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C:\Users\lmateus\Documents\3. SGC\dash\"/>
    </mc:Choice>
  </mc:AlternateContent>
  <xr:revisionPtr revIDLastSave="0" documentId="13_ncr:1_{8EC3BA69-3160-46E0-BEA8-F5F46496B58B}" xr6:coauthVersionLast="47" xr6:coauthVersionMax="47" xr10:uidLastSave="{00000000-0000-0000-0000-000000000000}"/>
  <bookViews>
    <workbookView xWindow="-120" yWindow="-120" windowWidth="29040" windowHeight="15720" tabRatio="799" activeTab="6" xr2:uid="{384C6E32-807A-43B8-A5A0-E94FCD31D338}"/>
  </bookViews>
  <sheets>
    <sheet name="METADATO" sheetId="9" r:id="rId1"/>
    <sheet name="FUENTE" sheetId="11" r:id="rId2"/>
    <sheet name="ESTUDIO" sheetId="14" r:id="rId3"/>
    <sheet name="EXPLORACION" sheetId="15" r:id="rId4"/>
    <sheet name="ESTRATO" sheetId="16" r:id="rId5"/>
    <sheet name="MUESTRA" sheetId="17" r:id="rId6"/>
    <sheet name="CAMPO" sheetId="18" r:id="rId7"/>
  </sheets>
  <externalReferences>
    <externalReference r:id="rId8"/>
  </externalReferences>
  <definedNames>
    <definedName name="_xlnm._FilterDatabase" localSheetId="6" hidden="1">CAMPO!$A$1:$Z$1221</definedName>
    <definedName name="_xlnm._FilterDatabase" localSheetId="4" hidden="1">ESTRATO!$A$987:$M$1106</definedName>
    <definedName name="_xlnm._FilterDatabase" localSheetId="2" hidden="1">ESTUDIO!$A$1:$Q$79</definedName>
    <definedName name="_xlnm._FilterDatabase" localSheetId="3" hidden="1">EXPLORACION!$A$1:$Q$117</definedName>
    <definedName name="_xlnm._FilterDatabase" localSheetId="1" hidden="1">FUENTE!$A$1:$E$1</definedName>
    <definedName name="_xlnm._FilterDatabase" localSheetId="5" hidden="1">MUESTRA!$A$1:$BV$2113</definedName>
    <definedName name="_xlnm.Database">#REF!</definedName>
    <definedName name="_xlnm.Print_Area" localSheetId="0">METADATO!$B$2:$E$174</definedName>
    <definedName name="_xlnm.Print_Titles" localSheetId="0">METADATO!$2:$3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055" i="17" l="1"/>
  <c r="D1055" i="17"/>
  <c r="L79" i="15"/>
  <c r="B79" i="15"/>
  <c r="A79" i="15"/>
  <c r="A1216" i="18"/>
  <c r="B1216" i="18"/>
  <c r="C1216" i="18"/>
  <c r="D1216" i="18"/>
  <c r="E1216" i="18"/>
  <c r="A1217" i="18"/>
  <c r="B1217" i="18"/>
  <c r="C1217" i="18"/>
  <c r="D1217" i="18"/>
  <c r="E1217" i="18"/>
  <c r="A1218" i="18"/>
  <c r="B1218" i="18"/>
  <c r="C1218" i="18"/>
  <c r="D1218" i="18"/>
  <c r="E1218" i="18"/>
  <c r="A1219" i="18"/>
  <c r="B1219" i="18"/>
  <c r="C1219" i="18"/>
  <c r="D1219" i="18"/>
  <c r="E1219" i="18"/>
  <c r="A1220" i="18"/>
  <c r="B1220" i="18"/>
  <c r="C1220" i="18"/>
  <c r="D1220" i="18"/>
  <c r="E1220" i="18"/>
  <c r="A1221" i="18"/>
  <c r="B1221" i="18"/>
  <c r="C1221" i="18"/>
  <c r="D1221" i="18"/>
  <c r="E1221" i="18"/>
  <c r="O1221" i="18"/>
  <c r="O1220" i="18"/>
  <c r="O1219" i="18"/>
  <c r="O1218" i="18"/>
  <c r="O1217" i="18"/>
  <c r="O1216" i="18"/>
  <c r="A2098" i="17"/>
  <c r="C2098" i="17"/>
  <c r="D2098" i="17"/>
  <c r="E2098" i="17"/>
  <c r="A2099" i="17"/>
  <c r="B2099" i="17"/>
  <c r="C2099" i="17"/>
  <c r="D2099" i="17"/>
  <c r="E2099" i="17"/>
  <c r="A2100" i="17"/>
  <c r="C2100" i="17"/>
  <c r="D2100" i="17"/>
  <c r="E2100" i="17"/>
  <c r="A2101" i="17"/>
  <c r="C2101" i="17"/>
  <c r="D2101" i="17"/>
  <c r="E2101" i="17"/>
  <c r="A2102" i="17"/>
  <c r="C2102" i="17"/>
  <c r="D2102" i="17"/>
  <c r="E2102" i="17"/>
  <c r="A2103" i="17"/>
  <c r="C2103" i="17"/>
  <c r="D2103" i="17"/>
  <c r="E2103" i="17"/>
  <c r="A2104" i="17"/>
  <c r="C2104" i="17"/>
  <c r="D2104" i="17"/>
  <c r="E2104" i="17"/>
  <c r="A2105" i="17"/>
  <c r="C2105" i="17"/>
  <c r="D2105" i="17"/>
  <c r="E2105" i="17"/>
  <c r="A2106" i="17"/>
  <c r="C2106" i="17"/>
  <c r="D2106" i="17"/>
  <c r="E2106" i="17"/>
  <c r="A2107" i="17"/>
  <c r="C2107" i="17"/>
  <c r="D2107" i="17"/>
  <c r="E2107" i="17"/>
  <c r="A2108" i="17"/>
  <c r="C2108" i="17"/>
  <c r="D2108" i="17"/>
  <c r="E2108" i="17"/>
  <c r="A2109" i="17"/>
  <c r="C2109" i="17"/>
  <c r="D2109" i="17"/>
  <c r="E2109" i="17"/>
  <c r="A2110" i="17"/>
  <c r="C2110" i="17"/>
  <c r="D2110" i="17"/>
  <c r="E2110" i="17"/>
  <c r="A2111" i="17"/>
  <c r="C2111" i="17"/>
  <c r="D2111" i="17"/>
  <c r="E2111" i="17"/>
  <c r="A2112" i="17"/>
  <c r="C2112" i="17"/>
  <c r="D2112" i="17"/>
  <c r="E2112" i="17"/>
  <c r="A2113" i="17"/>
  <c r="C2113" i="17"/>
  <c r="D2113" i="17"/>
  <c r="E2113" i="17"/>
  <c r="K2099" i="17"/>
  <c r="K2100" i="17" s="1"/>
  <c r="K2101" i="17" s="1"/>
  <c r="K2102" i="17" s="1"/>
  <c r="K2103" i="17" s="1"/>
  <c r="K2104" i="17" s="1"/>
  <c r="K2105" i="17" s="1"/>
  <c r="K2106" i="17" s="1"/>
  <c r="K2107" i="17" s="1"/>
  <c r="K2108" i="17" s="1"/>
  <c r="K2109" i="17" s="1"/>
  <c r="K2110" i="17" s="1"/>
  <c r="K2111" i="17" s="1"/>
  <c r="K2112" i="17" s="1"/>
  <c r="K2113" i="17" s="1"/>
  <c r="O2098" i="17"/>
  <c r="M2100" i="17"/>
  <c r="O2100" i="17" s="1"/>
  <c r="M2101" i="17"/>
  <c r="B2102" i="17" s="1"/>
  <c r="M2102" i="17"/>
  <c r="B2103" i="17" s="1"/>
  <c r="M2103" i="17"/>
  <c r="O2103" i="17" s="1"/>
  <c r="M2104" i="17"/>
  <c r="B2105" i="17" s="1"/>
  <c r="M2105" i="17"/>
  <c r="B2106" i="17" s="1"/>
  <c r="M2106" i="17"/>
  <c r="B2107" i="17" s="1"/>
  <c r="M2107" i="17"/>
  <c r="O2107" i="17" s="1"/>
  <c r="M2108" i="17"/>
  <c r="O2108" i="17" s="1"/>
  <c r="M2109" i="17"/>
  <c r="B2110" i="17" s="1"/>
  <c r="M2110" i="17"/>
  <c r="B2111" i="17" s="1"/>
  <c r="M2111" i="17"/>
  <c r="O2111" i="17" s="1"/>
  <c r="M2112" i="17"/>
  <c r="B2113" i="17" s="1"/>
  <c r="M2113" i="17"/>
  <c r="O2113" i="17" s="1"/>
  <c r="M2099" i="17"/>
  <c r="O2099" i="17" s="1"/>
  <c r="A2083" i="17"/>
  <c r="B2083" i="17"/>
  <c r="C2083" i="17"/>
  <c r="D2083" i="17"/>
  <c r="E2083" i="17"/>
  <c r="A2084" i="17"/>
  <c r="C2084" i="17"/>
  <c r="D2084" i="17"/>
  <c r="E2084" i="17"/>
  <c r="A2085" i="17"/>
  <c r="C2085" i="17"/>
  <c r="D2085" i="17"/>
  <c r="E2085" i="17"/>
  <c r="A2086" i="17"/>
  <c r="C2086" i="17"/>
  <c r="D2086" i="17"/>
  <c r="E2086" i="17"/>
  <c r="A2087" i="17"/>
  <c r="C2087" i="17"/>
  <c r="D2087" i="17"/>
  <c r="E2087" i="17"/>
  <c r="A2088" i="17"/>
  <c r="C2088" i="17"/>
  <c r="D2088" i="17"/>
  <c r="E2088" i="17"/>
  <c r="A2089" i="17"/>
  <c r="C2089" i="17"/>
  <c r="D2089" i="17"/>
  <c r="E2089" i="17"/>
  <c r="A2090" i="17"/>
  <c r="C2090" i="17"/>
  <c r="D2090" i="17"/>
  <c r="E2090" i="17"/>
  <c r="A2091" i="17"/>
  <c r="C2091" i="17"/>
  <c r="D2091" i="17"/>
  <c r="E2091" i="17"/>
  <c r="A2092" i="17"/>
  <c r="C2092" i="17"/>
  <c r="D2092" i="17"/>
  <c r="E2092" i="17"/>
  <c r="A2093" i="17"/>
  <c r="C2093" i="17"/>
  <c r="D2093" i="17"/>
  <c r="E2093" i="17"/>
  <c r="A2094" i="17"/>
  <c r="C2094" i="17"/>
  <c r="D2094" i="17"/>
  <c r="E2094" i="17"/>
  <c r="A2095" i="17"/>
  <c r="C2095" i="17"/>
  <c r="D2095" i="17"/>
  <c r="E2095" i="17"/>
  <c r="A2096" i="17"/>
  <c r="C2096" i="17"/>
  <c r="D2096" i="17"/>
  <c r="E2096" i="17"/>
  <c r="A2097" i="17"/>
  <c r="C2097" i="17"/>
  <c r="D2097" i="17"/>
  <c r="E2097" i="17"/>
  <c r="K2083" i="17"/>
  <c r="K2084" i="17" s="1"/>
  <c r="K2085" i="17" s="1"/>
  <c r="K2086" i="17" s="1"/>
  <c r="K2087" i="17" s="1"/>
  <c r="K2088" i="17" s="1"/>
  <c r="K2089" i="17" s="1"/>
  <c r="K2090" i="17" s="1"/>
  <c r="K2091" i="17" s="1"/>
  <c r="K2092" i="17" s="1"/>
  <c r="K2093" i="17" s="1"/>
  <c r="K2094" i="17" s="1"/>
  <c r="K2095" i="17" s="1"/>
  <c r="K2096" i="17" s="1"/>
  <c r="K2097" i="17" s="1"/>
  <c r="O2082" i="17"/>
  <c r="M2084" i="17"/>
  <c r="B2085" i="17" s="1"/>
  <c r="M2085" i="17"/>
  <c r="O2085" i="17" s="1"/>
  <c r="M2086" i="17"/>
  <c r="O2086" i="17" s="1"/>
  <c r="M2087" i="17"/>
  <c r="B2088" i="17" s="1"/>
  <c r="M2088" i="17"/>
  <c r="O2088" i="17" s="1"/>
  <c r="M2089" i="17"/>
  <c r="B2090" i="17" s="1"/>
  <c r="M2090" i="17"/>
  <c r="O2090" i="17" s="1"/>
  <c r="M2091" i="17"/>
  <c r="B2092" i="17" s="1"/>
  <c r="M2092" i="17"/>
  <c r="B2093" i="17" s="1"/>
  <c r="M2093" i="17"/>
  <c r="B2094" i="17" s="1"/>
  <c r="M2094" i="17"/>
  <c r="O2094" i="17" s="1"/>
  <c r="M2095" i="17"/>
  <c r="B2096" i="17" s="1"/>
  <c r="M2096" i="17"/>
  <c r="O2096" i="17" s="1"/>
  <c r="M2097" i="17"/>
  <c r="B2098" i="17" s="1"/>
  <c r="M2083" i="17"/>
  <c r="B2084" i="17" s="1"/>
  <c r="K2067" i="17"/>
  <c r="K2068" i="17" s="1"/>
  <c r="K2069" i="17" s="1"/>
  <c r="K2070" i="17" s="1"/>
  <c r="K2071" i="17" s="1"/>
  <c r="K2072" i="17" s="1"/>
  <c r="K2073" i="17" s="1"/>
  <c r="K2074" i="17" s="1"/>
  <c r="K2075" i="17" s="1"/>
  <c r="K2076" i="17" s="1"/>
  <c r="K2077" i="17" s="1"/>
  <c r="K2078" i="17" s="1"/>
  <c r="K2079" i="17" s="1"/>
  <c r="K2080" i="17" s="1"/>
  <c r="K2081" i="17" s="1"/>
  <c r="B2066" i="17"/>
  <c r="D2066" i="17"/>
  <c r="E2066" i="17"/>
  <c r="B2067" i="17"/>
  <c r="D2067" i="17"/>
  <c r="E2067" i="17"/>
  <c r="D2068" i="17"/>
  <c r="E2068" i="17"/>
  <c r="D2069" i="17"/>
  <c r="E2069" i="17"/>
  <c r="D2070" i="17"/>
  <c r="E2070" i="17"/>
  <c r="D2071" i="17"/>
  <c r="E2071" i="17"/>
  <c r="D2072" i="17"/>
  <c r="E2072" i="17"/>
  <c r="D2073" i="17"/>
  <c r="E2073" i="17"/>
  <c r="D2074" i="17"/>
  <c r="E2074" i="17"/>
  <c r="D2075" i="17"/>
  <c r="E2075" i="17"/>
  <c r="D2076" i="17"/>
  <c r="E2076" i="17"/>
  <c r="D2077" i="17"/>
  <c r="E2077" i="17"/>
  <c r="D2078" i="17"/>
  <c r="E2078" i="17"/>
  <c r="D2079" i="17"/>
  <c r="E2079" i="17"/>
  <c r="D2080" i="17"/>
  <c r="E2080" i="17"/>
  <c r="D2081" i="17"/>
  <c r="E2081" i="17"/>
  <c r="A2082" i="17"/>
  <c r="C2082" i="17"/>
  <c r="D2082" i="17"/>
  <c r="E2082" i="17"/>
  <c r="O2066" i="17"/>
  <c r="A2066" i="17" s="1"/>
  <c r="M2068" i="17"/>
  <c r="O2068" i="17" s="1"/>
  <c r="M2069" i="17"/>
  <c r="B2070" i="17" s="1"/>
  <c r="M2070" i="17"/>
  <c r="B2071" i="17" s="1"/>
  <c r="M2071" i="17"/>
  <c r="B2072" i="17" s="1"/>
  <c r="M2072" i="17"/>
  <c r="O2072" i="17" s="1"/>
  <c r="M2073" i="17"/>
  <c r="O2073" i="17" s="1"/>
  <c r="M2074" i="17"/>
  <c r="O2074" i="17" s="1"/>
  <c r="M2075" i="17"/>
  <c r="B2076" i="17" s="1"/>
  <c r="M2076" i="17"/>
  <c r="O2076" i="17" s="1"/>
  <c r="M2077" i="17"/>
  <c r="B2078" i="17" s="1"/>
  <c r="M2078" i="17"/>
  <c r="B2079" i="17" s="1"/>
  <c r="M2079" i="17"/>
  <c r="B2080" i="17" s="1"/>
  <c r="M2080" i="17"/>
  <c r="O2080" i="17" s="1"/>
  <c r="M2081" i="17"/>
  <c r="O2081" i="17" s="1"/>
  <c r="M2067" i="17"/>
  <c r="B2068" i="17" s="1"/>
  <c r="A1096" i="16"/>
  <c r="B1096" i="16"/>
  <c r="C1096" i="16"/>
  <c r="A1097" i="16"/>
  <c r="B1097" i="16"/>
  <c r="C1097" i="16"/>
  <c r="A1098" i="16"/>
  <c r="B1098" i="16"/>
  <c r="C1098" i="16"/>
  <c r="A1099" i="16"/>
  <c r="B1099" i="16"/>
  <c r="C1099" i="16"/>
  <c r="A1100" i="16"/>
  <c r="B1100" i="16"/>
  <c r="C1100" i="16"/>
  <c r="A1101" i="16"/>
  <c r="B1101" i="16"/>
  <c r="C1101" i="16"/>
  <c r="A1102" i="16"/>
  <c r="B1102" i="16"/>
  <c r="C1102" i="16"/>
  <c r="A1103" i="16"/>
  <c r="B1103" i="16"/>
  <c r="C1103" i="16"/>
  <c r="A1104" i="16"/>
  <c r="B1104" i="16"/>
  <c r="C1104" i="16"/>
  <c r="A1105" i="16"/>
  <c r="B1105" i="16"/>
  <c r="C1105" i="16"/>
  <c r="A1106" i="16"/>
  <c r="B1106" i="16"/>
  <c r="C1106" i="16"/>
  <c r="K1103" i="16"/>
  <c r="I1106" i="16"/>
  <c r="K1106" i="16" s="1"/>
  <c r="I1105" i="16"/>
  <c r="K1105" i="16" s="1"/>
  <c r="I1104" i="16"/>
  <c r="K1104" i="16" s="1"/>
  <c r="I1102" i="16"/>
  <c r="K1102" i="16" s="1"/>
  <c r="I1101" i="16"/>
  <c r="K1101" i="16" s="1"/>
  <c r="K1100" i="16"/>
  <c r="K1096" i="16"/>
  <c r="K1097" i="16"/>
  <c r="I1098" i="16"/>
  <c r="K1098" i="16" s="1"/>
  <c r="I1099" i="16"/>
  <c r="K1099" i="16" s="1"/>
  <c r="I1097" i="16"/>
  <c r="A172" i="15"/>
  <c r="B172" i="15"/>
  <c r="A173" i="15"/>
  <c r="B173" i="15"/>
  <c r="L172" i="15"/>
  <c r="L173" i="15"/>
  <c r="L171" i="15"/>
  <c r="A171" i="15"/>
  <c r="B171" i="15"/>
  <c r="A168" i="15"/>
  <c r="B168" i="15"/>
  <c r="A169" i="15"/>
  <c r="B169" i="15"/>
  <c r="A170" i="15"/>
  <c r="B170" i="15"/>
  <c r="AW1993" i="17"/>
  <c r="AW1994" i="17"/>
  <c r="AW1998" i="17"/>
  <c r="AW1999" i="17"/>
  <c r="AW2000" i="17"/>
  <c r="AW2002" i="17"/>
  <c r="AW2003" i="17"/>
  <c r="AW2004" i="17"/>
  <c r="AW2006" i="17"/>
  <c r="AW2008" i="17"/>
  <c r="AW2012" i="17"/>
  <c r="AW2015" i="17"/>
  <c r="AW2016" i="17"/>
  <c r="AW2019" i="17"/>
  <c r="AW2021" i="17"/>
  <c r="AW2022" i="17"/>
  <c r="AW2024" i="17"/>
  <c r="AW2025" i="17"/>
  <c r="AW2027" i="17"/>
  <c r="AW2028" i="17"/>
  <c r="AW2031" i="17"/>
  <c r="AW2032" i="17"/>
  <c r="AW2035" i="17"/>
  <c r="AW2036" i="17"/>
  <c r="AW2037" i="17"/>
  <c r="AW2040" i="17"/>
  <c r="AW2042" i="17"/>
  <c r="AW2043" i="17"/>
  <c r="AW2044" i="17"/>
  <c r="AW2045" i="17"/>
  <c r="AW2046" i="17"/>
  <c r="AW2052" i="17"/>
  <c r="AW2057" i="17"/>
  <c r="AW2061" i="17"/>
  <c r="AW2063" i="17"/>
  <c r="AW2064" i="17"/>
  <c r="AW2065" i="17"/>
  <c r="AW1992"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1988"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K1990" i="17"/>
  <c r="K1991" i="17" s="1"/>
  <c r="K1992" i="17" s="1"/>
  <c r="K1993" i="17" s="1"/>
  <c r="K1994" i="17" s="1"/>
  <c r="K1995" i="17" s="1"/>
  <c r="K1996" i="17" s="1"/>
  <c r="K1997" i="17" s="1"/>
  <c r="K1998" i="17" s="1"/>
  <c r="K1999" i="17" s="1"/>
  <c r="K2000" i="17" s="1"/>
  <c r="K2001" i="17" s="1"/>
  <c r="K2002" i="17" s="1"/>
  <c r="K2003" i="17" s="1"/>
  <c r="K2004" i="17" s="1"/>
  <c r="K2006" i="17" s="1"/>
  <c r="K2007" i="17" s="1"/>
  <c r="K2008" i="17" s="1"/>
  <c r="K2009" i="17" s="1"/>
  <c r="K2010" i="17" s="1"/>
  <c r="K2011" i="17" s="1"/>
  <c r="K2012" i="17" s="1"/>
  <c r="K2013" i="17" s="1"/>
  <c r="K2014" i="17" s="1"/>
  <c r="K2015" i="17" s="1"/>
  <c r="K2016" i="17" s="1"/>
  <c r="K2017" i="17" s="1"/>
  <c r="K2018" i="17" s="1"/>
  <c r="K2019" i="17" s="1"/>
  <c r="K2020" i="17" s="1"/>
  <c r="K2021" i="17" s="1"/>
  <c r="K2022" i="17" s="1"/>
  <c r="K2023" i="17" s="1"/>
  <c r="K2024" i="17" s="1"/>
  <c r="K2025" i="17" s="1"/>
  <c r="K2026" i="17" s="1"/>
  <c r="K2027" i="17" s="1"/>
  <c r="K2028" i="17" s="1"/>
  <c r="K2030" i="17" s="1"/>
  <c r="K2031" i="17" s="1"/>
  <c r="K2032" i="17" s="1"/>
  <c r="K2033" i="17" s="1"/>
  <c r="K2034" i="17" s="1"/>
  <c r="K2035" i="17" s="1"/>
  <c r="K2036" i="17" s="1"/>
  <c r="K2037" i="17" s="1"/>
  <c r="K2038" i="17" s="1"/>
  <c r="K2039" i="17" s="1"/>
  <c r="K2040" i="17" s="1"/>
  <c r="K2041" i="17" s="1"/>
  <c r="K2042" i="17" s="1"/>
  <c r="K2043" i="17" s="1"/>
  <c r="K2044" i="17" s="1"/>
  <c r="K2045" i="17" s="1"/>
  <c r="K2046" i="17" s="1"/>
  <c r="K2047" i="17" s="1"/>
  <c r="K2048" i="17" s="1"/>
  <c r="K2049" i="17" s="1"/>
  <c r="K2050" i="17" s="1"/>
  <c r="K2051" i="17" s="1"/>
  <c r="K2052" i="17" s="1"/>
  <c r="K2053" i="17" s="1"/>
  <c r="K2054" i="17" s="1"/>
  <c r="K2056" i="17" s="1"/>
  <c r="K2057" i="17" s="1"/>
  <c r="K2058" i="17" s="1"/>
  <c r="K2059" i="17" s="1"/>
  <c r="K2060" i="17" s="1"/>
  <c r="K2061" i="17" s="1"/>
  <c r="K2062" i="17" s="1"/>
  <c r="K2063" i="17" s="1"/>
  <c r="K2064" i="17" s="1"/>
  <c r="K2065" i="17" s="1"/>
  <c r="O1988" i="17"/>
  <c r="O1989" i="17"/>
  <c r="O1990" i="17"/>
  <c r="A1990" i="17" s="1"/>
  <c r="O1991" i="17"/>
  <c r="O1992" i="17"/>
  <c r="A1992" i="17" s="1"/>
  <c r="O1993" i="17"/>
  <c r="A1993" i="17" s="1"/>
  <c r="O1994" i="17"/>
  <c r="A1994" i="17" s="1"/>
  <c r="O1995" i="17"/>
  <c r="A1995" i="17" s="1"/>
  <c r="O1996" i="17"/>
  <c r="O1997" i="17"/>
  <c r="O1998" i="17"/>
  <c r="A1998" i="17" s="1"/>
  <c r="O1999" i="17"/>
  <c r="O2000" i="17"/>
  <c r="A2000" i="17" s="1"/>
  <c r="O2001" i="17"/>
  <c r="O2002" i="17"/>
  <c r="A2002" i="17" s="1"/>
  <c r="O2003" i="17"/>
  <c r="A2003" i="17" s="1"/>
  <c r="O2004" i="17"/>
  <c r="O2005" i="17"/>
  <c r="O2006" i="17"/>
  <c r="A2006" i="17" s="1"/>
  <c r="O2007" i="17"/>
  <c r="O2008" i="17"/>
  <c r="A2008" i="17" s="1"/>
  <c r="O2009" i="17"/>
  <c r="O2010" i="17"/>
  <c r="A2010" i="17" s="1"/>
  <c r="O2011" i="17"/>
  <c r="A2011" i="17" s="1"/>
  <c r="O2012" i="17"/>
  <c r="O2013" i="17"/>
  <c r="O2014" i="17"/>
  <c r="A2014" i="17" s="1"/>
  <c r="O2015" i="17"/>
  <c r="O2016" i="17"/>
  <c r="A2016" i="17" s="1"/>
  <c r="O2017" i="17"/>
  <c r="O2018" i="17"/>
  <c r="A2018" i="17" s="1"/>
  <c r="O2019" i="17"/>
  <c r="A2019" i="17" s="1"/>
  <c r="O2020" i="17"/>
  <c r="O2021" i="17"/>
  <c r="A2021" i="17" s="1"/>
  <c r="O2022" i="17"/>
  <c r="A2022" i="17" s="1"/>
  <c r="O2023" i="17"/>
  <c r="O2024" i="17"/>
  <c r="A2024" i="17" s="1"/>
  <c r="O2025" i="17"/>
  <c r="O2026" i="17"/>
  <c r="A2026" i="17" s="1"/>
  <c r="O2027" i="17"/>
  <c r="A2027" i="17" s="1"/>
  <c r="O2028" i="17"/>
  <c r="O2029" i="17"/>
  <c r="O2030" i="17"/>
  <c r="A2030" i="17" s="1"/>
  <c r="O2031" i="17"/>
  <c r="O2032" i="17"/>
  <c r="A2032" i="17" s="1"/>
  <c r="O2033" i="17"/>
  <c r="O2034" i="17"/>
  <c r="A2034" i="17" s="1"/>
  <c r="O2035" i="17"/>
  <c r="A2035" i="17" s="1"/>
  <c r="O2036" i="17"/>
  <c r="C2036" i="17" s="1"/>
  <c r="O2037" i="17"/>
  <c r="O2038" i="17"/>
  <c r="A2038" i="17" s="1"/>
  <c r="O2039" i="17"/>
  <c r="C2039" i="17" s="1"/>
  <c r="O2040" i="17"/>
  <c r="A2040" i="17" s="1"/>
  <c r="O2041" i="17"/>
  <c r="A2041" i="17" s="1"/>
  <c r="O2042" i="17"/>
  <c r="A2042" i="17" s="1"/>
  <c r="O2043" i="17"/>
  <c r="A2043" i="17" s="1"/>
  <c r="O2044" i="17"/>
  <c r="C2044" i="17" s="1"/>
  <c r="O2045" i="17"/>
  <c r="A2045" i="17" s="1"/>
  <c r="O2046" i="17"/>
  <c r="A2046" i="17" s="1"/>
  <c r="O2047" i="17"/>
  <c r="C2047" i="17" s="1"/>
  <c r="O2048" i="17"/>
  <c r="A2048" i="17" s="1"/>
  <c r="O2049" i="17"/>
  <c r="A2049" i="17" s="1"/>
  <c r="O2050" i="17"/>
  <c r="A2050" i="17" s="1"/>
  <c r="O2051" i="17"/>
  <c r="A2051" i="17" s="1"/>
  <c r="O2052" i="17"/>
  <c r="C2052" i="17" s="1"/>
  <c r="O2053" i="17"/>
  <c r="A2053" i="17" s="1"/>
  <c r="O2054" i="17"/>
  <c r="A2054" i="17" s="1"/>
  <c r="O2055" i="17"/>
  <c r="C2055" i="17" s="1"/>
  <c r="O2056" i="17"/>
  <c r="A2056" i="17" s="1"/>
  <c r="O2057" i="17"/>
  <c r="A2057" i="17" s="1"/>
  <c r="O2058" i="17"/>
  <c r="A2058" i="17" s="1"/>
  <c r="O2059" i="17"/>
  <c r="A2059" i="17" s="1"/>
  <c r="O2060" i="17"/>
  <c r="A2060" i="17" s="1"/>
  <c r="O2061" i="17"/>
  <c r="A2061" i="17" s="1"/>
  <c r="O2062" i="17"/>
  <c r="A2062" i="17" s="1"/>
  <c r="O2063" i="17"/>
  <c r="C2063" i="17" s="1"/>
  <c r="O2064" i="17"/>
  <c r="A2064" i="17" s="1"/>
  <c r="O2065" i="17"/>
  <c r="A2065" i="17" s="1"/>
  <c r="A1090" i="16"/>
  <c r="B1090" i="16"/>
  <c r="C1090" i="16"/>
  <c r="B1091" i="16"/>
  <c r="C1091" i="16"/>
  <c r="B1092" i="16"/>
  <c r="C1092" i="16"/>
  <c r="B1093" i="16"/>
  <c r="C1093" i="16"/>
  <c r="B1094" i="16"/>
  <c r="C1094" i="16"/>
  <c r="B1095" i="16"/>
  <c r="C1095" i="16"/>
  <c r="H1091" i="16"/>
  <c r="H1092" i="16" s="1"/>
  <c r="I1092" i="16"/>
  <c r="K1092" i="16" s="1"/>
  <c r="I1093" i="16"/>
  <c r="K1093" i="16" s="1"/>
  <c r="I1094" i="16"/>
  <c r="K1094" i="16" s="1"/>
  <c r="I1095" i="16"/>
  <c r="K1095" i="16" s="1"/>
  <c r="I1091" i="16"/>
  <c r="K1091" i="16" s="1"/>
  <c r="K1090" i="16"/>
  <c r="K1073" i="16"/>
  <c r="B1078" i="16"/>
  <c r="C1078" i="16"/>
  <c r="I1078" i="16"/>
  <c r="K1078" i="16" s="1"/>
  <c r="A1073" i="16"/>
  <c r="B1073" i="16"/>
  <c r="C1073" i="16"/>
  <c r="B1074" i="16"/>
  <c r="C1074" i="16"/>
  <c r="B1075" i="16"/>
  <c r="C1075" i="16"/>
  <c r="B1076" i="16"/>
  <c r="C1076" i="16"/>
  <c r="B1077" i="16"/>
  <c r="C1077" i="16"/>
  <c r="I1075" i="16"/>
  <c r="K1075" i="16" s="1"/>
  <c r="I1076" i="16"/>
  <c r="K1076" i="16" s="1"/>
  <c r="I1077" i="16"/>
  <c r="K1077" i="16" s="1"/>
  <c r="I1074" i="16"/>
  <c r="K1074" i="16" s="1"/>
  <c r="H1074" i="16"/>
  <c r="A1074" i="16" s="1"/>
  <c r="A1080" i="16"/>
  <c r="B1080" i="16"/>
  <c r="C1080" i="16"/>
  <c r="A1081" i="16"/>
  <c r="B1081" i="16"/>
  <c r="C1081" i="16"/>
  <c r="A1082" i="16"/>
  <c r="B1082" i="16"/>
  <c r="C1082" i="16"/>
  <c r="A1083" i="16"/>
  <c r="B1083" i="16"/>
  <c r="C1083" i="16"/>
  <c r="A1084" i="16"/>
  <c r="B1084" i="16"/>
  <c r="C1084" i="16"/>
  <c r="A1085" i="16"/>
  <c r="B1085" i="16"/>
  <c r="C1085" i="16"/>
  <c r="A1086" i="16"/>
  <c r="B1086" i="16"/>
  <c r="C1086" i="16"/>
  <c r="A1087" i="16"/>
  <c r="B1087" i="16"/>
  <c r="C1087" i="16"/>
  <c r="A1088" i="16"/>
  <c r="B1088" i="16"/>
  <c r="C1088" i="16"/>
  <c r="A1089" i="16"/>
  <c r="B1089" i="16"/>
  <c r="C1089" i="16"/>
  <c r="K1085" i="16"/>
  <c r="I1089" i="16"/>
  <c r="K1089" i="16" s="1"/>
  <c r="I1088" i="16"/>
  <c r="K1088" i="16" s="1"/>
  <c r="I1087" i="16"/>
  <c r="K1087" i="16" s="1"/>
  <c r="I1086" i="16"/>
  <c r="K1086" i="16" s="1"/>
  <c r="K1079" i="16"/>
  <c r="I1081" i="16"/>
  <c r="K1081" i="16" s="1"/>
  <c r="I1082" i="16"/>
  <c r="K1082" i="16" s="1"/>
  <c r="I1083" i="16"/>
  <c r="K1083" i="16" s="1"/>
  <c r="I1084" i="16"/>
  <c r="K1084" i="16" s="1"/>
  <c r="I1080" i="16"/>
  <c r="K1080" i="16" s="1"/>
  <c r="A1079" i="16"/>
  <c r="B1079" i="16"/>
  <c r="C1079" i="16"/>
  <c r="L167" i="15"/>
  <c r="L168" i="15"/>
  <c r="L169" i="15"/>
  <c r="L170" i="15"/>
  <c r="A167" i="15"/>
  <c r="B167" i="15"/>
  <c r="C2064" i="17" l="1"/>
  <c r="C2049" i="17"/>
  <c r="O2105" i="17"/>
  <c r="A2039" i="17"/>
  <c r="O2071" i="17"/>
  <c r="C2071" i="17" s="1"/>
  <c r="A2044" i="17"/>
  <c r="C2060" i="17"/>
  <c r="O2084" i="17"/>
  <c r="C2041" i="17"/>
  <c r="A2036" i="17"/>
  <c r="B2077" i="17"/>
  <c r="C2057" i="17"/>
  <c r="A2052" i="17"/>
  <c r="C2045" i="17"/>
  <c r="C2062" i="17"/>
  <c r="C2053" i="17"/>
  <c r="C2021" i="17"/>
  <c r="O2078" i="17"/>
  <c r="A2078" i="17" s="1"/>
  <c r="A2037" i="17"/>
  <c r="C2037" i="17"/>
  <c r="A2029" i="17"/>
  <c r="C2029" i="17"/>
  <c r="A2013" i="17"/>
  <c r="C2013" i="17"/>
  <c r="A2005" i="17"/>
  <c r="C2005" i="17"/>
  <c r="A1997" i="17"/>
  <c r="C1997" i="17"/>
  <c r="A1989" i="17"/>
  <c r="C1989" i="17"/>
  <c r="C2054" i="17"/>
  <c r="C2031" i="17"/>
  <c r="A2031" i="17"/>
  <c r="C2023" i="17"/>
  <c r="A2023" i="17"/>
  <c r="C2015" i="17"/>
  <c r="A2015" i="17"/>
  <c r="C2007" i="17"/>
  <c r="A2007" i="17"/>
  <c r="C1999" i="17"/>
  <c r="A1999" i="17"/>
  <c r="C1991" i="17"/>
  <c r="A1991" i="17"/>
  <c r="A2055" i="17"/>
  <c r="C2028" i="17"/>
  <c r="A2028" i="17"/>
  <c r="C2020" i="17"/>
  <c r="A2020" i="17"/>
  <c r="C2012" i="17"/>
  <c r="A2012" i="17"/>
  <c r="C2004" i="17"/>
  <c r="A2004" i="17"/>
  <c r="C1996" i="17"/>
  <c r="A1996" i="17"/>
  <c r="C1988" i="17"/>
  <c r="A1988" i="17"/>
  <c r="A2063" i="17"/>
  <c r="A2033" i="17"/>
  <c r="C2033" i="17"/>
  <c r="A2025" i="17"/>
  <c r="C2025" i="17"/>
  <c r="A2017" i="17"/>
  <c r="C2017" i="17"/>
  <c r="A2009" i="17"/>
  <c r="C2009" i="17"/>
  <c r="A2001" i="17"/>
  <c r="C2001" i="17"/>
  <c r="C2061" i="17"/>
  <c r="A2047" i="17"/>
  <c r="O2070" i="17"/>
  <c r="A2070" i="17" s="1"/>
  <c r="O2097" i="17"/>
  <c r="O2110" i="17"/>
  <c r="B2108" i="17"/>
  <c r="O2067" i="17"/>
  <c r="A2067" i="17" s="1"/>
  <c r="O2093" i="17"/>
  <c r="B2086" i="17"/>
  <c r="O2106" i="17"/>
  <c r="B2104" i="17"/>
  <c r="O2092" i="17"/>
  <c r="O2089" i="17"/>
  <c r="O2102" i="17"/>
  <c r="B2100" i="17"/>
  <c r="O2079" i="17"/>
  <c r="C2079" i="17" s="1"/>
  <c r="B2069" i="17"/>
  <c r="C2066" i="17"/>
  <c r="B2091" i="17"/>
  <c r="O2075" i="17"/>
  <c r="A2075" i="17" s="1"/>
  <c r="B2112" i="17"/>
  <c r="A2076" i="17"/>
  <c r="C2076" i="17"/>
  <c r="A2068" i="17"/>
  <c r="C2068" i="17"/>
  <c r="C2074" i="17"/>
  <c r="A2074" i="17"/>
  <c r="A2073" i="17"/>
  <c r="C2073" i="17"/>
  <c r="A2080" i="17"/>
  <c r="C2080" i="17"/>
  <c r="A2072" i="17"/>
  <c r="C2072" i="17"/>
  <c r="A2081" i="17"/>
  <c r="C2081" i="17"/>
  <c r="C1993" i="17"/>
  <c r="B2074" i="17"/>
  <c r="A2071" i="17"/>
  <c r="C2046" i="17"/>
  <c r="C2014" i="17"/>
  <c r="C2006" i="17"/>
  <c r="C1990" i="17"/>
  <c r="B2082" i="17"/>
  <c r="C2030" i="17"/>
  <c r="C2022" i="17"/>
  <c r="C1998" i="17"/>
  <c r="C2059" i="17"/>
  <c r="C2051" i="17"/>
  <c r="C2043" i="17"/>
  <c r="C2035" i="17"/>
  <c r="C2027" i="17"/>
  <c r="C2019" i="17"/>
  <c r="C2011" i="17"/>
  <c r="C2003" i="17"/>
  <c r="C1995" i="17"/>
  <c r="O2077" i="17"/>
  <c r="O2069" i="17"/>
  <c r="O2091" i="17"/>
  <c r="O2083" i="17"/>
  <c r="B2097" i="17"/>
  <c r="B2089" i="17"/>
  <c r="O2112" i="17"/>
  <c r="O2104" i="17"/>
  <c r="C2038" i="17"/>
  <c r="C2056" i="17"/>
  <c r="C2048" i="17"/>
  <c r="C2040" i="17"/>
  <c r="C2032" i="17"/>
  <c r="C2024" i="17"/>
  <c r="C2016" i="17"/>
  <c r="C2008" i="17"/>
  <c r="C2000" i="17"/>
  <c r="C1992" i="17"/>
  <c r="C2078" i="17"/>
  <c r="B2075" i="17"/>
  <c r="B2109" i="17"/>
  <c r="B2101" i="17"/>
  <c r="B2095" i="17"/>
  <c r="B2087" i="17"/>
  <c r="C2058" i="17"/>
  <c r="C2050" i="17"/>
  <c r="C2042" i="17"/>
  <c r="C2034" i="17"/>
  <c r="C2026" i="17"/>
  <c r="C2018" i="17"/>
  <c r="C2010" i="17"/>
  <c r="C2002" i="17"/>
  <c r="C1994" i="17"/>
  <c r="B2073" i="17"/>
  <c r="O2109" i="17"/>
  <c r="O2101" i="17"/>
  <c r="B2081" i="17"/>
  <c r="O2095" i="17"/>
  <c r="O2087" i="17"/>
  <c r="C2065" i="17"/>
  <c r="H1093" i="16"/>
  <c r="A1092" i="16"/>
  <c r="H1075" i="16"/>
  <c r="A1091" i="16"/>
  <c r="B1214" i="18"/>
  <c r="A1215" i="18"/>
  <c r="B1215" i="18"/>
  <c r="C1215" i="18"/>
  <c r="O1215" i="18"/>
  <c r="E1215" i="18"/>
  <c r="D1215" i="18"/>
  <c r="O1214" i="18"/>
  <c r="E1214" i="18"/>
  <c r="D1214" i="18"/>
  <c r="O1213" i="18"/>
  <c r="D1213" i="18"/>
  <c r="E1213" i="18"/>
  <c r="K1932" i="17"/>
  <c r="K1933" i="17" s="1"/>
  <c r="K1934" i="17" s="1"/>
  <c r="K1935" i="17" s="1"/>
  <c r="K1936" i="17" s="1"/>
  <c r="K1937" i="17" s="1"/>
  <c r="K1938" i="17" s="1"/>
  <c r="K1939" i="17" s="1"/>
  <c r="K1940" i="17" s="1"/>
  <c r="K1941" i="17" s="1"/>
  <c r="K1942" i="17" s="1"/>
  <c r="K1943" i="17" s="1"/>
  <c r="K1944" i="17" s="1"/>
  <c r="K1945" i="17" s="1"/>
  <c r="K1946" i="17" s="1"/>
  <c r="K1947" i="17" s="1"/>
  <c r="K1948" i="17" s="1"/>
  <c r="K1949" i="17" s="1"/>
  <c r="K1951" i="17" s="1"/>
  <c r="K1952" i="17" s="1"/>
  <c r="K1953" i="17" s="1"/>
  <c r="K1954" i="17" s="1"/>
  <c r="K1955" i="17" s="1"/>
  <c r="K1956" i="17" s="1"/>
  <c r="K1957" i="17" s="1"/>
  <c r="K1958" i="17" s="1"/>
  <c r="K1959" i="17" s="1"/>
  <c r="K1960" i="17" s="1"/>
  <c r="K1961" i="17" s="1"/>
  <c r="K1962" i="17" s="1"/>
  <c r="K1963" i="17" s="1"/>
  <c r="K1964" i="17" s="1"/>
  <c r="K1965" i="17" s="1"/>
  <c r="K1966" i="17" s="1"/>
  <c r="K1967" i="17" s="1"/>
  <c r="K1968" i="17" s="1"/>
  <c r="K1970" i="17" s="1"/>
  <c r="K1971" i="17" s="1"/>
  <c r="K1972" i="17" s="1"/>
  <c r="K1973" i="17" s="1"/>
  <c r="K1974" i="17" s="1"/>
  <c r="K1975" i="17" s="1"/>
  <c r="K1976" i="17" s="1"/>
  <c r="K1977" i="17" s="1"/>
  <c r="K1978" i="17" s="1"/>
  <c r="K1979" i="17" s="1"/>
  <c r="K1980" i="17" s="1"/>
  <c r="K1981" i="17" s="1"/>
  <c r="K1982" i="17" s="1"/>
  <c r="K1983" i="17" s="1"/>
  <c r="K1984" i="17" s="1"/>
  <c r="K1985" i="17" s="1"/>
  <c r="K1986" i="17" s="1"/>
  <c r="K1987" i="17" s="1"/>
  <c r="J1932" i="17"/>
  <c r="J1933" i="17" s="1"/>
  <c r="B1933" i="17"/>
  <c r="D1933" i="17"/>
  <c r="E1933" i="17"/>
  <c r="B1934" i="17"/>
  <c r="D1934" i="17"/>
  <c r="E1934" i="17"/>
  <c r="B1935" i="17"/>
  <c r="D1935" i="17"/>
  <c r="E1935" i="17"/>
  <c r="B1936" i="17"/>
  <c r="D1936" i="17"/>
  <c r="E1936" i="17"/>
  <c r="B1937" i="17"/>
  <c r="D1937" i="17"/>
  <c r="E1937" i="17"/>
  <c r="B1938" i="17"/>
  <c r="D1938" i="17"/>
  <c r="E1938" i="17"/>
  <c r="B1939" i="17"/>
  <c r="D1939" i="17"/>
  <c r="E1939" i="17"/>
  <c r="B1940" i="17"/>
  <c r="D1940" i="17"/>
  <c r="E1940" i="17"/>
  <c r="B1941" i="17"/>
  <c r="D1941" i="17"/>
  <c r="E1941" i="17"/>
  <c r="B1942" i="17"/>
  <c r="D1942" i="17"/>
  <c r="E1942" i="17"/>
  <c r="B1943" i="17"/>
  <c r="D1943" i="17"/>
  <c r="E1943" i="17"/>
  <c r="B1944" i="17"/>
  <c r="D1944" i="17"/>
  <c r="E1944" i="17"/>
  <c r="B1945" i="17"/>
  <c r="D1945" i="17"/>
  <c r="E1945" i="17"/>
  <c r="B1946" i="17"/>
  <c r="D1946" i="17"/>
  <c r="E1946" i="17"/>
  <c r="B1947" i="17"/>
  <c r="D1947" i="17"/>
  <c r="E1947" i="17"/>
  <c r="B1948" i="17"/>
  <c r="D1948" i="17"/>
  <c r="E1948" i="17"/>
  <c r="B1949" i="17"/>
  <c r="D1949" i="17"/>
  <c r="E1949" i="17"/>
  <c r="B1950" i="17"/>
  <c r="D1950" i="17"/>
  <c r="E1950" i="17"/>
  <c r="B1951" i="17"/>
  <c r="D1951" i="17"/>
  <c r="E1951" i="17"/>
  <c r="B1952" i="17"/>
  <c r="D1952" i="17"/>
  <c r="E1952" i="17"/>
  <c r="B1953" i="17"/>
  <c r="D1953" i="17"/>
  <c r="E1953" i="17"/>
  <c r="B1954" i="17"/>
  <c r="D1954" i="17"/>
  <c r="E1954" i="17"/>
  <c r="B1955" i="17"/>
  <c r="D1955" i="17"/>
  <c r="E1955" i="17"/>
  <c r="B1956" i="17"/>
  <c r="D1956" i="17"/>
  <c r="E1956" i="17"/>
  <c r="B1957" i="17"/>
  <c r="D1957" i="17"/>
  <c r="E1957" i="17"/>
  <c r="B1958" i="17"/>
  <c r="D1958" i="17"/>
  <c r="E1958" i="17"/>
  <c r="B1959" i="17"/>
  <c r="D1959" i="17"/>
  <c r="E1959" i="17"/>
  <c r="B1960" i="17"/>
  <c r="D1960" i="17"/>
  <c r="E1960" i="17"/>
  <c r="B1961" i="17"/>
  <c r="D1961" i="17"/>
  <c r="E1961" i="17"/>
  <c r="B1962" i="17"/>
  <c r="D1962" i="17"/>
  <c r="E1962" i="17"/>
  <c r="B1963" i="17"/>
  <c r="D1963" i="17"/>
  <c r="E1963" i="17"/>
  <c r="B1964" i="17"/>
  <c r="D1964" i="17"/>
  <c r="E1964" i="17"/>
  <c r="B1965" i="17"/>
  <c r="D1965" i="17"/>
  <c r="E1965" i="17"/>
  <c r="B1966" i="17"/>
  <c r="D1966" i="17"/>
  <c r="E1966" i="17"/>
  <c r="B1967" i="17"/>
  <c r="D1967" i="17"/>
  <c r="E1967" i="17"/>
  <c r="B1968" i="17"/>
  <c r="D1968" i="17"/>
  <c r="E1968" i="17"/>
  <c r="B1969" i="17"/>
  <c r="D1969" i="17"/>
  <c r="E1969" i="17"/>
  <c r="B1970" i="17"/>
  <c r="D1970" i="17"/>
  <c r="E1970" i="17"/>
  <c r="B1971" i="17"/>
  <c r="D1971" i="17"/>
  <c r="E1971" i="17"/>
  <c r="B1972" i="17"/>
  <c r="D1972" i="17"/>
  <c r="E1972" i="17"/>
  <c r="B1973" i="17"/>
  <c r="D1973" i="17"/>
  <c r="E1973" i="17"/>
  <c r="B1974" i="17"/>
  <c r="D1974" i="17"/>
  <c r="E1974" i="17"/>
  <c r="B1975" i="17"/>
  <c r="D1975" i="17"/>
  <c r="E1975" i="17"/>
  <c r="B1976" i="17"/>
  <c r="D1976" i="17"/>
  <c r="E1976" i="17"/>
  <c r="B1977" i="17"/>
  <c r="D1977" i="17"/>
  <c r="E1977" i="17"/>
  <c r="B1978" i="17"/>
  <c r="D1978" i="17"/>
  <c r="E1978" i="17"/>
  <c r="B1979" i="17"/>
  <c r="D1979" i="17"/>
  <c r="E1979" i="17"/>
  <c r="B1980" i="17"/>
  <c r="D1980" i="17"/>
  <c r="E1980" i="17"/>
  <c r="B1981" i="17"/>
  <c r="D1981" i="17"/>
  <c r="E1981" i="17"/>
  <c r="B1982" i="17"/>
  <c r="D1982" i="17"/>
  <c r="E1982" i="17"/>
  <c r="B1983" i="17"/>
  <c r="D1983" i="17"/>
  <c r="E1983" i="17"/>
  <c r="B1984" i="17"/>
  <c r="D1984" i="17"/>
  <c r="E1984" i="17"/>
  <c r="B1985" i="17"/>
  <c r="D1985" i="17"/>
  <c r="E1985" i="17"/>
  <c r="B1986" i="17"/>
  <c r="D1986" i="17"/>
  <c r="E1986" i="17"/>
  <c r="B1987" i="17"/>
  <c r="D1987" i="17"/>
  <c r="E1987" i="17"/>
  <c r="B1931" i="17"/>
  <c r="D1931" i="17"/>
  <c r="E1931" i="17"/>
  <c r="B1932" i="17"/>
  <c r="D1932" i="17"/>
  <c r="E1932" i="17"/>
  <c r="O1931" i="17"/>
  <c r="C1931" i="17" s="1"/>
  <c r="O1932" i="17"/>
  <c r="O1933" i="17"/>
  <c r="C1933" i="17" s="1"/>
  <c r="O1934" i="17"/>
  <c r="C1934" i="17" s="1"/>
  <c r="O1935" i="17"/>
  <c r="C1935" i="17" s="1"/>
  <c r="O1936" i="17"/>
  <c r="C1936" i="17" s="1"/>
  <c r="O1937" i="17"/>
  <c r="C1937" i="17" s="1"/>
  <c r="O1938" i="17"/>
  <c r="C1938" i="17" s="1"/>
  <c r="O1939" i="17"/>
  <c r="C1939" i="17" s="1"/>
  <c r="O1940" i="17"/>
  <c r="C1940" i="17" s="1"/>
  <c r="O1941" i="17"/>
  <c r="C1941" i="17" s="1"/>
  <c r="O1942" i="17"/>
  <c r="C1942" i="17" s="1"/>
  <c r="O1943" i="17"/>
  <c r="C1943" i="17" s="1"/>
  <c r="O1944" i="17"/>
  <c r="C1944" i="17" s="1"/>
  <c r="O1945" i="17"/>
  <c r="C1945" i="17" s="1"/>
  <c r="O1946" i="17"/>
  <c r="C1946" i="17" s="1"/>
  <c r="O1947" i="17"/>
  <c r="C1947" i="17" s="1"/>
  <c r="O1948" i="17"/>
  <c r="C1948" i="17" s="1"/>
  <c r="O1949" i="17"/>
  <c r="C1949" i="17" s="1"/>
  <c r="O1950" i="17"/>
  <c r="C1950" i="17" s="1"/>
  <c r="O1951" i="17"/>
  <c r="C1951" i="17" s="1"/>
  <c r="O1952" i="17"/>
  <c r="C1952" i="17" s="1"/>
  <c r="O1953" i="17"/>
  <c r="C1953" i="17" s="1"/>
  <c r="O1954" i="17"/>
  <c r="C1954" i="17" s="1"/>
  <c r="O1955" i="17"/>
  <c r="C1955" i="17" s="1"/>
  <c r="O1956" i="17"/>
  <c r="C1956" i="17" s="1"/>
  <c r="O1957" i="17"/>
  <c r="C1957" i="17" s="1"/>
  <c r="O1958" i="17"/>
  <c r="C1958" i="17" s="1"/>
  <c r="O1959" i="17"/>
  <c r="C1959" i="17" s="1"/>
  <c r="O1960" i="17"/>
  <c r="C1960" i="17" s="1"/>
  <c r="O1961" i="17"/>
  <c r="C1961" i="17" s="1"/>
  <c r="O1962" i="17"/>
  <c r="C1962" i="17" s="1"/>
  <c r="O1963" i="17"/>
  <c r="C1963" i="17" s="1"/>
  <c r="O1964" i="17"/>
  <c r="C1964" i="17" s="1"/>
  <c r="O1965" i="17"/>
  <c r="C1965" i="17" s="1"/>
  <c r="O1966" i="17"/>
  <c r="C1966" i="17" s="1"/>
  <c r="O1967" i="17"/>
  <c r="C1967" i="17" s="1"/>
  <c r="O1968" i="17"/>
  <c r="C1968" i="17" s="1"/>
  <c r="O1969" i="17"/>
  <c r="C1969" i="17" s="1"/>
  <c r="O1970" i="17"/>
  <c r="C1970" i="17" s="1"/>
  <c r="O1971" i="17"/>
  <c r="C1971" i="17" s="1"/>
  <c r="O1972" i="17"/>
  <c r="C1972" i="17" s="1"/>
  <c r="O1973" i="17"/>
  <c r="C1973" i="17" s="1"/>
  <c r="O1974" i="17"/>
  <c r="C1974" i="17" s="1"/>
  <c r="O1975" i="17"/>
  <c r="C1975" i="17" s="1"/>
  <c r="O1976" i="17"/>
  <c r="C1976" i="17" s="1"/>
  <c r="O1977" i="17"/>
  <c r="C1977" i="17" s="1"/>
  <c r="O1978" i="17"/>
  <c r="C1978" i="17" s="1"/>
  <c r="O1979" i="17"/>
  <c r="C1979" i="17" s="1"/>
  <c r="O1980" i="17"/>
  <c r="C1980" i="17" s="1"/>
  <c r="O1981" i="17"/>
  <c r="C1981" i="17" s="1"/>
  <c r="O1982" i="17"/>
  <c r="C1982" i="17" s="1"/>
  <c r="O1983" i="17"/>
  <c r="C1983" i="17" s="1"/>
  <c r="O1984" i="17"/>
  <c r="C1984" i="17" s="1"/>
  <c r="O1985" i="17"/>
  <c r="C1985" i="17" s="1"/>
  <c r="O1986" i="17"/>
  <c r="C1986" i="17" s="1"/>
  <c r="O1987" i="17"/>
  <c r="C1987" i="17" s="1"/>
  <c r="A1061" i="16"/>
  <c r="B1061" i="16"/>
  <c r="C1061" i="16"/>
  <c r="A1062" i="16"/>
  <c r="B1062" i="16"/>
  <c r="C1062" i="16"/>
  <c r="A1063" i="16"/>
  <c r="B1063" i="16"/>
  <c r="C1063" i="16"/>
  <c r="A1064" i="16"/>
  <c r="B1064" i="16"/>
  <c r="C1064" i="16"/>
  <c r="A1065" i="16"/>
  <c r="B1065" i="16"/>
  <c r="C1065" i="16"/>
  <c r="A1066" i="16"/>
  <c r="B1066" i="16"/>
  <c r="C1066" i="16"/>
  <c r="A1067" i="16"/>
  <c r="B1067" i="16"/>
  <c r="C1067" i="16"/>
  <c r="A1068" i="16"/>
  <c r="B1068" i="16"/>
  <c r="C1068" i="16"/>
  <c r="A1069" i="16"/>
  <c r="B1069" i="16"/>
  <c r="C1069" i="16"/>
  <c r="A1070" i="16"/>
  <c r="B1070" i="16"/>
  <c r="C1070" i="16"/>
  <c r="A1071" i="16"/>
  <c r="B1071" i="16"/>
  <c r="C1071" i="16"/>
  <c r="A1072" i="16"/>
  <c r="B1072" i="16"/>
  <c r="C1072" i="16"/>
  <c r="I1071" i="16"/>
  <c r="K1071" i="16" s="1"/>
  <c r="I1072" i="16"/>
  <c r="K1072" i="16" s="1"/>
  <c r="I1070" i="16"/>
  <c r="K1070" i="16" s="1"/>
  <c r="I1067" i="16"/>
  <c r="K1067" i="16" s="1"/>
  <c r="I1068" i="16"/>
  <c r="K1068" i="16" s="1"/>
  <c r="I1066" i="16"/>
  <c r="K1066" i="16" s="1"/>
  <c r="K1032" i="16"/>
  <c r="K1042" i="16"/>
  <c r="K1054" i="16"/>
  <c r="K1061" i="16"/>
  <c r="K1064" i="16"/>
  <c r="K1065" i="16"/>
  <c r="K1069" i="16"/>
  <c r="K1018" i="16"/>
  <c r="I1064" i="16"/>
  <c r="I1063" i="16"/>
  <c r="K1063" i="16" s="1"/>
  <c r="I1062" i="16"/>
  <c r="K1062" i="16" s="1"/>
  <c r="A164" i="15"/>
  <c r="B164" i="15"/>
  <c r="A165" i="15"/>
  <c r="B165" i="15"/>
  <c r="A166" i="15"/>
  <c r="B166" i="15"/>
  <c r="L164" i="15"/>
  <c r="L165" i="15"/>
  <c r="L166" i="15"/>
  <c r="A1153" i="18"/>
  <c r="B1153" i="18"/>
  <c r="C1153" i="18"/>
  <c r="D1153" i="18"/>
  <c r="E1153" i="18"/>
  <c r="A1154" i="18"/>
  <c r="B1154" i="18"/>
  <c r="C1154" i="18"/>
  <c r="D1154" i="18"/>
  <c r="E1154" i="18"/>
  <c r="C1155" i="18"/>
  <c r="D1155" i="18"/>
  <c r="E1155" i="18"/>
  <c r="D1156" i="18"/>
  <c r="E1156" i="18"/>
  <c r="D1157" i="18"/>
  <c r="E1157" i="18"/>
  <c r="D1158" i="18"/>
  <c r="E1158" i="18"/>
  <c r="D1159" i="18"/>
  <c r="E1159" i="18"/>
  <c r="D1160" i="18"/>
  <c r="E1160" i="18"/>
  <c r="D1161" i="18"/>
  <c r="E1161" i="18"/>
  <c r="D1162" i="18"/>
  <c r="E1162" i="18"/>
  <c r="D1163" i="18"/>
  <c r="E1163" i="18"/>
  <c r="D1164" i="18"/>
  <c r="E1164" i="18"/>
  <c r="D1165" i="18"/>
  <c r="E1165" i="18"/>
  <c r="D1166" i="18"/>
  <c r="E1166" i="18"/>
  <c r="D1167" i="18"/>
  <c r="E1167" i="18"/>
  <c r="D1168" i="18"/>
  <c r="E1168" i="18"/>
  <c r="D1169" i="18"/>
  <c r="E1169" i="18"/>
  <c r="D1170" i="18"/>
  <c r="E1170" i="18"/>
  <c r="D1171" i="18"/>
  <c r="E1171" i="18"/>
  <c r="B1172" i="18"/>
  <c r="D1172" i="18"/>
  <c r="E1172" i="18"/>
  <c r="C1173" i="18"/>
  <c r="D1173" i="18"/>
  <c r="E1173" i="18"/>
  <c r="D1174" i="18"/>
  <c r="E1174" i="18"/>
  <c r="D1175" i="18"/>
  <c r="E1175" i="18"/>
  <c r="D1176" i="18"/>
  <c r="E1176" i="18"/>
  <c r="D1177" i="18"/>
  <c r="E1177" i="18"/>
  <c r="D1178" i="18"/>
  <c r="E1178" i="18"/>
  <c r="D1179" i="18"/>
  <c r="E1179" i="18"/>
  <c r="D1180" i="18"/>
  <c r="E1180" i="18"/>
  <c r="D1181" i="18"/>
  <c r="E1181" i="18"/>
  <c r="D1182" i="18"/>
  <c r="E1182" i="18"/>
  <c r="D1183" i="18"/>
  <c r="E1183" i="18"/>
  <c r="B1184" i="18"/>
  <c r="D1184" i="18"/>
  <c r="E1184" i="18"/>
  <c r="C1185" i="18"/>
  <c r="D1185" i="18"/>
  <c r="E1185" i="18"/>
  <c r="D1186" i="18"/>
  <c r="E1186" i="18"/>
  <c r="D1187" i="18"/>
  <c r="E1187" i="18"/>
  <c r="D1188" i="18"/>
  <c r="E1188" i="18"/>
  <c r="D1189" i="18"/>
  <c r="E1189" i="18"/>
  <c r="D1190" i="18"/>
  <c r="E1190" i="18"/>
  <c r="D1191" i="18"/>
  <c r="E1191" i="18"/>
  <c r="D1192" i="18"/>
  <c r="E1192" i="18"/>
  <c r="D1193" i="18"/>
  <c r="E1193" i="18"/>
  <c r="D1194" i="18"/>
  <c r="E1194" i="18"/>
  <c r="D1195" i="18"/>
  <c r="E1195" i="18"/>
  <c r="D1196" i="18"/>
  <c r="E1196" i="18"/>
  <c r="D1197" i="18"/>
  <c r="E1197" i="18"/>
  <c r="D1198" i="18"/>
  <c r="E1198" i="18"/>
  <c r="D1199" i="18"/>
  <c r="E1199" i="18"/>
  <c r="D1200" i="18"/>
  <c r="E1200" i="18"/>
  <c r="D1201" i="18"/>
  <c r="E1201" i="18"/>
  <c r="B1202" i="18"/>
  <c r="D1202" i="18"/>
  <c r="E1202" i="18"/>
  <c r="C1203" i="18"/>
  <c r="D1203" i="18"/>
  <c r="E1203" i="18"/>
  <c r="D1204" i="18"/>
  <c r="E1204" i="18"/>
  <c r="D1205" i="18"/>
  <c r="E1205" i="18"/>
  <c r="D1206" i="18"/>
  <c r="E1206" i="18"/>
  <c r="D1207" i="18"/>
  <c r="E1207" i="18"/>
  <c r="D1208" i="18"/>
  <c r="E1208" i="18"/>
  <c r="D1209" i="18"/>
  <c r="E1209" i="18"/>
  <c r="D1210" i="18"/>
  <c r="E1210" i="18"/>
  <c r="D1211" i="18"/>
  <c r="E1211" i="18"/>
  <c r="D1212" i="18"/>
  <c r="E1212" i="18"/>
  <c r="O1212" i="18"/>
  <c r="O1211" i="18"/>
  <c r="O1210" i="18"/>
  <c r="O1209" i="18"/>
  <c r="O1208" i="18"/>
  <c r="O1207" i="18"/>
  <c r="O1206" i="18"/>
  <c r="O1205" i="18"/>
  <c r="O1204" i="18"/>
  <c r="O1203" i="18"/>
  <c r="O1202" i="18"/>
  <c r="K1202" i="18"/>
  <c r="K1203" i="18" s="1"/>
  <c r="K1204" i="18" s="1"/>
  <c r="K1205" i="18" s="1"/>
  <c r="K1206" i="18" s="1"/>
  <c r="K1207" i="18" s="1"/>
  <c r="K1208" i="18" s="1"/>
  <c r="K1209" i="18" s="1"/>
  <c r="K1210" i="18" s="1"/>
  <c r="K1211" i="18" s="1"/>
  <c r="K1212" i="18" s="1"/>
  <c r="A1214" i="18" s="1"/>
  <c r="J1202" i="18"/>
  <c r="J1203" i="18" s="1"/>
  <c r="J1204" i="18" s="1"/>
  <c r="J1205" i="18" s="1"/>
  <c r="J1206" i="18" s="1"/>
  <c r="J1207" i="18" s="1"/>
  <c r="J1208" i="18" s="1"/>
  <c r="J1209" i="18" s="1"/>
  <c r="J1210" i="18" s="1"/>
  <c r="J1211" i="18" s="1"/>
  <c r="J1212" i="18" s="1"/>
  <c r="O1201" i="18"/>
  <c r="O1200" i="18"/>
  <c r="O1199" i="18"/>
  <c r="O1198" i="18"/>
  <c r="O1197" i="18"/>
  <c r="O1196" i="18"/>
  <c r="O1195" i="18"/>
  <c r="O1194" i="18"/>
  <c r="O1193" i="18"/>
  <c r="O1192" i="18"/>
  <c r="O1191" i="18"/>
  <c r="O1190" i="18"/>
  <c r="O1189" i="18"/>
  <c r="O1188" i="18"/>
  <c r="O1187" i="18"/>
  <c r="O1186" i="18"/>
  <c r="O1185" i="18"/>
  <c r="O1184" i="18"/>
  <c r="K1184" i="18"/>
  <c r="K1185" i="18" s="1"/>
  <c r="K1186" i="18" s="1"/>
  <c r="K1187" i="18" s="1"/>
  <c r="K1188" i="18" s="1"/>
  <c r="K1189" i="18" s="1"/>
  <c r="K1190" i="18" s="1"/>
  <c r="K1191" i="18" s="1"/>
  <c r="K1192" i="18" s="1"/>
  <c r="K1193" i="18" s="1"/>
  <c r="K1194" i="18" s="1"/>
  <c r="K1195" i="18" s="1"/>
  <c r="K1196" i="18" s="1"/>
  <c r="K1197" i="18" s="1"/>
  <c r="K1198" i="18" s="1"/>
  <c r="K1199" i="18" s="1"/>
  <c r="K1200" i="18" s="1"/>
  <c r="A1202" i="18" s="1"/>
  <c r="J1184" i="18"/>
  <c r="J1185" i="18" s="1"/>
  <c r="J1186" i="18" s="1"/>
  <c r="J1187" i="18" s="1"/>
  <c r="J1188" i="18" s="1"/>
  <c r="J1189" i="18" s="1"/>
  <c r="J1190" i="18" s="1"/>
  <c r="J1191" i="18" s="1"/>
  <c r="J1192" i="18" s="1"/>
  <c r="J1193" i="18" s="1"/>
  <c r="J1194" i="18" s="1"/>
  <c r="J1195" i="18" s="1"/>
  <c r="J1196" i="18" s="1"/>
  <c r="J1197" i="18" s="1"/>
  <c r="J1198" i="18" s="1"/>
  <c r="J1199" i="18" s="1"/>
  <c r="J1200" i="18" s="1"/>
  <c r="O1183" i="18"/>
  <c r="O1182" i="18"/>
  <c r="O1181" i="18"/>
  <c r="O1180" i="18"/>
  <c r="O1179" i="18"/>
  <c r="O1178" i="18"/>
  <c r="O1177" i="18"/>
  <c r="O1176" i="18"/>
  <c r="O1175" i="18"/>
  <c r="O1174" i="18"/>
  <c r="O1173" i="18"/>
  <c r="O1172" i="18"/>
  <c r="K1172" i="18"/>
  <c r="K1173" i="18" s="1"/>
  <c r="K1174" i="18" s="1"/>
  <c r="K1175" i="18" s="1"/>
  <c r="K1176" i="18" s="1"/>
  <c r="K1177" i="18" s="1"/>
  <c r="K1178" i="18" s="1"/>
  <c r="K1179" i="18" s="1"/>
  <c r="K1180" i="18" s="1"/>
  <c r="K1181" i="18" s="1"/>
  <c r="K1182" i="18" s="1"/>
  <c r="A1184" i="18" s="1"/>
  <c r="J1172" i="18"/>
  <c r="J1173" i="18" s="1"/>
  <c r="J1174" i="18" s="1"/>
  <c r="J1175" i="18" s="1"/>
  <c r="J1176" i="18" s="1"/>
  <c r="J1177" i="18" s="1"/>
  <c r="J1178" i="18" s="1"/>
  <c r="J1179" i="18" s="1"/>
  <c r="J1180" i="18" s="1"/>
  <c r="J1181" i="18" s="1"/>
  <c r="J1182" i="18" s="1"/>
  <c r="O1171" i="18"/>
  <c r="O1170" i="18"/>
  <c r="O1169" i="18"/>
  <c r="O1168" i="18"/>
  <c r="O1167" i="18"/>
  <c r="O1166" i="18"/>
  <c r="O1165" i="18"/>
  <c r="O1164" i="18"/>
  <c r="O1163" i="18"/>
  <c r="O1162" i="18"/>
  <c r="O1161" i="18"/>
  <c r="O1160" i="18"/>
  <c r="O1159" i="18"/>
  <c r="O1158" i="18"/>
  <c r="O1157" i="18"/>
  <c r="O1156" i="18"/>
  <c r="O1155" i="18"/>
  <c r="O1154" i="18"/>
  <c r="K1154" i="18"/>
  <c r="K1155" i="18" s="1"/>
  <c r="K1156" i="18" s="1"/>
  <c r="K1157" i="18" s="1"/>
  <c r="K1158" i="18" s="1"/>
  <c r="K1159" i="18" s="1"/>
  <c r="K1160" i="18" s="1"/>
  <c r="K1161" i="18" s="1"/>
  <c r="K1162" i="18" s="1"/>
  <c r="K1163" i="18" s="1"/>
  <c r="K1164" i="18" s="1"/>
  <c r="K1165" i="18" s="1"/>
  <c r="K1166" i="18" s="1"/>
  <c r="K1167" i="18" s="1"/>
  <c r="K1168" i="18" s="1"/>
  <c r="K1169" i="18" s="1"/>
  <c r="K1170" i="18" s="1"/>
  <c r="C1172" i="18" s="1"/>
  <c r="J1154" i="18"/>
  <c r="J1155" i="18" s="1"/>
  <c r="J1156" i="18" s="1"/>
  <c r="J1157" i="18" s="1"/>
  <c r="J1158" i="18" s="1"/>
  <c r="J1159" i="18" s="1"/>
  <c r="J1160" i="18" s="1"/>
  <c r="J1161" i="18" s="1"/>
  <c r="J1162" i="18" s="1"/>
  <c r="J1163" i="18" s="1"/>
  <c r="J1164" i="18" s="1"/>
  <c r="J1165" i="18" s="1"/>
  <c r="J1166" i="18" s="1"/>
  <c r="J1167" i="18" s="1"/>
  <c r="J1168" i="18" s="1"/>
  <c r="J1169" i="18" s="1"/>
  <c r="J1170" i="18" s="1"/>
  <c r="A1171" i="18" s="1"/>
  <c r="O1153" i="18"/>
  <c r="O1930" i="17"/>
  <c r="C1930" i="17" s="1"/>
  <c r="O1929" i="17"/>
  <c r="C1929" i="17" s="1"/>
  <c r="O1928" i="17"/>
  <c r="C1928" i="17" s="1"/>
  <c r="O1927" i="17"/>
  <c r="C1927" i="17" s="1"/>
  <c r="O1926" i="17"/>
  <c r="C1926" i="17" s="1"/>
  <c r="O1925" i="17"/>
  <c r="C1925" i="17" s="1"/>
  <c r="O1924" i="17"/>
  <c r="C1924" i="17" s="1"/>
  <c r="O1923" i="17"/>
  <c r="C1923" i="17" s="1"/>
  <c r="O1922" i="17"/>
  <c r="C1922" i="17" s="1"/>
  <c r="O1921" i="17"/>
  <c r="C1921" i="17" s="1"/>
  <c r="O1920" i="17"/>
  <c r="O1919" i="17"/>
  <c r="C1919" i="17" s="1"/>
  <c r="O1918" i="17"/>
  <c r="C1918" i="17" s="1"/>
  <c r="O1917" i="17"/>
  <c r="C1917" i="17" s="1"/>
  <c r="O1916" i="17"/>
  <c r="C1916" i="17" s="1"/>
  <c r="O1915" i="17"/>
  <c r="O1914" i="17"/>
  <c r="C1914" i="17" s="1"/>
  <c r="O1913" i="17"/>
  <c r="C1913" i="17" s="1"/>
  <c r="O1912" i="17"/>
  <c r="C1912" i="17" s="1"/>
  <c r="O1911" i="17"/>
  <c r="C1911" i="17" s="1"/>
  <c r="O1910" i="17"/>
  <c r="C1910" i="17" s="1"/>
  <c r="O1909" i="17"/>
  <c r="C1909" i="17" s="1"/>
  <c r="O1908" i="17"/>
  <c r="C1908" i="17" s="1"/>
  <c r="O1907" i="17"/>
  <c r="C1907" i="17" s="1"/>
  <c r="O1906" i="17"/>
  <c r="C1906" i="17" s="1"/>
  <c r="O1905" i="17"/>
  <c r="C1905" i="17" s="1"/>
  <c r="O1904" i="17"/>
  <c r="C1904" i="17" s="1"/>
  <c r="O1903" i="17"/>
  <c r="C1903" i="17" s="1"/>
  <c r="O1902" i="17"/>
  <c r="C1902" i="17" s="1"/>
  <c r="O1901" i="17"/>
  <c r="C1901" i="17" s="1"/>
  <c r="O1900" i="17"/>
  <c r="C1900" i="17" s="1"/>
  <c r="O1899" i="17"/>
  <c r="C1899" i="17" s="1"/>
  <c r="O1898" i="17"/>
  <c r="C1898" i="17" s="1"/>
  <c r="O1897" i="17"/>
  <c r="C1897" i="17" s="1"/>
  <c r="O1896" i="17"/>
  <c r="C1896" i="17" s="1"/>
  <c r="O1895" i="17"/>
  <c r="C1895" i="17" s="1"/>
  <c r="O1894" i="17"/>
  <c r="C1894" i="17" s="1"/>
  <c r="O1893" i="17"/>
  <c r="C1893" i="17" s="1"/>
  <c r="O1892" i="17"/>
  <c r="C1892" i="17" s="1"/>
  <c r="O1891" i="17"/>
  <c r="C1891" i="17" s="1"/>
  <c r="O1890" i="17"/>
  <c r="C1890" i="17" s="1"/>
  <c r="O1889" i="17"/>
  <c r="C1889" i="17" s="1"/>
  <c r="O1888" i="17"/>
  <c r="C1888" i="17" s="1"/>
  <c r="O1887" i="17"/>
  <c r="C1887" i="17" s="1"/>
  <c r="O1886" i="17"/>
  <c r="C1886" i="17" s="1"/>
  <c r="O1885" i="17"/>
  <c r="C1885" i="17" s="1"/>
  <c r="O1884" i="17"/>
  <c r="C1884" i="17" s="1"/>
  <c r="O1883" i="17"/>
  <c r="C1883" i="17" s="1"/>
  <c r="O1882" i="17"/>
  <c r="C1882" i="17" s="1"/>
  <c r="O1881" i="17"/>
  <c r="C1881" i="17" s="1"/>
  <c r="O1880" i="17"/>
  <c r="C1880" i="17" s="1"/>
  <c r="O1879" i="17"/>
  <c r="C1879" i="17" s="1"/>
  <c r="O1878" i="17"/>
  <c r="C1878" i="17" s="1"/>
  <c r="O1877" i="17"/>
  <c r="C1877" i="17" s="1"/>
  <c r="O1876" i="17"/>
  <c r="C1876" i="17" s="1"/>
  <c r="O1875" i="17"/>
  <c r="C1875" i="17" s="1"/>
  <c r="O1874" i="17"/>
  <c r="C1874" i="17" s="1"/>
  <c r="O1873" i="17"/>
  <c r="C1873" i="17" s="1"/>
  <c r="O1872" i="17"/>
  <c r="O1871" i="17"/>
  <c r="C1871" i="17" s="1"/>
  <c r="K1920" i="17"/>
  <c r="K1921" i="17" s="1"/>
  <c r="K1922" i="17" s="1"/>
  <c r="K1923" i="17" s="1"/>
  <c r="K1924" i="17" s="1"/>
  <c r="K1925" i="17" s="1"/>
  <c r="K1926" i="17" s="1"/>
  <c r="K1927" i="17" s="1"/>
  <c r="K1928" i="17" s="1"/>
  <c r="K1929" i="17" s="1"/>
  <c r="K1930" i="17" s="1"/>
  <c r="K1902" i="17"/>
  <c r="K1903" i="17" s="1"/>
  <c r="K1904" i="17" s="1"/>
  <c r="K1905" i="17" s="1"/>
  <c r="K1906" i="17" s="1"/>
  <c r="K1907" i="17" s="1"/>
  <c r="K1908" i="17" s="1"/>
  <c r="K1909" i="17" s="1"/>
  <c r="K1910" i="17" s="1"/>
  <c r="K1911" i="17" s="1"/>
  <c r="K1912" i="17" s="1"/>
  <c r="K1913" i="17" s="1"/>
  <c r="K1914" i="17" s="1"/>
  <c r="K1915" i="17" s="1"/>
  <c r="K1916" i="17" s="1"/>
  <c r="K1917" i="17" s="1"/>
  <c r="K1918" i="17" s="1"/>
  <c r="K1890" i="17"/>
  <c r="K1891" i="17" s="1"/>
  <c r="K1892" i="17" s="1"/>
  <c r="K1893" i="17" s="1"/>
  <c r="K1894" i="17" s="1"/>
  <c r="K1895" i="17" s="1"/>
  <c r="K1896" i="17" s="1"/>
  <c r="K1897" i="17" s="1"/>
  <c r="K1898" i="17" s="1"/>
  <c r="K1899" i="17" s="1"/>
  <c r="K1900" i="17" s="1"/>
  <c r="K1872" i="17"/>
  <c r="K1873" i="17" s="1"/>
  <c r="K1874" i="17" s="1"/>
  <c r="K1875" i="17" s="1"/>
  <c r="K1876" i="17" s="1"/>
  <c r="K1877" i="17" s="1"/>
  <c r="K1878" i="17" s="1"/>
  <c r="K1879" i="17" s="1"/>
  <c r="K1880" i="17" s="1"/>
  <c r="K1881" i="17" s="1"/>
  <c r="K1882" i="17" s="1"/>
  <c r="K1883" i="17" s="1"/>
  <c r="K1884" i="17" s="1"/>
  <c r="K1885" i="17" s="1"/>
  <c r="K1886" i="17" s="1"/>
  <c r="K1887" i="17" s="1"/>
  <c r="K1888" i="17" s="1"/>
  <c r="J1872" i="17"/>
  <c r="B1872" i="17"/>
  <c r="C1872" i="17"/>
  <c r="D1872" i="17"/>
  <c r="E1872" i="17"/>
  <c r="B1873" i="17"/>
  <c r="D1873" i="17"/>
  <c r="E1873" i="17"/>
  <c r="B1874" i="17"/>
  <c r="D1874" i="17"/>
  <c r="E1874" i="17"/>
  <c r="B1875" i="17"/>
  <c r="D1875" i="17"/>
  <c r="E1875" i="17"/>
  <c r="B1876" i="17"/>
  <c r="D1876" i="17"/>
  <c r="E1876" i="17"/>
  <c r="B1877" i="17"/>
  <c r="D1877" i="17"/>
  <c r="E1877" i="17"/>
  <c r="B1878" i="17"/>
  <c r="D1878" i="17"/>
  <c r="E1878" i="17"/>
  <c r="B1879" i="17"/>
  <c r="D1879" i="17"/>
  <c r="E1879" i="17"/>
  <c r="B1880" i="17"/>
  <c r="D1880" i="17"/>
  <c r="E1880" i="17"/>
  <c r="B1881" i="17"/>
  <c r="D1881" i="17"/>
  <c r="E1881" i="17"/>
  <c r="B1882" i="17"/>
  <c r="D1882" i="17"/>
  <c r="E1882" i="17"/>
  <c r="B1883" i="17"/>
  <c r="D1883" i="17"/>
  <c r="E1883" i="17"/>
  <c r="B1884" i="17"/>
  <c r="D1884" i="17"/>
  <c r="E1884" i="17"/>
  <c r="B1885" i="17"/>
  <c r="D1885" i="17"/>
  <c r="E1885" i="17"/>
  <c r="B1886" i="17"/>
  <c r="D1886" i="17"/>
  <c r="E1886" i="17"/>
  <c r="B1887" i="17"/>
  <c r="D1887" i="17"/>
  <c r="E1887" i="17"/>
  <c r="B1888" i="17"/>
  <c r="D1888" i="17"/>
  <c r="E1888" i="17"/>
  <c r="B1889" i="17"/>
  <c r="D1889" i="17"/>
  <c r="E1889" i="17"/>
  <c r="B1890" i="17"/>
  <c r="D1890" i="17"/>
  <c r="E1890" i="17"/>
  <c r="B1891" i="17"/>
  <c r="D1891" i="17"/>
  <c r="E1891" i="17"/>
  <c r="B1892" i="17"/>
  <c r="D1892" i="17"/>
  <c r="E1892" i="17"/>
  <c r="B1893" i="17"/>
  <c r="D1893" i="17"/>
  <c r="E1893" i="17"/>
  <c r="B1894" i="17"/>
  <c r="D1894" i="17"/>
  <c r="E1894" i="17"/>
  <c r="B1895" i="17"/>
  <c r="D1895" i="17"/>
  <c r="E1895" i="17"/>
  <c r="B1896" i="17"/>
  <c r="D1896" i="17"/>
  <c r="E1896" i="17"/>
  <c r="B1897" i="17"/>
  <c r="D1897" i="17"/>
  <c r="E1897" i="17"/>
  <c r="B1898" i="17"/>
  <c r="D1898" i="17"/>
  <c r="E1898" i="17"/>
  <c r="B1899" i="17"/>
  <c r="D1899" i="17"/>
  <c r="E1899" i="17"/>
  <c r="B1900" i="17"/>
  <c r="D1900" i="17"/>
  <c r="E1900" i="17"/>
  <c r="B1901" i="17"/>
  <c r="D1901" i="17"/>
  <c r="E1901" i="17"/>
  <c r="B1902" i="17"/>
  <c r="D1902" i="17"/>
  <c r="E1902" i="17"/>
  <c r="B1903" i="17"/>
  <c r="D1903" i="17"/>
  <c r="E1903" i="17"/>
  <c r="B1904" i="17"/>
  <c r="D1904" i="17"/>
  <c r="E1904" i="17"/>
  <c r="B1905" i="17"/>
  <c r="D1905" i="17"/>
  <c r="E1905" i="17"/>
  <c r="B1906" i="17"/>
  <c r="D1906" i="17"/>
  <c r="E1906" i="17"/>
  <c r="B1907" i="17"/>
  <c r="D1907" i="17"/>
  <c r="E1907" i="17"/>
  <c r="B1908" i="17"/>
  <c r="D1908" i="17"/>
  <c r="E1908" i="17"/>
  <c r="B1909" i="17"/>
  <c r="D1909" i="17"/>
  <c r="E1909" i="17"/>
  <c r="B1910" i="17"/>
  <c r="D1910" i="17"/>
  <c r="E1910" i="17"/>
  <c r="B1911" i="17"/>
  <c r="D1911" i="17"/>
  <c r="E1911" i="17"/>
  <c r="B1912" i="17"/>
  <c r="D1912" i="17"/>
  <c r="E1912" i="17"/>
  <c r="B1913" i="17"/>
  <c r="D1913" i="17"/>
  <c r="E1913" i="17"/>
  <c r="B1914" i="17"/>
  <c r="D1914" i="17"/>
  <c r="E1914" i="17"/>
  <c r="B1915" i="17"/>
  <c r="C1915" i="17"/>
  <c r="D1915" i="17"/>
  <c r="E1915" i="17"/>
  <c r="B1916" i="17"/>
  <c r="D1916" i="17"/>
  <c r="E1916" i="17"/>
  <c r="B1917" i="17"/>
  <c r="D1917" i="17"/>
  <c r="E1917" i="17"/>
  <c r="B1918" i="17"/>
  <c r="D1918" i="17"/>
  <c r="E1918" i="17"/>
  <c r="B1919" i="17"/>
  <c r="D1919" i="17"/>
  <c r="E1919" i="17"/>
  <c r="B1920" i="17"/>
  <c r="C1920" i="17"/>
  <c r="D1920" i="17"/>
  <c r="E1920" i="17"/>
  <c r="B1921" i="17"/>
  <c r="D1921" i="17"/>
  <c r="E1921" i="17"/>
  <c r="B1922" i="17"/>
  <c r="D1922" i="17"/>
  <c r="E1922" i="17"/>
  <c r="B1923" i="17"/>
  <c r="D1923" i="17"/>
  <c r="E1923" i="17"/>
  <c r="B1924" i="17"/>
  <c r="D1924" i="17"/>
  <c r="E1924" i="17"/>
  <c r="B1925" i="17"/>
  <c r="D1925" i="17"/>
  <c r="E1925" i="17"/>
  <c r="B1926" i="17"/>
  <c r="D1926" i="17"/>
  <c r="E1926" i="17"/>
  <c r="B1927" i="17"/>
  <c r="D1927" i="17"/>
  <c r="E1927" i="17"/>
  <c r="B1928" i="17"/>
  <c r="D1928" i="17"/>
  <c r="E1928" i="17"/>
  <c r="B1929" i="17"/>
  <c r="D1929" i="17"/>
  <c r="E1929" i="17"/>
  <c r="B1930" i="17"/>
  <c r="D1930" i="17"/>
  <c r="E1930" i="17"/>
  <c r="E1871" i="17"/>
  <c r="D1871" i="17"/>
  <c r="B1871" i="17"/>
  <c r="A1871" i="17"/>
  <c r="H1055" i="16"/>
  <c r="H1056" i="16" s="1"/>
  <c r="B1055" i="16"/>
  <c r="C1055" i="16"/>
  <c r="B1056" i="16"/>
  <c r="C1056" i="16"/>
  <c r="B1057" i="16"/>
  <c r="C1057" i="16"/>
  <c r="B1058" i="16"/>
  <c r="C1058" i="16"/>
  <c r="B1059" i="16"/>
  <c r="C1059" i="16"/>
  <c r="B1060" i="16"/>
  <c r="C1060" i="16"/>
  <c r="A1054" i="16"/>
  <c r="B1054" i="16"/>
  <c r="C1054" i="16"/>
  <c r="I1056" i="16"/>
  <c r="K1056" i="16" s="1"/>
  <c r="I1057" i="16"/>
  <c r="K1057" i="16" s="1"/>
  <c r="I1058" i="16"/>
  <c r="K1058" i="16" s="1"/>
  <c r="I1059" i="16"/>
  <c r="K1059" i="16" s="1"/>
  <c r="I1060" i="16"/>
  <c r="K1060" i="16" s="1"/>
  <c r="I1055" i="16"/>
  <c r="K1055" i="16" s="1"/>
  <c r="H1043" i="16"/>
  <c r="H1044" i="16" s="1"/>
  <c r="B1043" i="16"/>
  <c r="C1043" i="16"/>
  <c r="B1044" i="16"/>
  <c r="C1044" i="16"/>
  <c r="B1045" i="16"/>
  <c r="C1045" i="16"/>
  <c r="B1046" i="16"/>
  <c r="C1046" i="16"/>
  <c r="B1047" i="16"/>
  <c r="C1047" i="16"/>
  <c r="B1048" i="16"/>
  <c r="C1048" i="16"/>
  <c r="B1049" i="16"/>
  <c r="C1049" i="16"/>
  <c r="B1050" i="16"/>
  <c r="C1050" i="16"/>
  <c r="B1051" i="16"/>
  <c r="C1051" i="16"/>
  <c r="B1052" i="16"/>
  <c r="C1052" i="16"/>
  <c r="B1053" i="16"/>
  <c r="C1053" i="16"/>
  <c r="A1042" i="16"/>
  <c r="B1042" i="16"/>
  <c r="C1042" i="16"/>
  <c r="I1044" i="16"/>
  <c r="K1044" i="16" s="1"/>
  <c r="I1045" i="16"/>
  <c r="K1045" i="16" s="1"/>
  <c r="I1046" i="16"/>
  <c r="K1046" i="16" s="1"/>
  <c r="I1047" i="16"/>
  <c r="K1047" i="16" s="1"/>
  <c r="I1048" i="16"/>
  <c r="K1048" i="16" s="1"/>
  <c r="I1049" i="16"/>
  <c r="K1049" i="16" s="1"/>
  <c r="I1050" i="16"/>
  <c r="K1050" i="16" s="1"/>
  <c r="I1051" i="16"/>
  <c r="K1051" i="16" s="1"/>
  <c r="I1052" i="16"/>
  <c r="K1052" i="16" s="1"/>
  <c r="I1053" i="16"/>
  <c r="K1053" i="16" s="1"/>
  <c r="I1043" i="16"/>
  <c r="K1043" i="16" s="1"/>
  <c r="H1033" i="16"/>
  <c r="A1033" i="16" s="1"/>
  <c r="A1032" i="16"/>
  <c r="B1032" i="16"/>
  <c r="C1032" i="16"/>
  <c r="B1033" i="16"/>
  <c r="C1033" i="16"/>
  <c r="B1034" i="16"/>
  <c r="C1034" i="16"/>
  <c r="B1035" i="16"/>
  <c r="C1035" i="16"/>
  <c r="B1036" i="16"/>
  <c r="C1036" i="16"/>
  <c r="B1037" i="16"/>
  <c r="C1037" i="16"/>
  <c r="B1038" i="16"/>
  <c r="C1038" i="16"/>
  <c r="B1039" i="16"/>
  <c r="C1039" i="16"/>
  <c r="B1040" i="16"/>
  <c r="C1040" i="16"/>
  <c r="B1041" i="16"/>
  <c r="C1041" i="16"/>
  <c r="I1034" i="16"/>
  <c r="K1034" i="16" s="1"/>
  <c r="I1035" i="16"/>
  <c r="K1035" i="16" s="1"/>
  <c r="I1036" i="16"/>
  <c r="K1036" i="16" s="1"/>
  <c r="I1037" i="16"/>
  <c r="K1037" i="16" s="1"/>
  <c r="I1038" i="16"/>
  <c r="K1038" i="16" s="1"/>
  <c r="I1039" i="16"/>
  <c r="K1039" i="16" s="1"/>
  <c r="I1040" i="16"/>
  <c r="K1040" i="16" s="1"/>
  <c r="I1041" i="16"/>
  <c r="K1041" i="16" s="1"/>
  <c r="I1033" i="16"/>
  <c r="K1033" i="16" s="1"/>
  <c r="A1018" i="16"/>
  <c r="B1018" i="16"/>
  <c r="C1018" i="16"/>
  <c r="B1019" i="16"/>
  <c r="C1019" i="16"/>
  <c r="B1020" i="16"/>
  <c r="C1020" i="16"/>
  <c r="B1021" i="16"/>
  <c r="C1021" i="16"/>
  <c r="B1022" i="16"/>
  <c r="C1022" i="16"/>
  <c r="B1023" i="16"/>
  <c r="C1023" i="16"/>
  <c r="B1024" i="16"/>
  <c r="C1024" i="16"/>
  <c r="B1025" i="16"/>
  <c r="C1025" i="16"/>
  <c r="B1026" i="16"/>
  <c r="C1026" i="16"/>
  <c r="B1027" i="16"/>
  <c r="C1027" i="16"/>
  <c r="B1028" i="16"/>
  <c r="C1028" i="16"/>
  <c r="B1029" i="16"/>
  <c r="C1029" i="16"/>
  <c r="B1030" i="16"/>
  <c r="C1030" i="16"/>
  <c r="B1031" i="16"/>
  <c r="C1031" i="16"/>
  <c r="H1019" i="16"/>
  <c r="H1020" i="16" s="1"/>
  <c r="I1020" i="16"/>
  <c r="K1020" i="16" s="1"/>
  <c r="I1021" i="16"/>
  <c r="K1021" i="16" s="1"/>
  <c r="I1022" i="16"/>
  <c r="K1022" i="16" s="1"/>
  <c r="I1023" i="16"/>
  <c r="K1023" i="16" s="1"/>
  <c r="I1024" i="16"/>
  <c r="K1024" i="16" s="1"/>
  <c r="I1025" i="16"/>
  <c r="K1025" i="16" s="1"/>
  <c r="I1026" i="16"/>
  <c r="K1026" i="16" s="1"/>
  <c r="I1027" i="16"/>
  <c r="K1027" i="16" s="1"/>
  <c r="I1028" i="16"/>
  <c r="K1028" i="16" s="1"/>
  <c r="I1029" i="16"/>
  <c r="K1029" i="16" s="1"/>
  <c r="I1030" i="16"/>
  <c r="K1030" i="16" s="1"/>
  <c r="I1031" i="16"/>
  <c r="K1031" i="16" s="1"/>
  <c r="I1019" i="16"/>
  <c r="K1019" i="16" s="1"/>
  <c r="L160" i="15"/>
  <c r="L161" i="15"/>
  <c r="L162" i="15"/>
  <c r="L163" i="15"/>
  <c r="A160" i="15"/>
  <c r="B160" i="15"/>
  <c r="A161" i="15"/>
  <c r="B161" i="15"/>
  <c r="A162" i="15"/>
  <c r="B162" i="15"/>
  <c r="A163" i="15"/>
  <c r="B163" i="15"/>
  <c r="A48" i="14"/>
  <c r="A1201" i="18" l="1"/>
  <c r="A1213" i="18"/>
  <c r="A1183" i="18"/>
  <c r="C2067" i="17"/>
  <c r="A2079" i="17"/>
  <c r="C2075" i="17"/>
  <c r="A1872" i="17"/>
  <c r="A1932" i="17"/>
  <c r="C2070" i="17"/>
  <c r="C1214" i="18"/>
  <c r="C1213" i="18"/>
  <c r="B1213" i="18"/>
  <c r="A1931" i="17"/>
  <c r="A2069" i="17"/>
  <c r="C2069" i="17"/>
  <c r="A2077" i="17"/>
  <c r="C2077" i="17"/>
  <c r="A1075" i="16"/>
  <c r="H1076" i="16"/>
  <c r="H1094" i="16"/>
  <c r="A1093" i="16"/>
  <c r="A1056" i="16"/>
  <c r="H1057" i="16"/>
  <c r="A1055" i="16"/>
  <c r="C1932" i="17"/>
  <c r="J1934" i="17"/>
  <c r="A1933" i="17"/>
  <c r="A1212" i="18"/>
  <c r="C1210" i="18"/>
  <c r="B1207" i="18"/>
  <c r="A1204" i="18"/>
  <c r="C1202" i="18"/>
  <c r="B1199" i="18"/>
  <c r="A1196" i="18"/>
  <c r="C1194" i="18"/>
  <c r="B1191" i="18"/>
  <c r="A1188" i="18"/>
  <c r="C1186" i="18"/>
  <c r="B1183" i="18"/>
  <c r="A1180" i="18"/>
  <c r="C1178" i="18"/>
  <c r="B1175" i="18"/>
  <c r="A1172" i="18"/>
  <c r="C1170" i="18"/>
  <c r="B1167" i="18"/>
  <c r="A1164" i="18"/>
  <c r="C1162" i="18"/>
  <c r="B1159" i="18"/>
  <c r="A1156" i="18"/>
  <c r="B1210" i="18"/>
  <c r="A1207" i="18"/>
  <c r="C1205" i="18"/>
  <c r="A1199" i="18"/>
  <c r="C1197" i="18"/>
  <c r="B1194" i="18"/>
  <c r="A1191" i="18"/>
  <c r="C1189" i="18"/>
  <c r="B1186" i="18"/>
  <c r="C1181" i="18"/>
  <c r="B1178" i="18"/>
  <c r="A1175" i="18"/>
  <c r="B1170" i="18"/>
  <c r="A1167" i="18"/>
  <c r="C1165" i="18"/>
  <c r="B1162" i="18"/>
  <c r="A1159" i="18"/>
  <c r="C1157" i="18"/>
  <c r="A1210" i="18"/>
  <c r="C1208" i="18"/>
  <c r="B1205" i="18"/>
  <c r="C1200" i="18"/>
  <c r="B1197" i="18"/>
  <c r="A1194" i="18"/>
  <c r="C1192" i="18"/>
  <c r="B1189" i="18"/>
  <c r="A1186" i="18"/>
  <c r="C1184" i="18"/>
  <c r="B1181" i="18"/>
  <c r="A1178" i="18"/>
  <c r="C1176" i="18"/>
  <c r="B1173" i="18"/>
  <c r="A1170" i="18"/>
  <c r="C1168" i="18"/>
  <c r="B1165" i="18"/>
  <c r="A1162" i="18"/>
  <c r="C1160" i="18"/>
  <c r="B1157" i="18"/>
  <c r="C1211" i="18"/>
  <c r="B1208" i="18"/>
  <c r="A1205" i="18"/>
  <c r="B1200" i="18"/>
  <c r="A1197" i="18"/>
  <c r="C1195" i="18"/>
  <c r="B1192" i="18"/>
  <c r="A1189" i="18"/>
  <c r="C1187" i="18"/>
  <c r="A1181" i="18"/>
  <c r="C1179" i="18"/>
  <c r="B1176" i="18"/>
  <c r="A1173" i="18"/>
  <c r="C1171" i="18"/>
  <c r="B1168" i="18"/>
  <c r="A1165" i="18"/>
  <c r="C1163" i="18"/>
  <c r="B1160" i="18"/>
  <c r="A1157" i="18"/>
  <c r="B1211" i="18"/>
  <c r="A1208" i="18"/>
  <c r="C1206" i="18"/>
  <c r="B1203" i="18"/>
  <c r="A1200" i="18"/>
  <c r="C1198" i="18"/>
  <c r="B1195" i="18"/>
  <c r="A1192" i="18"/>
  <c r="C1190" i="18"/>
  <c r="B1187" i="18"/>
  <c r="C1182" i="18"/>
  <c r="B1179" i="18"/>
  <c r="A1176" i="18"/>
  <c r="C1174" i="18"/>
  <c r="B1171" i="18"/>
  <c r="A1168" i="18"/>
  <c r="C1166" i="18"/>
  <c r="B1163" i="18"/>
  <c r="A1160" i="18"/>
  <c r="C1158" i="18"/>
  <c r="B1155" i="18"/>
  <c r="A1211" i="18"/>
  <c r="C1209" i="18"/>
  <c r="B1206" i="18"/>
  <c r="A1203" i="18"/>
  <c r="C1201" i="18"/>
  <c r="B1198" i="18"/>
  <c r="A1195" i="18"/>
  <c r="C1193" i="18"/>
  <c r="B1190" i="18"/>
  <c r="A1187" i="18"/>
  <c r="B1182" i="18"/>
  <c r="A1179" i="18"/>
  <c r="C1177" i="18"/>
  <c r="B1174" i="18"/>
  <c r="C1169" i="18"/>
  <c r="B1166" i="18"/>
  <c r="A1163" i="18"/>
  <c r="C1161" i="18"/>
  <c r="B1158" i="18"/>
  <c r="A1155" i="18"/>
  <c r="C1212" i="18"/>
  <c r="B1209" i="18"/>
  <c r="A1206" i="18"/>
  <c r="C1204" i="18"/>
  <c r="B1201" i="18"/>
  <c r="A1198" i="18"/>
  <c r="C1196" i="18"/>
  <c r="B1193" i="18"/>
  <c r="A1190" i="18"/>
  <c r="C1188" i="18"/>
  <c r="B1185" i="18"/>
  <c r="A1182" i="18"/>
  <c r="C1180" i="18"/>
  <c r="B1177" i="18"/>
  <c r="A1174" i="18"/>
  <c r="B1169" i="18"/>
  <c r="A1166" i="18"/>
  <c r="C1164" i="18"/>
  <c r="B1161" i="18"/>
  <c r="A1158" i="18"/>
  <c r="C1156" i="18"/>
  <c r="B1212" i="18"/>
  <c r="A1209" i="18"/>
  <c r="C1207" i="18"/>
  <c r="B1204" i="18"/>
  <c r="C1199" i="18"/>
  <c r="B1196" i="18"/>
  <c r="A1193" i="18"/>
  <c r="C1191" i="18"/>
  <c r="B1188" i="18"/>
  <c r="A1185" i="18"/>
  <c r="C1183" i="18"/>
  <c r="B1180" i="18"/>
  <c r="A1177" i="18"/>
  <c r="C1175" i="18"/>
  <c r="A1169" i="18"/>
  <c r="C1167" i="18"/>
  <c r="B1164" i="18"/>
  <c r="A1161" i="18"/>
  <c r="C1159" i="18"/>
  <c r="B1156" i="18"/>
  <c r="J1873" i="17"/>
  <c r="H1045" i="16"/>
  <c r="A1044" i="16"/>
  <c r="A1043" i="16"/>
  <c r="H1034" i="16"/>
  <c r="H1021" i="16"/>
  <c r="A1020" i="16"/>
  <c r="A1019" i="16"/>
  <c r="H1095" i="16" l="1"/>
  <c r="A1095" i="16" s="1"/>
  <c r="A1094" i="16"/>
  <c r="H1077" i="16"/>
  <c r="A1076" i="16"/>
  <c r="H1058" i="16"/>
  <c r="A1057" i="16"/>
  <c r="J1935" i="17"/>
  <c r="A1934" i="17"/>
  <c r="J1874" i="17"/>
  <c r="A1873" i="17"/>
  <c r="H1046" i="16"/>
  <c r="A1045" i="16"/>
  <c r="A1034" i="16"/>
  <c r="H1035" i="16"/>
  <c r="H1022" i="16"/>
  <c r="A1021" i="16"/>
  <c r="H1078" i="16" l="1"/>
  <c r="A1078" i="16" s="1"/>
  <c r="A1077" i="16"/>
  <c r="H1059" i="16"/>
  <c r="A1058" i="16"/>
  <c r="A1935" i="17"/>
  <c r="J1936" i="17"/>
  <c r="J1875" i="17"/>
  <c r="A1874" i="17"/>
  <c r="H1047" i="16"/>
  <c r="A1046" i="16"/>
  <c r="A1035" i="16"/>
  <c r="H1036" i="16"/>
  <c r="H1023" i="16"/>
  <c r="A1022" i="16"/>
  <c r="A1059" i="16" l="1"/>
  <c r="H1060" i="16"/>
  <c r="A1060" i="16" s="1"/>
  <c r="J1937" i="17"/>
  <c r="A1936" i="17"/>
  <c r="A1875" i="17"/>
  <c r="J1876" i="17"/>
  <c r="H1048" i="16"/>
  <c r="A1047" i="16"/>
  <c r="H1037" i="16"/>
  <c r="A1036" i="16"/>
  <c r="H1024" i="16"/>
  <c r="A1023" i="16"/>
  <c r="J1938" i="17" l="1"/>
  <c r="A1937" i="17"/>
  <c r="J1877" i="17"/>
  <c r="A1876" i="17"/>
  <c r="A1048" i="16"/>
  <c r="H1049" i="16"/>
  <c r="H1038" i="16"/>
  <c r="A1037" i="16"/>
  <c r="H1025" i="16"/>
  <c r="A1024" i="16"/>
  <c r="J1939" i="17" l="1"/>
  <c r="A1938" i="17"/>
  <c r="A1877" i="17"/>
  <c r="J1878" i="17"/>
  <c r="A1049" i="16"/>
  <c r="H1050" i="16"/>
  <c r="A1038" i="16"/>
  <c r="H1039" i="16"/>
  <c r="H1026" i="16"/>
  <c r="A1025" i="16"/>
  <c r="A1939" i="17" l="1"/>
  <c r="J1940" i="17"/>
  <c r="A1878" i="17"/>
  <c r="J1879" i="17"/>
  <c r="A1050" i="16"/>
  <c r="H1051" i="16"/>
  <c r="A1039" i="16"/>
  <c r="H1040" i="16"/>
  <c r="H1027" i="16"/>
  <c r="A1026" i="16"/>
  <c r="J1941" i="17" l="1"/>
  <c r="A1940" i="17"/>
  <c r="J1880" i="17"/>
  <c r="A1879" i="17"/>
  <c r="H1052" i="16"/>
  <c r="A1051" i="16"/>
  <c r="A1040" i="16"/>
  <c r="H1041" i="16"/>
  <c r="A1041" i="16" s="1"/>
  <c r="H1028" i="16"/>
  <c r="A1027" i="16"/>
  <c r="A1941" i="17" l="1"/>
  <c r="J1942" i="17"/>
  <c r="J1881" i="17"/>
  <c r="A1880" i="17"/>
  <c r="H1053" i="16"/>
  <c r="A1053" i="16" s="1"/>
  <c r="A1052" i="16"/>
  <c r="H1029" i="16"/>
  <c r="A1028" i="16"/>
  <c r="J1943" i="17" l="1"/>
  <c r="A1942" i="17"/>
  <c r="A1881" i="17"/>
  <c r="J1882" i="17"/>
  <c r="H1030" i="16"/>
  <c r="A1029" i="16"/>
  <c r="J1944" i="17" l="1"/>
  <c r="A1943" i="17"/>
  <c r="J1883" i="17"/>
  <c r="A1882" i="17"/>
  <c r="H1031" i="16"/>
  <c r="A1031" i="16" s="1"/>
  <c r="A1030" i="16"/>
  <c r="A1944" i="17" l="1"/>
  <c r="J1945" i="17"/>
  <c r="A1883" i="17"/>
  <c r="J1884" i="17"/>
  <c r="A1945" i="17" l="1"/>
  <c r="J1946" i="17"/>
  <c r="J1885" i="17"/>
  <c r="A1884" i="17"/>
  <c r="A1946" i="17" l="1"/>
  <c r="J1947" i="17"/>
  <c r="A1885" i="17"/>
  <c r="J1886" i="17"/>
  <c r="A1947" i="17" l="1"/>
  <c r="J1948" i="17"/>
  <c r="A1886" i="17"/>
  <c r="J1887" i="17"/>
  <c r="A1948" i="17" l="1"/>
  <c r="J1949" i="17"/>
  <c r="A1949" i="17" s="1"/>
  <c r="J1951" i="17"/>
  <c r="A1950" i="17"/>
  <c r="A1887" i="17"/>
  <c r="J1888" i="17"/>
  <c r="A1888" i="17" s="1"/>
  <c r="J1890" i="17"/>
  <c r="A1889" i="17"/>
  <c r="A1951" i="17" l="1"/>
  <c r="J1952" i="17"/>
  <c r="J1891" i="17"/>
  <c r="A1890" i="17"/>
  <c r="J1953" i="17" l="1"/>
  <c r="A1952" i="17"/>
  <c r="A1891" i="17"/>
  <c r="J1892" i="17"/>
  <c r="A1953" i="17" l="1"/>
  <c r="J1954" i="17"/>
  <c r="J1893" i="17"/>
  <c r="A1892" i="17"/>
  <c r="A1954" i="17" l="1"/>
  <c r="J1955" i="17"/>
  <c r="A1893" i="17"/>
  <c r="J1894" i="17"/>
  <c r="A1955" i="17" l="1"/>
  <c r="J1956" i="17"/>
  <c r="A1894" i="17"/>
  <c r="J1895" i="17"/>
  <c r="J1957" i="17" l="1"/>
  <c r="A1956" i="17"/>
  <c r="A1895" i="17"/>
  <c r="J1896" i="17"/>
  <c r="A1957" i="17" l="1"/>
  <c r="J1958" i="17"/>
  <c r="J1897" i="17"/>
  <c r="A1896" i="17"/>
  <c r="J1959" i="17" l="1"/>
  <c r="A1958" i="17"/>
  <c r="J1898" i="17"/>
  <c r="A1897" i="17"/>
  <c r="A1959" i="17" l="1"/>
  <c r="J1960" i="17"/>
  <c r="J1899" i="17"/>
  <c r="A1898" i="17"/>
  <c r="J1961" i="17" l="1"/>
  <c r="A1960" i="17"/>
  <c r="A1899" i="17"/>
  <c r="J1900" i="17"/>
  <c r="A1961" i="17" l="1"/>
  <c r="J1962" i="17"/>
  <c r="A1900" i="17"/>
  <c r="A1962" i="17" l="1"/>
  <c r="J1963" i="17"/>
  <c r="A1901" i="17"/>
  <c r="J1902" i="17"/>
  <c r="A1963" i="17" l="1"/>
  <c r="J1964" i="17"/>
  <c r="A1902" i="17"/>
  <c r="J1903" i="17"/>
  <c r="J1965" i="17" l="1"/>
  <c r="A1964" i="17"/>
  <c r="A1903" i="17"/>
  <c r="J1904" i="17"/>
  <c r="A1965" i="17" l="1"/>
  <c r="J1966" i="17"/>
  <c r="J1905" i="17"/>
  <c r="A1904" i="17"/>
  <c r="J1967" i="17" l="1"/>
  <c r="A1966" i="17"/>
  <c r="J1906" i="17"/>
  <c r="A1905" i="17"/>
  <c r="A1967" i="17" l="1"/>
  <c r="J1968" i="17"/>
  <c r="J1907" i="17"/>
  <c r="A1906" i="17"/>
  <c r="A1968" i="17" l="1"/>
  <c r="A1907" i="17"/>
  <c r="J1908" i="17"/>
  <c r="A1969" i="17" l="1"/>
  <c r="J1970" i="17"/>
  <c r="J1909" i="17"/>
  <c r="A1908" i="17"/>
  <c r="A1970" i="17" l="1"/>
  <c r="J1971" i="17"/>
  <c r="A1909" i="17"/>
  <c r="J1910" i="17"/>
  <c r="A1971" i="17" l="1"/>
  <c r="J1972" i="17"/>
  <c r="A1910" i="17"/>
  <c r="J1911" i="17"/>
  <c r="J1973" i="17" l="1"/>
  <c r="A1972" i="17"/>
  <c r="A1911" i="17"/>
  <c r="J1912" i="17"/>
  <c r="A1973" i="17" l="1"/>
  <c r="J1974" i="17"/>
  <c r="J1913" i="17"/>
  <c r="A1912" i="17"/>
  <c r="J1975" i="17" l="1"/>
  <c r="A1974" i="17"/>
  <c r="J1914" i="17"/>
  <c r="A1913" i="17"/>
  <c r="A1975" i="17" l="1"/>
  <c r="J1976" i="17"/>
  <c r="J1915" i="17"/>
  <c r="A1914" i="17"/>
  <c r="J1977" i="17" l="1"/>
  <c r="A1976" i="17"/>
  <c r="A1915" i="17"/>
  <c r="J1916" i="17"/>
  <c r="A1977" i="17" l="1"/>
  <c r="J1978" i="17"/>
  <c r="J1917" i="17"/>
  <c r="A1916" i="17"/>
  <c r="A1978" i="17" l="1"/>
  <c r="J1979" i="17"/>
  <c r="A1917" i="17"/>
  <c r="J1918" i="17"/>
  <c r="A1979" i="17" l="1"/>
  <c r="J1980" i="17"/>
  <c r="A1918" i="17"/>
  <c r="J1981" i="17" l="1"/>
  <c r="A1980" i="17"/>
  <c r="A1919" i="17"/>
  <c r="J1920" i="17"/>
  <c r="A1981" i="17" l="1"/>
  <c r="J1982" i="17"/>
  <c r="J1921" i="17"/>
  <c r="A1920" i="17"/>
  <c r="J1983" i="17" l="1"/>
  <c r="A1982" i="17"/>
  <c r="J1922" i="17"/>
  <c r="A1921" i="17"/>
  <c r="A1983" i="17" l="1"/>
  <c r="J1984" i="17"/>
  <c r="J1923" i="17"/>
  <c r="A1922" i="17"/>
  <c r="J1985" i="17" l="1"/>
  <c r="A1984" i="17"/>
  <c r="A1923" i="17"/>
  <c r="J1924" i="17"/>
  <c r="A1985" i="17" l="1"/>
  <c r="J1986" i="17"/>
  <c r="J1925" i="17"/>
  <c r="A1924" i="17"/>
  <c r="A1986" i="17" l="1"/>
  <c r="J1987" i="17"/>
  <c r="A1987" i="17" s="1"/>
  <c r="A1925" i="17"/>
  <c r="J1926" i="17"/>
  <c r="A1926" i="17" l="1"/>
  <c r="J1927" i="17"/>
  <c r="A1927" i="17" l="1"/>
  <c r="J1928" i="17"/>
  <c r="J1929" i="17" l="1"/>
  <c r="A1928" i="17"/>
  <c r="J1930" i="17" l="1"/>
  <c r="A1930" i="17" s="1"/>
  <c r="A1929" i="17"/>
  <c r="B1151" i="18" l="1"/>
  <c r="D1151" i="18"/>
  <c r="E1151" i="18"/>
  <c r="B1152" i="18"/>
  <c r="D1152" i="18"/>
  <c r="E1152" i="18"/>
  <c r="O1152" i="18"/>
  <c r="O1151" i="18"/>
  <c r="K1858" i="17"/>
  <c r="K1859" i="17" s="1"/>
  <c r="K1860" i="17" s="1"/>
  <c r="K1861" i="17" s="1"/>
  <c r="K1862" i="17" s="1"/>
  <c r="K1863" i="17" s="1"/>
  <c r="K1864" i="17" s="1"/>
  <c r="K1865" i="17" s="1"/>
  <c r="K1866" i="17" s="1"/>
  <c r="K1867" i="17" s="1"/>
  <c r="K1868" i="17" s="1"/>
  <c r="K1869" i="17" s="1"/>
  <c r="K1870" i="17" s="1"/>
  <c r="K1847" i="17"/>
  <c r="K1848" i="17" s="1"/>
  <c r="K1849" i="17" s="1"/>
  <c r="K1850" i="17" s="1"/>
  <c r="K1851" i="17" s="1"/>
  <c r="K1852" i="17" s="1"/>
  <c r="K1853" i="17" s="1"/>
  <c r="K1854" i="17" s="1"/>
  <c r="K1855" i="17" s="1"/>
  <c r="K1856" i="17" s="1"/>
  <c r="B1846" i="17"/>
  <c r="D1846" i="17"/>
  <c r="E1846" i="17"/>
  <c r="B1847" i="17"/>
  <c r="D1847" i="17"/>
  <c r="E1847" i="17"/>
  <c r="D1848" i="17"/>
  <c r="E1848" i="17"/>
  <c r="D1849" i="17"/>
  <c r="E1849" i="17"/>
  <c r="D1850" i="17"/>
  <c r="E1850" i="17"/>
  <c r="D1851" i="17"/>
  <c r="E1851" i="17"/>
  <c r="D1852" i="17"/>
  <c r="E1852" i="17"/>
  <c r="D1853" i="17"/>
  <c r="E1853" i="17"/>
  <c r="D1854" i="17"/>
  <c r="E1854" i="17"/>
  <c r="D1855" i="17"/>
  <c r="E1855" i="17"/>
  <c r="D1856" i="17"/>
  <c r="E1856" i="17"/>
  <c r="D1857" i="17"/>
  <c r="E1857" i="17"/>
  <c r="B1858" i="17"/>
  <c r="D1858" i="17"/>
  <c r="E1858" i="17"/>
  <c r="D1859" i="17"/>
  <c r="E1859" i="17"/>
  <c r="D1860" i="17"/>
  <c r="E1860" i="17"/>
  <c r="D1861" i="17"/>
  <c r="E1861" i="17"/>
  <c r="D1862" i="17"/>
  <c r="E1862" i="17"/>
  <c r="D1863" i="17"/>
  <c r="E1863" i="17"/>
  <c r="D1864" i="17"/>
  <c r="E1864" i="17"/>
  <c r="D1865" i="17"/>
  <c r="E1865" i="17"/>
  <c r="D1866" i="17"/>
  <c r="E1866" i="17"/>
  <c r="D1867" i="17"/>
  <c r="E1867" i="17"/>
  <c r="D1868" i="17"/>
  <c r="E1868" i="17"/>
  <c r="D1869" i="17"/>
  <c r="E1869" i="17"/>
  <c r="D1870" i="17"/>
  <c r="E1870" i="17"/>
  <c r="J1858" i="17"/>
  <c r="J1859" i="17" s="1"/>
  <c r="J1860" i="17" s="1"/>
  <c r="J1861" i="17" s="1"/>
  <c r="J1862" i="17" s="1"/>
  <c r="J1863" i="17" s="1"/>
  <c r="J1864" i="17" s="1"/>
  <c r="J1865" i="17" s="1"/>
  <c r="J1866" i="17" s="1"/>
  <c r="J1867" i="17" s="1"/>
  <c r="J1868" i="17" s="1"/>
  <c r="J1869" i="17" s="1"/>
  <c r="J1870" i="17" s="1"/>
  <c r="J1847" i="17"/>
  <c r="J1848" i="17" s="1"/>
  <c r="O1846" i="17"/>
  <c r="A1846" i="17" s="1"/>
  <c r="O1857" i="17"/>
  <c r="A1857" i="17" s="1"/>
  <c r="M1870" i="17"/>
  <c r="O1870" i="17" s="1"/>
  <c r="C1870" i="17" s="1"/>
  <c r="M1869" i="17"/>
  <c r="O1869" i="17" s="1"/>
  <c r="C1869" i="17" s="1"/>
  <c r="M1868" i="17"/>
  <c r="O1868" i="17" s="1"/>
  <c r="C1868" i="17" s="1"/>
  <c r="M1867" i="17"/>
  <c r="O1867" i="17" s="1"/>
  <c r="C1867" i="17" s="1"/>
  <c r="M1866" i="17"/>
  <c r="B1867" i="17" s="1"/>
  <c r="M1865" i="17"/>
  <c r="O1865" i="17" s="1"/>
  <c r="C1865" i="17" s="1"/>
  <c r="M1864" i="17"/>
  <c r="B1865" i="17" s="1"/>
  <c r="M1863" i="17"/>
  <c r="O1863" i="17" s="1"/>
  <c r="C1863" i="17" s="1"/>
  <c r="M1862" i="17"/>
  <c r="B1863" i="17" s="1"/>
  <c r="M1861" i="17"/>
  <c r="O1861" i="17" s="1"/>
  <c r="C1861" i="17" s="1"/>
  <c r="M1860" i="17"/>
  <c r="O1860" i="17" s="1"/>
  <c r="C1860" i="17" s="1"/>
  <c r="M1859" i="17"/>
  <c r="O1859" i="17" s="1"/>
  <c r="C1859" i="17" s="1"/>
  <c r="M1858" i="17"/>
  <c r="B1859" i="17" s="1"/>
  <c r="M1856" i="17"/>
  <c r="B1857" i="17" s="1"/>
  <c r="M1855" i="17"/>
  <c r="O1855" i="17" s="1"/>
  <c r="C1855" i="17" s="1"/>
  <c r="M1854" i="17"/>
  <c r="B1855" i="17" s="1"/>
  <c r="M1853" i="17"/>
  <c r="O1853" i="17" s="1"/>
  <c r="C1853" i="17" s="1"/>
  <c r="M1852" i="17"/>
  <c r="O1852" i="17" s="1"/>
  <c r="C1852" i="17" s="1"/>
  <c r="M1851" i="17"/>
  <c r="O1851" i="17" s="1"/>
  <c r="C1851" i="17" s="1"/>
  <c r="M1850" i="17"/>
  <c r="O1850" i="17" s="1"/>
  <c r="C1850" i="17" s="1"/>
  <c r="M1849" i="17"/>
  <c r="O1849" i="17" s="1"/>
  <c r="C1849" i="17" s="1"/>
  <c r="M1848" i="17"/>
  <c r="B1849" i="17" s="1"/>
  <c r="M1847" i="17"/>
  <c r="O1847" i="17" s="1"/>
  <c r="A1004" i="16"/>
  <c r="B1004" i="16"/>
  <c r="C1004" i="16"/>
  <c r="B1005" i="16"/>
  <c r="C1005" i="16"/>
  <c r="B1006" i="16"/>
  <c r="C1006" i="16"/>
  <c r="B1007" i="16"/>
  <c r="C1007" i="16"/>
  <c r="B1008" i="16"/>
  <c r="C1008" i="16"/>
  <c r="B1009" i="16"/>
  <c r="C1009" i="16"/>
  <c r="B1010" i="16"/>
  <c r="C1010" i="16"/>
  <c r="B1011" i="16"/>
  <c r="C1011" i="16"/>
  <c r="B1012" i="16"/>
  <c r="C1012" i="16"/>
  <c r="B1013" i="16"/>
  <c r="C1013" i="16"/>
  <c r="B1014" i="16"/>
  <c r="C1014" i="16"/>
  <c r="B1015" i="16"/>
  <c r="C1015" i="16"/>
  <c r="B1016" i="16"/>
  <c r="C1016" i="16"/>
  <c r="B1017" i="16"/>
  <c r="C1017" i="16"/>
  <c r="I1015" i="16"/>
  <c r="K1015" i="16" s="1"/>
  <c r="I1016" i="16"/>
  <c r="K1016" i="16" s="1"/>
  <c r="I1017" i="16"/>
  <c r="K1017" i="16" s="1"/>
  <c r="I1014" i="16"/>
  <c r="K1014" i="16" s="1"/>
  <c r="I1013" i="16"/>
  <c r="K1013" i="16" s="1"/>
  <c r="I1012" i="16"/>
  <c r="K1012" i="16" s="1"/>
  <c r="I1011" i="16"/>
  <c r="K1011" i="16" s="1"/>
  <c r="I1010" i="16"/>
  <c r="K1010" i="16" s="1"/>
  <c r="I1009" i="16"/>
  <c r="K1009" i="16" s="1"/>
  <c r="I1008" i="16"/>
  <c r="K1008" i="16" s="1"/>
  <c r="I1007" i="16"/>
  <c r="K1007" i="16" s="1"/>
  <c r="I1006" i="16"/>
  <c r="K1006" i="16" s="1"/>
  <c r="I1005" i="16"/>
  <c r="K1005" i="16" s="1"/>
  <c r="H1005" i="16"/>
  <c r="H1006" i="16" s="1"/>
  <c r="H1007" i="16" s="1"/>
  <c r="H1008" i="16" s="1"/>
  <c r="H1009" i="16" s="1"/>
  <c r="H1010" i="16" s="1"/>
  <c r="H1011" i="16" s="1"/>
  <c r="H1012" i="16" s="1"/>
  <c r="H1013" i="16" s="1"/>
  <c r="H1014" i="16" s="1"/>
  <c r="H1015" i="16" s="1"/>
  <c r="K1004" i="16"/>
  <c r="A993" i="16"/>
  <c r="B993" i="16"/>
  <c r="C993" i="16"/>
  <c r="B994" i="16"/>
  <c r="C994" i="16"/>
  <c r="B995" i="16"/>
  <c r="C995" i="16"/>
  <c r="B996" i="16"/>
  <c r="C996" i="16"/>
  <c r="B997" i="16"/>
  <c r="C997" i="16"/>
  <c r="B998" i="16"/>
  <c r="C998" i="16"/>
  <c r="B999" i="16"/>
  <c r="C999" i="16"/>
  <c r="B1000" i="16"/>
  <c r="C1000" i="16"/>
  <c r="B1001" i="16"/>
  <c r="C1001" i="16"/>
  <c r="B1002" i="16"/>
  <c r="C1002" i="16"/>
  <c r="B1003" i="16"/>
  <c r="C1003" i="16"/>
  <c r="H994" i="16"/>
  <c r="H995" i="16" s="1"/>
  <c r="K993" i="16"/>
  <c r="I995" i="16"/>
  <c r="K995" i="16" s="1"/>
  <c r="I996" i="16"/>
  <c r="K996" i="16" s="1"/>
  <c r="I997" i="16"/>
  <c r="K997" i="16" s="1"/>
  <c r="I998" i="16"/>
  <c r="K998" i="16" s="1"/>
  <c r="I999" i="16"/>
  <c r="K999" i="16" s="1"/>
  <c r="I1000" i="16"/>
  <c r="K1000" i="16" s="1"/>
  <c r="I1001" i="16"/>
  <c r="K1001" i="16" s="1"/>
  <c r="I1002" i="16"/>
  <c r="K1002" i="16" s="1"/>
  <c r="I1003" i="16"/>
  <c r="K1003" i="16" s="1"/>
  <c r="I994" i="16"/>
  <c r="K994" i="16" s="1"/>
  <c r="A159" i="15"/>
  <c r="B159" i="15"/>
  <c r="L159" i="15"/>
  <c r="L158" i="15"/>
  <c r="A158" i="15"/>
  <c r="B158" i="15"/>
  <c r="A47" i="14"/>
  <c r="D1793" i="17"/>
  <c r="E1793" i="17"/>
  <c r="B1794" i="17"/>
  <c r="D1794" i="17"/>
  <c r="E1794" i="17"/>
  <c r="B1795" i="17"/>
  <c r="D1795" i="17"/>
  <c r="E1795" i="17"/>
  <c r="B1796" i="17"/>
  <c r="D1796" i="17"/>
  <c r="E1796" i="17"/>
  <c r="B1797" i="17"/>
  <c r="D1797" i="17"/>
  <c r="E1797" i="17"/>
  <c r="B1798" i="17"/>
  <c r="D1798" i="17"/>
  <c r="E1798" i="17"/>
  <c r="B1799" i="17"/>
  <c r="D1799" i="17"/>
  <c r="E1799" i="17"/>
  <c r="B1800" i="17"/>
  <c r="D1800" i="17"/>
  <c r="E1800" i="17"/>
  <c r="B1801" i="17"/>
  <c r="D1801" i="17"/>
  <c r="E1801" i="17"/>
  <c r="B1802" i="17"/>
  <c r="D1802" i="17"/>
  <c r="E1802" i="17"/>
  <c r="B1803" i="17"/>
  <c r="D1803" i="17"/>
  <c r="E1803" i="17"/>
  <c r="B1804" i="17"/>
  <c r="D1804" i="17"/>
  <c r="E1804" i="17"/>
  <c r="B1805" i="17"/>
  <c r="D1805" i="17"/>
  <c r="E1805" i="17"/>
  <c r="B1806" i="17"/>
  <c r="D1806" i="17"/>
  <c r="E1806" i="17"/>
  <c r="B1807" i="17"/>
  <c r="D1807" i="17"/>
  <c r="E1807" i="17"/>
  <c r="B1808" i="17"/>
  <c r="D1808" i="17"/>
  <c r="E1808" i="17"/>
  <c r="B1809" i="17"/>
  <c r="D1809" i="17"/>
  <c r="E1809" i="17"/>
  <c r="B1810" i="17"/>
  <c r="D1810" i="17"/>
  <c r="E1810" i="17"/>
  <c r="B1811" i="17"/>
  <c r="D1811" i="17"/>
  <c r="E1811" i="17"/>
  <c r="B1812" i="17"/>
  <c r="D1812" i="17"/>
  <c r="E1812" i="17"/>
  <c r="B1813" i="17"/>
  <c r="D1813" i="17"/>
  <c r="E1813" i="17"/>
  <c r="B1814" i="17"/>
  <c r="D1814" i="17"/>
  <c r="E1814" i="17"/>
  <c r="B1815" i="17"/>
  <c r="D1815" i="17"/>
  <c r="E1815" i="17"/>
  <c r="B1816" i="17"/>
  <c r="D1816" i="17"/>
  <c r="E1816" i="17"/>
  <c r="B1817" i="17"/>
  <c r="D1817" i="17"/>
  <c r="E1817" i="17"/>
  <c r="B1818" i="17"/>
  <c r="D1818" i="17"/>
  <c r="E1818" i="17"/>
  <c r="B1819" i="17"/>
  <c r="D1819" i="17"/>
  <c r="E1819" i="17"/>
  <c r="B1820" i="17"/>
  <c r="D1820" i="17"/>
  <c r="E1820" i="17"/>
  <c r="B1821" i="17"/>
  <c r="D1821" i="17"/>
  <c r="E1821" i="17"/>
  <c r="B1822" i="17"/>
  <c r="D1822" i="17"/>
  <c r="E1822" i="17"/>
  <c r="B1823" i="17"/>
  <c r="D1823" i="17"/>
  <c r="E1823" i="17"/>
  <c r="B1824" i="17"/>
  <c r="D1824" i="17"/>
  <c r="E1824" i="17"/>
  <c r="B1825" i="17"/>
  <c r="D1825" i="17"/>
  <c r="E1825" i="17"/>
  <c r="B1826" i="17"/>
  <c r="D1826" i="17"/>
  <c r="E1826" i="17"/>
  <c r="B1827" i="17"/>
  <c r="D1827" i="17"/>
  <c r="E1827" i="17"/>
  <c r="B1828" i="17"/>
  <c r="D1828" i="17"/>
  <c r="E1828" i="17"/>
  <c r="B1829" i="17"/>
  <c r="D1829" i="17"/>
  <c r="E1829" i="17"/>
  <c r="B1830" i="17"/>
  <c r="D1830" i="17"/>
  <c r="E1830" i="17"/>
  <c r="B1831" i="17"/>
  <c r="D1831" i="17"/>
  <c r="E1831" i="17"/>
  <c r="B1832" i="17"/>
  <c r="D1832" i="17"/>
  <c r="E1832" i="17"/>
  <c r="B1833" i="17"/>
  <c r="D1833" i="17"/>
  <c r="E1833" i="17"/>
  <c r="B1834" i="17"/>
  <c r="D1834" i="17"/>
  <c r="E1834" i="17"/>
  <c r="B1835" i="17"/>
  <c r="D1835" i="17"/>
  <c r="E1835" i="17"/>
  <c r="B1836" i="17"/>
  <c r="D1836" i="17"/>
  <c r="E1836" i="17"/>
  <c r="B1837" i="17"/>
  <c r="D1837" i="17"/>
  <c r="E1837" i="17"/>
  <c r="B1838" i="17"/>
  <c r="D1838" i="17"/>
  <c r="E1838" i="17"/>
  <c r="B1839" i="17"/>
  <c r="D1839" i="17"/>
  <c r="E1839" i="17"/>
  <c r="B1840" i="17"/>
  <c r="D1840" i="17"/>
  <c r="E1840" i="17"/>
  <c r="B1841" i="17"/>
  <c r="D1841" i="17"/>
  <c r="E1841" i="17"/>
  <c r="B1842" i="17"/>
  <c r="D1842" i="17"/>
  <c r="E1842" i="17"/>
  <c r="B1843" i="17"/>
  <c r="D1843" i="17"/>
  <c r="E1843" i="17"/>
  <c r="B1844" i="17"/>
  <c r="D1844" i="17"/>
  <c r="E1844" i="17"/>
  <c r="B1845" i="17"/>
  <c r="D1845" i="17"/>
  <c r="E1845" i="17"/>
  <c r="O1793" i="17"/>
  <c r="A1793" i="17" s="1"/>
  <c r="O1794" i="17"/>
  <c r="A1794" i="17" s="1"/>
  <c r="O1795" i="17"/>
  <c r="A1795" i="17" s="1"/>
  <c r="O1796" i="17"/>
  <c r="C1796" i="17" s="1"/>
  <c r="O1797" i="17"/>
  <c r="A1797" i="17" s="1"/>
  <c r="O1798" i="17"/>
  <c r="A1798" i="17" s="1"/>
  <c r="O1799" i="17"/>
  <c r="C1799" i="17" s="1"/>
  <c r="O1800" i="17"/>
  <c r="A1800" i="17" s="1"/>
  <c r="O1801" i="17"/>
  <c r="A1801" i="17" s="1"/>
  <c r="O1802" i="17"/>
  <c r="A1802" i="17" s="1"/>
  <c r="O1803" i="17"/>
  <c r="A1803" i="17" s="1"/>
  <c r="O1804" i="17"/>
  <c r="A1804" i="17" s="1"/>
  <c r="O1805" i="17"/>
  <c r="C1805" i="17" s="1"/>
  <c r="O1806" i="17"/>
  <c r="A1806" i="17" s="1"/>
  <c r="O1807" i="17"/>
  <c r="A1807" i="17" s="1"/>
  <c r="O1808" i="17"/>
  <c r="C1808" i="17" s="1"/>
  <c r="O1809" i="17"/>
  <c r="A1809" i="17" s="1"/>
  <c r="O1810" i="17"/>
  <c r="A1810" i="17" s="1"/>
  <c r="O1811" i="17"/>
  <c r="A1811" i="17" s="1"/>
  <c r="O1812" i="17"/>
  <c r="A1812" i="17" s="1"/>
  <c r="O1813" i="17"/>
  <c r="C1813" i="17" s="1"/>
  <c r="O1814" i="17"/>
  <c r="A1814" i="17" s="1"/>
  <c r="O1815" i="17"/>
  <c r="A1815" i="17" s="1"/>
  <c r="O1816" i="17"/>
  <c r="C1816" i="17" s="1"/>
  <c r="O1817" i="17"/>
  <c r="A1817" i="17" s="1"/>
  <c r="O1818" i="17"/>
  <c r="A1818" i="17" s="1"/>
  <c r="O1819" i="17"/>
  <c r="A1819" i="17" s="1"/>
  <c r="O1820" i="17"/>
  <c r="A1820" i="17" s="1"/>
  <c r="O1821" i="17"/>
  <c r="C1821" i="17" s="1"/>
  <c r="O1822" i="17"/>
  <c r="A1822" i="17" s="1"/>
  <c r="O1823" i="17"/>
  <c r="A1823" i="17" s="1"/>
  <c r="O1824" i="17"/>
  <c r="C1824" i="17" s="1"/>
  <c r="O1825" i="17"/>
  <c r="A1825" i="17" s="1"/>
  <c r="O1826" i="17"/>
  <c r="A1826" i="17" s="1"/>
  <c r="O1827" i="17"/>
  <c r="A1827" i="17" s="1"/>
  <c r="O1828" i="17"/>
  <c r="A1828" i="17" s="1"/>
  <c r="O1829" i="17"/>
  <c r="C1829" i="17" s="1"/>
  <c r="O1830" i="17"/>
  <c r="A1830" i="17" s="1"/>
  <c r="O1831" i="17"/>
  <c r="A1831" i="17" s="1"/>
  <c r="O1832" i="17"/>
  <c r="C1832" i="17" s="1"/>
  <c r="O1833" i="17"/>
  <c r="A1833" i="17" s="1"/>
  <c r="O1834" i="17"/>
  <c r="A1834" i="17" s="1"/>
  <c r="O1835" i="17"/>
  <c r="A1835" i="17" s="1"/>
  <c r="O1836" i="17"/>
  <c r="A1836" i="17" s="1"/>
  <c r="O1837" i="17"/>
  <c r="C1837" i="17" s="1"/>
  <c r="O1838" i="17"/>
  <c r="A1838" i="17" s="1"/>
  <c r="O1839" i="17"/>
  <c r="A1839" i="17" s="1"/>
  <c r="O1840" i="17"/>
  <c r="C1840" i="17" s="1"/>
  <c r="O1841" i="17"/>
  <c r="A1841" i="17" s="1"/>
  <c r="O1842" i="17"/>
  <c r="A1842" i="17" s="1"/>
  <c r="O1843" i="17"/>
  <c r="A1843" i="17" s="1"/>
  <c r="O1844" i="17"/>
  <c r="A1844" i="17" s="1"/>
  <c r="O1845" i="17"/>
  <c r="C1845" i="17" s="1"/>
  <c r="B1099" i="18"/>
  <c r="D1099" i="18"/>
  <c r="E1099" i="18"/>
  <c r="A1100" i="18"/>
  <c r="B1100" i="18"/>
  <c r="C1100" i="18"/>
  <c r="D1100" i="18"/>
  <c r="E1100" i="18"/>
  <c r="B1101" i="18"/>
  <c r="D1101" i="18"/>
  <c r="E1101" i="18"/>
  <c r="B1102" i="18"/>
  <c r="D1102" i="18"/>
  <c r="E1102" i="18"/>
  <c r="B1103" i="18"/>
  <c r="D1103" i="18"/>
  <c r="E1103" i="18"/>
  <c r="B1104" i="18"/>
  <c r="D1104" i="18"/>
  <c r="E1104" i="18"/>
  <c r="B1105" i="18"/>
  <c r="D1105" i="18"/>
  <c r="E1105" i="18"/>
  <c r="B1106" i="18"/>
  <c r="D1106" i="18"/>
  <c r="E1106" i="18"/>
  <c r="B1107" i="18"/>
  <c r="D1107" i="18"/>
  <c r="E1107" i="18"/>
  <c r="B1108" i="18"/>
  <c r="D1108" i="18"/>
  <c r="E1108" i="18"/>
  <c r="B1109" i="18"/>
  <c r="D1109" i="18"/>
  <c r="E1109" i="18"/>
  <c r="B1110" i="18"/>
  <c r="D1110" i="18"/>
  <c r="E1110" i="18"/>
  <c r="B1111" i="18"/>
  <c r="D1111" i="18"/>
  <c r="E1111" i="18"/>
  <c r="B1112" i="18"/>
  <c r="D1112" i="18"/>
  <c r="E1112" i="18"/>
  <c r="B1113" i="18"/>
  <c r="D1113" i="18"/>
  <c r="E1113" i="18"/>
  <c r="B1114" i="18"/>
  <c r="D1114" i="18"/>
  <c r="E1114" i="18"/>
  <c r="B1115" i="18"/>
  <c r="D1115" i="18"/>
  <c r="E1115" i="18"/>
  <c r="B1116" i="18"/>
  <c r="D1116" i="18"/>
  <c r="E1116" i="18"/>
  <c r="A1117" i="18"/>
  <c r="B1117" i="18"/>
  <c r="C1117" i="18"/>
  <c r="D1117" i="18"/>
  <c r="E1117" i="18"/>
  <c r="B1118" i="18"/>
  <c r="D1118" i="18"/>
  <c r="E1118" i="18"/>
  <c r="B1119" i="18"/>
  <c r="D1119" i="18"/>
  <c r="E1119" i="18"/>
  <c r="B1120" i="18"/>
  <c r="D1120" i="18"/>
  <c r="E1120" i="18"/>
  <c r="B1121" i="18"/>
  <c r="D1121" i="18"/>
  <c r="E1121" i="18"/>
  <c r="B1122" i="18"/>
  <c r="D1122" i="18"/>
  <c r="E1122" i="18"/>
  <c r="B1123" i="18"/>
  <c r="D1123" i="18"/>
  <c r="E1123" i="18"/>
  <c r="B1124" i="18"/>
  <c r="D1124" i="18"/>
  <c r="E1124" i="18"/>
  <c r="B1125" i="18"/>
  <c r="D1125" i="18"/>
  <c r="E1125" i="18"/>
  <c r="B1126" i="18"/>
  <c r="D1126" i="18"/>
  <c r="E1126" i="18"/>
  <c r="B1127" i="18"/>
  <c r="D1127" i="18"/>
  <c r="E1127" i="18"/>
  <c r="B1128" i="18"/>
  <c r="D1128" i="18"/>
  <c r="E1128" i="18"/>
  <c r="A1129" i="18"/>
  <c r="B1129" i="18"/>
  <c r="C1129" i="18"/>
  <c r="D1129" i="18"/>
  <c r="E1129" i="18"/>
  <c r="B1130" i="18"/>
  <c r="D1130" i="18"/>
  <c r="E1130" i="18"/>
  <c r="B1131" i="18"/>
  <c r="D1131" i="18"/>
  <c r="E1131" i="18"/>
  <c r="B1132" i="18"/>
  <c r="D1132" i="18"/>
  <c r="E1132" i="18"/>
  <c r="B1133" i="18"/>
  <c r="D1133" i="18"/>
  <c r="E1133" i="18"/>
  <c r="B1134" i="18"/>
  <c r="D1134" i="18"/>
  <c r="E1134" i="18"/>
  <c r="B1135" i="18"/>
  <c r="D1135" i="18"/>
  <c r="E1135" i="18"/>
  <c r="B1136" i="18"/>
  <c r="D1136" i="18"/>
  <c r="E1136" i="18"/>
  <c r="B1137" i="18"/>
  <c r="D1137" i="18"/>
  <c r="E1137" i="18"/>
  <c r="B1138" i="18"/>
  <c r="D1138" i="18"/>
  <c r="E1138" i="18"/>
  <c r="B1139" i="18"/>
  <c r="D1139" i="18"/>
  <c r="E1139" i="18"/>
  <c r="B1140" i="18"/>
  <c r="D1140" i="18"/>
  <c r="E1140" i="18"/>
  <c r="A1141" i="18"/>
  <c r="B1141" i="18"/>
  <c r="C1141" i="18"/>
  <c r="D1141" i="18"/>
  <c r="E1141" i="18"/>
  <c r="B1142" i="18"/>
  <c r="D1142" i="18"/>
  <c r="E1142" i="18"/>
  <c r="B1143" i="18"/>
  <c r="D1143" i="18"/>
  <c r="E1143" i="18"/>
  <c r="B1144" i="18"/>
  <c r="D1144" i="18"/>
  <c r="E1144" i="18"/>
  <c r="B1145" i="18"/>
  <c r="D1145" i="18"/>
  <c r="E1145" i="18"/>
  <c r="B1146" i="18"/>
  <c r="D1146" i="18"/>
  <c r="E1146" i="18"/>
  <c r="B1147" i="18"/>
  <c r="D1147" i="18"/>
  <c r="E1147" i="18"/>
  <c r="B1148" i="18"/>
  <c r="D1148" i="18"/>
  <c r="E1148" i="18"/>
  <c r="B1149" i="18"/>
  <c r="D1149" i="18"/>
  <c r="E1149" i="18"/>
  <c r="B1150" i="18"/>
  <c r="D1150" i="18"/>
  <c r="E1150" i="18"/>
  <c r="A1098" i="18"/>
  <c r="B1098" i="18"/>
  <c r="C1098" i="18"/>
  <c r="K1116" i="18"/>
  <c r="A1118" i="18" s="1"/>
  <c r="K1099" i="18"/>
  <c r="A1101" i="18" s="1"/>
  <c r="D1098" i="18"/>
  <c r="E1098" i="18"/>
  <c r="O1098" i="18"/>
  <c r="O1099" i="18"/>
  <c r="O1100" i="18"/>
  <c r="O1101" i="18"/>
  <c r="O1102" i="18"/>
  <c r="O1103" i="18"/>
  <c r="O1104" i="18"/>
  <c r="O1105" i="18"/>
  <c r="O1106" i="18"/>
  <c r="O1107" i="18"/>
  <c r="O1108" i="18"/>
  <c r="O1109" i="18"/>
  <c r="O1110" i="18"/>
  <c r="O1111" i="18"/>
  <c r="O1112" i="18"/>
  <c r="O1113" i="18"/>
  <c r="O1114" i="18"/>
  <c r="O1115" i="18"/>
  <c r="O1116" i="18"/>
  <c r="O1117" i="18"/>
  <c r="O1118" i="18"/>
  <c r="O1119" i="18"/>
  <c r="O1120" i="18"/>
  <c r="O1121" i="18"/>
  <c r="O1122" i="18"/>
  <c r="O1123" i="18"/>
  <c r="O1124" i="18"/>
  <c r="O1125" i="18"/>
  <c r="O1126" i="18"/>
  <c r="O1127" i="18"/>
  <c r="O1128" i="18"/>
  <c r="O1129" i="18"/>
  <c r="O1130" i="18"/>
  <c r="O1131" i="18"/>
  <c r="O1132" i="18"/>
  <c r="O1133" i="18"/>
  <c r="O1134" i="18"/>
  <c r="O1135" i="18"/>
  <c r="O1136" i="18"/>
  <c r="O1137" i="18"/>
  <c r="O1138" i="18"/>
  <c r="O1139" i="18"/>
  <c r="O1140" i="18"/>
  <c r="O1141" i="18"/>
  <c r="O1142" i="18"/>
  <c r="O1143" i="18"/>
  <c r="O1144" i="18"/>
  <c r="O1145" i="18"/>
  <c r="O1146" i="18"/>
  <c r="O1147" i="18"/>
  <c r="O1148" i="18"/>
  <c r="O1149" i="18"/>
  <c r="O1150" i="18"/>
  <c r="H989" i="16"/>
  <c r="A989" i="16" s="1"/>
  <c r="A988" i="16"/>
  <c r="B988" i="16"/>
  <c r="B989" i="16"/>
  <c r="B990" i="16"/>
  <c r="B991" i="16"/>
  <c r="B992" i="16"/>
  <c r="C988" i="16"/>
  <c r="C989" i="16"/>
  <c r="C990" i="16"/>
  <c r="C991" i="16"/>
  <c r="C992" i="16"/>
  <c r="C987" i="16"/>
  <c r="B987" i="16"/>
  <c r="A987" i="16"/>
  <c r="K987" i="16"/>
  <c r="I989" i="16"/>
  <c r="K989" i="16" s="1"/>
  <c r="I990" i="16"/>
  <c r="K990" i="16" s="1"/>
  <c r="I991" i="16"/>
  <c r="K991" i="16" s="1"/>
  <c r="I992" i="16"/>
  <c r="K992" i="16" s="1"/>
  <c r="I988" i="16"/>
  <c r="K988" i="16" s="1"/>
  <c r="H981" i="16"/>
  <c r="H982" i="16" s="1"/>
  <c r="H983" i="16" s="1"/>
  <c r="I982" i="16"/>
  <c r="K982" i="16" s="1"/>
  <c r="I983" i="16"/>
  <c r="K983" i="16" s="1"/>
  <c r="I984" i="16"/>
  <c r="K984" i="16" s="1"/>
  <c r="I985" i="16"/>
  <c r="K985" i="16" s="1"/>
  <c r="I986" i="16"/>
  <c r="K986" i="16" s="1"/>
  <c r="A980" i="16"/>
  <c r="B980" i="16"/>
  <c r="B981" i="16"/>
  <c r="B982" i="16"/>
  <c r="B983" i="16"/>
  <c r="B984" i="16"/>
  <c r="B985" i="16"/>
  <c r="B986" i="16"/>
  <c r="C980" i="16"/>
  <c r="C981" i="16"/>
  <c r="C982" i="16"/>
  <c r="C983" i="16"/>
  <c r="C984" i="16"/>
  <c r="C985" i="16"/>
  <c r="C986" i="16"/>
  <c r="K980" i="16"/>
  <c r="I981" i="16"/>
  <c r="K981" i="16" s="1"/>
  <c r="K973" i="16"/>
  <c r="I975" i="16"/>
  <c r="K975" i="16" s="1"/>
  <c r="I976" i="16"/>
  <c r="K976" i="16" s="1"/>
  <c r="I977" i="16"/>
  <c r="K977" i="16" s="1"/>
  <c r="I978" i="16"/>
  <c r="K978" i="16" s="1"/>
  <c r="I979" i="16"/>
  <c r="K979" i="16" s="1"/>
  <c r="I974" i="16"/>
  <c r="K974" i="16" s="1"/>
  <c r="A978" i="16"/>
  <c r="A979" i="16"/>
  <c r="B978" i="16"/>
  <c r="B979" i="16"/>
  <c r="C978" i="16"/>
  <c r="C979" i="16"/>
  <c r="A974" i="16"/>
  <c r="A975" i="16"/>
  <c r="A976" i="16"/>
  <c r="A977" i="16"/>
  <c r="B974" i="16"/>
  <c r="B975" i="16"/>
  <c r="B976" i="16"/>
  <c r="B977" i="16"/>
  <c r="C974" i="16"/>
  <c r="C975" i="16"/>
  <c r="C976" i="16"/>
  <c r="C977" i="16"/>
  <c r="A973" i="16"/>
  <c r="B973" i="16"/>
  <c r="C973" i="16"/>
  <c r="A972" i="16"/>
  <c r="B972" i="16"/>
  <c r="C972" i="16"/>
  <c r="I972" i="16"/>
  <c r="K972" i="16" s="1"/>
  <c r="A971" i="16"/>
  <c r="B971" i="16"/>
  <c r="C971" i="16"/>
  <c r="I971" i="16"/>
  <c r="K971" i="16" s="1"/>
  <c r="A970" i="16"/>
  <c r="B970" i="16"/>
  <c r="C970" i="16"/>
  <c r="I970" i="16"/>
  <c r="K970" i="16" s="1"/>
  <c r="A969" i="16"/>
  <c r="B969" i="16"/>
  <c r="C969" i="16"/>
  <c r="I969" i="16"/>
  <c r="K969" i="16" s="1"/>
  <c r="A968" i="16"/>
  <c r="B968" i="16"/>
  <c r="C968" i="16"/>
  <c r="K968" i="16"/>
  <c r="L154" i="15"/>
  <c r="L155" i="15"/>
  <c r="L156" i="15"/>
  <c r="L157" i="15"/>
  <c r="A154" i="15"/>
  <c r="B154" i="15"/>
  <c r="A155" i="15"/>
  <c r="B155" i="15"/>
  <c r="A156" i="15"/>
  <c r="B156" i="15"/>
  <c r="A157" i="15"/>
  <c r="B157" i="15"/>
  <c r="A1870" i="17" l="1"/>
  <c r="O1858" i="17"/>
  <c r="C1858" i="17" s="1"/>
  <c r="A1005" i="16"/>
  <c r="A1008" i="16"/>
  <c r="O1866" i="17"/>
  <c r="C1866" i="17" s="1"/>
  <c r="B1866" i="17"/>
  <c r="B1850" i="17"/>
  <c r="A1009" i="16"/>
  <c r="A1012" i="16"/>
  <c r="A1013" i="16"/>
  <c r="A994" i="16"/>
  <c r="H1016" i="16"/>
  <c r="A1015" i="16"/>
  <c r="H996" i="16"/>
  <c r="A995" i="16"/>
  <c r="A1014" i="16"/>
  <c r="A1006" i="16"/>
  <c r="A1011" i="16"/>
  <c r="A1010" i="16"/>
  <c r="A1007" i="16"/>
  <c r="A1847" i="17"/>
  <c r="C1847" i="17"/>
  <c r="J1849" i="17"/>
  <c r="B1869" i="17"/>
  <c r="B1861" i="17"/>
  <c r="A1858" i="17"/>
  <c r="B1853" i="17"/>
  <c r="O1864" i="17"/>
  <c r="C1864" i="17" s="1"/>
  <c r="O1856" i="17"/>
  <c r="C1856" i="17" s="1"/>
  <c r="O1848" i="17"/>
  <c r="C1848" i="17" s="1"/>
  <c r="A1869" i="17"/>
  <c r="B1864" i="17"/>
  <c r="A1861" i="17"/>
  <c r="B1856" i="17"/>
  <c r="B1848" i="17"/>
  <c r="A1864" i="17"/>
  <c r="B1851" i="17"/>
  <c r="C1846" i="17"/>
  <c r="O1862" i="17"/>
  <c r="C1862" i="17" s="1"/>
  <c r="O1854" i="17"/>
  <c r="C1854" i="17" s="1"/>
  <c r="B1870" i="17"/>
  <c r="A1867" i="17"/>
  <c r="B1862" i="17"/>
  <c r="A1859" i="17"/>
  <c r="C1857" i="17"/>
  <c r="B1854" i="17"/>
  <c r="B1868" i="17"/>
  <c r="A1865" i="17"/>
  <c r="B1860" i="17"/>
  <c r="B1852" i="17"/>
  <c r="A1868" i="17"/>
  <c r="A1860" i="17"/>
  <c r="A1863" i="17"/>
  <c r="K1100" i="18"/>
  <c r="K1101" i="18" s="1"/>
  <c r="K1102" i="18" s="1"/>
  <c r="K1103" i="18" s="1"/>
  <c r="K1104" i="18" s="1"/>
  <c r="K1105" i="18" s="1"/>
  <c r="K1106" i="18" s="1"/>
  <c r="K1107" i="18" s="1"/>
  <c r="K1108" i="18" s="1"/>
  <c r="K1109" i="18" s="1"/>
  <c r="K1110" i="18" s="1"/>
  <c r="K1111" i="18" s="1"/>
  <c r="K1112" i="18" s="1"/>
  <c r="K1113" i="18" s="1"/>
  <c r="K1114" i="18" s="1"/>
  <c r="A1116" i="18" s="1"/>
  <c r="K1117" i="18"/>
  <c r="C1101" i="18"/>
  <c r="C1118" i="18"/>
  <c r="A1845" i="17"/>
  <c r="C1843" i="17"/>
  <c r="A1837" i="17"/>
  <c r="C1835" i="17"/>
  <c r="A1829" i="17"/>
  <c r="C1827" i="17"/>
  <c r="A1821" i="17"/>
  <c r="C1819" i="17"/>
  <c r="A1813" i="17"/>
  <c r="C1811" i="17"/>
  <c r="A1805" i="17"/>
  <c r="C1803" i="17"/>
  <c r="A1840" i="17"/>
  <c r="C1838" i="17"/>
  <c r="A1832" i="17"/>
  <c r="C1830" i="17"/>
  <c r="A1824" i="17"/>
  <c r="C1822" i="17"/>
  <c r="A1816" i="17"/>
  <c r="C1814" i="17"/>
  <c r="A1808" i="17"/>
  <c r="C1806" i="17"/>
  <c r="C1841" i="17"/>
  <c r="C1833" i="17"/>
  <c r="C1825" i="17"/>
  <c r="C1817" i="17"/>
  <c r="C1809" i="17"/>
  <c r="C1794" i="17"/>
  <c r="C1844" i="17"/>
  <c r="C1836" i="17"/>
  <c r="C1828" i="17"/>
  <c r="C1820" i="17"/>
  <c r="C1812" i="17"/>
  <c r="C1804" i="17"/>
  <c r="C1839" i="17"/>
  <c r="C1831" i="17"/>
  <c r="C1823" i="17"/>
  <c r="C1815" i="17"/>
  <c r="C1807" i="17"/>
  <c r="A1796" i="17"/>
  <c r="C1842" i="17"/>
  <c r="C1834" i="17"/>
  <c r="C1826" i="17"/>
  <c r="C1818" i="17"/>
  <c r="C1810" i="17"/>
  <c r="C1802" i="17"/>
  <c r="C1800" i="17"/>
  <c r="C1797" i="17"/>
  <c r="A1799" i="17"/>
  <c r="C1795" i="17"/>
  <c r="C1798" i="17"/>
  <c r="C1801" i="17"/>
  <c r="C1793" i="17"/>
  <c r="H990" i="16"/>
  <c r="H991" i="16" s="1"/>
  <c r="H992" i="16" s="1"/>
  <c r="A992" i="16" s="1"/>
  <c r="A981" i="16"/>
  <c r="H984" i="16"/>
  <c r="A983" i="16"/>
  <c r="A982" i="16"/>
  <c r="A1866" i="17" l="1"/>
  <c r="A1862" i="17"/>
  <c r="A990" i="16"/>
  <c r="A991" i="16"/>
  <c r="H997" i="16"/>
  <c r="A996" i="16"/>
  <c r="H1017" i="16"/>
  <c r="A1017" i="16" s="1"/>
  <c r="A1016" i="16"/>
  <c r="A1848" i="17"/>
  <c r="J1850" i="17"/>
  <c r="A1849" i="17"/>
  <c r="A1106" i="18"/>
  <c r="C1112" i="18"/>
  <c r="C1114" i="18"/>
  <c r="A1107" i="18"/>
  <c r="A1104" i="18"/>
  <c r="A1110" i="18"/>
  <c r="A1114" i="18"/>
  <c r="C1103" i="18"/>
  <c r="C1105" i="18"/>
  <c r="A1103" i="18"/>
  <c r="A1105" i="18"/>
  <c r="C1107" i="18"/>
  <c r="C1111" i="18"/>
  <c r="C1113" i="18"/>
  <c r="A1109" i="18"/>
  <c r="A1111" i="18"/>
  <c r="C1108" i="18"/>
  <c r="C1110" i="18"/>
  <c r="C1116" i="18"/>
  <c r="A1113" i="18"/>
  <c r="A1115" i="18"/>
  <c r="C1115" i="18"/>
  <c r="C1106" i="18"/>
  <c r="A1108" i="18"/>
  <c r="A1112" i="18"/>
  <c r="A1102" i="18"/>
  <c r="C1102" i="18"/>
  <c r="C1104" i="18"/>
  <c r="C1109" i="18"/>
  <c r="C1119" i="18"/>
  <c r="K1118" i="18"/>
  <c r="A1119" i="18"/>
  <c r="H985" i="16"/>
  <c r="A984" i="16"/>
  <c r="H998" i="16" l="1"/>
  <c r="A997" i="16"/>
  <c r="J1851" i="17"/>
  <c r="A1850" i="17"/>
  <c r="K1119" i="18"/>
  <c r="A1120" i="18"/>
  <c r="C1120" i="18"/>
  <c r="A985" i="16"/>
  <c r="H986" i="16"/>
  <c r="A986" i="16" s="1"/>
  <c r="H999" i="16" l="1"/>
  <c r="A998" i="16"/>
  <c r="J1852" i="17"/>
  <c r="A1851" i="17"/>
  <c r="K1120" i="18"/>
  <c r="A1121" i="18"/>
  <c r="C1121" i="18"/>
  <c r="A1090" i="18"/>
  <c r="B1090" i="18"/>
  <c r="C1090" i="18"/>
  <c r="D1090" i="18"/>
  <c r="E1090" i="18"/>
  <c r="B1091" i="18"/>
  <c r="D1091" i="18"/>
  <c r="E1091" i="18"/>
  <c r="A1092" i="18"/>
  <c r="B1092" i="18"/>
  <c r="C1092" i="18"/>
  <c r="D1092" i="18"/>
  <c r="E1092" i="18"/>
  <c r="B1093" i="18"/>
  <c r="D1093" i="18"/>
  <c r="E1093" i="18"/>
  <c r="A1094" i="18"/>
  <c r="B1094" i="18"/>
  <c r="C1094" i="18"/>
  <c r="D1094" i="18"/>
  <c r="E1094" i="18"/>
  <c r="B1095" i="18"/>
  <c r="D1095" i="18"/>
  <c r="E1095" i="18"/>
  <c r="A1096" i="18"/>
  <c r="B1096" i="18"/>
  <c r="C1096" i="18"/>
  <c r="D1096" i="18"/>
  <c r="E1096" i="18"/>
  <c r="B1097" i="18"/>
  <c r="D1097" i="18"/>
  <c r="E1097" i="18"/>
  <c r="O1090" i="18"/>
  <c r="O1091" i="18"/>
  <c r="O1092" i="18"/>
  <c r="O1093" i="18"/>
  <c r="O1094" i="18"/>
  <c r="O1095" i="18"/>
  <c r="O1096" i="18"/>
  <c r="O1097" i="18"/>
  <c r="K1097" i="18"/>
  <c r="K1095" i="18"/>
  <c r="A1097" i="18" s="1"/>
  <c r="K1093" i="18"/>
  <c r="A1095" i="18" s="1"/>
  <c r="K1091" i="18"/>
  <c r="C1093" i="18" s="1"/>
  <c r="D1783" i="17"/>
  <c r="E1783" i="17"/>
  <c r="D1784" i="17"/>
  <c r="E1784" i="17"/>
  <c r="D1785" i="17"/>
  <c r="E1785" i="17"/>
  <c r="D1786" i="17"/>
  <c r="E1786" i="17"/>
  <c r="D1787" i="17"/>
  <c r="E1787" i="17"/>
  <c r="D1788" i="17"/>
  <c r="E1788" i="17"/>
  <c r="D1789" i="17"/>
  <c r="E1789" i="17"/>
  <c r="D1790" i="17"/>
  <c r="E1790" i="17"/>
  <c r="D1791" i="17"/>
  <c r="E1791" i="17"/>
  <c r="D1792" i="17"/>
  <c r="E1792" i="17"/>
  <c r="M1783" i="17"/>
  <c r="O1783" i="17" s="1"/>
  <c r="M1784" i="17"/>
  <c r="B1785" i="17" s="1"/>
  <c r="M1785" i="17"/>
  <c r="B1786" i="17" s="1"/>
  <c r="M1786" i="17"/>
  <c r="B1787" i="17" s="1"/>
  <c r="M1787" i="17"/>
  <c r="B1788" i="17" s="1"/>
  <c r="M1788" i="17"/>
  <c r="B1789" i="17" s="1"/>
  <c r="M1789" i="17"/>
  <c r="O1789" i="17" s="1"/>
  <c r="M1790" i="17"/>
  <c r="B1791" i="17" s="1"/>
  <c r="M1791" i="17"/>
  <c r="O1791" i="17" s="1"/>
  <c r="M1792" i="17"/>
  <c r="M1731" i="17"/>
  <c r="M1732" i="17"/>
  <c r="B1733" i="17" s="1"/>
  <c r="M1733" i="17"/>
  <c r="B1734" i="17" s="1"/>
  <c r="M1734" i="17"/>
  <c r="O1734" i="17" s="1"/>
  <c r="A1734" i="17" s="1"/>
  <c r="M1735" i="17"/>
  <c r="B1736" i="17" s="1"/>
  <c r="M1736" i="17"/>
  <c r="O1736" i="17" s="1"/>
  <c r="A1736" i="17" s="1"/>
  <c r="M1737" i="17"/>
  <c r="B1738" i="17" s="1"/>
  <c r="M1738" i="17"/>
  <c r="B1739" i="17" s="1"/>
  <c r="M1739" i="17"/>
  <c r="B1740" i="17" s="1"/>
  <c r="M1740" i="17"/>
  <c r="B1741" i="17" s="1"/>
  <c r="M1741" i="17"/>
  <c r="B1742" i="17" s="1"/>
  <c r="M1742" i="17"/>
  <c r="O1742" i="17" s="1"/>
  <c r="A1742" i="17" s="1"/>
  <c r="M1743" i="17"/>
  <c r="O1743" i="17" s="1"/>
  <c r="C1743" i="17" s="1"/>
  <c r="M1744" i="17"/>
  <c r="B1745" i="17" s="1"/>
  <c r="M1746" i="17"/>
  <c r="B1747" i="17" s="1"/>
  <c r="M1747" i="17"/>
  <c r="M1748" i="17"/>
  <c r="M1749" i="17"/>
  <c r="B1750" i="17" s="1"/>
  <c r="M1750" i="17"/>
  <c r="O1750" i="17" s="1"/>
  <c r="A1750" i="17" s="1"/>
  <c r="M1751" i="17"/>
  <c r="O1751" i="17" s="1"/>
  <c r="C1751" i="17" s="1"/>
  <c r="M1752" i="17"/>
  <c r="B1753" i="17" s="1"/>
  <c r="M1753" i="17"/>
  <c r="B1754" i="17" s="1"/>
  <c r="M1754" i="17"/>
  <c r="B1755" i="17" s="1"/>
  <c r="M1755" i="17"/>
  <c r="M1756" i="17"/>
  <c r="M1757" i="17"/>
  <c r="B1758" i="17" s="1"/>
  <c r="M1758" i="17"/>
  <c r="O1758" i="17" s="1"/>
  <c r="A1758" i="17" s="1"/>
  <c r="M1759" i="17"/>
  <c r="O1759" i="17" s="1"/>
  <c r="C1759" i="17" s="1"/>
  <c r="M1760" i="17"/>
  <c r="B1761" i="17" s="1"/>
  <c r="M1762" i="17"/>
  <c r="O1762" i="17" s="1"/>
  <c r="A1762" i="17" s="1"/>
  <c r="M1763" i="17"/>
  <c r="O1763" i="17" s="1"/>
  <c r="A1763" i="17" s="1"/>
  <c r="M1764" i="17"/>
  <c r="M1765" i="17"/>
  <c r="M1766" i="17"/>
  <c r="O1766" i="17" s="1"/>
  <c r="A1766" i="17" s="1"/>
  <c r="M1767" i="17"/>
  <c r="O1767" i="17" s="1"/>
  <c r="C1767" i="17" s="1"/>
  <c r="M1768" i="17"/>
  <c r="B1769" i="17" s="1"/>
  <c r="M1769" i="17"/>
  <c r="O1769" i="17" s="1"/>
  <c r="A1769" i="17" s="1"/>
  <c r="M1770" i="17"/>
  <c r="O1770" i="17" s="1"/>
  <c r="A1770" i="17" s="1"/>
  <c r="M1771" i="17"/>
  <c r="B1772" i="17" s="1"/>
  <c r="M1772" i="17"/>
  <c r="M1773" i="17"/>
  <c r="M1774" i="17"/>
  <c r="O1774" i="17" s="1"/>
  <c r="A1774" i="17" s="1"/>
  <c r="M1775" i="17"/>
  <c r="O1775" i="17" s="1"/>
  <c r="C1775" i="17" s="1"/>
  <c r="M1776" i="17"/>
  <c r="B1777" i="17" s="1"/>
  <c r="M1778" i="17"/>
  <c r="O1778" i="17" s="1"/>
  <c r="A1778" i="17" s="1"/>
  <c r="M1779" i="17"/>
  <c r="B1780" i="17" s="1"/>
  <c r="M1780" i="17"/>
  <c r="B1781" i="17" s="1"/>
  <c r="M1781" i="17"/>
  <c r="M1782" i="17"/>
  <c r="B1783" i="17" s="1"/>
  <c r="M1730" i="17"/>
  <c r="B1731" i="17" s="1"/>
  <c r="B1729" i="17"/>
  <c r="D1729" i="17"/>
  <c r="E1729" i="17"/>
  <c r="B1730" i="17"/>
  <c r="D1730" i="17"/>
  <c r="E1730" i="17"/>
  <c r="D1731" i="17"/>
  <c r="E1731" i="17"/>
  <c r="B1732" i="17"/>
  <c r="D1732" i="17"/>
  <c r="E1732" i="17"/>
  <c r="D1733" i="17"/>
  <c r="E1733" i="17"/>
  <c r="D1734" i="17"/>
  <c r="E1734" i="17"/>
  <c r="D1735" i="17"/>
  <c r="E1735" i="17"/>
  <c r="D1736" i="17"/>
  <c r="E1736" i="17"/>
  <c r="D1737" i="17"/>
  <c r="E1737" i="17"/>
  <c r="D1738" i="17"/>
  <c r="E1738" i="17"/>
  <c r="D1739" i="17"/>
  <c r="E1739" i="17"/>
  <c r="D1740" i="17"/>
  <c r="E1740" i="17"/>
  <c r="D1741" i="17"/>
  <c r="E1741" i="17"/>
  <c r="D1742" i="17"/>
  <c r="E1742" i="17"/>
  <c r="D1743" i="17"/>
  <c r="E1743" i="17"/>
  <c r="D1744" i="17"/>
  <c r="E1744" i="17"/>
  <c r="D1745" i="17"/>
  <c r="E1745" i="17"/>
  <c r="B1746" i="17"/>
  <c r="D1746" i="17"/>
  <c r="E1746" i="17"/>
  <c r="D1747" i="17"/>
  <c r="E1747" i="17"/>
  <c r="B1748" i="17"/>
  <c r="D1748" i="17"/>
  <c r="E1748" i="17"/>
  <c r="B1749" i="17"/>
  <c r="D1749" i="17"/>
  <c r="E1749" i="17"/>
  <c r="D1750" i="17"/>
  <c r="E1750" i="17"/>
  <c r="D1751" i="17"/>
  <c r="E1751" i="17"/>
  <c r="D1752" i="17"/>
  <c r="E1752" i="17"/>
  <c r="D1753" i="17"/>
  <c r="E1753" i="17"/>
  <c r="D1754" i="17"/>
  <c r="E1754" i="17"/>
  <c r="D1755" i="17"/>
  <c r="E1755" i="17"/>
  <c r="B1756" i="17"/>
  <c r="D1756" i="17"/>
  <c r="E1756" i="17"/>
  <c r="B1757" i="17"/>
  <c r="D1757" i="17"/>
  <c r="E1757" i="17"/>
  <c r="D1758" i="17"/>
  <c r="E1758" i="17"/>
  <c r="D1759" i="17"/>
  <c r="E1759" i="17"/>
  <c r="D1760" i="17"/>
  <c r="E1760" i="17"/>
  <c r="D1761" i="17"/>
  <c r="E1761" i="17"/>
  <c r="B1762" i="17"/>
  <c r="D1762" i="17"/>
  <c r="E1762" i="17"/>
  <c r="D1763" i="17"/>
  <c r="E1763" i="17"/>
  <c r="D1764" i="17"/>
  <c r="E1764" i="17"/>
  <c r="B1765" i="17"/>
  <c r="D1765" i="17"/>
  <c r="E1765" i="17"/>
  <c r="B1766" i="17"/>
  <c r="D1766" i="17"/>
  <c r="E1766" i="17"/>
  <c r="D1767" i="17"/>
  <c r="E1767" i="17"/>
  <c r="B1768" i="17"/>
  <c r="D1768" i="17"/>
  <c r="E1768" i="17"/>
  <c r="D1769" i="17"/>
  <c r="E1769" i="17"/>
  <c r="D1770" i="17"/>
  <c r="E1770" i="17"/>
  <c r="D1771" i="17"/>
  <c r="E1771" i="17"/>
  <c r="D1772" i="17"/>
  <c r="E1772" i="17"/>
  <c r="B1773" i="17"/>
  <c r="D1773" i="17"/>
  <c r="E1773" i="17"/>
  <c r="B1774" i="17"/>
  <c r="D1774" i="17"/>
  <c r="E1774" i="17"/>
  <c r="D1775" i="17"/>
  <c r="E1775" i="17"/>
  <c r="D1776" i="17"/>
  <c r="E1776" i="17"/>
  <c r="D1777" i="17"/>
  <c r="E1777" i="17"/>
  <c r="B1778" i="17"/>
  <c r="D1778" i="17"/>
  <c r="E1778" i="17"/>
  <c r="D1779" i="17"/>
  <c r="E1779" i="17"/>
  <c r="D1780" i="17"/>
  <c r="E1780" i="17"/>
  <c r="D1781" i="17"/>
  <c r="E1781" i="17"/>
  <c r="B1782" i="17"/>
  <c r="D1782" i="17"/>
  <c r="E1782" i="17"/>
  <c r="K1730" i="17"/>
  <c r="K1731" i="17" s="1"/>
  <c r="K1732" i="17" s="1"/>
  <c r="K1733" i="17" s="1"/>
  <c r="K1734" i="17" s="1"/>
  <c r="K1735" i="17" s="1"/>
  <c r="K1736" i="17" s="1"/>
  <c r="K1737" i="17" s="1"/>
  <c r="K1738" i="17" s="1"/>
  <c r="K1739" i="17" s="1"/>
  <c r="K1740" i="17" s="1"/>
  <c r="K1741" i="17" s="1"/>
  <c r="K1742" i="17" s="1"/>
  <c r="K1743" i="17" s="1"/>
  <c r="K1744" i="17" s="1"/>
  <c r="K1746" i="17" s="1"/>
  <c r="K1748" i="17" s="1"/>
  <c r="K1749" i="17" s="1"/>
  <c r="K1750" i="17" s="1"/>
  <c r="K1751" i="17" s="1"/>
  <c r="K1752" i="17" s="1"/>
  <c r="K1753" i="17" s="1"/>
  <c r="K1754" i="17" s="1"/>
  <c r="K1755" i="17" s="1"/>
  <c r="K1756" i="17" s="1"/>
  <c r="K1757" i="17" s="1"/>
  <c r="K1758" i="17" s="1"/>
  <c r="K1759" i="17" s="1"/>
  <c r="K1760" i="17" s="1"/>
  <c r="K1762" i="17" s="1"/>
  <c r="K1763" i="17" s="1"/>
  <c r="K1764" i="17" s="1"/>
  <c r="K1766" i="17" s="1"/>
  <c r="K1767" i="17" s="1"/>
  <c r="K1768" i="17" s="1"/>
  <c r="K1769" i="17" s="1"/>
  <c r="K1770" i="17" s="1"/>
  <c r="K1771" i="17" s="1"/>
  <c r="K1772" i="17" s="1"/>
  <c r="K1773" i="17" s="1"/>
  <c r="K1774" i="17" s="1"/>
  <c r="K1775" i="17" s="1"/>
  <c r="K1776" i="17" s="1"/>
  <c r="K1778" i="17" s="1"/>
  <c r="K1779" i="17" s="1"/>
  <c r="K1780" i="17" s="1"/>
  <c r="K1781" i="17" s="1"/>
  <c r="K1782" i="17" s="1"/>
  <c r="K1783" i="17" s="1"/>
  <c r="K1784" i="17" s="1"/>
  <c r="K1785" i="17" s="1"/>
  <c r="K1786" i="17" s="1"/>
  <c r="K1787" i="17" s="1"/>
  <c r="K1788" i="17" s="1"/>
  <c r="K1789" i="17" s="1"/>
  <c r="K1790" i="17" s="1"/>
  <c r="K1791" i="17" s="1"/>
  <c r="K1792" i="17" s="1"/>
  <c r="O1729" i="17"/>
  <c r="A1729" i="17" s="1"/>
  <c r="O1731" i="17"/>
  <c r="A1731" i="17" s="1"/>
  <c r="O1733" i="17"/>
  <c r="A1733" i="17" s="1"/>
  <c r="O1738" i="17"/>
  <c r="A1738" i="17" s="1"/>
  <c r="O1739" i="17"/>
  <c r="A1739" i="17" s="1"/>
  <c r="O1740" i="17"/>
  <c r="C1740" i="17" s="1"/>
  <c r="O1741" i="17"/>
  <c r="A1741" i="17" s="1"/>
  <c r="O1745" i="17"/>
  <c r="A1745" i="17" s="1"/>
  <c r="O1747" i="17"/>
  <c r="A1747" i="17" s="1"/>
  <c r="O1748" i="17"/>
  <c r="C1748" i="17" s="1"/>
  <c r="O1755" i="17"/>
  <c r="A1755" i="17" s="1"/>
  <c r="O1756" i="17"/>
  <c r="C1756" i="17" s="1"/>
  <c r="O1761" i="17"/>
  <c r="A1761" i="17" s="1"/>
  <c r="O1764" i="17"/>
  <c r="C1764" i="17" s="1"/>
  <c r="O1765" i="17"/>
  <c r="A1765" i="17" s="1"/>
  <c r="O1772" i="17"/>
  <c r="C1772" i="17" s="1"/>
  <c r="O1773" i="17"/>
  <c r="A1773" i="17" s="1"/>
  <c r="O1777" i="17"/>
  <c r="A1777" i="17" s="1"/>
  <c r="O1781" i="17"/>
  <c r="A1781" i="17" s="1"/>
  <c r="A967" i="16"/>
  <c r="B967" i="16"/>
  <c r="C967" i="16"/>
  <c r="I967" i="16"/>
  <c r="K967" i="16" s="1"/>
  <c r="A966" i="16"/>
  <c r="B966" i="16"/>
  <c r="C966" i="16"/>
  <c r="K966" i="16"/>
  <c r="A965" i="16"/>
  <c r="B965" i="16"/>
  <c r="C965" i="16"/>
  <c r="K965" i="16"/>
  <c r="A964" i="16"/>
  <c r="B964" i="16"/>
  <c r="C964" i="16"/>
  <c r="I964" i="16"/>
  <c r="K964" i="16" s="1"/>
  <c r="K963" i="16"/>
  <c r="K961" i="16"/>
  <c r="A963" i="16"/>
  <c r="B963" i="16"/>
  <c r="C963" i="16"/>
  <c r="I962" i="16"/>
  <c r="K962" i="16" s="1"/>
  <c r="K958" i="16"/>
  <c r="I960" i="16"/>
  <c r="K960" i="16" s="1"/>
  <c r="I959" i="16"/>
  <c r="K959" i="16" s="1"/>
  <c r="L150" i="15"/>
  <c r="L151" i="15"/>
  <c r="L152" i="15"/>
  <c r="L153" i="15"/>
  <c r="A150" i="15"/>
  <c r="B150" i="15"/>
  <c r="A151" i="15"/>
  <c r="B151" i="15"/>
  <c r="A152" i="15"/>
  <c r="B152" i="15"/>
  <c r="A153" i="15"/>
  <c r="B153" i="15"/>
  <c r="B1084" i="18"/>
  <c r="D1084" i="18"/>
  <c r="E1084" i="18"/>
  <c r="B1085" i="18"/>
  <c r="D1085" i="18"/>
  <c r="E1085" i="18"/>
  <c r="A1086" i="18"/>
  <c r="B1086" i="18"/>
  <c r="C1086" i="18"/>
  <c r="D1086" i="18"/>
  <c r="E1086" i="18"/>
  <c r="B1087" i="18"/>
  <c r="D1087" i="18"/>
  <c r="E1087" i="18"/>
  <c r="A1088" i="18"/>
  <c r="B1088" i="18"/>
  <c r="C1088" i="18"/>
  <c r="D1088" i="18"/>
  <c r="E1088" i="18"/>
  <c r="B1089" i="18"/>
  <c r="D1089" i="18"/>
  <c r="E1089" i="18"/>
  <c r="O1089" i="18"/>
  <c r="K1089" i="18"/>
  <c r="A1091" i="18" s="1"/>
  <c r="O1088" i="18"/>
  <c r="O1087" i="18"/>
  <c r="K1087" i="18"/>
  <c r="A1089" i="18" s="1"/>
  <c r="O1086" i="18"/>
  <c r="O1085" i="18"/>
  <c r="K1085" i="18"/>
  <c r="C1087" i="18" s="1"/>
  <c r="O1084" i="18"/>
  <c r="K1677" i="17"/>
  <c r="K1678" i="17" s="1"/>
  <c r="K1679" i="17" s="1"/>
  <c r="K1680" i="17" s="1"/>
  <c r="K1681" i="17" s="1"/>
  <c r="K1682" i="17" s="1"/>
  <c r="K1683" i="17" s="1"/>
  <c r="K1684" i="17" s="1"/>
  <c r="K1685" i="17" s="1"/>
  <c r="K1686" i="17" s="1"/>
  <c r="K1687" i="17" s="1"/>
  <c r="K1688" i="17" s="1"/>
  <c r="K1689" i="17" s="1"/>
  <c r="K1690" i="17" s="1"/>
  <c r="K1691" i="17" s="1"/>
  <c r="K1692" i="17" s="1"/>
  <c r="K1694" i="17" s="1"/>
  <c r="K1695" i="17" s="1"/>
  <c r="K1696" i="17" s="1"/>
  <c r="K1697" i="17" s="1"/>
  <c r="K1698" i="17" s="1"/>
  <c r="K1699" i="17" s="1"/>
  <c r="K1700" i="17" s="1"/>
  <c r="K1701" i="17" s="1"/>
  <c r="K1702" i="17" s="1"/>
  <c r="K1703" i="17" s="1"/>
  <c r="K1704" i="17" s="1"/>
  <c r="K1705" i="17" s="1"/>
  <c r="K1706" i="17" s="1"/>
  <c r="K1707" i="17" s="1"/>
  <c r="K1708" i="17" s="1"/>
  <c r="K1709" i="17" s="1"/>
  <c r="K1710" i="17" s="1"/>
  <c r="K1712" i="17" s="1"/>
  <c r="K1713" i="17" s="1"/>
  <c r="K1714" i="17" s="1"/>
  <c r="K1715" i="17" s="1"/>
  <c r="K1716" i="17" s="1"/>
  <c r="K1717" i="17" s="1"/>
  <c r="K1718" i="17" s="1"/>
  <c r="K1719" i="17" s="1"/>
  <c r="K1720" i="17" s="1"/>
  <c r="K1721" i="17" s="1"/>
  <c r="K1722" i="17" s="1"/>
  <c r="K1723" i="17" s="1"/>
  <c r="K1724" i="17" s="1"/>
  <c r="K1725" i="17" s="1"/>
  <c r="K1726" i="17" s="1"/>
  <c r="K1727" i="17" s="1"/>
  <c r="K1728" i="17" s="1"/>
  <c r="K1653" i="17"/>
  <c r="K1654" i="17" s="1"/>
  <c r="K1655" i="17" s="1"/>
  <c r="K1656" i="17" s="1"/>
  <c r="K1657" i="17" s="1"/>
  <c r="K1658" i="17" s="1"/>
  <c r="K1659" i="17" s="1"/>
  <c r="K1660" i="17" s="1"/>
  <c r="K1661" i="17" s="1"/>
  <c r="K1662" i="17" s="1"/>
  <c r="K1663" i="17" s="1"/>
  <c r="K1664" i="17" s="1"/>
  <c r="K1665" i="17" s="1"/>
  <c r="K1666" i="17" s="1"/>
  <c r="K1667" i="17" s="1"/>
  <c r="K1668" i="17" s="1"/>
  <c r="K1669" i="17" s="1"/>
  <c r="K1670" i="17" s="1"/>
  <c r="K1671" i="17" s="1"/>
  <c r="K1672" i="17" s="1"/>
  <c r="K1673" i="17" s="1"/>
  <c r="K1674" i="17" s="1"/>
  <c r="K1675" i="17" s="1"/>
  <c r="B1675" i="17"/>
  <c r="D1675" i="17"/>
  <c r="E1675" i="17"/>
  <c r="B1676" i="17"/>
  <c r="D1676" i="17"/>
  <c r="E1676" i="17"/>
  <c r="B1677" i="17"/>
  <c r="D1677" i="17"/>
  <c r="E1677" i="17"/>
  <c r="B1678" i="17"/>
  <c r="D1678" i="17"/>
  <c r="E1678" i="17"/>
  <c r="B1679" i="17"/>
  <c r="D1679" i="17"/>
  <c r="E1679" i="17"/>
  <c r="B1680" i="17"/>
  <c r="D1680" i="17"/>
  <c r="E1680" i="17"/>
  <c r="B1681" i="17"/>
  <c r="D1681" i="17"/>
  <c r="E1681" i="17"/>
  <c r="B1682" i="17"/>
  <c r="D1682" i="17"/>
  <c r="E1682" i="17"/>
  <c r="B1683" i="17"/>
  <c r="D1683" i="17"/>
  <c r="E1683" i="17"/>
  <c r="B1684" i="17"/>
  <c r="D1684" i="17"/>
  <c r="E1684" i="17"/>
  <c r="B1685" i="17"/>
  <c r="D1685" i="17"/>
  <c r="E1685" i="17"/>
  <c r="B1686" i="17"/>
  <c r="D1686" i="17"/>
  <c r="E1686" i="17"/>
  <c r="B1687" i="17"/>
  <c r="D1687" i="17"/>
  <c r="E1687" i="17"/>
  <c r="B1688" i="17"/>
  <c r="D1688" i="17"/>
  <c r="E1688" i="17"/>
  <c r="B1689" i="17"/>
  <c r="D1689" i="17"/>
  <c r="E1689" i="17"/>
  <c r="B1690" i="17"/>
  <c r="D1690" i="17"/>
  <c r="E1690" i="17"/>
  <c r="B1691" i="17"/>
  <c r="D1691" i="17"/>
  <c r="E1691" i="17"/>
  <c r="B1692" i="17"/>
  <c r="D1692" i="17"/>
  <c r="E1692" i="17"/>
  <c r="B1693" i="17"/>
  <c r="D1693" i="17"/>
  <c r="E1693" i="17"/>
  <c r="B1694" i="17"/>
  <c r="D1694" i="17"/>
  <c r="E1694" i="17"/>
  <c r="B1695" i="17"/>
  <c r="D1695" i="17"/>
  <c r="E1695" i="17"/>
  <c r="B1696" i="17"/>
  <c r="D1696" i="17"/>
  <c r="E1696" i="17"/>
  <c r="B1697" i="17"/>
  <c r="D1697" i="17"/>
  <c r="E1697" i="17"/>
  <c r="B1698" i="17"/>
  <c r="D1698" i="17"/>
  <c r="E1698" i="17"/>
  <c r="B1699" i="17"/>
  <c r="D1699" i="17"/>
  <c r="E1699" i="17"/>
  <c r="B1700" i="17"/>
  <c r="D1700" i="17"/>
  <c r="E1700" i="17"/>
  <c r="B1701" i="17"/>
  <c r="D1701" i="17"/>
  <c r="E1701" i="17"/>
  <c r="B1702" i="17"/>
  <c r="D1702" i="17"/>
  <c r="E1702" i="17"/>
  <c r="B1703" i="17"/>
  <c r="D1703" i="17"/>
  <c r="E1703" i="17"/>
  <c r="B1704" i="17"/>
  <c r="D1704" i="17"/>
  <c r="E1704" i="17"/>
  <c r="B1705" i="17"/>
  <c r="D1705" i="17"/>
  <c r="E1705" i="17"/>
  <c r="B1706" i="17"/>
  <c r="D1706" i="17"/>
  <c r="E1706" i="17"/>
  <c r="B1707" i="17"/>
  <c r="D1707" i="17"/>
  <c r="E1707" i="17"/>
  <c r="B1708" i="17"/>
  <c r="D1708" i="17"/>
  <c r="E1708" i="17"/>
  <c r="B1709" i="17"/>
  <c r="D1709" i="17"/>
  <c r="E1709" i="17"/>
  <c r="B1710" i="17"/>
  <c r="D1710" i="17"/>
  <c r="E1710" i="17"/>
  <c r="B1711" i="17"/>
  <c r="D1711" i="17"/>
  <c r="E1711" i="17"/>
  <c r="B1712" i="17"/>
  <c r="D1712" i="17"/>
  <c r="E1712" i="17"/>
  <c r="B1713" i="17"/>
  <c r="D1713" i="17"/>
  <c r="E1713" i="17"/>
  <c r="B1714" i="17"/>
  <c r="D1714" i="17"/>
  <c r="E1714" i="17"/>
  <c r="B1715" i="17"/>
  <c r="D1715" i="17"/>
  <c r="E1715" i="17"/>
  <c r="B1716" i="17"/>
  <c r="D1716" i="17"/>
  <c r="E1716" i="17"/>
  <c r="B1717" i="17"/>
  <c r="D1717" i="17"/>
  <c r="E1717" i="17"/>
  <c r="B1718" i="17"/>
  <c r="D1718" i="17"/>
  <c r="E1718" i="17"/>
  <c r="B1719" i="17"/>
  <c r="D1719" i="17"/>
  <c r="E1719" i="17"/>
  <c r="B1720" i="17"/>
  <c r="D1720" i="17"/>
  <c r="E1720" i="17"/>
  <c r="B1721" i="17"/>
  <c r="D1721" i="17"/>
  <c r="E1721" i="17"/>
  <c r="B1722" i="17"/>
  <c r="D1722" i="17"/>
  <c r="E1722" i="17"/>
  <c r="B1723" i="17"/>
  <c r="D1723" i="17"/>
  <c r="E1723" i="17"/>
  <c r="B1724" i="17"/>
  <c r="D1724" i="17"/>
  <c r="E1724" i="17"/>
  <c r="B1725" i="17"/>
  <c r="D1725" i="17"/>
  <c r="E1725" i="17"/>
  <c r="B1726" i="17"/>
  <c r="D1726" i="17"/>
  <c r="E1726" i="17"/>
  <c r="B1727" i="17"/>
  <c r="D1727" i="17"/>
  <c r="E1727" i="17"/>
  <c r="B1728" i="17"/>
  <c r="D1728" i="17"/>
  <c r="E1728" i="17"/>
  <c r="D1674" i="17"/>
  <c r="O1693" i="17"/>
  <c r="A1693" i="17" s="1"/>
  <c r="O1694" i="17"/>
  <c r="C1694" i="17" s="1"/>
  <c r="O1695" i="17"/>
  <c r="A1695" i="17" s="1"/>
  <c r="O1696" i="17"/>
  <c r="A1696" i="17" s="1"/>
  <c r="O1697" i="17"/>
  <c r="A1697" i="17" s="1"/>
  <c r="O1698" i="17"/>
  <c r="A1698" i="17" s="1"/>
  <c r="O1699" i="17"/>
  <c r="C1699" i="17" s="1"/>
  <c r="O1700" i="17"/>
  <c r="A1700" i="17" s="1"/>
  <c r="O1701" i="17"/>
  <c r="A1701" i="17" s="1"/>
  <c r="O1702" i="17"/>
  <c r="C1702" i="17" s="1"/>
  <c r="O1703" i="17"/>
  <c r="A1703" i="17" s="1"/>
  <c r="O1704" i="17"/>
  <c r="A1704" i="17" s="1"/>
  <c r="O1705" i="17"/>
  <c r="A1705" i="17" s="1"/>
  <c r="O1706" i="17"/>
  <c r="A1706" i="17" s="1"/>
  <c r="O1707" i="17"/>
  <c r="C1707" i="17" s="1"/>
  <c r="O1708" i="17"/>
  <c r="A1708" i="17" s="1"/>
  <c r="O1709" i="17"/>
  <c r="A1709" i="17" s="1"/>
  <c r="O1710" i="17"/>
  <c r="C1710" i="17" s="1"/>
  <c r="O1711" i="17"/>
  <c r="A1711" i="17" s="1"/>
  <c r="O1712" i="17"/>
  <c r="A1712" i="17" s="1"/>
  <c r="O1713" i="17"/>
  <c r="A1713" i="17" s="1"/>
  <c r="O1714" i="17"/>
  <c r="A1714" i="17" s="1"/>
  <c r="O1715" i="17"/>
  <c r="A1715" i="17" s="1"/>
  <c r="O1716" i="17"/>
  <c r="A1716" i="17" s="1"/>
  <c r="O1717" i="17"/>
  <c r="C1717" i="17" s="1"/>
  <c r="O1718" i="17"/>
  <c r="C1718" i="17" s="1"/>
  <c r="O1719" i="17"/>
  <c r="A1719" i="17" s="1"/>
  <c r="O1720" i="17"/>
  <c r="A1720" i="17" s="1"/>
  <c r="O1721" i="17"/>
  <c r="A1721" i="17" s="1"/>
  <c r="O1722" i="17"/>
  <c r="A1722" i="17" s="1"/>
  <c r="O1723" i="17"/>
  <c r="A1723" i="17" s="1"/>
  <c r="O1724" i="17"/>
  <c r="A1724" i="17" s="1"/>
  <c r="O1725" i="17"/>
  <c r="C1725" i="17" s="1"/>
  <c r="O1726" i="17"/>
  <c r="C1726" i="17" s="1"/>
  <c r="O1727" i="17"/>
  <c r="A1727" i="17" s="1"/>
  <c r="O1728" i="17"/>
  <c r="A1728" i="17" s="1"/>
  <c r="O1675" i="17"/>
  <c r="C1675" i="17" s="1"/>
  <c r="O1676" i="17"/>
  <c r="A1676" i="17" s="1"/>
  <c r="O1677" i="17"/>
  <c r="A1677" i="17" s="1"/>
  <c r="O1678" i="17"/>
  <c r="C1678" i="17" s="1"/>
  <c r="O1679" i="17"/>
  <c r="A1679" i="17" s="1"/>
  <c r="O1680" i="17"/>
  <c r="A1680" i="17" s="1"/>
  <c r="O1681" i="17"/>
  <c r="A1681" i="17" s="1"/>
  <c r="O1682" i="17"/>
  <c r="A1682" i="17" s="1"/>
  <c r="O1683" i="17"/>
  <c r="C1683" i="17" s="1"/>
  <c r="O1684" i="17"/>
  <c r="A1684" i="17" s="1"/>
  <c r="O1685" i="17"/>
  <c r="A1685" i="17" s="1"/>
  <c r="O1686" i="17"/>
  <c r="C1686" i="17" s="1"/>
  <c r="O1687" i="17"/>
  <c r="A1687" i="17" s="1"/>
  <c r="O1688" i="17"/>
  <c r="A1688" i="17" s="1"/>
  <c r="O1689" i="17"/>
  <c r="A1689" i="17" s="1"/>
  <c r="O1690" i="17"/>
  <c r="A1690" i="17" s="1"/>
  <c r="O1691" i="17"/>
  <c r="C1691" i="17" s="1"/>
  <c r="O1692" i="17"/>
  <c r="A1692" i="17" s="1"/>
  <c r="I957" i="16"/>
  <c r="K957" i="16" s="1"/>
  <c r="I956" i="16"/>
  <c r="K956" i="16" s="1"/>
  <c r="I955" i="16"/>
  <c r="K955" i="16" s="1"/>
  <c r="I954" i="16"/>
  <c r="K954" i="16" s="1"/>
  <c r="K953" i="16"/>
  <c r="I952" i="16"/>
  <c r="K952" i="16" s="1"/>
  <c r="I951" i="16"/>
  <c r="K951" i="16" s="1"/>
  <c r="I950" i="16"/>
  <c r="K950" i="16" s="1"/>
  <c r="I949" i="16"/>
  <c r="K949" i="16" s="1"/>
  <c r="K948" i="16"/>
  <c r="I945" i="16"/>
  <c r="K945" i="16" s="1"/>
  <c r="I946" i="16"/>
  <c r="K946" i="16" s="1"/>
  <c r="I947" i="16"/>
  <c r="K947" i="16" s="1"/>
  <c r="I944" i="16"/>
  <c r="K944" i="16" s="1"/>
  <c r="K943" i="16"/>
  <c r="L147" i="15"/>
  <c r="L148" i="15"/>
  <c r="L149" i="15"/>
  <c r="A148" i="15"/>
  <c r="B148" i="15"/>
  <c r="A149" i="15"/>
  <c r="B149" i="15"/>
  <c r="A147" i="15"/>
  <c r="B147" i="15"/>
  <c r="A1061" i="18"/>
  <c r="B1061" i="18"/>
  <c r="C1061" i="18"/>
  <c r="D1061" i="18"/>
  <c r="E1061" i="18"/>
  <c r="B1062" i="18"/>
  <c r="D1062" i="18"/>
  <c r="E1062" i="18"/>
  <c r="A1063" i="18"/>
  <c r="B1063" i="18"/>
  <c r="C1063" i="18"/>
  <c r="D1063" i="18"/>
  <c r="E1063" i="18"/>
  <c r="B1064" i="18"/>
  <c r="D1064" i="18"/>
  <c r="E1064" i="18"/>
  <c r="B1065" i="18"/>
  <c r="D1065" i="18"/>
  <c r="E1065" i="18"/>
  <c r="B1066" i="18"/>
  <c r="D1066" i="18"/>
  <c r="E1066" i="18"/>
  <c r="B1067" i="18"/>
  <c r="D1067" i="18"/>
  <c r="E1067" i="18"/>
  <c r="B1068" i="18"/>
  <c r="D1068" i="18"/>
  <c r="E1068" i="18"/>
  <c r="B1069" i="18"/>
  <c r="D1069" i="18"/>
  <c r="E1069" i="18"/>
  <c r="B1070" i="18"/>
  <c r="D1070" i="18"/>
  <c r="E1070" i="18"/>
  <c r="A1071" i="18"/>
  <c r="B1071" i="18"/>
  <c r="C1071" i="18"/>
  <c r="D1071" i="18"/>
  <c r="E1071" i="18"/>
  <c r="B1072" i="18"/>
  <c r="D1072" i="18"/>
  <c r="E1072" i="18"/>
  <c r="B1073" i="18"/>
  <c r="D1073" i="18"/>
  <c r="E1073" i="18"/>
  <c r="B1074" i="18"/>
  <c r="D1074" i="18"/>
  <c r="E1074" i="18"/>
  <c r="B1075" i="18"/>
  <c r="D1075" i="18"/>
  <c r="E1075" i="18"/>
  <c r="B1076" i="18"/>
  <c r="D1076" i="18"/>
  <c r="E1076" i="18"/>
  <c r="B1077" i="18"/>
  <c r="D1077" i="18"/>
  <c r="E1077" i="18"/>
  <c r="B1078" i="18"/>
  <c r="D1078" i="18"/>
  <c r="E1078" i="18"/>
  <c r="B1079" i="18"/>
  <c r="D1079" i="18"/>
  <c r="E1079" i="18"/>
  <c r="B1080" i="18"/>
  <c r="D1080" i="18"/>
  <c r="E1080" i="18"/>
  <c r="B1081" i="18"/>
  <c r="D1081" i="18"/>
  <c r="E1081" i="18"/>
  <c r="B1082" i="18"/>
  <c r="D1082" i="18"/>
  <c r="E1082" i="18"/>
  <c r="B1083" i="18"/>
  <c r="D1083" i="18"/>
  <c r="E1083" i="18"/>
  <c r="K1070" i="18"/>
  <c r="A1072" i="18" s="1"/>
  <c r="K1062" i="18"/>
  <c r="A1064" i="18" s="1"/>
  <c r="O1083" i="18"/>
  <c r="O1082" i="18"/>
  <c r="O1081" i="18"/>
  <c r="O1080" i="18"/>
  <c r="O1079" i="18"/>
  <c r="O1078" i="18"/>
  <c r="O1077" i="18"/>
  <c r="O1076" i="18"/>
  <c r="O1075" i="18"/>
  <c r="O1074" i="18"/>
  <c r="O1073" i="18"/>
  <c r="O1072" i="18"/>
  <c r="O1071" i="18"/>
  <c r="O1070" i="18"/>
  <c r="O1069" i="18"/>
  <c r="O1068" i="18"/>
  <c r="O1067" i="18"/>
  <c r="O1066" i="18"/>
  <c r="O1065" i="18"/>
  <c r="O1064" i="18"/>
  <c r="O1063" i="18"/>
  <c r="O1062" i="18"/>
  <c r="O1061" i="18"/>
  <c r="B1652" i="17"/>
  <c r="D1652" i="17"/>
  <c r="E1652" i="17"/>
  <c r="B1653" i="17"/>
  <c r="D1653" i="17"/>
  <c r="E1653" i="17"/>
  <c r="B1654" i="17"/>
  <c r="D1654" i="17"/>
  <c r="E1654" i="17"/>
  <c r="B1655" i="17"/>
  <c r="D1655" i="17"/>
  <c r="E1655" i="17"/>
  <c r="B1656" i="17"/>
  <c r="D1656" i="17"/>
  <c r="E1656" i="17"/>
  <c r="B1657" i="17"/>
  <c r="D1657" i="17"/>
  <c r="E1657" i="17"/>
  <c r="B1658" i="17"/>
  <c r="D1658" i="17"/>
  <c r="E1658" i="17"/>
  <c r="B1659" i="17"/>
  <c r="D1659" i="17"/>
  <c r="E1659" i="17"/>
  <c r="B1660" i="17"/>
  <c r="D1660" i="17"/>
  <c r="E1660" i="17"/>
  <c r="B1661" i="17"/>
  <c r="D1661" i="17"/>
  <c r="E1661" i="17"/>
  <c r="B1662" i="17"/>
  <c r="D1662" i="17"/>
  <c r="E1662" i="17"/>
  <c r="B1663" i="17"/>
  <c r="D1663" i="17"/>
  <c r="E1663" i="17"/>
  <c r="B1664" i="17"/>
  <c r="D1664" i="17"/>
  <c r="E1664" i="17"/>
  <c r="B1665" i="17"/>
  <c r="D1665" i="17"/>
  <c r="E1665" i="17"/>
  <c r="B1666" i="17"/>
  <c r="D1666" i="17"/>
  <c r="E1666" i="17"/>
  <c r="B1667" i="17"/>
  <c r="D1667" i="17"/>
  <c r="E1667" i="17"/>
  <c r="B1668" i="17"/>
  <c r="D1668" i="17"/>
  <c r="E1668" i="17"/>
  <c r="B1669" i="17"/>
  <c r="D1669" i="17"/>
  <c r="E1669" i="17"/>
  <c r="B1670" i="17"/>
  <c r="D1670" i="17"/>
  <c r="E1670" i="17"/>
  <c r="B1671" i="17"/>
  <c r="D1671" i="17"/>
  <c r="E1671" i="17"/>
  <c r="B1672" i="17"/>
  <c r="D1672" i="17"/>
  <c r="E1672" i="17"/>
  <c r="B1673" i="17"/>
  <c r="D1673" i="17"/>
  <c r="E1673" i="17"/>
  <c r="O1652" i="17"/>
  <c r="A1652" i="17" s="1"/>
  <c r="O1653" i="17"/>
  <c r="A1653" i="17" s="1"/>
  <c r="O1654" i="17"/>
  <c r="A1654" i="17" s="1"/>
  <c r="O1655" i="17"/>
  <c r="A1655" i="17" s="1"/>
  <c r="O1656" i="17"/>
  <c r="A1656" i="17" s="1"/>
  <c r="O1657" i="17"/>
  <c r="A1657" i="17" s="1"/>
  <c r="O1658" i="17"/>
  <c r="C1658" i="17" s="1"/>
  <c r="O1659" i="17"/>
  <c r="C1659" i="17" s="1"/>
  <c r="O1660" i="17"/>
  <c r="A1660" i="17" s="1"/>
  <c r="O1661" i="17"/>
  <c r="A1661" i="17" s="1"/>
  <c r="O1662" i="17"/>
  <c r="A1662" i="17" s="1"/>
  <c r="O1663" i="17"/>
  <c r="A1663" i="17" s="1"/>
  <c r="O1664" i="17"/>
  <c r="A1664" i="17" s="1"/>
  <c r="O1665" i="17"/>
  <c r="A1665" i="17" s="1"/>
  <c r="O1666" i="17"/>
  <c r="C1666" i="17" s="1"/>
  <c r="O1667" i="17"/>
  <c r="C1667" i="17" s="1"/>
  <c r="O1668" i="17"/>
  <c r="A1668" i="17" s="1"/>
  <c r="O1669" i="17"/>
  <c r="A1669" i="17" s="1"/>
  <c r="O1670" i="17"/>
  <c r="A1670" i="17" s="1"/>
  <c r="O1671" i="17"/>
  <c r="A1671" i="17" s="1"/>
  <c r="O1672" i="17"/>
  <c r="A1672" i="17" s="1"/>
  <c r="O1673" i="17"/>
  <c r="A1673" i="17" s="1"/>
  <c r="O1674" i="17"/>
  <c r="I942" i="16"/>
  <c r="K942" i="16" s="1"/>
  <c r="A956" i="16"/>
  <c r="A957" i="16"/>
  <c r="A958" i="16"/>
  <c r="A959" i="16"/>
  <c r="A960" i="16"/>
  <c r="A961" i="16"/>
  <c r="A962" i="16"/>
  <c r="B956" i="16"/>
  <c r="B957" i="16"/>
  <c r="B958" i="16"/>
  <c r="B959" i="16"/>
  <c r="B960" i="16"/>
  <c r="B961" i="16"/>
  <c r="B962" i="16"/>
  <c r="C956" i="16"/>
  <c r="C957" i="16"/>
  <c r="C958" i="16"/>
  <c r="C959" i="16"/>
  <c r="C960" i="16"/>
  <c r="C961" i="16"/>
  <c r="C962" i="16"/>
  <c r="I940" i="16"/>
  <c r="K940" i="16" s="1"/>
  <c r="I941" i="16"/>
  <c r="K941" i="16" s="1"/>
  <c r="K934" i="16"/>
  <c r="I939" i="16"/>
  <c r="K939" i="16" s="1"/>
  <c r="I938" i="16"/>
  <c r="K938" i="16" s="1"/>
  <c r="I937" i="16"/>
  <c r="K937" i="16" s="1"/>
  <c r="I936" i="16"/>
  <c r="K936" i="16" s="1"/>
  <c r="I935" i="16"/>
  <c r="K935" i="16" s="1"/>
  <c r="A935" i="16"/>
  <c r="A936" i="16"/>
  <c r="A937" i="16"/>
  <c r="A938" i="16"/>
  <c r="A939" i="16"/>
  <c r="A940" i="16"/>
  <c r="A941" i="16"/>
  <c r="A942" i="16"/>
  <c r="A943" i="16"/>
  <c r="A944" i="16"/>
  <c r="A945" i="16"/>
  <c r="A946" i="16"/>
  <c r="A947" i="16"/>
  <c r="A948" i="16"/>
  <c r="A949" i="16"/>
  <c r="A950" i="16"/>
  <c r="A951" i="16"/>
  <c r="A952" i="16"/>
  <c r="A953" i="16"/>
  <c r="A954" i="16"/>
  <c r="A955" i="16"/>
  <c r="B935" i="16"/>
  <c r="B936" i="16"/>
  <c r="B937" i="16"/>
  <c r="B938" i="16"/>
  <c r="B939" i="16"/>
  <c r="B940" i="16"/>
  <c r="B941" i="16"/>
  <c r="B942" i="16"/>
  <c r="B943" i="16"/>
  <c r="B944" i="16"/>
  <c r="B945" i="16"/>
  <c r="B946" i="16"/>
  <c r="B947" i="16"/>
  <c r="B948" i="16"/>
  <c r="B949" i="16"/>
  <c r="B950" i="16"/>
  <c r="B951" i="16"/>
  <c r="B952" i="16"/>
  <c r="B953" i="16"/>
  <c r="B954" i="16"/>
  <c r="B955" i="16"/>
  <c r="C935" i="16"/>
  <c r="C936" i="16"/>
  <c r="C937" i="16"/>
  <c r="C938" i="16"/>
  <c r="C939" i="16"/>
  <c r="C940" i="16"/>
  <c r="C941" i="16"/>
  <c r="C942" i="16"/>
  <c r="C943" i="16"/>
  <c r="C944" i="16"/>
  <c r="C945" i="16"/>
  <c r="C946" i="16"/>
  <c r="C947" i="16"/>
  <c r="C948" i="16"/>
  <c r="C949" i="16"/>
  <c r="C950" i="16"/>
  <c r="C951" i="16"/>
  <c r="C952" i="16"/>
  <c r="C953" i="16"/>
  <c r="C954" i="16"/>
  <c r="C955" i="16"/>
  <c r="O1757" i="17" l="1"/>
  <c r="A1757" i="17" s="1"/>
  <c r="O1749" i="17"/>
  <c r="A1749" i="17" s="1"/>
  <c r="O1732" i="17"/>
  <c r="C1732" i="17" s="1"/>
  <c r="O1730" i="17"/>
  <c r="A1730" i="17" s="1"/>
  <c r="O1771" i="17"/>
  <c r="A1771" i="17" s="1"/>
  <c r="B1735" i="17"/>
  <c r="B1752" i="17"/>
  <c r="B1764" i="17"/>
  <c r="O1754" i="17"/>
  <c r="A1754" i="17" s="1"/>
  <c r="O1737" i="17"/>
  <c r="A1737" i="17" s="1"/>
  <c r="O1780" i="17"/>
  <c r="C1780" i="17" s="1"/>
  <c r="O1746" i="17"/>
  <c r="A1746" i="17" s="1"/>
  <c r="H1000" i="16"/>
  <c r="A999" i="16"/>
  <c r="J1853" i="17"/>
  <c r="A1852" i="17"/>
  <c r="B1776" i="17"/>
  <c r="K1121" i="18"/>
  <c r="C1122" i="18"/>
  <c r="A1122" i="18"/>
  <c r="K1063" i="18"/>
  <c r="C1065" i="18" s="1"/>
  <c r="A1087" i="18"/>
  <c r="A1099" i="18"/>
  <c r="C1099" i="18"/>
  <c r="B1779" i="17"/>
  <c r="B1760" i="17"/>
  <c r="B1744" i="17"/>
  <c r="O1792" i="17"/>
  <c r="C1792" i="17" s="1"/>
  <c r="B1793" i="17"/>
  <c r="B1771" i="17"/>
  <c r="B1763" i="17"/>
  <c r="O1753" i="17"/>
  <c r="A1753" i="17" s="1"/>
  <c r="B1770" i="17"/>
  <c r="B1751" i="17"/>
  <c r="B1737" i="17"/>
  <c r="B1743" i="17"/>
  <c r="O1776" i="17"/>
  <c r="A1776" i="17" s="1"/>
  <c r="O1768" i="17"/>
  <c r="A1768" i="17" s="1"/>
  <c r="O1760" i="17"/>
  <c r="A1760" i="17" s="1"/>
  <c r="O1752" i="17"/>
  <c r="A1752" i="17" s="1"/>
  <c r="O1744" i="17"/>
  <c r="A1744" i="17" s="1"/>
  <c r="B1775" i="17"/>
  <c r="O1779" i="17"/>
  <c r="A1779" i="17" s="1"/>
  <c r="B1767" i="17"/>
  <c r="B1759" i="17"/>
  <c r="O1735" i="17"/>
  <c r="C1735" i="17" s="1"/>
  <c r="O1782" i="17"/>
  <c r="A1782" i="17" s="1"/>
  <c r="A1093" i="18"/>
  <c r="C1091" i="18"/>
  <c r="K1071" i="18"/>
  <c r="K1072" i="18" s="1"/>
  <c r="C1074" i="18" s="1"/>
  <c r="C1072" i="18"/>
  <c r="C1064" i="18"/>
  <c r="C1097" i="18"/>
  <c r="C1095" i="18"/>
  <c r="C1089" i="18"/>
  <c r="A1073" i="18"/>
  <c r="A1791" i="17"/>
  <c r="C1791" i="17"/>
  <c r="A1783" i="17"/>
  <c r="C1783" i="17"/>
  <c r="C1789" i="17"/>
  <c r="A1789" i="17"/>
  <c r="C1672" i="17"/>
  <c r="A1725" i="17"/>
  <c r="C1715" i="17"/>
  <c r="O1788" i="17"/>
  <c r="O1787" i="17"/>
  <c r="B1792" i="17"/>
  <c r="B1784" i="17"/>
  <c r="C1664" i="17"/>
  <c r="A1717" i="17"/>
  <c r="O1786" i="17"/>
  <c r="O1785" i="17"/>
  <c r="B1790" i="17"/>
  <c r="A1666" i="17"/>
  <c r="C1656" i="17"/>
  <c r="O1784" i="17"/>
  <c r="A1658" i="17"/>
  <c r="C1723" i="17"/>
  <c r="O1790" i="17"/>
  <c r="C1670" i="17"/>
  <c r="C1662" i="17"/>
  <c r="C1654" i="17"/>
  <c r="C1721" i="17"/>
  <c r="C1713" i="17"/>
  <c r="A1707" i="17"/>
  <c r="C1705" i="17"/>
  <c r="A1699" i="17"/>
  <c r="C1697" i="17"/>
  <c r="A1691" i="17"/>
  <c r="C1689" i="17"/>
  <c r="A1683" i="17"/>
  <c r="C1681" i="17"/>
  <c r="A1675" i="17"/>
  <c r="C1778" i="17"/>
  <c r="A1772" i="17"/>
  <c r="C1770" i="17"/>
  <c r="A1764" i="17"/>
  <c r="C1762" i="17"/>
  <c r="A1756" i="17"/>
  <c r="A1748" i="17"/>
  <c r="A1740" i="17"/>
  <c r="C1738" i="17"/>
  <c r="C1730" i="17"/>
  <c r="C1673" i="17"/>
  <c r="A1667" i="17"/>
  <c r="C1665" i="17"/>
  <c r="A1659" i="17"/>
  <c r="C1657" i="17"/>
  <c r="A1726" i="17"/>
  <c r="C1724" i="17"/>
  <c r="A1718" i="17"/>
  <c r="C1716" i="17"/>
  <c r="A1710" i="17"/>
  <c r="C1708" i="17"/>
  <c r="A1702" i="17"/>
  <c r="C1700" i="17"/>
  <c r="A1694" i="17"/>
  <c r="C1692" i="17"/>
  <c r="A1686" i="17"/>
  <c r="C1684" i="17"/>
  <c r="A1678" i="17"/>
  <c r="C1676" i="17"/>
  <c r="C1781" i="17"/>
  <c r="A1775" i="17"/>
  <c r="C1773" i="17"/>
  <c r="A1767" i="17"/>
  <c r="C1765" i="17"/>
  <c r="A1759" i="17"/>
  <c r="C1757" i="17"/>
  <c r="A1751" i="17"/>
  <c r="C1749" i="17"/>
  <c r="A1743" i="17"/>
  <c r="C1741" i="17"/>
  <c r="A1735" i="17"/>
  <c r="C1733" i="17"/>
  <c r="C1668" i="17"/>
  <c r="C1660" i="17"/>
  <c r="C1652" i="17"/>
  <c r="C1727" i="17"/>
  <c r="C1719" i="17"/>
  <c r="C1711" i="17"/>
  <c r="C1703" i="17"/>
  <c r="C1695" i="17"/>
  <c r="C1687" i="17"/>
  <c r="C1679" i="17"/>
  <c r="C1736" i="17"/>
  <c r="C1671" i="17"/>
  <c r="C1663" i="17"/>
  <c r="C1655" i="17"/>
  <c r="C1722" i="17"/>
  <c r="C1714" i="17"/>
  <c r="C1706" i="17"/>
  <c r="C1698" i="17"/>
  <c r="C1690" i="17"/>
  <c r="C1682" i="17"/>
  <c r="C1763" i="17"/>
  <c r="C1755" i="17"/>
  <c r="C1747" i="17"/>
  <c r="C1739" i="17"/>
  <c r="C1731" i="17"/>
  <c r="C1709" i="17"/>
  <c r="C1701" i="17"/>
  <c r="C1693" i="17"/>
  <c r="C1685" i="17"/>
  <c r="C1677" i="17"/>
  <c r="C1774" i="17"/>
  <c r="C1766" i="17"/>
  <c r="C1758" i="17"/>
  <c r="C1750" i="17"/>
  <c r="C1742" i="17"/>
  <c r="C1734" i="17"/>
  <c r="C1669" i="17"/>
  <c r="C1661" i="17"/>
  <c r="C1653" i="17"/>
  <c r="C1720" i="17"/>
  <c r="C1712" i="17"/>
  <c r="C1704" i="17"/>
  <c r="C1696" i="17"/>
  <c r="C1688" i="17"/>
  <c r="C1680" i="17"/>
  <c r="C1777" i="17"/>
  <c r="C1769" i="17"/>
  <c r="C1761" i="17"/>
  <c r="C1745" i="17"/>
  <c r="C1729" i="17"/>
  <c r="C1728" i="17"/>
  <c r="B1674" i="17"/>
  <c r="E1674" i="17"/>
  <c r="A1674" i="17"/>
  <c r="C1674" i="17"/>
  <c r="A933" i="16"/>
  <c r="B933" i="16"/>
  <c r="C933" i="16"/>
  <c r="I933" i="16"/>
  <c r="K933" i="16" s="1"/>
  <c r="A932" i="16"/>
  <c r="B932" i="16"/>
  <c r="C932" i="16"/>
  <c r="I932" i="16"/>
  <c r="K932" i="16" s="1"/>
  <c r="A931" i="16"/>
  <c r="B931" i="16"/>
  <c r="C931" i="16"/>
  <c r="I931" i="16"/>
  <c r="K931" i="16" s="1"/>
  <c r="A930" i="16"/>
  <c r="B930" i="16"/>
  <c r="C930" i="16"/>
  <c r="I930" i="16"/>
  <c r="K930" i="16" s="1"/>
  <c r="A929" i="16"/>
  <c r="B929" i="16"/>
  <c r="C929" i="16"/>
  <c r="I929" i="16"/>
  <c r="K929" i="16" s="1"/>
  <c r="A928" i="16"/>
  <c r="B928" i="16"/>
  <c r="C928" i="16"/>
  <c r="K928" i="16"/>
  <c r="A145" i="15"/>
  <c r="B145" i="15"/>
  <c r="A146" i="15"/>
  <c r="B146" i="15"/>
  <c r="L145" i="15"/>
  <c r="L146" i="15"/>
  <c r="B1055" i="18"/>
  <c r="D1055" i="18"/>
  <c r="E1055" i="18"/>
  <c r="B1056" i="18"/>
  <c r="D1056" i="18"/>
  <c r="E1056" i="18"/>
  <c r="A1057" i="18"/>
  <c r="B1057" i="18"/>
  <c r="C1057" i="18"/>
  <c r="D1057" i="18"/>
  <c r="E1057" i="18"/>
  <c r="B1058" i="18"/>
  <c r="D1058" i="18"/>
  <c r="E1058" i="18"/>
  <c r="A1059" i="18"/>
  <c r="B1059" i="18"/>
  <c r="C1059" i="18"/>
  <c r="D1059" i="18"/>
  <c r="E1059" i="18"/>
  <c r="B1060" i="18"/>
  <c r="D1060" i="18"/>
  <c r="E1060" i="18"/>
  <c r="O1060" i="18"/>
  <c r="K1060" i="18"/>
  <c r="O1059" i="18"/>
  <c r="O1058" i="18"/>
  <c r="K1058" i="18"/>
  <c r="C1060" i="18" s="1"/>
  <c r="O1057" i="18"/>
  <c r="O1056" i="18"/>
  <c r="K1056" i="18"/>
  <c r="C1058" i="18" s="1"/>
  <c r="O1055" i="18"/>
  <c r="B1605" i="17"/>
  <c r="D1605" i="17"/>
  <c r="E1605" i="17"/>
  <c r="B1606" i="17"/>
  <c r="D1606" i="17"/>
  <c r="E1606" i="17"/>
  <c r="B1607" i="17"/>
  <c r="D1607" i="17"/>
  <c r="E1607" i="17"/>
  <c r="B1608" i="17"/>
  <c r="D1608" i="17"/>
  <c r="E1608" i="17"/>
  <c r="B1609" i="17"/>
  <c r="D1609" i="17"/>
  <c r="E1609" i="17"/>
  <c r="B1610" i="17"/>
  <c r="D1610" i="17"/>
  <c r="E1610" i="17"/>
  <c r="B1611" i="17"/>
  <c r="D1611" i="17"/>
  <c r="E1611" i="17"/>
  <c r="B1612" i="17"/>
  <c r="D1612" i="17"/>
  <c r="E1612" i="17"/>
  <c r="B1613" i="17"/>
  <c r="D1613" i="17"/>
  <c r="E1613" i="17"/>
  <c r="B1614" i="17"/>
  <c r="D1614" i="17"/>
  <c r="E1614" i="17"/>
  <c r="B1615" i="17"/>
  <c r="D1615" i="17"/>
  <c r="E1615" i="17"/>
  <c r="B1616" i="17"/>
  <c r="D1616" i="17"/>
  <c r="E1616" i="17"/>
  <c r="B1617" i="17"/>
  <c r="D1617" i="17"/>
  <c r="E1617" i="17"/>
  <c r="B1618" i="17"/>
  <c r="D1618" i="17"/>
  <c r="E1618" i="17"/>
  <c r="B1619" i="17"/>
  <c r="D1619" i="17"/>
  <c r="E1619" i="17"/>
  <c r="B1620" i="17"/>
  <c r="D1620" i="17"/>
  <c r="E1620" i="17"/>
  <c r="B1621" i="17"/>
  <c r="D1621" i="17"/>
  <c r="E1621" i="17"/>
  <c r="B1622" i="17"/>
  <c r="D1622" i="17"/>
  <c r="E1622" i="17"/>
  <c r="B1623" i="17"/>
  <c r="D1623" i="17"/>
  <c r="E1623" i="17"/>
  <c r="B1624" i="17"/>
  <c r="D1624" i="17"/>
  <c r="E1624" i="17"/>
  <c r="B1625" i="17"/>
  <c r="D1625" i="17"/>
  <c r="E1625" i="17"/>
  <c r="B1626" i="17"/>
  <c r="D1626" i="17"/>
  <c r="E1626" i="17"/>
  <c r="B1627" i="17"/>
  <c r="D1627" i="17"/>
  <c r="E1627" i="17"/>
  <c r="B1628" i="17"/>
  <c r="D1628" i="17"/>
  <c r="E1628" i="17"/>
  <c r="B1629" i="17"/>
  <c r="D1629" i="17"/>
  <c r="E1629" i="17"/>
  <c r="B1630" i="17"/>
  <c r="D1630" i="17"/>
  <c r="E1630" i="17"/>
  <c r="B1631" i="17"/>
  <c r="D1631" i="17"/>
  <c r="E1631" i="17"/>
  <c r="B1632" i="17"/>
  <c r="D1632" i="17"/>
  <c r="E1632" i="17"/>
  <c r="B1633" i="17"/>
  <c r="D1633" i="17"/>
  <c r="E1633" i="17"/>
  <c r="B1634" i="17"/>
  <c r="D1634" i="17"/>
  <c r="E1634" i="17"/>
  <c r="B1635" i="17"/>
  <c r="D1635" i="17"/>
  <c r="E1635" i="17"/>
  <c r="B1636" i="17"/>
  <c r="D1636" i="17"/>
  <c r="E1636" i="17"/>
  <c r="B1637" i="17"/>
  <c r="D1637" i="17"/>
  <c r="E1637" i="17"/>
  <c r="B1638" i="17"/>
  <c r="D1638" i="17"/>
  <c r="E1638" i="17"/>
  <c r="B1639" i="17"/>
  <c r="D1639" i="17"/>
  <c r="E1639" i="17"/>
  <c r="B1640" i="17"/>
  <c r="D1640" i="17"/>
  <c r="E1640" i="17"/>
  <c r="B1641" i="17"/>
  <c r="D1641" i="17"/>
  <c r="E1641" i="17"/>
  <c r="B1642" i="17"/>
  <c r="D1642" i="17"/>
  <c r="E1642" i="17"/>
  <c r="B1643" i="17"/>
  <c r="D1643" i="17"/>
  <c r="E1643" i="17"/>
  <c r="B1644" i="17"/>
  <c r="D1644" i="17"/>
  <c r="E1644" i="17"/>
  <c r="B1645" i="17"/>
  <c r="D1645" i="17"/>
  <c r="E1645" i="17"/>
  <c r="B1646" i="17"/>
  <c r="D1646" i="17"/>
  <c r="E1646" i="17"/>
  <c r="B1647" i="17"/>
  <c r="D1647" i="17"/>
  <c r="E1647" i="17"/>
  <c r="B1648" i="17"/>
  <c r="D1648" i="17"/>
  <c r="E1648" i="17"/>
  <c r="B1649" i="17"/>
  <c r="D1649" i="17"/>
  <c r="E1649" i="17"/>
  <c r="B1650" i="17"/>
  <c r="D1650" i="17"/>
  <c r="E1650" i="17"/>
  <c r="B1651" i="17"/>
  <c r="D1651" i="17"/>
  <c r="E1651" i="17"/>
  <c r="B1604" i="17"/>
  <c r="D1604" i="17"/>
  <c r="E1604" i="17"/>
  <c r="K1605" i="17"/>
  <c r="K1606" i="17" s="1"/>
  <c r="K1607" i="17" s="1"/>
  <c r="K1608" i="17" s="1"/>
  <c r="K1609" i="17" s="1"/>
  <c r="K1610" i="17" s="1"/>
  <c r="K1611" i="17" s="1"/>
  <c r="K1612" i="17" s="1"/>
  <c r="K1613" i="17" s="1"/>
  <c r="K1614" i="17" s="1"/>
  <c r="K1615" i="17" s="1"/>
  <c r="K1616" i="17" s="1"/>
  <c r="K1617" i="17" s="1"/>
  <c r="K1618" i="17" s="1"/>
  <c r="K1619" i="17" s="1"/>
  <c r="K1621" i="17" s="1"/>
  <c r="K1622" i="17" s="1"/>
  <c r="K1623" i="17" s="1"/>
  <c r="K1624" i="17" s="1"/>
  <c r="K1625" i="17" s="1"/>
  <c r="K1626" i="17" s="1"/>
  <c r="K1627" i="17" s="1"/>
  <c r="K1628" i="17" s="1"/>
  <c r="K1629" i="17" s="1"/>
  <c r="K1630" i="17" s="1"/>
  <c r="K1631" i="17" s="1"/>
  <c r="K1632" i="17" s="1"/>
  <c r="K1633" i="17" s="1"/>
  <c r="K1634" i="17" s="1"/>
  <c r="K1635" i="17" s="1"/>
  <c r="K1637" i="17" s="1"/>
  <c r="K1638" i="17" s="1"/>
  <c r="K1639" i="17" s="1"/>
  <c r="K1640" i="17" s="1"/>
  <c r="K1641" i="17" s="1"/>
  <c r="K1642" i="17" s="1"/>
  <c r="K1643" i="17" s="1"/>
  <c r="K1644" i="17" s="1"/>
  <c r="K1645" i="17" s="1"/>
  <c r="K1646" i="17" s="1"/>
  <c r="K1647" i="17" s="1"/>
  <c r="K1648" i="17" s="1"/>
  <c r="K1649" i="17" s="1"/>
  <c r="K1650" i="17" s="1"/>
  <c r="K1651" i="17" s="1"/>
  <c r="O1604" i="17"/>
  <c r="A1604" i="17" s="1"/>
  <c r="O1605" i="17"/>
  <c r="A1605" i="17" s="1"/>
  <c r="O1606" i="17"/>
  <c r="A1606" i="17" s="1"/>
  <c r="O1607" i="17"/>
  <c r="A1607" i="17" s="1"/>
  <c r="O1608" i="17"/>
  <c r="C1608" i="17" s="1"/>
  <c r="O1609" i="17"/>
  <c r="A1609" i="17" s="1"/>
  <c r="O1610" i="17"/>
  <c r="A1610" i="17" s="1"/>
  <c r="O1611" i="17"/>
  <c r="C1611" i="17" s="1"/>
  <c r="O1612" i="17"/>
  <c r="A1612" i="17" s="1"/>
  <c r="O1613" i="17"/>
  <c r="A1613" i="17" s="1"/>
  <c r="O1614" i="17"/>
  <c r="A1614" i="17" s="1"/>
  <c r="O1615" i="17"/>
  <c r="A1615" i="17" s="1"/>
  <c r="O1616" i="17"/>
  <c r="C1616" i="17" s="1"/>
  <c r="O1617" i="17"/>
  <c r="A1617" i="17" s="1"/>
  <c r="O1618" i="17"/>
  <c r="A1618" i="17" s="1"/>
  <c r="O1619" i="17"/>
  <c r="C1619" i="17" s="1"/>
  <c r="O1620" i="17"/>
  <c r="A1620" i="17" s="1"/>
  <c r="O1621" i="17"/>
  <c r="A1621" i="17" s="1"/>
  <c r="O1622" i="17"/>
  <c r="C1622" i="17" s="1"/>
  <c r="O1623" i="17"/>
  <c r="A1623" i="17" s="1"/>
  <c r="O1624" i="17"/>
  <c r="C1624" i="17" s="1"/>
  <c r="O1625" i="17"/>
  <c r="A1625" i="17" s="1"/>
  <c r="O1626" i="17"/>
  <c r="A1626" i="17" s="1"/>
  <c r="O1627" i="17"/>
  <c r="C1627" i="17" s="1"/>
  <c r="O1628" i="17"/>
  <c r="A1628" i="17" s="1"/>
  <c r="O1629" i="17"/>
  <c r="A1629" i="17" s="1"/>
  <c r="O1630" i="17"/>
  <c r="C1630" i="17" s="1"/>
  <c r="O1631" i="17"/>
  <c r="A1631" i="17" s="1"/>
  <c r="O1632" i="17"/>
  <c r="C1632" i="17" s="1"/>
  <c r="O1633" i="17"/>
  <c r="A1633" i="17" s="1"/>
  <c r="O1634" i="17"/>
  <c r="A1634" i="17" s="1"/>
  <c r="O1635" i="17"/>
  <c r="C1635" i="17" s="1"/>
  <c r="O1636" i="17"/>
  <c r="A1636" i="17" s="1"/>
  <c r="O1637" i="17"/>
  <c r="A1637" i="17" s="1"/>
  <c r="O1638" i="17"/>
  <c r="C1638" i="17" s="1"/>
  <c r="O1639" i="17"/>
  <c r="A1639" i="17" s="1"/>
  <c r="O1640" i="17"/>
  <c r="C1640" i="17" s="1"/>
  <c r="O1641" i="17"/>
  <c r="A1641" i="17" s="1"/>
  <c r="O1642" i="17"/>
  <c r="A1642" i="17" s="1"/>
  <c r="O1643" i="17"/>
  <c r="C1643" i="17" s="1"/>
  <c r="O1644" i="17"/>
  <c r="A1644" i="17" s="1"/>
  <c r="O1645" i="17"/>
  <c r="A1645" i="17" s="1"/>
  <c r="O1646" i="17"/>
  <c r="C1646" i="17" s="1"/>
  <c r="O1647" i="17"/>
  <c r="A1647" i="17" s="1"/>
  <c r="O1648" i="17"/>
  <c r="C1648" i="17" s="1"/>
  <c r="O1649" i="17"/>
  <c r="A1649" i="17" s="1"/>
  <c r="O1650" i="17"/>
  <c r="A1650" i="17" s="1"/>
  <c r="O1651" i="17"/>
  <c r="A1651" i="17" s="1"/>
  <c r="A923" i="16"/>
  <c r="A924" i="16"/>
  <c r="A925" i="16"/>
  <c r="A926" i="16"/>
  <c r="A927" i="16"/>
  <c r="B923" i="16"/>
  <c r="B924" i="16"/>
  <c r="B925" i="16"/>
  <c r="B926" i="16"/>
  <c r="B927" i="16"/>
  <c r="C923" i="16"/>
  <c r="C924" i="16"/>
  <c r="C925" i="16"/>
  <c r="C926" i="16"/>
  <c r="C927" i="16"/>
  <c r="I927" i="16"/>
  <c r="K927" i="16" s="1"/>
  <c r="I926" i="16"/>
  <c r="K926" i="16" s="1"/>
  <c r="I925" i="16"/>
  <c r="K925" i="16" s="1"/>
  <c r="I924" i="16"/>
  <c r="K924" i="16" s="1"/>
  <c r="K923" i="16"/>
  <c r="A918" i="16"/>
  <c r="A919" i="16"/>
  <c r="A920" i="16"/>
  <c r="A921" i="16"/>
  <c r="A922" i="16"/>
  <c r="B918" i="16"/>
  <c r="B919" i="16"/>
  <c r="B920" i="16"/>
  <c r="B921" i="16"/>
  <c r="B922" i="16"/>
  <c r="C918" i="16"/>
  <c r="C919" i="16"/>
  <c r="C920" i="16"/>
  <c r="C921" i="16"/>
  <c r="C922" i="16"/>
  <c r="I922" i="16"/>
  <c r="K922" i="16" s="1"/>
  <c r="I921" i="16"/>
  <c r="K921" i="16" s="1"/>
  <c r="I920" i="16"/>
  <c r="K920" i="16" s="1"/>
  <c r="I919" i="16"/>
  <c r="K919" i="16" s="1"/>
  <c r="K918" i="16"/>
  <c r="A913" i="16"/>
  <c r="B913" i="16"/>
  <c r="C913" i="16"/>
  <c r="A914" i="16"/>
  <c r="B914" i="16"/>
  <c r="C914" i="16"/>
  <c r="K913" i="16"/>
  <c r="I914" i="16"/>
  <c r="K914" i="16" s="1"/>
  <c r="A917" i="16"/>
  <c r="B917" i="16"/>
  <c r="C917" i="16"/>
  <c r="I917" i="16"/>
  <c r="K917" i="16" s="1"/>
  <c r="A916" i="16"/>
  <c r="B916" i="16"/>
  <c r="C916" i="16"/>
  <c r="I916" i="16"/>
  <c r="K916" i="16" s="1"/>
  <c r="A915" i="16"/>
  <c r="B915" i="16"/>
  <c r="C915" i="16"/>
  <c r="I915" i="16"/>
  <c r="K915" i="16" s="1"/>
  <c r="A143" i="15"/>
  <c r="B143" i="15"/>
  <c r="A144" i="15"/>
  <c r="B144" i="15"/>
  <c r="L143" i="15"/>
  <c r="L144" i="15"/>
  <c r="L142" i="15"/>
  <c r="A142" i="15"/>
  <c r="B142" i="15"/>
  <c r="O1035" i="18"/>
  <c r="O1038" i="18"/>
  <c r="O1044" i="18"/>
  <c r="O1045" i="18"/>
  <c r="O1051" i="18"/>
  <c r="O1052" i="18"/>
  <c r="B1043" i="18"/>
  <c r="D1043" i="18"/>
  <c r="B1044" i="18"/>
  <c r="D1044" i="18"/>
  <c r="B1045" i="18"/>
  <c r="D1045" i="18"/>
  <c r="A1046" i="18"/>
  <c r="B1046" i="18"/>
  <c r="C1046" i="18"/>
  <c r="D1046" i="18"/>
  <c r="B1047" i="18"/>
  <c r="D1047" i="18"/>
  <c r="B1048" i="18"/>
  <c r="D1048" i="18"/>
  <c r="B1049" i="18"/>
  <c r="D1049" i="18"/>
  <c r="B1050" i="18"/>
  <c r="D1050" i="18"/>
  <c r="B1051" i="18"/>
  <c r="D1051" i="18"/>
  <c r="B1052" i="18"/>
  <c r="D1052" i="18"/>
  <c r="B1053" i="18"/>
  <c r="D1053" i="18"/>
  <c r="B1054" i="18"/>
  <c r="D1054" i="18"/>
  <c r="E1043" i="18"/>
  <c r="E1044" i="18"/>
  <c r="E1045" i="18"/>
  <c r="E1046" i="18"/>
  <c r="E1047" i="18"/>
  <c r="E1048" i="18"/>
  <c r="E1049" i="18"/>
  <c r="E1050" i="18"/>
  <c r="E1051" i="18"/>
  <c r="E1052" i="18"/>
  <c r="E1053" i="18"/>
  <c r="E1054" i="18"/>
  <c r="M1054" i="18"/>
  <c r="O1054" i="18" s="1"/>
  <c r="M1053" i="18"/>
  <c r="O1053" i="18" s="1"/>
  <c r="M1050" i="18"/>
  <c r="O1050" i="18" s="1"/>
  <c r="M1049" i="18"/>
  <c r="O1049" i="18" s="1"/>
  <c r="M1048" i="18"/>
  <c r="O1048" i="18" s="1"/>
  <c r="M1047" i="18"/>
  <c r="O1047" i="18" s="1"/>
  <c r="M1046" i="18"/>
  <c r="O1046" i="18" s="1"/>
  <c r="K1045" i="18"/>
  <c r="K1046" i="18" s="1"/>
  <c r="K1047" i="18" s="1"/>
  <c r="K1048" i="18" s="1"/>
  <c r="K1049" i="18" s="1"/>
  <c r="K1050" i="18" s="1"/>
  <c r="K1051" i="18" s="1"/>
  <c r="K1052" i="18" s="1"/>
  <c r="K1053" i="18" s="1"/>
  <c r="K1054" i="18" s="1"/>
  <c r="C1056" i="18" s="1"/>
  <c r="M1043" i="18"/>
  <c r="O1043" i="18" s="1"/>
  <c r="M1040" i="18"/>
  <c r="O1040" i="18" s="1"/>
  <c r="M1041" i="18"/>
  <c r="O1041" i="18" s="1"/>
  <c r="B1027" i="18"/>
  <c r="D1027" i="18"/>
  <c r="E1027" i="18"/>
  <c r="B1028" i="18"/>
  <c r="D1028" i="18"/>
  <c r="E1028" i="18"/>
  <c r="A1029" i="18"/>
  <c r="B1029" i="18"/>
  <c r="C1029" i="18"/>
  <c r="D1029" i="18"/>
  <c r="E1029" i="18"/>
  <c r="B1030" i="18"/>
  <c r="D1030" i="18"/>
  <c r="E1030" i="18"/>
  <c r="B1031" i="18"/>
  <c r="D1031" i="18"/>
  <c r="E1031" i="18"/>
  <c r="B1032" i="18"/>
  <c r="D1032" i="18"/>
  <c r="E1032" i="18"/>
  <c r="B1033" i="18"/>
  <c r="D1033" i="18"/>
  <c r="E1033" i="18"/>
  <c r="B1034" i="18"/>
  <c r="D1034" i="18"/>
  <c r="E1034" i="18"/>
  <c r="B1035" i="18"/>
  <c r="D1035" i="18"/>
  <c r="E1035" i="18"/>
  <c r="B1036" i="18"/>
  <c r="D1036" i="18"/>
  <c r="E1036" i="18"/>
  <c r="B1037" i="18"/>
  <c r="D1037" i="18"/>
  <c r="E1037" i="18"/>
  <c r="B1038" i="18"/>
  <c r="D1038" i="18"/>
  <c r="E1038" i="18"/>
  <c r="B1039" i="18"/>
  <c r="D1039" i="18"/>
  <c r="E1039" i="18"/>
  <c r="B1040" i="18"/>
  <c r="D1040" i="18"/>
  <c r="E1040" i="18"/>
  <c r="B1041" i="18"/>
  <c r="D1041" i="18"/>
  <c r="E1041" i="18"/>
  <c r="B1042" i="18"/>
  <c r="D1042" i="18"/>
  <c r="E1042" i="18"/>
  <c r="M1042" i="18"/>
  <c r="O1042" i="18" s="1"/>
  <c r="M1039" i="18"/>
  <c r="O1039" i="18" s="1"/>
  <c r="M1037" i="18"/>
  <c r="O1037" i="18" s="1"/>
  <c r="M1036" i="18"/>
  <c r="O1036" i="18" s="1"/>
  <c r="M1034" i="18"/>
  <c r="O1034" i="18" s="1"/>
  <c r="M1033" i="18"/>
  <c r="O1033" i="18" s="1"/>
  <c r="M1032" i="18"/>
  <c r="O1032" i="18" s="1"/>
  <c r="M1031" i="18"/>
  <c r="O1031" i="18" s="1"/>
  <c r="M1030" i="18"/>
  <c r="O1030" i="18" s="1"/>
  <c r="M1029" i="18"/>
  <c r="O1029" i="18" s="1"/>
  <c r="O1028" i="18"/>
  <c r="K1028" i="18"/>
  <c r="K1029" i="18" s="1"/>
  <c r="K1030" i="18" s="1"/>
  <c r="K1031" i="18" s="1"/>
  <c r="K1032" i="18" s="1"/>
  <c r="K1033" i="18" s="1"/>
  <c r="K1034" i="18" s="1"/>
  <c r="K1035" i="18" s="1"/>
  <c r="K1036" i="18" s="1"/>
  <c r="K1037" i="18" s="1"/>
  <c r="K1038" i="18" s="1"/>
  <c r="K1039" i="18" s="1"/>
  <c r="K1040" i="18" s="1"/>
  <c r="K1041" i="18" s="1"/>
  <c r="K1042" i="18" s="1"/>
  <c r="A1044" i="18" s="1"/>
  <c r="O1027" i="18"/>
  <c r="B1009" i="18"/>
  <c r="D1009" i="18"/>
  <c r="E1009" i="18"/>
  <c r="B1010" i="18"/>
  <c r="D1010" i="18"/>
  <c r="E1010" i="18"/>
  <c r="A1011" i="18"/>
  <c r="B1011" i="18"/>
  <c r="C1011" i="18"/>
  <c r="D1011" i="18"/>
  <c r="E1011" i="18"/>
  <c r="B1012" i="18"/>
  <c r="D1012" i="18"/>
  <c r="E1012" i="18"/>
  <c r="B1013" i="18"/>
  <c r="D1013" i="18"/>
  <c r="E1013" i="18"/>
  <c r="B1014" i="18"/>
  <c r="D1014" i="18"/>
  <c r="E1014" i="18"/>
  <c r="B1015" i="18"/>
  <c r="D1015" i="18"/>
  <c r="E1015" i="18"/>
  <c r="B1016" i="18"/>
  <c r="D1016" i="18"/>
  <c r="E1016" i="18"/>
  <c r="B1017" i="18"/>
  <c r="D1017" i="18"/>
  <c r="E1017" i="18"/>
  <c r="B1018" i="18"/>
  <c r="D1018" i="18"/>
  <c r="E1018" i="18"/>
  <c r="B1019" i="18"/>
  <c r="D1019" i="18"/>
  <c r="E1019" i="18"/>
  <c r="B1020" i="18"/>
  <c r="D1020" i="18"/>
  <c r="E1020" i="18"/>
  <c r="B1021" i="18"/>
  <c r="D1021" i="18"/>
  <c r="E1021" i="18"/>
  <c r="B1022" i="18"/>
  <c r="D1022" i="18"/>
  <c r="E1022" i="18"/>
  <c r="B1023" i="18"/>
  <c r="D1023" i="18"/>
  <c r="E1023" i="18"/>
  <c r="B1024" i="18"/>
  <c r="D1024" i="18"/>
  <c r="E1024" i="18"/>
  <c r="B1025" i="18"/>
  <c r="D1025" i="18"/>
  <c r="E1025" i="18"/>
  <c r="B1026" i="18"/>
  <c r="D1026" i="18"/>
  <c r="E1026" i="18"/>
  <c r="M1024" i="18"/>
  <c r="M1025" i="18"/>
  <c r="M1026" i="18"/>
  <c r="M1023" i="18"/>
  <c r="M1017" i="18"/>
  <c r="M1018" i="18"/>
  <c r="M1019" i="18"/>
  <c r="M1020" i="18"/>
  <c r="M1021" i="18"/>
  <c r="M1012" i="18"/>
  <c r="O1012" i="18" s="1"/>
  <c r="M1013" i="18"/>
  <c r="O1013" i="18" s="1"/>
  <c r="M1014" i="18"/>
  <c r="O1014" i="18" s="1"/>
  <c r="M1015" i="18"/>
  <c r="O1015" i="18" s="1"/>
  <c r="M1016" i="18"/>
  <c r="M1011" i="18"/>
  <c r="O1011" i="18" s="1"/>
  <c r="O1010" i="18"/>
  <c r="K1010" i="18"/>
  <c r="K1011" i="18" s="1"/>
  <c r="K1012" i="18" s="1"/>
  <c r="K1013" i="18" s="1"/>
  <c r="K1014" i="18" s="1"/>
  <c r="K1015" i="18" s="1"/>
  <c r="K1016" i="18" s="1"/>
  <c r="K1017" i="18" s="1"/>
  <c r="K1018" i="18" s="1"/>
  <c r="K1019" i="18" s="1"/>
  <c r="K1020" i="18" s="1"/>
  <c r="K1021" i="18" s="1"/>
  <c r="K1022" i="18" s="1"/>
  <c r="K1023" i="18" s="1"/>
  <c r="K1024" i="18" s="1"/>
  <c r="A1026" i="18" s="1"/>
  <c r="O1009" i="18"/>
  <c r="B1601" i="17"/>
  <c r="D1601" i="17"/>
  <c r="E1601" i="17"/>
  <c r="B1602" i="17"/>
  <c r="D1602" i="17"/>
  <c r="E1602" i="17"/>
  <c r="B1603" i="17"/>
  <c r="D1603" i="17"/>
  <c r="E1603" i="17"/>
  <c r="K1602" i="17"/>
  <c r="K1603" i="17" s="1"/>
  <c r="O1603" i="17"/>
  <c r="A1603" i="17" s="1"/>
  <c r="O1602" i="17"/>
  <c r="A1602" i="17" s="1"/>
  <c r="O1601" i="17"/>
  <c r="A1601" i="17" s="1"/>
  <c r="B1596" i="17"/>
  <c r="D1596" i="17"/>
  <c r="E1596" i="17"/>
  <c r="B1597" i="17"/>
  <c r="D1597" i="17"/>
  <c r="E1597" i="17"/>
  <c r="B1598" i="17"/>
  <c r="D1598" i="17"/>
  <c r="E1598" i="17"/>
  <c r="B1599" i="17"/>
  <c r="D1599" i="17"/>
  <c r="E1599" i="17"/>
  <c r="B1600" i="17"/>
  <c r="D1600" i="17"/>
  <c r="E1600" i="17"/>
  <c r="J1599" i="17"/>
  <c r="J1600" i="17" s="1"/>
  <c r="K1597" i="17"/>
  <c r="K1598" i="17" s="1"/>
  <c r="K1599" i="17" s="1"/>
  <c r="K1600" i="17" s="1"/>
  <c r="O1600" i="17"/>
  <c r="C1600" i="17" s="1"/>
  <c r="O1599" i="17"/>
  <c r="C1599" i="17" s="1"/>
  <c r="O1598" i="17"/>
  <c r="A1598" i="17" s="1"/>
  <c r="O1597" i="17"/>
  <c r="C1597" i="17" s="1"/>
  <c r="O1596" i="17"/>
  <c r="A1596" i="17" s="1"/>
  <c r="A904" i="16"/>
  <c r="B904" i="16"/>
  <c r="B905" i="16"/>
  <c r="B906" i="16"/>
  <c r="B907" i="16"/>
  <c r="B908" i="16"/>
  <c r="B909" i="16"/>
  <c r="B910" i="16"/>
  <c r="B911" i="16"/>
  <c r="B912" i="16"/>
  <c r="C904" i="16"/>
  <c r="C905" i="16"/>
  <c r="C906" i="16"/>
  <c r="C907" i="16"/>
  <c r="C908" i="16"/>
  <c r="C909" i="16"/>
  <c r="C910" i="16"/>
  <c r="C911" i="16"/>
  <c r="C912" i="16"/>
  <c r="I912" i="16"/>
  <c r="K912" i="16" s="1"/>
  <c r="I911" i="16"/>
  <c r="K911" i="16" s="1"/>
  <c r="I910" i="16"/>
  <c r="K910" i="16" s="1"/>
  <c r="I909" i="16"/>
  <c r="K909" i="16" s="1"/>
  <c r="I908" i="16"/>
  <c r="K908" i="16" s="1"/>
  <c r="I907" i="16"/>
  <c r="K907" i="16" s="1"/>
  <c r="I906" i="16"/>
  <c r="K906" i="16" s="1"/>
  <c r="I905" i="16"/>
  <c r="K905" i="16" s="1"/>
  <c r="H905" i="16"/>
  <c r="A905" i="16" s="1"/>
  <c r="K904" i="16"/>
  <c r="A893" i="16"/>
  <c r="B893" i="16"/>
  <c r="B894" i="16"/>
  <c r="B895" i="16"/>
  <c r="B896" i="16"/>
  <c r="B897" i="16"/>
  <c r="B898" i="16"/>
  <c r="B899" i="16"/>
  <c r="B900" i="16"/>
  <c r="B901" i="16"/>
  <c r="B902" i="16"/>
  <c r="B903" i="16"/>
  <c r="C893" i="16"/>
  <c r="C894" i="16"/>
  <c r="C895" i="16"/>
  <c r="C896" i="16"/>
  <c r="C897" i="16"/>
  <c r="C898" i="16"/>
  <c r="C899" i="16"/>
  <c r="C900" i="16"/>
  <c r="C901" i="16"/>
  <c r="C902" i="16"/>
  <c r="C903" i="16"/>
  <c r="K893" i="16"/>
  <c r="I903" i="16"/>
  <c r="K903" i="16" s="1"/>
  <c r="I902" i="16"/>
  <c r="K902" i="16" s="1"/>
  <c r="I901" i="16"/>
  <c r="K901" i="16" s="1"/>
  <c r="I900" i="16"/>
  <c r="K900" i="16" s="1"/>
  <c r="I899" i="16"/>
  <c r="K899" i="16" s="1"/>
  <c r="I898" i="16"/>
  <c r="K898" i="16" s="1"/>
  <c r="I897" i="16"/>
  <c r="K897" i="16" s="1"/>
  <c r="I896" i="16"/>
  <c r="K896" i="16" s="1"/>
  <c r="I895" i="16"/>
  <c r="K895" i="16" s="1"/>
  <c r="I894" i="16"/>
  <c r="K894" i="16" s="1"/>
  <c r="H894" i="16"/>
  <c r="A894" i="16" s="1"/>
  <c r="B1592" i="17"/>
  <c r="D1592" i="17"/>
  <c r="E1592" i="17"/>
  <c r="B1593" i="17"/>
  <c r="D1593" i="17"/>
  <c r="E1593" i="17"/>
  <c r="B1594" i="17"/>
  <c r="D1594" i="17"/>
  <c r="E1594" i="17"/>
  <c r="B1595" i="17"/>
  <c r="D1595" i="17"/>
  <c r="E1595" i="17"/>
  <c r="O1595" i="17"/>
  <c r="C1595" i="17" s="1"/>
  <c r="O1594" i="17"/>
  <c r="C1594" i="17" s="1"/>
  <c r="O1593" i="17"/>
  <c r="C1593" i="17" s="1"/>
  <c r="K1593" i="17"/>
  <c r="K1594" i="17" s="1"/>
  <c r="K1595" i="17" s="1"/>
  <c r="J1593" i="17"/>
  <c r="J1594" i="17" s="1"/>
  <c r="J1595" i="17" s="1"/>
  <c r="O1592" i="17"/>
  <c r="A1592" i="17" s="1"/>
  <c r="H884" i="16"/>
  <c r="A884" i="16" s="1"/>
  <c r="B892" i="16"/>
  <c r="C892" i="16"/>
  <c r="I892" i="16"/>
  <c r="K892" i="16" s="1"/>
  <c r="B891" i="16"/>
  <c r="C891" i="16"/>
  <c r="I891" i="16"/>
  <c r="K891" i="16" s="1"/>
  <c r="B890" i="16"/>
  <c r="C890" i="16"/>
  <c r="I890" i="16"/>
  <c r="K890" i="16" s="1"/>
  <c r="B889" i="16"/>
  <c r="C889" i="16"/>
  <c r="I889" i="16"/>
  <c r="K889" i="16" s="1"/>
  <c r="B888" i="16"/>
  <c r="C888" i="16"/>
  <c r="I888" i="16"/>
  <c r="K888" i="16" s="1"/>
  <c r="B887" i="16"/>
  <c r="C887" i="16"/>
  <c r="I887" i="16"/>
  <c r="K887" i="16" s="1"/>
  <c r="B886" i="16"/>
  <c r="C886" i="16"/>
  <c r="I886" i="16"/>
  <c r="K886" i="16" s="1"/>
  <c r="B885" i="16"/>
  <c r="C885" i="16"/>
  <c r="I885" i="16"/>
  <c r="K885" i="16" s="1"/>
  <c r="B884" i="16"/>
  <c r="C884" i="16"/>
  <c r="I884" i="16"/>
  <c r="K884" i="16" s="1"/>
  <c r="A883" i="16"/>
  <c r="B883" i="16"/>
  <c r="C883" i="16"/>
  <c r="K883" i="16"/>
  <c r="B993" i="18"/>
  <c r="D993" i="18"/>
  <c r="E993" i="18"/>
  <c r="B994" i="18"/>
  <c r="D994" i="18"/>
  <c r="E994" i="18"/>
  <c r="A995" i="18"/>
  <c r="B995" i="18"/>
  <c r="C995" i="18"/>
  <c r="D995" i="18"/>
  <c r="E995" i="18"/>
  <c r="B996" i="18"/>
  <c r="D996" i="18"/>
  <c r="E996" i="18"/>
  <c r="B997" i="18"/>
  <c r="D997" i="18"/>
  <c r="E997" i="18"/>
  <c r="B998" i="18"/>
  <c r="D998" i="18"/>
  <c r="E998" i="18"/>
  <c r="B999" i="18"/>
  <c r="D999" i="18"/>
  <c r="E999" i="18"/>
  <c r="B1000" i="18"/>
  <c r="D1000" i="18"/>
  <c r="E1000" i="18"/>
  <c r="B1001" i="18"/>
  <c r="D1001" i="18"/>
  <c r="E1001" i="18"/>
  <c r="B1002" i="18"/>
  <c r="D1002" i="18"/>
  <c r="E1002" i="18"/>
  <c r="B1003" i="18"/>
  <c r="D1003" i="18"/>
  <c r="E1003" i="18"/>
  <c r="B1004" i="18"/>
  <c r="D1004" i="18"/>
  <c r="E1004" i="18"/>
  <c r="B1005" i="18"/>
  <c r="D1005" i="18"/>
  <c r="E1005" i="18"/>
  <c r="B1006" i="18"/>
  <c r="D1006" i="18"/>
  <c r="E1006" i="18"/>
  <c r="B1007" i="18"/>
  <c r="D1007" i="18"/>
  <c r="E1007" i="18"/>
  <c r="B1008" i="18"/>
  <c r="D1008" i="18"/>
  <c r="E1008" i="18"/>
  <c r="O993" i="18"/>
  <c r="O994" i="18"/>
  <c r="O995" i="18"/>
  <c r="O996" i="18"/>
  <c r="O997" i="18"/>
  <c r="O998" i="18"/>
  <c r="O999" i="18"/>
  <c r="K994" i="18"/>
  <c r="C996" i="18" s="1"/>
  <c r="J1588" i="17"/>
  <c r="J1589" i="17" s="1"/>
  <c r="J1590" i="17" s="1"/>
  <c r="J1591" i="17" s="1"/>
  <c r="O1586" i="17"/>
  <c r="O1587" i="17"/>
  <c r="A1587" i="17" s="1"/>
  <c r="O1588" i="17"/>
  <c r="O1589" i="17"/>
  <c r="O1590" i="17"/>
  <c r="C1590" i="17" s="1"/>
  <c r="O1591" i="17"/>
  <c r="B1587" i="17"/>
  <c r="D1587" i="17"/>
  <c r="E1587" i="17"/>
  <c r="B1588" i="17"/>
  <c r="D1588" i="17"/>
  <c r="E1588" i="17"/>
  <c r="D1589" i="17"/>
  <c r="E1589" i="17"/>
  <c r="D1590" i="17"/>
  <c r="E1590" i="17"/>
  <c r="D1591" i="17"/>
  <c r="E1591" i="17"/>
  <c r="K1588" i="17"/>
  <c r="K1589" i="17" s="1"/>
  <c r="K1590" i="17" s="1"/>
  <c r="K1591" i="17" s="1"/>
  <c r="H872" i="16"/>
  <c r="H873" i="16" s="1"/>
  <c r="B882" i="16"/>
  <c r="C882" i="16"/>
  <c r="I882" i="16"/>
  <c r="K882" i="16" s="1"/>
  <c r="B881" i="16"/>
  <c r="C881" i="16"/>
  <c r="I881" i="16"/>
  <c r="K881" i="16" s="1"/>
  <c r="B880" i="16"/>
  <c r="C880" i="16"/>
  <c r="I880" i="16"/>
  <c r="K880" i="16" s="1"/>
  <c r="B879" i="16"/>
  <c r="C879" i="16"/>
  <c r="I879" i="16"/>
  <c r="K879" i="16" s="1"/>
  <c r="B878" i="16"/>
  <c r="C878" i="16"/>
  <c r="I878" i="16"/>
  <c r="K878" i="16" s="1"/>
  <c r="B877" i="16"/>
  <c r="C877" i="16"/>
  <c r="I877" i="16"/>
  <c r="K877" i="16" s="1"/>
  <c r="B876" i="16"/>
  <c r="C876" i="16"/>
  <c r="I876" i="16"/>
  <c r="K876" i="16" s="1"/>
  <c r="B875" i="16"/>
  <c r="C875" i="16"/>
  <c r="I875" i="16"/>
  <c r="K875" i="16" s="1"/>
  <c r="B874" i="16"/>
  <c r="C874" i="16"/>
  <c r="I874" i="16"/>
  <c r="K874" i="16" s="1"/>
  <c r="B873" i="16"/>
  <c r="C873" i="16"/>
  <c r="I873" i="16"/>
  <c r="K873" i="16" s="1"/>
  <c r="B872" i="16"/>
  <c r="C872" i="16"/>
  <c r="I872" i="16"/>
  <c r="K872" i="16" s="1"/>
  <c r="A871" i="16"/>
  <c r="B871" i="16"/>
  <c r="C871" i="16"/>
  <c r="K871" i="16"/>
  <c r="A140" i="15"/>
  <c r="B140" i="15"/>
  <c r="A141" i="15"/>
  <c r="B141" i="15"/>
  <c r="L139" i="15"/>
  <c r="L140" i="15"/>
  <c r="L141" i="15"/>
  <c r="A41" i="14"/>
  <c r="C1771" i="17" l="1"/>
  <c r="C1776" i="17"/>
  <c r="C1753" i="17"/>
  <c r="C1768" i="17"/>
  <c r="C1779" i="17"/>
  <c r="A1732" i="17"/>
  <c r="C1746" i="17"/>
  <c r="A1792" i="17"/>
  <c r="C1754" i="17"/>
  <c r="C1737" i="17"/>
  <c r="C1782" i="17"/>
  <c r="A1780" i="17"/>
  <c r="C1073" i="18"/>
  <c r="C1752" i="17"/>
  <c r="C1744" i="17"/>
  <c r="C1760" i="17"/>
  <c r="H1001" i="16"/>
  <c r="A1000" i="16"/>
  <c r="J1854" i="17"/>
  <c r="A1853" i="17"/>
  <c r="K1122" i="18"/>
  <c r="A1123" i="18"/>
  <c r="C1123" i="18"/>
  <c r="A1041" i="18"/>
  <c r="C1033" i="18"/>
  <c r="A1058" i="18"/>
  <c r="K1025" i="18"/>
  <c r="C1027" i="18" s="1"/>
  <c r="A1065" i="18"/>
  <c r="L1065" i="18" s="1"/>
  <c r="K1064" i="18"/>
  <c r="K1065" i="18" s="1"/>
  <c r="K1066" i="18" s="1"/>
  <c r="K1067" i="18" s="1"/>
  <c r="K1068" i="18" s="1"/>
  <c r="H895" i="16"/>
  <c r="A895" i="16" s="1"/>
  <c r="A1024" i="18"/>
  <c r="C1031" i="18"/>
  <c r="C1052" i="18"/>
  <c r="A1047" i="18"/>
  <c r="A1019" i="18"/>
  <c r="C1049" i="18"/>
  <c r="A1055" i="18"/>
  <c r="A1056" i="18"/>
  <c r="C1014" i="18"/>
  <c r="C1035" i="18"/>
  <c r="C1054" i="18"/>
  <c r="A1060" i="18"/>
  <c r="C1025" i="18"/>
  <c r="C1051" i="18"/>
  <c r="A1016" i="18"/>
  <c r="C1030" i="18"/>
  <c r="K1073" i="18"/>
  <c r="A1074" i="18"/>
  <c r="C1022" i="18"/>
  <c r="A1030" i="18"/>
  <c r="A1053" i="18"/>
  <c r="C1050" i="18"/>
  <c r="C1047" i="18"/>
  <c r="C1017" i="18"/>
  <c r="A1062" i="18"/>
  <c r="C1062" i="18"/>
  <c r="A1022" i="18"/>
  <c r="C1020" i="18"/>
  <c r="A1014" i="18"/>
  <c r="C1012" i="18"/>
  <c r="A1025" i="18"/>
  <c r="C1018" i="18"/>
  <c r="A1023" i="18"/>
  <c r="C1021" i="18"/>
  <c r="A1015" i="18"/>
  <c r="C1013" i="18"/>
  <c r="C1053" i="18"/>
  <c r="A1049" i="18"/>
  <c r="A996" i="18"/>
  <c r="C1023" i="18"/>
  <c r="A1017" i="18"/>
  <c r="C1026" i="18"/>
  <c r="A1020" i="18"/>
  <c r="A1012" i="18"/>
  <c r="C1024" i="18"/>
  <c r="A1018" i="18"/>
  <c r="C1016" i="18"/>
  <c r="C1041" i="18"/>
  <c r="C1039" i="18"/>
  <c r="A1037" i="18"/>
  <c r="A1035" i="18"/>
  <c r="A1033" i="18"/>
  <c r="A1051" i="18"/>
  <c r="C1055" i="18"/>
  <c r="K995" i="18"/>
  <c r="C1015" i="18"/>
  <c r="A1021" i="18"/>
  <c r="C1019" i="18"/>
  <c r="A1013" i="18"/>
  <c r="A1784" i="17"/>
  <c r="C1784" i="17"/>
  <c r="A1787" i="17"/>
  <c r="C1787" i="17"/>
  <c r="A1788" i="17"/>
  <c r="C1788" i="17"/>
  <c r="A1785" i="17"/>
  <c r="C1785" i="17"/>
  <c r="A1790" i="17"/>
  <c r="C1790" i="17"/>
  <c r="C1786" i="17"/>
  <c r="A1786" i="17"/>
  <c r="C1587" i="17"/>
  <c r="H885" i="16"/>
  <c r="A872" i="16"/>
  <c r="A1040" i="18"/>
  <c r="C1038" i="18"/>
  <c r="A1032" i="18"/>
  <c r="A1043" i="18"/>
  <c r="A1038" i="18"/>
  <c r="C1036" i="18"/>
  <c r="C1048" i="18"/>
  <c r="C1044" i="18"/>
  <c r="C1042" i="18"/>
  <c r="A1036" i="18"/>
  <c r="C1034" i="18"/>
  <c r="K1043" i="18"/>
  <c r="A1039" i="18"/>
  <c r="C1037" i="18"/>
  <c r="A1031" i="18"/>
  <c r="A1054" i="18"/>
  <c r="A1052" i="18"/>
  <c r="A1050" i="18"/>
  <c r="A1048" i="18"/>
  <c r="A1042" i="18"/>
  <c r="C1040" i="18"/>
  <c r="A1034" i="18"/>
  <c r="C1032" i="18"/>
  <c r="C1043" i="18"/>
  <c r="A1595" i="17"/>
  <c r="C1651" i="17"/>
  <c r="A1648" i="17"/>
  <c r="A1640" i="17"/>
  <c r="A1600" i="17"/>
  <c r="A1632" i="17"/>
  <c r="A1599" i="17"/>
  <c r="A1624" i="17"/>
  <c r="A1616" i="17"/>
  <c r="C1614" i="17"/>
  <c r="A1608" i="17"/>
  <c r="C1606" i="17"/>
  <c r="A1594" i="17"/>
  <c r="C1592" i="17"/>
  <c r="A1597" i="17"/>
  <c r="C1649" i="17"/>
  <c r="A1643" i="17"/>
  <c r="C1641" i="17"/>
  <c r="A1635" i="17"/>
  <c r="C1633" i="17"/>
  <c r="A1627" i="17"/>
  <c r="C1625" i="17"/>
  <c r="A1619" i="17"/>
  <c r="C1617" i="17"/>
  <c r="A1611" i="17"/>
  <c r="C1609" i="17"/>
  <c r="C1602" i="17"/>
  <c r="C1598" i="17"/>
  <c r="C1604" i="17"/>
  <c r="A1646" i="17"/>
  <c r="C1644" i="17"/>
  <c r="A1638" i="17"/>
  <c r="C1636" i="17"/>
  <c r="A1630" i="17"/>
  <c r="C1628" i="17"/>
  <c r="A1622" i="17"/>
  <c r="C1620" i="17"/>
  <c r="C1612" i="17"/>
  <c r="C1647" i="17"/>
  <c r="C1639" i="17"/>
  <c r="C1631" i="17"/>
  <c r="C1623" i="17"/>
  <c r="C1615" i="17"/>
  <c r="C1607" i="17"/>
  <c r="C1596" i="17"/>
  <c r="C1650" i="17"/>
  <c r="C1642" i="17"/>
  <c r="C1634" i="17"/>
  <c r="C1626" i="17"/>
  <c r="C1618" i="17"/>
  <c r="C1610" i="17"/>
  <c r="C1601" i="17"/>
  <c r="C1645" i="17"/>
  <c r="C1637" i="17"/>
  <c r="C1629" i="17"/>
  <c r="C1621" i="17"/>
  <c r="C1613" i="17"/>
  <c r="C1605" i="17"/>
  <c r="A1593" i="17"/>
  <c r="C1603" i="17"/>
  <c r="H906" i="16"/>
  <c r="H874" i="16"/>
  <c r="A873" i="16"/>
  <c r="A1591" i="17"/>
  <c r="C1591" i="17"/>
  <c r="A1590" i="17"/>
  <c r="B1591" i="17"/>
  <c r="B1590" i="17"/>
  <c r="B1589" i="17"/>
  <c r="A139" i="15"/>
  <c r="B139" i="15"/>
  <c r="L138" i="15"/>
  <c r="A138" i="15"/>
  <c r="B138" i="15"/>
  <c r="A968" i="18"/>
  <c r="B968" i="18"/>
  <c r="C968" i="18"/>
  <c r="D968" i="18"/>
  <c r="E968" i="18"/>
  <c r="A969" i="18"/>
  <c r="B969" i="18"/>
  <c r="C969" i="18"/>
  <c r="D969" i="18"/>
  <c r="E969" i="18"/>
  <c r="A970" i="18"/>
  <c r="B970" i="18"/>
  <c r="C970" i="18"/>
  <c r="D970" i="18"/>
  <c r="E970" i="18"/>
  <c r="B971" i="18"/>
  <c r="D971" i="18"/>
  <c r="E971" i="18"/>
  <c r="B972" i="18"/>
  <c r="D972" i="18"/>
  <c r="E972" i="18"/>
  <c r="B973" i="18"/>
  <c r="D973" i="18"/>
  <c r="E973" i="18"/>
  <c r="B974" i="18"/>
  <c r="D974" i="18"/>
  <c r="E974" i="18"/>
  <c r="B975" i="18"/>
  <c r="D975" i="18"/>
  <c r="E975" i="18"/>
  <c r="B976" i="18"/>
  <c r="D976" i="18"/>
  <c r="E976" i="18"/>
  <c r="B977" i="18"/>
  <c r="D977" i="18"/>
  <c r="E977" i="18"/>
  <c r="B978" i="18"/>
  <c r="D978" i="18"/>
  <c r="E978" i="18"/>
  <c r="B979" i="18"/>
  <c r="D979" i="18"/>
  <c r="E979" i="18"/>
  <c r="B980" i="18"/>
  <c r="D980" i="18"/>
  <c r="E980" i="18"/>
  <c r="B981" i="18"/>
  <c r="D981" i="18"/>
  <c r="E981" i="18"/>
  <c r="B982" i="18"/>
  <c r="D982" i="18"/>
  <c r="E982" i="18"/>
  <c r="B983" i="18"/>
  <c r="D983" i="18"/>
  <c r="E983" i="18"/>
  <c r="B984" i="18"/>
  <c r="D984" i="18"/>
  <c r="E984" i="18"/>
  <c r="B985" i="18"/>
  <c r="D985" i="18"/>
  <c r="E985" i="18"/>
  <c r="B986" i="18"/>
  <c r="D986" i="18"/>
  <c r="E986" i="18"/>
  <c r="B987" i="18"/>
  <c r="D987" i="18"/>
  <c r="E987" i="18"/>
  <c r="B988" i="18"/>
  <c r="D988" i="18"/>
  <c r="E988" i="18"/>
  <c r="B989" i="18"/>
  <c r="D989" i="18"/>
  <c r="E989" i="18"/>
  <c r="B990" i="18"/>
  <c r="D990" i="18"/>
  <c r="E990" i="18"/>
  <c r="B991" i="18"/>
  <c r="D991" i="18"/>
  <c r="E991" i="18"/>
  <c r="B992" i="18"/>
  <c r="D992" i="18"/>
  <c r="E992" i="18"/>
  <c r="O992" i="18"/>
  <c r="O991" i="18"/>
  <c r="O990" i="18"/>
  <c r="O989" i="18"/>
  <c r="O988" i="18"/>
  <c r="O987" i="18"/>
  <c r="O986" i="18"/>
  <c r="O985" i="18"/>
  <c r="O984" i="18"/>
  <c r="O983" i="18"/>
  <c r="O982" i="18"/>
  <c r="O981" i="18"/>
  <c r="O980" i="18"/>
  <c r="O979" i="18"/>
  <c r="O978" i="18"/>
  <c r="O977" i="18"/>
  <c r="O976" i="18"/>
  <c r="O975" i="18"/>
  <c r="O974" i="18"/>
  <c r="O973" i="18"/>
  <c r="O972" i="18"/>
  <c r="O971" i="18"/>
  <c r="O970" i="18"/>
  <c r="O969" i="18"/>
  <c r="K969" i="18"/>
  <c r="K970" i="18" s="1"/>
  <c r="K971" i="18" s="1"/>
  <c r="K972" i="18" s="1"/>
  <c r="K973" i="18" s="1"/>
  <c r="K974" i="18" s="1"/>
  <c r="K975" i="18" s="1"/>
  <c r="K976" i="18" s="1"/>
  <c r="K977" i="18" s="1"/>
  <c r="K978" i="18" s="1"/>
  <c r="K979" i="18" s="1"/>
  <c r="K980" i="18" s="1"/>
  <c r="K981" i="18" s="1"/>
  <c r="K982" i="18" s="1"/>
  <c r="K983" i="18" s="1"/>
  <c r="K984" i="18" s="1"/>
  <c r="K985" i="18" s="1"/>
  <c r="K986" i="18" s="1"/>
  <c r="K987" i="18" s="1"/>
  <c r="K988" i="18" s="1"/>
  <c r="K989" i="18" s="1"/>
  <c r="K990" i="18" s="1"/>
  <c r="K991" i="18" s="1"/>
  <c r="O968" i="18"/>
  <c r="A1367" i="17"/>
  <c r="B1367" i="17"/>
  <c r="C1367" i="17"/>
  <c r="D1367" i="17"/>
  <c r="E1367" i="17"/>
  <c r="B1562" i="17"/>
  <c r="D1562" i="17"/>
  <c r="E1562" i="17"/>
  <c r="B1563" i="17"/>
  <c r="D1563" i="17"/>
  <c r="E1563" i="17"/>
  <c r="B1564" i="17"/>
  <c r="D1564" i="17"/>
  <c r="E1564" i="17"/>
  <c r="B1565" i="17"/>
  <c r="D1565" i="17"/>
  <c r="E1565" i="17"/>
  <c r="B1566" i="17"/>
  <c r="D1566" i="17"/>
  <c r="E1566" i="17"/>
  <c r="B1567" i="17"/>
  <c r="D1567" i="17"/>
  <c r="E1567" i="17"/>
  <c r="B1568" i="17"/>
  <c r="D1568" i="17"/>
  <c r="E1568" i="17"/>
  <c r="B1569" i="17"/>
  <c r="D1569" i="17"/>
  <c r="E1569" i="17"/>
  <c r="B1570" i="17"/>
  <c r="D1570" i="17"/>
  <c r="E1570" i="17"/>
  <c r="B1571" i="17"/>
  <c r="D1571" i="17"/>
  <c r="E1571" i="17"/>
  <c r="B1572" i="17"/>
  <c r="D1572" i="17"/>
  <c r="E1572" i="17"/>
  <c r="B1573" i="17"/>
  <c r="D1573" i="17"/>
  <c r="E1573" i="17"/>
  <c r="B1574" i="17"/>
  <c r="D1574" i="17"/>
  <c r="E1574" i="17"/>
  <c r="B1575" i="17"/>
  <c r="D1575" i="17"/>
  <c r="E1575" i="17"/>
  <c r="B1576" i="17"/>
  <c r="D1576" i="17"/>
  <c r="E1576" i="17"/>
  <c r="B1577" i="17"/>
  <c r="D1577" i="17"/>
  <c r="E1577" i="17"/>
  <c r="B1578" i="17"/>
  <c r="D1578" i="17"/>
  <c r="E1578" i="17"/>
  <c r="B1579" i="17"/>
  <c r="D1579" i="17"/>
  <c r="E1579" i="17"/>
  <c r="B1580" i="17"/>
  <c r="D1580" i="17"/>
  <c r="E1580" i="17"/>
  <c r="B1581" i="17"/>
  <c r="D1581" i="17"/>
  <c r="E1581" i="17"/>
  <c r="B1582" i="17"/>
  <c r="D1582" i="17"/>
  <c r="E1582" i="17"/>
  <c r="B1583" i="17"/>
  <c r="D1583" i="17"/>
  <c r="E1583" i="17"/>
  <c r="B1584" i="17"/>
  <c r="D1584" i="17"/>
  <c r="E1584" i="17"/>
  <c r="B1585" i="17"/>
  <c r="D1585" i="17"/>
  <c r="E1585" i="17"/>
  <c r="B1586" i="17"/>
  <c r="D1586" i="17"/>
  <c r="E1586" i="17"/>
  <c r="K1563" i="17"/>
  <c r="K1564" i="17" s="1"/>
  <c r="K1565" i="17" s="1"/>
  <c r="K1566" i="17" s="1"/>
  <c r="K1567" i="17" s="1"/>
  <c r="K1568" i="17" s="1"/>
  <c r="K1569" i="17" s="1"/>
  <c r="K1570" i="17" s="1"/>
  <c r="K1571" i="17" s="1"/>
  <c r="K1572" i="17" s="1"/>
  <c r="K1573" i="17" s="1"/>
  <c r="K1574" i="17" s="1"/>
  <c r="K1575" i="17" s="1"/>
  <c r="K1576" i="17" s="1"/>
  <c r="K1577" i="17" s="1"/>
  <c r="K1578" i="17" s="1"/>
  <c r="K1579" i="17" s="1"/>
  <c r="K1580" i="17" s="1"/>
  <c r="K1581" i="17" s="1"/>
  <c r="K1582" i="17" s="1"/>
  <c r="K1583" i="17" s="1"/>
  <c r="K1584" i="17" s="1"/>
  <c r="K1585" i="17" s="1"/>
  <c r="K1586" i="17" s="1"/>
  <c r="O1562" i="17"/>
  <c r="A1562" i="17" s="1"/>
  <c r="O1563" i="17"/>
  <c r="A1563" i="17" s="1"/>
  <c r="O1564" i="17"/>
  <c r="A1564" i="17" s="1"/>
  <c r="O1565" i="17"/>
  <c r="C1565" i="17" s="1"/>
  <c r="O1566" i="17"/>
  <c r="A1566" i="17" s="1"/>
  <c r="O1567" i="17"/>
  <c r="A1567" i="17" s="1"/>
  <c r="O1568" i="17"/>
  <c r="C1568" i="17" s="1"/>
  <c r="O1569" i="17"/>
  <c r="A1569" i="17" s="1"/>
  <c r="O1570" i="17"/>
  <c r="A1570" i="17" s="1"/>
  <c r="O1571" i="17"/>
  <c r="A1571" i="17" s="1"/>
  <c r="O1572" i="17"/>
  <c r="A1572" i="17" s="1"/>
  <c r="O1573" i="17"/>
  <c r="C1573" i="17" s="1"/>
  <c r="O1574" i="17"/>
  <c r="A1574" i="17" s="1"/>
  <c r="O1575" i="17"/>
  <c r="A1575" i="17" s="1"/>
  <c r="O1576" i="17"/>
  <c r="C1576" i="17" s="1"/>
  <c r="O1577" i="17"/>
  <c r="A1577" i="17" s="1"/>
  <c r="O1578" i="17"/>
  <c r="A1578" i="17" s="1"/>
  <c r="O1579" i="17"/>
  <c r="A1579" i="17" s="1"/>
  <c r="O1580" i="17"/>
  <c r="A1580" i="17" s="1"/>
  <c r="O1581" i="17"/>
  <c r="C1581" i="17" s="1"/>
  <c r="O1582" i="17"/>
  <c r="A1582" i="17" s="1"/>
  <c r="O1583" i="17"/>
  <c r="A1583" i="17" s="1"/>
  <c r="O1584" i="17"/>
  <c r="C1584" i="17" s="1"/>
  <c r="O1585" i="17"/>
  <c r="A1585" i="17" s="1"/>
  <c r="A1586" i="17"/>
  <c r="H896" i="16" l="1"/>
  <c r="H897" i="16" s="1"/>
  <c r="H1002" i="16"/>
  <c r="A1001" i="16"/>
  <c r="J1855" i="17"/>
  <c r="A1854" i="17"/>
  <c r="A1027" i="18"/>
  <c r="K1026" i="18"/>
  <c r="K1123" i="18"/>
  <c r="A1124" i="18"/>
  <c r="C1124" i="18"/>
  <c r="A1070" i="18"/>
  <c r="C1070" i="18"/>
  <c r="A1066" i="18"/>
  <c r="L1066" i="18" s="1"/>
  <c r="C1066" i="18"/>
  <c r="K1074" i="18"/>
  <c r="C1075" i="18"/>
  <c r="A1075" i="18"/>
  <c r="K992" i="18"/>
  <c r="C993" i="18"/>
  <c r="A993" i="18"/>
  <c r="K996" i="18"/>
  <c r="C997" i="18"/>
  <c r="A997" i="18"/>
  <c r="A885" i="16"/>
  <c r="H886" i="16"/>
  <c r="C1045" i="18"/>
  <c r="A1045" i="18"/>
  <c r="H907" i="16"/>
  <c r="A906" i="16"/>
  <c r="H875" i="16"/>
  <c r="A874" i="16"/>
  <c r="C992" i="18"/>
  <c r="A986" i="18"/>
  <c r="C984" i="18"/>
  <c r="A978" i="18"/>
  <c r="C976" i="18"/>
  <c r="A989" i="18"/>
  <c r="C987" i="18"/>
  <c r="A981" i="18"/>
  <c r="C979" i="18"/>
  <c r="A973" i="18"/>
  <c r="C971" i="18"/>
  <c r="A992" i="18"/>
  <c r="C990" i="18"/>
  <c r="A984" i="18"/>
  <c r="C982" i="18"/>
  <c r="A976" i="18"/>
  <c r="C974" i="18"/>
  <c r="A987" i="18"/>
  <c r="C985" i="18"/>
  <c r="A979" i="18"/>
  <c r="C977" i="18"/>
  <c r="A971" i="18"/>
  <c r="A990" i="18"/>
  <c r="C988" i="18"/>
  <c r="A982" i="18"/>
  <c r="C980" i="18"/>
  <c r="A974" i="18"/>
  <c r="C972" i="18"/>
  <c r="C991" i="18"/>
  <c r="A985" i="18"/>
  <c r="C983" i="18"/>
  <c r="A977" i="18"/>
  <c r="C975" i="18"/>
  <c r="A988" i="18"/>
  <c r="C986" i="18"/>
  <c r="A980" i="18"/>
  <c r="C978" i="18"/>
  <c r="A972" i="18"/>
  <c r="A991" i="18"/>
  <c r="C989" i="18"/>
  <c r="A983" i="18"/>
  <c r="C981" i="18"/>
  <c r="A975" i="18"/>
  <c r="C973" i="18"/>
  <c r="A1589" i="17"/>
  <c r="C1589" i="17"/>
  <c r="A1588" i="17"/>
  <c r="C1588" i="17"/>
  <c r="A1581" i="17"/>
  <c r="C1579" i="17"/>
  <c r="A1573" i="17"/>
  <c r="C1571" i="17"/>
  <c r="A1565" i="17"/>
  <c r="C1563" i="17"/>
  <c r="A1584" i="17"/>
  <c r="C1582" i="17"/>
  <c r="A1576" i="17"/>
  <c r="C1574" i="17"/>
  <c r="A1568" i="17"/>
  <c r="C1566" i="17"/>
  <c r="C1585" i="17"/>
  <c r="C1577" i="17"/>
  <c r="C1569" i="17"/>
  <c r="C1580" i="17"/>
  <c r="C1572" i="17"/>
  <c r="C1564" i="17"/>
  <c r="C1583" i="17"/>
  <c r="C1575" i="17"/>
  <c r="C1567" i="17"/>
  <c r="C1586" i="17"/>
  <c r="C1578" i="17"/>
  <c r="C1570" i="17"/>
  <c r="C1562" i="17"/>
  <c r="A896" i="16" l="1"/>
  <c r="H1003" i="16"/>
  <c r="A1003" i="16" s="1"/>
  <c r="A1002" i="16"/>
  <c r="J1856" i="17"/>
  <c r="A1856" i="17" s="1"/>
  <c r="A1855" i="17"/>
  <c r="K1124" i="18"/>
  <c r="C1125" i="18"/>
  <c r="A1125" i="18"/>
  <c r="A1028" i="18"/>
  <c r="C1028" i="18"/>
  <c r="A1067" i="18"/>
  <c r="L1067" i="18" s="1"/>
  <c r="C1067" i="18"/>
  <c r="K1075" i="18"/>
  <c r="A1076" i="18"/>
  <c r="C1076" i="18"/>
  <c r="K997" i="18"/>
  <c r="C998" i="18"/>
  <c r="A998" i="18"/>
  <c r="C994" i="18"/>
  <c r="A994" i="18"/>
  <c r="H887" i="16"/>
  <c r="A886" i="16"/>
  <c r="A907" i="16"/>
  <c r="H908" i="16"/>
  <c r="A897" i="16"/>
  <c r="H898" i="16"/>
  <c r="H876" i="16"/>
  <c r="A875" i="16"/>
  <c r="A861" i="16"/>
  <c r="B861" i="16"/>
  <c r="C861" i="16"/>
  <c r="K861" i="16"/>
  <c r="I862" i="16" s="1"/>
  <c r="K862" i="16" s="1"/>
  <c r="I863" i="16" s="1"/>
  <c r="K863" i="16" s="1"/>
  <c r="I864" i="16" s="1"/>
  <c r="K864" i="16" s="1"/>
  <c r="I865" i="16" s="1"/>
  <c r="K865" i="16" s="1"/>
  <c r="A862" i="16"/>
  <c r="A863" i="16"/>
  <c r="A864" i="16"/>
  <c r="A865" i="16"/>
  <c r="A866" i="16"/>
  <c r="A867" i="16"/>
  <c r="A868" i="16"/>
  <c r="A869" i="16"/>
  <c r="A870" i="16"/>
  <c r="B862" i="16"/>
  <c r="B863" i="16"/>
  <c r="B864" i="16"/>
  <c r="B865" i="16"/>
  <c r="B866" i="16"/>
  <c r="B867" i="16"/>
  <c r="B868" i="16"/>
  <c r="B869" i="16"/>
  <c r="B870" i="16"/>
  <c r="C862" i="16"/>
  <c r="C863" i="16"/>
  <c r="C864" i="16"/>
  <c r="C865" i="16"/>
  <c r="C866" i="16"/>
  <c r="C867" i="16"/>
  <c r="C868" i="16"/>
  <c r="C869" i="16"/>
  <c r="C870" i="16"/>
  <c r="K866" i="16"/>
  <c r="I867" i="16"/>
  <c r="K867" i="16" s="1"/>
  <c r="I868" i="16"/>
  <c r="K868" i="16" s="1"/>
  <c r="I869" i="16"/>
  <c r="K869" i="16" s="1"/>
  <c r="I870" i="16"/>
  <c r="K870" i="16" s="1"/>
  <c r="A136" i="15"/>
  <c r="B136" i="15"/>
  <c r="A137" i="15"/>
  <c r="B137" i="15"/>
  <c r="L136" i="15"/>
  <c r="L137" i="15"/>
  <c r="B964" i="18"/>
  <c r="D964" i="18"/>
  <c r="E964" i="18"/>
  <c r="B965" i="18"/>
  <c r="D965" i="18"/>
  <c r="E965" i="18"/>
  <c r="A966" i="18"/>
  <c r="B966" i="18"/>
  <c r="C966" i="18"/>
  <c r="D966" i="18"/>
  <c r="E966" i="18"/>
  <c r="A967" i="18"/>
  <c r="B967" i="18"/>
  <c r="C967" i="18"/>
  <c r="D967" i="18"/>
  <c r="E967" i="18"/>
  <c r="O384" i="18"/>
  <c r="O967" i="18"/>
  <c r="O966" i="18"/>
  <c r="O964" i="18"/>
  <c r="O965" i="18"/>
  <c r="B1546" i="17"/>
  <c r="D1546" i="17"/>
  <c r="E1546" i="17"/>
  <c r="B1547" i="17"/>
  <c r="D1547" i="17"/>
  <c r="E1547" i="17"/>
  <c r="B1548" i="17"/>
  <c r="D1548" i="17"/>
  <c r="E1548" i="17"/>
  <c r="B1549" i="17"/>
  <c r="D1549" i="17"/>
  <c r="E1549" i="17"/>
  <c r="B1550" i="17"/>
  <c r="D1550" i="17"/>
  <c r="E1550" i="17"/>
  <c r="B1551" i="17"/>
  <c r="D1551" i="17"/>
  <c r="E1551" i="17"/>
  <c r="B1552" i="17"/>
  <c r="D1552" i="17"/>
  <c r="E1552" i="17"/>
  <c r="B1553" i="17"/>
  <c r="D1553" i="17"/>
  <c r="E1553" i="17"/>
  <c r="B1554" i="17"/>
  <c r="D1554" i="17"/>
  <c r="E1554" i="17"/>
  <c r="B1555" i="17"/>
  <c r="D1555" i="17"/>
  <c r="E1555" i="17"/>
  <c r="B1556" i="17"/>
  <c r="D1556" i="17"/>
  <c r="E1556" i="17"/>
  <c r="B1557" i="17"/>
  <c r="D1557" i="17"/>
  <c r="E1557" i="17"/>
  <c r="B1558" i="17"/>
  <c r="D1558" i="17"/>
  <c r="E1558" i="17"/>
  <c r="B1559" i="17"/>
  <c r="D1559" i="17"/>
  <c r="E1559" i="17"/>
  <c r="B1560" i="17"/>
  <c r="D1560" i="17"/>
  <c r="E1560" i="17"/>
  <c r="B1561" i="17"/>
  <c r="D1561" i="17"/>
  <c r="E1561" i="17"/>
  <c r="K1547" i="17"/>
  <c r="K1548" i="17" s="1"/>
  <c r="K1549" i="17" s="1"/>
  <c r="K1550" i="17" s="1"/>
  <c r="K1551" i="17" s="1"/>
  <c r="K1552" i="17" s="1"/>
  <c r="K1553" i="17" s="1"/>
  <c r="K1554" i="17" s="1"/>
  <c r="K1555" i="17" s="1"/>
  <c r="K1556" i="17" s="1"/>
  <c r="K1557" i="17" s="1"/>
  <c r="K1558" i="17" s="1"/>
  <c r="K1559" i="17" s="1"/>
  <c r="K1560" i="17" s="1"/>
  <c r="K1561" i="17" s="1"/>
  <c r="O1546" i="17"/>
  <c r="A1546" i="17" s="1"/>
  <c r="O1547" i="17"/>
  <c r="A1547" i="17" s="1"/>
  <c r="O1548" i="17"/>
  <c r="C1548" i="17" s="1"/>
  <c r="O1549" i="17"/>
  <c r="A1549" i="17" s="1"/>
  <c r="O1550" i="17"/>
  <c r="A1550" i="17" s="1"/>
  <c r="O1551" i="17"/>
  <c r="A1551" i="17" s="1"/>
  <c r="O1552" i="17"/>
  <c r="A1552" i="17" s="1"/>
  <c r="O1553" i="17"/>
  <c r="C1553" i="17" s="1"/>
  <c r="O1554" i="17"/>
  <c r="A1554" i="17" s="1"/>
  <c r="O1555" i="17"/>
  <c r="A1555" i="17" s="1"/>
  <c r="O1556" i="17"/>
  <c r="C1556" i="17" s="1"/>
  <c r="O1557" i="17"/>
  <c r="A1557" i="17" s="1"/>
  <c r="O1558" i="17"/>
  <c r="A1558" i="17" s="1"/>
  <c r="O1559" i="17"/>
  <c r="A1559" i="17" s="1"/>
  <c r="O1560" i="17"/>
  <c r="A1560" i="17" s="1"/>
  <c r="O1561" i="17"/>
  <c r="C1561" i="17" s="1"/>
  <c r="O1530" i="17"/>
  <c r="C1530" i="17" s="1"/>
  <c r="O1531" i="17"/>
  <c r="A1531" i="17" s="1"/>
  <c r="O1532" i="17"/>
  <c r="C1532" i="17" s="1"/>
  <c r="O1533" i="17"/>
  <c r="A1533" i="17" s="1"/>
  <c r="O1534" i="17"/>
  <c r="A1534" i="17" s="1"/>
  <c r="O1535" i="17"/>
  <c r="A1535" i="17" s="1"/>
  <c r="O1536" i="17"/>
  <c r="A1536" i="17" s="1"/>
  <c r="O1537" i="17"/>
  <c r="C1537" i="17" s="1"/>
  <c r="O1538" i="17"/>
  <c r="A1538" i="17" s="1"/>
  <c r="O1539" i="17"/>
  <c r="A1539" i="17" s="1"/>
  <c r="O1540" i="17"/>
  <c r="A1540" i="17" s="1"/>
  <c r="O1541" i="17"/>
  <c r="A1541" i="17" s="1"/>
  <c r="O1542" i="17"/>
  <c r="C1542" i="17" s="1"/>
  <c r="O1543" i="17"/>
  <c r="A1543" i="17" s="1"/>
  <c r="O1544" i="17"/>
  <c r="A1544" i="17" s="1"/>
  <c r="O1545" i="17"/>
  <c r="A1545" i="17" s="1"/>
  <c r="A1530" i="17"/>
  <c r="B1530" i="17"/>
  <c r="D1530" i="17"/>
  <c r="E1530" i="17"/>
  <c r="B1531" i="17"/>
  <c r="D1531" i="17"/>
  <c r="E1531" i="17"/>
  <c r="B1532" i="17"/>
  <c r="D1532" i="17"/>
  <c r="E1532" i="17"/>
  <c r="B1533" i="17"/>
  <c r="D1533" i="17"/>
  <c r="E1533" i="17"/>
  <c r="B1534" i="17"/>
  <c r="D1534" i="17"/>
  <c r="E1534" i="17"/>
  <c r="B1535" i="17"/>
  <c r="D1535" i="17"/>
  <c r="E1535" i="17"/>
  <c r="B1536" i="17"/>
  <c r="D1536" i="17"/>
  <c r="E1536" i="17"/>
  <c r="B1537" i="17"/>
  <c r="D1537" i="17"/>
  <c r="E1537" i="17"/>
  <c r="B1538" i="17"/>
  <c r="D1538" i="17"/>
  <c r="E1538" i="17"/>
  <c r="B1539" i="17"/>
  <c r="D1539" i="17"/>
  <c r="E1539" i="17"/>
  <c r="B1540" i="17"/>
  <c r="D1540" i="17"/>
  <c r="E1540" i="17"/>
  <c r="B1541" i="17"/>
  <c r="D1541" i="17"/>
  <c r="E1541" i="17"/>
  <c r="B1542" i="17"/>
  <c r="D1542" i="17"/>
  <c r="E1542" i="17"/>
  <c r="B1543" i="17"/>
  <c r="D1543" i="17"/>
  <c r="E1543" i="17"/>
  <c r="B1544" i="17"/>
  <c r="D1544" i="17"/>
  <c r="E1544" i="17"/>
  <c r="B1545" i="17"/>
  <c r="D1545" i="17"/>
  <c r="E1545" i="17"/>
  <c r="K1531" i="17"/>
  <c r="K1532" i="17" s="1"/>
  <c r="K1533" i="17" s="1"/>
  <c r="K1534" i="17" s="1"/>
  <c r="K1535" i="17" s="1"/>
  <c r="K1536" i="17" s="1"/>
  <c r="K1537" i="17" s="1"/>
  <c r="K1538" i="17" s="1"/>
  <c r="K1539" i="17" s="1"/>
  <c r="K1540" i="17" s="1"/>
  <c r="K1541" i="17" s="1"/>
  <c r="K1542" i="17" s="1"/>
  <c r="K1543" i="17" s="1"/>
  <c r="K1544" i="17" s="1"/>
  <c r="K1545" i="17" s="1"/>
  <c r="B1523" i="17"/>
  <c r="D1523" i="17"/>
  <c r="E1523" i="17"/>
  <c r="B1524" i="17"/>
  <c r="D1524" i="17"/>
  <c r="E1524" i="17"/>
  <c r="B1525" i="17"/>
  <c r="D1525" i="17"/>
  <c r="E1525" i="17"/>
  <c r="B1526" i="17"/>
  <c r="D1526" i="17"/>
  <c r="E1526" i="17"/>
  <c r="B1527" i="17"/>
  <c r="D1527" i="17"/>
  <c r="E1527" i="17"/>
  <c r="B1528" i="17"/>
  <c r="D1528" i="17"/>
  <c r="E1528" i="17"/>
  <c r="B1529" i="17"/>
  <c r="D1529" i="17"/>
  <c r="E1529" i="17"/>
  <c r="O1523" i="17"/>
  <c r="A1523" i="17" s="1"/>
  <c r="O1524" i="17"/>
  <c r="A1524" i="17" s="1"/>
  <c r="O1525" i="17"/>
  <c r="A1525" i="17" s="1"/>
  <c r="O1526" i="17"/>
  <c r="C1526" i="17" s="1"/>
  <c r="O1527" i="17"/>
  <c r="C1527" i="17" s="1"/>
  <c r="O1528" i="17"/>
  <c r="A1528" i="17" s="1"/>
  <c r="O1529" i="17"/>
  <c r="C1529" i="17" s="1"/>
  <c r="A857" i="16"/>
  <c r="A858" i="16"/>
  <c r="A859" i="16"/>
  <c r="A860" i="16"/>
  <c r="B857" i="16"/>
  <c r="B858" i="16"/>
  <c r="B859" i="16"/>
  <c r="B860" i="16"/>
  <c r="C857" i="16"/>
  <c r="C858" i="16"/>
  <c r="C859" i="16"/>
  <c r="C860" i="16"/>
  <c r="I860" i="16"/>
  <c r="K860" i="16" s="1"/>
  <c r="I859" i="16"/>
  <c r="K859" i="16" s="1"/>
  <c r="I858" i="16"/>
  <c r="K858" i="16" s="1"/>
  <c r="K857" i="16"/>
  <c r="A856" i="16"/>
  <c r="B856" i="16"/>
  <c r="C856" i="16"/>
  <c r="I856" i="16"/>
  <c r="K856" i="16" s="1"/>
  <c r="A853" i="16"/>
  <c r="A854" i="16"/>
  <c r="A855" i="16"/>
  <c r="B853" i="16"/>
  <c r="B854" i="16"/>
  <c r="B855" i="16"/>
  <c r="C853" i="16"/>
  <c r="C854" i="16"/>
  <c r="C855" i="16"/>
  <c r="I853" i="16"/>
  <c r="K853" i="16" s="1"/>
  <c r="I854" i="16"/>
  <c r="K854" i="16" s="1"/>
  <c r="I855" i="16"/>
  <c r="K855" i="16" s="1"/>
  <c r="A852" i="16"/>
  <c r="B852" i="16"/>
  <c r="C852" i="16"/>
  <c r="K852" i="16"/>
  <c r="A135" i="15"/>
  <c r="B135" i="15"/>
  <c r="L135" i="15"/>
  <c r="L134" i="15"/>
  <c r="A134" i="15"/>
  <c r="B134" i="15"/>
  <c r="A940" i="18"/>
  <c r="B940" i="18"/>
  <c r="C940" i="18"/>
  <c r="D940" i="18"/>
  <c r="E940" i="18"/>
  <c r="A941" i="18"/>
  <c r="B941" i="18"/>
  <c r="C941" i="18"/>
  <c r="D941" i="18"/>
  <c r="E941" i="18"/>
  <c r="A942" i="18"/>
  <c r="B942" i="18"/>
  <c r="C942" i="18"/>
  <c r="D942" i="18"/>
  <c r="E942" i="18"/>
  <c r="B943" i="18"/>
  <c r="D943" i="18"/>
  <c r="E943" i="18"/>
  <c r="B944" i="18"/>
  <c r="D944" i="18"/>
  <c r="E944" i="18"/>
  <c r="B945" i="18"/>
  <c r="D945" i="18"/>
  <c r="E945" i="18"/>
  <c r="B946" i="18"/>
  <c r="D946" i="18"/>
  <c r="E946" i="18"/>
  <c r="B947" i="18"/>
  <c r="D947" i="18"/>
  <c r="E947" i="18"/>
  <c r="B948" i="18"/>
  <c r="D948" i="18"/>
  <c r="E948" i="18"/>
  <c r="B949" i="18"/>
  <c r="D949" i="18"/>
  <c r="E949" i="18"/>
  <c r="B950" i="18"/>
  <c r="D950" i="18"/>
  <c r="E950" i="18"/>
  <c r="B951" i="18"/>
  <c r="D951" i="18"/>
  <c r="E951" i="18"/>
  <c r="B952" i="18"/>
  <c r="D952" i="18"/>
  <c r="E952" i="18"/>
  <c r="B953" i="18"/>
  <c r="D953" i="18"/>
  <c r="E953" i="18"/>
  <c r="A954" i="18"/>
  <c r="B954" i="18"/>
  <c r="C954" i="18"/>
  <c r="D954" i="18"/>
  <c r="E954" i="18"/>
  <c r="B955" i="18"/>
  <c r="D955" i="18"/>
  <c r="E955" i="18"/>
  <c r="B956" i="18"/>
  <c r="D956" i="18"/>
  <c r="E956" i="18"/>
  <c r="B957" i="18"/>
  <c r="D957" i="18"/>
  <c r="E957" i="18"/>
  <c r="B958" i="18"/>
  <c r="D958" i="18"/>
  <c r="E958" i="18"/>
  <c r="B959" i="18"/>
  <c r="D959" i="18"/>
  <c r="E959" i="18"/>
  <c r="B960" i="18"/>
  <c r="D960" i="18"/>
  <c r="E960" i="18"/>
  <c r="B961" i="18"/>
  <c r="D961" i="18"/>
  <c r="E961" i="18"/>
  <c r="B962" i="18"/>
  <c r="D962" i="18"/>
  <c r="E962" i="18"/>
  <c r="B963" i="18"/>
  <c r="D963" i="18"/>
  <c r="E963" i="18"/>
  <c r="O963" i="18"/>
  <c r="O962" i="18"/>
  <c r="O961" i="18"/>
  <c r="O960" i="18"/>
  <c r="O959" i="18"/>
  <c r="O958" i="18"/>
  <c r="O957" i="18"/>
  <c r="O956" i="18"/>
  <c r="O955" i="18"/>
  <c r="O954" i="18"/>
  <c r="O953" i="18"/>
  <c r="K953" i="18"/>
  <c r="K954" i="18" s="1"/>
  <c r="O952" i="18"/>
  <c r="O951" i="18"/>
  <c r="O950" i="18"/>
  <c r="O949" i="18"/>
  <c r="O948" i="18"/>
  <c r="O947" i="18"/>
  <c r="O946" i="18"/>
  <c r="O945" i="18"/>
  <c r="O944" i="18"/>
  <c r="O943" i="18"/>
  <c r="O942" i="18"/>
  <c r="O941" i="18"/>
  <c r="K941" i="18"/>
  <c r="K942" i="18" s="1"/>
  <c r="K943" i="18" s="1"/>
  <c r="K944" i="18" s="1"/>
  <c r="K945" i="18" s="1"/>
  <c r="K946" i="18" s="1"/>
  <c r="K947" i="18" s="1"/>
  <c r="K948" i="18" s="1"/>
  <c r="K949" i="18" s="1"/>
  <c r="K950" i="18" s="1"/>
  <c r="K951" i="18" s="1"/>
  <c r="C953" i="18" s="1"/>
  <c r="O940" i="18"/>
  <c r="K1500" i="17"/>
  <c r="K1501" i="17" s="1"/>
  <c r="K1502" i="17" s="1"/>
  <c r="K1503" i="17" s="1"/>
  <c r="K1504" i="17" s="1"/>
  <c r="K1505" i="17" s="1"/>
  <c r="K1506" i="17" s="1"/>
  <c r="K1507" i="17" s="1"/>
  <c r="K1508" i="17" s="1"/>
  <c r="K1509" i="17" s="1"/>
  <c r="K1510" i="17" s="1"/>
  <c r="K1512" i="17" s="1"/>
  <c r="K1513" i="17" s="1"/>
  <c r="K1514" i="17" s="1"/>
  <c r="K1515" i="17" s="1"/>
  <c r="K1516" i="17" s="1"/>
  <c r="K1517" i="17" s="1"/>
  <c r="K1518" i="17" s="1"/>
  <c r="K1519" i="17" s="1"/>
  <c r="K1520" i="17" s="1"/>
  <c r="K1521" i="17" s="1"/>
  <c r="K1522" i="17" s="1"/>
  <c r="B1499" i="17"/>
  <c r="D1499" i="17"/>
  <c r="E1499" i="17"/>
  <c r="B1500" i="17"/>
  <c r="D1500" i="17"/>
  <c r="E1500" i="17"/>
  <c r="B1501" i="17"/>
  <c r="D1501" i="17"/>
  <c r="E1501" i="17"/>
  <c r="B1502" i="17"/>
  <c r="D1502" i="17"/>
  <c r="E1502" i="17"/>
  <c r="B1503" i="17"/>
  <c r="D1503" i="17"/>
  <c r="E1503" i="17"/>
  <c r="B1504" i="17"/>
  <c r="D1504" i="17"/>
  <c r="E1504" i="17"/>
  <c r="B1505" i="17"/>
  <c r="D1505" i="17"/>
  <c r="E1505" i="17"/>
  <c r="B1506" i="17"/>
  <c r="D1506" i="17"/>
  <c r="E1506" i="17"/>
  <c r="B1507" i="17"/>
  <c r="D1507" i="17"/>
  <c r="E1507" i="17"/>
  <c r="B1508" i="17"/>
  <c r="D1508" i="17"/>
  <c r="E1508" i="17"/>
  <c r="B1509" i="17"/>
  <c r="D1509" i="17"/>
  <c r="E1509" i="17"/>
  <c r="B1510" i="17"/>
  <c r="D1510" i="17"/>
  <c r="E1510" i="17"/>
  <c r="B1511" i="17"/>
  <c r="D1511" i="17"/>
  <c r="E1511" i="17"/>
  <c r="B1512" i="17"/>
  <c r="D1512" i="17"/>
  <c r="E1512" i="17"/>
  <c r="B1513" i="17"/>
  <c r="D1513" i="17"/>
  <c r="E1513" i="17"/>
  <c r="B1514" i="17"/>
  <c r="D1514" i="17"/>
  <c r="E1514" i="17"/>
  <c r="B1515" i="17"/>
  <c r="D1515" i="17"/>
  <c r="E1515" i="17"/>
  <c r="B1516" i="17"/>
  <c r="D1516" i="17"/>
  <c r="E1516" i="17"/>
  <c r="B1517" i="17"/>
  <c r="D1517" i="17"/>
  <c r="E1517" i="17"/>
  <c r="B1518" i="17"/>
  <c r="D1518" i="17"/>
  <c r="E1518" i="17"/>
  <c r="B1519" i="17"/>
  <c r="D1519" i="17"/>
  <c r="E1519" i="17"/>
  <c r="B1520" i="17"/>
  <c r="D1520" i="17"/>
  <c r="E1520" i="17"/>
  <c r="B1521" i="17"/>
  <c r="D1521" i="17"/>
  <c r="E1521" i="17"/>
  <c r="B1522" i="17"/>
  <c r="D1522" i="17"/>
  <c r="E1522" i="17"/>
  <c r="O1499" i="17"/>
  <c r="A1499" i="17" s="1"/>
  <c r="O1500" i="17"/>
  <c r="A1500" i="17" s="1"/>
  <c r="O1501" i="17"/>
  <c r="A1501" i="17" s="1"/>
  <c r="O1502" i="17"/>
  <c r="A1502" i="17" s="1"/>
  <c r="O1503" i="17"/>
  <c r="C1503" i="17" s="1"/>
  <c r="O1504" i="17"/>
  <c r="A1504" i="17" s="1"/>
  <c r="O1505" i="17"/>
  <c r="A1505" i="17" s="1"/>
  <c r="O1506" i="17"/>
  <c r="C1506" i="17" s="1"/>
  <c r="O1507" i="17"/>
  <c r="A1507" i="17" s="1"/>
  <c r="O1508" i="17"/>
  <c r="A1508" i="17" s="1"/>
  <c r="O1509" i="17"/>
  <c r="A1509" i="17" s="1"/>
  <c r="O1510" i="17"/>
  <c r="A1510" i="17" s="1"/>
  <c r="O1511" i="17"/>
  <c r="C1511" i="17" s="1"/>
  <c r="O1512" i="17"/>
  <c r="A1512" i="17" s="1"/>
  <c r="O1513" i="17"/>
  <c r="A1513" i="17" s="1"/>
  <c r="O1514" i="17"/>
  <c r="C1514" i="17" s="1"/>
  <c r="O1515" i="17"/>
  <c r="A1515" i="17" s="1"/>
  <c r="O1516" i="17"/>
  <c r="A1516" i="17" s="1"/>
  <c r="O1517" i="17"/>
  <c r="A1517" i="17" s="1"/>
  <c r="O1518" i="17"/>
  <c r="A1518" i="17" s="1"/>
  <c r="O1519" i="17"/>
  <c r="C1519" i="17" s="1"/>
  <c r="O1520" i="17"/>
  <c r="A1520" i="17" s="1"/>
  <c r="O1521" i="17"/>
  <c r="A1521" i="17" s="1"/>
  <c r="O1522" i="17"/>
  <c r="C1522" i="17" s="1"/>
  <c r="K847" i="16"/>
  <c r="A842" i="16"/>
  <c r="A843" i="16"/>
  <c r="A844" i="16"/>
  <c r="A845" i="16"/>
  <c r="A846" i="16"/>
  <c r="A847" i="16"/>
  <c r="A848" i="16"/>
  <c r="A849" i="16"/>
  <c r="A850" i="16"/>
  <c r="A851" i="16"/>
  <c r="B842" i="16"/>
  <c r="B843" i="16"/>
  <c r="B844" i="16"/>
  <c r="B845" i="16"/>
  <c r="B846" i="16"/>
  <c r="B847" i="16"/>
  <c r="B848" i="16"/>
  <c r="B849" i="16"/>
  <c r="B850" i="16"/>
  <c r="B851" i="16"/>
  <c r="C842" i="16"/>
  <c r="C843" i="16"/>
  <c r="C844" i="16"/>
  <c r="C845" i="16"/>
  <c r="C846" i="16"/>
  <c r="C847" i="16"/>
  <c r="C848" i="16"/>
  <c r="C849" i="16"/>
  <c r="C850" i="16"/>
  <c r="C851" i="16"/>
  <c r="K842" i="16"/>
  <c r="I851" i="16"/>
  <c r="K851" i="16" s="1"/>
  <c r="I850" i="16"/>
  <c r="K850" i="16" s="1"/>
  <c r="I849" i="16"/>
  <c r="K849" i="16" s="1"/>
  <c r="I848" i="16"/>
  <c r="K848" i="16" s="1"/>
  <c r="I846" i="16"/>
  <c r="K846" i="16" s="1"/>
  <c r="I845" i="16"/>
  <c r="K845" i="16" s="1"/>
  <c r="I844" i="16"/>
  <c r="K844" i="16" s="1"/>
  <c r="I843" i="16"/>
  <c r="K843" i="16" s="1"/>
  <c r="A133" i="15"/>
  <c r="B133" i="15"/>
  <c r="L133" i="15"/>
  <c r="L132" i="15"/>
  <c r="A132" i="15"/>
  <c r="B132" i="15"/>
  <c r="B936" i="18"/>
  <c r="D936" i="18"/>
  <c r="E936" i="18"/>
  <c r="B937" i="18"/>
  <c r="D937" i="18"/>
  <c r="E937" i="18"/>
  <c r="A938" i="18"/>
  <c r="B938" i="18"/>
  <c r="C938" i="18"/>
  <c r="D938" i="18"/>
  <c r="E938" i="18"/>
  <c r="A939" i="18"/>
  <c r="B939" i="18"/>
  <c r="C939" i="18"/>
  <c r="D939" i="18"/>
  <c r="E939" i="18"/>
  <c r="O936" i="18"/>
  <c r="O937" i="18"/>
  <c r="O938" i="18"/>
  <c r="O939" i="18"/>
  <c r="A1452"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C1452"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A1451" i="17"/>
  <c r="B1451" i="17"/>
  <c r="C1451" i="17"/>
  <c r="D1451" i="17"/>
  <c r="E1451" i="17"/>
  <c r="K1476" i="17"/>
  <c r="K1477" i="17" s="1"/>
  <c r="K1478" i="17" s="1"/>
  <c r="K1479" i="17" s="1"/>
  <c r="K1480" i="17" s="1"/>
  <c r="K1481" i="17" s="1"/>
  <c r="K1482" i="17" s="1"/>
  <c r="K1483" i="17" s="1"/>
  <c r="K1484" i="17" s="1"/>
  <c r="K1485" i="17" s="1"/>
  <c r="K1486" i="17" s="1"/>
  <c r="K1487" i="17" s="1"/>
  <c r="K1488" i="17" s="1"/>
  <c r="K1489" i="17" s="1"/>
  <c r="K1490" i="17" s="1"/>
  <c r="K1491" i="17" s="1"/>
  <c r="K1492" i="17" s="1"/>
  <c r="K1493" i="17" s="1"/>
  <c r="K1494" i="17" s="1"/>
  <c r="K1495" i="17" s="1"/>
  <c r="K1496" i="17" s="1"/>
  <c r="K1497" i="17" s="1"/>
  <c r="K1498" i="17" s="1"/>
  <c r="K1452" i="17"/>
  <c r="K1453" i="17" s="1"/>
  <c r="K1454" i="17" s="1"/>
  <c r="K1455" i="17" s="1"/>
  <c r="K1456" i="17" s="1"/>
  <c r="K1457" i="17" s="1"/>
  <c r="K1458" i="17" s="1"/>
  <c r="K1459" i="17" s="1"/>
  <c r="K1460" i="17" s="1"/>
  <c r="K1461" i="17" s="1"/>
  <c r="K1462" i="17" s="1"/>
  <c r="K1463" i="17" s="1"/>
  <c r="K1464" i="17" s="1"/>
  <c r="K1465" i="17" s="1"/>
  <c r="K1466" i="17" s="1"/>
  <c r="K1467" i="17" s="1"/>
  <c r="K1468" i="17" s="1"/>
  <c r="K1469" i="17" s="1"/>
  <c r="K1470" i="17" s="1"/>
  <c r="K1471" i="17" s="1"/>
  <c r="K1472" i="17" s="1"/>
  <c r="K1473" i="17" s="1"/>
  <c r="K1474" i="17" s="1"/>
  <c r="O1454" i="17"/>
  <c r="A1454" i="17" s="1"/>
  <c r="O1455" i="17"/>
  <c r="A1455" i="17" s="1"/>
  <c r="O1456" i="17"/>
  <c r="A1456" i="17" s="1"/>
  <c r="O1457" i="17"/>
  <c r="C1457" i="17" s="1"/>
  <c r="O1458" i="17"/>
  <c r="C1458" i="17" s="1"/>
  <c r="O1459" i="17"/>
  <c r="C1459" i="17" s="1"/>
  <c r="O1460" i="17"/>
  <c r="C1460" i="17" s="1"/>
  <c r="O1461" i="17"/>
  <c r="C1461" i="17" s="1"/>
  <c r="O1462" i="17"/>
  <c r="A1462" i="17" s="1"/>
  <c r="O1463" i="17"/>
  <c r="A1463" i="17" s="1"/>
  <c r="O1464" i="17"/>
  <c r="A1464" i="17" s="1"/>
  <c r="O1465" i="17"/>
  <c r="C1465" i="17" s="1"/>
  <c r="O1466" i="17"/>
  <c r="C1466" i="17" s="1"/>
  <c r="O1467" i="17"/>
  <c r="C1467" i="17" s="1"/>
  <c r="O1468" i="17"/>
  <c r="C1468" i="17" s="1"/>
  <c r="O1469" i="17"/>
  <c r="C1469" i="17" s="1"/>
  <c r="O1470" i="17"/>
  <c r="A1470" i="17" s="1"/>
  <c r="O1471" i="17"/>
  <c r="A1471" i="17" s="1"/>
  <c r="O1472" i="17"/>
  <c r="A1472" i="17" s="1"/>
  <c r="O1473" i="17"/>
  <c r="C1473" i="17" s="1"/>
  <c r="O1474" i="17"/>
  <c r="C1474" i="17" s="1"/>
  <c r="O1475" i="17"/>
  <c r="C1475" i="17" s="1"/>
  <c r="O1476" i="17"/>
  <c r="C1476" i="17" s="1"/>
  <c r="O1477" i="17"/>
  <c r="C1477" i="17" s="1"/>
  <c r="O1478" i="17"/>
  <c r="A1478" i="17" s="1"/>
  <c r="O1479" i="17"/>
  <c r="A1479" i="17" s="1"/>
  <c r="O1480" i="17"/>
  <c r="A1480" i="17" s="1"/>
  <c r="O1481" i="17"/>
  <c r="C1481" i="17" s="1"/>
  <c r="O1482" i="17"/>
  <c r="C1482" i="17" s="1"/>
  <c r="O1483" i="17"/>
  <c r="C1483" i="17" s="1"/>
  <c r="O1484" i="17"/>
  <c r="C1484" i="17" s="1"/>
  <c r="O1485" i="17"/>
  <c r="C1485" i="17" s="1"/>
  <c r="O1486" i="17"/>
  <c r="A1486" i="17" s="1"/>
  <c r="O1487" i="17"/>
  <c r="A1487" i="17" s="1"/>
  <c r="O1488" i="17"/>
  <c r="A1488" i="17" s="1"/>
  <c r="O1489" i="17"/>
  <c r="C1489" i="17" s="1"/>
  <c r="O1490" i="17"/>
  <c r="C1490" i="17" s="1"/>
  <c r="O1491" i="17"/>
  <c r="C1491" i="17" s="1"/>
  <c r="O1492" i="17"/>
  <c r="C1492" i="17" s="1"/>
  <c r="O1493" i="17"/>
  <c r="C1493" i="17" s="1"/>
  <c r="O1494" i="17"/>
  <c r="A1494" i="17" s="1"/>
  <c r="O1495" i="17"/>
  <c r="A1495" i="17" s="1"/>
  <c r="O1496" i="17"/>
  <c r="A1496" i="17" s="1"/>
  <c r="O1497" i="17"/>
  <c r="C1497" i="17" s="1"/>
  <c r="O1498" i="17"/>
  <c r="C1498" i="17" s="1"/>
  <c r="O1453" i="17"/>
  <c r="C1453" i="17" s="1"/>
  <c r="A838" i="16"/>
  <c r="A839" i="16"/>
  <c r="A840" i="16"/>
  <c r="A841" i="16"/>
  <c r="B838" i="16"/>
  <c r="B839" i="16"/>
  <c r="B840" i="16"/>
  <c r="B841" i="16"/>
  <c r="C838" i="16"/>
  <c r="C839" i="16"/>
  <c r="C840" i="16"/>
  <c r="C841" i="16"/>
  <c r="I841" i="16"/>
  <c r="K841" i="16" s="1"/>
  <c r="I840" i="16"/>
  <c r="K840" i="16" s="1"/>
  <c r="I839" i="16"/>
  <c r="K839" i="16" s="1"/>
  <c r="K838" i="16"/>
  <c r="A837" i="16"/>
  <c r="B837" i="16"/>
  <c r="C837" i="16"/>
  <c r="I837" i="16"/>
  <c r="K837" i="16" s="1"/>
  <c r="A835" i="16"/>
  <c r="A836" i="16"/>
  <c r="B835" i="16"/>
  <c r="B836" i="16"/>
  <c r="C835" i="16"/>
  <c r="C836" i="16"/>
  <c r="I836" i="16"/>
  <c r="K836" i="16" s="1"/>
  <c r="I835" i="16"/>
  <c r="K835" i="16" s="1"/>
  <c r="K834" i="16"/>
  <c r="A834" i="16"/>
  <c r="B834" i="16"/>
  <c r="C834" i="16"/>
  <c r="A131" i="15"/>
  <c r="B131" i="15"/>
  <c r="L131" i="15"/>
  <c r="L130" i="15"/>
  <c r="A130" i="15"/>
  <c r="B130" i="15"/>
  <c r="A914" i="18"/>
  <c r="B914" i="18"/>
  <c r="C914" i="18"/>
  <c r="D914" i="18"/>
  <c r="E914" i="18"/>
  <c r="A915" i="18"/>
  <c r="B915" i="18"/>
  <c r="C915" i="18"/>
  <c r="D915" i="18"/>
  <c r="E915" i="18"/>
  <c r="A916" i="18"/>
  <c r="B916" i="18"/>
  <c r="C916" i="18"/>
  <c r="D916" i="18"/>
  <c r="E916" i="18"/>
  <c r="B917" i="18"/>
  <c r="D917" i="18"/>
  <c r="E917" i="18"/>
  <c r="B918" i="18"/>
  <c r="D918" i="18"/>
  <c r="E918" i="18"/>
  <c r="B919" i="18"/>
  <c r="D919" i="18"/>
  <c r="E919" i="18"/>
  <c r="B920" i="18"/>
  <c r="D920" i="18"/>
  <c r="E920" i="18"/>
  <c r="B921" i="18"/>
  <c r="D921" i="18"/>
  <c r="E921" i="18"/>
  <c r="B922" i="18"/>
  <c r="D922" i="18"/>
  <c r="E922" i="18"/>
  <c r="B923" i="18"/>
  <c r="D923" i="18"/>
  <c r="E923" i="18"/>
  <c r="B924" i="18"/>
  <c r="D924" i="18"/>
  <c r="E924" i="18"/>
  <c r="B925" i="18"/>
  <c r="D925" i="18"/>
  <c r="E925" i="18"/>
  <c r="B926" i="18"/>
  <c r="D926" i="18"/>
  <c r="E926" i="18"/>
  <c r="A927" i="18"/>
  <c r="B927" i="18"/>
  <c r="C927" i="18"/>
  <c r="D927" i="18"/>
  <c r="E927" i="18"/>
  <c r="B928" i="18"/>
  <c r="D928" i="18"/>
  <c r="E928" i="18"/>
  <c r="B929" i="18"/>
  <c r="D929" i="18"/>
  <c r="E929" i="18"/>
  <c r="B930" i="18"/>
  <c r="D930" i="18"/>
  <c r="E930" i="18"/>
  <c r="B931" i="18"/>
  <c r="D931" i="18"/>
  <c r="E931" i="18"/>
  <c r="B932" i="18"/>
  <c r="D932" i="18"/>
  <c r="E932" i="18"/>
  <c r="B933" i="18"/>
  <c r="D933" i="18"/>
  <c r="E933" i="18"/>
  <c r="B934" i="18"/>
  <c r="D934" i="18"/>
  <c r="E934" i="18"/>
  <c r="B935" i="18"/>
  <c r="D935" i="18"/>
  <c r="E935" i="18"/>
  <c r="O915" i="18"/>
  <c r="O916" i="18"/>
  <c r="O917" i="18"/>
  <c r="O918" i="18"/>
  <c r="O919" i="18"/>
  <c r="O920" i="18"/>
  <c r="O921" i="18"/>
  <c r="O922" i="18"/>
  <c r="O923" i="18"/>
  <c r="O924" i="18"/>
  <c r="O925" i="18"/>
  <c r="O926" i="18"/>
  <c r="O927" i="18"/>
  <c r="O928" i="18"/>
  <c r="O929" i="18"/>
  <c r="O930" i="18"/>
  <c r="O931" i="18"/>
  <c r="O932" i="18"/>
  <c r="O933" i="18"/>
  <c r="O934" i="18"/>
  <c r="O935" i="18"/>
  <c r="O914" i="18"/>
  <c r="K926" i="18"/>
  <c r="K927" i="18" s="1"/>
  <c r="K928" i="18" s="1"/>
  <c r="K929" i="18" s="1"/>
  <c r="K930" i="18" s="1"/>
  <c r="K931" i="18" s="1"/>
  <c r="K932" i="18" s="1"/>
  <c r="K933" i="18" s="1"/>
  <c r="K934" i="18" s="1"/>
  <c r="K935" i="18" s="1"/>
  <c r="A937" i="18" s="1"/>
  <c r="K915" i="18"/>
  <c r="K916" i="18" s="1"/>
  <c r="K917" i="18" s="1"/>
  <c r="K918" i="18" s="1"/>
  <c r="K919" i="18" s="1"/>
  <c r="K920" i="18" s="1"/>
  <c r="K921" i="18" s="1"/>
  <c r="K922" i="18" s="1"/>
  <c r="K923" i="18" s="1"/>
  <c r="K924" i="18" s="1"/>
  <c r="A926" i="18" s="1"/>
  <c r="B1441" i="17"/>
  <c r="D1441" i="17"/>
  <c r="E1441" i="17"/>
  <c r="B1442" i="17"/>
  <c r="D1442" i="17"/>
  <c r="E1442" i="17"/>
  <c r="B1443" i="17"/>
  <c r="D1443" i="17"/>
  <c r="E1443" i="17"/>
  <c r="B1444" i="17"/>
  <c r="D1444" i="17"/>
  <c r="E1444" i="17"/>
  <c r="B1445" i="17"/>
  <c r="D1445" i="17"/>
  <c r="E1445" i="17"/>
  <c r="B1446" i="17"/>
  <c r="D1446" i="17"/>
  <c r="E1446" i="17"/>
  <c r="B1447" i="17"/>
  <c r="D1447" i="17"/>
  <c r="E1447" i="17"/>
  <c r="B1448" i="17"/>
  <c r="D1448" i="17"/>
  <c r="E1448" i="17"/>
  <c r="B1449" i="17"/>
  <c r="D1449" i="17"/>
  <c r="E1449" i="17"/>
  <c r="B1450" i="17"/>
  <c r="D1450" i="17"/>
  <c r="E1450" i="17"/>
  <c r="O1450" i="17"/>
  <c r="A1450" i="17" s="1"/>
  <c r="O1440" i="17"/>
  <c r="A1440" i="17" s="1"/>
  <c r="O1441" i="17"/>
  <c r="A1441" i="17" s="1"/>
  <c r="O1442" i="17"/>
  <c r="A1442" i="17" s="1"/>
  <c r="O1443" i="17"/>
  <c r="A1443" i="17" s="1"/>
  <c r="O1444" i="17"/>
  <c r="C1444" i="17" s="1"/>
  <c r="O1445" i="17"/>
  <c r="A1445" i="17" s="1"/>
  <c r="O1446" i="17"/>
  <c r="A1446" i="17" s="1"/>
  <c r="O1447" i="17"/>
  <c r="C1447" i="17" s="1"/>
  <c r="O1448" i="17"/>
  <c r="A1448" i="17" s="1"/>
  <c r="O1449" i="17"/>
  <c r="A1449" i="17" s="1"/>
  <c r="K1441" i="17"/>
  <c r="K1442" i="17" s="1"/>
  <c r="K1443" i="17" s="1"/>
  <c r="K1444" i="17" s="1"/>
  <c r="K1445" i="17" s="1"/>
  <c r="K1446" i="17" s="1"/>
  <c r="K1447" i="17" s="1"/>
  <c r="K1448" i="17" s="1"/>
  <c r="K1449" i="17" s="1"/>
  <c r="K1450" i="17" s="1"/>
  <c r="K1430" i="17"/>
  <c r="K1431" i="17" s="1"/>
  <c r="K1432" i="17" s="1"/>
  <c r="K1433" i="17" s="1"/>
  <c r="K1434" i="17" s="1"/>
  <c r="K1435" i="17" s="1"/>
  <c r="K1436" i="17" s="1"/>
  <c r="K1437" i="17" s="1"/>
  <c r="K1438" i="17" s="1"/>
  <c r="K1439" i="17" s="1"/>
  <c r="D1429" i="17"/>
  <c r="D1430" i="17"/>
  <c r="D1431" i="17"/>
  <c r="D1432" i="17"/>
  <c r="D1433" i="17"/>
  <c r="D1434" i="17"/>
  <c r="D1435" i="17"/>
  <c r="D1436" i="17"/>
  <c r="D1437" i="17"/>
  <c r="D1438" i="17"/>
  <c r="D1439" i="17"/>
  <c r="D1440" i="17"/>
  <c r="B1429" i="17"/>
  <c r="B1430" i="17"/>
  <c r="B1431" i="17"/>
  <c r="B1432" i="17"/>
  <c r="B1433" i="17"/>
  <c r="B1434" i="17"/>
  <c r="B1435" i="17"/>
  <c r="B1436" i="17"/>
  <c r="B1437" i="17"/>
  <c r="B1438" i="17"/>
  <c r="B1439" i="17"/>
  <c r="B1440" i="17"/>
  <c r="E1430" i="17"/>
  <c r="E1431" i="17"/>
  <c r="E1432" i="17"/>
  <c r="E1433" i="17"/>
  <c r="E1434" i="17"/>
  <c r="E1435" i="17"/>
  <c r="E1436" i="17"/>
  <c r="E1437" i="17"/>
  <c r="E1438" i="17"/>
  <c r="E1439" i="17"/>
  <c r="E1440" i="17"/>
  <c r="O1429" i="17"/>
  <c r="A1429" i="17" s="1"/>
  <c r="O1430" i="17"/>
  <c r="C1430" i="17" s="1"/>
  <c r="O1431" i="17"/>
  <c r="A1431" i="17" s="1"/>
  <c r="O1432" i="17"/>
  <c r="A1432" i="17" s="1"/>
  <c r="O1433" i="17"/>
  <c r="A1433" i="17" s="1"/>
  <c r="O1434" i="17"/>
  <c r="A1434" i="17" s="1"/>
  <c r="O1435" i="17"/>
  <c r="C1435" i="17" s="1"/>
  <c r="O1436" i="17"/>
  <c r="A1436" i="17" s="1"/>
  <c r="O1437" i="17"/>
  <c r="A1437" i="17" s="1"/>
  <c r="O1438" i="17"/>
  <c r="C1438" i="17" s="1"/>
  <c r="O1439" i="17"/>
  <c r="A1439" i="17" s="1"/>
  <c r="E1429" i="17"/>
  <c r="I827" i="16"/>
  <c r="K827" i="16" s="1"/>
  <c r="I832" i="16"/>
  <c r="K832" i="16" s="1"/>
  <c r="B829" i="16"/>
  <c r="C829" i="16"/>
  <c r="A829" i="16"/>
  <c r="A830" i="16"/>
  <c r="A831" i="16"/>
  <c r="A832" i="16"/>
  <c r="A833" i="16"/>
  <c r="B830" i="16"/>
  <c r="B831" i="16"/>
  <c r="B832" i="16"/>
  <c r="B833" i="16"/>
  <c r="C830" i="16"/>
  <c r="C831" i="16"/>
  <c r="C832" i="16"/>
  <c r="C833" i="16"/>
  <c r="I833" i="16"/>
  <c r="K833" i="16" s="1"/>
  <c r="I831" i="16"/>
  <c r="K831" i="16" s="1"/>
  <c r="I830" i="16"/>
  <c r="K830" i="16" s="1"/>
  <c r="K829" i="16"/>
  <c r="A824" i="16"/>
  <c r="A825" i="16"/>
  <c r="A826" i="16"/>
  <c r="A827" i="16"/>
  <c r="A828" i="16"/>
  <c r="B824" i="16"/>
  <c r="B825" i="16"/>
  <c r="B826" i="16"/>
  <c r="B827" i="16"/>
  <c r="B828" i="16"/>
  <c r="C824" i="16"/>
  <c r="C825" i="16"/>
  <c r="C826" i="16"/>
  <c r="C827" i="16"/>
  <c r="C828" i="16"/>
  <c r="I828" i="16"/>
  <c r="K828" i="16" s="1"/>
  <c r="I826" i="16"/>
  <c r="K826" i="16" s="1"/>
  <c r="I825" i="16"/>
  <c r="K825" i="16" s="1"/>
  <c r="K824" i="16"/>
  <c r="B129" i="15"/>
  <c r="A129" i="15"/>
  <c r="L129" i="15"/>
  <c r="L128" i="15"/>
  <c r="A128" i="15"/>
  <c r="B128" i="15"/>
  <c r="B733" i="16"/>
  <c r="B734" i="16"/>
  <c r="B735" i="16"/>
  <c r="B736" i="16"/>
  <c r="B737" i="16"/>
  <c r="B738" i="16"/>
  <c r="B739" i="16"/>
  <c r="B740" i="16"/>
  <c r="B741" i="16"/>
  <c r="B742" i="16"/>
  <c r="B743" i="16"/>
  <c r="A911" i="18"/>
  <c r="B911" i="18"/>
  <c r="C911" i="18"/>
  <c r="D911" i="18"/>
  <c r="E911" i="18"/>
  <c r="A912" i="18"/>
  <c r="B912" i="18"/>
  <c r="C912" i="18"/>
  <c r="D912" i="18"/>
  <c r="E912" i="18"/>
  <c r="A913" i="18"/>
  <c r="B913" i="18"/>
  <c r="C913" i="18"/>
  <c r="D913" i="18"/>
  <c r="E913" i="18"/>
  <c r="B1409" i="17"/>
  <c r="D1409" i="17"/>
  <c r="E1409" i="17"/>
  <c r="B1410" i="17"/>
  <c r="D1410" i="17"/>
  <c r="E1410" i="17"/>
  <c r="B1411" i="17"/>
  <c r="D1411" i="17"/>
  <c r="E1411" i="17"/>
  <c r="B1412" i="17"/>
  <c r="D1412" i="17"/>
  <c r="E1412" i="17"/>
  <c r="B1413" i="17"/>
  <c r="D1413" i="17"/>
  <c r="E1413" i="17"/>
  <c r="B1414" i="17"/>
  <c r="D1414" i="17"/>
  <c r="E1414" i="17"/>
  <c r="B1415" i="17"/>
  <c r="D1415" i="17"/>
  <c r="E1415" i="17"/>
  <c r="B1416" i="17"/>
  <c r="D1416" i="17"/>
  <c r="E1416" i="17"/>
  <c r="B1417" i="17"/>
  <c r="D1417" i="17"/>
  <c r="E1417" i="17"/>
  <c r="B1418" i="17"/>
  <c r="D1418" i="17"/>
  <c r="E1418" i="17"/>
  <c r="B1419" i="17"/>
  <c r="D1419" i="17"/>
  <c r="E1419" i="17"/>
  <c r="B1420" i="17"/>
  <c r="D1420" i="17"/>
  <c r="E1420" i="17"/>
  <c r="B1421" i="17"/>
  <c r="D1421" i="17"/>
  <c r="E1421" i="17"/>
  <c r="B1422" i="17"/>
  <c r="D1422" i="17"/>
  <c r="E1422" i="17"/>
  <c r="B1423" i="17"/>
  <c r="D1423" i="17"/>
  <c r="E1423" i="17"/>
  <c r="B1424" i="17"/>
  <c r="D1424" i="17"/>
  <c r="E1424" i="17"/>
  <c r="B1425" i="17"/>
  <c r="D1425" i="17"/>
  <c r="E1425" i="17"/>
  <c r="B1426" i="17"/>
  <c r="D1426" i="17"/>
  <c r="E1426" i="17"/>
  <c r="B1427" i="17"/>
  <c r="D1427" i="17"/>
  <c r="E1427" i="17"/>
  <c r="B1428" i="17"/>
  <c r="D1428" i="17"/>
  <c r="E1428" i="17"/>
  <c r="O1428" i="17"/>
  <c r="A1428" i="17" s="1"/>
  <c r="O1427" i="17"/>
  <c r="A1427" i="17" s="1"/>
  <c r="O1426" i="17"/>
  <c r="A1426" i="17" s="1"/>
  <c r="O1425" i="17"/>
  <c r="C1425" i="17" s="1"/>
  <c r="O1424" i="17"/>
  <c r="A1424" i="17" s="1"/>
  <c r="O1423" i="17"/>
  <c r="A1423" i="17" s="1"/>
  <c r="O1422" i="17"/>
  <c r="A1422" i="17" s="1"/>
  <c r="O1421" i="17"/>
  <c r="A1421" i="17" s="1"/>
  <c r="O1420" i="17"/>
  <c r="C1420" i="17" s="1"/>
  <c r="O1419" i="17"/>
  <c r="A1419" i="17" s="1"/>
  <c r="O1418" i="17"/>
  <c r="A1418" i="17" s="1"/>
  <c r="O1417" i="17"/>
  <c r="C1417" i="17" s="1"/>
  <c r="O1416" i="17"/>
  <c r="A1416" i="17" s="1"/>
  <c r="O1415" i="17"/>
  <c r="A1415" i="17" s="1"/>
  <c r="O1414" i="17"/>
  <c r="A1414" i="17" s="1"/>
  <c r="O1413" i="17"/>
  <c r="A1413" i="17" s="1"/>
  <c r="O1412" i="17"/>
  <c r="C1412" i="17" s="1"/>
  <c r="O1411" i="17"/>
  <c r="A1411" i="17" s="1"/>
  <c r="O1410" i="17"/>
  <c r="A1410" i="17" s="1"/>
  <c r="K1410" i="17"/>
  <c r="K1411" i="17" s="1"/>
  <c r="K1412" i="17" s="1"/>
  <c r="K1413" i="17" s="1"/>
  <c r="K1414" i="17" s="1"/>
  <c r="K1415" i="17" s="1"/>
  <c r="K1416" i="17" s="1"/>
  <c r="K1417" i="17" s="1"/>
  <c r="K1418" i="17" s="1"/>
  <c r="K1419" i="17" s="1"/>
  <c r="K1420" i="17" s="1"/>
  <c r="K1421" i="17" s="1"/>
  <c r="K1422" i="17" s="1"/>
  <c r="K1423" i="17" s="1"/>
  <c r="K1424" i="17" s="1"/>
  <c r="K1425" i="17" s="1"/>
  <c r="K1426" i="17" s="1"/>
  <c r="K1427" i="17" s="1"/>
  <c r="K1428" i="17" s="1"/>
  <c r="O1409" i="17"/>
  <c r="C1409" i="17" s="1"/>
  <c r="B1389" i="17"/>
  <c r="D1389" i="17"/>
  <c r="E1389" i="17"/>
  <c r="B1390" i="17"/>
  <c r="D1390" i="17"/>
  <c r="E1390" i="17"/>
  <c r="B1391" i="17"/>
  <c r="D1391" i="17"/>
  <c r="E1391" i="17"/>
  <c r="B1392" i="17"/>
  <c r="D1392" i="17"/>
  <c r="E1392" i="17"/>
  <c r="B1393" i="17"/>
  <c r="D1393" i="17"/>
  <c r="E1393" i="17"/>
  <c r="B1394" i="17"/>
  <c r="D1394" i="17"/>
  <c r="E1394" i="17"/>
  <c r="B1395" i="17"/>
  <c r="D1395" i="17"/>
  <c r="E1395" i="17"/>
  <c r="B1396" i="17"/>
  <c r="D1396" i="17"/>
  <c r="E1396" i="17"/>
  <c r="B1397" i="17"/>
  <c r="D1397" i="17"/>
  <c r="E1397" i="17"/>
  <c r="B1398" i="17"/>
  <c r="D1398" i="17"/>
  <c r="E1398" i="17"/>
  <c r="B1399" i="17"/>
  <c r="D1399" i="17"/>
  <c r="E1399" i="17"/>
  <c r="B1400" i="17"/>
  <c r="D1400" i="17"/>
  <c r="E1400" i="17"/>
  <c r="B1401" i="17"/>
  <c r="D1401" i="17"/>
  <c r="E1401" i="17"/>
  <c r="B1402" i="17"/>
  <c r="D1402" i="17"/>
  <c r="E1402" i="17"/>
  <c r="B1403" i="17"/>
  <c r="D1403" i="17"/>
  <c r="E1403" i="17"/>
  <c r="B1404" i="17"/>
  <c r="D1404" i="17"/>
  <c r="E1404" i="17"/>
  <c r="B1405" i="17"/>
  <c r="D1405" i="17"/>
  <c r="E1405" i="17"/>
  <c r="B1406" i="17"/>
  <c r="D1406" i="17"/>
  <c r="E1406" i="17"/>
  <c r="B1407" i="17"/>
  <c r="D1407" i="17"/>
  <c r="E1407" i="17"/>
  <c r="B1408" i="17"/>
  <c r="D1408" i="17"/>
  <c r="E1408" i="17"/>
  <c r="O1390" i="17"/>
  <c r="C1390" i="17" s="1"/>
  <c r="O1391" i="17"/>
  <c r="A1391" i="17" s="1"/>
  <c r="O1392" i="17"/>
  <c r="A1392" i="17" s="1"/>
  <c r="O1393" i="17"/>
  <c r="A1393" i="17" s="1"/>
  <c r="O1394" i="17"/>
  <c r="A1394" i="17" s="1"/>
  <c r="O1395" i="17"/>
  <c r="C1395" i="17" s="1"/>
  <c r="O1396" i="17"/>
  <c r="C1396" i="17" s="1"/>
  <c r="O1397" i="17"/>
  <c r="A1397" i="17" s="1"/>
  <c r="O1398" i="17"/>
  <c r="C1398" i="17" s="1"/>
  <c r="O1399" i="17"/>
  <c r="A1399" i="17" s="1"/>
  <c r="O1400" i="17"/>
  <c r="A1400" i="17" s="1"/>
  <c r="O1401" i="17"/>
  <c r="A1401" i="17" s="1"/>
  <c r="O1402" i="17"/>
  <c r="A1402" i="17" s="1"/>
  <c r="O1403" i="17"/>
  <c r="C1403" i="17" s="1"/>
  <c r="O1404" i="17"/>
  <c r="C1404" i="17" s="1"/>
  <c r="O1405" i="17"/>
  <c r="A1405" i="17" s="1"/>
  <c r="O1406" i="17"/>
  <c r="C1406" i="17" s="1"/>
  <c r="O1407" i="17"/>
  <c r="A1407" i="17" s="1"/>
  <c r="O1408" i="17"/>
  <c r="A1408" i="17" s="1"/>
  <c r="O1389" i="17"/>
  <c r="A1389" i="17" s="1"/>
  <c r="K1390" i="17"/>
  <c r="K1391" i="17" s="1"/>
  <c r="K1392" i="17" s="1"/>
  <c r="K1393" i="17" s="1"/>
  <c r="K1394" i="17" s="1"/>
  <c r="K1395" i="17" s="1"/>
  <c r="K1396" i="17" s="1"/>
  <c r="K1397" i="17" s="1"/>
  <c r="K1398" i="17" s="1"/>
  <c r="K1399" i="17" s="1"/>
  <c r="K1400" i="17" s="1"/>
  <c r="K1401" i="17" s="1"/>
  <c r="K1402" i="17" s="1"/>
  <c r="K1403" i="17" s="1"/>
  <c r="K1404" i="17" s="1"/>
  <c r="K1405" i="17" s="1"/>
  <c r="K1406" i="17" s="1"/>
  <c r="K1407" i="17" s="1"/>
  <c r="K1408" i="17" s="1"/>
  <c r="K1370" i="17"/>
  <c r="K1371" i="17" s="1"/>
  <c r="K1372" i="17" s="1"/>
  <c r="K1373" i="17" s="1"/>
  <c r="K1374" i="17" s="1"/>
  <c r="K1375" i="17" s="1"/>
  <c r="K1376" i="17" s="1"/>
  <c r="K1377" i="17" s="1"/>
  <c r="K1378" i="17" s="1"/>
  <c r="K1379" i="17" s="1"/>
  <c r="K1380" i="17" s="1"/>
  <c r="K1381" i="17" s="1"/>
  <c r="K1382" i="17" s="1"/>
  <c r="K1383" i="17" s="1"/>
  <c r="K1384" i="17" s="1"/>
  <c r="K1385" i="17" s="1"/>
  <c r="K1386" i="17" s="1"/>
  <c r="K1387" i="17" s="1"/>
  <c r="K1388" i="17" s="1"/>
  <c r="A1369" i="17"/>
  <c r="B1369" i="17"/>
  <c r="C1369" i="17"/>
  <c r="D1369" i="17"/>
  <c r="E1369" i="17"/>
  <c r="A1370" i="17"/>
  <c r="B1370" i="17"/>
  <c r="C1370" i="17"/>
  <c r="D1370" i="17"/>
  <c r="E1370" i="17"/>
  <c r="A1371" i="17"/>
  <c r="B1371" i="17"/>
  <c r="C1371" i="17"/>
  <c r="D1371" i="17"/>
  <c r="E1371" i="17"/>
  <c r="A1372" i="17"/>
  <c r="B1372" i="17"/>
  <c r="C1372" i="17"/>
  <c r="D1372" i="17"/>
  <c r="E1372" i="17"/>
  <c r="A1373" i="17"/>
  <c r="B1373" i="17"/>
  <c r="C1373" i="17"/>
  <c r="D1373" i="17"/>
  <c r="E1373" i="17"/>
  <c r="A1374" i="17"/>
  <c r="B1374" i="17"/>
  <c r="C1374" i="17"/>
  <c r="D1374" i="17"/>
  <c r="E1374" i="17"/>
  <c r="A1375" i="17"/>
  <c r="B1375" i="17"/>
  <c r="C1375" i="17"/>
  <c r="D1375" i="17"/>
  <c r="E1375" i="17"/>
  <c r="A1376" i="17"/>
  <c r="B1376" i="17"/>
  <c r="C1376" i="17"/>
  <c r="D1376" i="17"/>
  <c r="E1376" i="17"/>
  <c r="A1377" i="17"/>
  <c r="B1377" i="17"/>
  <c r="C1377" i="17"/>
  <c r="D1377" i="17"/>
  <c r="E1377" i="17"/>
  <c r="A1378" i="17"/>
  <c r="B1378" i="17"/>
  <c r="C1378" i="17"/>
  <c r="D1378" i="17"/>
  <c r="E1378" i="17"/>
  <c r="A1379" i="17"/>
  <c r="B1379" i="17"/>
  <c r="C1379" i="17"/>
  <c r="D1379" i="17"/>
  <c r="E1379" i="17"/>
  <c r="A1380" i="17"/>
  <c r="B1380" i="17"/>
  <c r="C1380" i="17"/>
  <c r="D1380" i="17"/>
  <c r="E1380" i="17"/>
  <c r="A1381" i="17"/>
  <c r="B1381" i="17"/>
  <c r="C1381" i="17"/>
  <c r="D1381" i="17"/>
  <c r="E1381" i="17"/>
  <c r="A1382" i="17"/>
  <c r="B1382" i="17"/>
  <c r="C1382" i="17"/>
  <c r="D1382" i="17"/>
  <c r="E1382" i="17"/>
  <c r="A1383" i="17"/>
  <c r="B1383" i="17"/>
  <c r="C1383" i="17"/>
  <c r="D1383" i="17"/>
  <c r="E1383" i="17"/>
  <c r="A1384" i="17"/>
  <c r="B1384" i="17"/>
  <c r="C1384" i="17"/>
  <c r="D1384" i="17"/>
  <c r="E1384" i="17"/>
  <c r="A1385" i="17"/>
  <c r="B1385" i="17"/>
  <c r="C1385" i="17"/>
  <c r="D1385" i="17"/>
  <c r="E1385" i="17"/>
  <c r="A1386" i="17"/>
  <c r="B1386" i="17"/>
  <c r="C1386" i="17"/>
  <c r="D1386" i="17"/>
  <c r="E1386" i="17"/>
  <c r="A1387" i="17"/>
  <c r="B1387" i="17"/>
  <c r="C1387" i="17"/>
  <c r="D1387" i="17"/>
  <c r="E1387" i="17"/>
  <c r="A1388" i="17"/>
  <c r="B1388" i="17"/>
  <c r="C1388" i="17"/>
  <c r="D1388" i="17"/>
  <c r="E1388" i="17"/>
  <c r="A821" i="16"/>
  <c r="A822" i="16"/>
  <c r="A823" i="16"/>
  <c r="B821" i="16"/>
  <c r="B822" i="16"/>
  <c r="B823" i="16"/>
  <c r="C821" i="16"/>
  <c r="C822" i="16"/>
  <c r="C823" i="16"/>
  <c r="I823" i="16"/>
  <c r="K823" i="16" s="1"/>
  <c r="I822" i="16"/>
  <c r="K822" i="16" s="1"/>
  <c r="K821" i="16"/>
  <c r="A818" i="16"/>
  <c r="A819" i="16"/>
  <c r="A820" i="16"/>
  <c r="B818" i="16"/>
  <c r="B819" i="16"/>
  <c r="B820" i="16"/>
  <c r="C818" i="16"/>
  <c r="C819" i="16"/>
  <c r="C820" i="16"/>
  <c r="I820" i="16"/>
  <c r="K820" i="16" s="1"/>
  <c r="I819" i="16"/>
  <c r="K819" i="16" s="1"/>
  <c r="K818" i="16"/>
  <c r="A817" i="16"/>
  <c r="B817" i="16"/>
  <c r="C817" i="16"/>
  <c r="I817" i="16"/>
  <c r="K817" i="16" s="1"/>
  <c r="A816" i="16"/>
  <c r="B816" i="16"/>
  <c r="C816" i="16"/>
  <c r="I816" i="16"/>
  <c r="K816" i="16" s="1"/>
  <c r="A815" i="16"/>
  <c r="B815" i="16"/>
  <c r="C815" i="16"/>
  <c r="K815" i="16"/>
  <c r="A126" i="15"/>
  <c r="A127" i="15"/>
  <c r="B126" i="15"/>
  <c r="B127" i="15"/>
  <c r="L125" i="15"/>
  <c r="L126" i="15"/>
  <c r="L127" i="15"/>
  <c r="A125" i="15"/>
  <c r="B125" i="15"/>
  <c r="C1533" i="17" l="1"/>
  <c r="C1540" i="17"/>
  <c r="C1539" i="17"/>
  <c r="K1125" i="18"/>
  <c r="A1126" i="18"/>
  <c r="C1126" i="18"/>
  <c r="A1068" i="18"/>
  <c r="L1068" i="18" s="1"/>
  <c r="C1068" i="18"/>
  <c r="C1538" i="17"/>
  <c r="K1076" i="18"/>
  <c r="K1077" i="18" s="1"/>
  <c r="K1078" i="18" s="1"/>
  <c r="K1079" i="18" s="1"/>
  <c r="K1080" i="18" s="1"/>
  <c r="K1081" i="18" s="1"/>
  <c r="A1077" i="18"/>
  <c r="L1077" i="18" s="1"/>
  <c r="C1077" i="18"/>
  <c r="A999" i="18"/>
  <c r="C999" i="18"/>
  <c r="K998" i="18"/>
  <c r="A1542" i="17"/>
  <c r="C1541" i="17"/>
  <c r="C1535" i="17"/>
  <c r="C1545" i="17"/>
  <c r="A1537" i="17"/>
  <c r="H888" i="16"/>
  <c r="A887" i="16"/>
  <c r="C1534" i="17"/>
  <c r="C1544" i="17"/>
  <c r="C1543" i="17"/>
  <c r="H909" i="16"/>
  <c r="A908" i="16"/>
  <c r="A898" i="16"/>
  <c r="H899" i="16"/>
  <c r="H877" i="16"/>
  <c r="A876" i="16"/>
  <c r="C1536" i="17"/>
  <c r="A1532" i="17"/>
  <c r="C1531" i="17"/>
  <c r="K955" i="18"/>
  <c r="C956" i="18"/>
  <c r="A956" i="18"/>
  <c r="C936" i="18"/>
  <c r="A953" i="18"/>
  <c r="C951" i="18"/>
  <c r="A945" i="18"/>
  <c r="C943" i="18"/>
  <c r="A948" i="18"/>
  <c r="C946" i="18"/>
  <c r="A936" i="18"/>
  <c r="A951" i="18"/>
  <c r="C949" i="18"/>
  <c r="A943" i="18"/>
  <c r="C937" i="18"/>
  <c r="C952" i="18"/>
  <c r="A946" i="18"/>
  <c r="C944" i="18"/>
  <c r="C955" i="18"/>
  <c r="A949" i="18"/>
  <c r="C947" i="18"/>
  <c r="A952" i="18"/>
  <c r="C950" i="18"/>
  <c r="A944" i="18"/>
  <c r="A955" i="18"/>
  <c r="A947" i="18"/>
  <c r="C945" i="18"/>
  <c r="A950" i="18"/>
  <c r="C948" i="18"/>
  <c r="C1524" i="17"/>
  <c r="A1561" i="17"/>
  <c r="C1559" i="17"/>
  <c r="A1553" i="17"/>
  <c r="C1551" i="17"/>
  <c r="C1528" i="17"/>
  <c r="A1556" i="17"/>
  <c r="C1554" i="17"/>
  <c r="A1548" i="17"/>
  <c r="C1546" i="17"/>
  <c r="A1526" i="17"/>
  <c r="C1557" i="17"/>
  <c r="C1549" i="17"/>
  <c r="C1560" i="17"/>
  <c r="C1552" i="17"/>
  <c r="C1555" i="17"/>
  <c r="C1547" i="17"/>
  <c r="C1558" i="17"/>
  <c r="C1550" i="17"/>
  <c r="A1529" i="17"/>
  <c r="A1527" i="17"/>
  <c r="C1525" i="17"/>
  <c r="C1523" i="17"/>
  <c r="A1519" i="17"/>
  <c r="C1517" i="17"/>
  <c r="A1511" i="17"/>
  <c r="C1509" i="17"/>
  <c r="A1503" i="17"/>
  <c r="C1501" i="17"/>
  <c r="A1522" i="17"/>
  <c r="C1520" i="17"/>
  <c r="A1514" i="17"/>
  <c r="C1512" i="17"/>
  <c r="A1506" i="17"/>
  <c r="C1504" i="17"/>
  <c r="C1515" i="17"/>
  <c r="C1507" i="17"/>
  <c r="C1499" i="17"/>
  <c r="C1518" i="17"/>
  <c r="C1510" i="17"/>
  <c r="C1502" i="17"/>
  <c r="C1521" i="17"/>
  <c r="C1513" i="17"/>
  <c r="C1505" i="17"/>
  <c r="C1516" i="17"/>
  <c r="C1508" i="17"/>
  <c r="C1500" i="17"/>
  <c r="C1496" i="17"/>
  <c r="C1488" i="17"/>
  <c r="C1480" i="17"/>
  <c r="C1472" i="17"/>
  <c r="C1464" i="17"/>
  <c r="C1456" i="17"/>
  <c r="A1493" i="17"/>
  <c r="A1485" i="17"/>
  <c r="A1477" i="17"/>
  <c r="A1469" i="17"/>
  <c r="A1461" i="17"/>
  <c r="A1453" i="17"/>
  <c r="C1495" i="17"/>
  <c r="C1487" i="17"/>
  <c r="C1479" i="17"/>
  <c r="C1471" i="17"/>
  <c r="C1463" i="17"/>
  <c r="C1455" i="17"/>
  <c r="A1492" i="17"/>
  <c r="A1484" i="17"/>
  <c r="A1476" i="17"/>
  <c r="A1468" i="17"/>
  <c r="A1460" i="17"/>
  <c r="C1494" i="17"/>
  <c r="C1486" i="17"/>
  <c r="C1478" i="17"/>
  <c r="C1470" i="17"/>
  <c r="C1462" i="17"/>
  <c r="C1454" i="17"/>
  <c r="A1491" i="17"/>
  <c r="A1483" i="17"/>
  <c r="A1475" i="17"/>
  <c r="A1467" i="17"/>
  <c r="A1459" i="17"/>
  <c r="A1490" i="17"/>
  <c r="A1482" i="17"/>
  <c r="A1474" i="17"/>
  <c r="A1466" i="17"/>
  <c r="A1458" i="17"/>
  <c r="A1497" i="17"/>
  <c r="A1489" i="17"/>
  <c r="A1481" i="17"/>
  <c r="A1473" i="17"/>
  <c r="A1465" i="17"/>
  <c r="A1457" i="17"/>
  <c r="A1498" i="17"/>
  <c r="A933" i="18"/>
  <c r="C931" i="18"/>
  <c r="A925" i="18"/>
  <c r="C923" i="18"/>
  <c r="A917" i="18"/>
  <c r="C934" i="18"/>
  <c r="A928" i="18"/>
  <c r="C926" i="18"/>
  <c r="A920" i="18"/>
  <c r="C918" i="18"/>
  <c r="A931" i="18"/>
  <c r="C929" i="18"/>
  <c r="A923" i="18"/>
  <c r="C921" i="18"/>
  <c r="A934" i="18"/>
  <c r="C932" i="18"/>
  <c r="C924" i="18"/>
  <c r="A918" i="18"/>
  <c r="C935" i="18"/>
  <c r="A929" i="18"/>
  <c r="A921" i="18"/>
  <c r="C919" i="18"/>
  <c r="A932" i="18"/>
  <c r="C930" i="18"/>
  <c r="A924" i="18"/>
  <c r="C922" i="18"/>
  <c r="A935" i="18"/>
  <c r="C933" i="18"/>
  <c r="C925" i="18"/>
  <c r="A919" i="18"/>
  <c r="C917" i="18"/>
  <c r="A930" i="18"/>
  <c r="C928" i="18"/>
  <c r="A922" i="18"/>
  <c r="C920" i="18"/>
  <c r="A1425" i="17"/>
  <c r="C1423" i="17"/>
  <c r="A1417" i="17"/>
  <c r="C1415" i="17"/>
  <c r="A1409" i="17"/>
  <c r="C1429" i="17"/>
  <c r="C1450" i="17"/>
  <c r="A1444" i="17"/>
  <c r="C1442" i="17"/>
  <c r="C1426" i="17"/>
  <c r="A1420" i="17"/>
  <c r="C1418" i="17"/>
  <c r="A1412" i="17"/>
  <c r="C1410" i="17"/>
  <c r="A1447" i="17"/>
  <c r="C1445" i="17"/>
  <c r="C1421" i="17"/>
  <c r="C1413" i="17"/>
  <c r="A1435" i="17"/>
  <c r="C1448" i="17"/>
  <c r="C1424" i="17"/>
  <c r="C1416" i="17"/>
  <c r="C1443" i="17"/>
  <c r="C1427" i="17"/>
  <c r="C1419" i="17"/>
  <c r="C1411" i="17"/>
  <c r="C1446" i="17"/>
  <c r="C1422" i="17"/>
  <c r="C1414" i="17"/>
  <c r="C1449" i="17"/>
  <c r="C1441" i="17"/>
  <c r="C1437" i="17"/>
  <c r="C1440" i="17"/>
  <c r="A1438" i="17"/>
  <c r="C1432" i="17"/>
  <c r="A1430" i="17"/>
  <c r="C1434" i="17"/>
  <c r="C1439" i="17"/>
  <c r="C1431" i="17"/>
  <c r="C1428" i="17"/>
  <c r="C1436" i="17"/>
  <c r="C1433" i="17"/>
  <c r="A1396" i="17"/>
  <c r="C1402" i="17"/>
  <c r="A1404" i="17"/>
  <c r="C1394" i="17"/>
  <c r="A1403" i="17"/>
  <c r="C1401" i="17"/>
  <c r="A1395" i="17"/>
  <c r="C1393" i="17"/>
  <c r="A1406" i="17"/>
  <c r="A1398" i="17"/>
  <c r="A1390" i="17"/>
  <c r="C1407" i="17"/>
  <c r="C1399" i="17"/>
  <c r="C1391" i="17"/>
  <c r="C1405" i="17"/>
  <c r="C1397" i="17"/>
  <c r="C1389" i="17"/>
  <c r="C1408" i="17"/>
  <c r="C1400" i="17"/>
  <c r="C1392" i="17"/>
  <c r="K1126" i="18" l="1"/>
  <c r="A1127" i="18"/>
  <c r="C1127" i="18"/>
  <c r="A1069" i="18"/>
  <c r="C1069" i="18"/>
  <c r="A1078" i="18"/>
  <c r="L1078" i="18" s="1"/>
  <c r="C1078" i="18"/>
  <c r="K1082" i="18"/>
  <c r="K1083" i="18" s="1"/>
  <c r="A1083" i="18"/>
  <c r="L1083" i="18" s="1"/>
  <c r="C1083" i="18"/>
  <c r="A1000" i="18"/>
  <c r="C1000" i="18"/>
  <c r="K999" i="18"/>
  <c r="A888" i="16"/>
  <c r="H889" i="16"/>
  <c r="A909" i="16"/>
  <c r="H910" i="16"/>
  <c r="H900" i="16"/>
  <c r="A899" i="16"/>
  <c r="A877" i="16"/>
  <c r="H878" i="16"/>
  <c r="K956" i="18"/>
  <c r="A957" i="18"/>
  <c r="C957" i="18"/>
  <c r="L122" i="15"/>
  <c r="L123" i="15"/>
  <c r="L124" i="15"/>
  <c r="A122" i="15"/>
  <c r="B122" i="15"/>
  <c r="A123" i="15"/>
  <c r="B123" i="15"/>
  <c r="A124" i="15"/>
  <c r="B124" i="15"/>
  <c r="A121" i="15"/>
  <c r="B121" i="15"/>
  <c r="L121" i="15"/>
  <c r="E1368" i="17"/>
  <c r="D1368" i="17"/>
  <c r="C1368" i="17"/>
  <c r="B1368" i="17"/>
  <c r="A1368" i="17"/>
  <c r="E1366" i="17"/>
  <c r="D1366" i="17"/>
  <c r="C1366" i="17"/>
  <c r="B1366" i="17"/>
  <c r="A1366" i="17"/>
  <c r="E1365" i="17"/>
  <c r="D1365" i="17"/>
  <c r="C1365" i="17"/>
  <c r="B1365" i="17"/>
  <c r="A1365" i="17"/>
  <c r="E1364" i="17"/>
  <c r="D1364" i="17"/>
  <c r="C1364" i="17"/>
  <c r="B1364" i="17"/>
  <c r="A1364" i="17"/>
  <c r="E1363" i="17"/>
  <c r="D1363" i="17"/>
  <c r="C1363" i="17"/>
  <c r="B1363" i="17"/>
  <c r="A1363" i="17"/>
  <c r="E1362" i="17"/>
  <c r="D1362" i="17"/>
  <c r="C1362" i="17"/>
  <c r="B1362" i="17"/>
  <c r="A1362" i="17"/>
  <c r="E1361" i="17"/>
  <c r="D1361" i="17"/>
  <c r="C1361" i="17"/>
  <c r="B1361" i="17"/>
  <c r="A1361" i="17"/>
  <c r="E1360" i="17"/>
  <c r="D1360" i="17"/>
  <c r="C1360" i="17"/>
  <c r="B1360" i="17"/>
  <c r="A1360" i="17"/>
  <c r="E1359" i="17"/>
  <c r="D1359" i="17"/>
  <c r="C1359" i="17"/>
  <c r="B1359" i="17"/>
  <c r="A1359" i="17"/>
  <c r="E1357" i="17"/>
  <c r="D1357" i="17"/>
  <c r="C1357" i="17"/>
  <c r="B1357" i="17"/>
  <c r="A1357" i="17"/>
  <c r="E1356" i="17"/>
  <c r="D1356" i="17"/>
  <c r="C1356" i="17"/>
  <c r="B1356" i="17"/>
  <c r="A1356" i="17"/>
  <c r="E1355" i="17"/>
  <c r="D1355" i="17"/>
  <c r="C1355" i="17"/>
  <c r="B1355" i="17"/>
  <c r="A1355" i="17"/>
  <c r="E1354" i="17"/>
  <c r="D1354" i="17"/>
  <c r="C1354" i="17"/>
  <c r="B1354" i="17"/>
  <c r="A1354" i="17"/>
  <c r="E1352" i="17"/>
  <c r="D1352" i="17"/>
  <c r="C1352" i="17"/>
  <c r="B1352" i="17"/>
  <c r="A1352" i="17"/>
  <c r="E1351" i="17"/>
  <c r="D1351" i="17"/>
  <c r="C1351" i="17"/>
  <c r="B1351" i="17"/>
  <c r="A1351" i="17"/>
  <c r="E1349" i="17"/>
  <c r="D1349" i="17"/>
  <c r="C1349" i="17"/>
  <c r="B1349" i="17"/>
  <c r="A1349" i="17"/>
  <c r="E1358" i="17"/>
  <c r="D1358" i="17"/>
  <c r="C1358" i="17"/>
  <c r="B1358" i="17"/>
  <c r="A1358" i="17"/>
  <c r="E1353" i="17"/>
  <c r="D1353" i="17"/>
  <c r="C1353" i="17"/>
  <c r="B1353" i="17"/>
  <c r="A1353" i="17"/>
  <c r="E1350" i="17"/>
  <c r="D1350" i="17"/>
  <c r="C1350" i="17"/>
  <c r="B1350" i="17"/>
  <c r="A1350" i="17"/>
  <c r="K1352" i="17"/>
  <c r="K1354" i="17" s="1"/>
  <c r="K1355" i="17" s="1"/>
  <c r="K1356" i="17" s="1"/>
  <c r="K1357" i="17" s="1"/>
  <c r="K1359" i="17" s="1"/>
  <c r="K1360" i="17" s="1"/>
  <c r="K1361" i="17" s="1"/>
  <c r="K1362" i="17" s="1"/>
  <c r="K1363" i="17" s="1"/>
  <c r="K1364" i="17" s="1"/>
  <c r="K1365" i="17" s="1"/>
  <c r="K1366" i="17" s="1"/>
  <c r="K1367" i="17" s="1"/>
  <c r="A1330" i="17"/>
  <c r="B1330" i="17"/>
  <c r="C1330" i="17"/>
  <c r="D1330" i="17"/>
  <c r="E1330" i="17"/>
  <c r="A1332" i="17"/>
  <c r="B1332" i="17"/>
  <c r="C1332" i="17"/>
  <c r="D1332" i="17"/>
  <c r="E1332" i="17"/>
  <c r="A1333" i="17"/>
  <c r="B1333" i="17"/>
  <c r="C1333" i="17"/>
  <c r="D1333" i="17"/>
  <c r="E1333" i="17"/>
  <c r="A1335" i="17"/>
  <c r="B1335" i="17"/>
  <c r="C1335" i="17"/>
  <c r="D1335" i="17"/>
  <c r="E1335" i="17"/>
  <c r="A1336" i="17"/>
  <c r="B1336" i="17"/>
  <c r="C1336" i="17"/>
  <c r="D1336" i="17"/>
  <c r="E1336" i="17"/>
  <c r="A1337" i="17"/>
  <c r="B1337" i="17"/>
  <c r="C1337" i="17"/>
  <c r="D1337" i="17"/>
  <c r="E1337" i="17"/>
  <c r="A1338" i="17"/>
  <c r="B1338" i="17"/>
  <c r="C1338" i="17"/>
  <c r="D1338" i="17"/>
  <c r="E1338" i="17"/>
  <c r="A1340" i="17"/>
  <c r="B1340" i="17"/>
  <c r="C1340" i="17"/>
  <c r="D1340" i="17"/>
  <c r="E1340" i="17"/>
  <c r="A1341" i="17"/>
  <c r="B1341" i="17"/>
  <c r="C1341" i="17"/>
  <c r="D1341" i="17"/>
  <c r="E1341" i="17"/>
  <c r="A1342" i="17"/>
  <c r="B1342" i="17"/>
  <c r="C1342" i="17"/>
  <c r="D1342" i="17"/>
  <c r="E1342" i="17"/>
  <c r="A1343" i="17"/>
  <c r="B1343" i="17"/>
  <c r="C1343" i="17"/>
  <c r="D1343" i="17"/>
  <c r="E1343" i="17"/>
  <c r="A1344" i="17"/>
  <c r="B1344" i="17"/>
  <c r="C1344" i="17"/>
  <c r="D1344" i="17"/>
  <c r="E1344" i="17"/>
  <c r="A1345" i="17"/>
  <c r="B1345" i="17"/>
  <c r="C1345" i="17"/>
  <c r="D1345" i="17"/>
  <c r="E1345" i="17"/>
  <c r="A1346" i="17"/>
  <c r="B1346" i="17"/>
  <c r="C1346" i="17"/>
  <c r="D1346" i="17"/>
  <c r="E1346" i="17"/>
  <c r="A1347" i="17"/>
  <c r="B1347" i="17"/>
  <c r="C1347" i="17"/>
  <c r="D1347" i="17"/>
  <c r="E1347" i="17"/>
  <c r="A1348" i="17"/>
  <c r="B1348" i="17"/>
  <c r="C1348" i="17"/>
  <c r="D1348" i="17"/>
  <c r="E1348" i="17"/>
  <c r="K1333" i="17"/>
  <c r="K1335" i="17" s="1"/>
  <c r="K1336" i="17" s="1"/>
  <c r="K1337" i="17" s="1"/>
  <c r="K1338" i="17" s="1"/>
  <c r="K1340" i="17" s="1"/>
  <c r="K1341" i="17" s="1"/>
  <c r="K1342" i="17" s="1"/>
  <c r="K1343" i="17" s="1"/>
  <c r="K1344" i="17" s="1"/>
  <c r="K1345" i="17" s="1"/>
  <c r="K1346" i="17" s="1"/>
  <c r="K1347" i="17" s="1"/>
  <c r="K1348" i="17" s="1"/>
  <c r="A1331" i="17"/>
  <c r="B1331" i="17"/>
  <c r="C1331" i="17"/>
  <c r="D1331" i="17"/>
  <c r="E1331" i="17"/>
  <c r="A1334" i="17"/>
  <c r="B1334" i="17"/>
  <c r="C1334" i="17"/>
  <c r="D1334" i="17"/>
  <c r="E1334" i="17"/>
  <c r="A1339" i="17"/>
  <c r="B1339" i="17"/>
  <c r="C1339" i="17"/>
  <c r="D1339" i="17"/>
  <c r="E1339" i="17"/>
  <c r="A811" i="16"/>
  <c r="A812" i="16"/>
  <c r="A813" i="16"/>
  <c r="A814" i="16"/>
  <c r="B811" i="16"/>
  <c r="B812" i="16"/>
  <c r="B813" i="16"/>
  <c r="B814" i="16"/>
  <c r="C811" i="16"/>
  <c r="C812" i="16"/>
  <c r="C813" i="16"/>
  <c r="C814" i="16"/>
  <c r="I814" i="16"/>
  <c r="K814" i="16" s="1"/>
  <c r="I813" i="16"/>
  <c r="K813" i="16" s="1"/>
  <c r="I812" i="16"/>
  <c r="K812" i="16" s="1"/>
  <c r="K811" i="16"/>
  <c r="A810" i="16"/>
  <c r="B810" i="16"/>
  <c r="C810" i="16"/>
  <c r="I810" i="16"/>
  <c r="K810" i="16" s="1"/>
  <c r="A809" i="16"/>
  <c r="B809" i="16"/>
  <c r="C809" i="16"/>
  <c r="I809" i="16"/>
  <c r="K809" i="16" s="1"/>
  <c r="A808" i="16"/>
  <c r="B808" i="16"/>
  <c r="C808" i="16"/>
  <c r="K808" i="16"/>
  <c r="A807" i="16"/>
  <c r="B807" i="16"/>
  <c r="C807" i="16"/>
  <c r="K807" i="16"/>
  <c r="A905" i="18"/>
  <c r="B905" i="18"/>
  <c r="C905" i="18"/>
  <c r="D905" i="18"/>
  <c r="E905" i="18"/>
  <c r="A906" i="18"/>
  <c r="B906" i="18"/>
  <c r="C906" i="18"/>
  <c r="D906" i="18"/>
  <c r="E906" i="18"/>
  <c r="A907" i="18"/>
  <c r="B907" i="18"/>
  <c r="C907" i="18"/>
  <c r="D907" i="18"/>
  <c r="E907" i="18"/>
  <c r="A908" i="18"/>
  <c r="B908" i="18"/>
  <c r="C908" i="18"/>
  <c r="D908" i="18"/>
  <c r="E908" i="18"/>
  <c r="A909" i="18"/>
  <c r="B909" i="18"/>
  <c r="C909" i="18"/>
  <c r="D909" i="18"/>
  <c r="E909" i="18"/>
  <c r="A910" i="18"/>
  <c r="B910" i="18"/>
  <c r="C910" i="18"/>
  <c r="D910" i="18"/>
  <c r="E910" i="18"/>
  <c r="B1311" i="17"/>
  <c r="D1311" i="17"/>
  <c r="E1311" i="17"/>
  <c r="B1314" i="17"/>
  <c r="D1314" i="17"/>
  <c r="E1314" i="17"/>
  <c r="B1319" i="17"/>
  <c r="D1319" i="17"/>
  <c r="E1319" i="17"/>
  <c r="B1326" i="17"/>
  <c r="D1326" i="17"/>
  <c r="E1326" i="17"/>
  <c r="O1326" i="17"/>
  <c r="A1326" i="17" s="1"/>
  <c r="O1319" i="17"/>
  <c r="A1319" i="17" s="1"/>
  <c r="O1314" i="17"/>
  <c r="A1314" i="17" s="1"/>
  <c r="O1311" i="17"/>
  <c r="C1311" i="17" s="1"/>
  <c r="K1312" i="17"/>
  <c r="K1313" i="17" s="1"/>
  <c r="K1315" i="17" s="1"/>
  <c r="K1316" i="17" s="1"/>
  <c r="K1317" i="17" s="1"/>
  <c r="K1318" i="17" s="1"/>
  <c r="K1320" i="17" s="1"/>
  <c r="K1321" i="17" s="1"/>
  <c r="K1322" i="17" s="1"/>
  <c r="K1323" i="17" s="1"/>
  <c r="K1324" i="17" s="1"/>
  <c r="K1325" i="17" s="1"/>
  <c r="K1327" i="17" s="1"/>
  <c r="K1328" i="17" s="1"/>
  <c r="K1329" i="17" s="1"/>
  <c r="D1310" i="17"/>
  <c r="D1312" i="17"/>
  <c r="D1313" i="17"/>
  <c r="D1315" i="17"/>
  <c r="D1316" i="17"/>
  <c r="D1317" i="17"/>
  <c r="D1318" i="17"/>
  <c r="D1320" i="17"/>
  <c r="D1321" i="17"/>
  <c r="D1322" i="17"/>
  <c r="D1323" i="17"/>
  <c r="D1324" i="17"/>
  <c r="D1325" i="17"/>
  <c r="D1327" i="17"/>
  <c r="D1328" i="17"/>
  <c r="D1329" i="17"/>
  <c r="E1310" i="17"/>
  <c r="E1312" i="17"/>
  <c r="E1313" i="17"/>
  <c r="E1315" i="17"/>
  <c r="E1316" i="17"/>
  <c r="E1317" i="17"/>
  <c r="E1318" i="17"/>
  <c r="E1320" i="17"/>
  <c r="E1321" i="17"/>
  <c r="E1322" i="17"/>
  <c r="E1323" i="17"/>
  <c r="E1324" i="17"/>
  <c r="E1325" i="17"/>
  <c r="E1327" i="17"/>
  <c r="E1328" i="17"/>
  <c r="E1329" i="17"/>
  <c r="A1310" i="17"/>
  <c r="B1310" i="17"/>
  <c r="C1310" i="17"/>
  <c r="A1312" i="17"/>
  <c r="B1312" i="17"/>
  <c r="C1312" i="17"/>
  <c r="A1313" i="17"/>
  <c r="B1313" i="17"/>
  <c r="C1313" i="17"/>
  <c r="A1315" i="17"/>
  <c r="B1315" i="17"/>
  <c r="C1315" i="17"/>
  <c r="A1316" i="17"/>
  <c r="B1316" i="17"/>
  <c r="C1316" i="17"/>
  <c r="A1317" i="17"/>
  <c r="B1317" i="17"/>
  <c r="C1317" i="17"/>
  <c r="A1318" i="17"/>
  <c r="B1318" i="17"/>
  <c r="C1318" i="17"/>
  <c r="A1320" i="17"/>
  <c r="B1320" i="17"/>
  <c r="C1320" i="17"/>
  <c r="A1321" i="17"/>
  <c r="B1321" i="17"/>
  <c r="C1321" i="17"/>
  <c r="A1322" i="17"/>
  <c r="B1322" i="17"/>
  <c r="C1322" i="17"/>
  <c r="A1323" i="17"/>
  <c r="B1323" i="17"/>
  <c r="C1323" i="17"/>
  <c r="A1324" i="17"/>
  <c r="B1324" i="17"/>
  <c r="C1324" i="17"/>
  <c r="A1325" i="17"/>
  <c r="B1325" i="17"/>
  <c r="C1325" i="17"/>
  <c r="A1327" i="17"/>
  <c r="B1327" i="17"/>
  <c r="C1327" i="17"/>
  <c r="A1328" i="17"/>
  <c r="B1328" i="17"/>
  <c r="C1328" i="17"/>
  <c r="A1329" i="17"/>
  <c r="B1329" i="17"/>
  <c r="C1329" i="17"/>
  <c r="A803" i="16"/>
  <c r="A804" i="16"/>
  <c r="A805" i="16"/>
  <c r="A806" i="16"/>
  <c r="K802" i="16"/>
  <c r="B806" i="16"/>
  <c r="C806" i="16"/>
  <c r="I806" i="16"/>
  <c r="K806" i="16" s="1"/>
  <c r="B805" i="16"/>
  <c r="C805" i="16"/>
  <c r="I805" i="16"/>
  <c r="K805" i="16" s="1"/>
  <c r="B804" i="16"/>
  <c r="C804" i="16"/>
  <c r="I804" i="16"/>
  <c r="K804" i="16" s="1"/>
  <c r="B803" i="16"/>
  <c r="C803" i="16"/>
  <c r="I803" i="16"/>
  <c r="K803" i="16" s="1"/>
  <c r="A802" i="16"/>
  <c r="B802" i="16"/>
  <c r="C802" i="16"/>
  <c r="A797" i="16"/>
  <c r="A798" i="16"/>
  <c r="A799" i="16"/>
  <c r="A800" i="16"/>
  <c r="A801" i="16"/>
  <c r="B797" i="16"/>
  <c r="B798" i="16"/>
  <c r="B799" i="16"/>
  <c r="B800" i="16"/>
  <c r="B801" i="16"/>
  <c r="C797" i="16"/>
  <c r="C798" i="16"/>
  <c r="C799" i="16"/>
  <c r="C800" i="16"/>
  <c r="C801" i="16"/>
  <c r="I801" i="16"/>
  <c r="K801" i="16" s="1"/>
  <c r="I800" i="16"/>
  <c r="K800" i="16" s="1"/>
  <c r="I799" i="16"/>
  <c r="K799" i="16" s="1"/>
  <c r="I798" i="16"/>
  <c r="K798" i="16" s="1"/>
  <c r="K797" i="16"/>
  <c r="A792" i="16"/>
  <c r="A793" i="16"/>
  <c r="A794" i="16"/>
  <c r="A795" i="16"/>
  <c r="A796" i="16"/>
  <c r="B792" i="16"/>
  <c r="B793" i="16"/>
  <c r="B794" i="16"/>
  <c r="B795" i="16"/>
  <c r="B796" i="16"/>
  <c r="C792" i="16"/>
  <c r="C793" i="16"/>
  <c r="C794" i="16"/>
  <c r="C795" i="16"/>
  <c r="C796" i="16"/>
  <c r="I796" i="16"/>
  <c r="K796" i="16" s="1"/>
  <c r="I795" i="16"/>
  <c r="K795" i="16" s="1"/>
  <c r="I794" i="16"/>
  <c r="K794" i="16" s="1"/>
  <c r="I793" i="16"/>
  <c r="K793" i="16" s="1"/>
  <c r="K792" i="16"/>
  <c r="A787" i="16"/>
  <c r="A788" i="16"/>
  <c r="A789" i="16"/>
  <c r="A790" i="16"/>
  <c r="A791" i="16"/>
  <c r="B787" i="16"/>
  <c r="B788" i="16"/>
  <c r="B789" i="16"/>
  <c r="B790" i="16"/>
  <c r="B791" i="16"/>
  <c r="C787" i="16"/>
  <c r="C788" i="16"/>
  <c r="C789" i="16"/>
  <c r="C790" i="16"/>
  <c r="C791" i="16"/>
  <c r="I791" i="16"/>
  <c r="K791" i="16" s="1"/>
  <c r="I790" i="16"/>
  <c r="K790" i="16" s="1"/>
  <c r="I789" i="16"/>
  <c r="K789" i="16" s="1"/>
  <c r="I788" i="16"/>
  <c r="K788" i="16" s="1"/>
  <c r="K787" i="16"/>
  <c r="B1301" i="17"/>
  <c r="B1302" i="17"/>
  <c r="B1303" i="17"/>
  <c r="B1304" i="17"/>
  <c r="B1305" i="17"/>
  <c r="B1306" i="17"/>
  <c r="B1307" i="17"/>
  <c r="B1308" i="17"/>
  <c r="B1309" i="17"/>
  <c r="B1290" i="17"/>
  <c r="B1291" i="17"/>
  <c r="B1292" i="17"/>
  <c r="B1293" i="17"/>
  <c r="B1294" i="17"/>
  <c r="B1295" i="17"/>
  <c r="B1296" i="17"/>
  <c r="B1297" i="17"/>
  <c r="B1298" i="17"/>
  <c r="B1299" i="17"/>
  <c r="B1300" i="17"/>
  <c r="D1290" i="17"/>
  <c r="E1290" i="17"/>
  <c r="D1291" i="17"/>
  <c r="E1291" i="17"/>
  <c r="D1292" i="17"/>
  <c r="E1292" i="17"/>
  <c r="D1293" i="17"/>
  <c r="E1293" i="17"/>
  <c r="D1294" i="17"/>
  <c r="E1294" i="17"/>
  <c r="D1295" i="17"/>
  <c r="E1295" i="17"/>
  <c r="D1296" i="17"/>
  <c r="E1296" i="17"/>
  <c r="D1297" i="17"/>
  <c r="E1297" i="17"/>
  <c r="D1298" i="17"/>
  <c r="E1298" i="17"/>
  <c r="D1299" i="17"/>
  <c r="E1299" i="17"/>
  <c r="D1300" i="17"/>
  <c r="E1300" i="17"/>
  <c r="D1301" i="17"/>
  <c r="E1301" i="17"/>
  <c r="D1302" i="17"/>
  <c r="E1302" i="17"/>
  <c r="D1303" i="17"/>
  <c r="E1303" i="17"/>
  <c r="D1304" i="17"/>
  <c r="E1304" i="17"/>
  <c r="D1305" i="17"/>
  <c r="E1305" i="17"/>
  <c r="D1306" i="17"/>
  <c r="E1306" i="17"/>
  <c r="D1307" i="17"/>
  <c r="E1307" i="17"/>
  <c r="D1308" i="17"/>
  <c r="E1308" i="17"/>
  <c r="D1309" i="17"/>
  <c r="E1309" i="17"/>
  <c r="O1290" i="17"/>
  <c r="A1290" i="17" s="1"/>
  <c r="O1291" i="17"/>
  <c r="A1291" i="17" s="1"/>
  <c r="O1292" i="17"/>
  <c r="A1292" i="17" s="1"/>
  <c r="O1293" i="17"/>
  <c r="C1293" i="17" s="1"/>
  <c r="O1294" i="17"/>
  <c r="A1294" i="17" s="1"/>
  <c r="O1295" i="17"/>
  <c r="A1295" i="17" s="1"/>
  <c r="O1296" i="17"/>
  <c r="C1296" i="17" s="1"/>
  <c r="O1297" i="17"/>
  <c r="A1297" i="17" s="1"/>
  <c r="O1298" i="17"/>
  <c r="A1298" i="17" s="1"/>
  <c r="O1299" i="17"/>
  <c r="A1299" i="17" s="1"/>
  <c r="O1300" i="17"/>
  <c r="A1300" i="17" s="1"/>
  <c r="O1301" i="17"/>
  <c r="C1301" i="17" s="1"/>
  <c r="O1302" i="17"/>
  <c r="A1302" i="17" s="1"/>
  <c r="O1303" i="17"/>
  <c r="A1303" i="17" s="1"/>
  <c r="O1304" i="17"/>
  <c r="A1304" i="17" s="1"/>
  <c r="O1305" i="17"/>
  <c r="A1305" i="17" s="1"/>
  <c r="O1306" i="17"/>
  <c r="C1306" i="17" s="1"/>
  <c r="O1307" i="17"/>
  <c r="A1307" i="17" s="1"/>
  <c r="O1308" i="17"/>
  <c r="A1308" i="17" s="1"/>
  <c r="O1309" i="17"/>
  <c r="C1309" i="17" s="1"/>
  <c r="D1279" i="17"/>
  <c r="E1279" i="17"/>
  <c r="B1280" i="17"/>
  <c r="D1280" i="17"/>
  <c r="E1280" i="17"/>
  <c r="D1281" i="17"/>
  <c r="E1281" i="17"/>
  <c r="D1282" i="17"/>
  <c r="E1282" i="17"/>
  <c r="D1283" i="17"/>
  <c r="E1283" i="17"/>
  <c r="D1284" i="17"/>
  <c r="E1284" i="17"/>
  <c r="D1285" i="17"/>
  <c r="E1285" i="17"/>
  <c r="D1286" i="17"/>
  <c r="E1286" i="17"/>
  <c r="D1287" i="17"/>
  <c r="E1287" i="17"/>
  <c r="D1288" i="17"/>
  <c r="E1288" i="17"/>
  <c r="D1289" i="17"/>
  <c r="E1289" i="17"/>
  <c r="O1289" i="17"/>
  <c r="C1289" i="17" s="1"/>
  <c r="M1288" i="17"/>
  <c r="B1289" i="17" s="1"/>
  <c r="M1287" i="17"/>
  <c r="B1288" i="17" s="1"/>
  <c r="M1286" i="17"/>
  <c r="O1286" i="17" s="1"/>
  <c r="C1286" i="17" s="1"/>
  <c r="M1285" i="17"/>
  <c r="O1285" i="17" s="1"/>
  <c r="M1284" i="17"/>
  <c r="B1285" i="17" s="1"/>
  <c r="M1283" i="17"/>
  <c r="O1283" i="17" s="1"/>
  <c r="A1283" i="17" s="1"/>
  <c r="M1282" i="17"/>
  <c r="O1282" i="17" s="1"/>
  <c r="A1282" i="17" s="1"/>
  <c r="M1281" i="17"/>
  <c r="B1282" i="17" s="1"/>
  <c r="M1280" i="17"/>
  <c r="B1281" i="17" s="1"/>
  <c r="K1280" i="17"/>
  <c r="K1281" i="17" s="1"/>
  <c r="K1282" i="17" s="1"/>
  <c r="K1283" i="17" s="1"/>
  <c r="K1284" i="17" s="1"/>
  <c r="K1285" i="17" s="1"/>
  <c r="K1286" i="17" s="1"/>
  <c r="K1287" i="17" s="1"/>
  <c r="K1288" i="17" s="1"/>
  <c r="K1289" i="17" s="1"/>
  <c r="O1279" i="17"/>
  <c r="C1279" i="17" s="1"/>
  <c r="O1268" i="17"/>
  <c r="A1268" i="17" s="1"/>
  <c r="K1269" i="17"/>
  <c r="K1270" i="17" s="1"/>
  <c r="K1271" i="17" s="1"/>
  <c r="K1272" i="17" s="1"/>
  <c r="K1273" i="17" s="1"/>
  <c r="K1274" i="17" s="1"/>
  <c r="K1275" i="17" s="1"/>
  <c r="K1276" i="17" s="1"/>
  <c r="K1277" i="17" s="1"/>
  <c r="K1278" i="17" s="1"/>
  <c r="K1248" i="17"/>
  <c r="K1249" i="17" s="1"/>
  <c r="K1250" i="17" s="1"/>
  <c r="K1251" i="17" s="1"/>
  <c r="K1252" i="17" s="1"/>
  <c r="K1253" i="17" s="1"/>
  <c r="K1254" i="17" s="1"/>
  <c r="K1255" i="17" s="1"/>
  <c r="K1256" i="17" s="1"/>
  <c r="K1257" i="17" s="1"/>
  <c r="K1258" i="17" s="1"/>
  <c r="K1259" i="17" s="1"/>
  <c r="K1260" i="17" s="1"/>
  <c r="K1261" i="17" s="1"/>
  <c r="K1262" i="17" s="1"/>
  <c r="K1263" i="17" s="1"/>
  <c r="K1264" i="17" s="1"/>
  <c r="K1265" i="17" s="1"/>
  <c r="K1266" i="17" s="1"/>
  <c r="K1267" i="17" s="1"/>
  <c r="K1227" i="17"/>
  <c r="K1228" i="17" s="1"/>
  <c r="K1229" i="17" s="1"/>
  <c r="K1230" i="17" s="1"/>
  <c r="K1231" i="17" s="1"/>
  <c r="K1232" i="17" s="1"/>
  <c r="K1233" i="17" s="1"/>
  <c r="K1234" i="17" s="1"/>
  <c r="K1235" i="17" s="1"/>
  <c r="K1236" i="17" s="1"/>
  <c r="K1237" i="17" s="1"/>
  <c r="K1238" i="17" s="1"/>
  <c r="K1239" i="17" s="1"/>
  <c r="K1240" i="17" s="1"/>
  <c r="K1241" i="17" s="1"/>
  <c r="K1242" i="17" s="1"/>
  <c r="K1243" i="17" s="1"/>
  <c r="K1244" i="17" s="1"/>
  <c r="K1245" i="17" s="1"/>
  <c r="K1246" i="17" s="1"/>
  <c r="K1206" i="17"/>
  <c r="K1207" i="17" s="1"/>
  <c r="K1208" i="17" s="1"/>
  <c r="K1209" i="17" s="1"/>
  <c r="K1210" i="17" s="1"/>
  <c r="K1211" i="17" s="1"/>
  <c r="K1212" i="17" s="1"/>
  <c r="K1213" i="17" s="1"/>
  <c r="K1214" i="17" s="1"/>
  <c r="K1215" i="17" s="1"/>
  <c r="K1216" i="17" s="1"/>
  <c r="K1217" i="17" s="1"/>
  <c r="K1218" i="17" s="1"/>
  <c r="K1219" i="17" s="1"/>
  <c r="K1220" i="17" s="1"/>
  <c r="K1221" i="17" s="1"/>
  <c r="K1222" i="17" s="1"/>
  <c r="K1223" i="17" s="1"/>
  <c r="K1224" i="17" s="1"/>
  <c r="K1225" i="17" s="1"/>
  <c r="K1185" i="17"/>
  <c r="K1186" i="17" s="1"/>
  <c r="K1187" i="17" s="1"/>
  <c r="K1188" i="17" s="1"/>
  <c r="K1189" i="17" s="1"/>
  <c r="K1190" i="17" s="1"/>
  <c r="K1191" i="17" s="1"/>
  <c r="K1192" i="17" s="1"/>
  <c r="K1193" i="17" s="1"/>
  <c r="K1194" i="17" s="1"/>
  <c r="K1195" i="17" s="1"/>
  <c r="K1196" i="17" s="1"/>
  <c r="K1197" i="17" s="1"/>
  <c r="K1198" i="17" s="1"/>
  <c r="K1199" i="17" s="1"/>
  <c r="K1200" i="17" s="1"/>
  <c r="K1201" i="17" s="1"/>
  <c r="K1202" i="17" s="1"/>
  <c r="K1203" i="17" s="1"/>
  <c r="K1204" i="17" s="1"/>
  <c r="B1268" i="17"/>
  <c r="D1268" i="17"/>
  <c r="E1268" i="17"/>
  <c r="B1269" i="17"/>
  <c r="D1269" i="17"/>
  <c r="E1269" i="17"/>
  <c r="D1270" i="17"/>
  <c r="E1270" i="17"/>
  <c r="D1271" i="17"/>
  <c r="E1271" i="17"/>
  <c r="D1272" i="17"/>
  <c r="E1272" i="17"/>
  <c r="D1273" i="17"/>
  <c r="E1273" i="17"/>
  <c r="D1274" i="17"/>
  <c r="E1274" i="17"/>
  <c r="D1275" i="17"/>
  <c r="E1275" i="17"/>
  <c r="D1276" i="17"/>
  <c r="E1276" i="17"/>
  <c r="D1277" i="17"/>
  <c r="E1277" i="17"/>
  <c r="D1278" i="17"/>
  <c r="E1278" i="17"/>
  <c r="M1270" i="17"/>
  <c r="O1270" i="17" s="1"/>
  <c r="M1271" i="17"/>
  <c r="O1271" i="17" s="1"/>
  <c r="M1272" i="17"/>
  <c r="O1272" i="17" s="1"/>
  <c r="M1273" i="17"/>
  <c r="B1274" i="17" s="1"/>
  <c r="M1274" i="17"/>
  <c r="O1274" i="17" s="1"/>
  <c r="M1275" i="17"/>
  <c r="O1275" i="17" s="1"/>
  <c r="M1276" i="17"/>
  <c r="O1276" i="17" s="1"/>
  <c r="A1276" i="17" s="1"/>
  <c r="M1277" i="17"/>
  <c r="B1278" i="17" s="1"/>
  <c r="M1278" i="17"/>
  <c r="O1278" i="17" s="1"/>
  <c r="M1269" i="17"/>
  <c r="B1270" i="17" s="1"/>
  <c r="B120" i="15"/>
  <c r="A120" i="15"/>
  <c r="B119" i="15"/>
  <c r="A119" i="15"/>
  <c r="L119" i="15"/>
  <c r="L120" i="15"/>
  <c r="L118" i="15"/>
  <c r="A118" i="15"/>
  <c r="B118" i="15"/>
  <c r="A100" i="15"/>
  <c r="A101" i="15"/>
  <c r="A102" i="15"/>
  <c r="A103" i="15"/>
  <c r="A104" i="15"/>
  <c r="A105" i="15"/>
  <c r="A106" i="15"/>
  <c r="A107" i="15"/>
  <c r="A108" i="15"/>
  <c r="A109" i="15"/>
  <c r="A110" i="15"/>
  <c r="A111" i="15"/>
  <c r="A112" i="15"/>
  <c r="A113" i="15"/>
  <c r="A114" i="15"/>
  <c r="A115" i="15"/>
  <c r="A116" i="15"/>
  <c r="A117" i="15"/>
  <c r="B117" i="15"/>
  <c r="B116" i="15"/>
  <c r="B115" i="15"/>
  <c r="L114" i="15"/>
  <c r="L115" i="15"/>
  <c r="L116" i="15"/>
  <c r="L117" i="15"/>
  <c r="B114" i="15"/>
  <c r="E1267" i="17"/>
  <c r="D1267" i="17"/>
  <c r="C1267" i="17"/>
  <c r="B1267" i="17"/>
  <c r="A1267" i="17"/>
  <c r="E1266" i="17"/>
  <c r="D1266" i="17"/>
  <c r="C1266" i="17"/>
  <c r="B1266" i="17"/>
  <c r="A1266" i="17"/>
  <c r="E1265" i="17"/>
  <c r="D1265" i="17"/>
  <c r="C1265" i="17"/>
  <c r="B1265" i="17"/>
  <c r="A1265" i="17"/>
  <c r="E1264" i="17"/>
  <c r="D1264" i="17"/>
  <c r="C1264" i="17"/>
  <c r="B1264" i="17"/>
  <c r="A1264" i="17"/>
  <c r="E1263" i="17"/>
  <c r="D1263" i="17"/>
  <c r="C1263" i="17"/>
  <c r="B1263" i="17"/>
  <c r="A1263" i="17"/>
  <c r="E1262" i="17"/>
  <c r="D1262" i="17"/>
  <c r="C1262" i="17"/>
  <c r="B1262" i="17"/>
  <c r="A1262" i="17"/>
  <c r="E1261" i="17"/>
  <c r="D1261" i="17"/>
  <c r="C1261" i="17"/>
  <c r="B1261" i="17"/>
  <c r="A1261" i="17"/>
  <c r="E1260" i="17"/>
  <c r="D1260" i="17"/>
  <c r="C1260" i="17"/>
  <c r="B1260" i="17"/>
  <c r="A1260" i="17"/>
  <c r="E1259" i="17"/>
  <c r="D1259" i="17"/>
  <c r="C1259" i="17"/>
  <c r="B1259" i="17"/>
  <c r="A1259" i="17"/>
  <c r="E1258" i="17"/>
  <c r="D1258" i="17"/>
  <c r="C1258" i="17"/>
  <c r="B1258" i="17"/>
  <c r="A1258" i="17"/>
  <c r="E1257" i="17"/>
  <c r="D1257" i="17"/>
  <c r="C1257" i="17"/>
  <c r="B1257" i="17"/>
  <c r="A1257" i="17"/>
  <c r="E1256" i="17"/>
  <c r="D1256" i="17"/>
  <c r="C1256" i="17"/>
  <c r="B1256" i="17"/>
  <c r="A1256" i="17"/>
  <c r="E1255" i="17"/>
  <c r="D1255" i="17"/>
  <c r="C1255" i="17"/>
  <c r="B1255" i="17"/>
  <c r="A1255" i="17"/>
  <c r="E1254" i="17"/>
  <c r="D1254" i="17"/>
  <c r="C1254" i="17"/>
  <c r="B1254" i="17"/>
  <c r="A1254" i="17"/>
  <c r="E1253" i="17"/>
  <c r="D1253" i="17"/>
  <c r="C1253" i="17"/>
  <c r="B1253" i="17"/>
  <c r="A1253" i="17"/>
  <c r="E1252" i="17"/>
  <c r="D1252" i="17"/>
  <c r="C1252" i="17"/>
  <c r="B1252" i="17"/>
  <c r="A1252" i="17"/>
  <c r="E1251" i="17"/>
  <c r="D1251" i="17"/>
  <c r="C1251" i="17"/>
  <c r="B1251" i="17"/>
  <c r="A1251" i="17"/>
  <c r="E1250" i="17"/>
  <c r="D1250" i="17"/>
  <c r="C1250" i="17"/>
  <c r="B1250" i="17"/>
  <c r="A1250" i="17"/>
  <c r="E1249" i="17"/>
  <c r="D1249" i="17"/>
  <c r="C1249" i="17"/>
  <c r="B1249" i="17"/>
  <c r="A1249" i="17"/>
  <c r="E1248" i="17"/>
  <c r="D1248" i="17"/>
  <c r="C1248" i="17"/>
  <c r="B1248" i="17"/>
  <c r="A1248" i="17"/>
  <c r="E1247" i="17"/>
  <c r="D1247" i="17"/>
  <c r="C1247" i="17"/>
  <c r="B1247" i="17"/>
  <c r="A1247" i="17"/>
  <c r="E1246" i="17"/>
  <c r="D1246" i="17"/>
  <c r="C1246" i="17"/>
  <c r="B1246" i="17"/>
  <c r="A1246" i="17"/>
  <c r="E1245" i="17"/>
  <c r="D1245" i="17"/>
  <c r="C1245" i="17"/>
  <c r="B1245" i="17"/>
  <c r="A1245" i="17"/>
  <c r="E1244" i="17"/>
  <c r="D1244" i="17"/>
  <c r="C1244" i="17"/>
  <c r="B1244" i="17"/>
  <c r="A1244" i="17"/>
  <c r="E1243" i="17"/>
  <c r="D1243" i="17"/>
  <c r="C1243" i="17"/>
  <c r="B1243" i="17"/>
  <c r="A1243" i="17"/>
  <c r="E1242" i="17"/>
  <c r="D1242" i="17"/>
  <c r="C1242" i="17"/>
  <c r="B1242" i="17"/>
  <c r="A1242" i="17"/>
  <c r="E1241" i="17"/>
  <c r="D1241" i="17"/>
  <c r="C1241" i="17"/>
  <c r="B1241" i="17"/>
  <c r="A1241" i="17"/>
  <c r="E1240" i="17"/>
  <c r="D1240" i="17"/>
  <c r="C1240" i="17"/>
  <c r="B1240" i="17"/>
  <c r="A1240" i="17"/>
  <c r="E1239" i="17"/>
  <c r="D1239" i="17"/>
  <c r="C1239" i="17"/>
  <c r="B1239" i="17"/>
  <c r="A1239" i="17"/>
  <c r="E1238" i="17"/>
  <c r="D1238" i="17"/>
  <c r="C1238" i="17"/>
  <c r="B1238" i="17"/>
  <c r="A1238" i="17"/>
  <c r="E1237" i="17"/>
  <c r="D1237" i="17"/>
  <c r="C1237" i="17"/>
  <c r="B1237" i="17"/>
  <c r="A1237" i="17"/>
  <c r="E1236" i="17"/>
  <c r="D1236" i="17"/>
  <c r="C1236" i="17"/>
  <c r="B1236" i="17"/>
  <c r="A1236" i="17"/>
  <c r="E1235" i="17"/>
  <c r="D1235" i="17"/>
  <c r="C1235" i="17"/>
  <c r="B1235" i="17"/>
  <c r="A1235" i="17"/>
  <c r="E1234" i="17"/>
  <c r="D1234" i="17"/>
  <c r="C1234" i="17"/>
  <c r="B1234" i="17"/>
  <c r="A1234" i="17"/>
  <c r="E1233" i="17"/>
  <c r="D1233" i="17"/>
  <c r="C1233" i="17"/>
  <c r="B1233" i="17"/>
  <c r="A1233" i="17"/>
  <c r="E1232" i="17"/>
  <c r="D1232" i="17"/>
  <c r="C1232" i="17"/>
  <c r="B1232" i="17"/>
  <c r="A1232" i="17"/>
  <c r="E1231" i="17"/>
  <c r="D1231" i="17"/>
  <c r="C1231" i="17"/>
  <c r="B1231" i="17"/>
  <c r="A1231" i="17"/>
  <c r="E1230" i="17"/>
  <c r="D1230" i="17"/>
  <c r="C1230" i="17"/>
  <c r="B1230" i="17"/>
  <c r="A1230" i="17"/>
  <c r="E1229" i="17"/>
  <c r="D1229" i="17"/>
  <c r="C1229" i="17"/>
  <c r="B1229" i="17"/>
  <c r="A1229" i="17"/>
  <c r="E1228" i="17"/>
  <c r="D1228" i="17"/>
  <c r="C1228" i="17"/>
  <c r="B1228" i="17"/>
  <c r="A1228" i="17"/>
  <c r="E1227" i="17"/>
  <c r="D1227" i="17"/>
  <c r="C1227" i="17"/>
  <c r="B1227" i="17"/>
  <c r="A1227" i="17"/>
  <c r="E1226" i="17"/>
  <c r="D1226" i="17"/>
  <c r="C1226" i="17"/>
  <c r="B1226" i="17"/>
  <c r="A1226" i="17"/>
  <c r="E1225" i="17"/>
  <c r="D1225" i="17"/>
  <c r="C1225" i="17"/>
  <c r="B1225" i="17"/>
  <c r="A1225" i="17"/>
  <c r="E1224" i="17"/>
  <c r="D1224" i="17"/>
  <c r="C1224" i="17"/>
  <c r="B1224" i="17"/>
  <c r="A1224" i="17"/>
  <c r="E1223" i="17"/>
  <c r="D1223" i="17"/>
  <c r="C1223" i="17"/>
  <c r="B1223" i="17"/>
  <c r="A1223" i="17"/>
  <c r="E1222" i="17"/>
  <c r="D1222" i="17"/>
  <c r="C1222" i="17"/>
  <c r="B1222" i="17"/>
  <c r="A1222" i="17"/>
  <c r="E1221" i="17"/>
  <c r="D1221" i="17"/>
  <c r="C1221" i="17"/>
  <c r="B1221" i="17"/>
  <c r="A1221" i="17"/>
  <c r="E1220" i="17"/>
  <c r="D1220" i="17"/>
  <c r="C1220" i="17"/>
  <c r="B1220" i="17"/>
  <c r="A1220" i="17"/>
  <c r="E1219" i="17"/>
  <c r="D1219" i="17"/>
  <c r="C1219" i="17"/>
  <c r="B1219" i="17"/>
  <c r="A1219" i="17"/>
  <c r="E1218" i="17"/>
  <c r="D1218" i="17"/>
  <c r="C1218" i="17"/>
  <c r="B1218" i="17"/>
  <c r="A1218" i="17"/>
  <c r="E1217" i="17"/>
  <c r="D1217" i="17"/>
  <c r="C1217" i="17"/>
  <c r="B1217" i="17"/>
  <c r="A1217" i="17"/>
  <c r="E1216" i="17"/>
  <c r="D1216" i="17"/>
  <c r="C1216" i="17"/>
  <c r="B1216" i="17"/>
  <c r="A1216" i="17"/>
  <c r="E1215" i="17"/>
  <c r="D1215" i="17"/>
  <c r="C1215" i="17"/>
  <c r="B1215" i="17"/>
  <c r="A1215" i="17"/>
  <c r="E1214" i="17"/>
  <c r="D1214" i="17"/>
  <c r="C1214" i="17"/>
  <c r="B1214" i="17"/>
  <c r="A1214" i="17"/>
  <c r="E1213" i="17"/>
  <c r="D1213" i="17"/>
  <c r="C1213" i="17"/>
  <c r="B1213" i="17"/>
  <c r="A1213" i="17"/>
  <c r="E1212" i="17"/>
  <c r="D1212" i="17"/>
  <c r="C1212" i="17"/>
  <c r="B1212" i="17"/>
  <c r="A1212" i="17"/>
  <c r="E1211" i="17"/>
  <c r="D1211" i="17"/>
  <c r="C1211" i="17"/>
  <c r="B1211" i="17"/>
  <c r="A1211" i="17"/>
  <c r="E1210" i="17"/>
  <c r="D1210" i="17"/>
  <c r="C1210" i="17"/>
  <c r="B1210" i="17"/>
  <c r="A1210" i="17"/>
  <c r="E1209" i="17"/>
  <c r="D1209" i="17"/>
  <c r="C1209" i="17"/>
  <c r="B1209" i="17"/>
  <c r="A1209" i="17"/>
  <c r="E1208" i="17"/>
  <c r="D1208" i="17"/>
  <c r="C1208" i="17"/>
  <c r="B1208" i="17"/>
  <c r="A1208" i="17"/>
  <c r="E1207" i="17"/>
  <c r="D1207" i="17"/>
  <c r="C1207" i="17"/>
  <c r="B1207" i="17"/>
  <c r="A1207" i="17"/>
  <c r="E1206" i="17"/>
  <c r="D1206" i="17"/>
  <c r="C1206" i="17"/>
  <c r="B1206" i="17"/>
  <c r="A1206" i="17"/>
  <c r="E1205" i="17"/>
  <c r="D1205" i="17"/>
  <c r="C1205" i="17"/>
  <c r="B1205" i="17"/>
  <c r="A1205" i="17"/>
  <c r="E1204" i="17"/>
  <c r="D1204" i="17"/>
  <c r="C1204" i="17"/>
  <c r="B1204" i="17"/>
  <c r="A1204" i="17"/>
  <c r="E1203" i="17"/>
  <c r="D1203" i="17"/>
  <c r="C1203" i="17"/>
  <c r="B1203" i="17"/>
  <c r="A1203" i="17"/>
  <c r="E1202" i="17"/>
  <c r="D1202" i="17"/>
  <c r="C1202" i="17"/>
  <c r="B1202" i="17"/>
  <c r="A1202" i="17"/>
  <c r="E1201" i="17"/>
  <c r="D1201" i="17"/>
  <c r="C1201" i="17"/>
  <c r="B1201" i="17"/>
  <c r="A1201" i="17"/>
  <c r="E1200" i="17"/>
  <c r="D1200" i="17"/>
  <c r="C1200" i="17"/>
  <c r="B1200" i="17"/>
  <c r="A1200" i="17"/>
  <c r="E1199" i="17"/>
  <c r="D1199" i="17"/>
  <c r="C1199" i="17"/>
  <c r="B1199" i="17"/>
  <c r="A1199" i="17"/>
  <c r="E1198" i="17"/>
  <c r="D1198" i="17"/>
  <c r="C1198" i="17"/>
  <c r="B1198" i="17"/>
  <c r="A1198" i="17"/>
  <c r="E1197" i="17"/>
  <c r="D1197" i="17"/>
  <c r="C1197" i="17"/>
  <c r="B1197" i="17"/>
  <c r="A1197" i="17"/>
  <c r="E1196" i="17"/>
  <c r="D1196" i="17"/>
  <c r="C1196" i="17"/>
  <c r="B1196" i="17"/>
  <c r="A1196" i="17"/>
  <c r="E1195" i="17"/>
  <c r="D1195" i="17"/>
  <c r="C1195" i="17"/>
  <c r="B1195" i="17"/>
  <c r="A1195" i="17"/>
  <c r="E1194" i="17"/>
  <c r="D1194" i="17"/>
  <c r="C1194" i="17"/>
  <c r="B1194" i="17"/>
  <c r="A1194" i="17"/>
  <c r="E1193" i="17"/>
  <c r="D1193" i="17"/>
  <c r="C1193" i="17"/>
  <c r="B1193" i="17"/>
  <c r="A1193" i="17"/>
  <c r="E1192" i="17"/>
  <c r="D1192" i="17"/>
  <c r="C1192" i="17"/>
  <c r="B1192" i="17"/>
  <c r="A1192" i="17"/>
  <c r="E1191" i="17"/>
  <c r="D1191" i="17"/>
  <c r="C1191" i="17"/>
  <c r="B1191" i="17"/>
  <c r="A1191" i="17"/>
  <c r="E1190" i="17"/>
  <c r="D1190" i="17"/>
  <c r="C1190" i="17"/>
  <c r="B1190" i="17"/>
  <c r="A1190" i="17"/>
  <c r="E1189" i="17"/>
  <c r="D1189" i="17"/>
  <c r="C1189" i="17"/>
  <c r="B1189" i="17"/>
  <c r="A1189" i="17"/>
  <c r="E1188" i="17"/>
  <c r="D1188" i="17"/>
  <c r="C1188" i="17"/>
  <c r="B1188" i="17"/>
  <c r="A1188" i="17"/>
  <c r="E1187" i="17"/>
  <c r="D1187" i="17"/>
  <c r="C1187" i="17"/>
  <c r="B1187" i="17"/>
  <c r="A1187" i="17"/>
  <c r="E1186" i="17"/>
  <c r="D1186" i="17"/>
  <c r="C1186" i="17"/>
  <c r="B1186" i="17"/>
  <c r="A1186" i="17"/>
  <c r="E1185" i="17"/>
  <c r="D1185" i="17"/>
  <c r="C1185" i="17"/>
  <c r="B1185" i="17"/>
  <c r="A1185" i="17"/>
  <c r="E1184" i="17"/>
  <c r="D1184" i="17"/>
  <c r="C1184" i="17"/>
  <c r="A1184" i="17"/>
  <c r="D1180" i="17"/>
  <c r="E1180" i="17"/>
  <c r="D1181" i="17"/>
  <c r="E1181" i="17"/>
  <c r="D1182" i="17"/>
  <c r="E1182" i="17"/>
  <c r="D1183" i="17"/>
  <c r="E1183" i="17"/>
  <c r="B1160" i="17"/>
  <c r="D1160" i="17"/>
  <c r="E1160" i="17"/>
  <c r="B1161" i="17"/>
  <c r="D1161" i="17"/>
  <c r="E1161" i="17"/>
  <c r="D1162" i="17"/>
  <c r="E1162" i="17"/>
  <c r="D1163" i="17"/>
  <c r="E1163" i="17"/>
  <c r="D1164" i="17"/>
  <c r="E1164" i="17"/>
  <c r="D1165" i="17"/>
  <c r="E1165" i="17"/>
  <c r="D1166" i="17"/>
  <c r="E1166" i="17"/>
  <c r="B1167" i="17"/>
  <c r="D1167" i="17"/>
  <c r="E1167" i="17"/>
  <c r="D1168" i="17"/>
  <c r="E1168" i="17"/>
  <c r="D1169" i="17"/>
  <c r="E1169" i="17"/>
  <c r="D1170" i="17"/>
  <c r="E1170" i="17"/>
  <c r="D1171" i="17"/>
  <c r="E1171" i="17"/>
  <c r="D1172" i="17"/>
  <c r="E1172" i="17"/>
  <c r="B1173" i="17"/>
  <c r="D1173" i="17"/>
  <c r="E1173" i="17"/>
  <c r="D1174" i="17"/>
  <c r="E1174" i="17"/>
  <c r="D1175" i="17"/>
  <c r="E1175" i="17"/>
  <c r="D1176" i="17"/>
  <c r="E1176" i="17"/>
  <c r="D1177" i="17"/>
  <c r="E1177" i="17"/>
  <c r="D1178" i="17"/>
  <c r="E1178" i="17"/>
  <c r="B1179" i="17"/>
  <c r="D1179" i="17"/>
  <c r="E1179" i="17"/>
  <c r="M1183" i="17"/>
  <c r="O1183" i="17" s="1"/>
  <c r="C1183" i="17" s="1"/>
  <c r="M1182" i="17"/>
  <c r="O1182" i="17" s="1"/>
  <c r="A1182" i="17" s="1"/>
  <c r="M1181" i="17"/>
  <c r="O1181" i="17" s="1"/>
  <c r="A1181" i="17" s="1"/>
  <c r="M1180" i="17"/>
  <c r="O1180" i="17" s="1"/>
  <c r="C1180" i="17" s="1"/>
  <c r="M1179" i="17"/>
  <c r="O1179" i="17" s="1"/>
  <c r="A1179" i="17" s="1"/>
  <c r="O1178" i="17"/>
  <c r="A1178" i="17" s="1"/>
  <c r="M1177" i="17"/>
  <c r="O1177" i="17" s="1"/>
  <c r="A1177" i="17" s="1"/>
  <c r="M1176" i="17"/>
  <c r="O1176" i="17" s="1"/>
  <c r="A1176" i="17" s="1"/>
  <c r="M1175" i="17"/>
  <c r="O1175" i="17" s="1"/>
  <c r="C1175" i="17" s="1"/>
  <c r="M1174" i="17"/>
  <c r="O1174" i="17" s="1"/>
  <c r="A1174" i="17" s="1"/>
  <c r="M1173" i="17"/>
  <c r="O1173" i="17" s="1"/>
  <c r="A1173" i="17" s="1"/>
  <c r="O1172" i="17"/>
  <c r="C1172" i="17" s="1"/>
  <c r="M1171" i="17"/>
  <c r="O1171" i="17" s="1"/>
  <c r="A1171" i="17" s="1"/>
  <c r="M1170" i="17"/>
  <c r="O1170" i="17" s="1"/>
  <c r="A1170" i="17" s="1"/>
  <c r="M1169" i="17"/>
  <c r="O1169" i="17" s="1"/>
  <c r="A1169" i="17" s="1"/>
  <c r="M1168" i="17"/>
  <c r="O1168" i="17" s="1"/>
  <c r="A1168" i="17" s="1"/>
  <c r="M1167" i="17"/>
  <c r="O1167" i="17" s="1"/>
  <c r="C1167" i="17" s="1"/>
  <c r="O1166" i="17"/>
  <c r="A1166" i="17" s="1"/>
  <c r="M1165" i="17"/>
  <c r="O1165" i="17" s="1"/>
  <c r="A1165" i="17" s="1"/>
  <c r="M1164" i="17"/>
  <c r="O1164" i="17" s="1"/>
  <c r="C1164" i="17" s="1"/>
  <c r="M1163" i="17"/>
  <c r="O1163" i="17" s="1"/>
  <c r="A1163" i="17" s="1"/>
  <c r="M1162" i="17"/>
  <c r="O1162" i="17" s="1"/>
  <c r="A1162" i="17" s="1"/>
  <c r="M1161" i="17"/>
  <c r="O1161" i="17" s="1"/>
  <c r="A1161" i="17" s="1"/>
  <c r="O1160" i="17"/>
  <c r="A1160" i="17" s="1"/>
  <c r="A758" i="16"/>
  <c r="A759" i="16"/>
  <c r="A760" i="16"/>
  <c r="A761" i="16"/>
  <c r="A762" i="16"/>
  <c r="A763" i="16"/>
  <c r="B758" i="16"/>
  <c r="B759" i="16"/>
  <c r="B760" i="16"/>
  <c r="B761" i="16"/>
  <c r="B762" i="16"/>
  <c r="B763" i="16"/>
  <c r="C758" i="16"/>
  <c r="C759" i="16"/>
  <c r="C760" i="16"/>
  <c r="C761" i="16"/>
  <c r="C762" i="16"/>
  <c r="C763" i="16"/>
  <c r="I763" i="16"/>
  <c r="K763" i="16" s="1"/>
  <c r="I762" i="16"/>
  <c r="K762" i="16" s="1"/>
  <c r="I761" i="16"/>
  <c r="K761" i="16" s="1"/>
  <c r="I760" i="16"/>
  <c r="K760" i="16" s="1"/>
  <c r="I759" i="16"/>
  <c r="K759" i="16" s="1"/>
  <c r="K758" i="16"/>
  <c r="A764" i="16"/>
  <c r="A765" i="16"/>
  <c r="A766" i="16"/>
  <c r="A767" i="16"/>
  <c r="A768" i="16"/>
  <c r="A769" i="16"/>
  <c r="B764" i="16"/>
  <c r="B765" i="16"/>
  <c r="B766" i="16"/>
  <c r="B767" i="16"/>
  <c r="B768" i="16"/>
  <c r="B769" i="16"/>
  <c r="C764" i="16"/>
  <c r="C765" i="16"/>
  <c r="C766" i="16"/>
  <c r="C767" i="16"/>
  <c r="C768" i="16"/>
  <c r="C769" i="16"/>
  <c r="I769" i="16"/>
  <c r="K769" i="16" s="1"/>
  <c r="I768" i="16"/>
  <c r="K768" i="16" s="1"/>
  <c r="I767" i="16"/>
  <c r="K767" i="16" s="1"/>
  <c r="I766" i="16"/>
  <c r="K766" i="16" s="1"/>
  <c r="I765" i="16"/>
  <c r="K765" i="16" s="1"/>
  <c r="K764" i="16"/>
  <c r="A770" i="16"/>
  <c r="A771" i="16"/>
  <c r="A772" i="16"/>
  <c r="A773" i="16"/>
  <c r="A774" i="16"/>
  <c r="A775" i="16"/>
  <c r="B770" i="16"/>
  <c r="B771" i="16"/>
  <c r="B772" i="16"/>
  <c r="B773" i="16"/>
  <c r="B774" i="16"/>
  <c r="B775" i="16"/>
  <c r="C770" i="16"/>
  <c r="C771" i="16"/>
  <c r="C772" i="16"/>
  <c r="C773" i="16"/>
  <c r="C774" i="16"/>
  <c r="C775" i="16"/>
  <c r="I775" i="16"/>
  <c r="K775" i="16" s="1"/>
  <c r="I774" i="16"/>
  <c r="K774" i="16" s="1"/>
  <c r="I773" i="16"/>
  <c r="K773" i="16" s="1"/>
  <c r="I772" i="16"/>
  <c r="K772" i="16" s="1"/>
  <c r="I771" i="16"/>
  <c r="K771" i="16" s="1"/>
  <c r="K770" i="16"/>
  <c r="A781" i="16"/>
  <c r="B781" i="16"/>
  <c r="C781" i="16"/>
  <c r="I781" i="16"/>
  <c r="K781" i="16" s="1"/>
  <c r="A776" i="16"/>
  <c r="A777" i="16"/>
  <c r="A778" i="16"/>
  <c r="A779" i="16"/>
  <c r="A780" i="16"/>
  <c r="B776" i="16"/>
  <c r="B777" i="16"/>
  <c r="B778" i="16"/>
  <c r="B779" i="16"/>
  <c r="B780" i="16"/>
  <c r="C776" i="16"/>
  <c r="C777" i="16"/>
  <c r="C778" i="16"/>
  <c r="C779" i="16"/>
  <c r="C780" i="16"/>
  <c r="I780" i="16"/>
  <c r="K780" i="16" s="1"/>
  <c r="I779" i="16"/>
  <c r="K779" i="16" s="1"/>
  <c r="I778" i="16"/>
  <c r="K778" i="16" s="1"/>
  <c r="I777" i="16"/>
  <c r="K777" i="16" s="1"/>
  <c r="K776" i="16"/>
  <c r="E904" i="18"/>
  <c r="D904" i="18"/>
  <c r="C904" i="18"/>
  <c r="B904" i="18"/>
  <c r="A904" i="18"/>
  <c r="E903" i="18"/>
  <c r="D903" i="18"/>
  <c r="C903" i="18"/>
  <c r="B903" i="18"/>
  <c r="A903" i="18"/>
  <c r="E902" i="18"/>
  <c r="D902" i="18"/>
  <c r="C902" i="18"/>
  <c r="B902" i="18"/>
  <c r="A902" i="18"/>
  <c r="E901" i="18"/>
  <c r="D901" i="18"/>
  <c r="C901" i="18"/>
  <c r="B901" i="18"/>
  <c r="A901" i="18"/>
  <c r="E900" i="18"/>
  <c r="D900" i="18"/>
  <c r="C900" i="18"/>
  <c r="B900" i="18"/>
  <c r="A900" i="18"/>
  <c r="E899" i="18"/>
  <c r="D899" i="18"/>
  <c r="C899" i="18"/>
  <c r="B899" i="18"/>
  <c r="A899" i="18"/>
  <c r="E898" i="18"/>
  <c r="D898" i="18"/>
  <c r="C898" i="18"/>
  <c r="B898" i="18"/>
  <c r="A898" i="18"/>
  <c r="E897" i="18"/>
  <c r="D897" i="18"/>
  <c r="C897" i="18"/>
  <c r="B897" i="18"/>
  <c r="A897" i="18"/>
  <c r="E896" i="18"/>
  <c r="D896" i="18"/>
  <c r="C896" i="18"/>
  <c r="B896" i="18"/>
  <c r="A896" i="18"/>
  <c r="E895" i="18"/>
  <c r="D895" i="18"/>
  <c r="C895" i="18"/>
  <c r="B895" i="18"/>
  <c r="A895" i="18"/>
  <c r="E894" i="18"/>
  <c r="D894" i="18"/>
  <c r="C894" i="18"/>
  <c r="B894" i="18"/>
  <c r="A894" i="18"/>
  <c r="E893" i="18"/>
  <c r="D893" i="18"/>
  <c r="B893" i="18"/>
  <c r="E892" i="18"/>
  <c r="D892" i="18"/>
  <c r="M904" i="18"/>
  <c r="O904" i="18" s="1"/>
  <c r="M903" i="18"/>
  <c r="O903" i="18" s="1"/>
  <c r="M902" i="18"/>
  <c r="O902" i="18" s="1"/>
  <c r="M901" i="18"/>
  <c r="O901" i="18" s="1"/>
  <c r="O900" i="18"/>
  <c r="M899" i="18"/>
  <c r="O899" i="18" s="1"/>
  <c r="M898" i="18"/>
  <c r="O898" i="18" s="1"/>
  <c r="M897" i="18"/>
  <c r="O897" i="18" s="1"/>
  <c r="O896" i="18"/>
  <c r="M895" i="18"/>
  <c r="O895" i="18" s="1"/>
  <c r="M894" i="18"/>
  <c r="O894" i="18" s="1"/>
  <c r="M893" i="18"/>
  <c r="O893" i="18" s="1"/>
  <c r="O892" i="18"/>
  <c r="A1136" i="17"/>
  <c r="C1136" i="17"/>
  <c r="D1136" i="17"/>
  <c r="E1136" i="17"/>
  <c r="A1138" i="17"/>
  <c r="C1138" i="17"/>
  <c r="D1138" i="17"/>
  <c r="E1138" i="17"/>
  <c r="A1139" i="17"/>
  <c r="B1139" i="17"/>
  <c r="C1139" i="17"/>
  <c r="D1139" i="17"/>
  <c r="E1139" i="17"/>
  <c r="A1140" i="17"/>
  <c r="C1140" i="17"/>
  <c r="D1140" i="17"/>
  <c r="E1140" i="17"/>
  <c r="A1142" i="17"/>
  <c r="C1142" i="17"/>
  <c r="D1142" i="17"/>
  <c r="E1142" i="17"/>
  <c r="A1143" i="17"/>
  <c r="B1143" i="17"/>
  <c r="C1143" i="17"/>
  <c r="D1143" i="17"/>
  <c r="E1143" i="17"/>
  <c r="A1144" i="17"/>
  <c r="B1144" i="17"/>
  <c r="C1144" i="17"/>
  <c r="D1144" i="17"/>
  <c r="E1144" i="17"/>
  <c r="A1145" i="17"/>
  <c r="B1145" i="17"/>
  <c r="C1145" i="17"/>
  <c r="D1145" i="17"/>
  <c r="E1145" i="17"/>
  <c r="A1147" i="17"/>
  <c r="C1147" i="17"/>
  <c r="D1147" i="17"/>
  <c r="E1147" i="17"/>
  <c r="A1148" i="17"/>
  <c r="C1148" i="17"/>
  <c r="D1148" i="17"/>
  <c r="E1148" i="17"/>
  <c r="A1149" i="17"/>
  <c r="B1149" i="17"/>
  <c r="C1149" i="17"/>
  <c r="D1149" i="17"/>
  <c r="E1149" i="17"/>
  <c r="A1150" i="17"/>
  <c r="B1150" i="17"/>
  <c r="C1150" i="17"/>
  <c r="D1150" i="17"/>
  <c r="E1150" i="17"/>
  <c r="A1151" i="17"/>
  <c r="B1151" i="17"/>
  <c r="C1151" i="17"/>
  <c r="D1151" i="17"/>
  <c r="E1151" i="17"/>
  <c r="A1152" i="17"/>
  <c r="B1152" i="17"/>
  <c r="C1152" i="17"/>
  <c r="D1152" i="17"/>
  <c r="E1152" i="17"/>
  <c r="A1153" i="17"/>
  <c r="B1153" i="17"/>
  <c r="C1153" i="17"/>
  <c r="D1153" i="17"/>
  <c r="E1153" i="17"/>
  <c r="A1154" i="17"/>
  <c r="B1154" i="17"/>
  <c r="C1154" i="17"/>
  <c r="D1154" i="17"/>
  <c r="E1154" i="17"/>
  <c r="A1155" i="17"/>
  <c r="B1155" i="17"/>
  <c r="C1155" i="17"/>
  <c r="D1155" i="17"/>
  <c r="E1155" i="17"/>
  <c r="A1156" i="17"/>
  <c r="B1156" i="17"/>
  <c r="C1156" i="17"/>
  <c r="D1156" i="17"/>
  <c r="E1156" i="17"/>
  <c r="A1158" i="17"/>
  <c r="C1158" i="17"/>
  <c r="D1158" i="17"/>
  <c r="E1158" i="17"/>
  <c r="A1159" i="17"/>
  <c r="B1159" i="17"/>
  <c r="C1159" i="17"/>
  <c r="D1159" i="17"/>
  <c r="E1159" i="17"/>
  <c r="A1111" i="17"/>
  <c r="B1111" i="17"/>
  <c r="C1111" i="17"/>
  <c r="D1111" i="17"/>
  <c r="E1111" i="17"/>
  <c r="A1113" i="17"/>
  <c r="C1113" i="17"/>
  <c r="D1113" i="17"/>
  <c r="E1113" i="17"/>
  <c r="A1114" i="17"/>
  <c r="B1114" i="17"/>
  <c r="C1114" i="17"/>
  <c r="D1114" i="17"/>
  <c r="E1114" i="17"/>
  <c r="A1115" i="17"/>
  <c r="C1115" i="17"/>
  <c r="D1115" i="17"/>
  <c r="E1115" i="17"/>
  <c r="A1117" i="17"/>
  <c r="C1117" i="17"/>
  <c r="D1117" i="17"/>
  <c r="E1117" i="17"/>
  <c r="A1118" i="17"/>
  <c r="B1118" i="17"/>
  <c r="C1118" i="17"/>
  <c r="D1118" i="17"/>
  <c r="E1118" i="17"/>
  <c r="A1119" i="17"/>
  <c r="B1119" i="17"/>
  <c r="C1119" i="17"/>
  <c r="D1119" i="17"/>
  <c r="E1119" i="17"/>
  <c r="A1120" i="17"/>
  <c r="B1120" i="17"/>
  <c r="C1120" i="17"/>
  <c r="D1120" i="17"/>
  <c r="E1120" i="17"/>
  <c r="A1122" i="17"/>
  <c r="C1122" i="17"/>
  <c r="D1122" i="17"/>
  <c r="E1122" i="17"/>
  <c r="A1123" i="17"/>
  <c r="C1123" i="17"/>
  <c r="D1123" i="17"/>
  <c r="E1123" i="17"/>
  <c r="A1124" i="17"/>
  <c r="B1124" i="17"/>
  <c r="C1124" i="17"/>
  <c r="D1124" i="17"/>
  <c r="E1124" i="17"/>
  <c r="A1125" i="17"/>
  <c r="B1125" i="17"/>
  <c r="C1125" i="17"/>
  <c r="D1125" i="17"/>
  <c r="E1125" i="17"/>
  <c r="A1126" i="17"/>
  <c r="B1126" i="17"/>
  <c r="C1126" i="17"/>
  <c r="D1126" i="17"/>
  <c r="E1126" i="17"/>
  <c r="A1127" i="17"/>
  <c r="B1127" i="17"/>
  <c r="C1127" i="17"/>
  <c r="D1127" i="17"/>
  <c r="E1127" i="17"/>
  <c r="A1128" i="17"/>
  <c r="B1128" i="17"/>
  <c r="C1128" i="17"/>
  <c r="D1128" i="17"/>
  <c r="E1128" i="17"/>
  <c r="A1129" i="17"/>
  <c r="B1129" i="17"/>
  <c r="C1129" i="17"/>
  <c r="D1129" i="17"/>
  <c r="E1129" i="17"/>
  <c r="A1130" i="17"/>
  <c r="B1130" i="17"/>
  <c r="C1130" i="17"/>
  <c r="D1130" i="17"/>
  <c r="E1130" i="17"/>
  <c r="A1131" i="17"/>
  <c r="B1131" i="17"/>
  <c r="C1131" i="17"/>
  <c r="D1131" i="17"/>
  <c r="E1131" i="17"/>
  <c r="A1133" i="17"/>
  <c r="C1133" i="17"/>
  <c r="D1133" i="17"/>
  <c r="E1133" i="17"/>
  <c r="A1134" i="17"/>
  <c r="B1134" i="17"/>
  <c r="C1134" i="17"/>
  <c r="D1134" i="17"/>
  <c r="E1134" i="17"/>
  <c r="K1109" i="17"/>
  <c r="E1109" i="17"/>
  <c r="D1109" i="17"/>
  <c r="E1108" i="17"/>
  <c r="D1108" i="17"/>
  <c r="E1106" i="17"/>
  <c r="D1106" i="17"/>
  <c r="E1105" i="17"/>
  <c r="D1105" i="17"/>
  <c r="E1104" i="17"/>
  <c r="D1104" i="17"/>
  <c r="E1103" i="17"/>
  <c r="D1103" i="17"/>
  <c r="E1102" i="17"/>
  <c r="D1102" i="17"/>
  <c r="E1101" i="17"/>
  <c r="D1101" i="17"/>
  <c r="E1100" i="17"/>
  <c r="D1100" i="17"/>
  <c r="E1099" i="17"/>
  <c r="D1099" i="17"/>
  <c r="E1098" i="17"/>
  <c r="D1098" i="17"/>
  <c r="E1097" i="17"/>
  <c r="D1097" i="17"/>
  <c r="E1095" i="17"/>
  <c r="D1095" i="17"/>
  <c r="E1094" i="17"/>
  <c r="D1094" i="17"/>
  <c r="E1093" i="17"/>
  <c r="D1093" i="17"/>
  <c r="E1092" i="17"/>
  <c r="D1092" i="17"/>
  <c r="E1090" i="17"/>
  <c r="D1090" i="17"/>
  <c r="E1089" i="17"/>
  <c r="D1089" i="17"/>
  <c r="C1089" i="17"/>
  <c r="A1089" i="17"/>
  <c r="E1087" i="17"/>
  <c r="D1087" i="17"/>
  <c r="C1087" i="17"/>
  <c r="A1087" i="17"/>
  <c r="E1086" i="17"/>
  <c r="D1086" i="17"/>
  <c r="C1086" i="17"/>
  <c r="A1086" i="17"/>
  <c r="D1107" i="17"/>
  <c r="E1107" i="17"/>
  <c r="O1088" i="17"/>
  <c r="A1088" i="17" s="1"/>
  <c r="D1088" i="17"/>
  <c r="E1088" i="17"/>
  <c r="D1091" i="17"/>
  <c r="E1091" i="17"/>
  <c r="D1096" i="17"/>
  <c r="E1096" i="17"/>
  <c r="D1110" i="17"/>
  <c r="E1110" i="17"/>
  <c r="B1112" i="17"/>
  <c r="D1112" i="17"/>
  <c r="E1112" i="17"/>
  <c r="D1116" i="17"/>
  <c r="E1116" i="17"/>
  <c r="D1121" i="17"/>
  <c r="E1121" i="17"/>
  <c r="D1132" i="17"/>
  <c r="E1132" i="17"/>
  <c r="D1135" i="17"/>
  <c r="E1135" i="17"/>
  <c r="D1137" i="17"/>
  <c r="E1137" i="17"/>
  <c r="D1141" i="17"/>
  <c r="E1141" i="17"/>
  <c r="D1146" i="17"/>
  <c r="E1146" i="17"/>
  <c r="D1157" i="17"/>
  <c r="E1157" i="17"/>
  <c r="M1157" i="17"/>
  <c r="O1157" i="17" s="1"/>
  <c r="A1157" i="17" s="1"/>
  <c r="M1146" i="17"/>
  <c r="O1146" i="17" s="1"/>
  <c r="A1146" i="17" s="1"/>
  <c r="M1141" i="17"/>
  <c r="O1141" i="17" s="1"/>
  <c r="C1141" i="17" s="1"/>
  <c r="M1137" i="17"/>
  <c r="O1137" i="17" s="1"/>
  <c r="A1137" i="17" s="1"/>
  <c r="O1135" i="17"/>
  <c r="A1135" i="17" s="1"/>
  <c r="M1132" i="17"/>
  <c r="O1132" i="17" s="1"/>
  <c r="A1132" i="17" s="1"/>
  <c r="M1121" i="17"/>
  <c r="O1121" i="17" s="1"/>
  <c r="A1121" i="17" s="1"/>
  <c r="M1116" i="17"/>
  <c r="O1116" i="17" s="1"/>
  <c r="C1116" i="17" s="1"/>
  <c r="M1112" i="17"/>
  <c r="O1112" i="17" s="1"/>
  <c r="O1110" i="17"/>
  <c r="A1110" i="17" s="1"/>
  <c r="A749" i="16"/>
  <c r="A750" i="16"/>
  <c r="A751" i="16"/>
  <c r="A752" i="16"/>
  <c r="A753" i="16"/>
  <c r="B749" i="16"/>
  <c r="B750" i="16"/>
  <c r="B751" i="16"/>
  <c r="B752" i="16"/>
  <c r="B753" i="16"/>
  <c r="C749" i="16"/>
  <c r="C750" i="16"/>
  <c r="C751" i="16"/>
  <c r="C752" i="16"/>
  <c r="C753" i="16"/>
  <c r="I753" i="16"/>
  <c r="K753" i="16" s="1"/>
  <c r="I752" i="16"/>
  <c r="K752" i="16" s="1"/>
  <c r="I751" i="16"/>
  <c r="K751" i="16" s="1"/>
  <c r="I750" i="16"/>
  <c r="K750" i="16" s="1"/>
  <c r="K749" i="16"/>
  <c r="A747" i="16"/>
  <c r="B747" i="16"/>
  <c r="C747" i="16"/>
  <c r="A748" i="16"/>
  <c r="B748" i="16"/>
  <c r="C748" i="16"/>
  <c r="I748" i="16"/>
  <c r="K748" i="16" s="1"/>
  <c r="I747" i="16"/>
  <c r="K747" i="16" s="1"/>
  <c r="A744" i="16"/>
  <c r="A745" i="16"/>
  <c r="A746" i="16"/>
  <c r="B744" i="16"/>
  <c r="B745" i="16"/>
  <c r="B746" i="16"/>
  <c r="C744" i="16"/>
  <c r="C745" i="16"/>
  <c r="C746" i="16"/>
  <c r="I746" i="16"/>
  <c r="K746" i="16" s="1"/>
  <c r="I745" i="16"/>
  <c r="K745" i="16" s="1"/>
  <c r="K744" i="16"/>
  <c r="K754" i="16"/>
  <c r="A757" i="16"/>
  <c r="B757" i="16"/>
  <c r="C757" i="16"/>
  <c r="I756" i="16"/>
  <c r="K756" i="16" s="1"/>
  <c r="I757" i="16"/>
  <c r="K757" i="16" s="1"/>
  <c r="A754" i="16"/>
  <c r="B754" i="16"/>
  <c r="C754" i="16"/>
  <c r="A756" i="16"/>
  <c r="B756" i="16"/>
  <c r="C756" i="16"/>
  <c r="I755" i="16"/>
  <c r="K755" i="16" s="1"/>
  <c r="A755" i="16"/>
  <c r="B755" i="16"/>
  <c r="C755" i="16"/>
  <c r="L112" i="15"/>
  <c r="L113" i="15"/>
  <c r="B112" i="15"/>
  <c r="B113" i="15"/>
  <c r="L111" i="15"/>
  <c r="B111" i="15"/>
  <c r="A861" i="18"/>
  <c r="B861" i="18"/>
  <c r="C861" i="18"/>
  <c r="D861" i="18"/>
  <c r="E861" i="18"/>
  <c r="A862" i="18"/>
  <c r="B862" i="18"/>
  <c r="C862" i="18"/>
  <c r="D862" i="18"/>
  <c r="E862" i="18"/>
  <c r="C863" i="18"/>
  <c r="D863" i="18"/>
  <c r="E863" i="18"/>
  <c r="D864" i="18"/>
  <c r="E864" i="18"/>
  <c r="B865" i="18"/>
  <c r="D865" i="18"/>
  <c r="E865" i="18"/>
  <c r="B866" i="18"/>
  <c r="D866" i="18"/>
  <c r="E866" i="18"/>
  <c r="B867" i="18"/>
  <c r="D867" i="18"/>
  <c r="E867" i="18"/>
  <c r="B868" i="18"/>
  <c r="D868" i="18"/>
  <c r="E868" i="18"/>
  <c r="B869" i="18"/>
  <c r="D869" i="18"/>
  <c r="E869" i="18"/>
  <c r="B870" i="18"/>
  <c r="D870" i="18"/>
  <c r="E870" i="18"/>
  <c r="D871" i="18"/>
  <c r="E871" i="18"/>
  <c r="B872" i="18"/>
  <c r="D872" i="18"/>
  <c r="E872" i="18"/>
  <c r="C873" i="18"/>
  <c r="D873" i="18"/>
  <c r="E873" i="18"/>
  <c r="B874" i="18"/>
  <c r="D874" i="18"/>
  <c r="E874" i="18"/>
  <c r="D875" i="18"/>
  <c r="E875" i="18"/>
  <c r="D876" i="18"/>
  <c r="E876" i="18"/>
  <c r="D877" i="18"/>
  <c r="E877" i="18"/>
  <c r="B878" i="18"/>
  <c r="D878" i="18"/>
  <c r="E878" i="18"/>
  <c r="B879" i="18"/>
  <c r="D879" i="18"/>
  <c r="E879" i="18"/>
  <c r="D880" i="18"/>
  <c r="E880" i="18"/>
  <c r="D881" i="18"/>
  <c r="E881" i="18"/>
  <c r="B882" i="18"/>
  <c r="D882" i="18"/>
  <c r="E882" i="18"/>
  <c r="A883" i="18"/>
  <c r="B883" i="18"/>
  <c r="C883" i="18"/>
  <c r="D883" i="18"/>
  <c r="E883" i="18"/>
  <c r="C884" i="18"/>
  <c r="D884" i="18"/>
  <c r="E884" i="18"/>
  <c r="B885" i="18"/>
  <c r="D885" i="18"/>
  <c r="E885" i="18"/>
  <c r="D886" i="18"/>
  <c r="E886" i="18"/>
  <c r="D887" i="18"/>
  <c r="E887" i="18"/>
  <c r="D888" i="18"/>
  <c r="E888" i="18"/>
  <c r="B889" i="18"/>
  <c r="D889" i="18"/>
  <c r="E889" i="18"/>
  <c r="B890" i="18"/>
  <c r="D890" i="18"/>
  <c r="E890" i="18"/>
  <c r="D891" i="18"/>
  <c r="E891" i="18"/>
  <c r="O891" i="18"/>
  <c r="O890" i="18"/>
  <c r="J890" i="18"/>
  <c r="J891" i="18" s="1"/>
  <c r="O889" i="18"/>
  <c r="O888" i="18"/>
  <c r="O887" i="18"/>
  <c r="M886" i="18"/>
  <c r="O886" i="18" s="1"/>
  <c r="O885" i="18"/>
  <c r="J885" i="18"/>
  <c r="J886" i="18" s="1"/>
  <c r="M884" i="18"/>
  <c r="O884" i="18" s="1"/>
  <c r="O883" i="18"/>
  <c r="K883" i="18"/>
  <c r="A885" i="18" s="1"/>
  <c r="J883" i="18"/>
  <c r="A884" i="18" s="1"/>
  <c r="O882" i="18"/>
  <c r="M881" i="18"/>
  <c r="O881" i="18" s="1"/>
  <c r="M880" i="18"/>
  <c r="O880" i="18" s="1"/>
  <c r="M879" i="18"/>
  <c r="O879" i="18" s="1"/>
  <c r="J879" i="18"/>
  <c r="B880" i="18" s="1"/>
  <c r="M878" i="18"/>
  <c r="O878" i="18" s="1"/>
  <c r="M877" i="18"/>
  <c r="O877" i="18" s="1"/>
  <c r="M876" i="18"/>
  <c r="O876" i="18" s="1"/>
  <c r="M875" i="18"/>
  <c r="O875" i="18" s="1"/>
  <c r="M874" i="18"/>
  <c r="O874" i="18" s="1"/>
  <c r="J874" i="18"/>
  <c r="J875" i="18" s="1"/>
  <c r="J876" i="18" s="1"/>
  <c r="B877" i="18" s="1"/>
  <c r="M873" i="18"/>
  <c r="O873" i="18" s="1"/>
  <c r="O872" i="18"/>
  <c r="K872" i="18"/>
  <c r="A874" i="18" s="1"/>
  <c r="J872" i="18"/>
  <c r="A873" i="18" s="1"/>
  <c r="O871" i="18"/>
  <c r="M870" i="18"/>
  <c r="O870" i="18" s="1"/>
  <c r="J870" i="18"/>
  <c r="M869" i="18"/>
  <c r="O869" i="18" s="1"/>
  <c r="M868" i="18"/>
  <c r="O868" i="18" s="1"/>
  <c r="M867" i="18"/>
  <c r="O867" i="18" s="1"/>
  <c r="M866" i="18"/>
  <c r="O866" i="18" s="1"/>
  <c r="M865" i="18"/>
  <c r="O865" i="18" s="1"/>
  <c r="M864" i="18"/>
  <c r="O864" i="18" s="1"/>
  <c r="M863" i="18"/>
  <c r="O863" i="18" s="1"/>
  <c r="M862" i="18"/>
  <c r="O862" i="18" s="1"/>
  <c r="K862" i="18"/>
  <c r="K863" i="18" s="1"/>
  <c r="J862" i="18"/>
  <c r="A863" i="18" s="1"/>
  <c r="O861" i="18"/>
  <c r="O1065" i="17"/>
  <c r="C1065" i="17" s="1"/>
  <c r="O1066" i="17"/>
  <c r="C1066" i="17" s="1"/>
  <c r="O1076" i="17"/>
  <c r="C1076" i="17" s="1"/>
  <c r="O1077" i="17"/>
  <c r="C1077" i="17" s="1"/>
  <c r="O1079" i="17"/>
  <c r="O1081" i="17"/>
  <c r="O1082" i="17"/>
  <c r="O1083" i="17"/>
  <c r="A1083" i="17" s="1"/>
  <c r="O1084" i="17"/>
  <c r="O1085" i="17"/>
  <c r="C1085" i="17" s="1"/>
  <c r="O1055" i="17"/>
  <c r="E1085" i="17"/>
  <c r="D1085" i="17"/>
  <c r="B1085" i="17"/>
  <c r="A734" i="16"/>
  <c r="A735" i="16"/>
  <c r="A736" i="16"/>
  <c r="A737" i="16"/>
  <c r="A738" i="16"/>
  <c r="A739" i="16"/>
  <c r="A740" i="16"/>
  <c r="A741" i="16"/>
  <c r="A742" i="16"/>
  <c r="A743" i="16"/>
  <c r="K741" i="16"/>
  <c r="K742" i="16"/>
  <c r="K743" i="16"/>
  <c r="C734" i="16"/>
  <c r="C735" i="16"/>
  <c r="C736" i="16"/>
  <c r="C737" i="16"/>
  <c r="C738" i="16"/>
  <c r="C739" i="16"/>
  <c r="C740" i="16"/>
  <c r="C741" i="16"/>
  <c r="C742" i="16"/>
  <c r="C743" i="16"/>
  <c r="K740" i="16"/>
  <c r="K739" i="16"/>
  <c r="I738" i="16"/>
  <c r="K738" i="16" s="1"/>
  <c r="K737" i="16"/>
  <c r="I736" i="16"/>
  <c r="K736" i="16" s="1"/>
  <c r="K735" i="16"/>
  <c r="K734" i="16"/>
  <c r="D1076" i="17"/>
  <c r="E1076" i="17"/>
  <c r="B1077" i="17"/>
  <c r="D1077" i="17"/>
  <c r="E1077" i="17"/>
  <c r="B1078" i="17"/>
  <c r="D1078" i="17"/>
  <c r="E1078" i="17"/>
  <c r="D1079" i="17"/>
  <c r="E1079" i="17"/>
  <c r="D1080" i="17"/>
  <c r="E1080" i="17"/>
  <c r="D1081" i="17"/>
  <c r="E1081" i="17"/>
  <c r="D1082" i="17"/>
  <c r="E1082" i="17"/>
  <c r="D1083" i="17"/>
  <c r="E1083" i="17"/>
  <c r="B1084" i="17"/>
  <c r="D1084" i="17"/>
  <c r="E1084" i="17"/>
  <c r="J1084" i="17"/>
  <c r="B1083" i="17"/>
  <c r="M1080" i="17"/>
  <c r="J1079" i="17"/>
  <c r="M1078" i="17"/>
  <c r="O1078" i="17" s="1"/>
  <c r="K1077" i="17"/>
  <c r="K1078" i="17" s="1"/>
  <c r="K1079" i="17" s="1"/>
  <c r="K1080" i="17" s="1"/>
  <c r="K1081" i="17" s="1"/>
  <c r="K1082" i="17" s="1"/>
  <c r="K1083" i="17" s="1"/>
  <c r="K1084" i="17" s="1"/>
  <c r="K1085" i="17" s="1"/>
  <c r="J1077" i="17"/>
  <c r="K1066" i="17"/>
  <c r="K1067" i="17" s="1"/>
  <c r="K1068" i="17" s="1"/>
  <c r="K1069" i="17" s="1"/>
  <c r="K1070" i="17" s="1"/>
  <c r="K1071" i="17" s="1"/>
  <c r="K1072" i="17" s="1"/>
  <c r="K1073" i="17" s="1"/>
  <c r="K1074" i="17" s="1"/>
  <c r="D1065" i="17"/>
  <c r="E1065" i="17"/>
  <c r="B1066" i="17"/>
  <c r="D1066" i="17"/>
  <c r="E1066" i="17"/>
  <c r="B1067" i="17"/>
  <c r="D1067" i="17"/>
  <c r="E1067" i="17"/>
  <c r="D1068" i="17"/>
  <c r="E1068" i="17"/>
  <c r="D1069" i="17"/>
  <c r="E1069" i="17"/>
  <c r="D1070" i="17"/>
  <c r="E1070" i="17"/>
  <c r="D1071" i="17"/>
  <c r="E1071" i="17"/>
  <c r="D1072" i="17"/>
  <c r="E1072" i="17"/>
  <c r="D1073" i="17"/>
  <c r="E1073" i="17"/>
  <c r="D1074" i="17"/>
  <c r="E1074" i="17"/>
  <c r="D1075" i="17"/>
  <c r="E1075" i="17"/>
  <c r="M1075" i="17"/>
  <c r="O1075" i="17" s="1"/>
  <c r="M1074" i="17"/>
  <c r="O1074" i="17" s="1"/>
  <c r="C1074" i="17" s="1"/>
  <c r="M1073" i="17"/>
  <c r="O1073" i="17" s="1"/>
  <c r="C1073" i="17" s="1"/>
  <c r="M1072" i="17"/>
  <c r="B1073" i="17" s="1"/>
  <c r="M1071" i="17"/>
  <c r="B1072" i="17" s="1"/>
  <c r="M1070" i="17"/>
  <c r="O1070" i="17" s="1"/>
  <c r="M1069" i="17"/>
  <c r="B1070" i="17" s="1"/>
  <c r="M1068" i="17"/>
  <c r="O1068" i="17" s="1"/>
  <c r="C1068" i="17" s="1"/>
  <c r="M1067" i="17"/>
  <c r="O1067" i="17" s="1"/>
  <c r="J1066" i="17"/>
  <c r="J1068" i="17" s="1"/>
  <c r="J1069" i="17" s="1"/>
  <c r="J1070" i="17" s="1"/>
  <c r="J1073" i="17" s="1"/>
  <c r="J1074" i="17" s="1"/>
  <c r="C733" i="16"/>
  <c r="I727" i="16"/>
  <c r="K727" i="16" s="1"/>
  <c r="I728" i="16"/>
  <c r="K728" i="16" s="1"/>
  <c r="I729" i="16"/>
  <c r="K729" i="16" s="1"/>
  <c r="I733" i="16"/>
  <c r="K733" i="16" s="1"/>
  <c r="A723" i="16"/>
  <c r="B723" i="16"/>
  <c r="B724" i="16"/>
  <c r="B725" i="16"/>
  <c r="B726" i="16"/>
  <c r="B727" i="16"/>
  <c r="B728" i="16"/>
  <c r="B729" i="16"/>
  <c r="B730" i="16"/>
  <c r="B731" i="16"/>
  <c r="B732" i="16"/>
  <c r="C723" i="16"/>
  <c r="C724" i="16"/>
  <c r="C725" i="16"/>
  <c r="C726" i="16"/>
  <c r="C727" i="16"/>
  <c r="C728" i="16"/>
  <c r="C729" i="16"/>
  <c r="C730" i="16"/>
  <c r="C731" i="16"/>
  <c r="C732" i="16"/>
  <c r="I732" i="16"/>
  <c r="K732" i="16" s="1"/>
  <c r="I731" i="16"/>
  <c r="K731" i="16" s="1"/>
  <c r="I730" i="16"/>
  <c r="K730" i="16" s="1"/>
  <c r="I726" i="16"/>
  <c r="K726" i="16" s="1"/>
  <c r="I725" i="16"/>
  <c r="K725" i="16" s="1"/>
  <c r="K724" i="16"/>
  <c r="H724" i="16"/>
  <c r="A724" i="16" s="1"/>
  <c r="K723" i="16"/>
  <c r="B1056" i="17"/>
  <c r="D1056" i="17"/>
  <c r="E1056" i="17"/>
  <c r="D1057" i="17"/>
  <c r="E1057" i="17"/>
  <c r="D1058" i="17"/>
  <c r="E1058" i="17"/>
  <c r="D1059" i="17"/>
  <c r="E1059" i="17"/>
  <c r="D1060" i="17"/>
  <c r="E1060" i="17"/>
  <c r="D1061" i="17"/>
  <c r="E1061" i="17"/>
  <c r="D1062" i="17"/>
  <c r="E1062" i="17"/>
  <c r="D1063" i="17"/>
  <c r="E1063" i="17"/>
  <c r="D1064" i="17"/>
  <c r="E1064" i="17"/>
  <c r="K1056" i="17"/>
  <c r="K1057" i="17" s="1"/>
  <c r="K1058" i="17" s="1"/>
  <c r="K1059" i="17" s="1"/>
  <c r="K1060" i="17" s="1"/>
  <c r="K1061" i="17" s="1"/>
  <c r="K1062" i="17" s="1"/>
  <c r="K1063" i="17" s="1"/>
  <c r="K1064" i="17" s="1"/>
  <c r="M1064" i="17"/>
  <c r="B1065" i="17" s="1"/>
  <c r="M1063" i="17"/>
  <c r="O1063" i="17" s="1"/>
  <c r="M1062" i="17"/>
  <c r="B1063" i="17" s="1"/>
  <c r="M1061" i="17"/>
  <c r="O1061" i="17" s="1"/>
  <c r="M1060" i="17"/>
  <c r="O1060" i="17" s="1"/>
  <c r="M1059" i="17"/>
  <c r="O1059" i="17" s="1"/>
  <c r="M1058" i="17"/>
  <c r="O1058" i="17" s="1"/>
  <c r="M1057" i="17"/>
  <c r="B1058" i="17" s="1"/>
  <c r="M1056" i="17"/>
  <c r="B1057" i="17" s="1"/>
  <c r="J1056" i="17"/>
  <c r="J1057" i="17" s="1"/>
  <c r="H714" i="16"/>
  <c r="A714" i="16" s="1"/>
  <c r="C722" i="16"/>
  <c r="B722" i="16"/>
  <c r="C721" i="16"/>
  <c r="B721" i="16"/>
  <c r="C720" i="16"/>
  <c r="B720" i="16"/>
  <c r="C719" i="16"/>
  <c r="B719" i="16"/>
  <c r="C718" i="16"/>
  <c r="B718" i="16"/>
  <c r="C717" i="16"/>
  <c r="B717" i="16"/>
  <c r="C716" i="16"/>
  <c r="B716" i="16"/>
  <c r="C715" i="16"/>
  <c r="B715" i="16"/>
  <c r="C714" i="16"/>
  <c r="B714" i="16"/>
  <c r="I722" i="16"/>
  <c r="K722" i="16" s="1"/>
  <c r="I721" i="16"/>
  <c r="K721" i="16" s="1"/>
  <c r="I720" i="16"/>
  <c r="K720" i="16" s="1"/>
  <c r="I719" i="16"/>
  <c r="K719" i="16" s="1"/>
  <c r="I718" i="16"/>
  <c r="K718" i="16" s="1"/>
  <c r="I715" i="16"/>
  <c r="K715" i="16" s="1"/>
  <c r="I716" i="16"/>
  <c r="K716" i="16" s="1"/>
  <c r="I717" i="16"/>
  <c r="K717" i="16" s="1"/>
  <c r="I714" i="16"/>
  <c r="K714" i="16" s="1"/>
  <c r="A713" i="16"/>
  <c r="B713" i="16"/>
  <c r="C713" i="16"/>
  <c r="K713" i="16"/>
  <c r="L109" i="15"/>
  <c r="L110" i="15"/>
  <c r="B109" i="15"/>
  <c r="B110" i="15"/>
  <c r="L108" i="15"/>
  <c r="B108" i="15"/>
  <c r="D1051" i="17"/>
  <c r="E1051" i="17"/>
  <c r="D1052" i="17"/>
  <c r="E1052" i="17"/>
  <c r="D1053" i="17"/>
  <c r="E1053" i="17"/>
  <c r="D1054" i="17"/>
  <c r="E1054" i="17"/>
  <c r="M1051" i="17"/>
  <c r="B1052" i="17" s="1"/>
  <c r="M1052" i="17"/>
  <c r="B1053" i="17" s="1"/>
  <c r="M1053" i="17"/>
  <c r="O1053" i="17" s="1"/>
  <c r="M1054" i="17"/>
  <c r="C689" i="16"/>
  <c r="B689" i="16"/>
  <c r="I689" i="16"/>
  <c r="K689" i="16" s="1"/>
  <c r="A684" i="16"/>
  <c r="B684" i="16"/>
  <c r="B685" i="16"/>
  <c r="B686" i="16"/>
  <c r="B687" i="16"/>
  <c r="B688" i="16"/>
  <c r="C684" i="16"/>
  <c r="C685" i="16"/>
  <c r="C686" i="16"/>
  <c r="C687" i="16"/>
  <c r="C688" i="16"/>
  <c r="I688" i="16"/>
  <c r="K688" i="16" s="1"/>
  <c r="I687" i="16"/>
  <c r="K687" i="16" s="1"/>
  <c r="I686" i="16"/>
  <c r="K686" i="16" s="1"/>
  <c r="I685" i="16"/>
  <c r="K685" i="16" s="1"/>
  <c r="H685" i="16"/>
  <c r="A685" i="16" s="1"/>
  <c r="K684" i="16"/>
  <c r="D1029" i="17"/>
  <c r="E1029" i="17"/>
  <c r="B1030" i="17"/>
  <c r="D1030" i="17"/>
  <c r="E1030" i="17"/>
  <c r="D1031" i="17"/>
  <c r="E1031" i="17"/>
  <c r="D1032" i="17"/>
  <c r="E1032" i="17"/>
  <c r="D1033" i="17"/>
  <c r="E1033" i="17"/>
  <c r="D1034" i="17"/>
  <c r="E1034" i="17"/>
  <c r="D1035" i="17"/>
  <c r="E1035" i="17"/>
  <c r="D1036" i="17"/>
  <c r="E1036" i="17"/>
  <c r="D1037" i="17"/>
  <c r="E1037" i="17"/>
  <c r="D1038" i="17"/>
  <c r="E1038" i="17"/>
  <c r="D1039" i="17"/>
  <c r="E1039" i="17"/>
  <c r="D1040" i="17"/>
  <c r="E1040" i="17"/>
  <c r="D1041" i="17"/>
  <c r="E1041" i="17"/>
  <c r="D1042" i="17"/>
  <c r="E1042" i="17"/>
  <c r="D1043" i="17"/>
  <c r="E1043" i="17"/>
  <c r="D1044" i="17"/>
  <c r="E1044" i="17"/>
  <c r="D1045" i="17"/>
  <c r="E1045" i="17"/>
  <c r="D1046" i="17"/>
  <c r="E1046" i="17"/>
  <c r="D1047" i="17"/>
  <c r="E1047" i="17"/>
  <c r="D1048" i="17"/>
  <c r="E1048" i="17"/>
  <c r="D1049" i="17"/>
  <c r="E1049" i="17"/>
  <c r="D1050" i="17"/>
  <c r="E1050" i="17"/>
  <c r="M1050" i="17"/>
  <c r="O1050" i="17" s="1"/>
  <c r="A1050" i="17" s="1"/>
  <c r="M1049" i="17"/>
  <c r="O1049" i="17" s="1"/>
  <c r="A1049" i="17" s="1"/>
  <c r="M1048" i="17"/>
  <c r="O1048" i="17" s="1"/>
  <c r="C1048" i="17" s="1"/>
  <c r="M1047" i="17"/>
  <c r="B1048" i="17" s="1"/>
  <c r="M1046" i="17"/>
  <c r="B1047" i="17" s="1"/>
  <c r="M1045" i="17"/>
  <c r="O1045" i="17" s="1"/>
  <c r="M1044" i="17"/>
  <c r="O1044" i="17" s="1"/>
  <c r="A1044" i="17" s="1"/>
  <c r="M1043" i="17"/>
  <c r="O1043" i="17" s="1"/>
  <c r="C1043" i="17" s="1"/>
  <c r="M1042" i="17"/>
  <c r="O1042" i="17" s="1"/>
  <c r="A1042" i="17" s="1"/>
  <c r="M1041" i="17"/>
  <c r="O1041" i="17" s="1"/>
  <c r="A1041" i="17" s="1"/>
  <c r="M1040" i="17"/>
  <c r="O1040" i="17" s="1"/>
  <c r="C1040" i="17" s="1"/>
  <c r="M1039" i="17"/>
  <c r="B1040" i="17" s="1"/>
  <c r="M1038" i="17"/>
  <c r="B1039" i="17" s="1"/>
  <c r="M1037" i="17"/>
  <c r="O1037" i="17" s="1"/>
  <c r="M1036" i="17"/>
  <c r="B1037" i="17" s="1"/>
  <c r="M1035" i="17"/>
  <c r="B1036" i="17" s="1"/>
  <c r="M1034" i="17"/>
  <c r="O1034" i="17" s="1"/>
  <c r="A1034" i="17" s="1"/>
  <c r="M1033" i="17"/>
  <c r="O1033" i="17" s="1"/>
  <c r="A1033" i="17" s="1"/>
  <c r="M1032" i="17"/>
  <c r="O1032" i="17" s="1"/>
  <c r="C1032" i="17" s="1"/>
  <c r="M1031" i="17"/>
  <c r="B1032" i="17" s="1"/>
  <c r="M1030" i="17"/>
  <c r="B1031" i="17" s="1"/>
  <c r="K1030" i="17"/>
  <c r="K1031" i="17" s="1"/>
  <c r="K1032" i="17" s="1"/>
  <c r="K1033" i="17" s="1"/>
  <c r="K1034" i="17" s="1"/>
  <c r="K1035" i="17" s="1"/>
  <c r="K1036" i="17" s="1"/>
  <c r="K1037" i="17" s="1"/>
  <c r="K1038" i="17" s="1"/>
  <c r="K1039" i="17" s="1"/>
  <c r="K1040" i="17" s="1"/>
  <c r="K1041" i="17" s="1"/>
  <c r="K1042" i="17" s="1"/>
  <c r="K1043" i="17" s="1"/>
  <c r="K1044" i="17" s="1"/>
  <c r="K1045" i="17" s="1"/>
  <c r="K1046" i="17" s="1"/>
  <c r="K1047" i="17" s="1"/>
  <c r="K1048" i="17" s="1"/>
  <c r="K1049" i="17" s="1"/>
  <c r="K1050" i="17" s="1"/>
  <c r="K1051" i="17" s="1"/>
  <c r="K1052" i="17" s="1"/>
  <c r="K1053" i="17" s="1"/>
  <c r="K1054" i="17" s="1"/>
  <c r="O1029" i="17"/>
  <c r="A1029" i="17" s="1"/>
  <c r="B694" i="16"/>
  <c r="C694" i="16"/>
  <c r="I694" i="16"/>
  <c r="K694" i="16" s="1"/>
  <c r="M1024" i="17"/>
  <c r="O1024" i="17" s="1"/>
  <c r="M1025" i="17"/>
  <c r="B1026" i="17" s="1"/>
  <c r="M1026" i="17"/>
  <c r="B1027" i="17" s="1"/>
  <c r="M1027" i="17"/>
  <c r="O1027" i="17" s="1"/>
  <c r="A1027" i="17" s="1"/>
  <c r="M1028" i="17"/>
  <c r="B1029" i="17" s="1"/>
  <c r="K1008" i="17"/>
  <c r="K1009" i="17" s="1"/>
  <c r="K1010" i="17" s="1"/>
  <c r="K1011" i="17" s="1"/>
  <c r="K1012" i="17" s="1"/>
  <c r="K1013" i="17" s="1"/>
  <c r="K1014" i="17" s="1"/>
  <c r="K1015" i="17" s="1"/>
  <c r="K1016" i="17" s="1"/>
  <c r="K1017" i="17" s="1"/>
  <c r="K1018" i="17" s="1"/>
  <c r="K1019" i="17" s="1"/>
  <c r="K1020" i="17" s="1"/>
  <c r="K1021" i="17" s="1"/>
  <c r="K1022" i="17" s="1"/>
  <c r="K1023" i="17" s="1"/>
  <c r="K1024" i="17" s="1"/>
  <c r="K1025" i="17" s="1"/>
  <c r="K1026" i="17" s="1"/>
  <c r="K1027" i="17" s="1"/>
  <c r="K1028" i="17" s="1"/>
  <c r="K985" i="17"/>
  <c r="K986" i="17" s="1"/>
  <c r="K987" i="17" s="1"/>
  <c r="K988" i="17" s="1"/>
  <c r="K989" i="17" s="1"/>
  <c r="K990" i="17" s="1"/>
  <c r="K991" i="17" s="1"/>
  <c r="K992" i="17" s="1"/>
  <c r="K993" i="17" s="1"/>
  <c r="K994" i="17" s="1"/>
  <c r="K995" i="17" s="1"/>
  <c r="K996" i="17" s="1"/>
  <c r="K997" i="17" s="1"/>
  <c r="K998" i="17" s="1"/>
  <c r="K999" i="17" s="1"/>
  <c r="K1000" i="17" s="1"/>
  <c r="K1001" i="17" s="1"/>
  <c r="K1002" i="17" s="1"/>
  <c r="K1003" i="17" s="1"/>
  <c r="K1004" i="17" s="1"/>
  <c r="K1005" i="17" s="1"/>
  <c r="K1006" i="17" s="1"/>
  <c r="D1007" i="17"/>
  <c r="E1007" i="17"/>
  <c r="B1008" i="17"/>
  <c r="D1008" i="17"/>
  <c r="E1008" i="17"/>
  <c r="D1009" i="17"/>
  <c r="E1009" i="17"/>
  <c r="D1010" i="17"/>
  <c r="E1010" i="17"/>
  <c r="D1011" i="17"/>
  <c r="E1011" i="17"/>
  <c r="D1012" i="17"/>
  <c r="E1012" i="17"/>
  <c r="D1013" i="17"/>
  <c r="E1013" i="17"/>
  <c r="D1014" i="17"/>
  <c r="E1014" i="17"/>
  <c r="D1015" i="17"/>
  <c r="E1015" i="17"/>
  <c r="D1016" i="17"/>
  <c r="E1016" i="17"/>
  <c r="D1017" i="17"/>
  <c r="E1017" i="17"/>
  <c r="D1018" i="17"/>
  <c r="E1018" i="17"/>
  <c r="D1019" i="17"/>
  <c r="E1019" i="17"/>
  <c r="D1020" i="17"/>
  <c r="E1020" i="17"/>
  <c r="D1021" i="17"/>
  <c r="E1021" i="17"/>
  <c r="D1022" i="17"/>
  <c r="E1022" i="17"/>
  <c r="D1023" i="17"/>
  <c r="E1023" i="17"/>
  <c r="D1024" i="17"/>
  <c r="E1024" i="17"/>
  <c r="D1025" i="17"/>
  <c r="E1025" i="17"/>
  <c r="D1026" i="17"/>
  <c r="E1026" i="17"/>
  <c r="D1027" i="17"/>
  <c r="E1027" i="17"/>
  <c r="D1028" i="17"/>
  <c r="E1028" i="17"/>
  <c r="O1028" i="17"/>
  <c r="A1028" i="17" s="1"/>
  <c r="M1023" i="17"/>
  <c r="O1023" i="17" s="1"/>
  <c r="M1022" i="17"/>
  <c r="O1022" i="17" s="1"/>
  <c r="M1021" i="17"/>
  <c r="O1021" i="17" s="1"/>
  <c r="M1020" i="17"/>
  <c r="O1020" i="17" s="1"/>
  <c r="A1020" i="17" s="1"/>
  <c r="M1019" i="17"/>
  <c r="B1020" i="17" s="1"/>
  <c r="M1018" i="17"/>
  <c r="B1019" i="17" s="1"/>
  <c r="M1017" i="17"/>
  <c r="O1017" i="17" s="1"/>
  <c r="M1016" i="17"/>
  <c r="O1016" i="17" s="1"/>
  <c r="A1016" i="17" s="1"/>
  <c r="M1015" i="17"/>
  <c r="B1016" i="17" s="1"/>
  <c r="M1014" i="17"/>
  <c r="O1014" i="17" s="1"/>
  <c r="M1013" i="17"/>
  <c r="B1014" i="17" s="1"/>
  <c r="M1012" i="17"/>
  <c r="O1012" i="17" s="1"/>
  <c r="C1012" i="17" s="1"/>
  <c r="M1011" i="17"/>
  <c r="B1012" i="17" s="1"/>
  <c r="M1010" i="17"/>
  <c r="B1011" i="17" s="1"/>
  <c r="M1009" i="17"/>
  <c r="O1009" i="17" s="1"/>
  <c r="A1009" i="17" s="1"/>
  <c r="M1008" i="17"/>
  <c r="O1008" i="17" s="1"/>
  <c r="A1008" i="17" s="1"/>
  <c r="O1007" i="17"/>
  <c r="C1007" i="17" s="1"/>
  <c r="A690" i="16"/>
  <c r="B690" i="16"/>
  <c r="C690" i="16"/>
  <c r="B691" i="16"/>
  <c r="C691" i="16"/>
  <c r="B692" i="16"/>
  <c r="C692" i="16"/>
  <c r="B693" i="16"/>
  <c r="C693" i="16"/>
  <c r="I693" i="16"/>
  <c r="K693" i="16" s="1"/>
  <c r="I692" i="16"/>
  <c r="K692" i="16" s="1"/>
  <c r="I691" i="16"/>
  <c r="K691" i="16" s="1"/>
  <c r="H691" i="16"/>
  <c r="A691" i="16" s="1"/>
  <c r="K690" i="16"/>
  <c r="AQ990" i="17"/>
  <c r="A695" i="16"/>
  <c r="B695" i="16"/>
  <c r="B696" i="16"/>
  <c r="B697" i="16"/>
  <c r="B698" i="16"/>
  <c r="C695" i="16"/>
  <c r="C696" i="16"/>
  <c r="C697" i="16"/>
  <c r="C698" i="16"/>
  <c r="I698" i="16"/>
  <c r="K698" i="16" s="1"/>
  <c r="I697" i="16"/>
  <c r="K697" i="16" s="1"/>
  <c r="I696" i="16"/>
  <c r="K696" i="16" s="1"/>
  <c r="H696" i="16"/>
  <c r="A696" i="16" s="1"/>
  <c r="K695" i="16"/>
  <c r="D984" i="17"/>
  <c r="E984" i="17"/>
  <c r="B985" i="17"/>
  <c r="D985" i="17"/>
  <c r="E985" i="17"/>
  <c r="D986" i="17"/>
  <c r="E986" i="17"/>
  <c r="D987" i="17"/>
  <c r="E987" i="17"/>
  <c r="D988" i="17"/>
  <c r="E988" i="17"/>
  <c r="D989" i="17"/>
  <c r="E989" i="17"/>
  <c r="D990" i="17"/>
  <c r="E990" i="17"/>
  <c r="D991" i="17"/>
  <c r="E991" i="17"/>
  <c r="D992" i="17"/>
  <c r="E992" i="17"/>
  <c r="D993" i="17"/>
  <c r="E993" i="17"/>
  <c r="D994" i="17"/>
  <c r="E994" i="17"/>
  <c r="D995" i="17"/>
  <c r="E995" i="17"/>
  <c r="D996" i="17"/>
  <c r="E996" i="17"/>
  <c r="D997" i="17"/>
  <c r="E997" i="17"/>
  <c r="D998" i="17"/>
  <c r="E998" i="17"/>
  <c r="D999" i="17"/>
  <c r="E999" i="17"/>
  <c r="D1000" i="17"/>
  <c r="E1000" i="17"/>
  <c r="D1001" i="17"/>
  <c r="E1001" i="17"/>
  <c r="D1002" i="17"/>
  <c r="E1002" i="17"/>
  <c r="D1003" i="17"/>
  <c r="E1003" i="17"/>
  <c r="D1004" i="17"/>
  <c r="E1004" i="17"/>
  <c r="D1005" i="17"/>
  <c r="E1005" i="17"/>
  <c r="D1006" i="17"/>
  <c r="E1006" i="17"/>
  <c r="M1006" i="17"/>
  <c r="O1006" i="17" s="1"/>
  <c r="C1006" i="17" s="1"/>
  <c r="M1005" i="17"/>
  <c r="O1005" i="17" s="1"/>
  <c r="A1005" i="17" s="1"/>
  <c r="M1004" i="17"/>
  <c r="O1004" i="17" s="1"/>
  <c r="A1004" i="17" s="1"/>
  <c r="M1003" i="17"/>
  <c r="O1003" i="17" s="1"/>
  <c r="M1002" i="17"/>
  <c r="O1002" i="17" s="1"/>
  <c r="A1002" i="17" s="1"/>
  <c r="M1001" i="17"/>
  <c r="O1001" i="17" s="1"/>
  <c r="C1001" i="17" s="1"/>
  <c r="M1000" i="17"/>
  <c r="O1000" i="17" s="1"/>
  <c r="A1000" i="17" s="1"/>
  <c r="M999" i="17"/>
  <c r="B1000" i="17" s="1"/>
  <c r="M998" i="17"/>
  <c r="O998" i="17" s="1"/>
  <c r="C998" i="17" s="1"/>
  <c r="M997" i="17"/>
  <c r="O997" i="17" s="1"/>
  <c r="A997" i="17" s="1"/>
  <c r="M996" i="17"/>
  <c r="O996" i="17" s="1"/>
  <c r="A996" i="17" s="1"/>
  <c r="M995" i="17"/>
  <c r="B996" i="17" s="1"/>
  <c r="M994" i="17"/>
  <c r="O994" i="17" s="1"/>
  <c r="A994" i="17" s="1"/>
  <c r="M993" i="17"/>
  <c r="O993" i="17" s="1"/>
  <c r="C993" i="17" s="1"/>
  <c r="M992" i="17"/>
  <c r="O992" i="17" s="1"/>
  <c r="A992" i="17" s="1"/>
  <c r="M991" i="17"/>
  <c r="B992" i="17" s="1"/>
  <c r="M990" i="17"/>
  <c r="O990" i="17" s="1"/>
  <c r="C990" i="17" s="1"/>
  <c r="M989" i="17"/>
  <c r="O989" i="17" s="1"/>
  <c r="A989" i="17" s="1"/>
  <c r="M988" i="17"/>
  <c r="O988" i="17" s="1"/>
  <c r="A988" i="17" s="1"/>
  <c r="M987" i="17"/>
  <c r="O987" i="17" s="1"/>
  <c r="M986" i="17"/>
  <c r="O986" i="17" s="1"/>
  <c r="A986" i="17" s="1"/>
  <c r="M985" i="17"/>
  <c r="O985" i="17" s="1"/>
  <c r="A985" i="17" s="1"/>
  <c r="O984" i="17"/>
  <c r="A984" i="17" s="1"/>
  <c r="H700" i="16"/>
  <c r="A700" i="16" s="1"/>
  <c r="B707" i="16"/>
  <c r="C707" i="16"/>
  <c r="I707" i="16"/>
  <c r="K707" i="16" s="1"/>
  <c r="B706" i="16"/>
  <c r="C706" i="16"/>
  <c r="I706" i="16"/>
  <c r="K706" i="16" s="1"/>
  <c r="B705" i="16"/>
  <c r="C705" i="16"/>
  <c r="I705" i="16"/>
  <c r="K705" i="16" s="1"/>
  <c r="B704" i="16"/>
  <c r="C704" i="16"/>
  <c r="I704" i="16"/>
  <c r="K704" i="16" s="1"/>
  <c r="B700" i="16"/>
  <c r="B701" i="16"/>
  <c r="B702" i="16"/>
  <c r="B703" i="16"/>
  <c r="C700" i="16"/>
  <c r="C701" i="16"/>
  <c r="C702" i="16"/>
  <c r="C703" i="16"/>
  <c r="I703" i="16"/>
  <c r="K703" i="16" s="1"/>
  <c r="I702" i="16"/>
  <c r="K702" i="16" s="1"/>
  <c r="I701" i="16"/>
  <c r="K701" i="16" s="1"/>
  <c r="I700" i="16"/>
  <c r="K700" i="16" s="1"/>
  <c r="K699" i="16"/>
  <c r="D956" i="17"/>
  <c r="E956" i="17"/>
  <c r="B957" i="17"/>
  <c r="D957" i="17"/>
  <c r="E957" i="17"/>
  <c r="D958" i="17"/>
  <c r="E958" i="17"/>
  <c r="D959" i="17"/>
  <c r="E959" i="17"/>
  <c r="D960" i="17"/>
  <c r="E960" i="17"/>
  <c r="D961" i="17"/>
  <c r="E961" i="17"/>
  <c r="D962" i="17"/>
  <c r="E962" i="17"/>
  <c r="D963" i="17"/>
  <c r="E963" i="17"/>
  <c r="D964" i="17"/>
  <c r="E964" i="17"/>
  <c r="D965" i="17"/>
  <c r="E965" i="17"/>
  <c r="D966" i="17"/>
  <c r="E966" i="17"/>
  <c r="D967" i="17"/>
  <c r="E967" i="17"/>
  <c r="D968" i="17"/>
  <c r="E968" i="17"/>
  <c r="D969" i="17"/>
  <c r="E969" i="17"/>
  <c r="D970" i="17"/>
  <c r="E970" i="17"/>
  <c r="D971" i="17"/>
  <c r="E971" i="17"/>
  <c r="D972" i="17"/>
  <c r="E972" i="17"/>
  <c r="D973" i="17"/>
  <c r="E973" i="17"/>
  <c r="D974" i="17"/>
  <c r="E974" i="17"/>
  <c r="D975" i="17"/>
  <c r="E975" i="17"/>
  <c r="D976" i="17"/>
  <c r="E976" i="17"/>
  <c r="D977" i="17"/>
  <c r="E977" i="17"/>
  <c r="D978" i="17"/>
  <c r="E978" i="17"/>
  <c r="D979" i="17"/>
  <c r="E979" i="17"/>
  <c r="D980" i="17"/>
  <c r="E980" i="17"/>
  <c r="D981" i="17"/>
  <c r="E981" i="17"/>
  <c r="D982" i="17"/>
  <c r="E982" i="17"/>
  <c r="D983" i="17"/>
  <c r="E983" i="17"/>
  <c r="O956" i="17"/>
  <c r="A956" i="17" s="1"/>
  <c r="M958" i="17"/>
  <c r="O958" i="17" s="1"/>
  <c r="M959" i="17"/>
  <c r="B960" i="17" s="1"/>
  <c r="M960" i="17"/>
  <c r="O960" i="17" s="1"/>
  <c r="M961" i="17"/>
  <c r="B962" i="17" s="1"/>
  <c r="M962" i="17"/>
  <c r="B963" i="17" s="1"/>
  <c r="M963" i="17"/>
  <c r="B964" i="17" s="1"/>
  <c r="M964" i="17"/>
  <c r="B965" i="17" s="1"/>
  <c r="M965" i="17"/>
  <c r="O965" i="17" s="1"/>
  <c r="M966" i="17"/>
  <c r="O966" i="17" s="1"/>
  <c r="M967" i="17"/>
  <c r="B968" i="17" s="1"/>
  <c r="M968" i="17"/>
  <c r="O968" i="17" s="1"/>
  <c r="M969" i="17"/>
  <c r="B970" i="17" s="1"/>
  <c r="M970" i="17"/>
  <c r="B971" i="17" s="1"/>
  <c r="M971" i="17"/>
  <c r="B972" i="17" s="1"/>
  <c r="M972" i="17"/>
  <c r="B973" i="17" s="1"/>
  <c r="M973" i="17"/>
  <c r="O973" i="17" s="1"/>
  <c r="M974" i="17"/>
  <c r="O974" i="17" s="1"/>
  <c r="M975" i="17"/>
  <c r="B976" i="17" s="1"/>
  <c r="M976" i="17"/>
  <c r="O976" i="17" s="1"/>
  <c r="M977" i="17"/>
  <c r="B978" i="17" s="1"/>
  <c r="M978" i="17"/>
  <c r="B979" i="17" s="1"/>
  <c r="M979" i="17"/>
  <c r="B980" i="17" s="1"/>
  <c r="M980" i="17"/>
  <c r="B981" i="17" s="1"/>
  <c r="M981" i="17"/>
  <c r="O981" i="17" s="1"/>
  <c r="M982" i="17"/>
  <c r="O982" i="17" s="1"/>
  <c r="M983" i="17"/>
  <c r="B984" i="17" s="1"/>
  <c r="M957" i="17"/>
  <c r="O957" i="17" s="1"/>
  <c r="D955" i="17"/>
  <c r="E955" i="17"/>
  <c r="M948" i="17"/>
  <c r="M949" i="17"/>
  <c r="M950" i="17"/>
  <c r="M951" i="17"/>
  <c r="M952" i="17"/>
  <c r="M953" i="17"/>
  <c r="M954" i="17"/>
  <c r="B955" i="17" s="1"/>
  <c r="M955" i="17"/>
  <c r="O955" i="17" s="1"/>
  <c r="A955" i="17" s="1"/>
  <c r="B930" i="17"/>
  <c r="D930" i="17"/>
  <c r="E930" i="17"/>
  <c r="B931" i="17"/>
  <c r="D931" i="17"/>
  <c r="E931" i="17"/>
  <c r="D932" i="17"/>
  <c r="E932" i="17"/>
  <c r="D933" i="17"/>
  <c r="E933" i="17"/>
  <c r="D934" i="17"/>
  <c r="E934" i="17"/>
  <c r="D935" i="17"/>
  <c r="E935" i="17"/>
  <c r="D936" i="17"/>
  <c r="E936" i="17"/>
  <c r="D937" i="17"/>
  <c r="E937" i="17"/>
  <c r="D938" i="17"/>
  <c r="E938" i="17"/>
  <c r="D939" i="17"/>
  <c r="E939" i="17"/>
  <c r="D940" i="17"/>
  <c r="E940" i="17"/>
  <c r="D941" i="17"/>
  <c r="E941" i="17"/>
  <c r="D942" i="17"/>
  <c r="E942" i="17"/>
  <c r="D943" i="17"/>
  <c r="E943" i="17"/>
  <c r="D944" i="17"/>
  <c r="E944" i="17"/>
  <c r="D945" i="17"/>
  <c r="E945" i="17"/>
  <c r="D946" i="17"/>
  <c r="E946" i="17"/>
  <c r="D947" i="17"/>
  <c r="E947" i="17"/>
  <c r="D948" i="17"/>
  <c r="E948" i="17"/>
  <c r="D949" i="17"/>
  <c r="E949" i="17"/>
  <c r="D950" i="17"/>
  <c r="E950" i="17"/>
  <c r="D951" i="17"/>
  <c r="E951" i="17"/>
  <c r="D952" i="17"/>
  <c r="E952" i="17"/>
  <c r="D953" i="17"/>
  <c r="E953" i="17"/>
  <c r="D954" i="17"/>
  <c r="E954" i="17"/>
  <c r="O930" i="17"/>
  <c r="A930" i="17" s="1"/>
  <c r="M931" i="17"/>
  <c r="B932" i="17" s="1"/>
  <c r="N931" i="17"/>
  <c r="M932" i="17" s="1"/>
  <c r="B933" i="17" s="1"/>
  <c r="K708" i="16"/>
  <c r="I710" i="16"/>
  <c r="K710" i="16" s="1"/>
  <c r="I711" i="16"/>
  <c r="K711" i="16" s="1"/>
  <c r="I712" i="16"/>
  <c r="K712" i="16" s="1"/>
  <c r="I709" i="16"/>
  <c r="K709" i="16" s="1"/>
  <c r="A699" i="16"/>
  <c r="B699" i="16"/>
  <c r="C699" i="16"/>
  <c r="A708" i="16"/>
  <c r="B708" i="16"/>
  <c r="C708" i="16"/>
  <c r="A709" i="16"/>
  <c r="B709" i="16"/>
  <c r="C709" i="16"/>
  <c r="A710" i="16"/>
  <c r="B710" i="16"/>
  <c r="C710" i="16"/>
  <c r="A711" i="16"/>
  <c r="B711" i="16"/>
  <c r="C711" i="16"/>
  <c r="A712" i="16"/>
  <c r="B712" i="16"/>
  <c r="C712" i="16"/>
  <c r="B104" i="15"/>
  <c r="B105" i="15"/>
  <c r="B106" i="15"/>
  <c r="B107" i="15"/>
  <c r="L104" i="15"/>
  <c r="L105" i="15"/>
  <c r="L106" i="15"/>
  <c r="L107" i="15"/>
  <c r="L103" i="15"/>
  <c r="B103" i="15"/>
  <c r="L102" i="15"/>
  <c r="B102" i="15"/>
  <c r="A929" i="17"/>
  <c r="A928" i="17"/>
  <c r="A927" i="17"/>
  <c r="A925" i="17"/>
  <c r="A924" i="17"/>
  <c r="A923" i="17"/>
  <c r="A922" i="17"/>
  <c r="A921" i="17"/>
  <c r="A919" i="17"/>
  <c r="A918" i="17"/>
  <c r="A917" i="17"/>
  <c r="A916" i="17"/>
  <c r="A914" i="17"/>
  <c r="A877" i="17"/>
  <c r="A876" i="17"/>
  <c r="A874" i="17"/>
  <c r="K929" i="17"/>
  <c r="K928" i="17"/>
  <c r="K927" i="17"/>
  <c r="K926" i="17"/>
  <c r="K925" i="17"/>
  <c r="K924" i="17"/>
  <c r="K923" i="17"/>
  <c r="K922" i="17"/>
  <c r="K921" i="17"/>
  <c r="K920" i="17"/>
  <c r="K919" i="17"/>
  <c r="K918" i="17"/>
  <c r="K917" i="17"/>
  <c r="K916" i="17"/>
  <c r="K915" i="17"/>
  <c r="K914" i="17"/>
  <c r="K877" i="17"/>
  <c r="K876" i="17"/>
  <c r="K875" i="17"/>
  <c r="K874" i="17"/>
  <c r="K873" i="17"/>
  <c r="E929" i="17"/>
  <c r="D929" i="17"/>
  <c r="C929" i="17"/>
  <c r="B929" i="17"/>
  <c r="E928" i="17"/>
  <c r="D928" i="17"/>
  <c r="C928" i="17"/>
  <c r="B928" i="17"/>
  <c r="E927" i="17"/>
  <c r="D927" i="17"/>
  <c r="C927" i="17"/>
  <c r="E925" i="17"/>
  <c r="D925" i="17"/>
  <c r="C925" i="17"/>
  <c r="B925" i="17"/>
  <c r="E924" i="17"/>
  <c r="D924" i="17"/>
  <c r="C924" i="17"/>
  <c r="B924" i="17"/>
  <c r="E923" i="17"/>
  <c r="D923" i="17"/>
  <c r="C923" i="17"/>
  <c r="B923" i="17"/>
  <c r="E922" i="17"/>
  <c r="D922" i="17"/>
  <c r="C922" i="17"/>
  <c r="B922" i="17"/>
  <c r="E921" i="17"/>
  <c r="D921" i="17"/>
  <c r="C921" i="17"/>
  <c r="E919" i="17"/>
  <c r="D919" i="17"/>
  <c r="C919" i="17"/>
  <c r="B919" i="17"/>
  <c r="E918" i="17"/>
  <c r="D918" i="17"/>
  <c r="C918" i="17"/>
  <c r="B918" i="17"/>
  <c r="E917" i="17"/>
  <c r="D917" i="17"/>
  <c r="C917" i="17"/>
  <c r="B917" i="17"/>
  <c r="E916" i="17"/>
  <c r="D916" i="17"/>
  <c r="C916" i="17"/>
  <c r="E914" i="17"/>
  <c r="D914" i="17"/>
  <c r="C914" i="17"/>
  <c r="B914" i="17"/>
  <c r="E877" i="17"/>
  <c r="D877" i="17"/>
  <c r="C877" i="17"/>
  <c r="B877" i="17"/>
  <c r="E876" i="17"/>
  <c r="D876" i="17"/>
  <c r="C876" i="17"/>
  <c r="E874" i="17"/>
  <c r="D874" i="17"/>
  <c r="C874" i="17"/>
  <c r="B926" i="17"/>
  <c r="D926" i="17"/>
  <c r="E926" i="17"/>
  <c r="K868" i="17"/>
  <c r="K869" i="17" s="1"/>
  <c r="K870" i="17" s="1"/>
  <c r="K871" i="17" s="1"/>
  <c r="E913" i="17"/>
  <c r="D913" i="17"/>
  <c r="C913" i="17"/>
  <c r="B913" i="17"/>
  <c r="A913" i="17"/>
  <c r="E912" i="17"/>
  <c r="D912" i="17"/>
  <c r="C912" i="17"/>
  <c r="B912" i="17"/>
  <c r="A912" i="17"/>
  <c r="E911" i="17"/>
  <c r="D911" i="17"/>
  <c r="C911" i="17"/>
  <c r="B911" i="17"/>
  <c r="A911" i="17"/>
  <c r="E909" i="17"/>
  <c r="D909" i="17"/>
  <c r="C909" i="17"/>
  <c r="B909" i="17"/>
  <c r="A909" i="17"/>
  <c r="E908" i="17"/>
  <c r="D908" i="17"/>
  <c r="C908" i="17"/>
  <c r="B908" i="17"/>
  <c r="A908" i="17"/>
  <c r="E907" i="17"/>
  <c r="D907" i="17"/>
  <c r="C907" i="17"/>
  <c r="B907" i="17"/>
  <c r="A907" i="17"/>
  <c r="E906" i="17"/>
  <c r="D906" i="17"/>
  <c r="C906" i="17"/>
  <c r="B906" i="17"/>
  <c r="A906" i="17"/>
  <c r="E905" i="17"/>
  <c r="D905" i="17"/>
  <c r="C905" i="17"/>
  <c r="B905" i="17"/>
  <c r="A905" i="17"/>
  <c r="E904" i="17"/>
  <c r="D904" i="17"/>
  <c r="C904" i="17"/>
  <c r="B904" i="17"/>
  <c r="A904" i="17"/>
  <c r="E903" i="17"/>
  <c r="D903" i="17"/>
  <c r="C903" i="17"/>
  <c r="B903" i="17"/>
  <c r="A903" i="17"/>
  <c r="E901" i="17"/>
  <c r="D901" i="17"/>
  <c r="C901" i="17"/>
  <c r="B901" i="17"/>
  <c r="A901" i="17"/>
  <c r="E900" i="17"/>
  <c r="D900" i="17"/>
  <c r="C900" i="17"/>
  <c r="B900" i="17"/>
  <c r="A900" i="17"/>
  <c r="E899" i="17"/>
  <c r="D899" i="17"/>
  <c r="C899" i="17"/>
  <c r="B899" i="17"/>
  <c r="A899" i="17"/>
  <c r="E898" i="17"/>
  <c r="D898" i="17"/>
  <c r="C898" i="17"/>
  <c r="B898" i="17"/>
  <c r="A898" i="17"/>
  <c r="E870" i="17"/>
  <c r="D870" i="17"/>
  <c r="C870" i="17"/>
  <c r="B870" i="17"/>
  <c r="A870" i="17"/>
  <c r="E869" i="17"/>
  <c r="D869" i="17"/>
  <c r="C869" i="17"/>
  <c r="B869" i="17"/>
  <c r="A869" i="17"/>
  <c r="D878" i="17"/>
  <c r="E878" i="17"/>
  <c r="O878" i="17"/>
  <c r="A878" i="17" s="1"/>
  <c r="A879" i="17"/>
  <c r="C879" i="17"/>
  <c r="D879" i="17"/>
  <c r="E879" i="17"/>
  <c r="A880" i="17"/>
  <c r="C880" i="17"/>
  <c r="D880" i="17"/>
  <c r="E880" i="17"/>
  <c r="A881" i="17"/>
  <c r="C881" i="17"/>
  <c r="D881" i="17"/>
  <c r="E881" i="17"/>
  <c r="A882" i="17"/>
  <c r="C882" i="17"/>
  <c r="D882" i="17"/>
  <c r="E882" i="17"/>
  <c r="D884" i="17"/>
  <c r="E884" i="17"/>
  <c r="D885" i="17"/>
  <c r="E885" i="17"/>
  <c r="D886" i="17"/>
  <c r="E886" i="17"/>
  <c r="D887" i="17"/>
  <c r="E887" i="17"/>
  <c r="D888" i="17"/>
  <c r="E888" i="17"/>
  <c r="D890" i="17"/>
  <c r="E890" i="17"/>
  <c r="D891" i="17"/>
  <c r="E891" i="17"/>
  <c r="D892" i="17"/>
  <c r="E892" i="17"/>
  <c r="C893" i="17"/>
  <c r="D893" i="17"/>
  <c r="E893" i="17"/>
  <c r="C894" i="17"/>
  <c r="D894" i="17"/>
  <c r="E894" i="17"/>
  <c r="C895" i="17"/>
  <c r="D895" i="17"/>
  <c r="E895" i="17"/>
  <c r="C897" i="17"/>
  <c r="D897" i="17"/>
  <c r="E897" i="17"/>
  <c r="A859" i="18"/>
  <c r="B859" i="18"/>
  <c r="C859" i="18"/>
  <c r="D859" i="18"/>
  <c r="E859" i="18"/>
  <c r="A860" i="18"/>
  <c r="B860" i="18"/>
  <c r="C860" i="18"/>
  <c r="D860" i="18"/>
  <c r="E860" i="18"/>
  <c r="N860" i="18"/>
  <c r="M860" i="18"/>
  <c r="N859" i="18"/>
  <c r="M859" i="18"/>
  <c r="A857" i="18"/>
  <c r="B857" i="18"/>
  <c r="C857" i="18"/>
  <c r="D857" i="18"/>
  <c r="E857" i="18"/>
  <c r="A858" i="18"/>
  <c r="B858" i="18"/>
  <c r="C858" i="18"/>
  <c r="D858" i="18"/>
  <c r="E858" i="18"/>
  <c r="D883" i="17"/>
  <c r="E883" i="17"/>
  <c r="D889" i="17"/>
  <c r="E889" i="17"/>
  <c r="D896" i="17"/>
  <c r="E896" i="17"/>
  <c r="O872" i="17"/>
  <c r="A872" i="17" s="1"/>
  <c r="A670" i="16"/>
  <c r="A671" i="16"/>
  <c r="A672" i="16"/>
  <c r="A673" i="16"/>
  <c r="B670" i="16"/>
  <c r="B671" i="16"/>
  <c r="B672" i="16"/>
  <c r="B673" i="16"/>
  <c r="C670" i="16"/>
  <c r="C671" i="16"/>
  <c r="C672" i="16"/>
  <c r="C673" i="16"/>
  <c r="I673" i="16"/>
  <c r="K673" i="16" s="1"/>
  <c r="I672" i="16"/>
  <c r="K672" i="16" s="1"/>
  <c r="I671" i="16"/>
  <c r="K671" i="16" s="1"/>
  <c r="K670" i="16"/>
  <c r="N858" i="18"/>
  <c r="M858" i="18"/>
  <c r="N857" i="18"/>
  <c r="M857" i="18"/>
  <c r="B872" i="17"/>
  <c r="D872" i="17"/>
  <c r="E872" i="17"/>
  <c r="B873" i="17"/>
  <c r="D873" i="17"/>
  <c r="E873" i="17"/>
  <c r="D875" i="17"/>
  <c r="E875" i="17"/>
  <c r="D915" i="17"/>
  <c r="E915" i="17"/>
  <c r="D920" i="17"/>
  <c r="E920" i="17"/>
  <c r="M926" i="17"/>
  <c r="O926" i="17" s="1"/>
  <c r="A926" i="17" s="1"/>
  <c r="M920" i="17"/>
  <c r="B921" i="17" s="1"/>
  <c r="M915" i="17"/>
  <c r="O915" i="17" s="1"/>
  <c r="A915" i="17" s="1"/>
  <c r="M875" i="17"/>
  <c r="B915" i="17" s="1"/>
  <c r="M873" i="17"/>
  <c r="O873" i="17" s="1"/>
  <c r="A679" i="16"/>
  <c r="B679" i="16"/>
  <c r="C679" i="16"/>
  <c r="C678" i="16"/>
  <c r="I679" i="16"/>
  <c r="K679" i="16" s="1"/>
  <c r="A678" i="16"/>
  <c r="B678" i="16"/>
  <c r="I678" i="16"/>
  <c r="K678" i="16" s="1"/>
  <c r="I677" i="16"/>
  <c r="K677" i="16" s="1"/>
  <c r="C677" i="16"/>
  <c r="B677" i="16"/>
  <c r="A677" i="16"/>
  <c r="I676" i="16"/>
  <c r="K676" i="16" s="1"/>
  <c r="C676" i="16"/>
  <c r="B676" i="16"/>
  <c r="A676" i="16"/>
  <c r="I675" i="16"/>
  <c r="K675" i="16" s="1"/>
  <c r="C675" i="16"/>
  <c r="B675" i="16"/>
  <c r="A675" i="16"/>
  <c r="K674" i="16"/>
  <c r="C674" i="16"/>
  <c r="B674" i="16"/>
  <c r="A674" i="16"/>
  <c r="B855" i="18"/>
  <c r="B856" i="18"/>
  <c r="M856" i="18"/>
  <c r="N856" i="18"/>
  <c r="N855" i="18"/>
  <c r="M855" i="18"/>
  <c r="D856" i="18"/>
  <c r="E856" i="18"/>
  <c r="D855" i="18"/>
  <c r="E855" i="18"/>
  <c r="D868" i="17"/>
  <c r="E868" i="17"/>
  <c r="B871" i="17"/>
  <c r="D871" i="17"/>
  <c r="E871" i="17"/>
  <c r="B902" i="17"/>
  <c r="D902" i="17"/>
  <c r="E902" i="17"/>
  <c r="B910" i="17"/>
  <c r="D910" i="17"/>
  <c r="E910" i="17"/>
  <c r="O868" i="17"/>
  <c r="A868" i="17" s="1"/>
  <c r="O871" i="17"/>
  <c r="A871" i="17" s="1"/>
  <c r="O902" i="17"/>
  <c r="C902" i="17" s="1"/>
  <c r="O910" i="17"/>
  <c r="A910" i="17" s="1"/>
  <c r="A680" i="16"/>
  <c r="B680" i="16"/>
  <c r="C680" i="16"/>
  <c r="A681" i="16"/>
  <c r="B681" i="16"/>
  <c r="C681" i="16"/>
  <c r="A682" i="16"/>
  <c r="B682" i="16"/>
  <c r="C682" i="16"/>
  <c r="K680" i="16"/>
  <c r="I681" i="16"/>
  <c r="K681" i="16" s="1"/>
  <c r="I682" i="16"/>
  <c r="K682" i="16" s="1"/>
  <c r="A683" i="16"/>
  <c r="B683" i="16"/>
  <c r="C683" i="16"/>
  <c r="I683" i="16"/>
  <c r="K683" i="16" s="1"/>
  <c r="B101" i="15"/>
  <c r="L101" i="15"/>
  <c r="L100" i="15"/>
  <c r="B100" i="15"/>
  <c r="B824" i="18"/>
  <c r="D824" i="18"/>
  <c r="B825" i="18"/>
  <c r="D825" i="18"/>
  <c r="A826" i="18"/>
  <c r="B826" i="18"/>
  <c r="C826" i="18"/>
  <c r="D826" i="18"/>
  <c r="B827" i="18"/>
  <c r="D827" i="18"/>
  <c r="B828" i="18"/>
  <c r="D828" i="18"/>
  <c r="B829" i="18"/>
  <c r="D829" i="18"/>
  <c r="B830" i="18"/>
  <c r="D830" i="18"/>
  <c r="B831" i="18"/>
  <c r="D831" i="18"/>
  <c r="B832" i="18"/>
  <c r="D832" i="18"/>
  <c r="B833" i="18"/>
  <c r="D833" i="18"/>
  <c r="B834" i="18"/>
  <c r="D834" i="18"/>
  <c r="B835" i="18"/>
  <c r="D835" i="18"/>
  <c r="B836" i="18"/>
  <c r="D836" i="18"/>
  <c r="B837" i="18"/>
  <c r="D837" i="18"/>
  <c r="B838" i="18"/>
  <c r="D838" i="18"/>
  <c r="B839" i="18"/>
  <c r="D839" i="18"/>
  <c r="B840" i="18"/>
  <c r="D840" i="18"/>
  <c r="B841" i="18"/>
  <c r="D841" i="18"/>
  <c r="B842" i="18"/>
  <c r="D842" i="18"/>
  <c r="B843" i="18"/>
  <c r="D843" i="18"/>
  <c r="B844" i="18"/>
  <c r="D844" i="18"/>
  <c r="B845" i="18"/>
  <c r="D845" i="18"/>
  <c r="B846" i="18"/>
  <c r="D846" i="18"/>
  <c r="B847" i="18"/>
  <c r="D847" i="18"/>
  <c r="B848" i="18"/>
  <c r="D848" i="18"/>
  <c r="B849" i="18"/>
  <c r="D849" i="18"/>
  <c r="B850" i="18"/>
  <c r="D850" i="18"/>
  <c r="B851" i="18"/>
  <c r="D851" i="18"/>
  <c r="B852" i="18"/>
  <c r="D852" i="18"/>
  <c r="B853" i="18"/>
  <c r="D853" i="18"/>
  <c r="B854" i="18"/>
  <c r="D854"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M854" i="18"/>
  <c r="O854" i="18" s="1"/>
  <c r="M853" i="18"/>
  <c r="O853" i="18" s="1"/>
  <c r="M852" i="18"/>
  <c r="O852" i="18" s="1"/>
  <c r="M851" i="18"/>
  <c r="O851" i="18" s="1"/>
  <c r="M850" i="18"/>
  <c r="O850" i="18" s="1"/>
  <c r="M849" i="18"/>
  <c r="O849" i="18" s="1"/>
  <c r="M848" i="18"/>
  <c r="O848" i="18" s="1"/>
  <c r="M847" i="18"/>
  <c r="O847" i="18" s="1"/>
  <c r="M846" i="18"/>
  <c r="O846" i="18" s="1"/>
  <c r="M845" i="18"/>
  <c r="O845" i="18" s="1"/>
  <c r="M844" i="18"/>
  <c r="O844" i="18" s="1"/>
  <c r="M843" i="18"/>
  <c r="O843" i="18" s="1"/>
  <c r="M842" i="18"/>
  <c r="O842" i="18" s="1"/>
  <c r="M841" i="18"/>
  <c r="O841" i="18" s="1"/>
  <c r="M840" i="18"/>
  <c r="O840" i="18" s="1"/>
  <c r="O839" i="18"/>
  <c r="O838" i="18"/>
  <c r="M837" i="18"/>
  <c r="O837" i="18" s="1"/>
  <c r="M836" i="18"/>
  <c r="O836" i="18" s="1"/>
  <c r="M835" i="18"/>
  <c r="O835" i="18" s="1"/>
  <c r="M834" i="18"/>
  <c r="O834" i="18" s="1"/>
  <c r="M833" i="18"/>
  <c r="O833" i="18" s="1"/>
  <c r="M832" i="18"/>
  <c r="O832" i="18" s="1"/>
  <c r="M831" i="18"/>
  <c r="O831" i="18" s="1"/>
  <c r="M830" i="18"/>
  <c r="O830" i="18" s="1"/>
  <c r="M829" i="18"/>
  <c r="O829" i="18" s="1"/>
  <c r="M828" i="18"/>
  <c r="O828" i="18" s="1"/>
  <c r="M827" i="18"/>
  <c r="O827" i="18" s="1"/>
  <c r="M826" i="18"/>
  <c r="O826" i="18" s="1"/>
  <c r="M825" i="18"/>
  <c r="O825" i="18" s="1"/>
  <c r="K825" i="18"/>
  <c r="K826" i="18" s="1"/>
  <c r="K827" i="18" s="1"/>
  <c r="K828" i="18" s="1"/>
  <c r="K829" i="18" s="1"/>
  <c r="K830" i="18" s="1"/>
  <c r="K831" i="18" s="1"/>
  <c r="K832" i="18" s="1"/>
  <c r="K833" i="18" s="1"/>
  <c r="K834" i="18" s="1"/>
  <c r="K835" i="18" s="1"/>
  <c r="K836" i="18" s="1"/>
  <c r="K837" i="18" s="1"/>
  <c r="K838" i="18" s="1"/>
  <c r="K839" i="18" s="1"/>
  <c r="K840" i="18" s="1"/>
  <c r="K841" i="18" s="1"/>
  <c r="K842" i="18" s="1"/>
  <c r="K843" i="18" s="1"/>
  <c r="K844" i="18" s="1"/>
  <c r="K845" i="18" s="1"/>
  <c r="K846" i="18" s="1"/>
  <c r="K847" i="18" s="1"/>
  <c r="K848" i="18" s="1"/>
  <c r="K849" i="18" s="1"/>
  <c r="K850" i="18" s="1"/>
  <c r="K851" i="18" s="1"/>
  <c r="K852" i="18" s="1"/>
  <c r="K853" i="18" s="1"/>
  <c r="K854" i="18" s="1"/>
  <c r="A856" i="18" s="1"/>
  <c r="M824" i="18"/>
  <c r="O824" i="18" s="1"/>
  <c r="D865" i="17"/>
  <c r="E865" i="17"/>
  <c r="D866" i="17"/>
  <c r="E866" i="17"/>
  <c r="D867" i="17"/>
  <c r="E867" i="17"/>
  <c r="M867" i="17"/>
  <c r="B868" i="17" s="1"/>
  <c r="M866" i="17"/>
  <c r="B867" i="17" s="1"/>
  <c r="M865" i="17"/>
  <c r="B866" i="17" s="1"/>
  <c r="D837" i="17"/>
  <c r="E837" i="17"/>
  <c r="D838" i="17"/>
  <c r="E838" i="17"/>
  <c r="D839" i="17"/>
  <c r="E839" i="17"/>
  <c r="D840" i="17"/>
  <c r="E840" i="17"/>
  <c r="D841" i="17"/>
  <c r="E841" i="17"/>
  <c r="D842" i="17"/>
  <c r="E842" i="17"/>
  <c r="D843" i="17"/>
  <c r="E843" i="17"/>
  <c r="D844" i="17"/>
  <c r="E844" i="17"/>
  <c r="D845" i="17"/>
  <c r="E845" i="17"/>
  <c r="D846" i="17"/>
  <c r="E846" i="17"/>
  <c r="D847" i="17"/>
  <c r="E847" i="17"/>
  <c r="D848" i="17"/>
  <c r="E848" i="17"/>
  <c r="D849" i="17"/>
  <c r="E849" i="17"/>
  <c r="D850" i="17"/>
  <c r="E850" i="17"/>
  <c r="D851" i="17"/>
  <c r="E851" i="17"/>
  <c r="B852" i="17"/>
  <c r="D852" i="17"/>
  <c r="E852" i="17"/>
  <c r="B853" i="17"/>
  <c r="D853" i="17"/>
  <c r="E853" i="17"/>
  <c r="D854" i="17"/>
  <c r="E854" i="17"/>
  <c r="D855" i="17"/>
  <c r="E855" i="17"/>
  <c r="D856" i="17"/>
  <c r="E856" i="17"/>
  <c r="D857" i="17"/>
  <c r="E857" i="17"/>
  <c r="D858" i="17"/>
  <c r="E858" i="17"/>
  <c r="D859" i="17"/>
  <c r="E859" i="17"/>
  <c r="D860" i="17"/>
  <c r="E860" i="17"/>
  <c r="D861" i="17"/>
  <c r="E861" i="17"/>
  <c r="D862" i="17"/>
  <c r="E862" i="17"/>
  <c r="D863" i="17"/>
  <c r="E863" i="17"/>
  <c r="D864" i="17"/>
  <c r="E864" i="17"/>
  <c r="M864" i="17"/>
  <c r="O864" i="17" s="1"/>
  <c r="C864" i="17" s="1"/>
  <c r="M863" i="17"/>
  <c r="O863" i="17" s="1"/>
  <c r="A863" i="17" s="1"/>
  <c r="M862" i="17"/>
  <c r="O862" i="17" s="1"/>
  <c r="A862" i="17" s="1"/>
  <c r="M861" i="17"/>
  <c r="O861" i="17" s="1"/>
  <c r="C861" i="17" s="1"/>
  <c r="M860" i="17"/>
  <c r="O860" i="17" s="1"/>
  <c r="M859" i="17"/>
  <c r="O859" i="17" s="1"/>
  <c r="M858" i="17"/>
  <c r="O858" i="17" s="1"/>
  <c r="M857" i="17"/>
  <c r="O857" i="17" s="1"/>
  <c r="A857" i="17" s="1"/>
  <c r="M856" i="17"/>
  <c r="O856" i="17" s="1"/>
  <c r="A856" i="17" s="1"/>
  <c r="M855" i="17"/>
  <c r="O855" i="17" s="1"/>
  <c r="A855" i="17" s="1"/>
  <c r="M854" i="17"/>
  <c r="O854" i="17" s="1"/>
  <c r="A854" i="17" s="1"/>
  <c r="M853" i="17"/>
  <c r="O853" i="17" s="1"/>
  <c r="C853" i="17" s="1"/>
  <c r="O852" i="17"/>
  <c r="A852" i="17" s="1"/>
  <c r="O851" i="17"/>
  <c r="A851" i="17" s="1"/>
  <c r="M850" i="17"/>
  <c r="O850" i="17" s="1"/>
  <c r="C850" i="17" s="1"/>
  <c r="M849" i="17"/>
  <c r="O849" i="17" s="1"/>
  <c r="A849" i="17" s="1"/>
  <c r="M848" i="17"/>
  <c r="O848" i="17" s="1"/>
  <c r="A848" i="17" s="1"/>
  <c r="M847" i="17"/>
  <c r="O847" i="17" s="1"/>
  <c r="A847" i="17" s="1"/>
  <c r="M846" i="17"/>
  <c r="B847" i="17" s="1"/>
  <c r="M845" i="17"/>
  <c r="B846" i="17" s="1"/>
  <c r="M844" i="17"/>
  <c r="O844" i="17" s="1"/>
  <c r="M843" i="17"/>
  <c r="O843" i="17" s="1"/>
  <c r="C843" i="17" s="1"/>
  <c r="M842" i="17"/>
  <c r="O842" i="17" s="1"/>
  <c r="C842" i="17" s="1"/>
  <c r="M841" i="17"/>
  <c r="O841" i="17" s="1"/>
  <c r="A841" i="17" s="1"/>
  <c r="M840" i="17"/>
  <c r="B841" i="17" s="1"/>
  <c r="M839" i="17"/>
  <c r="O839" i="17" s="1"/>
  <c r="A839" i="17" s="1"/>
  <c r="M838" i="17"/>
  <c r="B839" i="17" s="1"/>
  <c r="K838" i="17"/>
  <c r="K839" i="17" s="1"/>
  <c r="K840" i="17" s="1"/>
  <c r="K841" i="17" s="1"/>
  <c r="K842" i="17" s="1"/>
  <c r="K843" i="17" s="1"/>
  <c r="K844" i="17" s="1"/>
  <c r="K845" i="17" s="1"/>
  <c r="K846" i="17" s="1"/>
  <c r="K847" i="17" s="1"/>
  <c r="K848" i="17" s="1"/>
  <c r="K849" i="17" s="1"/>
  <c r="K850" i="17" s="1"/>
  <c r="K851" i="17" s="1"/>
  <c r="K852" i="17" s="1"/>
  <c r="K853" i="17" s="1"/>
  <c r="K854" i="17" s="1"/>
  <c r="K855" i="17" s="1"/>
  <c r="K856" i="17" s="1"/>
  <c r="K857" i="17" s="1"/>
  <c r="K858" i="17" s="1"/>
  <c r="K859" i="17" s="1"/>
  <c r="K860" i="17" s="1"/>
  <c r="K861" i="17" s="1"/>
  <c r="K862" i="17" s="1"/>
  <c r="K863" i="17" s="1"/>
  <c r="K864" i="17" s="1"/>
  <c r="K865" i="17" s="1"/>
  <c r="K866" i="17" s="1"/>
  <c r="K867" i="17" s="1"/>
  <c r="M837" i="17"/>
  <c r="B838" i="17" s="1"/>
  <c r="A624" i="16"/>
  <c r="B624" i="16"/>
  <c r="C624" i="16"/>
  <c r="A625" i="16"/>
  <c r="B625" i="16"/>
  <c r="C625" i="16"/>
  <c r="A626" i="16"/>
  <c r="B626" i="16"/>
  <c r="C626" i="16"/>
  <c r="A627" i="16"/>
  <c r="B627" i="16"/>
  <c r="C627" i="16"/>
  <c r="A628" i="16"/>
  <c r="B628" i="16"/>
  <c r="C628" i="16"/>
  <c r="B629" i="16"/>
  <c r="C629" i="16"/>
  <c r="B630" i="16"/>
  <c r="C630" i="16"/>
  <c r="B631" i="16"/>
  <c r="C631" i="16"/>
  <c r="I631" i="16"/>
  <c r="K631" i="16" s="1"/>
  <c r="I630" i="16"/>
  <c r="K630" i="16" s="1"/>
  <c r="I629" i="16"/>
  <c r="K629" i="16" s="1"/>
  <c r="H629" i="16"/>
  <c r="A629" i="16" s="1"/>
  <c r="I628" i="16"/>
  <c r="K628" i="16" s="1"/>
  <c r="I627" i="16"/>
  <c r="K627" i="16" s="1"/>
  <c r="I626" i="16"/>
  <c r="K626" i="16" s="1"/>
  <c r="I625" i="16"/>
  <c r="K625" i="16" s="1"/>
  <c r="K624" i="16"/>
  <c r="O823" i="17"/>
  <c r="C823" i="17" s="1"/>
  <c r="O824" i="17"/>
  <c r="A824" i="17" s="1"/>
  <c r="O779" i="17"/>
  <c r="A779" i="17" s="1"/>
  <c r="O780" i="17"/>
  <c r="A780" i="17" s="1"/>
  <c r="O781" i="17"/>
  <c r="C781" i="17" s="1"/>
  <c r="O782" i="17"/>
  <c r="A782" i="17" s="1"/>
  <c r="O783" i="17"/>
  <c r="A783" i="17" s="1"/>
  <c r="O784" i="17"/>
  <c r="C784" i="17" s="1"/>
  <c r="O785" i="17"/>
  <c r="A785" i="17" s="1"/>
  <c r="O786" i="17"/>
  <c r="C786" i="17" s="1"/>
  <c r="O787" i="17"/>
  <c r="A787" i="17" s="1"/>
  <c r="O788" i="17"/>
  <c r="A788" i="17" s="1"/>
  <c r="O789" i="17"/>
  <c r="C789" i="17" s="1"/>
  <c r="O790" i="17"/>
  <c r="C790" i="17" s="1"/>
  <c r="O791" i="17"/>
  <c r="A791" i="17" s="1"/>
  <c r="O792" i="17"/>
  <c r="A792" i="17" s="1"/>
  <c r="O793" i="17"/>
  <c r="C793" i="17" s="1"/>
  <c r="O794" i="17"/>
  <c r="A794" i="17" s="1"/>
  <c r="O795" i="17"/>
  <c r="A795" i="17" s="1"/>
  <c r="O796" i="17"/>
  <c r="C796" i="17" s="1"/>
  <c r="O797" i="17"/>
  <c r="A797" i="17" s="1"/>
  <c r="O798" i="17"/>
  <c r="A798" i="17" s="1"/>
  <c r="O799" i="17"/>
  <c r="A799" i="17" s="1"/>
  <c r="O800" i="17"/>
  <c r="A800" i="17" s="1"/>
  <c r="O801" i="17"/>
  <c r="C801" i="17" s="1"/>
  <c r="O802" i="17"/>
  <c r="C802" i="17" s="1"/>
  <c r="O803" i="17"/>
  <c r="A803" i="17" s="1"/>
  <c r="O804" i="17"/>
  <c r="A804" i="17" s="1"/>
  <c r="O805" i="17"/>
  <c r="A805" i="17" s="1"/>
  <c r="O806" i="17"/>
  <c r="A806" i="17" s="1"/>
  <c r="O807" i="17"/>
  <c r="C807" i="17" s="1"/>
  <c r="O808" i="17"/>
  <c r="A808" i="17" s="1"/>
  <c r="M826" i="17"/>
  <c r="O826" i="17" s="1"/>
  <c r="M827" i="17"/>
  <c r="B828" i="17" s="1"/>
  <c r="M828" i="17"/>
  <c r="O828" i="17" s="1"/>
  <c r="A828" i="17" s="1"/>
  <c r="M829" i="17"/>
  <c r="B830" i="17" s="1"/>
  <c r="M830" i="17"/>
  <c r="B831" i="17" s="1"/>
  <c r="M831" i="17"/>
  <c r="B832" i="17" s="1"/>
  <c r="M832" i="17"/>
  <c r="B833" i="17" s="1"/>
  <c r="M833" i="17"/>
  <c r="B834" i="17" s="1"/>
  <c r="M834" i="17"/>
  <c r="O834" i="17" s="1"/>
  <c r="M835" i="17"/>
  <c r="O835" i="17" s="1"/>
  <c r="M836" i="17"/>
  <c r="B837" i="17" s="1"/>
  <c r="M825" i="17"/>
  <c r="O825" i="17" s="1"/>
  <c r="O810" i="18"/>
  <c r="O811" i="18"/>
  <c r="O812" i="18"/>
  <c r="O813" i="18"/>
  <c r="O814" i="18"/>
  <c r="O815" i="18"/>
  <c r="O816" i="18"/>
  <c r="O817" i="18"/>
  <c r="O818" i="18"/>
  <c r="O819" i="18"/>
  <c r="O820" i="18"/>
  <c r="O821" i="18"/>
  <c r="O822" i="18"/>
  <c r="O823" i="18"/>
  <c r="A796" i="18"/>
  <c r="B796" i="18"/>
  <c r="C796" i="18"/>
  <c r="D796" i="18"/>
  <c r="A797" i="18"/>
  <c r="B797" i="18"/>
  <c r="C797" i="18"/>
  <c r="D797" i="18"/>
  <c r="M809" i="18"/>
  <c r="O809" i="18" s="1"/>
  <c r="M808" i="18"/>
  <c r="O808" i="18" s="1"/>
  <c r="M807" i="18"/>
  <c r="O807" i="18" s="1"/>
  <c r="M806" i="18"/>
  <c r="O806" i="18" s="1"/>
  <c r="M805" i="18"/>
  <c r="O805" i="18" s="1"/>
  <c r="M804" i="18"/>
  <c r="O804" i="18" s="1"/>
  <c r="M803" i="18"/>
  <c r="O803" i="18" s="1"/>
  <c r="M802" i="18"/>
  <c r="O802" i="18" s="1"/>
  <c r="M801" i="18"/>
  <c r="O801" i="18" s="1"/>
  <c r="M800" i="18"/>
  <c r="O800" i="18" s="1"/>
  <c r="M799" i="18"/>
  <c r="O799" i="18" s="1"/>
  <c r="M798" i="18"/>
  <c r="O798" i="18" s="1"/>
  <c r="M797" i="18"/>
  <c r="O797" i="18" s="1"/>
  <c r="K797" i="18"/>
  <c r="A799" i="18" s="1"/>
  <c r="M796" i="18"/>
  <c r="O796" i="18" s="1"/>
  <c r="P796" i="18" s="1"/>
  <c r="Q796" i="18" s="1"/>
  <c r="K810" i="17"/>
  <c r="K811" i="17" s="1"/>
  <c r="K812" i="17" s="1"/>
  <c r="K813" i="17" s="1"/>
  <c r="K814" i="17" s="1"/>
  <c r="K815" i="17" s="1"/>
  <c r="K816" i="17" s="1"/>
  <c r="K817" i="17" s="1"/>
  <c r="K818" i="17" s="1"/>
  <c r="K819" i="17" s="1"/>
  <c r="K820" i="17" s="1"/>
  <c r="K821" i="17" s="1"/>
  <c r="K822" i="17" s="1"/>
  <c r="K823" i="17" s="1"/>
  <c r="K824" i="17" s="1"/>
  <c r="K825" i="17" s="1"/>
  <c r="K826" i="17" s="1"/>
  <c r="K827" i="17" s="1"/>
  <c r="K828" i="17" s="1"/>
  <c r="K829" i="17" s="1"/>
  <c r="K830" i="17" s="1"/>
  <c r="K831" i="17" s="1"/>
  <c r="K832" i="17" s="1"/>
  <c r="K833" i="17" s="1"/>
  <c r="K834" i="17" s="1"/>
  <c r="K835" i="17" s="1"/>
  <c r="K836" i="17" s="1"/>
  <c r="M810" i="17"/>
  <c r="B811" i="17" s="1"/>
  <c r="M811" i="17"/>
  <c r="O811" i="17" s="1"/>
  <c r="M812" i="17"/>
  <c r="B813" i="17" s="1"/>
  <c r="M813" i="17"/>
  <c r="B814" i="17" s="1"/>
  <c r="M814" i="17"/>
  <c r="O814" i="17" s="1"/>
  <c r="M815" i="17"/>
  <c r="B816" i="17" s="1"/>
  <c r="M816" i="17"/>
  <c r="B817" i="17" s="1"/>
  <c r="M817" i="17"/>
  <c r="B818" i="17" s="1"/>
  <c r="M818" i="17"/>
  <c r="B819" i="17" s="1"/>
  <c r="M819" i="17"/>
  <c r="B820" i="17" s="1"/>
  <c r="M820" i="17"/>
  <c r="B821" i="17" s="1"/>
  <c r="M821" i="17"/>
  <c r="B822" i="17" s="1"/>
  <c r="M822" i="17"/>
  <c r="O822" i="17" s="1"/>
  <c r="M809" i="17"/>
  <c r="O809" i="17" s="1"/>
  <c r="C809" i="17" s="1"/>
  <c r="D810" i="17"/>
  <c r="E810" i="17"/>
  <c r="D811" i="17"/>
  <c r="E811" i="17"/>
  <c r="D812" i="17"/>
  <c r="E812" i="17"/>
  <c r="D813" i="17"/>
  <c r="E813" i="17"/>
  <c r="D814" i="17"/>
  <c r="E814" i="17"/>
  <c r="D815" i="17"/>
  <c r="E815" i="17"/>
  <c r="D816" i="17"/>
  <c r="E816" i="17"/>
  <c r="D817" i="17"/>
  <c r="E817" i="17"/>
  <c r="D818" i="17"/>
  <c r="E818" i="17"/>
  <c r="D819" i="17"/>
  <c r="E819" i="17"/>
  <c r="D820" i="17"/>
  <c r="E820" i="17"/>
  <c r="D821" i="17"/>
  <c r="E821" i="17"/>
  <c r="D822" i="17"/>
  <c r="E822" i="17"/>
  <c r="D823" i="17"/>
  <c r="E823" i="17"/>
  <c r="B824" i="17"/>
  <c r="D824" i="17"/>
  <c r="E824" i="17"/>
  <c r="B825" i="17"/>
  <c r="D825" i="17"/>
  <c r="E825" i="17"/>
  <c r="D826" i="17"/>
  <c r="E826" i="17"/>
  <c r="D827" i="17"/>
  <c r="E827" i="17"/>
  <c r="D828" i="17"/>
  <c r="E828" i="17"/>
  <c r="D829" i="17"/>
  <c r="E829" i="17"/>
  <c r="D830" i="17"/>
  <c r="E830" i="17"/>
  <c r="D831" i="17"/>
  <c r="E831" i="17"/>
  <c r="D832" i="17"/>
  <c r="E832" i="17"/>
  <c r="D833" i="17"/>
  <c r="E833" i="17"/>
  <c r="D834" i="17"/>
  <c r="E834" i="17"/>
  <c r="D835" i="17"/>
  <c r="E835" i="17"/>
  <c r="D836" i="17"/>
  <c r="E836" i="17"/>
  <c r="A632" i="16"/>
  <c r="A633" i="16"/>
  <c r="A634" i="16"/>
  <c r="A635" i="16"/>
  <c r="A636" i="16"/>
  <c r="B632" i="16"/>
  <c r="B633" i="16"/>
  <c r="B634" i="16"/>
  <c r="B635" i="16"/>
  <c r="B636" i="16"/>
  <c r="B637" i="16"/>
  <c r="B638" i="16"/>
  <c r="B639" i="16"/>
  <c r="B640" i="16"/>
  <c r="B641" i="16"/>
  <c r="B642" i="16"/>
  <c r="C632" i="16"/>
  <c r="C633" i="16"/>
  <c r="C634" i="16"/>
  <c r="C635" i="16"/>
  <c r="C636" i="16"/>
  <c r="C637" i="16"/>
  <c r="C638" i="16"/>
  <c r="C639" i="16"/>
  <c r="C640" i="16"/>
  <c r="C641" i="16"/>
  <c r="C642" i="16"/>
  <c r="I642" i="16"/>
  <c r="K642" i="16" s="1"/>
  <c r="I641" i="16"/>
  <c r="K641" i="16" s="1"/>
  <c r="I640" i="16"/>
  <c r="K640" i="16" s="1"/>
  <c r="I639" i="16"/>
  <c r="K639" i="16" s="1"/>
  <c r="I638" i="16"/>
  <c r="K638" i="16" s="1"/>
  <c r="I637" i="16"/>
  <c r="K637" i="16" s="1"/>
  <c r="H637" i="16"/>
  <c r="A637" i="16" s="1"/>
  <c r="I636" i="16"/>
  <c r="K636" i="16" s="1"/>
  <c r="I635" i="16"/>
  <c r="K635" i="16" s="1"/>
  <c r="I634" i="16"/>
  <c r="K634" i="16" s="1"/>
  <c r="I633" i="16"/>
  <c r="K633" i="16" s="1"/>
  <c r="K632" i="16"/>
  <c r="K643" i="16"/>
  <c r="E796" i="18"/>
  <c r="E797" i="18"/>
  <c r="A798" i="18"/>
  <c r="B798" i="18"/>
  <c r="C798" i="18"/>
  <c r="D798" i="18"/>
  <c r="E798" i="18"/>
  <c r="B799" i="18"/>
  <c r="D799" i="18"/>
  <c r="E799" i="18"/>
  <c r="B800" i="18"/>
  <c r="D800" i="18"/>
  <c r="E800" i="18"/>
  <c r="B801" i="18"/>
  <c r="D801" i="18"/>
  <c r="E801" i="18"/>
  <c r="B802" i="18"/>
  <c r="D802" i="18"/>
  <c r="E802" i="18"/>
  <c r="B803" i="18"/>
  <c r="D803" i="18"/>
  <c r="E803" i="18"/>
  <c r="B804" i="18"/>
  <c r="D804" i="18"/>
  <c r="E804" i="18"/>
  <c r="B805" i="18"/>
  <c r="D805" i="18"/>
  <c r="E805" i="18"/>
  <c r="B806" i="18"/>
  <c r="D806" i="18"/>
  <c r="E806" i="18"/>
  <c r="B807" i="18"/>
  <c r="D807" i="18"/>
  <c r="E807" i="18"/>
  <c r="B808" i="18"/>
  <c r="D808" i="18"/>
  <c r="E808" i="18"/>
  <c r="B809" i="18"/>
  <c r="D809" i="18"/>
  <c r="E809" i="18"/>
  <c r="B810" i="18"/>
  <c r="D810" i="18"/>
  <c r="E810" i="18"/>
  <c r="B811" i="18"/>
  <c r="D811" i="18"/>
  <c r="E811" i="18"/>
  <c r="B812" i="18"/>
  <c r="D812" i="18"/>
  <c r="E812" i="18"/>
  <c r="B813" i="18"/>
  <c r="D813" i="18"/>
  <c r="E813" i="18"/>
  <c r="B814" i="18"/>
  <c r="D814" i="18"/>
  <c r="E814" i="18"/>
  <c r="B815" i="18"/>
  <c r="D815" i="18"/>
  <c r="E815" i="18"/>
  <c r="B816" i="18"/>
  <c r="D816" i="18"/>
  <c r="E816" i="18"/>
  <c r="B817" i="18"/>
  <c r="D817" i="18"/>
  <c r="E817" i="18"/>
  <c r="B818" i="18"/>
  <c r="D818" i="18"/>
  <c r="E818" i="18"/>
  <c r="B819" i="18"/>
  <c r="D819" i="18"/>
  <c r="E819" i="18"/>
  <c r="B820" i="18"/>
  <c r="D820" i="18"/>
  <c r="E820" i="18"/>
  <c r="B821" i="18"/>
  <c r="D821" i="18"/>
  <c r="E821" i="18"/>
  <c r="B822" i="18"/>
  <c r="D822" i="18"/>
  <c r="E822" i="18"/>
  <c r="B823" i="18"/>
  <c r="D823" i="18"/>
  <c r="E823" i="18"/>
  <c r="A767" i="18"/>
  <c r="B767" i="18"/>
  <c r="C767" i="18"/>
  <c r="D767" i="18"/>
  <c r="E767" i="18"/>
  <c r="A768" i="18"/>
  <c r="B768" i="18"/>
  <c r="C768" i="18"/>
  <c r="D768" i="18"/>
  <c r="E768" i="18"/>
  <c r="A769" i="18"/>
  <c r="B769" i="18"/>
  <c r="C769" i="18"/>
  <c r="D769" i="18"/>
  <c r="E769" i="18"/>
  <c r="A770" i="18"/>
  <c r="B770" i="18"/>
  <c r="C770" i="18"/>
  <c r="D770" i="18"/>
  <c r="E770" i="18"/>
  <c r="A771" i="18"/>
  <c r="B771" i="18"/>
  <c r="C771" i="18"/>
  <c r="D771" i="18"/>
  <c r="E771" i="18"/>
  <c r="A772" i="18"/>
  <c r="B772" i="18"/>
  <c r="C772" i="18"/>
  <c r="D772" i="18"/>
  <c r="E772" i="18"/>
  <c r="A773" i="18"/>
  <c r="B773" i="18"/>
  <c r="C773" i="18"/>
  <c r="D773" i="18"/>
  <c r="E773" i="18"/>
  <c r="A774" i="18"/>
  <c r="B774" i="18"/>
  <c r="C774" i="18"/>
  <c r="D774" i="18"/>
  <c r="E774" i="18"/>
  <c r="A775" i="18"/>
  <c r="B775" i="18"/>
  <c r="C775" i="18"/>
  <c r="D775" i="18"/>
  <c r="E775" i="18"/>
  <c r="A776" i="18"/>
  <c r="B776" i="18"/>
  <c r="C776" i="18"/>
  <c r="D776" i="18"/>
  <c r="E776" i="18"/>
  <c r="A777" i="18"/>
  <c r="B777" i="18"/>
  <c r="C777" i="18"/>
  <c r="D777" i="18"/>
  <c r="E777" i="18"/>
  <c r="A778" i="18"/>
  <c r="B778" i="18"/>
  <c r="C778" i="18"/>
  <c r="D778" i="18"/>
  <c r="E778" i="18"/>
  <c r="A779" i="18"/>
  <c r="B779" i="18"/>
  <c r="C779" i="18"/>
  <c r="D779" i="18"/>
  <c r="E779" i="18"/>
  <c r="A780" i="18"/>
  <c r="B780" i="18"/>
  <c r="C780" i="18"/>
  <c r="D780" i="18"/>
  <c r="E780" i="18"/>
  <c r="A781" i="18"/>
  <c r="B781" i="18"/>
  <c r="C781" i="18"/>
  <c r="D781" i="18"/>
  <c r="E781" i="18"/>
  <c r="A782" i="18"/>
  <c r="B782" i="18"/>
  <c r="C782" i="18"/>
  <c r="D782" i="18"/>
  <c r="E782" i="18"/>
  <c r="A783" i="18"/>
  <c r="B783" i="18"/>
  <c r="C783" i="18"/>
  <c r="D783" i="18"/>
  <c r="E783" i="18"/>
  <c r="A784" i="18"/>
  <c r="B784" i="18"/>
  <c r="C784" i="18"/>
  <c r="D784" i="18"/>
  <c r="E784" i="18"/>
  <c r="A785" i="18"/>
  <c r="B785" i="18"/>
  <c r="C785" i="18"/>
  <c r="D785" i="18"/>
  <c r="E785" i="18"/>
  <c r="A786" i="18"/>
  <c r="B786" i="18"/>
  <c r="C786" i="18"/>
  <c r="D786" i="18"/>
  <c r="E786" i="18"/>
  <c r="A787" i="18"/>
  <c r="B787" i="18"/>
  <c r="C787" i="18"/>
  <c r="D787" i="18"/>
  <c r="E787" i="18"/>
  <c r="A788" i="18"/>
  <c r="B788" i="18"/>
  <c r="C788" i="18"/>
  <c r="D788" i="18"/>
  <c r="E788" i="18"/>
  <c r="A789" i="18"/>
  <c r="B789" i="18"/>
  <c r="C789" i="18"/>
  <c r="D789" i="18"/>
  <c r="E789" i="18"/>
  <c r="A790" i="18"/>
  <c r="B790" i="18"/>
  <c r="C790" i="18"/>
  <c r="D790" i="18"/>
  <c r="E790" i="18"/>
  <c r="A791" i="18"/>
  <c r="B791" i="18"/>
  <c r="C791" i="18"/>
  <c r="D791" i="18"/>
  <c r="E791" i="18"/>
  <c r="A792" i="18"/>
  <c r="B792" i="18"/>
  <c r="C792" i="18"/>
  <c r="D792" i="18"/>
  <c r="E792" i="18"/>
  <c r="A793" i="18"/>
  <c r="B793" i="18"/>
  <c r="C793" i="18"/>
  <c r="D793" i="18"/>
  <c r="E793" i="18"/>
  <c r="A794" i="18"/>
  <c r="B794" i="18"/>
  <c r="C794" i="18"/>
  <c r="D794" i="18"/>
  <c r="E794" i="18"/>
  <c r="A795" i="18"/>
  <c r="B795" i="18"/>
  <c r="C795" i="18"/>
  <c r="D795" i="18"/>
  <c r="E795" i="18"/>
  <c r="B791" i="17"/>
  <c r="B792" i="17"/>
  <c r="B793" i="17"/>
  <c r="B794" i="17"/>
  <c r="B795" i="17"/>
  <c r="B796" i="17"/>
  <c r="B797" i="17"/>
  <c r="B798" i="17"/>
  <c r="B799" i="17"/>
  <c r="B800" i="17"/>
  <c r="B801" i="17"/>
  <c r="B802" i="17"/>
  <c r="B803" i="17"/>
  <c r="B804" i="17"/>
  <c r="B805" i="17"/>
  <c r="B806" i="17"/>
  <c r="B807" i="17"/>
  <c r="B808" i="17"/>
  <c r="K782" i="17"/>
  <c r="K783" i="17" s="1"/>
  <c r="K784" i="17" s="1"/>
  <c r="K785" i="17" s="1"/>
  <c r="K786" i="17" s="1"/>
  <c r="K787" i="17" s="1"/>
  <c r="K788" i="17" s="1"/>
  <c r="K789" i="17" s="1"/>
  <c r="K790" i="17" s="1"/>
  <c r="K791" i="17" s="1"/>
  <c r="K792" i="17" s="1"/>
  <c r="K793" i="17" s="1"/>
  <c r="K794" i="17" s="1"/>
  <c r="K795" i="17" s="1"/>
  <c r="K796" i="17" s="1"/>
  <c r="K797" i="17" s="1"/>
  <c r="K798" i="17" s="1"/>
  <c r="K799" i="17" s="1"/>
  <c r="K800" i="17" s="1"/>
  <c r="K801" i="17" s="1"/>
  <c r="K802" i="17" s="1"/>
  <c r="K803" i="17" s="1"/>
  <c r="K804" i="17" s="1"/>
  <c r="K805" i="17" s="1"/>
  <c r="K806" i="17" s="1"/>
  <c r="K807" i="17" s="1"/>
  <c r="K808" i="17" s="1"/>
  <c r="B780" i="17"/>
  <c r="D780" i="17"/>
  <c r="E780" i="17"/>
  <c r="B781" i="17"/>
  <c r="D781" i="17"/>
  <c r="E781" i="17"/>
  <c r="B782" i="17"/>
  <c r="D782" i="17"/>
  <c r="E782" i="17"/>
  <c r="B783" i="17"/>
  <c r="D783" i="17"/>
  <c r="E783" i="17"/>
  <c r="B784" i="17"/>
  <c r="D784" i="17"/>
  <c r="E784" i="17"/>
  <c r="B785" i="17"/>
  <c r="D785" i="17"/>
  <c r="E785" i="17"/>
  <c r="B786" i="17"/>
  <c r="D786" i="17"/>
  <c r="E786" i="17"/>
  <c r="B787" i="17"/>
  <c r="D787" i="17"/>
  <c r="E787" i="17"/>
  <c r="B788" i="17"/>
  <c r="D788" i="17"/>
  <c r="E788" i="17"/>
  <c r="B789" i="17"/>
  <c r="D789" i="17"/>
  <c r="E789" i="17"/>
  <c r="B790" i="17"/>
  <c r="D790" i="17"/>
  <c r="E790" i="17"/>
  <c r="D791" i="17"/>
  <c r="E791" i="17"/>
  <c r="D792" i="17"/>
  <c r="E792" i="17"/>
  <c r="D793" i="17"/>
  <c r="E793" i="17"/>
  <c r="D794" i="17"/>
  <c r="E794" i="17"/>
  <c r="D795" i="17"/>
  <c r="E795" i="17"/>
  <c r="D796" i="17"/>
  <c r="E796" i="17"/>
  <c r="D797" i="17"/>
  <c r="E797" i="17"/>
  <c r="D798" i="17"/>
  <c r="E798" i="17"/>
  <c r="D799" i="17"/>
  <c r="E799" i="17"/>
  <c r="D800" i="17"/>
  <c r="E800" i="17"/>
  <c r="D801" i="17"/>
  <c r="E801" i="17"/>
  <c r="D802" i="17"/>
  <c r="E802" i="17"/>
  <c r="D803" i="17"/>
  <c r="E803" i="17"/>
  <c r="D804" i="17"/>
  <c r="E804" i="17"/>
  <c r="D805" i="17"/>
  <c r="E805" i="17"/>
  <c r="D806" i="17"/>
  <c r="E806" i="17"/>
  <c r="D807" i="17"/>
  <c r="E807" i="17"/>
  <c r="D808" i="17"/>
  <c r="E808" i="17"/>
  <c r="B809" i="17"/>
  <c r="D809" i="17"/>
  <c r="E809" i="17"/>
  <c r="B656" i="16"/>
  <c r="B657" i="16"/>
  <c r="B658" i="16"/>
  <c r="C656" i="16"/>
  <c r="C657" i="16"/>
  <c r="C658" i="16"/>
  <c r="I656" i="16"/>
  <c r="K656" i="16" s="1"/>
  <c r="I657" i="16"/>
  <c r="K657" i="16" s="1"/>
  <c r="I658" i="16"/>
  <c r="K658" i="16" s="1"/>
  <c r="H648" i="16"/>
  <c r="H649" i="16" s="1"/>
  <c r="B655" i="16"/>
  <c r="C655" i="16"/>
  <c r="I655" i="16"/>
  <c r="K655" i="16" s="1"/>
  <c r="B654" i="16"/>
  <c r="C654" i="16"/>
  <c r="I654" i="16"/>
  <c r="K654" i="16" s="1"/>
  <c r="B653" i="16"/>
  <c r="C653" i="16"/>
  <c r="I653" i="16"/>
  <c r="K653" i="16" s="1"/>
  <c r="B652" i="16"/>
  <c r="C652" i="16"/>
  <c r="I652" i="16"/>
  <c r="K652" i="16" s="1"/>
  <c r="B651" i="16"/>
  <c r="C651" i="16"/>
  <c r="I651" i="16"/>
  <c r="K651" i="16" s="1"/>
  <c r="B650" i="16"/>
  <c r="C650" i="16"/>
  <c r="I650" i="16"/>
  <c r="K650" i="16" s="1"/>
  <c r="B649" i="16"/>
  <c r="C649" i="16"/>
  <c r="I649" i="16"/>
  <c r="K649" i="16" s="1"/>
  <c r="B648" i="16"/>
  <c r="C648" i="16"/>
  <c r="I648" i="16"/>
  <c r="K648" i="16" s="1"/>
  <c r="A647" i="16"/>
  <c r="B647" i="16"/>
  <c r="C647" i="16"/>
  <c r="I647" i="16"/>
  <c r="K647" i="16" s="1"/>
  <c r="A646" i="16"/>
  <c r="B646" i="16"/>
  <c r="C646" i="16"/>
  <c r="I646" i="16"/>
  <c r="K646" i="16" s="1"/>
  <c r="A645" i="16"/>
  <c r="B645" i="16"/>
  <c r="C645" i="16"/>
  <c r="I645" i="16"/>
  <c r="K645" i="16" s="1"/>
  <c r="A644" i="16"/>
  <c r="B644" i="16"/>
  <c r="C644" i="16"/>
  <c r="I644" i="16"/>
  <c r="K644" i="16" s="1"/>
  <c r="A643" i="16"/>
  <c r="B643" i="16"/>
  <c r="C643" i="16"/>
  <c r="A744" i="18"/>
  <c r="B744" i="18"/>
  <c r="C744" i="18"/>
  <c r="D744" i="18"/>
  <c r="E744" i="18"/>
  <c r="A745" i="18"/>
  <c r="B745" i="18"/>
  <c r="C745" i="18"/>
  <c r="D745" i="18"/>
  <c r="E745" i="18"/>
  <c r="A746" i="18"/>
  <c r="B746" i="18"/>
  <c r="C746" i="18"/>
  <c r="D746" i="18"/>
  <c r="E746" i="18"/>
  <c r="A747" i="18"/>
  <c r="B747" i="18"/>
  <c r="C747" i="18"/>
  <c r="D747" i="18"/>
  <c r="E747" i="18"/>
  <c r="A748" i="18"/>
  <c r="B748" i="18"/>
  <c r="C748" i="18"/>
  <c r="D748" i="18"/>
  <c r="E748" i="18"/>
  <c r="A749" i="18"/>
  <c r="B749" i="18"/>
  <c r="C749" i="18"/>
  <c r="D749" i="18"/>
  <c r="E749" i="18"/>
  <c r="A750" i="18"/>
  <c r="B750" i="18"/>
  <c r="C750" i="18"/>
  <c r="D750" i="18"/>
  <c r="E750" i="18"/>
  <c r="A751" i="18"/>
  <c r="B751" i="18"/>
  <c r="C751" i="18"/>
  <c r="D751" i="18"/>
  <c r="E751" i="18"/>
  <c r="A752" i="18"/>
  <c r="B752" i="18"/>
  <c r="C752" i="18"/>
  <c r="D752" i="18"/>
  <c r="E752" i="18"/>
  <c r="A753" i="18"/>
  <c r="B753" i="18"/>
  <c r="C753" i="18"/>
  <c r="D753" i="18"/>
  <c r="E753" i="18"/>
  <c r="A754" i="18"/>
  <c r="B754" i="18"/>
  <c r="C754" i="18"/>
  <c r="D754" i="18"/>
  <c r="E754" i="18"/>
  <c r="A755" i="18"/>
  <c r="B755" i="18"/>
  <c r="C755" i="18"/>
  <c r="D755" i="18"/>
  <c r="E755" i="18"/>
  <c r="A756" i="18"/>
  <c r="B756" i="18"/>
  <c r="C756" i="18"/>
  <c r="D756" i="18"/>
  <c r="E756" i="18"/>
  <c r="A757" i="18"/>
  <c r="B757" i="18"/>
  <c r="C757" i="18"/>
  <c r="D757" i="18"/>
  <c r="E757" i="18"/>
  <c r="A758" i="18"/>
  <c r="B758" i="18"/>
  <c r="C758" i="18"/>
  <c r="D758" i="18"/>
  <c r="E758" i="18"/>
  <c r="A759" i="18"/>
  <c r="B759" i="18"/>
  <c r="C759" i="18"/>
  <c r="D759" i="18"/>
  <c r="E759" i="18"/>
  <c r="A760" i="18"/>
  <c r="B760" i="18"/>
  <c r="C760" i="18"/>
  <c r="D760" i="18"/>
  <c r="E760" i="18"/>
  <c r="A761" i="18"/>
  <c r="B761" i="18"/>
  <c r="C761" i="18"/>
  <c r="D761" i="18"/>
  <c r="E761" i="18"/>
  <c r="A762" i="18"/>
  <c r="B762" i="18"/>
  <c r="C762" i="18"/>
  <c r="D762" i="18"/>
  <c r="E762" i="18"/>
  <c r="A763" i="18"/>
  <c r="B763" i="18"/>
  <c r="C763" i="18"/>
  <c r="D763" i="18"/>
  <c r="E763" i="18"/>
  <c r="A764" i="18"/>
  <c r="B764" i="18"/>
  <c r="C764" i="18"/>
  <c r="D764" i="18"/>
  <c r="E764" i="18"/>
  <c r="A765" i="18"/>
  <c r="B765" i="18"/>
  <c r="C765" i="18"/>
  <c r="D765" i="18"/>
  <c r="E765" i="18"/>
  <c r="A766" i="18"/>
  <c r="B766" i="18"/>
  <c r="C766" i="18"/>
  <c r="D766" i="18"/>
  <c r="E766" i="18"/>
  <c r="A659" i="18"/>
  <c r="B659" i="18"/>
  <c r="C659" i="18"/>
  <c r="D659" i="18"/>
  <c r="E659" i="18"/>
  <c r="A660" i="18"/>
  <c r="B660" i="18"/>
  <c r="C660" i="18"/>
  <c r="D660" i="18"/>
  <c r="E660" i="18"/>
  <c r="A661" i="18"/>
  <c r="B661" i="18"/>
  <c r="C661" i="18"/>
  <c r="D661" i="18"/>
  <c r="E661" i="18"/>
  <c r="A662" i="18"/>
  <c r="B662" i="18"/>
  <c r="C662" i="18"/>
  <c r="D662" i="18"/>
  <c r="E662" i="18"/>
  <c r="A663" i="18"/>
  <c r="B663" i="18"/>
  <c r="C663" i="18"/>
  <c r="D663" i="18"/>
  <c r="E663" i="18"/>
  <c r="A664" i="18"/>
  <c r="B664" i="18"/>
  <c r="C664" i="18"/>
  <c r="D664" i="18"/>
  <c r="E664" i="18"/>
  <c r="A665" i="18"/>
  <c r="B665" i="18"/>
  <c r="C665" i="18"/>
  <c r="D665" i="18"/>
  <c r="E665" i="18"/>
  <c r="A666" i="18"/>
  <c r="B666" i="18"/>
  <c r="C666" i="18"/>
  <c r="D666" i="18"/>
  <c r="E666" i="18"/>
  <c r="A667" i="18"/>
  <c r="B667" i="18"/>
  <c r="C667" i="18"/>
  <c r="D667" i="18"/>
  <c r="E667" i="18"/>
  <c r="A668" i="18"/>
  <c r="B668" i="18"/>
  <c r="C668" i="18"/>
  <c r="D668" i="18"/>
  <c r="E668" i="18"/>
  <c r="A669" i="18"/>
  <c r="B669" i="18"/>
  <c r="C669" i="18"/>
  <c r="D669" i="18"/>
  <c r="E669" i="18"/>
  <c r="A670" i="18"/>
  <c r="B670" i="18"/>
  <c r="C670" i="18"/>
  <c r="D670" i="18"/>
  <c r="E670" i="18"/>
  <c r="A671" i="18"/>
  <c r="B671" i="18"/>
  <c r="C671" i="18"/>
  <c r="D671" i="18"/>
  <c r="E671" i="18"/>
  <c r="A672" i="18"/>
  <c r="B672" i="18"/>
  <c r="C672" i="18"/>
  <c r="D672" i="18"/>
  <c r="E672" i="18"/>
  <c r="A673" i="18"/>
  <c r="B673" i="18"/>
  <c r="C673" i="18"/>
  <c r="D673" i="18"/>
  <c r="E673" i="18"/>
  <c r="A674" i="18"/>
  <c r="B674" i="18"/>
  <c r="C674" i="18"/>
  <c r="D674" i="18"/>
  <c r="E674" i="18"/>
  <c r="A675" i="18"/>
  <c r="B675" i="18"/>
  <c r="C675" i="18"/>
  <c r="D675" i="18"/>
  <c r="E675" i="18"/>
  <c r="A676" i="18"/>
  <c r="B676" i="18"/>
  <c r="C676" i="18"/>
  <c r="D676" i="18"/>
  <c r="E676" i="18"/>
  <c r="A677" i="18"/>
  <c r="B677" i="18"/>
  <c r="C677" i="18"/>
  <c r="D677" i="18"/>
  <c r="E677" i="18"/>
  <c r="A678" i="18"/>
  <c r="B678" i="18"/>
  <c r="C678" i="18"/>
  <c r="D678" i="18"/>
  <c r="E678" i="18"/>
  <c r="A679" i="18"/>
  <c r="B679" i="18"/>
  <c r="C679" i="18"/>
  <c r="D679" i="18"/>
  <c r="E679" i="18"/>
  <c r="A680" i="18"/>
  <c r="B680" i="18"/>
  <c r="C680" i="18"/>
  <c r="D680" i="18"/>
  <c r="E680" i="18"/>
  <c r="A681" i="18"/>
  <c r="B681" i="18"/>
  <c r="C681" i="18"/>
  <c r="D681" i="18"/>
  <c r="E681" i="18"/>
  <c r="A682" i="18"/>
  <c r="B682" i="18"/>
  <c r="C682" i="18"/>
  <c r="D682" i="18"/>
  <c r="E682" i="18"/>
  <c r="A683" i="18"/>
  <c r="B683" i="18"/>
  <c r="C683" i="18"/>
  <c r="D683" i="18"/>
  <c r="E683" i="18"/>
  <c r="A684" i="18"/>
  <c r="B684" i="18"/>
  <c r="C684" i="18"/>
  <c r="D684" i="18"/>
  <c r="E684" i="18"/>
  <c r="A685" i="18"/>
  <c r="B685" i="18"/>
  <c r="C685" i="18"/>
  <c r="D685" i="18"/>
  <c r="E685" i="18"/>
  <c r="A686" i="18"/>
  <c r="B686" i="18"/>
  <c r="C686" i="18"/>
  <c r="D686" i="18"/>
  <c r="E686" i="18"/>
  <c r="A687" i="18"/>
  <c r="B687" i="18"/>
  <c r="C687" i="18"/>
  <c r="D687" i="18"/>
  <c r="E687" i="18"/>
  <c r="A688" i="18"/>
  <c r="B688" i="18"/>
  <c r="C688" i="18"/>
  <c r="D688" i="18"/>
  <c r="E688" i="18"/>
  <c r="A689" i="18"/>
  <c r="B689" i="18"/>
  <c r="C689" i="18"/>
  <c r="D689" i="18"/>
  <c r="E689" i="18"/>
  <c r="A690" i="18"/>
  <c r="B690" i="18"/>
  <c r="C690" i="18"/>
  <c r="D690" i="18"/>
  <c r="E690" i="18"/>
  <c r="A691" i="18"/>
  <c r="B691" i="18"/>
  <c r="C691" i="18"/>
  <c r="D691" i="18"/>
  <c r="E691" i="18"/>
  <c r="A692" i="18"/>
  <c r="B692" i="18"/>
  <c r="C692" i="18"/>
  <c r="D692" i="18"/>
  <c r="E692" i="18"/>
  <c r="A693" i="18"/>
  <c r="B693" i="18"/>
  <c r="C693" i="18"/>
  <c r="D693" i="18"/>
  <c r="E693" i="18"/>
  <c r="A694" i="18"/>
  <c r="B694" i="18"/>
  <c r="C694" i="18"/>
  <c r="D694" i="18"/>
  <c r="E694" i="18"/>
  <c r="A695" i="18"/>
  <c r="B695" i="18"/>
  <c r="C695" i="18"/>
  <c r="D695" i="18"/>
  <c r="E695" i="18"/>
  <c r="A696" i="18"/>
  <c r="B696" i="18"/>
  <c r="C696" i="18"/>
  <c r="D696" i="18"/>
  <c r="E696" i="18"/>
  <c r="A697" i="18"/>
  <c r="B697" i="18"/>
  <c r="C697" i="18"/>
  <c r="D697" i="18"/>
  <c r="E697" i="18"/>
  <c r="A698" i="18"/>
  <c r="B698" i="18"/>
  <c r="C698" i="18"/>
  <c r="D698" i="18"/>
  <c r="E698" i="18"/>
  <c r="A699" i="18"/>
  <c r="B699" i="18"/>
  <c r="C699" i="18"/>
  <c r="D699" i="18"/>
  <c r="E699" i="18"/>
  <c r="A700" i="18"/>
  <c r="B700" i="18"/>
  <c r="C700" i="18"/>
  <c r="D700" i="18"/>
  <c r="E700" i="18"/>
  <c r="A701" i="18"/>
  <c r="B701" i="18"/>
  <c r="C701" i="18"/>
  <c r="D701" i="18"/>
  <c r="E701" i="18"/>
  <c r="A702" i="18"/>
  <c r="B702" i="18"/>
  <c r="C702" i="18"/>
  <c r="D702" i="18"/>
  <c r="E702" i="18"/>
  <c r="A703" i="18"/>
  <c r="B703" i="18"/>
  <c r="C703" i="18"/>
  <c r="D703" i="18"/>
  <c r="E703" i="18"/>
  <c r="A704" i="18"/>
  <c r="B704" i="18"/>
  <c r="C704" i="18"/>
  <c r="D704" i="18"/>
  <c r="E704" i="18"/>
  <c r="A705" i="18"/>
  <c r="B705" i="18"/>
  <c r="C705" i="18"/>
  <c r="D705" i="18"/>
  <c r="E705" i="18"/>
  <c r="A706" i="18"/>
  <c r="B706" i="18"/>
  <c r="C706" i="18"/>
  <c r="D706" i="18"/>
  <c r="E706" i="18"/>
  <c r="A707" i="18"/>
  <c r="B707" i="18"/>
  <c r="C707" i="18"/>
  <c r="D707" i="18"/>
  <c r="E707" i="18"/>
  <c r="A708" i="18"/>
  <c r="B708" i="18"/>
  <c r="C708" i="18"/>
  <c r="D708" i="18"/>
  <c r="E708" i="18"/>
  <c r="A709" i="18"/>
  <c r="B709" i="18"/>
  <c r="C709" i="18"/>
  <c r="D709" i="18"/>
  <c r="E709" i="18"/>
  <c r="A710" i="18"/>
  <c r="B710" i="18"/>
  <c r="C710" i="18"/>
  <c r="D710" i="18"/>
  <c r="E710" i="18"/>
  <c r="A711" i="18"/>
  <c r="B711" i="18"/>
  <c r="C711" i="18"/>
  <c r="D711" i="18"/>
  <c r="E711" i="18"/>
  <c r="A712" i="18"/>
  <c r="B712" i="18"/>
  <c r="C712" i="18"/>
  <c r="D712" i="18"/>
  <c r="E712" i="18"/>
  <c r="A713" i="18"/>
  <c r="B713" i="18"/>
  <c r="C713" i="18"/>
  <c r="D713" i="18"/>
  <c r="E713" i="18"/>
  <c r="A714" i="18"/>
  <c r="B714" i="18"/>
  <c r="C714" i="18"/>
  <c r="D714" i="18"/>
  <c r="E714" i="18"/>
  <c r="A715" i="18"/>
  <c r="B715" i="18"/>
  <c r="C715" i="18"/>
  <c r="D715" i="18"/>
  <c r="E715" i="18"/>
  <c r="A716" i="18"/>
  <c r="B716" i="18"/>
  <c r="C716" i="18"/>
  <c r="D716" i="18"/>
  <c r="E716" i="18"/>
  <c r="A717" i="18"/>
  <c r="B717" i="18"/>
  <c r="C717" i="18"/>
  <c r="D717" i="18"/>
  <c r="E717" i="18"/>
  <c r="A718" i="18"/>
  <c r="B718" i="18"/>
  <c r="C718" i="18"/>
  <c r="D718" i="18"/>
  <c r="E718" i="18"/>
  <c r="A719" i="18"/>
  <c r="B719" i="18"/>
  <c r="C719" i="18"/>
  <c r="D719" i="18"/>
  <c r="E719" i="18"/>
  <c r="A720" i="18"/>
  <c r="B720" i="18"/>
  <c r="C720" i="18"/>
  <c r="D720" i="18"/>
  <c r="E720" i="18"/>
  <c r="A721" i="18"/>
  <c r="B721" i="18"/>
  <c r="C721" i="18"/>
  <c r="D721" i="18"/>
  <c r="E721" i="18"/>
  <c r="A722" i="18"/>
  <c r="B722" i="18"/>
  <c r="C722" i="18"/>
  <c r="D722" i="18"/>
  <c r="E722" i="18"/>
  <c r="A723" i="18"/>
  <c r="B723" i="18"/>
  <c r="C723" i="18"/>
  <c r="D723" i="18"/>
  <c r="E723" i="18"/>
  <c r="A724" i="18"/>
  <c r="B724" i="18"/>
  <c r="C724" i="18"/>
  <c r="D724" i="18"/>
  <c r="E724" i="18"/>
  <c r="A725" i="18"/>
  <c r="B725" i="18"/>
  <c r="C725" i="18"/>
  <c r="D725" i="18"/>
  <c r="E725" i="18"/>
  <c r="A726" i="18"/>
  <c r="B726" i="18"/>
  <c r="C726" i="18"/>
  <c r="D726" i="18"/>
  <c r="E726" i="18"/>
  <c r="A727" i="18"/>
  <c r="B727" i="18"/>
  <c r="C727" i="18"/>
  <c r="D727" i="18"/>
  <c r="E727" i="18"/>
  <c r="A728" i="18"/>
  <c r="B728" i="18"/>
  <c r="C728" i="18"/>
  <c r="D728" i="18"/>
  <c r="E728" i="18"/>
  <c r="A729" i="18"/>
  <c r="B729" i="18"/>
  <c r="C729" i="18"/>
  <c r="D729" i="18"/>
  <c r="E729" i="18"/>
  <c r="A730" i="18"/>
  <c r="B730" i="18"/>
  <c r="C730" i="18"/>
  <c r="D730" i="18"/>
  <c r="E730" i="18"/>
  <c r="A731" i="18"/>
  <c r="B731" i="18"/>
  <c r="C731" i="18"/>
  <c r="D731" i="18"/>
  <c r="E731" i="18"/>
  <c r="A732" i="18"/>
  <c r="B732" i="18"/>
  <c r="C732" i="18"/>
  <c r="D732" i="18"/>
  <c r="E732" i="18"/>
  <c r="A733" i="18"/>
  <c r="B733" i="18"/>
  <c r="C733" i="18"/>
  <c r="D733" i="18"/>
  <c r="E733" i="18"/>
  <c r="A734" i="18"/>
  <c r="B734" i="18"/>
  <c r="C734" i="18"/>
  <c r="D734" i="18"/>
  <c r="E734" i="18"/>
  <c r="A735" i="18"/>
  <c r="B735" i="18"/>
  <c r="C735" i="18"/>
  <c r="D735" i="18"/>
  <c r="E735" i="18"/>
  <c r="A736" i="18"/>
  <c r="B736" i="18"/>
  <c r="C736" i="18"/>
  <c r="D736" i="18"/>
  <c r="E736" i="18"/>
  <c r="A737" i="18"/>
  <c r="B737" i="18"/>
  <c r="C737" i="18"/>
  <c r="D737" i="18"/>
  <c r="E737" i="18"/>
  <c r="A738" i="18"/>
  <c r="B738" i="18"/>
  <c r="C738" i="18"/>
  <c r="D738" i="18"/>
  <c r="E738" i="18"/>
  <c r="A739" i="18"/>
  <c r="B739" i="18"/>
  <c r="C739" i="18"/>
  <c r="D739" i="18"/>
  <c r="E739" i="18"/>
  <c r="A740" i="18"/>
  <c r="B740" i="18"/>
  <c r="C740" i="18"/>
  <c r="D740" i="18"/>
  <c r="E740" i="18"/>
  <c r="A741" i="18"/>
  <c r="B741" i="18"/>
  <c r="C741" i="18"/>
  <c r="D741" i="18"/>
  <c r="E741" i="18"/>
  <c r="A742" i="18"/>
  <c r="B742" i="18"/>
  <c r="C742" i="18"/>
  <c r="D742" i="18"/>
  <c r="E742" i="18"/>
  <c r="A743" i="18"/>
  <c r="B743" i="18"/>
  <c r="C743" i="18"/>
  <c r="D743" i="18"/>
  <c r="E743" i="18"/>
  <c r="B757" i="17"/>
  <c r="D757" i="17"/>
  <c r="E757" i="17"/>
  <c r="B758" i="17"/>
  <c r="D758" i="17"/>
  <c r="E758" i="17"/>
  <c r="B759" i="17"/>
  <c r="D759" i="17"/>
  <c r="E759" i="17"/>
  <c r="B760" i="17"/>
  <c r="D760" i="17"/>
  <c r="E760" i="17"/>
  <c r="B761" i="17"/>
  <c r="D761" i="17"/>
  <c r="E761" i="17"/>
  <c r="B762" i="17"/>
  <c r="D762" i="17"/>
  <c r="E762" i="17"/>
  <c r="B763" i="17"/>
  <c r="D763" i="17"/>
  <c r="E763" i="17"/>
  <c r="B764" i="17"/>
  <c r="D764" i="17"/>
  <c r="E764" i="17"/>
  <c r="B765" i="17"/>
  <c r="D765" i="17"/>
  <c r="E765" i="17"/>
  <c r="B766" i="17"/>
  <c r="D766" i="17"/>
  <c r="E766" i="17"/>
  <c r="B767" i="17"/>
  <c r="D767" i="17"/>
  <c r="E767" i="17"/>
  <c r="B768" i="17"/>
  <c r="D768" i="17"/>
  <c r="E768" i="17"/>
  <c r="B769" i="17"/>
  <c r="D769" i="17"/>
  <c r="E769" i="17"/>
  <c r="B770" i="17"/>
  <c r="D770" i="17"/>
  <c r="E770" i="17"/>
  <c r="B771" i="17"/>
  <c r="D771" i="17"/>
  <c r="E771" i="17"/>
  <c r="B772" i="17"/>
  <c r="D772" i="17"/>
  <c r="E772" i="17"/>
  <c r="B773" i="17"/>
  <c r="D773" i="17"/>
  <c r="E773" i="17"/>
  <c r="B774" i="17"/>
  <c r="D774" i="17"/>
  <c r="E774" i="17"/>
  <c r="B775" i="17"/>
  <c r="D775" i="17"/>
  <c r="E775" i="17"/>
  <c r="B776" i="17"/>
  <c r="D776" i="17"/>
  <c r="E776" i="17"/>
  <c r="B777" i="17"/>
  <c r="D777" i="17"/>
  <c r="E777" i="17"/>
  <c r="B778" i="17"/>
  <c r="D778" i="17"/>
  <c r="E778" i="17"/>
  <c r="B779" i="17"/>
  <c r="D779" i="17"/>
  <c r="E779" i="17"/>
  <c r="O760" i="17"/>
  <c r="A760" i="17" s="1"/>
  <c r="O761" i="17"/>
  <c r="A761" i="17" s="1"/>
  <c r="O762" i="17"/>
  <c r="C762" i="17" s="1"/>
  <c r="O763" i="17"/>
  <c r="A763" i="17" s="1"/>
  <c r="O764" i="17"/>
  <c r="A764" i="17" s="1"/>
  <c r="O765" i="17"/>
  <c r="A765" i="17" s="1"/>
  <c r="O766" i="17"/>
  <c r="A766" i="17" s="1"/>
  <c r="O767" i="17"/>
  <c r="C767" i="17" s="1"/>
  <c r="O768" i="17"/>
  <c r="A768" i="17" s="1"/>
  <c r="O769" i="17"/>
  <c r="A769" i="17" s="1"/>
  <c r="O770" i="17"/>
  <c r="C770" i="17" s="1"/>
  <c r="O771" i="17"/>
  <c r="A771" i="17" s="1"/>
  <c r="O772" i="17"/>
  <c r="A772" i="17" s="1"/>
  <c r="O773" i="17"/>
  <c r="A773" i="17" s="1"/>
  <c r="O774" i="17"/>
  <c r="A774" i="17" s="1"/>
  <c r="O775" i="17"/>
  <c r="C775" i="17" s="1"/>
  <c r="O776" i="17"/>
  <c r="A776" i="17" s="1"/>
  <c r="O777" i="17"/>
  <c r="A777" i="17" s="1"/>
  <c r="O778" i="17"/>
  <c r="C778" i="17" s="1"/>
  <c r="O758" i="17"/>
  <c r="A758" i="17" s="1"/>
  <c r="O759" i="17"/>
  <c r="C759" i="17" s="1"/>
  <c r="O757" i="17"/>
  <c r="A757" i="17" s="1"/>
  <c r="K758" i="17"/>
  <c r="K759" i="17" s="1"/>
  <c r="K760" i="17" s="1"/>
  <c r="K761" i="17" s="1"/>
  <c r="K762" i="17" s="1"/>
  <c r="K763" i="17" s="1"/>
  <c r="K764" i="17" s="1"/>
  <c r="K765" i="17" s="1"/>
  <c r="K766" i="17" s="1"/>
  <c r="K767" i="17" s="1"/>
  <c r="K768" i="17" s="1"/>
  <c r="K769" i="17" s="1"/>
  <c r="K770" i="17" s="1"/>
  <c r="K771" i="17" s="1"/>
  <c r="K772" i="17" s="1"/>
  <c r="K773" i="17" s="1"/>
  <c r="K774" i="17" s="1"/>
  <c r="K775" i="17" s="1"/>
  <c r="K776" i="17" s="1"/>
  <c r="K777" i="17" s="1"/>
  <c r="K778" i="17" s="1"/>
  <c r="K779" i="17" s="1"/>
  <c r="A659" i="16"/>
  <c r="H660" i="16"/>
  <c r="A660" i="16" s="1"/>
  <c r="B669" i="16"/>
  <c r="C669" i="16"/>
  <c r="I669" i="16"/>
  <c r="K669" i="16" s="1"/>
  <c r="B668" i="16"/>
  <c r="C668" i="16"/>
  <c r="I668" i="16"/>
  <c r="K668" i="16" s="1"/>
  <c r="B667" i="16"/>
  <c r="C667" i="16"/>
  <c r="I667" i="16"/>
  <c r="K667" i="16" s="1"/>
  <c r="B666" i="16"/>
  <c r="C666" i="16"/>
  <c r="I666" i="16"/>
  <c r="K666" i="16" s="1"/>
  <c r="B665" i="16"/>
  <c r="C665" i="16"/>
  <c r="I665" i="16"/>
  <c r="K665" i="16" s="1"/>
  <c r="B664" i="16"/>
  <c r="C664" i="16"/>
  <c r="I664" i="16"/>
  <c r="K664" i="16" s="1"/>
  <c r="B663" i="16"/>
  <c r="C663" i="16"/>
  <c r="I663" i="16"/>
  <c r="K663" i="16" s="1"/>
  <c r="B662" i="16"/>
  <c r="C662" i="16"/>
  <c r="I662" i="16"/>
  <c r="K662" i="16" s="1"/>
  <c r="B661" i="16"/>
  <c r="C661" i="16"/>
  <c r="I661" i="16"/>
  <c r="K661" i="16" s="1"/>
  <c r="B660" i="16"/>
  <c r="C660" i="16"/>
  <c r="I660" i="16"/>
  <c r="K660" i="16" s="1"/>
  <c r="B659" i="16"/>
  <c r="C659" i="16"/>
  <c r="K659" i="16"/>
  <c r="L95" i="15"/>
  <c r="L96" i="15"/>
  <c r="L97" i="15"/>
  <c r="L98" i="15"/>
  <c r="L99" i="15"/>
  <c r="A95" i="15"/>
  <c r="B95" i="15"/>
  <c r="A96" i="15"/>
  <c r="B96" i="15"/>
  <c r="A97" i="15"/>
  <c r="B97" i="15"/>
  <c r="A98" i="15"/>
  <c r="B98" i="15"/>
  <c r="A99" i="15"/>
  <c r="B99" i="15"/>
  <c r="L94" i="15"/>
  <c r="A94" i="15"/>
  <c r="B94" i="15"/>
  <c r="N756" i="17"/>
  <c r="M756" i="17"/>
  <c r="B756" i="17" s="1"/>
  <c r="E756" i="17"/>
  <c r="D756" i="17"/>
  <c r="C756" i="17"/>
  <c r="A756" i="17"/>
  <c r="N755" i="17"/>
  <c r="M755" i="17"/>
  <c r="B755" i="17" s="1"/>
  <c r="E755" i="17"/>
  <c r="D755" i="17"/>
  <c r="C755" i="17"/>
  <c r="A755" i="17"/>
  <c r="N754" i="17"/>
  <c r="M754" i="17"/>
  <c r="B754" i="17" s="1"/>
  <c r="E754" i="17"/>
  <c r="D754" i="17"/>
  <c r="C754" i="17"/>
  <c r="A754" i="17"/>
  <c r="N753" i="17"/>
  <c r="M753" i="17"/>
  <c r="B753" i="17" s="1"/>
  <c r="E753" i="17"/>
  <c r="D753" i="17"/>
  <c r="C753" i="17"/>
  <c r="A753" i="17"/>
  <c r="N752" i="17"/>
  <c r="M752" i="17"/>
  <c r="B752" i="17" s="1"/>
  <c r="E752" i="17"/>
  <c r="D752" i="17"/>
  <c r="C752" i="17"/>
  <c r="A752" i="17"/>
  <c r="N751" i="17"/>
  <c r="M751" i="17"/>
  <c r="B751" i="17" s="1"/>
  <c r="E751" i="17"/>
  <c r="D751" i="17"/>
  <c r="C751" i="17"/>
  <c r="A751" i="17"/>
  <c r="N750" i="17"/>
  <c r="M750" i="17"/>
  <c r="B750" i="17" s="1"/>
  <c r="E750" i="17"/>
  <c r="D750" i="17"/>
  <c r="C750" i="17"/>
  <c r="A750" i="17"/>
  <c r="N749" i="17"/>
  <c r="M749" i="17"/>
  <c r="B749" i="17" s="1"/>
  <c r="E749" i="17"/>
  <c r="D749" i="17"/>
  <c r="C749" i="17"/>
  <c r="A749" i="17"/>
  <c r="N748" i="17"/>
  <c r="M748" i="17"/>
  <c r="B748" i="17" s="1"/>
  <c r="E748" i="17"/>
  <c r="D748" i="17"/>
  <c r="C748" i="17"/>
  <c r="A748" i="17"/>
  <c r="N747" i="17"/>
  <c r="M747" i="17"/>
  <c r="B747" i="17" s="1"/>
  <c r="E747" i="17"/>
  <c r="D747" i="17"/>
  <c r="C747" i="17"/>
  <c r="A747" i="17"/>
  <c r="N746" i="17"/>
  <c r="M746" i="17"/>
  <c r="B746" i="17" s="1"/>
  <c r="E746" i="17"/>
  <c r="D746" i="17"/>
  <c r="C746" i="17"/>
  <c r="A746" i="17"/>
  <c r="N745" i="17"/>
  <c r="M745" i="17"/>
  <c r="B745" i="17" s="1"/>
  <c r="E745" i="17"/>
  <c r="D745" i="17"/>
  <c r="C745" i="17"/>
  <c r="A745" i="17"/>
  <c r="N744" i="17"/>
  <c r="M744" i="17"/>
  <c r="B744" i="17" s="1"/>
  <c r="E744" i="17"/>
  <c r="D744" i="17"/>
  <c r="C744" i="17"/>
  <c r="A744" i="17"/>
  <c r="N743" i="17"/>
  <c r="M743" i="17"/>
  <c r="B743" i="17" s="1"/>
  <c r="E743" i="17"/>
  <c r="D743" i="17"/>
  <c r="C743" i="17"/>
  <c r="A743" i="17"/>
  <c r="N742" i="17"/>
  <c r="M742" i="17"/>
  <c r="B742" i="17" s="1"/>
  <c r="E742" i="17"/>
  <c r="D742" i="17"/>
  <c r="C742" i="17"/>
  <c r="A742" i="17"/>
  <c r="N741" i="17"/>
  <c r="M741" i="17"/>
  <c r="B741" i="17" s="1"/>
  <c r="E741" i="17"/>
  <c r="D741" i="17"/>
  <c r="C741" i="17"/>
  <c r="A741" i="17"/>
  <c r="N740" i="17"/>
  <c r="M740" i="17"/>
  <c r="B740" i="17" s="1"/>
  <c r="E740" i="17"/>
  <c r="D740" i="17"/>
  <c r="C740" i="17"/>
  <c r="A740" i="17"/>
  <c r="N739" i="17"/>
  <c r="M739" i="17"/>
  <c r="B739" i="17" s="1"/>
  <c r="E739" i="17"/>
  <c r="D739" i="17"/>
  <c r="C739" i="17"/>
  <c r="A739" i="17"/>
  <c r="N738" i="17"/>
  <c r="M738" i="17"/>
  <c r="B738" i="17" s="1"/>
  <c r="E738" i="17"/>
  <c r="D738" i="17"/>
  <c r="C738" i="17"/>
  <c r="A738" i="17"/>
  <c r="N737" i="17"/>
  <c r="M737" i="17"/>
  <c r="B737" i="17" s="1"/>
  <c r="E737" i="17"/>
  <c r="D737" i="17"/>
  <c r="C737" i="17"/>
  <c r="A737" i="17"/>
  <c r="N736" i="17"/>
  <c r="M736" i="17"/>
  <c r="B736" i="17" s="1"/>
  <c r="E736" i="17"/>
  <c r="D736" i="17"/>
  <c r="C736" i="17"/>
  <c r="A736" i="17"/>
  <c r="N735" i="17"/>
  <c r="M735" i="17"/>
  <c r="B735" i="17" s="1"/>
  <c r="K735" i="17"/>
  <c r="K736" i="17" s="1"/>
  <c r="K737" i="17" s="1"/>
  <c r="K738" i="17" s="1"/>
  <c r="K739" i="17" s="1"/>
  <c r="K740" i="17" s="1"/>
  <c r="K741" i="17" s="1"/>
  <c r="K742" i="17" s="1"/>
  <c r="K743" i="17" s="1"/>
  <c r="K744" i="17" s="1"/>
  <c r="K745" i="17" s="1"/>
  <c r="K746" i="17" s="1"/>
  <c r="K747" i="17" s="1"/>
  <c r="K748" i="17" s="1"/>
  <c r="K749" i="17" s="1"/>
  <c r="K750" i="17" s="1"/>
  <c r="K751" i="17" s="1"/>
  <c r="K752" i="17" s="1"/>
  <c r="K753" i="17" s="1"/>
  <c r="K754" i="17" s="1"/>
  <c r="K755" i="17" s="1"/>
  <c r="K756" i="17" s="1"/>
  <c r="E735" i="17"/>
  <c r="D735" i="17"/>
  <c r="C735" i="17"/>
  <c r="A735" i="17"/>
  <c r="N734" i="17"/>
  <c r="M734" i="17"/>
  <c r="B734" i="17" s="1"/>
  <c r="E734" i="17"/>
  <c r="D734" i="17"/>
  <c r="C734" i="17"/>
  <c r="A734" i="17"/>
  <c r="K712" i="17"/>
  <c r="K713" i="17" s="1"/>
  <c r="K714" i="17" s="1"/>
  <c r="K715" i="17" s="1"/>
  <c r="K716" i="17" s="1"/>
  <c r="K717" i="17" s="1"/>
  <c r="K718" i="17" s="1"/>
  <c r="K719" i="17" s="1"/>
  <c r="K720" i="17" s="1"/>
  <c r="K721" i="17" s="1"/>
  <c r="K722" i="17" s="1"/>
  <c r="K723" i="17" s="1"/>
  <c r="K724" i="17" s="1"/>
  <c r="K725" i="17" s="1"/>
  <c r="K726" i="17" s="1"/>
  <c r="K727" i="17" s="1"/>
  <c r="K728" i="17" s="1"/>
  <c r="K729" i="17" s="1"/>
  <c r="K730" i="17" s="1"/>
  <c r="K731" i="17" s="1"/>
  <c r="K732" i="17" s="1"/>
  <c r="K733" i="17" s="1"/>
  <c r="A711" i="17"/>
  <c r="C711" i="17"/>
  <c r="D711" i="17"/>
  <c r="E711" i="17"/>
  <c r="A712" i="17"/>
  <c r="C712" i="17"/>
  <c r="D712" i="17"/>
  <c r="E712" i="17"/>
  <c r="A713" i="17"/>
  <c r="C713" i="17"/>
  <c r="D713" i="17"/>
  <c r="E713" i="17"/>
  <c r="A714" i="17"/>
  <c r="C714" i="17"/>
  <c r="D714" i="17"/>
  <c r="E714" i="17"/>
  <c r="A715" i="17"/>
  <c r="C715" i="17"/>
  <c r="D715" i="17"/>
  <c r="E715" i="17"/>
  <c r="A716" i="17"/>
  <c r="C716" i="17"/>
  <c r="D716" i="17"/>
  <c r="E716" i="17"/>
  <c r="A717" i="17"/>
  <c r="C717" i="17"/>
  <c r="D717" i="17"/>
  <c r="E717" i="17"/>
  <c r="A718" i="17"/>
  <c r="C718" i="17"/>
  <c r="D718" i="17"/>
  <c r="E718" i="17"/>
  <c r="A719" i="17"/>
  <c r="C719" i="17"/>
  <c r="D719" i="17"/>
  <c r="E719" i="17"/>
  <c r="A720" i="17"/>
  <c r="C720" i="17"/>
  <c r="D720" i="17"/>
  <c r="E720" i="17"/>
  <c r="A721" i="17"/>
  <c r="C721" i="17"/>
  <c r="D721" i="17"/>
  <c r="E721" i="17"/>
  <c r="A722" i="17"/>
  <c r="C722" i="17"/>
  <c r="D722" i="17"/>
  <c r="E722" i="17"/>
  <c r="A723" i="17"/>
  <c r="C723" i="17"/>
  <c r="D723" i="17"/>
  <c r="E723" i="17"/>
  <c r="A724" i="17"/>
  <c r="C724" i="17"/>
  <c r="D724" i="17"/>
  <c r="E724" i="17"/>
  <c r="A725" i="17"/>
  <c r="C725" i="17"/>
  <c r="D725" i="17"/>
  <c r="E725" i="17"/>
  <c r="A726" i="17"/>
  <c r="C726" i="17"/>
  <c r="D726" i="17"/>
  <c r="E726" i="17"/>
  <c r="A727" i="17"/>
  <c r="C727" i="17"/>
  <c r="D727" i="17"/>
  <c r="E727" i="17"/>
  <c r="A728" i="17"/>
  <c r="C728" i="17"/>
  <c r="D728" i="17"/>
  <c r="E728" i="17"/>
  <c r="A729" i="17"/>
  <c r="C729" i="17"/>
  <c r="D729" i="17"/>
  <c r="E729" i="17"/>
  <c r="A730" i="17"/>
  <c r="C730" i="17"/>
  <c r="D730" i="17"/>
  <c r="E730" i="17"/>
  <c r="A731" i="17"/>
  <c r="C731" i="17"/>
  <c r="D731" i="17"/>
  <c r="E731" i="17"/>
  <c r="A732" i="17"/>
  <c r="C732" i="17"/>
  <c r="D732" i="17"/>
  <c r="E732" i="17"/>
  <c r="A733" i="17"/>
  <c r="C733" i="17"/>
  <c r="D733" i="17"/>
  <c r="E733" i="17"/>
  <c r="N712" i="17"/>
  <c r="N713" i="17"/>
  <c r="N714" i="17"/>
  <c r="N715" i="17"/>
  <c r="N716" i="17"/>
  <c r="N717" i="17"/>
  <c r="N718" i="17"/>
  <c r="N719" i="17"/>
  <c r="N720" i="17"/>
  <c r="N721" i="17"/>
  <c r="N722" i="17"/>
  <c r="N723" i="17"/>
  <c r="N724" i="17"/>
  <c r="N725" i="17"/>
  <c r="N726" i="17"/>
  <c r="N727" i="17"/>
  <c r="N728" i="17"/>
  <c r="N729" i="17"/>
  <c r="N730" i="17"/>
  <c r="N731" i="17"/>
  <c r="N732" i="17"/>
  <c r="N733" i="17"/>
  <c r="M712" i="17"/>
  <c r="B712" i="17" s="1"/>
  <c r="M713" i="17"/>
  <c r="B713" i="17" s="1"/>
  <c r="M714" i="17"/>
  <c r="B714" i="17" s="1"/>
  <c r="M715" i="17"/>
  <c r="B715" i="17" s="1"/>
  <c r="M716" i="17"/>
  <c r="B716" i="17" s="1"/>
  <c r="M717" i="17"/>
  <c r="B717" i="17" s="1"/>
  <c r="M718" i="17"/>
  <c r="B718" i="17" s="1"/>
  <c r="M719" i="17"/>
  <c r="B719" i="17" s="1"/>
  <c r="M720" i="17"/>
  <c r="B720" i="17" s="1"/>
  <c r="M721" i="17"/>
  <c r="B721" i="17" s="1"/>
  <c r="M722" i="17"/>
  <c r="B722" i="17" s="1"/>
  <c r="M723" i="17"/>
  <c r="B723" i="17" s="1"/>
  <c r="M724" i="17"/>
  <c r="B724" i="17" s="1"/>
  <c r="M725" i="17"/>
  <c r="B725" i="17" s="1"/>
  <c r="M726" i="17"/>
  <c r="B726" i="17" s="1"/>
  <c r="M727" i="17"/>
  <c r="B727" i="17" s="1"/>
  <c r="M728" i="17"/>
  <c r="B728" i="17" s="1"/>
  <c r="M729" i="17"/>
  <c r="B729" i="17" s="1"/>
  <c r="M730" i="17"/>
  <c r="B730" i="17" s="1"/>
  <c r="M731" i="17"/>
  <c r="B731" i="17" s="1"/>
  <c r="M732" i="17"/>
  <c r="B732" i="17" s="1"/>
  <c r="M733" i="17"/>
  <c r="B733" i="17" s="1"/>
  <c r="M711" i="17"/>
  <c r="B711" i="17" s="1"/>
  <c r="N711" i="17"/>
  <c r="A617" i="16"/>
  <c r="A616" i="16"/>
  <c r="A615" i="16"/>
  <c r="A614" i="16"/>
  <c r="A613" i="16"/>
  <c r="A612" i="16"/>
  <c r="A611" i="16"/>
  <c r="A610" i="16"/>
  <c r="A609" i="16"/>
  <c r="A623" i="16"/>
  <c r="A622" i="16"/>
  <c r="A621" i="16"/>
  <c r="A620" i="16"/>
  <c r="A619" i="16"/>
  <c r="A618" i="16"/>
  <c r="A608" i="16"/>
  <c r="A607" i="16"/>
  <c r="A606" i="16"/>
  <c r="A605" i="16"/>
  <c r="A604" i="16"/>
  <c r="A603" i="16"/>
  <c r="A602" i="16"/>
  <c r="A583" i="16"/>
  <c r="A582" i="16"/>
  <c r="A581" i="16"/>
  <c r="A580" i="16"/>
  <c r="A579" i="16"/>
  <c r="A578" i="16"/>
  <c r="A589" i="16"/>
  <c r="A588" i="16"/>
  <c r="A587" i="16"/>
  <c r="A586" i="16"/>
  <c r="A585" i="16"/>
  <c r="A584" i="16"/>
  <c r="A595" i="16"/>
  <c r="A594" i="16"/>
  <c r="A593" i="16"/>
  <c r="A592" i="16"/>
  <c r="A591" i="16"/>
  <c r="A590" i="16"/>
  <c r="A601" i="16"/>
  <c r="A600" i="16"/>
  <c r="A599" i="16"/>
  <c r="A598" i="16"/>
  <c r="A597" i="16"/>
  <c r="A596" i="16"/>
  <c r="A549" i="16"/>
  <c r="A565" i="16"/>
  <c r="A564" i="16"/>
  <c r="A563" i="16"/>
  <c r="A562" i="16"/>
  <c r="A561" i="16"/>
  <c r="A560" i="16"/>
  <c r="A559" i="16"/>
  <c r="A571" i="16"/>
  <c r="A570" i="16"/>
  <c r="A569" i="16"/>
  <c r="A568" i="16"/>
  <c r="B615" i="16"/>
  <c r="C615" i="16"/>
  <c r="B616" i="16"/>
  <c r="C616" i="16"/>
  <c r="B617" i="16"/>
  <c r="C617" i="16"/>
  <c r="I617" i="16"/>
  <c r="K617" i="16" s="1"/>
  <c r="I616" i="16"/>
  <c r="K616" i="16" s="1"/>
  <c r="I615" i="16"/>
  <c r="K615" i="16" s="1"/>
  <c r="I614" i="16"/>
  <c r="K614" i="16" s="1"/>
  <c r="C614" i="16"/>
  <c r="B614" i="16"/>
  <c r="I613" i="16"/>
  <c r="K613" i="16" s="1"/>
  <c r="C613" i="16"/>
  <c r="B613" i="16"/>
  <c r="I612" i="16"/>
  <c r="K612" i="16" s="1"/>
  <c r="C612" i="16"/>
  <c r="B612" i="16"/>
  <c r="I611" i="16"/>
  <c r="K611" i="16" s="1"/>
  <c r="C611" i="16"/>
  <c r="B611" i="16"/>
  <c r="I610" i="16"/>
  <c r="K610" i="16" s="1"/>
  <c r="C610" i="16"/>
  <c r="B610" i="16"/>
  <c r="K609" i="16"/>
  <c r="C609" i="16"/>
  <c r="B609" i="16"/>
  <c r="K618" i="16"/>
  <c r="B623" i="16"/>
  <c r="C623" i="16"/>
  <c r="I623" i="16"/>
  <c r="K623" i="16" s="1"/>
  <c r="B622" i="16"/>
  <c r="C622" i="16"/>
  <c r="I622" i="16"/>
  <c r="K622" i="16" s="1"/>
  <c r="B621" i="16"/>
  <c r="C621" i="16"/>
  <c r="I621" i="16"/>
  <c r="K621" i="16" s="1"/>
  <c r="B620" i="16"/>
  <c r="C620" i="16"/>
  <c r="I620" i="16"/>
  <c r="K620" i="16" s="1"/>
  <c r="B619" i="16"/>
  <c r="C619" i="16"/>
  <c r="I619" i="16"/>
  <c r="K619" i="16" s="1"/>
  <c r="B93" i="15"/>
  <c r="A93" i="15"/>
  <c r="A92" i="15"/>
  <c r="B92" i="15"/>
  <c r="L90" i="15"/>
  <c r="L91" i="15"/>
  <c r="A90" i="15"/>
  <c r="B90" i="15"/>
  <c r="A91" i="15"/>
  <c r="B91" i="15"/>
  <c r="A85" i="15"/>
  <c r="B85" i="15"/>
  <c r="L85" i="15"/>
  <c r="A86" i="15"/>
  <c r="B86" i="15"/>
  <c r="L86" i="15"/>
  <c r="A87" i="15"/>
  <c r="B87" i="15"/>
  <c r="L87" i="15"/>
  <c r="A88" i="15"/>
  <c r="B88" i="15"/>
  <c r="L88" i="15"/>
  <c r="A89" i="15"/>
  <c r="B89" i="15"/>
  <c r="L89" i="15"/>
  <c r="M743" i="18"/>
  <c r="N743" i="18"/>
  <c r="M742" i="18"/>
  <c r="N742" i="18"/>
  <c r="M741" i="18"/>
  <c r="N741" i="18"/>
  <c r="M740" i="18"/>
  <c r="N740" i="18"/>
  <c r="M739" i="18"/>
  <c r="N739" i="18"/>
  <c r="N738" i="18"/>
  <c r="M738" i="18"/>
  <c r="N737" i="18"/>
  <c r="M737" i="18"/>
  <c r="N736" i="18"/>
  <c r="M736" i="18"/>
  <c r="N735" i="18"/>
  <c r="M735" i="18"/>
  <c r="N734" i="18"/>
  <c r="M734" i="18"/>
  <c r="N733" i="18"/>
  <c r="M733" i="18"/>
  <c r="N732" i="18"/>
  <c r="M732" i="18"/>
  <c r="N731" i="18"/>
  <c r="M731" i="18"/>
  <c r="N711" i="18"/>
  <c r="M711" i="18"/>
  <c r="N710" i="18"/>
  <c r="M710" i="18"/>
  <c r="N709" i="18"/>
  <c r="M709" i="18"/>
  <c r="N708" i="18"/>
  <c r="M708" i="18"/>
  <c r="N707" i="18"/>
  <c r="M707" i="18"/>
  <c r="N706" i="18"/>
  <c r="M706" i="18"/>
  <c r="N705" i="18"/>
  <c r="M705" i="18"/>
  <c r="N704" i="18"/>
  <c r="M704" i="18"/>
  <c r="N703" i="18"/>
  <c r="M703" i="18"/>
  <c r="N702" i="18"/>
  <c r="M702" i="18"/>
  <c r="N701" i="18"/>
  <c r="M701" i="18"/>
  <c r="N700" i="18"/>
  <c r="M700" i="18"/>
  <c r="N699" i="18"/>
  <c r="M699" i="18"/>
  <c r="N698" i="18"/>
  <c r="M698" i="18"/>
  <c r="N697" i="18"/>
  <c r="M697" i="18"/>
  <c r="N696" i="18"/>
  <c r="M696" i="18"/>
  <c r="N695" i="18"/>
  <c r="M695" i="18"/>
  <c r="N694" i="18"/>
  <c r="M694" i="18"/>
  <c r="N693" i="18"/>
  <c r="M693" i="18"/>
  <c r="N692" i="18"/>
  <c r="M692" i="18"/>
  <c r="N691" i="18"/>
  <c r="M691" i="18"/>
  <c r="N679" i="18"/>
  <c r="M679" i="18"/>
  <c r="N678" i="18"/>
  <c r="M678" i="18"/>
  <c r="N677" i="18"/>
  <c r="M677" i="18"/>
  <c r="N676" i="18"/>
  <c r="M676" i="18"/>
  <c r="N675" i="18"/>
  <c r="M675" i="18"/>
  <c r="N674" i="18"/>
  <c r="M674" i="18"/>
  <c r="N673" i="18"/>
  <c r="M673" i="18"/>
  <c r="N672" i="18"/>
  <c r="M672" i="18"/>
  <c r="N671" i="18"/>
  <c r="M671" i="18"/>
  <c r="N670" i="18"/>
  <c r="M670" i="18"/>
  <c r="N669" i="18"/>
  <c r="M669" i="18"/>
  <c r="A657" i="18"/>
  <c r="C657" i="18"/>
  <c r="A656" i="18"/>
  <c r="B656" i="18"/>
  <c r="C656" i="18"/>
  <c r="D656" i="18"/>
  <c r="E656" i="18"/>
  <c r="B657" i="18"/>
  <c r="D657" i="18"/>
  <c r="E657" i="18"/>
  <c r="A658" i="18"/>
  <c r="B658" i="18"/>
  <c r="C658" i="18"/>
  <c r="D658" i="18"/>
  <c r="E658" i="18"/>
  <c r="M668" i="18"/>
  <c r="N668" i="18"/>
  <c r="M657" i="18"/>
  <c r="N657" i="18"/>
  <c r="N667" i="18"/>
  <c r="M667" i="18"/>
  <c r="N666" i="18"/>
  <c r="M666" i="18"/>
  <c r="N665" i="18"/>
  <c r="M665" i="18"/>
  <c r="N664" i="18"/>
  <c r="M664" i="18"/>
  <c r="N663" i="18"/>
  <c r="M663" i="18"/>
  <c r="N662" i="18"/>
  <c r="M662" i="18"/>
  <c r="N661" i="18"/>
  <c r="M661" i="18"/>
  <c r="N660" i="18"/>
  <c r="M660" i="18"/>
  <c r="N659" i="18"/>
  <c r="M659" i="18"/>
  <c r="N658" i="18"/>
  <c r="M658" i="18"/>
  <c r="N656" i="18"/>
  <c r="M656" i="18"/>
  <c r="M681" i="18"/>
  <c r="M682" i="18"/>
  <c r="M683" i="18"/>
  <c r="M684" i="18"/>
  <c r="M685" i="18"/>
  <c r="M686" i="18"/>
  <c r="M687" i="18"/>
  <c r="M688" i="18"/>
  <c r="M689" i="18"/>
  <c r="M690" i="18"/>
  <c r="N681" i="18"/>
  <c r="N682" i="18"/>
  <c r="N683" i="18"/>
  <c r="N684" i="18"/>
  <c r="N685" i="18"/>
  <c r="N686" i="18"/>
  <c r="N687" i="18"/>
  <c r="N688" i="18"/>
  <c r="N689" i="18"/>
  <c r="N690" i="18"/>
  <c r="M680" i="18"/>
  <c r="N680" i="18"/>
  <c r="O702" i="17"/>
  <c r="A702" i="17" s="1"/>
  <c r="B699" i="17"/>
  <c r="D699" i="17"/>
  <c r="E699" i="17"/>
  <c r="B700" i="17"/>
  <c r="D700" i="17"/>
  <c r="E700" i="17"/>
  <c r="B701" i="17"/>
  <c r="D701" i="17"/>
  <c r="E701" i="17"/>
  <c r="B702" i="17"/>
  <c r="D702" i="17"/>
  <c r="E702" i="17"/>
  <c r="B703" i="17"/>
  <c r="D703" i="17"/>
  <c r="E703" i="17"/>
  <c r="B704" i="17"/>
  <c r="D704" i="17"/>
  <c r="E704" i="17"/>
  <c r="B705" i="17"/>
  <c r="D705" i="17"/>
  <c r="E705" i="17"/>
  <c r="B706" i="17"/>
  <c r="D706" i="17"/>
  <c r="E706" i="17"/>
  <c r="B707" i="17"/>
  <c r="D707" i="17"/>
  <c r="E707" i="17"/>
  <c r="B708" i="17"/>
  <c r="D708" i="17"/>
  <c r="E708" i="17"/>
  <c r="B709" i="17"/>
  <c r="D709" i="17"/>
  <c r="E709" i="17"/>
  <c r="B710" i="17"/>
  <c r="D710" i="17"/>
  <c r="E710" i="17"/>
  <c r="O700" i="17"/>
  <c r="C700" i="17" s="1"/>
  <c r="O701" i="17"/>
  <c r="A701" i="17" s="1"/>
  <c r="O703" i="17"/>
  <c r="A703" i="17" s="1"/>
  <c r="O704" i="17"/>
  <c r="A704" i="17" s="1"/>
  <c r="O705" i="17"/>
  <c r="C705" i="17" s="1"/>
  <c r="O706" i="17"/>
  <c r="A706" i="17" s="1"/>
  <c r="O707" i="17"/>
  <c r="A707" i="17" s="1"/>
  <c r="O708" i="17"/>
  <c r="C708" i="17" s="1"/>
  <c r="O709" i="17"/>
  <c r="A709" i="17" s="1"/>
  <c r="O710" i="17"/>
  <c r="A710" i="17" s="1"/>
  <c r="O699" i="17"/>
  <c r="A699" i="17" s="1"/>
  <c r="B618" i="16"/>
  <c r="C618" i="16"/>
  <c r="B608" i="16"/>
  <c r="C608" i="16"/>
  <c r="I608" i="16"/>
  <c r="K608" i="16" s="1"/>
  <c r="B607" i="16"/>
  <c r="C607" i="16"/>
  <c r="I607" i="16"/>
  <c r="K607" i="16" s="1"/>
  <c r="B606" i="16"/>
  <c r="C606" i="16"/>
  <c r="I606" i="16"/>
  <c r="K606" i="16" s="1"/>
  <c r="B605" i="16"/>
  <c r="C605" i="16"/>
  <c r="I605" i="16"/>
  <c r="K605" i="16" s="1"/>
  <c r="B604" i="16"/>
  <c r="C604" i="16"/>
  <c r="I604" i="16"/>
  <c r="K604" i="16" s="1"/>
  <c r="B603" i="16"/>
  <c r="C603" i="16"/>
  <c r="I603" i="16"/>
  <c r="K603" i="16" s="1"/>
  <c r="B602" i="16"/>
  <c r="C602" i="16"/>
  <c r="K602" i="16"/>
  <c r="L84" i="15"/>
  <c r="A84" i="15"/>
  <c r="B84" i="15"/>
  <c r="AG676" i="17"/>
  <c r="AI676" i="17"/>
  <c r="AK676" i="17"/>
  <c r="AM676" i="17"/>
  <c r="M676" i="17"/>
  <c r="B676" i="17" s="1"/>
  <c r="M677" i="17"/>
  <c r="B677" i="17" s="1"/>
  <c r="M678" i="17"/>
  <c r="B678" i="17" s="1"/>
  <c r="M679" i="17"/>
  <c r="B679" i="17" s="1"/>
  <c r="M680" i="17"/>
  <c r="B680" i="17" s="1"/>
  <c r="N676" i="17"/>
  <c r="N677" i="17"/>
  <c r="N678" i="17"/>
  <c r="N679" i="17"/>
  <c r="N680" i="17"/>
  <c r="M675" i="17"/>
  <c r="B675" i="17" s="1"/>
  <c r="N675" i="17"/>
  <c r="B578" i="16"/>
  <c r="B579" i="16"/>
  <c r="B580" i="16"/>
  <c r="B581" i="16"/>
  <c r="B582" i="16"/>
  <c r="B583" i="16"/>
  <c r="C578" i="16"/>
  <c r="C579" i="16"/>
  <c r="C580" i="16"/>
  <c r="C581" i="16"/>
  <c r="C582" i="16"/>
  <c r="C583" i="16"/>
  <c r="I583" i="16"/>
  <c r="K583" i="16" s="1"/>
  <c r="I582" i="16"/>
  <c r="K582" i="16" s="1"/>
  <c r="I581" i="16"/>
  <c r="K581" i="16" s="1"/>
  <c r="I580" i="16"/>
  <c r="K580" i="16" s="1"/>
  <c r="I579" i="16"/>
  <c r="K579" i="16" s="1"/>
  <c r="K578" i="16"/>
  <c r="B585" i="16"/>
  <c r="B586" i="16"/>
  <c r="B587" i="16"/>
  <c r="B588" i="16"/>
  <c r="B589" i="16"/>
  <c r="C585" i="16"/>
  <c r="C586" i="16"/>
  <c r="C587" i="16"/>
  <c r="C588" i="16"/>
  <c r="C589" i="16"/>
  <c r="I589" i="16"/>
  <c r="K589" i="16" s="1"/>
  <c r="I588" i="16"/>
  <c r="K588" i="16" s="1"/>
  <c r="I587" i="16"/>
  <c r="K587" i="16" s="1"/>
  <c r="I586" i="16"/>
  <c r="K586" i="16" s="1"/>
  <c r="I585" i="16"/>
  <c r="K585" i="16" s="1"/>
  <c r="K584" i="16"/>
  <c r="B590" i="16"/>
  <c r="B591" i="16"/>
  <c r="B592" i="16"/>
  <c r="B593" i="16"/>
  <c r="B594" i="16"/>
  <c r="B595" i="16"/>
  <c r="B584" i="16"/>
  <c r="C590" i="16"/>
  <c r="C591" i="16"/>
  <c r="C592" i="16"/>
  <c r="C593" i="16"/>
  <c r="C594" i="16"/>
  <c r="C595" i="16"/>
  <c r="C584" i="16"/>
  <c r="K590" i="16"/>
  <c r="I591" i="16"/>
  <c r="K591" i="16" s="1"/>
  <c r="I592" i="16"/>
  <c r="K592" i="16" s="1"/>
  <c r="I593" i="16"/>
  <c r="K593" i="16" s="1"/>
  <c r="I594" i="16"/>
  <c r="K594" i="16" s="1"/>
  <c r="I595" i="16"/>
  <c r="K595" i="16" s="1"/>
  <c r="A693" i="17"/>
  <c r="C693" i="17"/>
  <c r="D693" i="17"/>
  <c r="E693" i="17"/>
  <c r="A694" i="17"/>
  <c r="C694" i="17"/>
  <c r="D694" i="17"/>
  <c r="E694" i="17"/>
  <c r="A695" i="17"/>
  <c r="C695" i="17"/>
  <c r="D695" i="17"/>
  <c r="E695" i="17"/>
  <c r="A696" i="17"/>
  <c r="C696" i="17"/>
  <c r="D696" i="17"/>
  <c r="E696" i="17"/>
  <c r="A697" i="17"/>
  <c r="C697" i="17"/>
  <c r="D697" i="17"/>
  <c r="E697" i="17"/>
  <c r="A698" i="17"/>
  <c r="C698" i="17"/>
  <c r="D698" i="17"/>
  <c r="E698" i="17"/>
  <c r="N698" i="17"/>
  <c r="M698" i="17" s="1"/>
  <c r="B698" i="17" s="1"/>
  <c r="N697" i="17"/>
  <c r="M697" i="17" s="1"/>
  <c r="B697" i="17" s="1"/>
  <c r="N696" i="17"/>
  <c r="M696" i="17" s="1"/>
  <c r="B696" i="17" s="1"/>
  <c r="N695" i="17"/>
  <c r="M695" i="17" s="1"/>
  <c r="B695" i="17" s="1"/>
  <c r="N694" i="17"/>
  <c r="M694" i="17" s="1"/>
  <c r="B694" i="17" s="1"/>
  <c r="N693" i="17"/>
  <c r="M693" i="17" s="1"/>
  <c r="B693" i="17" s="1"/>
  <c r="A687" i="17"/>
  <c r="C687" i="17"/>
  <c r="D687" i="17"/>
  <c r="E687" i="17"/>
  <c r="A688" i="17"/>
  <c r="C688" i="17"/>
  <c r="D688" i="17"/>
  <c r="E688" i="17"/>
  <c r="A689" i="17"/>
  <c r="C689" i="17"/>
  <c r="D689" i="17"/>
  <c r="E689" i="17"/>
  <c r="A690" i="17"/>
  <c r="C690" i="17"/>
  <c r="D690" i="17"/>
  <c r="E690" i="17"/>
  <c r="A691" i="17"/>
  <c r="C691" i="17"/>
  <c r="D691" i="17"/>
  <c r="E691" i="17"/>
  <c r="A692" i="17"/>
  <c r="C692" i="17"/>
  <c r="D692" i="17"/>
  <c r="E692" i="17"/>
  <c r="N692" i="17"/>
  <c r="M692" i="17" s="1"/>
  <c r="B692" i="17" s="1"/>
  <c r="N691" i="17"/>
  <c r="M691" i="17" s="1"/>
  <c r="B691" i="17" s="1"/>
  <c r="N690" i="17"/>
  <c r="M690" i="17" s="1"/>
  <c r="B690" i="17" s="1"/>
  <c r="N689" i="17"/>
  <c r="M689" i="17" s="1"/>
  <c r="B689" i="17" s="1"/>
  <c r="N688" i="17"/>
  <c r="M688" i="17" s="1"/>
  <c r="B688" i="17" s="1"/>
  <c r="N687" i="17"/>
  <c r="M687" i="17" s="1"/>
  <c r="B687" i="17" s="1"/>
  <c r="E686" i="17"/>
  <c r="D686" i="17"/>
  <c r="C686" i="17"/>
  <c r="A686" i="17"/>
  <c r="E685" i="17"/>
  <c r="D685" i="17"/>
  <c r="C685" i="17"/>
  <c r="A685" i="17"/>
  <c r="E684" i="17"/>
  <c r="D684" i="17"/>
  <c r="C684" i="17"/>
  <c r="A684" i="17"/>
  <c r="E683" i="17"/>
  <c r="D683" i="17"/>
  <c r="C683" i="17"/>
  <c r="A683" i="17"/>
  <c r="E682" i="17"/>
  <c r="D682" i="17"/>
  <c r="C682" i="17"/>
  <c r="A682" i="17"/>
  <c r="E681" i="17"/>
  <c r="D681" i="17"/>
  <c r="C681" i="17"/>
  <c r="A681" i="17"/>
  <c r="N682" i="17"/>
  <c r="M682" i="17" s="1"/>
  <c r="B682" i="17" s="1"/>
  <c r="N683" i="17"/>
  <c r="M683" i="17" s="1"/>
  <c r="B683" i="17" s="1"/>
  <c r="N684" i="17"/>
  <c r="M684" i="17" s="1"/>
  <c r="B684" i="17" s="1"/>
  <c r="N685" i="17"/>
  <c r="M685" i="17" s="1"/>
  <c r="B685" i="17" s="1"/>
  <c r="N686" i="17"/>
  <c r="M686" i="17" s="1"/>
  <c r="B686" i="17" s="1"/>
  <c r="N681" i="17"/>
  <c r="M681" i="17" s="1"/>
  <c r="B681" i="17" s="1"/>
  <c r="A675" i="17"/>
  <c r="A677" i="17"/>
  <c r="H550" i="16"/>
  <c r="H551" i="16" s="1"/>
  <c r="A551" i="16" s="1"/>
  <c r="B558" i="16"/>
  <c r="C558" i="16"/>
  <c r="I558" i="16"/>
  <c r="K558" i="16" s="1"/>
  <c r="B557" i="16"/>
  <c r="C557" i="16"/>
  <c r="I557" i="16"/>
  <c r="K557" i="16" s="1"/>
  <c r="B556" i="16"/>
  <c r="C556" i="16"/>
  <c r="I556" i="16"/>
  <c r="K556" i="16" s="1"/>
  <c r="B549" i="16"/>
  <c r="B550" i="16"/>
  <c r="B551" i="16"/>
  <c r="B552" i="16"/>
  <c r="B553" i="16"/>
  <c r="B554" i="16"/>
  <c r="B555" i="16"/>
  <c r="C549" i="16"/>
  <c r="C550" i="16"/>
  <c r="C551" i="16"/>
  <c r="C552" i="16"/>
  <c r="C553" i="16"/>
  <c r="C554" i="16"/>
  <c r="C555" i="16"/>
  <c r="I555" i="16"/>
  <c r="K555" i="16" s="1"/>
  <c r="I554" i="16"/>
  <c r="K554" i="16" s="1"/>
  <c r="I553" i="16"/>
  <c r="K553" i="16" s="1"/>
  <c r="I552" i="16"/>
  <c r="K552" i="16" s="1"/>
  <c r="I551" i="16"/>
  <c r="K551" i="16" s="1"/>
  <c r="I550" i="16"/>
  <c r="K550" i="16" s="1"/>
  <c r="K549" i="16"/>
  <c r="B565" i="16"/>
  <c r="C565" i="16"/>
  <c r="I565" i="16"/>
  <c r="K565" i="16" s="1"/>
  <c r="B559" i="16"/>
  <c r="B560" i="16"/>
  <c r="B561" i="16"/>
  <c r="B562" i="16"/>
  <c r="B563" i="16"/>
  <c r="B564" i="16"/>
  <c r="C559" i="16"/>
  <c r="C560" i="16"/>
  <c r="C561" i="16"/>
  <c r="C562" i="16"/>
  <c r="C563" i="16"/>
  <c r="C564" i="16"/>
  <c r="I564" i="16"/>
  <c r="K564" i="16" s="1"/>
  <c r="I563" i="16"/>
  <c r="K563" i="16" s="1"/>
  <c r="I562" i="16"/>
  <c r="K562" i="16" s="1"/>
  <c r="I561" i="16"/>
  <c r="K561" i="16" s="1"/>
  <c r="I560" i="16"/>
  <c r="K560" i="16" s="1"/>
  <c r="K559" i="16"/>
  <c r="A567" i="16"/>
  <c r="B571" i="16"/>
  <c r="C571" i="16"/>
  <c r="I571" i="16"/>
  <c r="K571" i="16" s="1"/>
  <c r="B570" i="16"/>
  <c r="C570" i="16"/>
  <c r="I570" i="16"/>
  <c r="K570" i="16" s="1"/>
  <c r="B569" i="16"/>
  <c r="C569" i="16"/>
  <c r="I569" i="16"/>
  <c r="K569" i="16" s="1"/>
  <c r="B568" i="16"/>
  <c r="C568" i="16"/>
  <c r="I568" i="16"/>
  <c r="K568" i="16" s="1"/>
  <c r="B567" i="16"/>
  <c r="C567" i="16"/>
  <c r="I567" i="16"/>
  <c r="K567" i="16" s="1"/>
  <c r="A566" i="16"/>
  <c r="B566" i="16"/>
  <c r="C566" i="16"/>
  <c r="I566" i="16"/>
  <c r="K566" i="16" s="1"/>
  <c r="A782" i="16"/>
  <c r="A783" i="16"/>
  <c r="A784" i="16"/>
  <c r="A785" i="16"/>
  <c r="A786" i="16"/>
  <c r="B782" i="16"/>
  <c r="B783" i="16"/>
  <c r="B784" i="16"/>
  <c r="B785" i="16"/>
  <c r="B786" i="16"/>
  <c r="C782" i="16"/>
  <c r="C783" i="16"/>
  <c r="C784" i="16"/>
  <c r="C785" i="16"/>
  <c r="C786" i="16"/>
  <c r="K782" i="16"/>
  <c r="I783" i="16"/>
  <c r="K783" i="16" s="1"/>
  <c r="I784" i="16"/>
  <c r="K784" i="16" s="1"/>
  <c r="I785" i="16"/>
  <c r="K785" i="16" s="1"/>
  <c r="I786" i="16"/>
  <c r="K786" i="16" s="1"/>
  <c r="D675" i="17"/>
  <c r="E675" i="17"/>
  <c r="A676" i="17"/>
  <c r="C676" i="17"/>
  <c r="D676" i="17"/>
  <c r="E676" i="17"/>
  <c r="D677" i="17"/>
  <c r="E677" i="17"/>
  <c r="A678" i="17"/>
  <c r="C678" i="17"/>
  <c r="D678" i="17"/>
  <c r="E678" i="17"/>
  <c r="A679" i="17"/>
  <c r="C679" i="17"/>
  <c r="D679" i="17"/>
  <c r="E679" i="17"/>
  <c r="A680" i="17"/>
  <c r="C680" i="17"/>
  <c r="D680" i="17"/>
  <c r="E680" i="17"/>
  <c r="A637" i="18"/>
  <c r="B637" i="18"/>
  <c r="C637" i="18"/>
  <c r="D637" i="18"/>
  <c r="E637" i="18"/>
  <c r="A638" i="18"/>
  <c r="B638" i="18"/>
  <c r="C638" i="18"/>
  <c r="D638" i="18"/>
  <c r="E638" i="18"/>
  <c r="A639" i="18"/>
  <c r="B639" i="18"/>
  <c r="C639" i="18"/>
  <c r="D639" i="18"/>
  <c r="E639" i="18"/>
  <c r="A640" i="18"/>
  <c r="B640" i="18"/>
  <c r="C640" i="18"/>
  <c r="D640" i="18"/>
  <c r="E640" i="18"/>
  <c r="A641" i="18"/>
  <c r="B641" i="18"/>
  <c r="C641" i="18"/>
  <c r="D641" i="18"/>
  <c r="E641" i="18"/>
  <c r="A642" i="18"/>
  <c r="B642" i="18"/>
  <c r="C642" i="18"/>
  <c r="D642" i="18"/>
  <c r="E642" i="18"/>
  <c r="A643" i="18"/>
  <c r="B643" i="18"/>
  <c r="C643" i="18"/>
  <c r="D643" i="18"/>
  <c r="E643" i="18"/>
  <c r="A644" i="18"/>
  <c r="B644" i="18"/>
  <c r="C644" i="18"/>
  <c r="D644" i="18"/>
  <c r="E644" i="18"/>
  <c r="A645" i="18"/>
  <c r="B645" i="18"/>
  <c r="C645" i="18"/>
  <c r="D645" i="18"/>
  <c r="E645" i="18"/>
  <c r="A646" i="18"/>
  <c r="B646" i="18"/>
  <c r="C646" i="18"/>
  <c r="D646" i="18"/>
  <c r="E646" i="18"/>
  <c r="A647" i="18"/>
  <c r="B647" i="18"/>
  <c r="C647" i="18"/>
  <c r="D647" i="18"/>
  <c r="E647" i="18"/>
  <c r="A648" i="18"/>
  <c r="B648" i="18"/>
  <c r="C648" i="18"/>
  <c r="D648" i="18"/>
  <c r="E648" i="18"/>
  <c r="A649" i="18"/>
  <c r="B649" i="18"/>
  <c r="C649" i="18"/>
  <c r="D649" i="18"/>
  <c r="E649" i="18"/>
  <c r="A650" i="18"/>
  <c r="B650" i="18"/>
  <c r="C650" i="18"/>
  <c r="D650" i="18"/>
  <c r="E650" i="18"/>
  <c r="A651" i="18"/>
  <c r="B651" i="18"/>
  <c r="C651" i="18"/>
  <c r="D651" i="18"/>
  <c r="E651" i="18"/>
  <c r="A652" i="18"/>
  <c r="B652" i="18"/>
  <c r="C652" i="18"/>
  <c r="D652" i="18"/>
  <c r="E652" i="18"/>
  <c r="A653" i="18"/>
  <c r="B653" i="18"/>
  <c r="C653" i="18"/>
  <c r="D653" i="18"/>
  <c r="E653" i="18"/>
  <c r="A654" i="18"/>
  <c r="B654" i="18"/>
  <c r="C654" i="18"/>
  <c r="D654" i="18"/>
  <c r="E654" i="18"/>
  <c r="A655" i="18"/>
  <c r="B655" i="18"/>
  <c r="C655" i="18"/>
  <c r="D655" i="18"/>
  <c r="E655" i="18"/>
  <c r="A635" i="18"/>
  <c r="A636" i="18"/>
  <c r="B636" i="18"/>
  <c r="C636" i="18"/>
  <c r="D636" i="18"/>
  <c r="E636" i="18"/>
  <c r="N637" i="18"/>
  <c r="M637" i="18" s="1"/>
  <c r="O637" i="18" s="1"/>
  <c r="M636" i="18"/>
  <c r="O636" i="18" s="1"/>
  <c r="A617" i="18"/>
  <c r="B617" i="18"/>
  <c r="C617" i="18"/>
  <c r="D617" i="18"/>
  <c r="E617" i="18"/>
  <c r="A618" i="18"/>
  <c r="B618" i="18"/>
  <c r="C618" i="18"/>
  <c r="D618" i="18"/>
  <c r="E618" i="18"/>
  <c r="A619" i="18"/>
  <c r="B619" i="18"/>
  <c r="C619" i="18"/>
  <c r="D619" i="18"/>
  <c r="E619" i="18"/>
  <c r="A620" i="18"/>
  <c r="B620" i="18"/>
  <c r="C620" i="18"/>
  <c r="D620" i="18"/>
  <c r="E620" i="18"/>
  <c r="A621" i="18"/>
  <c r="B621" i="18"/>
  <c r="C621" i="18"/>
  <c r="D621" i="18"/>
  <c r="E621" i="18"/>
  <c r="A622" i="18"/>
  <c r="B622" i="18"/>
  <c r="C622" i="18"/>
  <c r="D622" i="18"/>
  <c r="E622" i="18"/>
  <c r="A623" i="18"/>
  <c r="B623" i="18"/>
  <c r="C623" i="18"/>
  <c r="D623" i="18"/>
  <c r="E623" i="18"/>
  <c r="A624" i="18"/>
  <c r="B624" i="18"/>
  <c r="C624" i="18"/>
  <c r="D624" i="18"/>
  <c r="E624" i="18"/>
  <c r="A625" i="18"/>
  <c r="B625" i="18"/>
  <c r="C625" i="18"/>
  <c r="D625" i="18"/>
  <c r="E625" i="18"/>
  <c r="A626" i="18"/>
  <c r="B626" i="18"/>
  <c r="C626" i="18"/>
  <c r="D626" i="18"/>
  <c r="E626" i="18"/>
  <c r="A627" i="18"/>
  <c r="B627" i="18"/>
  <c r="C627" i="18"/>
  <c r="D627" i="18"/>
  <c r="E627" i="18"/>
  <c r="A628" i="18"/>
  <c r="B628" i="18"/>
  <c r="C628" i="18"/>
  <c r="D628" i="18"/>
  <c r="E628" i="18"/>
  <c r="A629" i="18"/>
  <c r="B629" i="18"/>
  <c r="C629" i="18"/>
  <c r="D629" i="18"/>
  <c r="E629" i="18"/>
  <c r="A630" i="18"/>
  <c r="B630" i="18"/>
  <c r="C630" i="18"/>
  <c r="D630" i="18"/>
  <c r="E630" i="18"/>
  <c r="A631" i="18"/>
  <c r="B631" i="18"/>
  <c r="C631" i="18"/>
  <c r="D631" i="18"/>
  <c r="E631" i="18"/>
  <c r="A632" i="18"/>
  <c r="B632" i="18"/>
  <c r="C632" i="18"/>
  <c r="D632" i="18"/>
  <c r="E632" i="18"/>
  <c r="A633" i="18"/>
  <c r="B633" i="18"/>
  <c r="C633" i="18"/>
  <c r="D633" i="18"/>
  <c r="E633" i="18"/>
  <c r="A634" i="18"/>
  <c r="B634" i="18"/>
  <c r="C634" i="18"/>
  <c r="D634" i="18"/>
  <c r="E634" i="18"/>
  <c r="B635" i="18"/>
  <c r="C635" i="18"/>
  <c r="D635" i="18"/>
  <c r="E635" i="18"/>
  <c r="A616" i="18"/>
  <c r="B616" i="18"/>
  <c r="C616" i="18"/>
  <c r="D616" i="18"/>
  <c r="E616" i="18"/>
  <c r="N617" i="18"/>
  <c r="M617" i="18" s="1"/>
  <c r="O617" i="18" s="1"/>
  <c r="M616" i="18"/>
  <c r="O616" i="18" s="1"/>
  <c r="A606" i="18"/>
  <c r="B606" i="18"/>
  <c r="C606" i="18"/>
  <c r="D606" i="18"/>
  <c r="E606" i="18"/>
  <c r="A607" i="18"/>
  <c r="B607" i="18"/>
  <c r="C607" i="18"/>
  <c r="D607" i="18"/>
  <c r="E607" i="18"/>
  <c r="A608" i="18"/>
  <c r="B608" i="18"/>
  <c r="C608" i="18"/>
  <c r="D608" i="18"/>
  <c r="E608" i="18"/>
  <c r="A609" i="18"/>
  <c r="B609" i="18"/>
  <c r="C609" i="18"/>
  <c r="D609" i="18"/>
  <c r="E609" i="18"/>
  <c r="A610" i="18"/>
  <c r="B610" i="18"/>
  <c r="C610" i="18"/>
  <c r="D610" i="18"/>
  <c r="E610" i="18"/>
  <c r="A611" i="18"/>
  <c r="B611" i="18"/>
  <c r="C611" i="18"/>
  <c r="D611" i="18"/>
  <c r="E611" i="18"/>
  <c r="A612" i="18"/>
  <c r="B612" i="18"/>
  <c r="C612" i="18"/>
  <c r="D612" i="18"/>
  <c r="E612" i="18"/>
  <c r="A613" i="18"/>
  <c r="B613" i="18"/>
  <c r="C613" i="18"/>
  <c r="D613" i="18"/>
  <c r="E613" i="18"/>
  <c r="A614" i="18"/>
  <c r="B614" i="18"/>
  <c r="C614" i="18"/>
  <c r="D614" i="18"/>
  <c r="E614" i="18"/>
  <c r="A615" i="18"/>
  <c r="B615" i="18"/>
  <c r="C615" i="18"/>
  <c r="D615" i="18"/>
  <c r="E615" i="18"/>
  <c r="A596" i="18"/>
  <c r="B596" i="18"/>
  <c r="C596" i="18"/>
  <c r="D596" i="18"/>
  <c r="E596" i="18"/>
  <c r="A597" i="18"/>
  <c r="B597" i="18"/>
  <c r="C597" i="18"/>
  <c r="D597" i="18"/>
  <c r="E597" i="18"/>
  <c r="A598" i="18"/>
  <c r="B598" i="18"/>
  <c r="C598" i="18"/>
  <c r="D598" i="18"/>
  <c r="E598" i="18"/>
  <c r="A599" i="18"/>
  <c r="B599" i="18"/>
  <c r="C599" i="18"/>
  <c r="D599" i="18"/>
  <c r="E599" i="18"/>
  <c r="A600" i="18"/>
  <c r="B600" i="18"/>
  <c r="C600" i="18"/>
  <c r="D600" i="18"/>
  <c r="E600" i="18"/>
  <c r="A601" i="18"/>
  <c r="B601" i="18"/>
  <c r="C601" i="18"/>
  <c r="D601" i="18"/>
  <c r="E601" i="18"/>
  <c r="A602" i="18"/>
  <c r="B602" i="18"/>
  <c r="C602" i="18"/>
  <c r="D602" i="18"/>
  <c r="E602" i="18"/>
  <c r="A603" i="18"/>
  <c r="B603" i="18"/>
  <c r="C603" i="18"/>
  <c r="D603" i="18"/>
  <c r="E603" i="18"/>
  <c r="A604" i="18"/>
  <c r="B604" i="18"/>
  <c r="C604" i="18"/>
  <c r="D604" i="18"/>
  <c r="E604" i="18"/>
  <c r="A605" i="18"/>
  <c r="B605" i="18"/>
  <c r="C605" i="18"/>
  <c r="D605" i="18"/>
  <c r="E605" i="18"/>
  <c r="N597" i="18"/>
  <c r="N598" i="18" s="1"/>
  <c r="M596" i="18"/>
  <c r="O596" i="18" s="1"/>
  <c r="A580" i="18"/>
  <c r="B580" i="18"/>
  <c r="C580" i="18"/>
  <c r="D580" i="18"/>
  <c r="E580" i="18"/>
  <c r="A581" i="18"/>
  <c r="B581" i="18"/>
  <c r="C581" i="18"/>
  <c r="D581" i="18"/>
  <c r="E581" i="18"/>
  <c r="A582" i="18"/>
  <c r="B582" i="18"/>
  <c r="C582" i="18"/>
  <c r="D582" i="18"/>
  <c r="E582" i="18"/>
  <c r="A583" i="18"/>
  <c r="B583" i="18"/>
  <c r="C583" i="18"/>
  <c r="D583" i="18"/>
  <c r="E583" i="18"/>
  <c r="A584" i="18"/>
  <c r="B584" i="18"/>
  <c r="C584" i="18"/>
  <c r="D584" i="18"/>
  <c r="E584" i="18"/>
  <c r="A585" i="18"/>
  <c r="B585" i="18"/>
  <c r="C585" i="18"/>
  <c r="D585" i="18"/>
  <c r="E585" i="18"/>
  <c r="A586" i="18"/>
  <c r="B586" i="18"/>
  <c r="C586" i="18"/>
  <c r="D586" i="18"/>
  <c r="E586" i="18"/>
  <c r="A587" i="18"/>
  <c r="B587" i="18"/>
  <c r="C587" i="18"/>
  <c r="D587" i="18"/>
  <c r="E587" i="18"/>
  <c r="A588" i="18"/>
  <c r="B588" i="18"/>
  <c r="C588" i="18"/>
  <c r="D588" i="18"/>
  <c r="E588" i="18"/>
  <c r="A589" i="18"/>
  <c r="B589" i="18"/>
  <c r="C589" i="18"/>
  <c r="D589" i="18"/>
  <c r="E589" i="18"/>
  <c r="A590" i="18"/>
  <c r="B590" i="18"/>
  <c r="C590" i="18"/>
  <c r="D590" i="18"/>
  <c r="E590" i="18"/>
  <c r="A591" i="18"/>
  <c r="B591" i="18"/>
  <c r="C591" i="18"/>
  <c r="D591" i="18"/>
  <c r="E591" i="18"/>
  <c r="A592" i="18"/>
  <c r="B592" i="18"/>
  <c r="C592" i="18"/>
  <c r="D592" i="18"/>
  <c r="E592" i="18"/>
  <c r="A593" i="18"/>
  <c r="B593" i="18"/>
  <c r="C593" i="18"/>
  <c r="D593" i="18"/>
  <c r="E593" i="18"/>
  <c r="A594" i="18"/>
  <c r="B594" i="18"/>
  <c r="C594" i="18"/>
  <c r="D594" i="18"/>
  <c r="E594" i="18"/>
  <c r="A595" i="18"/>
  <c r="B595" i="18"/>
  <c r="C595" i="18"/>
  <c r="D595" i="18"/>
  <c r="E595" i="18"/>
  <c r="M580" i="18"/>
  <c r="O580" i="18" s="1"/>
  <c r="N581" i="18"/>
  <c r="M581" i="18" s="1"/>
  <c r="O581" i="18" s="1"/>
  <c r="M668" i="17"/>
  <c r="B668" i="17" s="1"/>
  <c r="M669" i="17"/>
  <c r="B669" i="17" s="1"/>
  <c r="M670" i="17"/>
  <c r="B670" i="17" s="1"/>
  <c r="M671" i="17"/>
  <c r="B671" i="17" s="1"/>
  <c r="M672" i="17"/>
  <c r="B672" i="17" s="1"/>
  <c r="M673" i="17"/>
  <c r="B673" i="17" s="1"/>
  <c r="M674" i="17"/>
  <c r="B674" i="17" s="1"/>
  <c r="M667" i="17"/>
  <c r="O667" i="17" s="1"/>
  <c r="C667" i="17" s="1"/>
  <c r="O514" i="17"/>
  <c r="O515" i="17"/>
  <c r="O516" i="17"/>
  <c r="O517" i="17"/>
  <c r="O518" i="17"/>
  <c r="O521" i="17"/>
  <c r="O522" i="17"/>
  <c r="O523" i="17"/>
  <c r="O524" i="17"/>
  <c r="O525" i="17"/>
  <c r="O526" i="17"/>
  <c r="O527" i="17"/>
  <c r="O528" i="17"/>
  <c r="O529" i="17"/>
  <c r="O530" i="17"/>
  <c r="O531" i="17"/>
  <c r="O532" i="17"/>
  <c r="O533" i="17"/>
  <c r="O534" i="17"/>
  <c r="O535" i="17"/>
  <c r="O536" i="17"/>
  <c r="O537" i="17"/>
  <c r="O538" i="17"/>
  <c r="O539" i="17"/>
  <c r="O540" i="17"/>
  <c r="O541" i="17"/>
  <c r="O542" i="17"/>
  <c r="O543" i="17"/>
  <c r="O544" i="17"/>
  <c r="O545" i="17"/>
  <c r="O546" i="17"/>
  <c r="O547" i="17"/>
  <c r="O548" i="17"/>
  <c r="O549" i="17"/>
  <c r="O550" i="17"/>
  <c r="O551" i="17"/>
  <c r="O552" i="17"/>
  <c r="O553" i="17"/>
  <c r="O554" i="17"/>
  <c r="O555" i="17"/>
  <c r="O556" i="17"/>
  <c r="O557" i="17"/>
  <c r="O558" i="17"/>
  <c r="O559" i="17"/>
  <c r="O560" i="17"/>
  <c r="O561" i="17"/>
  <c r="O562" i="17"/>
  <c r="O564" i="17"/>
  <c r="O567" i="17"/>
  <c r="O568" i="17"/>
  <c r="O569" i="17"/>
  <c r="A569" i="17" s="1"/>
  <c r="O570" i="17"/>
  <c r="A570" i="17" s="1"/>
  <c r="O571" i="17"/>
  <c r="C571" i="17" s="1"/>
  <c r="O575" i="17"/>
  <c r="A575" i="17" s="1"/>
  <c r="O576" i="17"/>
  <c r="C576" i="17" s="1"/>
  <c r="O577" i="17"/>
  <c r="A577" i="17" s="1"/>
  <c r="O578" i="17"/>
  <c r="A578" i="17" s="1"/>
  <c r="O579" i="17"/>
  <c r="C579" i="17" s="1"/>
  <c r="O580" i="17"/>
  <c r="O581" i="17"/>
  <c r="A581" i="17" s="1"/>
  <c r="O582" i="17"/>
  <c r="A582" i="17" s="1"/>
  <c r="O583" i="17"/>
  <c r="A583" i="17" s="1"/>
  <c r="O584" i="17"/>
  <c r="C584" i="17" s="1"/>
  <c r="O585" i="17"/>
  <c r="A585" i="17" s="1"/>
  <c r="O586" i="17"/>
  <c r="A586" i="17" s="1"/>
  <c r="O587" i="17"/>
  <c r="C587" i="17" s="1"/>
  <c r="O588" i="17"/>
  <c r="C588" i="17" s="1"/>
  <c r="O589" i="17"/>
  <c r="C589" i="17" s="1"/>
  <c r="O590" i="17"/>
  <c r="C590" i="17" s="1"/>
  <c r="O591" i="17"/>
  <c r="C591" i="17" s="1"/>
  <c r="O592" i="17"/>
  <c r="A592" i="17" s="1"/>
  <c r="O593" i="17"/>
  <c r="A593" i="17" s="1"/>
  <c r="O594" i="17"/>
  <c r="C594" i="17" s="1"/>
  <c r="O595" i="17"/>
  <c r="A595" i="17" s="1"/>
  <c r="O596" i="17"/>
  <c r="A596" i="17" s="1"/>
  <c r="O597" i="17"/>
  <c r="A597" i="17" s="1"/>
  <c r="O598" i="17"/>
  <c r="A598" i="17" s="1"/>
  <c r="O599" i="17"/>
  <c r="C599" i="17" s="1"/>
  <c r="O600" i="17"/>
  <c r="A600" i="17" s="1"/>
  <c r="O601" i="17"/>
  <c r="A601" i="17" s="1"/>
  <c r="O602" i="17"/>
  <c r="A602" i="17" s="1"/>
  <c r="O603" i="17"/>
  <c r="A603" i="17" s="1"/>
  <c r="O604" i="17"/>
  <c r="A604" i="17" s="1"/>
  <c r="O605" i="17"/>
  <c r="A605" i="17" s="1"/>
  <c r="O606" i="17"/>
  <c r="A606" i="17" s="1"/>
  <c r="O607" i="17"/>
  <c r="A607" i="17" s="1"/>
  <c r="O608" i="17"/>
  <c r="A608" i="17" s="1"/>
  <c r="O666" i="17"/>
  <c r="A666" i="17" s="1"/>
  <c r="D667" i="17"/>
  <c r="E667" i="17"/>
  <c r="D668" i="17"/>
  <c r="E668" i="17"/>
  <c r="D669" i="17"/>
  <c r="E669" i="17"/>
  <c r="D670" i="17"/>
  <c r="E670" i="17"/>
  <c r="D671" i="17"/>
  <c r="E671" i="17"/>
  <c r="D672" i="17"/>
  <c r="E672" i="17"/>
  <c r="D673" i="17"/>
  <c r="E673" i="17"/>
  <c r="D674" i="17"/>
  <c r="E674" i="17"/>
  <c r="B666" i="17"/>
  <c r="D666" i="17"/>
  <c r="E666" i="17"/>
  <c r="B601" i="16"/>
  <c r="C601" i="16"/>
  <c r="I601" i="16"/>
  <c r="K601" i="16" s="1"/>
  <c r="B600" i="16"/>
  <c r="C600" i="16"/>
  <c r="I600" i="16"/>
  <c r="K600" i="16" s="1"/>
  <c r="B597" i="16"/>
  <c r="B598" i="16"/>
  <c r="B599" i="16"/>
  <c r="C597" i="16"/>
  <c r="C598" i="16"/>
  <c r="C599" i="16"/>
  <c r="I597" i="16"/>
  <c r="K597" i="16" s="1"/>
  <c r="I598" i="16"/>
  <c r="K598" i="16" s="1"/>
  <c r="I599" i="16"/>
  <c r="K599" i="16" s="1"/>
  <c r="B596" i="16"/>
  <c r="C596" i="16"/>
  <c r="K596" i="16"/>
  <c r="L83" i="15"/>
  <c r="L78" i="15"/>
  <c r="L80" i="15"/>
  <c r="L81" i="15"/>
  <c r="L82" i="15"/>
  <c r="A83" i="15"/>
  <c r="A82" i="15"/>
  <c r="A81" i="15"/>
  <c r="A80" i="15"/>
  <c r="B81" i="15"/>
  <c r="B82" i="15"/>
  <c r="B83" i="15"/>
  <c r="B80" i="15"/>
  <c r="A572" i="16"/>
  <c r="A573" i="16"/>
  <c r="A574" i="16"/>
  <c r="A575" i="16"/>
  <c r="A576" i="16"/>
  <c r="A577" i="16"/>
  <c r="B573" i="16"/>
  <c r="C573" i="16"/>
  <c r="B574" i="16"/>
  <c r="C574" i="16"/>
  <c r="B575" i="16"/>
  <c r="C575" i="16"/>
  <c r="B576" i="16"/>
  <c r="C576" i="16"/>
  <c r="B577" i="16"/>
  <c r="C577" i="16"/>
  <c r="I577" i="16"/>
  <c r="K577" i="16" s="1"/>
  <c r="I576" i="16"/>
  <c r="K576" i="16" s="1"/>
  <c r="I575" i="16"/>
  <c r="K575" i="16" s="1"/>
  <c r="I574" i="16"/>
  <c r="K574" i="16" s="1"/>
  <c r="I573" i="16"/>
  <c r="K573" i="16" s="1"/>
  <c r="B572" i="16"/>
  <c r="C572" i="16"/>
  <c r="K572" i="16"/>
  <c r="L76" i="15"/>
  <c r="L77" i="15"/>
  <c r="A77" i="15"/>
  <c r="B77" i="15"/>
  <c r="A78" i="15"/>
  <c r="B78" i="15"/>
  <c r="A76" i="15"/>
  <c r="B76" i="15"/>
  <c r="A537" i="16"/>
  <c r="A538" i="16"/>
  <c r="A539" i="16"/>
  <c r="A540" i="16"/>
  <c r="A541" i="16"/>
  <c r="A542" i="16"/>
  <c r="B537" i="16"/>
  <c r="B538" i="16"/>
  <c r="B539" i="16"/>
  <c r="B540" i="16"/>
  <c r="B541" i="16"/>
  <c r="B542" i="16"/>
  <c r="C537" i="16"/>
  <c r="C538" i="16"/>
  <c r="C539" i="16"/>
  <c r="C540" i="16"/>
  <c r="C541" i="16"/>
  <c r="C542" i="16"/>
  <c r="I542" i="16"/>
  <c r="K542" i="16" s="1"/>
  <c r="I541" i="16"/>
  <c r="K541" i="16" s="1"/>
  <c r="I540" i="16"/>
  <c r="K540" i="16" s="1"/>
  <c r="I539" i="16"/>
  <c r="K539" i="16" s="1"/>
  <c r="I538" i="16"/>
  <c r="K538" i="16" s="1"/>
  <c r="K537" i="16"/>
  <c r="D660" i="17"/>
  <c r="E660" i="17"/>
  <c r="D661" i="17"/>
  <c r="E661" i="17"/>
  <c r="D662" i="17"/>
  <c r="E662" i="17"/>
  <c r="D663" i="17"/>
  <c r="E663" i="17"/>
  <c r="D664" i="17"/>
  <c r="E664" i="17"/>
  <c r="D665" i="17"/>
  <c r="E665" i="17"/>
  <c r="D654" i="17"/>
  <c r="E654" i="17"/>
  <c r="D655" i="17"/>
  <c r="E655" i="17"/>
  <c r="D656" i="17"/>
  <c r="E656" i="17"/>
  <c r="D657" i="17"/>
  <c r="E657" i="17"/>
  <c r="D658" i="17"/>
  <c r="E658" i="17"/>
  <c r="D659" i="17"/>
  <c r="E659" i="17"/>
  <c r="A543" i="16"/>
  <c r="A544" i="16"/>
  <c r="A545" i="16"/>
  <c r="A546" i="16"/>
  <c r="A547" i="16"/>
  <c r="A548" i="16"/>
  <c r="K543" i="16"/>
  <c r="B548" i="16"/>
  <c r="C548" i="16"/>
  <c r="I548" i="16"/>
  <c r="K548" i="16" s="1"/>
  <c r="B547" i="16"/>
  <c r="C547" i="16"/>
  <c r="I547" i="16"/>
  <c r="K547" i="16" s="1"/>
  <c r="B544" i="16"/>
  <c r="B545" i="16"/>
  <c r="B546" i="16"/>
  <c r="C544" i="16"/>
  <c r="C545" i="16"/>
  <c r="C546" i="16"/>
  <c r="I546" i="16"/>
  <c r="K546" i="16" s="1"/>
  <c r="I545" i="16"/>
  <c r="K545" i="16" s="1"/>
  <c r="I544" i="16"/>
  <c r="K544" i="16" s="1"/>
  <c r="L75" i="15"/>
  <c r="L74" i="15"/>
  <c r="B75" i="15"/>
  <c r="A73" i="15"/>
  <c r="A74" i="15"/>
  <c r="A75" i="15"/>
  <c r="B74" i="15"/>
  <c r="A22" i="14"/>
  <c r="A562" i="18"/>
  <c r="B562" i="18"/>
  <c r="C562" i="18"/>
  <c r="D562" i="18"/>
  <c r="E562" i="18"/>
  <c r="A563" i="18"/>
  <c r="B563" i="18"/>
  <c r="C563" i="18"/>
  <c r="D563" i="18"/>
  <c r="E563" i="18"/>
  <c r="A564" i="18"/>
  <c r="B564" i="18"/>
  <c r="C564" i="18"/>
  <c r="D564" i="18"/>
  <c r="E564" i="18"/>
  <c r="A565" i="18"/>
  <c r="B565" i="18"/>
  <c r="C565" i="18"/>
  <c r="D565" i="18"/>
  <c r="E565" i="18"/>
  <c r="B566" i="18"/>
  <c r="D566" i="18"/>
  <c r="E566" i="18"/>
  <c r="B567" i="18"/>
  <c r="D567" i="18"/>
  <c r="E567" i="18"/>
  <c r="B568" i="18"/>
  <c r="D568" i="18"/>
  <c r="E568" i="18"/>
  <c r="B569" i="18"/>
  <c r="D569" i="18"/>
  <c r="E569" i="18"/>
  <c r="B570" i="18"/>
  <c r="D570" i="18"/>
  <c r="E570" i="18"/>
  <c r="B571" i="18"/>
  <c r="D571" i="18"/>
  <c r="E571" i="18"/>
  <c r="B572" i="18"/>
  <c r="D572" i="18"/>
  <c r="E572" i="18"/>
  <c r="B573" i="18"/>
  <c r="D573" i="18"/>
  <c r="E573" i="18"/>
  <c r="B574" i="18"/>
  <c r="D574" i="18"/>
  <c r="E574" i="18"/>
  <c r="B575" i="18"/>
  <c r="D575" i="18"/>
  <c r="E575" i="18"/>
  <c r="B576" i="18"/>
  <c r="D576" i="18"/>
  <c r="E576" i="18"/>
  <c r="B577" i="18"/>
  <c r="D577" i="18"/>
  <c r="E577" i="18"/>
  <c r="B578" i="18"/>
  <c r="D578" i="18"/>
  <c r="E578" i="18"/>
  <c r="B579" i="18"/>
  <c r="D579" i="18"/>
  <c r="E579" i="18"/>
  <c r="K566" i="18"/>
  <c r="A566" i="18" s="1"/>
  <c r="M562" i="18"/>
  <c r="M563" i="18"/>
  <c r="M564" i="18"/>
  <c r="M565" i="18"/>
  <c r="M566" i="18"/>
  <c r="M574" i="18"/>
  <c r="M575" i="18"/>
  <c r="M576" i="18"/>
  <c r="M577" i="18"/>
  <c r="M578" i="18"/>
  <c r="M579" i="18"/>
  <c r="N562" i="18"/>
  <c r="N563" i="18"/>
  <c r="N564" i="18"/>
  <c r="N565" i="18"/>
  <c r="N566" i="18"/>
  <c r="N574" i="18"/>
  <c r="N575" i="18"/>
  <c r="N576" i="18"/>
  <c r="N577" i="18"/>
  <c r="N578" i="18"/>
  <c r="N579" i="18"/>
  <c r="O567" i="18"/>
  <c r="O568" i="18" s="1"/>
  <c r="O569" i="18" s="1"/>
  <c r="O570" i="18" s="1"/>
  <c r="O571" i="18" s="1"/>
  <c r="O572" i="18" s="1"/>
  <c r="O573" i="18" s="1"/>
  <c r="M573" i="18" s="1"/>
  <c r="B550" i="18"/>
  <c r="C550" i="18"/>
  <c r="D550" i="18"/>
  <c r="E550" i="18"/>
  <c r="B551" i="18"/>
  <c r="C551" i="18"/>
  <c r="D551" i="18"/>
  <c r="E551" i="18"/>
  <c r="B552" i="18"/>
  <c r="C552" i="18"/>
  <c r="D552" i="18"/>
  <c r="E552" i="18"/>
  <c r="B553" i="18"/>
  <c r="C553" i="18"/>
  <c r="D553" i="18"/>
  <c r="E553" i="18"/>
  <c r="B554" i="18"/>
  <c r="C554" i="18"/>
  <c r="D554" i="18"/>
  <c r="E554" i="18"/>
  <c r="B555" i="18"/>
  <c r="C555" i="18"/>
  <c r="D555" i="18"/>
  <c r="E555" i="18"/>
  <c r="B556" i="18"/>
  <c r="C556" i="18"/>
  <c r="D556" i="18"/>
  <c r="E556" i="18"/>
  <c r="B557" i="18"/>
  <c r="C557" i="18"/>
  <c r="D557" i="18"/>
  <c r="E557" i="18"/>
  <c r="B558" i="18"/>
  <c r="C558" i="18"/>
  <c r="D558" i="18"/>
  <c r="E558" i="18"/>
  <c r="B559" i="18"/>
  <c r="C559" i="18"/>
  <c r="D559" i="18"/>
  <c r="E559" i="18"/>
  <c r="B560" i="18"/>
  <c r="C560" i="18"/>
  <c r="D560" i="18"/>
  <c r="E560" i="18"/>
  <c r="B561" i="18"/>
  <c r="C561" i="18"/>
  <c r="D561" i="18"/>
  <c r="E561" i="18"/>
  <c r="A550" i="18"/>
  <c r="A551" i="18"/>
  <c r="A552" i="18"/>
  <c r="A553" i="18"/>
  <c r="A554" i="18"/>
  <c r="A555" i="18"/>
  <c r="A556" i="18"/>
  <c r="A557" i="18"/>
  <c r="A558" i="18"/>
  <c r="A559" i="18"/>
  <c r="A560" i="18"/>
  <c r="A561" i="18"/>
  <c r="M550" i="18"/>
  <c r="M551" i="18"/>
  <c r="M552" i="18"/>
  <c r="M560" i="18"/>
  <c r="M561" i="18"/>
  <c r="N550" i="18"/>
  <c r="N551" i="18"/>
  <c r="N552" i="18"/>
  <c r="N560" i="18"/>
  <c r="N561" i="18"/>
  <c r="O553" i="18"/>
  <c r="N553" i="18" s="1"/>
  <c r="D632" i="17"/>
  <c r="E632" i="17"/>
  <c r="D633" i="17"/>
  <c r="E633" i="17"/>
  <c r="D634" i="17"/>
  <c r="E634" i="17"/>
  <c r="D635" i="17"/>
  <c r="E635" i="17"/>
  <c r="D636" i="17"/>
  <c r="E636" i="17"/>
  <c r="D637" i="17"/>
  <c r="E637" i="17"/>
  <c r="D638" i="17"/>
  <c r="E638" i="17"/>
  <c r="D639" i="17"/>
  <c r="E639" i="17"/>
  <c r="D640" i="17"/>
  <c r="E640" i="17"/>
  <c r="D641" i="17"/>
  <c r="E641" i="17"/>
  <c r="D642" i="17"/>
  <c r="E642" i="17"/>
  <c r="D643" i="17"/>
  <c r="E643" i="17"/>
  <c r="D644" i="17"/>
  <c r="E644" i="17"/>
  <c r="D645" i="17"/>
  <c r="E645" i="17"/>
  <c r="D646" i="17"/>
  <c r="E646" i="17"/>
  <c r="D647" i="17"/>
  <c r="E647" i="17"/>
  <c r="D648" i="17"/>
  <c r="E648" i="17"/>
  <c r="D649" i="17"/>
  <c r="E649" i="17"/>
  <c r="D650" i="17"/>
  <c r="E650" i="17"/>
  <c r="D651" i="17"/>
  <c r="E651" i="17"/>
  <c r="D652" i="17"/>
  <c r="E652" i="17"/>
  <c r="D653" i="17"/>
  <c r="E653" i="17"/>
  <c r="K632" i="17"/>
  <c r="K633" i="17" s="1"/>
  <c r="K634" i="17" s="1"/>
  <c r="K635" i="17" s="1"/>
  <c r="K636" i="17" s="1"/>
  <c r="K637" i="17" s="1"/>
  <c r="K638" i="17" s="1"/>
  <c r="K639" i="17" s="1"/>
  <c r="K640" i="17" s="1"/>
  <c r="K641" i="17" s="1"/>
  <c r="K642" i="17" s="1"/>
  <c r="K643" i="17" s="1"/>
  <c r="K644" i="17" s="1"/>
  <c r="K645" i="17" s="1"/>
  <c r="K646" i="17" s="1"/>
  <c r="K647" i="17" s="1"/>
  <c r="K648" i="17" s="1"/>
  <c r="K649" i="17" s="1"/>
  <c r="K650" i="17" s="1"/>
  <c r="K651" i="17" s="1"/>
  <c r="K652" i="17" s="1"/>
  <c r="K653" i="17" s="1"/>
  <c r="A529" i="16"/>
  <c r="A530" i="16"/>
  <c r="A531" i="16"/>
  <c r="A532" i="16"/>
  <c r="B543" i="16"/>
  <c r="C543" i="16"/>
  <c r="B529" i="16"/>
  <c r="B530" i="16"/>
  <c r="B531" i="16"/>
  <c r="B532" i="16"/>
  <c r="C529" i="16"/>
  <c r="C530" i="16"/>
  <c r="C531" i="16"/>
  <c r="C532" i="16"/>
  <c r="I532" i="16"/>
  <c r="K532" i="16" s="1"/>
  <c r="I531" i="16"/>
  <c r="K531" i="16" s="1"/>
  <c r="I530" i="16"/>
  <c r="K530" i="16" s="1"/>
  <c r="K529" i="16"/>
  <c r="K613" i="17"/>
  <c r="K614" i="17" s="1"/>
  <c r="K615" i="17" s="1"/>
  <c r="K616" i="17" s="1"/>
  <c r="K617" i="17" s="1"/>
  <c r="K618" i="17" s="1"/>
  <c r="K619" i="17" s="1"/>
  <c r="K620" i="17" s="1"/>
  <c r="K621" i="17" s="1"/>
  <c r="K622" i="17" s="1"/>
  <c r="K623" i="17" s="1"/>
  <c r="K624" i="17" s="1"/>
  <c r="K625" i="17" s="1"/>
  <c r="K626" i="17" s="1"/>
  <c r="K627" i="17" s="1"/>
  <c r="K628" i="17" s="1"/>
  <c r="K629" i="17" s="1"/>
  <c r="K630" i="17" s="1"/>
  <c r="D613" i="17"/>
  <c r="E613" i="17"/>
  <c r="D614" i="17"/>
  <c r="E614" i="17"/>
  <c r="D615" i="17"/>
  <c r="E615" i="17"/>
  <c r="D616" i="17"/>
  <c r="E616" i="17"/>
  <c r="D617" i="17"/>
  <c r="E617" i="17"/>
  <c r="D618" i="17"/>
  <c r="E618" i="17"/>
  <c r="D619" i="17"/>
  <c r="E619" i="17"/>
  <c r="D620" i="17"/>
  <c r="E620" i="17"/>
  <c r="D621" i="17"/>
  <c r="E621" i="17"/>
  <c r="D622" i="17"/>
  <c r="E622" i="17"/>
  <c r="D623" i="17"/>
  <c r="E623" i="17"/>
  <c r="D624" i="17"/>
  <c r="E624" i="17"/>
  <c r="D625" i="17"/>
  <c r="E625" i="17"/>
  <c r="D626" i="17"/>
  <c r="E626" i="17"/>
  <c r="D627" i="17"/>
  <c r="E627" i="17"/>
  <c r="D628" i="17"/>
  <c r="E628" i="17"/>
  <c r="D629" i="17"/>
  <c r="E629" i="17"/>
  <c r="D630" i="17"/>
  <c r="E630" i="17"/>
  <c r="D631" i="17"/>
  <c r="E631" i="17"/>
  <c r="D609" i="17"/>
  <c r="E609" i="17"/>
  <c r="D610" i="17"/>
  <c r="E610" i="17"/>
  <c r="D611" i="17"/>
  <c r="E611" i="17"/>
  <c r="D612" i="17"/>
  <c r="E612" i="17"/>
  <c r="A536" i="16"/>
  <c r="K533" i="16"/>
  <c r="B536" i="16"/>
  <c r="C536" i="16"/>
  <c r="I536" i="16"/>
  <c r="K536" i="16" s="1"/>
  <c r="C534" i="16"/>
  <c r="C535" i="16"/>
  <c r="B534" i="16"/>
  <c r="B535" i="16"/>
  <c r="A534" i="16"/>
  <c r="A535" i="16"/>
  <c r="A533" i="16"/>
  <c r="I535" i="16"/>
  <c r="K535" i="16" s="1"/>
  <c r="I534" i="16"/>
  <c r="K534" i="16" s="1"/>
  <c r="L73" i="15"/>
  <c r="L72" i="15"/>
  <c r="B73" i="15"/>
  <c r="A72" i="15"/>
  <c r="B72" i="15"/>
  <c r="A535" i="18"/>
  <c r="B535" i="18"/>
  <c r="C535" i="18"/>
  <c r="D535" i="18"/>
  <c r="E535" i="18"/>
  <c r="A536" i="18"/>
  <c r="B536" i="18"/>
  <c r="C536" i="18"/>
  <c r="D536" i="18"/>
  <c r="E536" i="18"/>
  <c r="A537" i="18"/>
  <c r="B537" i="18"/>
  <c r="C537" i="18"/>
  <c r="D537" i="18"/>
  <c r="E537" i="18"/>
  <c r="A538" i="18"/>
  <c r="B538" i="18"/>
  <c r="C538" i="18"/>
  <c r="D538" i="18"/>
  <c r="E538" i="18"/>
  <c r="A539" i="18"/>
  <c r="B539" i="18"/>
  <c r="C539" i="18"/>
  <c r="D539" i="18"/>
  <c r="E539" i="18"/>
  <c r="A540" i="18"/>
  <c r="B540" i="18"/>
  <c r="C540" i="18"/>
  <c r="D540" i="18"/>
  <c r="E540" i="18"/>
  <c r="A541" i="18"/>
  <c r="B541" i="18"/>
  <c r="C541" i="18"/>
  <c r="D541" i="18"/>
  <c r="E541" i="18"/>
  <c r="A542" i="18"/>
  <c r="B542" i="18"/>
  <c r="C542" i="18"/>
  <c r="D542" i="18"/>
  <c r="E542" i="18"/>
  <c r="A543" i="18"/>
  <c r="B543" i="18"/>
  <c r="C543" i="18"/>
  <c r="D543" i="18"/>
  <c r="E543" i="18"/>
  <c r="B544" i="18"/>
  <c r="D544" i="18"/>
  <c r="E544" i="18"/>
  <c r="B545" i="18"/>
  <c r="D545" i="18"/>
  <c r="E545" i="18"/>
  <c r="B546" i="18"/>
  <c r="D546" i="18"/>
  <c r="E546" i="18"/>
  <c r="B547" i="18"/>
  <c r="D547" i="18"/>
  <c r="E547" i="18"/>
  <c r="A548" i="18"/>
  <c r="B548" i="18"/>
  <c r="C548" i="18"/>
  <c r="D548" i="18"/>
  <c r="E548" i="18"/>
  <c r="A549" i="18"/>
  <c r="B549" i="18"/>
  <c r="C549" i="18"/>
  <c r="D549" i="18"/>
  <c r="E549" i="18"/>
  <c r="K544" i="18"/>
  <c r="K545" i="18" s="1"/>
  <c r="K546" i="18" s="1"/>
  <c r="K547" i="18" s="1"/>
  <c r="A547" i="18" s="1"/>
  <c r="N535" i="18"/>
  <c r="N536" i="18"/>
  <c r="O537" i="18"/>
  <c r="M537" i="18" s="1"/>
  <c r="M536" i="18"/>
  <c r="M535" i="18"/>
  <c r="A520" i="18"/>
  <c r="B520" i="18"/>
  <c r="C520" i="18"/>
  <c r="D520" i="18"/>
  <c r="E520" i="18"/>
  <c r="B521" i="18"/>
  <c r="D521" i="18"/>
  <c r="E521" i="18"/>
  <c r="B522" i="18"/>
  <c r="D522" i="18"/>
  <c r="E522" i="18"/>
  <c r="B523" i="18"/>
  <c r="D523" i="18"/>
  <c r="E523" i="18"/>
  <c r="B524" i="18"/>
  <c r="D524" i="18"/>
  <c r="E524" i="18"/>
  <c r="B525" i="18"/>
  <c r="D525" i="18"/>
  <c r="E525" i="18"/>
  <c r="B526" i="18"/>
  <c r="D526" i="18"/>
  <c r="E526" i="18"/>
  <c r="B527" i="18"/>
  <c r="D527" i="18"/>
  <c r="E527" i="18"/>
  <c r="B528" i="18"/>
  <c r="D528" i="18"/>
  <c r="E528" i="18"/>
  <c r="B529" i="18"/>
  <c r="D529" i="18"/>
  <c r="E529" i="18"/>
  <c r="B530" i="18"/>
  <c r="D530" i="18"/>
  <c r="E530" i="18"/>
  <c r="B531" i="18"/>
  <c r="D531" i="18"/>
  <c r="E531" i="18"/>
  <c r="B532" i="18"/>
  <c r="D532" i="18"/>
  <c r="E532" i="18"/>
  <c r="B533" i="18"/>
  <c r="D533" i="18"/>
  <c r="E533" i="18"/>
  <c r="B534" i="18"/>
  <c r="D534" i="18"/>
  <c r="E534" i="18"/>
  <c r="K521" i="18"/>
  <c r="C521" i="18" s="1"/>
  <c r="N521" i="18"/>
  <c r="N522" i="18"/>
  <c r="N523" i="18"/>
  <c r="N524" i="18"/>
  <c r="N525" i="18"/>
  <c r="N526" i="18"/>
  <c r="N527" i="18"/>
  <c r="N528" i="18"/>
  <c r="N529" i="18"/>
  <c r="N530" i="18"/>
  <c r="N531" i="18"/>
  <c r="N532" i="18"/>
  <c r="N533" i="18"/>
  <c r="N534" i="18"/>
  <c r="M521" i="18"/>
  <c r="M522" i="18"/>
  <c r="M523" i="18"/>
  <c r="M524" i="18"/>
  <c r="M525" i="18"/>
  <c r="M526" i="18"/>
  <c r="M527" i="18"/>
  <c r="M528" i="18"/>
  <c r="M529" i="18"/>
  <c r="M530" i="18"/>
  <c r="M531" i="18"/>
  <c r="M532" i="18"/>
  <c r="M533" i="18"/>
  <c r="M534" i="18"/>
  <c r="M520" i="18"/>
  <c r="N520" i="18"/>
  <c r="T608" i="17"/>
  <c r="T607" i="17"/>
  <c r="T606" i="17"/>
  <c r="T605" i="17"/>
  <c r="T604" i="17"/>
  <c r="T603" i="17"/>
  <c r="T598" i="17"/>
  <c r="T599" i="17"/>
  <c r="T600" i="17"/>
  <c r="T601" i="17"/>
  <c r="T602" i="17"/>
  <c r="T597" i="17"/>
  <c r="B596" i="17"/>
  <c r="D596" i="17"/>
  <c r="E596" i="17"/>
  <c r="B597" i="17"/>
  <c r="D597" i="17"/>
  <c r="E597" i="17"/>
  <c r="B598" i="17"/>
  <c r="D598" i="17"/>
  <c r="E598" i="17"/>
  <c r="B599" i="17"/>
  <c r="D599" i="17"/>
  <c r="E599" i="17"/>
  <c r="B600" i="17"/>
  <c r="D600" i="17"/>
  <c r="E600" i="17"/>
  <c r="B601" i="17"/>
  <c r="D601" i="17"/>
  <c r="E601" i="17"/>
  <c r="B602" i="17"/>
  <c r="D602" i="17"/>
  <c r="E602" i="17"/>
  <c r="B603" i="17"/>
  <c r="D603" i="17"/>
  <c r="E603" i="17"/>
  <c r="B604" i="17"/>
  <c r="D604" i="17"/>
  <c r="E604" i="17"/>
  <c r="B605" i="17"/>
  <c r="D605" i="17"/>
  <c r="E605" i="17"/>
  <c r="B606" i="17"/>
  <c r="D606" i="17"/>
  <c r="E606" i="17"/>
  <c r="B607" i="17"/>
  <c r="D607" i="17"/>
  <c r="E607" i="17"/>
  <c r="B608" i="17"/>
  <c r="D608" i="17"/>
  <c r="E608" i="17"/>
  <c r="B533" i="16"/>
  <c r="C533" i="16"/>
  <c r="I520" i="16"/>
  <c r="K520" i="16" s="1"/>
  <c r="A521" i="16"/>
  <c r="B521" i="16"/>
  <c r="C521" i="16"/>
  <c r="I521" i="16"/>
  <c r="K521" i="16" s="1"/>
  <c r="I518" i="16"/>
  <c r="K518" i="16" s="1"/>
  <c r="I519" i="16"/>
  <c r="K519" i="16" s="1"/>
  <c r="I517" i="16"/>
  <c r="K517" i="16" s="1"/>
  <c r="A523" i="16"/>
  <c r="B523" i="16"/>
  <c r="C523" i="16"/>
  <c r="A524" i="16"/>
  <c r="B524" i="16"/>
  <c r="C524" i="16"/>
  <c r="A525" i="16"/>
  <c r="B525" i="16"/>
  <c r="C525" i="16"/>
  <c r="A526" i="16"/>
  <c r="B526" i="16"/>
  <c r="C526" i="16"/>
  <c r="A527" i="16"/>
  <c r="B527" i="16"/>
  <c r="C527" i="16"/>
  <c r="A528" i="16"/>
  <c r="B528" i="16"/>
  <c r="C528" i="16"/>
  <c r="A516" i="16"/>
  <c r="B516" i="16"/>
  <c r="C516" i="16"/>
  <c r="A517" i="16"/>
  <c r="B517" i="16"/>
  <c r="C517" i="16"/>
  <c r="A518" i="16"/>
  <c r="B518" i="16"/>
  <c r="C518" i="16"/>
  <c r="A519" i="16"/>
  <c r="B519" i="16"/>
  <c r="C519" i="16"/>
  <c r="A520" i="16"/>
  <c r="B520" i="16"/>
  <c r="C520" i="16"/>
  <c r="I524" i="16"/>
  <c r="K524" i="16" s="1"/>
  <c r="I525" i="16"/>
  <c r="K525" i="16" s="1"/>
  <c r="I526" i="16"/>
  <c r="K526" i="16" s="1"/>
  <c r="I527" i="16"/>
  <c r="K527" i="16" s="1"/>
  <c r="I528" i="16"/>
  <c r="K528" i="16" s="1"/>
  <c r="I523" i="16"/>
  <c r="K523" i="16" s="1"/>
  <c r="C522" i="16"/>
  <c r="B522" i="16"/>
  <c r="A522" i="16"/>
  <c r="K522" i="16"/>
  <c r="K516" i="16"/>
  <c r="L69" i="15"/>
  <c r="L70" i="15"/>
  <c r="L71" i="15"/>
  <c r="L68" i="15"/>
  <c r="A71" i="15"/>
  <c r="B71" i="15"/>
  <c r="A70" i="15"/>
  <c r="B70" i="15"/>
  <c r="A68" i="15"/>
  <c r="A69" i="15"/>
  <c r="B69" i="15"/>
  <c r="B68" i="15"/>
  <c r="A519" i="18"/>
  <c r="B519" i="18"/>
  <c r="C519" i="18"/>
  <c r="D519" i="18"/>
  <c r="E519" i="18"/>
  <c r="O515" i="18"/>
  <c r="O516" i="18"/>
  <c r="O517" i="18"/>
  <c r="O518" i="18"/>
  <c r="O519" i="18"/>
  <c r="E515" i="18"/>
  <c r="E516" i="18"/>
  <c r="E517" i="18"/>
  <c r="E518" i="18"/>
  <c r="D515" i="18"/>
  <c r="D516" i="18"/>
  <c r="D517" i="18"/>
  <c r="D518" i="18"/>
  <c r="C515" i="18"/>
  <c r="C516" i="18"/>
  <c r="C517" i="18"/>
  <c r="C518" i="18"/>
  <c r="B515" i="18"/>
  <c r="B516" i="18"/>
  <c r="B517" i="18"/>
  <c r="B518" i="18"/>
  <c r="A515" i="18"/>
  <c r="A516" i="18"/>
  <c r="A517" i="18"/>
  <c r="A518" i="18"/>
  <c r="B595" i="17"/>
  <c r="D595" i="17"/>
  <c r="E595" i="17"/>
  <c r="B591" i="17"/>
  <c r="D591" i="17"/>
  <c r="E591" i="17"/>
  <c r="B592" i="17"/>
  <c r="D592" i="17"/>
  <c r="E592" i="17"/>
  <c r="B593" i="17"/>
  <c r="D593" i="17"/>
  <c r="E593" i="17"/>
  <c r="B594" i="17"/>
  <c r="D594" i="17"/>
  <c r="E594" i="17"/>
  <c r="A511" i="16"/>
  <c r="B511" i="16"/>
  <c r="C511" i="16"/>
  <c r="I511" i="16"/>
  <c r="K511" i="16" s="1"/>
  <c r="A67" i="15"/>
  <c r="B67" i="15"/>
  <c r="A511" i="18"/>
  <c r="B511" i="18"/>
  <c r="C511" i="18"/>
  <c r="D511" i="18"/>
  <c r="E511" i="18"/>
  <c r="A512" i="18"/>
  <c r="B512" i="18"/>
  <c r="C512" i="18"/>
  <c r="D512" i="18"/>
  <c r="E512" i="18"/>
  <c r="A513" i="18"/>
  <c r="B513" i="18"/>
  <c r="C513" i="18"/>
  <c r="D513" i="18"/>
  <c r="E513" i="18"/>
  <c r="A514" i="18"/>
  <c r="B514" i="18"/>
  <c r="C514" i="18"/>
  <c r="D514" i="18"/>
  <c r="E514" i="18"/>
  <c r="O512" i="18"/>
  <c r="O513" i="18"/>
  <c r="O514" i="18"/>
  <c r="O511" i="18"/>
  <c r="A507" i="16"/>
  <c r="A508" i="16"/>
  <c r="A509" i="16"/>
  <c r="A510" i="16"/>
  <c r="B507" i="16"/>
  <c r="B508" i="16"/>
  <c r="B509" i="16"/>
  <c r="B510" i="16"/>
  <c r="C507" i="16"/>
  <c r="C508" i="16"/>
  <c r="C509" i="16"/>
  <c r="C510" i="16"/>
  <c r="I510" i="16"/>
  <c r="K510" i="16" s="1"/>
  <c r="I509" i="16"/>
  <c r="K509" i="16" s="1"/>
  <c r="I508" i="16"/>
  <c r="K508" i="16" s="1"/>
  <c r="K507" i="16"/>
  <c r="A79" i="14"/>
  <c r="A21" i="14"/>
  <c r="A20" i="14"/>
  <c r="D587" i="17"/>
  <c r="D588" i="17"/>
  <c r="D589" i="17"/>
  <c r="D590" i="17"/>
  <c r="B587" i="17"/>
  <c r="B588" i="17"/>
  <c r="B589" i="17"/>
  <c r="B590" i="17"/>
  <c r="E587" i="17"/>
  <c r="E588" i="17"/>
  <c r="E589" i="17"/>
  <c r="E590" i="17"/>
  <c r="A513" i="16"/>
  <c r="B513" i="16"/>
  <c r="C513" i="16"/>
  <c r="A514" i="16"/>
  <c r="B514" i="16"/>
  <c r="C514" i="16"/>
  <c r="A515" i="16"/>
  <c r="B515" i="16"/>
  <c r="C515" i="16"/>
  <c r="I515" i="16"/>
  <c r="K515" i="16" s="1"/>
  <c r="I514" i="16"/>
  <c r="K514" i="16" s="1"/>
  <c r="I513" i="16"/>
  <c r="K513" i="16" s="1"/>
  <c r="A512" i="16"/>
  <c r="B512" i="16"/>
  <c r="C512" i="16"/>
  <c r="K512" i="16"/>
  <c r="A66" i="15"/>
  <c r="B66" i="15"/>
  <c r="B581" i="17"/>
  <c r="D581" i="17"/>
  <c r="E581" i="17"/>
  <c r="B582" i="17"/>
  <c r="D582" i="17"/>
  <c r="E582" i="17"/>
  <c r="B583" i="17"/>
  <c r="D583" i="17"/>
  <c r="E583" i="17"/>
  <c r="B584" i="17"/>
  <c r="D584" i="17"/>
  <c r="E584" i="17"/>
  <c r="B585" i="17"/>
  <c r="D585" i="17"/>
  <c r="E585" i="17"/>
  <c r="B586" i="17"/>
  <c r="D586" i="17"/>
  <c r="E586" i="17"/>
  <c r="D580" i="17"/>
  <c r="K582" i="17"/>
  <c r="K583" i="17" s="1"/>
  <c r="K584" i="17" s="1"/>
  <c r="K585" i="17" s="1"/>
  <c r="K586" i="17" s="1"/>
  <c r="K483" i="16"/>
  <c r="A483" i="16"/>
  <c r="A484" i="16"/>
  <c r="A485" i="16"/>
  <c r="A486" i="16"/>
  <c r="A487" i="16"/>
  <c r="A488" i="16"/>
  <c r="B483" i="16"/>
  <c r="B484" i="16"/>
  <c r="B485" i="16"/>
  <c r="B486" i="16"/>
  <c r="B487" i="16"/>
  <c r="B488" i="16"/>
  <c r="C483" i="16"/>
  <c r="C484" i="16"/>
  <c r="C485" i="16"/>
  <c r="C486" i="16"/>
  <c r="C487" i="16"/>
  <c r="C488" i="16"/>
  <c r="I484" i="16"/>
  <c r="K484" i="16" s="1"/>
  <c r="I485" i="16"/>
  <c r="K485" i="16" s="1"/>
  <c r="I486" i="16"/>
  <c r="K486" i="16" s="1"/>
  <c r="I487" i="16"/>
  <c r="K487" i="16" s="1"/>
  <c r="I488" i="16"/>
  <c r="K488" i="16" s="1"/>
  <c r="K576" i="17"/>
  <c r="K577" i="17" s="1"/>
  <c r="K578" i="17" s="1"/>
  <c r="K579" i="17" s="1"/>
  <c r="K580" i="17" s="1"/>
  <c r="B575" i="17"/>
  <c r="D575" i="17"/>
  <c r="E575" i="17"/>
  <c r="B576" i="17"/>
  <c r="D576" i="17"/>
  <c r="E576" i="17"/>
  <c r="B577" i="17"/>
  <c r="D577" i="17"/>
  <c r="E577" i="17"/>
  <c r="B578" i="17"/>
  <c r="D578" i="17"/>
  <c r="E578" i="17"/>
  <c r="B579" i="17"/>
  <c r="D579" i="17"/>
  <c r="E579" i="17"/>
  <c r="B580" i="17"/>
  <c r="E580" i="17"/>
  <c r="K495" i="16"/>
  <c r="K496" i="16"/>
  <c r="K497" i="16"/>
  <c r="K489" i="16"/>
  <c r="I491" i="16"/>
  <c r="K491" i="16" s="1"/>
  <c r="I492" i="16"/>
  <c r="K492" i="16" s="1"/>
  <c r="I493" i="16"/>
  <c r="K493" i="16" s="1"/>
  <c r="I494" i="16"/>
  <c r="K494" i="16" s="1"/>
  <c r="I490" i="16"/>
  <c r="K490" i="16" s="1"/>
  <c r="A489" i="16"/>
  <c r="A490" i="16"/>
  <c r="A491" i="16"/>
  <c r="A492" i="16"/>
  <c r="A493" i="16"/>
  <c r="A494" i="16"/>
  <c r="B489" i="16"/>
  <c r="B490" i="16"/>
  <c r="B491" i="16"/>
  <c r="B492" i="16"/>
  <c r="B493" i="16"/>
  <c r="B494" i="16"/>
  <c r="C489" i="16"/>
  <c r="C490" i="16"/>
  <c r="C491" i="16"/>
  <c r="C492" i="16"/>
  <c r="C493" i="16"/>
  <c r="C494" i="16"/>
  <c r="K570" i="17"/>
  <c r="K571" i="17" s="1"/>
  <c r="K572" i="17" s="1"/>
  <c r="K573" i="17" s="1"/>
  <c r="K574" i="17" s="1"/>
  <c r="K564" i="17"/>
  <c r="B564" i="17" s="1"/>
  <c r="B569" i="17"/>
  <c r="D569" i="17"/>
  <c r="E569" i="17"/>
  <c r="B570" i="17"/>
  <c r="D570" i="17"/>
  <c r="E570" i="17"/>
  <c r="B571" i="17"/>
  <c r="D571" i="17"/>
  <c r="E571" i="17"/>
  <c r="D572" i="17"/>
  <c r="E572" i="17"/>
  <c r="D573" i="17"/>
  <c r="E573" i="17"/>
  <c r="D574" i="17"/>
  <c r="E574" i="17"/>
  <c r="M574" i="17"/>
  <c r="B574" i="17" s="1"/>
  <c r="M573" i="17"/>
  <c r="B573" i="17" s="1"/>
  <c r="M572" i="17"/>
  <c r="B572" i="17" s="1"/>
  <c r="I499" i="16"/>
  <c r="K499" i="16" s="1"/>
  <c r="I500" i="16"/>
  <c r="K500" i="16" s="1"/>
  <c r="I498" i="16"/>
  <c r="K498" i="16" s="1"/>
  <c r="A495" i="16"/>
  <c r="A496" i="16"/>
  <c r="A497" i="16"/>
  <c r="A498" i="16"/>
  <c r="A499" i="16"/>
  <c r="A500" i="16"/>
  <c r="B495" i="16"/>
  <c r="B496" i="16"/>
  <c r="B497" i="16"/>
  <c r="B498" i="16"/>
  <c r="B499" i="16"/>
  <c r="B500" i="16"/>
  <c r="C495" i="16"/>
  <c r="C496" i="16"/>
  <c r="C497" i="16"/>
  <c r="C498" i="16"/>
  <c r="C499" i="16"/>
  <c r="C500" i="16"/>
  <c r="D564" i="17"/>
  <c r="E564" i="17"/>
  <c r="D565" i="17"/>
  <c r="E565" i="17"/>
  <c r="D566" i="17"/>
  <c r="E566" i="17"/>
  <c r="A567" i="17"/>
  <c r="D567" i="17"/>
  <c r="E567" i="17"/>
  <c r="D568" i="17"/>
  <c r="E568" i="17"/>
  <c r="E563" i="17"/>
  <c r="D563" i="17"/>
  <c r="C563" i="17"/>
  <c r="B563" i="17"/>
  <c r="A563" i="17"/>
  <c r="M565" i="17"/>
  <c r="A565" i="17" s="1"/>
  <c r="M566" i="17"/>
  <c r="A566" i="17" s="1"/>
  <c r="C567" i="17"/>
  <c r="A568" i="17"/>
  <c r="A564" i="17"/>
  <c r="A168" i="18"/>
  <c r="B168" i="18"/>
  <c r="C168" i="18"/>
  <c r="D168" i="18"/>
  <c r="E168" i="18"/>
  <c r="B169" i="18"/>
  <c r="D169" i="18"/>
  <c r="E169" i="18"/>
  <c r="B170" i="18"/>
  <c r="D170" i="18"/>
  <c r="E170" i="18"/>
  <c r="B171" i="18"/>
  <c r="D171" i="18"/>
  <c r="E171" i="18"/>
  <c r="B172" i="18"/>
  <c r="D172" i="18"/>
  <c r="E172" i="18"/>
  <c r="B173" i="18"/>
  <c r="D173" i="18"/>
  <c r="E173" i="18"/>
  <c r="B174" i="18"/>
  <c r="D174" i="18"/>
  <c r="E174" i="18"/>
  <c r="B175" i="18"/>
  <c r="D175" i="18"/>
  <c r="E175" i="18"/>
  <c r="B176" i="18"/>
  <c r="D176" i="18"/>
  <c r="E176" i="18"/>
  <c r="B177" i="18"/>
  <c r="D177" i="18"/>
  <c r="E177" i="18"/>
  <c r="B178" i="18"/>
  <c r="D178" i="18"/>
  <c r="E178" i="18"/>
  <c r="B179" i="18"/>
  <c r="D179" i="18"/>
  <c r="E179" i="18"/>
  <c r="B180" i="18"/>
  <c r="D180" i="18"/>
  <c r="E180" i="18"/>
  <c r="B181" i="18"/>
  <c r="D181" i="18"/>
  <c r="E181" i="18"/>
  <c r="B182" i="18"/>
  <c r="D182" i="18"/>
  <c r="E182" i="18"/>
  <c r="B183" i="18"/>
  <c r="D183" i="18"/>
  <c r="E183" i="18"/>
  <c r="B184" i="18"/>
  <c r="D184" i="18"/>
  <c r="E184" i="18"/>
  <c r="B185" i="18"/>
  <c r="D185" i="18"/>
  <c r="E185" i="18"/>
  <c r="B186" i="18"/>
  <c r="D186" i="18"/>
  <c r="E186" i="18"/>
  <c r="B187" i="18"/>
  <c r="D187" i="18"/>
  <c r="E187" i="18"/>
  <c r="B188" i="18"/>
  <c r="D188" i="18"/>
  <c r="E188" i="18"/>
  <c r="B189" i="18"/>
  <c r="D189" i="18"/>
  <c r="E189" i="18"/>
  <c r="B190" i="18"/>
  <c r="D190" i="18"/>
  <c r="E190" i="18"/>
  <c r="B191" i="18"/>
  <c r="D191" i="18"/>
  <c r="E191" i="18"/>
  <c r="B192" i="18"/>
  <c r="D192" i="18"/>
  <c r="E192" i="18"/>
  <c r="B193" i="18"/>
  <c r="D193" i="18"/>
  <c r="E193" i="18"/>
  <c r="B194" i="18"/>
  <c r="D194" i="18"/>
  <c r="E194" i="18"/>
  <c r="B195" i="18"/>
  <c r="D195" i="18"/>
  <c r="E195" i="18"/>
  <c r="B196" i="18"/>
  <c r="D196" i="18"/>
  <c r="E196" i="18"/>
  <c r="B197" i="18"/>
  <c r="D197" i="18"/>
  <c r="E197" i="18"/>
  <c r="B198" i="18"/>
  <c r="D198" i="18"/>
  <c r="E198" i="18"/>
  <c r="B199" i="18"/>
  <c r="D199" i="18"/>
  <c r="E199" i="18"/>
  <c r="B200" i="18"/>
  <c r="D200" i="18"/>
  <c r="E200" i="18"/>
  <c r="B201" i="18"/>
  <c r="D201" i="18"/>
  <c r="E201" i="18"/>
  <c r="B202" i="18"/>
  <c r="D202" i="18"/>
  <c r="E202" i="18"/>
  <c r="B203" i="18"/>
  <c r="D203" i="18"/>
  <c r="E203" i="18"/>
  <c r="B204" i="18"/>
  <c r="D204" i="18"/>
  <c r="E204" i="18"/>
  <c r="B205" i="18"/>
  <c r="D205" i="18"/>
  <c r="E205" i="18"/>
  <c r="B206" i="18"/>
  <c r="D206" i="18"/>
  <c r="E206" i="18"/>
  <c r="B207" i="18"/>
  <c r="D207" i="18"/>
  <c r="E207" i="18"/>
  <c r="B208" i="18"/>
  <c r="D208" i="18"/>
  <c r="E208" i="18"/>
  <c r="B209" i="18"/>
  <c r="D209" i="18"/>
  <c r="E209" i="18"/>
  <c r="B210" i="18"/>
  <c r="D210" i="18"/>
  <c r="E210" i="18"/>
  <c r="B211" i="18"/>
  <c r="D211" i="18"/>
  <c r="E211" i="18"/>
  <c r="B212" i="18"/>
  <c r="D212" i="18"/>
  <c r="E212" i="18"/>
  <c r="B213" i="18"/>
  <c r="D213" i="18"/>
  <c r="E213" i="18"/>
  <c r="B214" i="18"/>
  <c r="D214" i="18"/>
  <c r="E214" i="18"/>
  <c r="B215" i="18"/>
  <c r="D215" i="18"/>
  <c r="E215" i="18"/>
  <c r="B216" i="18"/>
  <c r="D216" i="18"/>
  <c r="E216" i="18"/>
  <c r="B217" i="18"/>
  <c r="D217" i="18"/>
  <c r="E217" i="18"/>
  <c r="B218" i="18"/>
  <c r="D218" i="18"/>
  <c r="E218" i="18"/>
  <c r="B219" i="18"/>
  <c r="D219" i="18"/>
  <c r="E219" i="18"/>
  <c r="B220" i="18"/>
  <c r="D220" i="18"/>
  <c r="E220" i="18"/>
  <c r="B221" i="18"/>
  <c r="D221" i="18"/>
  <c r="E221" i="18"/>
  <c r="B222" i="18"/>
  <c r="D222" i="18"/>
  <c r="E222" i="18"/>
  <c r="O222" i="18"/>
  <c r="O221" i="18"/>
  <c r="O220" i="18"/>
  <c r="O219" i="18"/>
  <c r="O218" i="18"/>
  <c r="O217" i="18"/>
  <c r="O216" i="18"/>
  <c r="O215" i="18"/>
  <c r="O214" i="18"/>
  <c r="O213" i="18"/>
  <c r="O212" i="18"/>
  <c r="O211" i="18"/>
  <c r="O210" i="18"/>
  <c r="O209" i="18"/>
  <c r="O208" i="18"/>
  <c r="O207" i="18"/>
  <c r="O206" i="18"/>
  <c r="O205" i="18"/>
  <c r="O204" i="18"/>
  <c r="O203" i="18"/>
  <c r="O202" i="18"/>
  <c r="O201" i="18"/>
  <c r="O200" i="18"/>
  <c r="O199" i="18"/>
  <c r="O198" i="18"/>
  <c r="O197" i="18"/>
  <c r="O196" i="18"/>
  <c r="O195" i="18"/>
  <c r="O194" i="18"/>
  <c r="O193" i="18"/>
  <c r="O192" i="18"/>
  <c r="O191" i="18"/>
  <c r="O190" i="18"/>
  <c r="O189" i="18"/>
  <c r="O188" i="18"/>
  <c r="O187" i="18"/>
  <c r="O186" i="18"/>
  <c r="O185" i="18"/>
  <c r="O184" i="18"/>
  <c r="O183" i="18"/>
  <c r="O182" i="18"/>
  <c r="O181" i="18"/>
  <c r="O180" i="18"/>
  <c r="O179" i="18"/>
  <c r="O178" i="18"/>
  <c r="O177" i="18"/>
  <c r="O176" i="18"/>
  <c r="O175" i="18"/>
  <c r="O174" i="18"/>
  <c r="O173" i="18"/>
  <c r="O172" i="18"/>
  <c r="O171" i="18"/>
  <c r="O170" i="18"/>
  <c r="O169" i="18"/>
  <c r="K169" i="18"/>
  <c r="K170" i="18" s="1"/>
  <c r="K171" i="18" s="1"/>
  <c r="K172" i="18" s="1"/>
  <c r="K173" i="18" s="1"/>
  <c r="K174" i="18" s="1"/>
  <c r="K175" i="18" s="1"/>
  <c r="K176" i="18" s="1"/>
  <c r="K177" i="18" s="1"/>
  <c r="K178" i="18" s="1"/>
  <c r="K179" i="18" s="1"/>
  <c r="K180" i="18" s="1"/>
  <c r="K181" i="18" s="1"/>
  <c r="K182" i="18" s="1"/>
  <c r="K183" i="18" s="1"/>
  <c r="K184" i="18" s="1"/>
  <c r="K185" i="18" s="1"/>
  <c r="K186" i="18" s="1"/>
  <c r="K187" i="18" s="1"/>
  <c r="K188" i="18" s="1"/>
  <c r="K189" i="18" s="1"/>
  <c r="K190" i="18" s="1"/>
  <c r="K191" i="18" s="1"/>
  <c r="K192" i="18" s="1"/>
  <c r="K193" i="18" s="1"/>
  <c r="K194" i="18" s="1"/>
  <c r="K195" i="18" s="1"/>
  <c r="K196" i="18" s="1"/>
  <c r="K197" i="18" s="1"/>
  <c r="K198" i="18" s="1"/>
  <c r="K199" i="18" s="1"/>
  <c r="K200" i="18" s="1"/>
  <c r="K201" i="18" s="1"/>
  <c r="K202" i="18" s="1"/>
  <c r="K203" i="18" s="1"/>
  <c r="K204" i="18" s="1"/>
  <c r="K205" i="18" s="1"/>
  <c r="K206" i="18" s="1"/>
  <c r="K207" i="18" s="1"/>
  <c r="K208" i="18" s="1"/>
  <c r="K209" i="18" s="1"/>
  <c r="K210" i="18" s="1"/>
  <c r="K211" i="18" s="1"/>
  <c r="K212" i="18" s="1"/>
  <c r="K213" i="18" s="1"/>
  <c r="K214" i="18" s="1"/>
  <c r="K215" i="18" s="1"/>
  <c r="K216" i="18" s="1"/>
  <c r="K217" i="18" s="1"/>
  <c r="K218" i="18" s="1"/>
  <c r="K219" i="18" s="1"/>
  <c r="K220" i="18" s="1"/>
  <c r="K221" i="18" s="1"/>
  <c r="K222" i="18" s="1"/>
  <c r="C222" i="18" s="1"/>
  <c r="O168" i="18"/>
  <c r="K157" i="17"/>
  <c r="A157" i="17" s="1"/>
  <c r="B157" i="17"/>
  <c r="D157" i="17"/>
  <c r="E157" i="17"/>
  <c r="B158" i="17"/>
  <c r="D158" i="17"/>
  <c r="E158" i="17"/>
  <c r="B159" i="17"/>
  <c r="D159" i="17"/>
  <c r="E159" i="17"/>
  <c r="B160" i="17"/>
  <c r="D160" i="17"/>
  <c r="E160" i="17"/>
  <c r="B161" i="17"/>
  <c r="D161" i="17"/>
  <c r="E161" i="17"/>
  <c r="B162" i="17"/>
  <c r="D162" i="17"/>
  <c r="E162" i="17"/>
  <c r="B163" i="17"/>
  <c r="D163" i="17"/>
  <c r="E163" i="17"/>
  <c r="B164" i="17"/>
  <c r="D164" i="17"/>
  <c r="E164" i="17"/>
  <c r="B165" i="17"/>
  <c r="D165" i="17"/>
  <c r="E165" i="17"/>
  <c r="B166" i="17"/>
  <c r="D166" i="17"/>
  <c r="E166" i="17"/>
  <c r="B167" i="17"/>
  <c r="D167" i="17"/>
  <c r="E167" i="17"/>
  <c r="B168" i="17"/>
  <c r="D168" i="17"/>
  <c r="E168" i="17"/>
  <c r="B169" i="17"/>
  <c r="D169" i="17"/>
  <c r="E169" i="17"/>
  <c r="B170" i="17"/>
  <c r="D170" i="17"/>
  <c r="E170" i="17"/>
  <c r="B171" i="17"/>
  <c r="D171" i="17"/>
  <c r="E171" i="17"/>
  <c r="B172" i="17"/>
  <c r="D172" i="17"/>
  <c r="E172" i="17"/>
  <c r="B173" i="17"/>
  <c r="D173" i="17"/>
  <c r="E173" i="17"/>
  <c r="B174" i="17"/>
  <c r="D174" i="17"/>
  <c r="E174" i="17"/>
  <c r="B175" i="17"/>
  <c r="D175" i="17"/>
  <c r="E175" i="17"/>
  <c r="B176" i="17"/>
  <c r="D176" i="17"/>
  <c r="E176" i="17"/>
  <c r="B177" i="17"/>
  <c r="D177" i="17"/>
  <c r="E177" i="17"/>
  <c r="B178" i="17"/>
  <c r="D178" i="17"/>
  <c r="E178" i="17"/>
  <c r="B179" i="17"/>
  <c r="D179" i="17"/>
  <c r="E179" i="17"/>
  <c r="B180" i="17"/>
  <c r="D180" i="17"/>
  <c r="E180" i="17"/>
  <c r="B181" i="17"/>
  <c r="D181" i="17"/>
  <c r="E181" i="17"/>
  <c r="B182" i="17"/>
  <c r="D182" i="17"/>
  <c r="E182" i="17"/>
  <c r="B183" i="17"/>
  <c r="D183" i="17"/>
  <c r="E183" i="17"/>
  <c r="B184" i="17"/>
  <c r="D184" i="17"/>
  <c r="E184" i="17"/>
  <c r="B185" i="17"/>
  <c r="D185" i="17"/>
  <c r="E185" i="17"/>
  <c r="B186" i="17"/>
  <c r="D186" i="17"/>
  <c r="E186" i="17"/>
  <c r="B187" i="17"/>
  <c r="D187" i="17"/>
  <c r="E187" i="17"/>
  <c r="B188" i="17"/>
  <c r="D188" i="17"/>
  <c r="E188" i="17"/>
  <c r="B189" i="17"/>
  <c r="D189" i="17"/>
  <c r="E189" i="17"/>
  <c r="B190" i="17"/>
  <c r="D190" i="17"/>
  <c r="E190" i="17"/>
  <c r="B191" i="17"/>
  <c r="D191" i="17"/>
  <c r="E191" i="17"/>
  <c r="B192" i="17"/>
  <c r="D192" i="17"/>
  <c r="E192" i="17"/>
  <c r="B193" i="17"/>
  <c r="D193" i="17"/>
  <c r="E193" i="17"/>
  <c r="B194" i="17"/>
  <c r="D194" i="17"/>
  <c r="E194" i="17"/>
  <c r="B195" i="17"/>
  <c r="D195" i="17"/>
  <c r="E195" i="17"/>
  <c r="B196" i="17"/>
  <c r="D196" i="17"/>
  <c r="E196" i="17"/>
  <c r="B197" i="17"/>
  <c r="D197" i="17"/>
  <c r="E197" i="17"/>
  <c r="B198" i="17"/>
  <c r="D198" i="17"/>
  <c r="E198" i="17"/>
  <c r="B199" i="17"/>
  <c r="D199" i="17"/>
  <c r="E199" i="17"/>
  <c r="B200" i="17"/>
  <c r="D200" i="17"/>
  <c r="E200" i="17"/>
  <c r="B201" i="17"/>
  <c r="D201" i="17"/>
  <c r="E201" i="17"/>
  <c r="B202" i="17"/>
  <c r="D202" i="17"/>
  <c r="E202" i="17"/>
  <c r="B203" i="17"/>
  <c r="D203" i="17"/>
  <c r="E203" i="17"/>
  <c r="B204" i="17"/>
  <c r="D204" i="17"/>
  <c r="E204" i="17"/>
  <c r="B205" i="17"/>
  <c r="D205" i="17"/>
  <c r="E205" i="17"/>
  <c r="B206" i="17"/>
  <c r="D206" i="17"/>
  <c r="E206" i="17"/>
  <c r="B207" i="17"/>
  <c r="D207" i="17"/>
  <c r="E207" i="17"/>
  <c r="B208" i="17"/>
  <c r="D208" i="17"/>
  <c r="E208" i="17"/>
  <c r="B209" i="17"/>
  <c r="D209" i="17"/>
  <c r="E209" i="17"/>
  <c r="B210" i="17"/>
  <c r="D210" i="17"/>
  <c r="E210" i="17"/>
  <c r="E156" i="17"/>
  <c r="D156" i="17"/>
  <c r="C156" i="17"/>
  <c r="B156" i="17"/>
  <c r="A156"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157" i="17"/>
  <c r="O156" i="17"/>
  <c r="O155" i="17"/>
  <c r="A153" i="18"/>
  <c r="B153" i="18"/>
  <c r="C153" i="18"/>
  <c r="D153" i="18"/>
  <c r="E153" i="18"/>
  <c r="B154" i="18"/>
  <c r="D154" i="18"/>
  <c r="E154" i="18"/>
  <c r="B155" i="18"/>
  <c r="D155" i="18"/>
  <c r="E155" i="18"/>
  <c r="B156" i="18"/>
  <c r="D156" i="18"/>
  <c r="E156" i="18"/>
  <c r="B157" i="18"/>
  <c r="D157" i="18"/>
  <c r="E157" i="18"/>
  <c r="B158" i="18"/>
  <c r="D158" i="18"/>
  <c r="E158" i="18"/>
  <c r="B159" i="18"/>
  <c r="D159" i="18"/>
  <c r="E159" i="18"/>
  <c r="B160" i="18"/>
  <c r="D160" i="18"/>
  <c r="E160" i="18"/>
  <c r="B161" i="18"/>
  <c r="D161" i="18"/>
  <c r="E161" i="18"/>
  <c r="B162" i="18"/>
  <c r="D162" i="18"/>
  <c r="E162" i="18"/>
  <c r="B163" i="18"/>
  <c r="D163" i="18"/>
  <c r="E163" i="18"/>
  <c r="B164" i="18"/>
  <c r="D164" i="18"/>
  <c r="E164" i="18"/>
  <c r="B165" i="18"/>
  <c r="D165" i="18"/>
  <c r="E165" i="18"/>
  <c r="B166" i="18"/>
  <c r="D166" i="18"/>
  <c r="E166" i="18"/>
  <c r="B167" i="18"/>
  <c r="D167" i="18"/>
  <c r="E167" i="18"/>
  <c r="O167" i="18"/>
  <c r="O166" i="18"/>
  <c r="O165" i="18"/>
  <c r="O164" i="18"/>
  <c r="O163" i="18"/>
  <c r="O162" i="18"/>
  <c r="O161" i="18"/>
  <c r="O160" i="18"/>
  <c r="O159" i="18"/>
  <c r="O158" i="18"/>
  <c r="O157" i="18"/>
  <c r="O156" i="18"/>
  <c r="O155" i="18"/>
  <c r="O154" i="18"/>
  <c r="K154" i="18"/>
  <c r="K155" i="18" s="1"/>
  <c r="K156" i="18" s="1"/>
  <c r="K157" i="18" s="1"/>
  <c r="K158" i="18" s="1"/>
  <c r="K159" i="18" s="1"/>
  <c r="K160" i="18" s="1"/>
  <c r="K161" i="18" s="1"/>
  <c r="K162" i="18" s="1"/>
  <c r="K163" i="18" s="1"/>
  <c r="K164" i="18" s="1"/>
  <c r="K165" i="18" s="1"/>
  <c r="K166" i="18" s="1"/>
  <c r="K167" i="18" s="1"/>
  <c r="C167" i="18" s="1"/>
  <c r="O153" i="18"/>
  <c r="A101" i="18"/>
  <c r="B101" i="18"/>
  <c r="C101" i="18"/>
  <c r="D101" i="18"/>
  <c r="E101" i="18"/>
  <c r="A102" i="18"/>
  <c r="B102" i="18"/>
  <c r="C102" i="18"/>
  <c r="D102" i="18"/>
  <c r="E102" i="18"/>
  <c r="A103" i="18"/>
  <c r="B103" i="18"/>
  <c r="C103" i="18"/>
  <c r="D103" i="18"/>
  <c r="E103" i="18"/>
  <c r="A104" i="18"/>
  <c r="B104" i="18"/>
  <c r="C104" i="18"/>
  <c r="D104" i="18"/>
  <c r="E104" i="18"/>
  <c r="A105" i="18"/>
  <c r="B105" i="18"/>
  <c r="C105" i="18"/>
  <c r="D105" i="18"/>
  <c r="E105" i="18"/>
  <c r="A106" i="18"/>
  <c r="B106" i="18"/>
  <c r="C106" i="18"/>
  <c r="D106" i="18"/>
  <c r="E106" i="18"/>
  <c r="A107" i="18"/>
  <c r="B107" i="18"/>
  <c r="C107" i="18"/>
  <c r="D107" i="18"/>
  <c r="E107" i="18"/>
  <c r="A108" i="18"/>
  <c r="B108" i="18"/>
  <c r="C108" i="18"/>
  <c r="D108" i="18"/>
  <c r="E108" i="18"/>
  <c r="A109" i="18"/>
  <c r="B109" i="18"/>
  <c r="C109" i="18"/>
  <c r="D109" i="18"/>
  <c r="E109" i="18"/>
  <c r="A110" i="18"/>
  <c r="B110" i="18"/>
  <c r="C110" i="18"/>
  <c r="D110" i="18"/>
  <c r="E110" i="18"/>
  <c r="A111" i="18"/>
  <c r="B111" i="18"/>
  <c r="C111" i="18"/>
  <c r="D111" i="18"/>
  <c r="E111" i="18"/>
  <c r="A112" i="18"/>
  <c r="B112" i="18"/>
  <c r="C112" i="18"/>
  <c r="D112" i="18"/>
  <c r="E112" i="18"/>
  <c r="A113" i="18"/>
  <c r="B113" i="18"/>
  <c r="C113" i="18"/>
  <c r="D113" i="18"/>
  <c r="E113" i="18"/>
  <c r="A114" i="18"/>
  <c r="B114" i="18"/>
  <c r="C114" i="18"/>
  <c r="D114" i="18"/>
  <c r="E114" i="18"/>
  <c r="A115" i="18"/>
  <c r="B115" i="18"/>
  <c r="C115" i="18"/>
  <c r="D115" i="18"/>
  <c r="E115" i="18"/>
  <c r="A116" i="18"/>
  <c r="B116" i="18"/>
  <c r="C116" i="18"/>
  <c r="D116" i="18"/>
  <c r="E116" i="18"/>
  <c r="A117" i="18"/>
  <c r="B117" i="18"/>
  <c r="C117" i="18"/>
  <c r="D117" i="18"/>
  <c r="E117" i="18"/>
  <c r="A118" i="18"/>
  <c r="B118" i="18"/>
  <c r="C118" i="18"/>
  <c r="D118" i="18"/>
  <c r="E118" i="18"/>
  <c r="A119" i="18"/>
  <c r="B119" i="18"/>
  <c r="C119" i="18"/>
  <c r="D119" i="18"/>
  <c r="E119" i="18"/>
  <c r="A120" i="18"/>
  <c r="B120" i="18"/>
  <c r="C120" i="18"/>
  <c r="D120" i="18"/>
  <c r="E120" i="18"/>
  <c r="A121" i="18"/>
  <c r="B121" i="18"/>
  <c r="C121" i="18"/>
  <c r="D121" i="18"/>
  <c r="E121" i="18"/>
  <c r="A122" i="18"/>
  <c r="B122" i="18"/>
  <c r="C122" i="18"/>
  <c r="D122" i="18"/>
  <c r="E122" i="18"/>
  <c r="A123" i="18"/>
  <c r="B123" i="18"/>
  <c r="C123" i="18"/>
  <c r="D123" i="18"/>
  <c r="E123" i="18"/>
  <c r="A124" i="18"/>
  <c r="B124" i="18"/>
  <c r="C124" i="18"/>
  <c r="D124" i="18"/>
  <c r="E124" i="18"/>
  <c r="A125" i="18"/>
  <c r="B125" i="18"/>
  <c r="C125" i="18"/>
  <c r="D125" i="18"/>
  <c r="E125" i="18"/>
  <c r="A126" i="18"/>
  <c r="B126" i="18"/>
  <c r="C126" i="18"/>
  <c r="D126" i="18"/>
  <c r="E126" i="18"/>
  <c r="A127" i="18"/>
  <c r="B127" i="18"/>
  <c r="C127" i="18"/>
  <c r="D127" i="18"/>
  <c r="E127" i="18"/>
  <c r="A128" i="18"/>
  <c r="B128" i="18"/>
  <c r="C128" i="18"/>
  <c r="D128" i="18"/>
  <c r="E128" i="18"/>
  <c r="A129" i="18"/>
  <c r="B129" i="18"/>
  <c r="C129" i="18"/>
  <c r="D129" i="18"/>
  <c r="E129" i="18"/>
  <c r="A130" i="18"/>
  <c r="B130" i="18"/>
  <c r="C130" i="18"/>
  <c r="D130" i="18"/>
  <c r="E130" i="18"/>
  <c r="A131" i="18"/>
  <c r="B131" i="18"/>
  <c r="C131" i="18"/>
  <c r="D131" i="18"/>
  <c r="E131" i="18"/>
  <c r="A132" i="18"/>
  <c r="B132" i="18"/>
  <c r="C132" i="18"/>
  <c r="D132" i="18"/>
  <c r="E132" i="18"/>
  <c r="A133" i="18"/>
  <c r="B133" i="18"/>
  <c r="C133" i="18"/>
  <c r="D133" i="18"/>
  <c r="E133" i="18"/>
  <c r="A134" i="18"/>
  <c r="B134" i="18"/>
  <c r="C134" i="18"/>
  <c r="D134" i="18"/>
  <c r="E134" i="18"/>
  <c r="A135" i="18"/>
  <c r="B135" i="18"/>
  <c r="C135" i="18"/>
  <c r="D135" i="18"/>
  <c r="E135" i="18"/>
  <c r="A136" i="18"/>
  <c r="B136" i="18"/>
  <c r="C136" i="18"/>
  <c r="D136" i="18"/>
  <c r="E136" i="18"/>
  <c r="A137" i="18"/>
  <c r="B137" i="18"/>
  <c r="C137" i="18"/>
  <c r="D137" i="18"/>
  <c r="E137" i="18"/>
  <c r="A138" i="18"/>
  <c r="B138" i="18"/>
  <c r="C138" i="18"/>
  <c r="D138" i="18"/>
  <c r="E138" i="18"/>
  <c r="A139" i="18"/>
  <c r="B139" i="18"/>
  <c r="C139" i="18"/>
  <c r="D139" i="18"/>
  <c r="E139" i="18"/>
  <c r="A140" i="18"/>
  <c r="B140" i="18"/>
  <c r="C140" i="18"/>
  <c r="D140" i="18"/>
  <c r="E140" i="18"/>
  <c r="A141" i="18"/>
  <c r="B141" i="18"/>
  <c r="C141" i="18"/>
  <c r="D141" i="18"/>
  <c r="E141" i="18"/>
  <c r="A142" i="18"/>
  <c r="B142" i="18"/>
  <c r="C142" i="18"/>
  <c r="D142" i="18"/>
  <c r="E142" i="18"/>
  <c r="A143" i="18"/>
  <c r="B143" i="18"/>
  <c r="C143" i="18"/>
  <c r="D143" i="18"/>
  <c r="E143" i="18"/>
  <c r="A144" i="18"/>
  <c r="B144" i="18"/>
  <c r="C144" i="18"/>
  <c r="D144" i="18"/>
  <c r="E144" i="18"/>
  <c r="A145" i="18"/>
  <c r="B145" i="18"/>
  <c r="C145" i="18"/>
  <c r="D145" i="18"/>
  <c r="E145" i="18"/>
  <c r="A146" i="18"/>
  <c r="B146" i="18"/>
  <c r="C146" i="18"/>
  <c r="D146" i="18"/>
  <c r="E146" i="18"/>
  <c r="A147" i="18"/>
  <c r="B147" i="18"/>
  <c r="C147" i="18"/>
  <c r="D147" i="18"/>
  <c r="E147" i="18"/>
  <c r="A148" i="18"/>
  <c r="B148" i="18"/>
  <c r="C148" i="18"/>
  <c r="D148" i="18"/>
  <c r="E148" i="18"/>
  <c r="A149" i="18"/>
  <c r="B149" i="18"/>
  <c r="C149" i="18"/>
  <c r="D149" i="18"/>
  <c r="E149" i="18"/>
  <c r="A150" i="18"/>
  <c r="B150" i="18"/>
  <c r="C150" i="18"/>
  <c r="D150" i="18"/>
  <c r="E150" i="18"/>
  <c r="A151" i="18"/>
  <c r="B151" i="18"/>
  <c r="C151" i="18"/>
  <c r="D151" i="18"/>
  <c r="E151" i="18"/>
  <c r="A152" i="18"/>
  <c r="B152" i="18"/>
  <c r="C152" i="18"/>
  <c r="D152" i="18"/>
  <c r="E152" i="18"/>
  <c r="A99" i="18"/>
  <c r="A100" i="18"/>
  <c r="B100" i="18"/>
  <c r="C100" i="18"/>
  <c r="D100" i="18"/>
  <c r="E100" i="18"/>
  <c r="A62" i="18"/>
  <c r="B62" i="18"/>
  <c r="C62" i="18"/>
  <c r="D62" i="18"/>
  <c r="E62" i="18"/>
  <c r="A63" i="18"/>
  <c r="B63" i="18"/>
  <c r="C63" i="18"/>
  <c r="D63" i="18"/>
  <c r="E63" i="18"/>
  <c r="A64" i="18"/>
  <c r="B64" i="18"/>
  <c r="C64" i="18"/>
  <c r="D64" i="18"/>
  <c r="E64" i="18"/>
  <c r="A65" i="18"/>
  <c r="B65" i="18"/>
  <c r="C65" i="18"/>
  <c r="D65" i="18"/>
  <c r="E65" i="18"/>
  <c r="A66" i="18"/>
  <c r="B66" i="18"/>
  <c r="C66" i="18"/>
  <c r="D66" i="18"/>
  <c r="E66" i="18"/>
  <c r="A67" i="18"/>
  <c r="B67" i="18"/>
  <c r="C67" i="18"/>
  <c r="D67" i="18"/>
  <c r="E67" i="18"/>
  <c r="A68" i="18"/>
  <c r="B68" i="18"/>
  <c r="C68" i="18"/>
  <c r="D68" i="18"/>
  <c r="E68" i="18"/>
  <c r="A69" i="18"/>
  <c r="B69" i="18"/>
  <c r="C69" i="18"/>
  <c r="D69" i="18"/>
  <c r="E69" i="18"/>
  <c r="A70" i="18"/>
  <c r="B70" i="18"/>
  <c r="C70" i="18"/>
  <c r="D70" i="18"/>
  <c r="E70" i="18"/>
  <c r="A71" i="18"/>
  <c r="B71" i="18"/>
  <c r="C71" i="18"/>
  <c r="D71" i="18"/>
  <c r="E71" i="18"/>
  <c r="A72" i="18"/>
  <c r="B72" i="18"/>
  <c r="C72" i="18"/>
  <c r="D72" i="18"/>
  <c r="E72" i="18"/>
  <c r="A73" i="18"/>
  <c r="B73" i="18"/>
  <c r="C73" i="18"/>
  <c r="D73" i="18"/>
  <c r="E73" i="18"/>
  <c r="A74" i="18"/>
  <c r="B74" i="18"/>
  <c r="C74" i="18"/>
  <c r="D74" i="18"/>
  <c r="E74" i="18"/>
  <c r="A75" i="18"/>
  <c r="B75" i="18"/>
  <c r="C75" i="18"/>
  <c r="D75" i="18"/>
  <c r="E75" i="18"/>
  <c r="A76" i="18"/>
  <c r="B76" i="18"/>
  <c r="C76" i="18"/>
  <c r="D76" i="18"/>
  <c r="E76" i="18"/>
  <c r="A77" i="18"/>
  <c r="B77" i="18"/>
  <c r="C77" i="18"/>
  <c r="D77" i="18"/>
  <c r="E77" i="18"/>
  <c r="A78" i="18"/>
  <c r="B78" i="18"/>
  <c r="C78" i="18"/>
  <c r="D78" i="18"/>
  <c r="E78" i="18"/>
  <c r="A79" i="18"/>
  <c r="B79" i="18"/>
  <c r="C79" i="18"/>
  <c r="D79" i="18"/>
  <c r="E79" i="18"/>
  <c r="A80" i="18"/>
  <c r="B80" i="18"/>
  <c r="C80" i="18"/>
  <c r="D80" i="18"/>
  <c r="E80" i="18"/>
  <c r="A81" i="18"/>
  <c r="B81" i="18"/>
  <c r="C81" i="18"/>
  <c r="D81" i="18"/>
  <c r="E81" i="18"/>
  <c r="A82" i="18"/>
  <c r="B82" i="18"/>
  <c r="C82" i="18"/>
  <c r="D82" i="18"/>
  <c r="E82" i="18"/>
  <c r="A83" i="18"/>
  <c r="B83" i="18"/>
  <c r="C83" i="18"/>
  <c r="D83" i="18"/>
  <c r="E83" i="18"/>
  <c r="A84" i="18"/>
  <c r="B84" i="18"/>
  <c r="C84" i="18"/>
  <c r="D84" i="18"/>
  <c r="E84" i="18"/>
  <c r="A85" i="18"/>
  <c r="B85" i="18"/>
  <c r="C85" i="18"/>
  <c r="D85" i="18"/>
  <c r="E85" i="18"/>
  <c r="A86" i="18"/>
  <c r="B86" i="18"/>
  <c r="C86" i="18"/>
  <c r="D86" i="18"/>
  <c r="E86" i="18"/>
  <c r="A87" i="18"/>
  <c r="B87" i="18"/>
  <c r="C87" i="18"/>
  <c r="D87" i="18"/>
  <c r="E87" i="18"/>
  <c r="A88" i="18"/>
  <c r="B88" i="18"/>
  <c r="C88" i="18"/>
  <c r="D88" i="18"/>
  <c r="E88" i="18"/>
  <c r="A89" i="18"/>
  <c r="B89" i="18"/>
  <c r="C89" i="18"/>
  <c r="D89" i="18"/>
  <c r="E89" i="18"/>
  <c r="A90" i="18"/>
  <c r="B90" i="18"/>
  <c r="C90" i="18"/>
  <c r="D90" i="18"/>
  <c r="E90" i="18"/>
  <c r="A91" i="18"/>
  <c r="B91" i="18"/>
  <c r="C91" i="18"/>
  <c r="D91" i="18"/>
  <c r="E91" i="18"/>
  <c r="A92" i="18"/>
  <c r="B92" i="18"/>
  <c r="C92" i="18"/>
  <c r="D92" i="18"/>
  <c r="E92" i="18"/>
  <c r="A93" i="18"/>
  <c r="B93" i="18"/>
  <c r="C93" i="18"/>
  <c r="D93" i="18"/>
  <c r="E93" i="18"/>
  <c r="A94" i="18"/>
  <c r="B94" i="18"/>
  <c r="C94" i="18"/>
  <c r="D94" i="18"/>
  <c r="E94" i="18"/>
  <c r="A95" i="18"/>
  <c r="B95" i="18"/>
  <c r="C95" i="18"/>
  <c r="D95" i="18"/>
  <c r="E95" i="18"/>
  <c r="A96" i="18"/>
  <c r="B96" i="18"/>
  <c r="C96" i="18"/>
  <c r="D96" i="18"/>
  <c r="E96" i="18"/>
  <c r="A97" i="18"/>
  <c r="B97" i="18"/>
  <c r="C97" i="18"/>
  <c r="D97" i="18"/>
  <c r="E97" i="18"/>
  <c r="A98" i="18"/>
  <c r="B98" i="18"/>
  <c r="C98" i="18"/>
  <c r="D98" i="18"/>
  <c r="E98" i="18"/>
  <c r="B99" i="18"/>
  <c r="C99" i="18"/>
  <c r="D99" i="18"/>
  <c r="E99" i="18"/>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B89" i="17"/>
  <c r="D89" i="17"/>
  <c r="E89" i="17"/>
  <c r="B90" i="17"/>
  <c r="D90" i="17"/>
  <c r="E90" i="17"/>
  <c r="B91" i="17"/>
  <c r="D91" i="17"/>
  <c r="E91" i="17"/>
  <c r="B92" i="17"/>
  <c r="D92" i="17"/>
  <c r="E92" i="17"/>
  <c r="B93" i="17"/>
  <c r="D93" i="17"/>
  <c r="E93" i="17"/>
  <c r="B94" i="17"/>
  <c r="D94" i="17"/>
  <c r="E94" i="17"/>
  <c r="B95" i="17"/>
  <c r="D95" i="17"/>
  <c r="E95" i="17"/>
  <c r="B96" i="17"/>
  <c r="D96" i="17"/>
  <c r="E96" i="17"/>
  <c r="B97" i="17"/>
  <c r="D97" i="17"/>
  <c r="E97" i="17"/>
  <c r="B98" i="17"/>
  <c r="D98" i="17"/>
  <c r="E98" i="17"/>
  <c r="B99" i="17"/>
  <c r="D99" i="17"/>
  <c r="E99" i="17"/>
  <c r="B100" i="17"/>
  <c r="D100" i="17"/>
  <c r="E100" i="17"/>
  <c r="B101" i="17"/>
  <c r="D101" i="17"/>
  <c r="E101" i="17"/>
  <c r="B102" i="17"/>
  <c r="D102" i="17"/>
  <c r="E102" i="17"/>
  <c r="B103" i="17"/>
  <c r="D103" i="17"/>
  <c r="E103" i="17"/>
  <c r="B104" i="17"/>
  <c r="D104" i="17"/>
  <c r="E104" i="17"/>
  <c r="B105" i="17"/>
  <c r="D105" i="17"/>
  <c r="E105" i="17"/>
  <c r="B106" i="17"/>
  <c r="D106" i="17"/>
  <c r="E106" i="17"/>
  <c r="B107" i="17"/>
  <c r="D107" i="17"/>
  <c r="E107" i="17"/>
  <c r="B108" i="17"/>
  <c r="D108" i="17"/>
  <c r="E108" i="17"/>
  <c r="B109" i="17"/>
  <c r="D109" i="17"/>
  <c r="E109" i="17"/>
  <c r="B110" i="17"/>
  <c r="D110" i="17"/>
  <c r="E110" i="17"/>
  <c r="B111" i="17"/>
  <c r="D111" i="17"/>
  <c r="E111" i="17"/>
  <c r="B112" i="17"/>
  <c r="D112" i="17"/>
  <c r="E112" i="17"/>
  <c r="B113" i="17"/>
  <c r="D113" i="17"/>
  <c r="E113" i="17"/>
  <c r="B114" i="17"/>
  <c r="D114" i="17"/>
  <c r="E114" i="17"/>
  <c r="B115" i="17"/>
  <c r="D115" i="17"/>
  <c r="E115" i="17"/>
  <c r="B116" i="17"/>
  <c r="D116" i="17"/>
  <c r="E116" i="17"/>
  <c r="B117" i="17"/>
  <c r="D117" i="17"/>
  <c r="E117" i="17"/>
  <c r="B118" i="17"/>
  <c r="D118" i="17"/>
  <c r="E118" i="17"/>
  <c r="B119" i="17"/>
  <c r="D119" i="17"/>
  <c r="E119" i="17"/>
  <c r="B120" i="17"/>
  <c r="D120" i="17"/>
  <c r="E120" i="17"/>
  <c r="B121" i="17"/>
  <c r="D121" i="17"/>
  <c r="E121" i="17"/>
  <c r="B122" i="17"/>
  <c r="D122" i="17"/>
  <c r="E122" i="17"/>
  <c r="B123" i="17"/>
  <c r="D123" i="17"/>
  <c r="E123" i="17"/>
  <c r="B124" i="17"/>
  <c r="D124" i="17"/>
  <c r="E124" i="17"/>
  <c r="B125" i="17"/>
  <c r="D125" i="17"/>
  <c r="E125" i="17"/>
  <c r="B126" i="17"/>
  <c r="D126" i="17"/>
  <c r="E126" i="17"/>
  <c r="B127" i="17"/>
  <c r="D127" i="17"/>
  <c r="E127" i="17"/>
  <c r="B128" i="17"/>
  <c r="D128" i="17"/>
  <c r="E128" i="17"/>
  <c r="B129" i="17"/>
  <c r="D129" i="17"/>
  <c r="E129" i="17"/>
  <c r="B130" i="17"/>
  <c r="D130" i="17"/>
  <c r="E130" i="17"/>
  <c r="B131" i="17"/>
  <c r="D131" i="17"/>
  <c r="E131" i="17"/>
  <c r="B132" i="17"/>
  <c r="D132" i="17"/>
  <c r="E132" i="17"/>
  <c r="B133" i="17"/>
  <c r="D133" i="17"/>
  <c r="E133" i="17"/>
  <c r="B134" i="17"/>
  <c r="D134" i="17"/>
  <c r="E134" i="17"/>
  <c r="B135" i="17"/>
  <c r="D135" i="17"/>
  <c r="E135" i="17"/>
  <c r="B136" i="17"/>
  <c r="D136" i="17"/>
  <c r="E136" i="17"/>
  <c r="B137" i="17"/>
  <c r="D137" i="17"/>
  <c r="E137" i="17"/>
  <c r="B138" i="17"/>
  <c r="D138" i="17"/>
  <c r="E138" i="17"/>
  <c r="B139" i="17"/>
  <c r="D139" i="17"/>
  <c r="E139" i="17"/>
  <c r="B140" i="17"/>
  <c r="D140" i="17"/>
  <c r="E140" i="17"/>
  <c r="E88" i="17"/>
  <c r="D88" i="17"/>
  <c r="B88" i="17"/>
  <c r="C88" i="17"/>
  <c r="A88" i="17"/>
  <c r="K89" i="17"/>
  <c r="A89" i="17" s="1"/>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50" i="17"/>
  <c r="K51" i="17"/>
  <c r="A51" i="17" s="1"/>
  <c r="B51" i="17"/>
  <c r="D51" i="17"/>
  <c r="E51" i="17"/>
  <c r="B52" i="17"/>
  <c r="D52" i="17"/>
  <c r="E52" i="17"/>
  <c r="B53" i="17"/>
  <c r="D53" i="17"/>
  <c r="E53" i="17"/>
  <c r="B54" i="17"/>
  <c r="D54" i="17"/>
  <c r="E54" i="17"/>
  <c r="B55" i="17"/>
  <c r="D55" i="17"/>
  <c r="E55" i="17"/>
  <c r="B56" i="17"/>
  <c r="D56" i="17"/>
  <c r="E56" i="17"/>
  <c r="B57" i="17"/>
  <c r="D57" i="17"/>
  <c r="E57" i="17"/>
  <c r="B58" i="17"/>
  <c r="D58" i="17"/>
  <c r="E58" i="17"/>
  <c r="B59" i="17"/>
  <c r="D59" i="17"/>
  <c r="E59" i="17"/>
  <c r="B60" i="17"/>
  <c r="D60" i="17"/>
  <c r="E60" i="17"/>
  <c r="B61" i="17"/>
  <c r="D61" i="17"/>
  <c r="E61" i="17"/>
  <c r="B62" i="17"/>
  <c r="D62" i="17"/>
  <c r="E62" i="17"/>
  <c r="B63" i="17"/>
  <c r="D63" i="17"/>
  <c r="E63" i="17"/>
  <c r="B64" i="17"/>
  <c r="D64" i="17"/>
  <c r="E64" i="17"/>
  <c r="B65" i="17"/>
  <c r="D65" i="17"/>
  <c r="E65" i="17"/>
  <c r="B66" i="17"/>
  <c r="D66" i="17"/>
  <c r="E66" i="17"/>
  <c r="B67" i="17"/>
  <c r="D67" i="17"/>
  <c r="E67" i="17"/>
  <c r="B68" i="17"/>
  <c r="D68" i="17"/>
  <c r="E68" i="17"/>
  <c r="B69" i="17"/>
  <c r="D69" i="17"/>
  <c r="E69" i="17"/>
  <c r="B70" i="17"/>
  <c r="D70" i="17"/>
  <c r="E70" i="17"/>
  <c r="B71" i="17"/>
  <c r="D71" i="17"/>
  <c r="E71" i="17"/>
  <c r="B72" i="17"/>
  <c r="D72" i="17"/>
  <c r="E72" i="17"/>
  <c r="B73" i="17"/>
  <c r="D73" i="17"/>
  <c r="E73" i="17"/>
  <c r="B74" i="17"/>
  <c r="D74" i="17"/>
  <c r="E74" i="17"/>
  <c r="B75" i="17"/>
  <c r="D75" i="17"/>
  <c r="E75" i="17"/>
  <c r="B76" i="17"/>
  <c r="D76" i="17"/>
  <c r="E76" i="17"/>
  <c r="B77" i="17"/>
  <c r="D77" i="17"/>
  <c r="E77" i="17"/>
  <c r="B78" i="17"/>
  <c r="D78" i="17"/>
  <c r="E78" i="17"/>
  <c r="B79" i="17"/>
  <c r="D79" i="17"/>
  <c r="E79" i="17"/>
  <c r="B80" i="17"/>
  <c r="D80" i="17"/>
  <c r="E80" i="17"/>
  <c r="B81" i="17"/>
  <c r="D81" i="17"/>
  <c r="E81" i="17"/>
  <c r="B82" i="17"/>
  <c r="D82" i="17"/>
  <c r="E82" i="17"/>
  <c r="B83" i="17"/>
  <c r="D83" i="17"/>
  <c r="E83" i="17"/>
  <c r="B84" i="17"/>
  <c r="D84" i="17"/>
  <c r="E84" i="17"/>
  <c r="B85" i="17"/>
  <c r="D85" i="17"/>
  <c r="E85" i="17"/>
  <c r="B86" i="17"/>
  <c r="D86" i="17"/>
  <c r="E86" i="17"/>
  <c r="B87" i="17"/>
  <c r="D87" i="17"/>
  <c r="E87" i="17"/>
  <c r="A50" i="17"/>
  <c r="B50" i="17"/>
  <c r="C50" i="17"/>
  <c r="D50" i="17"/>
  <c r="E50" i="17"/>
  <c r="D53" i="18"/>
  <c r="E53" i="18"/>
  <c r="D54" i="18"/>
  <c r="E54" i="18"/>
  <c r="D55" i="18"/>
  <c r="E55" i="18"/>
  <c r="D56" i="18"/>
  <c r="E56" i="18"/>
  <c r="D57" i="18"/>
  <c r="E57" i="18"/>
  <c r="D58" i="18"/>
  <c r="E58" i="18"/>
  <c r="D59" i="18"/>
  <c r="E59" i="18"/>
  <c r="D60" i="18"/>
  <c r="E60" i="18"/>
  <c r="D61" i="18"/>
  <c r="E61" i="18"/>
  <c r="M61" i="18"/>
  <c r="M60" i="18"/>
  <c r="N61" i="18"/>
  <c r="N60" i="18"/>
  <c r="M59" i="18"/>
  <c r="N59" i="18"/>
  <c r="M58" i="18"/>
  <c r="N58" i="18"/>
  <c r="M57" i="18"/>
  <c r="N57" i="18"/>
  <c r="M56" i="18"/>
  <c r="N56" i="18"/>
  <c r="M55" i="18"/>
  <c r="N55" i="18"/>
  <c r="M54" i="18"/>
  <c r="N54" i="18"/>
  <c r="M53" i="18"/>
  <c r="N53" i="18"/>
  <c r="A39" i="18"/>
  <c r="B39" i="18"/>
  <c r="C39" i="18"/>
  <c r="D39" i="18"/>
  <c r="E39" i="18"/>
  <c r="D40" i="18"/>
  <c r="E40" i="18"/>
  <c r="D41" i="18"/>
  <c r="E41" i="18"/>
  <c r="D42" i="18"/>
  <c r="E42" i="18"/>
  <c r="D43" i="18"/>
  <c r="E43" i="18"/>
  <c r="D44" i="18"/>
  <c r="E44" i="18"/>
  <c r="D45" i="18"/>
  <c r="E45" i="18"/>
  <c r="D46" i="18"/>
  <c r="E46" i="18"/>
  <c r="D47" i="18"/>
  <c r="E47" i="18"/>
  <c r="D48" i="18"/>
  <c r="E48" i="18"/>
  <c r="D49" i="18"/>
  <c r="E49" i="18"/>
  <c r="D50" i="18"/>
  <c r="E50" i="18"/>
  <c r="D51" i="18"/>
  <c r="E51" i="18"/>
  <c r="D52" i="18"/>
  <c r="E52" i="18"/>
  <c r="N52" i="18"/>
  <c r="M52" i="18"/>
  <c r="N51" i="18"/>
  <c r="M51" i="18"/>
  <c r="N50" i="18"/>
  <c r="M50" i="18"/>
  <c r="N49" i="18"/>
  <c r="M49" i="18"/>
  <c r="N48" i="18"/>
  <c r="M48" i="18"/>
  <c r="N47" i="18"/>
  <c r="M47" i="18"/>
  <c r="N46" i="18"/>
  <c r="M46" i="18"/>
  <c r="N45" i="18"/>
  <c r="M45" i="18"/>
  <c r="N44" i="18"/>
  <c r="M44" i="18"/>
  <c r="N43" i="18"/>
  <c r="M43" i="18"/>
  <c r="N42" i="18"/>
  <c r="M42" i="18"/>
  <c r="N41" i="18"/>
  <c r="M41" i="18"/>
  <c r="N40" i="18"/>
  <c r="M40" i="18"/>
  <c r="K40" i="18"/>
  <c r="K41" i="18" s="1"/>
  <c r="K42" i="18" s="1"/>
  <c r="K43" i="18" s="1"/>
  <c r="K44" i="18" s="1"/>
  <c r="K45" i="18" s="1"/>
  <c r="K46" i="18" s="1"/>
  <c r="K47" i="18" s="1"/>
  <c r="K48" i="18" s="1"/>
  <c r="K49" i="18" s="1"/>
  <c r="K50" i="18" s="1"/>
  <c r="K51" i="18" s="1"/>
  <c r="K52" i="18" s="1"/>
  <c r="K53" i="18" s="1"/>
  <c r="J40" i="18"/>
  <c r="J41" i="18" s="1"/>
  <c r="J42" i="18" s="1"/>
  <c r="J43" i="18" s="1"/>
  <c r="J44" i="18" s="1"/>
  <c r="J45" i="18" s="1"/>
  <c r="J46" i="18" s="1"/>
  <c r="J47" i="18" s="1"/>
  <c r="J48" i="18" s="1"/>
  <c r="J49" i="18" s="1"/>
  <c r="J50" i="18" s="1"/>
  <c r="J51" i="18" s="1"/>
  <c r="J52" i="18" s="1"/>
  <c r="J53" i="18" s="1"/>
  <c r="N39" i="18"/>
  <c r="M39" i="18"/>
  <c r="K37" i="17"/>
  <c r="K38" i="17" s="1"/>
  <c r="K39" i="17" s="1"/>
  <c r="J37" i="17"/>
  <c r="J38" i="17" s="1"/>
  <c r="J39" i="17" s="1"/>
  <c r="D45" i="17"/>
  <c r="E45" i="17"/>
  <c r="D46" i="17"/>
  <c r="E46" i="17"/>
  <c r="D47" i="17"/>
  <c r="E47" i="17"/>
  <c r="D48" i="17"/>
  <c r="E48" i="17"/>
  <c r="D49" i="17"/>
  <c r="E49" i="17"/>
  <c r="M49" i="17"/>
  <c r="N49" i="17"/>
  <c r="M48" i="17"/>
  <c r="N48" i="17"/>
  <c r="M47" i="17"/>
  <c r="N47" i="17"/>
  <c r="M46" i="17"/>
  <c r="N46" i="17"/>
  <c r="M45" i="17"/>
  <c r="N45" i="17"/>
  <c r="D37" i="17"/>
  <c r="E37" i="17"/>
  <c r="D38" i="17"/>
  <c r="E38" i="17"/>
  <c r="D39" i="17"/>
  <c r="E39" i="17"/>
  <c r="D40" i="17"/>
  <c r="E40" i="17"/>
  <c r="D41" i="17"/>
  <c r="E41" i="17"/>
  <c r="D42" i="17"/>
  <c r="E42" i="17"/>
  <c r="D43" i="17"/>
  <c r="E43" i="17"/>
  <c r="D44" i="17"/>
  <c r="E44" i="17"/>
  <c r="A36" i="17"/>
  <c r="C36" i="17"/>
  <c r="B36" i="17"/>
  <c r="D36" i="17"/>
  <c r="E36" i="17"/>
  <c r="M37" i="17"/>
  <c r="N37" i="17"/>
  <c r="M38" i="17"/>
  <c r="N38" i="17"/>
  <c r="M39" i="17"/>
  <c r="N39" i="17"/>
  <c r="M40" i="17"/>
  <c r="N40" i="17"/>
  <c r="M41" i="17"/>
  <c r="N41" i="17"/>
  <c r="M42" i="17"/>
  <c r="N42" i="17"/>
  <c r="M43" i="17"/>
  <c r="N43" i="17"/>
  <c r="M44" i="17"/>
  <c r="N44" i="17"/>
  <c r="M36" i="17"/>
  <c r="N36" i="17"/>
  <c r="A25" i="18"/>
  <c r="B25" i="18"/>
  <c r="C25" i="18"/>
  <c r="D25" i="18"/>
  <c r="E25" i="18"/>
  <c r="A26" i="18"/>
  <c r="B26" i="18"/>
  <c r="C26" i="18"/>
  <c r="D26" i="18"/>
  <c r="E26" i="18"/>
  <c r="A27" i="18"/>
  <c r="B27" i="18"/>
  <c r="C27" i="18"/>
  <c r="D27" i="18"/>
  <c r="E27" i="18"/>
  <c r="A28" i="18"/>
  <c r="B28" i="18"/>
  <c r="C28" i="18"/>
  <c r="D28" i="18"/>
  <c r="E28" i="18"/>
  <c r="A29" i="18"/>
  <c r="B29" i="18"/>
  <c r="C29" i="18"/>
  <c r="D29" i="18"/>
  <c r="E29" i="18"/>
  <c r="A30" i="18"/>
  <c r="B30" i="18"/>
  <c r="C30" i="18"/>
  <c r="D30" i="18"/>
  <c r="E30" i="18"/>
  <c r="A31" i="18"/>
  <c r="B31" i="18"/>
  <c r="C31" i="18"/>
  <c r="D31" i="18"/>
  <c r="E31" i="18"/>
  <c r="A32" i="18"/>
  <c r="B32" i="18"/>
  <c r="C32" i="18"/>
  <c r="D32" i="18"/>
  <c r="E32" i="18"/>
  <c r="A33" i="18"/>
  <c r="B33" i="18"/>
  <c r="C33" i="18"/>
  <c r="D33" i="18"/>
  <c r="E33" i="18"/>
  <c r="A34" i="18"/>
  <c r="B34" i="18"/>
  <c r="C34" i="18"/>
  <c r="D34" i="18"/>
  <c r="E34" i="18"/>
  <c r="A35" i="18"/>
  <c r="B35" i="18"/>
  <c r="C35" i="18"/>
  <c r="D35" i="18"/>
  <c r="E35" i="18"/>
  <c r="A36" i="18"/>
  <c r="B36" i="18"/>
  <c r="C36" i="18"/>
  <c r="D36" i="18"/>
  <c r="E36" i="18"/>
  <c r="A37" i="18"/>
  <c r="B37" i="18"/>
  <c r="C37" i="18"/>
  <c r="D37" i="18"/>
  <c r="E37" i="18"/>
  <c r="A38" i="18"/>
  <c r="B38" i="18"/>
  <c r="C38" i="18"/>
  <c r="D38" i="18"/>
  <c r="E38" i="18"/>
  <c r="N38" i="18"/>
  <c r="M38" i="18"/>
  <c r="N37" i="18"/>
  <c r="M37" i="18"/>
  <c r="N36" i="18"/>
  <c r="M36" i="18"/>
  <c r="N35" i="18"/>
  <c r="M35" i="18"/>
  <c r="N34" i="18"/>
  <c r="M34" i="18"/>
  <c r="N33" i="18"/>
  <c r="M33" i="18"/>
  <c r="N32" i="18"/>
  <c r="M32" i="18"/>
  <c r="N31" i="18"/>
  <c r="M31" i="18"/>
  <c r="N30" i="18"/>
  <c r="M30" i="18"/>
  <c r="N29" i="18"/>
  <c r="M29" i="18"/>
  <c r="N28" i="18"/>
  <c r="M28" i="18"/>
  <c r="N27" i="18"/>
  <c r="M27" i="18"/>
  <c r="N25" i="18"/>
  <c r="M25" i="18"/>
  <c r="A35" i="17"/>
  <c r="B35" i="17"/>
  <c r="C35" i="17"/>
  <c r="D35" i="17"/>
  <c r="E35" i="17"/>
  <c r="M22" i="17"/>
  <c r="N22" i="17"/>
  <c r="A22" i="17"/>
  <c r="B22" i="17"/>
  <c r="C22" i="17"/>
  <c r="D22" i="17"/>
  <c r="E22" i="17"/>
  <c r="A23" i="17"/>
  <c r="B23" i="17"/>
  <c r="C23" i="17"/>
  <c r="D23" i="17"/>
  <c r="E23" i="17"/>
  <c r="A24" i="17"/>
  <c r="B24" i="17"/>
  <c r="C24" i="17"/>
  <c r="D24" i="17"/>
  <c r="E24" i="17"/>
  <c r="A25" i="17"/>
  <c r="B25" i="17"/>
  <c r="C25" i="17"/>
  <c r="D25" i="17"/>
  <c r="E25" i="17"/>
  <c r="A26" i="17"/>
  <c r="B26" i="17"/>
  <c r="C26" i="17"/>
  <c r="D26" i="17"/>
  <c r="E26" i="17"/>
  <c r="A27" i="17"/>
  <c r="B27" i="17"/>
  <c r="C27" i="17"/>
  <c r="D27" i="17"/>
  <c r="E27" i="17"/>
  <c r="A28" i="17"/>
  <c r="B28" i="17"/>
  <c r="C28" i="17"/>
  <c r="D28" i="17"/>
  <c r="E28" i="17"/>
  <c r="A29" i="17"/>
  <c r="B29" i="17"/>
  <c r="C29" i="17"/>
  <c r="D29" i="17"/>
  <c r="E29" i="17"/>
  <c r="A30" i="17"/>
  <c r="B30" i="17"/>
  <c r="C30" i="17"/>
  <c r="D30" i="17"/>
  <c r="E30" i="17"/>
  <c r="A31" i="17"/>
  <c r="B31" i="17"/>
  <c r="C31" i="17"/>
  <c r="D31" i="17"/>
  <c r="E31" i="17"/>
  <c r="A32" i="17"/>
  <c r="B32" i="17"/>
  <c r="C32" i="17"/>
  <c r="D32" i="17"/>
  <c r="E32" i="17"/>
  <c r="A33" i="17"/>
  <c r="B33" i="17"/>
  <c r="C33" i="17"/>
  <c r="D33" i="17"/>
  <c r="E33" i="17"/>
  <c r="A34" i="17"/>
  <c r="B34" i="17"/>
  <c r="C34" i="17"/>
  <c r="D34" i="17"/>
  <c r="E34" i="17"/>
  <c r="M35" i="17"/>
  <c r="N35" i="17"/>
  <c r="N34" i="17"/>
  <c r="M34" i="17"/>
  <c r="N33" i="17"/>
  <c r="M33" i="17"/>
  <c r="N32" i="17"/>
  <c r="M32" i="17"/>
  <c r="N31" i="17"/>
  <c r="M31" i="17"/>
  <c r="N30" i="17"/>
  <c r="M30" i="17"/>
  <c r="N29" i="17"/>
  <c r="M29" i="17"/>
  <c r="N28" i="17"/>
  <c r="M28" i="17"/>
  <c r="N27" i="17"/>
  <c r="M27" i="17"/>
  <c r="N26" i="17"/>
  <c r="M26" i="17"/>
  <c r="N25" i="17"/>
  <c r="M25" i="17"/>
  <c r="N24" i="17"/>
  <c r="M24" i="17"/>
  <c r="A13" i="18"/>
  <c r="B13" i="18"/>
  <c r="C13" i="18"/>
  <c r="D13" i="18"/>
  <c r="E13" i="18"/>
  <c r="A14" i="18"/>
  <c r="B14" i="18"/>
  <c r="C14" i="18"/>
  <c r="D14" i="18"/>
  <c r="E14" i="18"/>
  <c r="A15" i="18"/>
  <c r="B15" i="18"/>
  <c r="C15" i="18"/>
  <c r="D15" i="18"/>
  <c r="E15" i="18"/>
  <c r="A16" i="18"/>
  <c r="B16" i="18"/>
  <c r="C16" i="18"/>
  <c r="D16" i="18"/>
  <c r="E16" i="18"/>
  <c r="A17" i="18"/>
  <c r="B17" i="18"/>
  <c r="C17" i="18"/>
  <c r="D17" i="18"/>
  <c r="E17" i="18"/>
  <c r="A18" i="18"/>
  <c r="B18" i="18"/>
  <c r="C18" i="18"/>
  <c r="D18" i="18"/>
  <c r="E18" i="18"/>
  <c r="A19" i="18"/>
  <c r="B19" i="18"/>
  <c r="C19" i="18"/>
  <c r="D19" i="18"/>
  <c r="E19" i="18"/>
  <c r="A20" i="18"/>
  <c r="B20" i="18"/>
  <c r="C20" i="18"/>
  <c r="D20" i="18"/>
  <c r="E20" i="18"/>
  <c r="A21" i="18"/>
  <c r="B21" i="18"/>
  <c r="C21" i="18"/>
  <c r="D21" i="18"/>
  <c r="E21" i="18"/>
  <c r="A22" i="18"/>
  <c r="B22" i="18"/>
  <c r="C22" i="18"/>
  <c r="D22" i="18"/>
  <c r="E22" i="18"/>
  <c r="A23" i="18"/>
  <c r="B23" i="18"/>
  <c r="C23" i="18"/>
  <c r="D23" i="18"/>
  <c r="E23" i="18"/>
  <c r="A24" i="18"/>
  <c r="B24" i="18"/>
  <c r="C24" i="18"/>
  <c r="D24" i="18"/>
  <c r="E24" i="18"/>
  <c r="N24" i="18"/>
  <c r="M24" i="18"/>
  <c r="N23" i="18"/>
  <c r="M23" i="18"/>
  <c r="N22" i="18"/>
  <c r="M22" i="18"/>
  <c r="N21" i="18"/>
  <c r="M21" i="18"/>
  <c r="N20" i="18"/>
  <c r="M20" i="18"/>
  <c r="N19" i="18"/>
  <c r="M19" i="18"/>
  <c r="N18" i="18"/>
  <c r="M18" i="18"/>
  <c r="N17" i="18"/>
  <c r="M17" i="18"/>
  <c r="N16" i="18"/>
  <c r="M16" i="18"/>
  <c r="N15" i="18"/>
  <c r="M15" i="18"/>
  <c r="N14" i="18"/>
  <c r="M14" i="18"/>
  <c r="O13" i="18"/>
  <c r="A18" i="17"/>
  <c r="B18" i="17"/>
  <c r="C18" i="17"/>
  <c r="D18" i="17"/>
  <c r="E18" i="17"/>
  <c r="A19" i="17"/>
  <c r="B19" i="17"/>
  <c r="C19" i="17"/>
  <c r="D19" i="17"/>
  <c r="E19" i="17"/>
  <c r="A20" i="17"/>
  <c r="B20" i="17"/>
  <c r="C20" i="17"/>
  <c r="D20" i="17"/>
  <c r="E20" i="17"/>
  <c r="A21" i="17"/>
  <c r="B21" i="17"/>
  <c r="C21" i="17"/>
  <c r="D21" i="17"/>
  <c r="E21" i="17"/>
  <c r="M12" i="17"/>
  <c r="M13" i="17"/>
  <c r="M14" i="17"/>
  <c r="M15" i="17"/>
  <c r="M16" i="17"/>
  <c r="M17" i="17"/>
  <c r="M18" i="17"/>
  <c r="M19" i="17"/>
  <c r="M20" i="17"/>
  <c r="M21" i="17"/>
  <c r="N12" i="17"/>
  <c r="N13" i="17"/>
  <c r="N14" i="17"/>
  <c r="N15" i="17"/>
  <c r="N16" i="17"/>
  <c r="N17" i="17"/>
  <c r="N18" i="17"/>
  <c r="N19" i="17"/>
  <c r="N20" i="17"/>
  <c r="N21" i="17"/>
  <c r="N11" i="17"/>
  <c r="M11" i="17"/>
  <c r="O10" i="17"/>
  <c r="E17" i="17"/>
  <c r="D17" i="17"/>
  <c r="C17" i="17"/>
  <c r="B17" i="17"/>
  <c r="A17" i="17"/>
  <c r="E16" i="17"/>
  <c r="D16" i="17"/>
  <c r="C16" i="17"/>
  <c r="B16" i="17"/>
  <c r="A16" i="17"/>
  <c r="E15" i="17"/>
  <c r="D15" i="17"/>
  <c r="C15" i="17"/>
  <c r="B15" i="17"/>
  <c r="A15" i="17"/>
  <c r="E14" i="17"/>
  <c r="D14" i="17"/>
  <c r="C14" i="17"/>
  <c r="B14" i="17"/>
  <c r="A14" i="17"/>
  <c r="E13" i="17"/>
  <c r="D13" i="17"/>
  <c r="C13" i="17"/>
  <c r="B13" i="17"/>
  <c r="A13" i="17"/>
  <c r="E12" i="17"/>
  <c r="D12" i="17"/>
  <c r="C12" i="17"/>
  <c r="B12" i="17"/>
  <c r="A12" i="17"/>
  <c r="E11" i="17"/>
  <c r="D11" i="17"/>
  <c r="C11" i="17"/>
  <c r="B11" i="17"/>
  <c r="A11" i="17"/>
  <c r="E10" i="17"/>
  <c r="D10" i="17"/>
  <c r="C10" i="17"/>
  <c r="B10" i="17"/>
  <c r="A10" i="17"/>
  <c r="A3" i="18"/>
  <c r="B3" i="18"/>
  <c r="C3" i="18"/>
  <c r="D3" i="18"/>
  <c r="E3" i="18"/>
  <c r="A4" i="18"/>
  <c r="B4" i="18"/>
  <c r="C4" i="18"/>
  <c r="D4" i="18"/>
  <c r="E4" i="18"/>
  <c r="A5" i="18"/>
  <c r="B5" i="18"/>
  <c r="C5" i="18"/>
  <c r="D5" i="18"/>
  <c r="E5" i="18"/>
  <c r="A6" i="18"/>
  <c r="B6" i="18"/>
  <c r="C6" i="18"/>
  <c r="D6" i="18"/>
  <c r="E6" i="18"/>
  <c r="A7" i="18"/>
  <c r="B7" i="18"/>
  <c r="C7" i="18"/>
  <c r="D7" i="18"/>
  <c r="E7" i="18"/>
  <c r="A8" i="18"/>
  <c r="B8" i="18"/>
  <c r="C8" i="18"/>
  <c r="D8" i="18"/>
  <c r="E8" i="18"/>
  <c r="A9" i="18"/>
  <c r="B9" i="18"/>
  <c r="C9" i="18"/>
  <c r="D9" i="18"/>
  <c r="E9" i="18"/>
  <c r="A10" i="18"/>
  <c r="B10" i="18"/>
  <c r="C10" i="18"/>
  <c r="D10" i="18"/>
  <c r="E10" i="18"/>
  <c r="A11" i="18"/>
  <c r="B11" i="18"/>
  <c r="C11" i="18"/>
  <c r="D11" i="18"/>
  <c r="E11" i="18"/>
  <c r="A12" i="18"/>
  <c r="B12" i="18"/>
  <c r="C12" i="18"/>
  <c r="D12" i="18"/>
  <c r="E12" i="18"/>
  <c r="O2" i="18"/>
  <c r="O3" i="18"/>
  <c r="O4" i="18"/>
  <c r="O8" i="18"/>
  <c r="O9" i="18"/>
  <c r="O10" i="18"/>
  <c r="O12" i="18"/>
  <c r="O5" i="18"/>
  <c r="O6" i="18"/>
  <c r="O7" i="18"/>
  <c r="O11" i="18"/>
  <c r="C2" i="18"/>
  <c r="D2" i="18"/>
  <c r="E2" i="18"/>
  <c r="B7" i="17"/>
  <c r="B8" i="17"/>
  <c r="B9" i="17"/>
  <c r="A6" i="17"/>
  <c r="B6" i="17"/>
  <c r="C6" i="17"/>
  <c r="D6" i="17"/>
  <c r="E6" i="17"/>
  <c r="A7" i="17"/>
  <c r="C7" i="17"/>
  <c r="D7" i="17"/>
  <c r="E7" i="17"/>
  <c r="A8" i="17"/>
  <c r="C8" i="17"/>
  <c r="D8" i="17"/>
  <c r="E8" i="17"/>
  <c r="A9" i="17"/>
  <c r="C9" i="17"/>
  <c r="D9" i="17"/>
  <c r="E9" i="17"/>
  <c r="O9" i="17"/>
  <c r="O8" i="17"/>
  <c r="O7" i="17"/>
  <c r="O6" i="17"/>
  <c r="A5" i="17"/>
  <c r="B5" i="17"/>
  <c r="C5" i="17"/>
  <c r="D5" i="17"/>
  <c r="E5" i="17"/>
  <c r="A3" i="17"/>
  <c r="B3" i="17"/>
  <c r="C3" i="17"/>
  <c r="D3" i="17"/>
  <c r="E3" i="17"/>
  <c r="A4" i="17"/>
  <c r="B4" i="17"/>
  <c r="C4" i="17"/>
  <c r="D4" i="17"/>
  <c r="E4" i="17"/>
  <c r="O5" i="17"/>
  <c r="O4" i="17"/>
  <c r="O3" i="17"/>
  <c r="K142" i="17"/>
  <c r="A142" i="17" s="1"/>
  <c r="B142" i="17"/>
  <c r="D142" i="17"/>
  <c r="E142" i="17"/>
  <c r="B143" i="17"/>
  <c r="D143" i="17"/>
  <c r="E143" i="17"/>
  <c r="B144" i="17"/>
  <c r="D144" i="17"/>
  <c r="E144" i="17"/>
  <c r="B145" i="17"/>
  <c r="D145" i="17"/>
  <c r="E145" i="17"/>
  <c r="B146" i="17"/>
  <c r="D146" i="17"/>
  <c r="E146" i="17"/>
  <c r="B147" i="17"/>
  <c r="D147" i="17"/>
  <c r="E147" i="17"/>
  <c r="B148" i="17"/>
  <c r="D148" i="17"/>
  <c r="E148" i="17"/>
  <c r="B149" i="17"/>
  <c r="D149" i="17"/>
  <c r="E149" i="17"/>
  <c r="B150" i="17"/>
  <c r="D150" i="17"/>
  <c r="E150" i="17"/>
  <c r="B151" i="17"/>
  <c r="D151" i="17"/>
  <c r="E151" i="17"/>
  <c r="B152" i="17"/>
  <c r="D152" i="17"/>
  <c r="E152" i="17"/>
  <c r="B153" i="17"/>
  <c r="D153" i="17"/>
  <c r="E153" i="17"/>
  <c r="B154" i="17"/>
  <c r="D154" i="17"/>
  <c r="E154" i="17"/>
  <c r="B155" i="17"/>
  <c r="D155" i="17"/>
  <c r="E155" i="17"/>
  <c r="E141" i="17"/>
  <c r="D141" i="17"/>
  <c r="C141" i="17"/>
  <c r="B141" i="17"/>
  <c r="A141" i="17"/>
  <c r="O142" i="17"/>
  <c r="O143" i="17"/>
  <c r="O144" i="17"/>
  <c r="O145" i="17"/>
  <c r="O146" i="17"/>
  <c r="O147" i="17"/>
  <c r="O148" i="17"/>
  <c r="O149" i="17"/>
  <c r="O150" i="17"/>
  <c r="O151" i="17"/>
  <c r="O152" i="17"/>
  <c r="O153" i="17"/>
  <c r="O154" i="17"/>
  <c r="O141" i="17"/>
  <c r="A501" i="16"/>
  <c r="A502" i="16"/>
  <c r="A503" i="16"/>
  <c r="A504" i="16"/>
  <c r="A505" i="16"/>
  <c r="A506" i="16"/>
  <c r="B501" i="16"/>
  <c r="B502" i="16"/>
  <c r="B503" i="16"/>
  <c r="B504" i="16"/>
  <c r="B505" i="16"/>
  <c r="B506" i="16"/>
  <c r="C506" i="16"/>
  <c r="C505" i="16"/>
  <c r="C504" i="16"/>
  <c r="C503" i="16"/>
  <c r="C502" i="16"/>
  <c r="K501" i="16"/>
  <c r="I503" i="16"/>
  <c r="K503" i="16" s="1"/>
  <c r="I504" i="16"/>
  <c r="K504" i="16" s="1"/>
  <c r="I505" i="16"/>
  <c r="K505" i="16" s="1"/>
  <c r="I506" i="16"/>
  <c r="K506" i="16" s="1"/>
  <c r="I502" i="16"/>
  <c r="K502" i="16" s="1"/>
  <c r="C501" i="16"/>
  <c r="A63" i="15"/>
  <c r="A64" i="15"/>
  <c r="A65" i="15"/>
  <c r="B63" i="15"/>
  <c r="B64" i="15"/>
  <c r="B65" i="15"/>
  <c r="A62" i="15"/>
  <c r="B62" i="15"/>
  <c r="A18" i="14"/>
  <c r="K291" i="16"/>
  <c r="A60" i="15"/>
  <c r="B60" i="15"/>
  <c r="A58" i="15"/>
  <c r="B58" i="15"/>
  <c r="A61" i="15"/>
  <c r="B61" i="15"/>
  <c r="O501" i="18"/>
  <c r="K502" i="18"/>
  <c r="C502" i="18" s="1"/>
  <c r="B502" i="18"/>
  <c r="D502" i="18"/>
  <c r="E502" i="18"/>
  <c r="B503" i="18"/>
  <c r="D503" i="18"/>
  <c r="E503" i="18"/>
  <c r="B504" i="18"/>
  <c r="D504" i="18"/>
  <c r="E504" i="18"/>
  <c r="B505" i="18"/>
  <c r="D505" i="18"/>
  <c r="E505" i="18"/>
  <c r="B506" i="18"/>
  <c r="D506" i="18"/>
  <c r="E506" i="18"/>
  <c r="B507" i="18"/>
  <c r="D507" i="18"/>
  <c r="E507" i="18"/>
  <c r="B508" i="18"/>
  <c r="D508" i="18"/>
  <c r="E508" i="18"/>
  <c r="B509" i="18"/>
  <c r="D509" i="18"/>
  <c r="E509" i="18"/>
  <c r="B510" i="18"/>
  <c r="D510" i="18"/>
  <c r="E510" i="18"/>
  <c r="E501" i="18"/>
  <c r="D501" i="18"/>
  <c r="C501" i="18"/>
  <c r="B501" i="18"/>
  <c r="A501" i="18"/>
  <c r="M510" i="18"/>
  <c r="O510" i="18" s="1"/>
  <c r="M509" i="18"/>
  <c r="O509" i="18" s="1"/>
  <c r="M508" i="18"/>
  <c r="O508" i="18" s="1"/>
  <c r="M507" i="18"/>
  <c r="O507" i="18" s="1"/>
  <c r="M506" i="18"/>
  <c r="O506" i="18" s="1"/>
  <c r="M505" i="18"/>
  <c r="O505" i="18" s="1"/>
  <c r="M504" i="18"/>
  <c r="O504" i="18" s="1"/>
  <c r="M503" i="18"/>
  <c r="O503" i="18" s="1"/>
  <c r="M502" i="18"/>
  <c r="O502" i="18" s="1"/>
  <c r="B497" i="18"/>
  <c r="D497" i="18"/>
  <c r="E497" i="18"/>
  <c r="B498" i="18"/>
  <c r="D498" i="18"/>
  <c r="E498" i="18"/>
  <c r="B499" i="18"/>
  <c r="D499" i="18"/>
  <c r="E499" i="18"/>
  <c r="B500" i="18"/>
  <c r="D500" i="18"/>
  <c r="E500" i="18"/>
  <c r="O496" i="18"/>
  <c r="O497" i="18"/>
  <c r="O498" i="18"/>
  <c r="O499" i="18"/>
  <c r="O500" i="18"/>
  <c r="K497" i="18"/>
  <c r="K498" i="18" s="1"/>
  <c r="K499" i="18" s="1"/>
  <c r="K500" i="18" s="1"/>
  <c r="A500" i="18" s="1"/>
  <c r="C496" i="18"/>
  <c r="E496" i="18"/>
  <c r="D496" i="18"/>
  <c r="B496" i="18"/>
  <c r="A496" i="18"/>
  <c r="K483" i="18"/>
  <c r="A483" i="18" s="1"/>
  <c r="B483" i="18"/>
  <c r="D483" i="18"/>
  <c r="E483" i="18"/>
  <c r="B484" i="18"/>
  <c r="D484" i="18"/>
  <c r="E484" i="18"/>
  <c r="B485" i="18"/>
  <c r="D485" i="18"/>
  <c r="E485" i="18"/>
  <c r="B486" i="18"/>
  <c r="D486" i="18"/>
  <c r="E486" i="18"/>
  <c r="B487" i="18"/>
  <c r="D487" i="18"/>
  <c r="E487" i="18"/>
  <c r="B488" i="18"/>
  <c r="D488" i="18"/>
  <c r="E488" i="18"/>
  <c r="B489" i="18"/>
  <c r="D489" i="18"/>
  <c r="E489" i="18"/>
  <c r="B490" i="18"/>
  <c r="D490" i="18"/>
  <c r="E490" i="18"/>
  <c r="B491" i="18"/>
  <c r="D491" i="18"/>
  <c r="E491" i="18"/>
  <c r="B492" i="18"/>
  <c r="D492" i="18"/>
  <c r="E492" i="18"/>
  <c r="B493" i="18"/>
  <c r="D493" i="18"/>
  <c r="E493" i="18"/>
  <c r="B494" i="18"/>
  <c r="D494" i="18"/>
  <c r="E494" i="18"/>
  <c r="B495" i="18"/>
  <c r="D495" i="18"/>
  <c r="E495" i="18"/>
  <c r="E482" i="18"/>
  <c r="D482" i="18"/>
  <c r="C482" i="18"/>
  <c r="B482" i="18"/>
  <c r="A482" i="18"/>
  <c r="O495" i="18"/>
  <c r="O494" i="18"/>
  <c r="O493" i="18"/>
  <c r="O368" i="18"/>
  <c r="O369" i="18"/>
  <c r="O370" i="18"/>
  <c r="O371" i="18"/>
  <c r="O372" i="18"/>
  <c r="O373" i="18"/>
  <c r="O374" i="18"/>
  <c r="O375" i="18"/>
  <c r="O376" i="18"/>
  <c r="O377" i="18"/>
  <c r="O378" i="18"/>
  <c r="O379" i="18"/>
  <c r="O380" i="18"/>
  <c r="O381" i="18"/>
  <c r="O382" i="18"/>
  <c r="O383" i="18"/>
  <c r="O385" i="18"/>
  <c r="O386" i="18"/>
  <c r="O387" i="18"/>
  <c r="O388" i="18"/>
  <c r="O389" i="18"/>
  <c r="O390" i="18"/>
  <c r="O391" i="18"/>
  <c r="O402" i="18"/>
  <c r="O408" i="18"/>
  <c r="O411" i="18"/>
  <c r="O412" i="18"/>
  <c r="O414" i="18"/>
  <c r="O421" i="18"/>
  <c r="O422" i="18"/>
  <c r="O423" i="18"/>
  <c r="O424" i="18"/>
  <c r="O425" i="18"/>
  <c r="O431" i="18"/>
  <c r="O437" i="18"/>
  <c r="O445" i="18"/>
  <c r="O450" i="18"/>
  <c r="O455" i="18"/>
  <c r="O460" i="18"/>
  <c r="O468" i="18"/>
  <c r="O477" i="18"/>
  <c r="O482" i="18"/>
  <c r="O483" i="18"/>
  <c r="O484" i="18"/>
  <c r="O485" i="18"/>
  <c r="O486" i="18"/>
  <c r="O487" i="18"/>
  <c r="O488" i="18"/>
  <c r="O489" i="18"/>
  <c r="O490" i="18"/>
  <c r="O491" i="18"/>
  <c r="O492" i="18"/>
  <c r="T552" i="17"/>
  <c r="T553" i="17"/>
  <c r="T554" i="17"/>
  <c r="T555" i="17"/>
  <c r="T556" i="17"/>
  <c r="T558" i="17"/>
  <c r="T559" i="17"/>
  <c r="T560" i="17"/>
  <c r="T561" i="17"/>
  <c r="T562" i="17"/>
  <c r="A552" i="17"/>
  <c r="B552" i="17"/>
  <c r="C552" i="17"/>
  <c r="D552" i="17"/>
  <c r="E552" i="17"/>
  <c r="A553" i="17"/>
  <c r="B553" i="17"/>
  <c r="C553" i="17"/>
  <c r="D553" i="17"/>
  <c r="E553" i="17"/>
  <c r="A554" i="17"/>
  <c r="B554" i="17"/>
  <c r="C554" i="17"/>
  <c r="D554" i="17"/>
  <c r="E554" i="17"/>
  <c r="B555" i="17"/>
  <c r="C555" i="17"/>
  <c r="D555" i="17"/>
  <c r="E555" i="17"/>
  <c r="B556" i="17"/>
  <c r="C556" i="17"/>
  <c r="D556" i="17"/>
  <c r="E556" i="17"/>
  <c r="B557" i="17"/>
  <c r="C557" i="17"/>
  <c r="D557" i="17"/>
  <c r="E557" i="17"/>
  <c r="B558" i="17"/>
  <c r="C558" i="17"/>
  <c r="D558" i="17"/>
  <c r="E558" i="17"/>
  <c r="B559" i="17"/>
  <c r="C559" i="17"/>
  <c r="D559" i="17"/>
  <c r="E559" i="17"/>
  <c r="B560" i="17"/>
  <c r="C560" i="17"/>
  <c r="D560" i="17"/>
  <c r="E560" i="17"/>
  <c r="B561" i="17"/>
  <c r="C561" i="17"/>
  <c r="D561" i="17"/>
  <c r="E561" i="17"/>
  <c r="B562" i="17"/>
  <c r="C562" i="17"/>
  <c r="D562" i="17"/>
  <c r="E562" i="17"/>
  <c r="J555" i="17"/>
  <c r="A555" i="17" s="1"/>
  <c r="T540" i="17"/>
  <c r="T541" i="17"/>
  <c r="T542" i="17"/>
  <c r="T543" i="17"/>
  <c r="T544" i="17"/>
  <c r="T545" i="17"/>
  <c r="T546" i="17"/>
  <c r="T547" i="17"/>
  <c r="T548" i="17"/>
  <c r="T549" i="17"/>
  <c r="T550" i="17"/>
  <c r="T551" i="17"/>
  <c r="T539" i="17"/>
  <c r="A540" i="17"/>
  <c r="B540" i="17"/>
  <c r="C540" i="17"/>
  <c r="D540" i="17"/>
  <c r="E540" i="17"/>
  <c r="A541" i="17"/>
  <c r="B541" i="17"/>
  <c r="C541" i="17"/>
  <c r="D541" i="17"/>
  <c r="E541" i="17"/>
  <c r="A542" i="17"/>
  <c r="B542" i="17"/>
  <c r="C542" i="17"/>
  <c r="D542" i="17"/>
  <c r="E542" i="17"/>
  <c r="A543" i="17"/>
  <c r="B543" i="17"/>
  <c r="C543" i="17"/>
  <c r="D543" i="17"/>
  <c r="E543" i="17"/>
  <c r="A544" i="17"/>
  <c r="B544" i="17"/>
  <c r="C544" i="17"/>
  <c r="D544" i="17"/>
  <c r="E544" i="17"/>
  <c r="A545" i="17"/>
  <c r="B545" i="17"/>
  <c r="C545" i="17"/>
  <c r="D545" i="17"/>
  <c r="E545" i="17"/>
  <c r="A546" i="17"/>
  <c r="B546" i="17"/>
  <c r="C546" i="17"/>
  <c r="D546" i="17"/>
  <c r="E546" i="17"/>
  <c r="A547" i="17"/>
  <c r="B547" i="17"/>
  <c r="C547" i="17"/>
  <c r="D547" i="17"/>
  <c r="E547" i="17"/>
  <c r="A548" i="17"/>
  <c r="B548" i="17"/>
  <c r="C548" i="17"/>
  <c r="D548" i="17"/>
  <c r="E548" i="17"/>
  <c r="A549" i="17"/>
  <c r="B549" i="17"/>
  <c r="C549" i="17"/>
  <c r="D549" i="17"/>
  <c r="E549" i="17"/>
  <c r="A550" i="17"/>
  <c r="B550" i="17"/>
  <c r="C550" i="17"/>
  <c r="D550" i="17"/>
  <c r="E550" i="17"/>
  <c r="A551" i="17"/>
  <c r="B551" i="17"/>
  <c r="C551" i="17"/>
  <c r="D551" i="17"/>
  <c r="E551" i="17"/>
  <c r="C539" i="17"/>
  <c r="A539" i="17"/>
  <c r="B539" i="17"/>
  <c r="D539" i="17"/>
  <c r="E539" i="17"/>
  <c r="A476" i="16"/>
  <c r="B476" i="16"/>
  <c r="C476" i="16"/>
  <c r="K476" i="16"/>
  <c r="A477" i="16"/>
  <c r="B477" i="16"/>
  <c r="C477" i="16"/>
  <c r="I477" i="16"/>
  <c r="K477" i="16" s="1"/>
  <c r="A478" i="16"/>
  <c r="B478" i="16"/>
  <c r="C478" i="16"/>
  <c r="I478" i="16"/>
  <c r="K478" i="16" s="1"/>
  <c r="A479" i="16"/>
  <c r="B479" i="16"/>
  <c r="C479" i="16"/>
  <c r="I479" i="16"/>
  <c r="K479" i="16" s="1"/>
  <c r="A480" i="16"/>
  <c r="B480" i="16"/>
  <c r="C480" i="16"/>
  <c r="I480" i="16"/>
  <c r="K480" i="16" s="1"/>
  <c r="A481" i="16"/>
  <c r="B481" i="16"/>
  <c r="C481" i="16"/>
  <c r="I481" i="16"/>
  <c r="K481" i="16" s="1"/>
  <c r="A482" i="16"/>
  <c r="B482" i="16"/>
  <c r="C482" i="16"/>
  <c r="I482" i="16"/>
  <c r="K482" i="16" s="1"/>
  <c r="A454" i="16"/>
  <c r="B454" i="16"/>
  <c r="C454" i="16"/>
  <c r="A455" i="16"/>
  <c r="B455" i="16"/>
  <c r="C455" i="16"/>
  <c r="A456" i="16"/>
  <c r="B456" i="16"/>
  <c r="C456" i="16"/>
  <c r="A457" i="16"/>
  <c r="B457" i="16"/>
  <c r="C457" i="16"/>
  <c r="A458" i="16"/>
  <c r="B458" i="16"/>
  <c r="C458" i="16"/>
  <c r="A459" i="16"/>
  <c r="B459" i="16"/>
  <c r="C459" i="16"/>
  <c r="A460" i="16"/>
  <c r="B460" i="16"/>
  <c r="C460" i="16"/>
  <c r="A461" i="16"/>
  <c r="B461" i="16"/>
  <c r="C461" i="16"/>
  <c r="A462" i="16"/>
  <c r="B462" i="16"/>
  <c r="C462" i="16"/>
  <c r="K453" i="16"/>
  <c r="I455" i="16"/>
  <c r="K455" i="16" s="1"/>
  <c r="I456" i="16"/>
  <c r="K456" i="16" s="1"/>
  <c r="I457" i="16"/>
  <c r="K457" i="16" s="1"/>
  <c r="I458" i="16"/>
  <c r="K458" i="16" s="1"/>
  <c r="I459" i="16"/>
  <c r="K459" i="16" s="1"/>
  <c r="I460" i="16"/>
  <c r="K460" i="16" s="1"/>
  <c r="I461" i="16"/>
  <c r="K461" i="16" s="1"/>
  <c r="I462" i="16"/>
  <c r="K462" i="16" s="1"/>
  <c r="I454" i="16"/>
  <c r="K454" i="16" s="1"/>
  <c r="A453" i="16"/>
  <c r="B453" i="16"/>
  <c r="C453" i="16"/>
  <c r="K447" i="16"/>
  <c r="K449" i="16"/>
  <c r="K450" i="16"/>
  <c r="K451" i="16"/>
  <c r="A448" i="16"/>
  <c r="B448" i="16"/>
  <c r="C448" i="16"/>
  <c r="A449" i="16"/>
  <c r="B449" i="16"/>
  <c r="C449" i="16"/>
  <c r="A450" i="16"/>
  <c r="B450" i="16"/>
  <c r="C450" i="16"/>
  <c r="A451" i="16"/>
  <c r="B451" i="16"/>
  <c r="C451" i="16"/>
  <c r="A452" i="16"/>
  <c r="B452" i="16"/>
  <c r="C452" i="16"/>
  <c r="C447" i="16"/>
  <c r="B447" i="16"/>
  <c r="A447" i="16"/>
  <c r="I452" i="16"/>
  <c r="K452" i="16" s="1"/>
  <c r="I448" i="16"/>
  <c r="K448" i="16" s="1"/>
  <c r="A437" i="16"/>
  <c r="B437" i="16"/>
  <c r="C437" i="16"/>
  <c r="A438" i="16"/>
  <c r="B438" i="16"/>
  <c r="C438" i="16"/>
  <c r="A439" i="16"/>
  <c r="B439" i="16"/>
  <c r="C439" i="16"/>
  <c r="A440" i="16"/>
  <c r="B440" i="16"/>
  <c r="C440" i="16"/>
  <c r="A441" i="16"/>
  <c r="B441" i="16"/>
  <c r="C441" i="16"/>
  <c r="A442" i="16"/>
  <c r="B442" i="16"/>
  <c r="C442" i="16"/>
  <c r="A443" i="16"/>
  <c r="B443" i="16"/>
  <c r="C443" i="16"/>
  <c r="A444" i="16"/>
  <c r="B444" i="16"/>
  <c r="C444" i="16"/>
  <c r="A445" i="16"/>
  <c r="B445" i="16"/>
  <c r="C445" i="16"/>
  <c r="A446" i="16"/>
  <c r="B446" i="16"/>
  <c r="C446" i="16"/>
  <c r="A436" i="16"/>
  <c r="B436" i="16"/>
  <c r="C436" i="16"/>
  <c r="K438" i="16"/>
  <c r="K439" i="16"/>
  <c r="K440" i="16"/>
  <c r="I441" i="16"/>
  <c r="K441" i="16" s="1"/>
  <c r="I442" i="16"/>
  <c r="K442" i="16" s="1"/>
  <c r="I443" i="16"/>
  <c r="K443" i="16" s="1"/>
  <c r="I444" i="16"/>
  <c r="K444" i="16" s="1"/>
  <c r="I445" i="16"/>
  <c r="K445" i="16" s="1"/>
  <c r="I446" i="16"/>
  <c r="K446" i="16" s="1"/>
  <c r="I437" i="16"/>
  <c r="K437" i="16" s="1"/>
  <c r="K436" i="16"/>
  <c r="K466" i="16"/>
  <c r="K463" i="16"/>
  <c r="K464" i="16"/>
  <c r="K465" i="16"/>
  <c r="K467" i="16"/>
  <c r="K468" i="16"/>
  <c r="K469" i="16"/>
  <c r="K470" i="16"/>
  <c r="K471" i="16"/>
  <c r="K472" i="16"/>
  <c r="K473" i="16"/>
  <c r="K474" i="16"/>
  <c r="K475" i="16"/>
  <c r="A464" i="16"/>
  <c r="B464" i="16"/>
  <c r="C464" i="16"/>
  <c r="A465" i="16"/>
  <c r="B465" i="16"/>
  <c r="C465" i="16"/>
  <c r="A466" i="16"/>
  <c r="B466" i="16"/>
  <c r="C466" i="16"/>
  <c r="A467" i="16"/>
  <c r="B467" i="16"/>
  <c r="C467" i="16"/>
  <c r="A468" i="16"/>
  <c r="B468" i="16"/>
  <c r="C468" i="16"/>
  <c r="A469" i="16"/>
  <c r="B469" i="16"/>
  <c r="C469" i="16"/>
  <c r="A470" i="16"/>
  <c r="B470" i="16"/>
  <c r="C470" i="16"/>
  <c r="A471" i="16"/>
  <c r="B471" i="16"/>
  <c r="C471" i="16"/>
  <c r="A472" i="16"/>
  <c r="B472" i="16"/>
  <c r="C472" i="16"/>
  <c r="A473" i="16"/>
  <c r="B473" i="16"/>
  <c r="C473" i="16"/>
  <c r="A474" i="16"/>
  <c r="B474" i="16"/>
  <c r="C474" i="16"/>
  <c r="A475" i="16"/>
  <c r="B475" i="16"/>
  <c r="C475" i="16"/>
  <c r="A463" i="16"/>
  <c r="B463" i="16"/>
  <c r="C463" i="16"/>
  <c r="A59" i="15"/>
  <c r="B59" i="15"/>
  <c r="S527" i="17"/>
  <c r="S528" i="17"/>
  <c r="S529" i="17"/>
  <c r="S530" i="17"/>
  <c r="S531" i="17"/>
  <c r="S532" i="17"/>
  <c r="S533" i="17"/>
  <c r="S534" i="17"/>
  <c r="S535" i="17"/>
  <c r="S536" i="17"/>
  <c r="S537" i="17"/>
  <c r="S538" i="17"/>
  <c r="S517" i="17"/>
  <c r="S518" i="17"/>
  <c r="S519" i="17"/>
  <c r="S520" i="17"/>
  <c r="S521" i="17"/>
  <c r="S522" i="17"/>
  <c r="S523" i="17"/>
  <c r="S524" i="17"/>
  <c r="S525" i="17"/>
  <c r="S526" i="17"/>
  <c r="S516" i="17"/>
  <c r="A51" i="15"/>
  <c r="B51" i="15"/>
  <c r="A515" i="17"/>
  <c r="B515" i="17"/>
  <c r="C515" i="17"/>
  <c r="D515" i="17"/>
  <c r="E515" i="17"/>
  <c r="A516" i="17"/>
  <c r="B516" i="17"/>
  <c r="C516" i="17"/>
  <c r="D516" i="17"/>
  <c r="E516" i="17"/>
  <c r="A517" i="17"/>
  <c r="B517" i="17"/>
  <c r="C517" i="17"/>
  <c r="D517" i="17"/>
  <c r="E517" i="17"/>
  <c r="A518" i="17"/>
  <c r="B518" i="17"/>
  <c r="C518" i="17"/>
  <c r="D518" i="17"/>
  <c r="E518" i="17"/>
  <c r="B519" i="17"/>
  <c r="D519" i="17"/>
  <c r="E519" i="17"/>
  <c r="B520" i="17"/>
  <c r="D520" i="17"/>
  <c r="E520" i="17"/>
  <c r="A521" i="17"/>
  <c r="B521" i="17"/>
  <c r="C521" i="17"/>
  <c r="D521" i="17"/>
  <c r="E521" i="17"/>
  <c r="A522" i="17"/>
  <c r="B522" i="17"/>
  <c r="C522" i="17"/>
  <c r="D522" i="17"/>
  <c r="E522" i="17"/>
  <c r="A523" i="17"/>
  <c r="B523" i="17"/>
  <c r="C523" i="17"/>
  <c r="D523" i="17"/>
  <c r="E523" i="17"/>
  <c r="A524" i="17"/>
  <c r="B524" i="17"/>
  <c r="C524" i="17"/>
  <c r="D524" i="17"/>
  <c r="E524" i="17"/>
  <c r="A525" i="17"/>
  <c r="B525" i="17"/>
  <c r="C525" i="17"/>
  <c r="D525" i="17"/>
  <c r="E525" i="17"/>
  <c r="A526" i="17"/>
  <c r="B526" i="17"/>
  <c r="C526" i="17"/>
  <c r="D526" i="17"/>
  <c r="E526" i="17"/>
  <c r="A527" i="17"/>
  <c r="B527" i="17"/>
  <c r="C527" i="17"/>
  <c r="D527" i="17"/>
  <c r="E527" i="17"/>
  <c r="A528" i="17"/>
  <c r="B528" i="17"/>
  <c r="C528" i="17"/>
  <c r="D528" i="17"/>
  <c r="E528" i="17"/>
  <c r="A529" i="17"/>
  <c r="B529" i="17"/>
  <c r="C529" i="17"/>
  <c r="D529" i="17"/>
  <c r="E529" i="17"/>
  <c r="A530" i="17"/>
  <c r="B530" i="17"/>
  <c r="C530" i="17"/>
  <c r="D530" i="17"/>
  <c r="E530" i="17"/>
  <c r="A531" i="17"/>
  <c r="B531" i="17"/>
  <c r="C531" i="17"/>
  <c r="D531" i="17"/>
  <c r="E531" i="17"/>
  <c r="A532" i="17"/>
  <c r="B532" i="17"/>
  <c r="C532" i="17"/>
  <c r="D532" i="17"/>
  <c r="E532" i="17"/>
  <c r="A533" i="17"/>
  <c r="B533" i="17"/>
  <c r="C533" i="17"/>
  <c r="D533" i="17"/>
  <c r="E533" i="17"/>
  <c r="A534" i="17"/>
  <c r="B534" i="17"/>
  <c r="C534" i="17"/>
  <c r="D534" i="17"/>
  <c r="E534" i="17"/>
  <c r="A535" i="17"/>
  <c r="B535" i="17"/>
  <c r="C535" i="17"/>
  <c r="D535" i="17"/>
  <c r="E535" i="17"/>
  <c r="A536" i="17"/>
  <c r="B536" i="17"/>
  <c r="C536" i="17"/>
  <c r="D536" i="17"/>
  <c r="E536" i="17"/>
  <c r="A537" i="17"/>
  <c r="B537" i="17"/>
  <c r="C537" i="17"/>
  <c r="D537" i="17"/>
  <c r="E537" i="17"/>
  <c r="A538" i="17"/>
  <c r="B538" i="17"/>
  <c r="C538" i="17"/>
  <c r="D538" i="17"/>
  <c r="E538" i="17"/>
  <c r="M520" i="17"/>
  <c r="A520" i="17" s="1"/>
  <c r="M519" i="17"/>
  <c r="C519" i="17" s="1"/>
  <c r="A412" i="16"/>
  <c r="B412" i="16"/>
  <c r="C412" i="16"/>
  <c r="A413" i="16"/>
  <c r="B413" i="16"/>
  <c r="C413" i="16"/>
  <c r="A414" i="16"/>
  <c r="B414" i="16"/>
  <c r="C414" i="16"/>
  <c r="A415" i="16"/>
  <c r="B415" i="16"/>
  <c r="C415" i="16"/>
  <c r="A416" i="16"/>
  <c r="B416" i="16"/>
  <c r="C416" i="16"/>
  <c r="A417" i="16"/>
  <c r="B417" i="16"/>
  <c r="C417" i="16"/>
  <c r="I417" i="16"/>
  <c r="K417" i="16" s="1"/>
  <c r="I416" i="16"/>
  <c r="K416" i="16" s="1"/>
  <c r="K415" i="16"/>
  <c r="K414" i="16"/>
  <c r="K413" i="16"/>
  <c r="K412" i="16"/>
  <c r="A1055" i="17" l="1"/>
  <c r="C1055" i="17"/>
  <c r="O1054" i="17"/>
  <c r="B1055" i="17"/>
  <c r="K1128" i="18"/>
  <c r="A1128" i="18"/>
  <c r="C1128" i="18"/>
  <c r="C1084" i="18"/>
  <c r="A1084" i="18"/>
  <c r="A1085" i="18"/>
  <c r="C1085" i="18"/>
  <c r="A1079" i="18"/>
  <c r="L1079" i="18" s="1"/>
  <c r="C1079" i="18"/>
  <c r="K1000" i="18"/>
  <c r="C1001" i="18"/>
  <c r="A1001" i="18"/>
  <c r="H890" i="16"/>
  <c r="A889" i="16"/>
  <c r="H911" i="16"/>
  <c r="A910" i="16"/>
  <c r="H901" i="16"/>
  <c r="A900" i="16"/>
  <c r="A878" i="16"/>
  <c r="H879" i="16"/>
  <c r="K957" i="18"/>
  <c r="A958" i="18"/>
  <c r="C958" i="18"/>
  <c r="C1326" i="17"/>
  <c r="A1311" i="17"/>
  <c r="C1314" i="17"/>
  <c r="C1319" i="17"/>
  <c r="C1291" i="17"/>
  <c r="O1281" i="17"/>
  <c r="C1281" i="17" s="1"/>
  <c r="O1288" i="17"/>
  <c r="C1288" i="17" s="1"/>
  <c r="C1304" i="17"/>
  <c r="A1293" i="17"/>
  <c r="O1269" i="17"/>
  <c r="C1269" i="17" s="1"/>
  <c r="A1306" i="17"/>
  <c r="C1299" i="17"/>
  <c r="A1309" i="17"/>
  <c r="C1307" i="17"/>
  <c r="A1301" i="17"/>
  <c r="A1296" i="17"/>
  <c r="C1294" i="17"/>
  <c r="B1276" i="17"/>
  <c r="C1302" i="17"/>
  <c r="C1297" i="17"/>
  <c r="B1272" i="17"/>
  <c r="C1305" i="17"/>
  <c r="C1300" i="17"/>
  <c r="C1292" i="17"/>
  <c r="C1308" i="17"/>
  <c r="C1295" i="17"/>
  <c r="C1303" i="17"/>
  <c r="C1298" i="17"/>
  <c r="C1290" i="17"/>
  <c r="O1277" i="17"/>
  <c r="A1274" i="17"/>
  <c r="C1274" i="17"/>
  <c r="C1272" i="17"/>
  <c r="A1272" i="17"/>
  <c r="A1271" i="17"/>
  <c r="C1271" i="17"/>
  <c r="A1278" i="17"/>
  <c r="C1278" i="17"/>
  <c r="A1270" i="17"/>
  <c r="C1270" i="17"/>
  <c r="A1275" i="17"/>
  <c r="C1275" i="17"/>
  <c r="B1277" i="17"/>
  <c r="B1275" i="17"/>
  <c r="O1284" i="17"/>
  <c r="B1273" i="17"/>
  <c r="B1286" i="17"/>
  <c r="B1283" i="17"/>
  <c r="O1273" i="17"/>
  <c r="B1271" i="17"/>
  <c r="O1287" i="17"/>
  <c r="B1279" i="17"/>
  <c r="A1279" i="17"/>
  <c r="A1289" i="17"/>
  <c r="A1288" i="17"/>
  <c r="A1286" i="17"/>
  <c r="B1287" i="17"/>
  <c r="A1285" i="17"/>
  <c r="C1285" i="17"/>
  <c r="C1283" i="17"/>
  <c r="B1284" i="17"/>
  <c r="C1282" i="17"/>
  <c r="O1280" i="17"/>
  <c r="C1276" i="17"/>
  <c r="C1268" i="17"/>
  <c r="H701" i="16"/>
  <c r="H702" i="16" s="1"/>
  <c r="H703" i="16" s="1"/>
  <c r="H692" i="16"/>
  <c r="H686" i="16"/>
  <c r="A686" i="16" s="1"/>
  <c r="H715" i="16"/>
  <c r="B1184" i="17"/>
  <c r="A1180" i="17"/>
  <c r="C1173" i="17"/>
  <c r="C1165" i="17"/>
  <c r="C1178" i="17"/>
  <c r="C1170" i="17"/>
  <c r="B1165" i="17"/>
  <c r="C1162" i="17"/>
  <c r="B1178" i="17"/>
  <c r="B1175" i="17"/>
  <c r="B1170" i="17"/>
  <c r="B1162" i="17"/>
  <c r="C1181" i="17"/>
  <c r="A1175" i="17"/>
  <c r="A1167" i="17"/>
  <c r="B1181" i="17"/>
  <c r="A1172" i="17"/>
  <c r="A1164" i="17"/>
  <c r="B1183" i="17"/>
  <c r="A1183" i="17"/>
  <c r="C1176" i="17"/>
  <c r="C1168" i="17"/>
  <c r="C1160" i="17"/>
  <c r="C1179" i="17"/>
  <c r="B1176" i="17"/>
  <c r="C1171" i="17"/>
  <c r="B1168" i="17"/>
  <c r="C1163" i="17"/>
  <c r="C1174" i="17"/>
  <c r="B1171" i="17"/>
  <c r="C1166" i="17"/>
  <c r="B1163" i="17"/>
  <c r="C1182" i="17"/>
  <c r="C1177" i="17"/>
  <c r="B1174" i="17"/>
  <c r="C1169" i="17"/>
  <c r="B1166" i="17"/>
  <c r="C1161" i="17"/>
  <c r="B1182" i="17"/>
  <c r="B1177" i="17"/>
  <c r="B1169" i="17"/>
  <c r="B1172" i="17"/>
  <c r="B1164" i="17"/>
  <c r="B1180" i="17"/>
  <c r="B1158" i="17"/>
  <c r="B1122" i="17"/>
  <c r="B1117" i="17"/>
  <c r="B1142" i="17"/>
  <c r="B1133" i="17"/>
  <c r="B1136" i="17"/>
  <c r="B1147" i="17"/>
  <c r="B892" i="18"/>
  <c r="B1148" i="17"/>
  <c r="B1138" i="17"/>
  <c r="B1115" i="17"/>
  <c r="B1123" i="17"/>
  <c r="B1113" i="17"/>
  <c r="B1140" i="17"/>
  <c r="B1137" i="17"/>
  <c r="B1088" i="17"/>
  <c r="B1086" i="17"/>
  <c r="B1087" i="17"/>
  <c r="A1084" i="17"/>
  <c r="B1146" i="17"/>
  <c r="A1141" i="17"/>
  <c r="B1132" i="17"/>
  <c r="C1135" i="17"/>
  <c r="B1135" i="17"/>
  <c r="A1112" i="17"/>
  <c r="C1112" i="17"/>
  <c r="B1116" i="17"/>
  <c r="O1052" i="17"/>
  <c r="A1052" i="17" s="1"/>
  <c r="C1146" i="17"/>
  <c r="A1116" i="17"/>
  <c r="C1110" i="17"/>
  <c r="O1051" i="17"/>
  <c r="C1051" i="17" s="1"/>
  <c r="C1121" i="17"/>
  <c r="A1079" i="17"/>
  <c r="C1137" i="17"/>
  <c r="B1121" i="17"/>
  <c r="J1080" i="17"/>
  <c r="J1081" i="17" s="1"/>
  <c r="A1081" i="17" s="1"/>
  <c r="C1157" i="17"/>
  <c r="B1157" i="17"/>
  <c r="C1132" i="17"/>
  <c r="C1088" i="17"/>
  <c r="B1075" i="17"/>
  <c r="B1141" i="17"/>
  <c r="O1057" i="17"/>
  <c r="C1057" i="17" s="1"/>
  <c r="B1061" i="17"/>
  <c r="B1068" i="17"/>
  <c r="B1074" i="17"/>
  <c r="A1076" i="17"/>
  <c r="A1054" i="17"/>
  <c r="C1054" i="17"/>
  <c r="A1067" i="17"/>
  <c r="C1067" i="17"/>
  <c r="A1075" i="17"/>
  <c r="C1075" i="17"/>
  <c r="A1053" i="17"/>
  <c r="C1053" i="17"/>
  <c r="C1058" i="17"/>
  <c r="A1058" i="17"/>
  <c r="A1059" i="17"/>
  <c r="C1059" i="17"/>
  <c r="C1070" i="17"/>
  <c r="A1070" i="17"/>
  <c r="A1060" i="17"/>
  <c r="C1060" i="17"/>
  <c r="C1061" i="17"/>
  <c r="A1061" i="17"/>
  <c r="A1063" i="17"/>
  <c r="C1063" i="17"/>
  <c r="B1064" i="17"/>
  <c r="J1085" i="17"/>
  <c r="A1085" i="17" s="1"/>
  <c r="O1080" i="17"/>
  <c r="O1072" i="17"/>
  <c r="C1072" i="17" s="1"/>
  <c r="O1064" i="17"/>
  <c r="C1064" i="17" s="1"/>
  <c r="O1056" i="17"/>
  <c r="C1056" i="17" s="1"/>
  <c r="A1043" i="17"/>
  <c r="B1059" i="17"/>
  <c r="B1071" i="17"/>
  <c r="A1066" i="17"/>
  <c r="O1071" i="17"/>
  <c r="B1062" i="17"/>
  <c r="B1076" i="17"/>
  <c r="O1062" i="17"/>
  <c r="B1028" i="17"/>
  <c r="B1069" i="17"/>
  <c r="A1078" i="17"/>
  <c r="O1069" i="17"/>
  <c r="C1069" i="17" s="1"/>
  <c r="B1054" i="17"/>
  <c r="B1060" i="17"/>
  <c r="B1033" i="17"/>
  <c r="B1051" i="17"/>
  <c r="J863" i="18"/>
  <c r="B864" i="18" s="1"/>
  <c r="C864" i="18"/>
  <c r="K864" i="18"/>
  <c r="A865" i="18"/>
  <c r="C865" i="18"/>
  <c r="J887" i="18"/>
  <c r="B887" i="18"/>
  <c r="C856" i="18"/>
  <c r="K873" i="18"/>
  <c r="A875" i="18" s="1"/>
  <c r="J880" i="18"/>
  <c r="K884" i="18"/>
  <c r="A886" i="18" s="1"/>
  <c r="B891" i="18"/>
  <c r="B875" i="18"/>
  <c r="A854" i="18"/>
  <c r="A852" i="18"/>
  <c r="A850" i="18"/>
  <c r="A848" i="18"/>
  <c r="A846" i="18"/>
  <c r="A844" i="18"/>
  <c r="A842" i="18"/>
  <c r="A840" i="18"/>
  <c r="A838" i="18"/>
  <c r="A836" i="18"/>
  <c r="A834" i="18"/>
  <c r="A832" i="18"/>
  <c r="A830" i="18"/>
  <c r="A828" i="18"/>
  <c r="B886" i="18"/>
  <c r="B873" i="18"/>
  <c r="C853" i="18"/>
  <c r="C851" i="18"/>
  <c r="C849" i="18"/>
  <c r="C847" i="18"/>
  <c r="C845" i="18"/>
  <c r="C843" i="18"/>
  <c r="C841" i="18"/>
  <c r="C839" i="18"/>
  <c r="C837" i="18"/>
  <c r="C835" i="18"/>
  <c r="C833" i="18"/>
  <c r="C831" i="18"/>
  <c r="C829" i="18"/>
  <c r="C827" i="18"/>
  <c r="C855" i="18"/>
  <c r="B884" i="18"/>
  <c r="B876" i="18"/>
  <c r="C874" i="18"/>
  <c r="B871" i="18"/>
  <c r="B863" i="18"/>
  <c r="A853" i="18"/>
  <c r="A851" i="18"/>
  <c r="A849" i="18"/>
  <c r="A847" i="18"/>
  <c r="A845" i="18"/>
  <c r="A843" i="18"/>
  <c r="A841" i="18"/>
  <c r="A839" i="18"/>
  <c r="A837" i="18"/>
  <c r="A835" i="18"/>
  <c r="A833" i="18"/>
  <c r="A831" i="18"/>
  <c r="A829" i="18"/>
  <c r="A827" i="18"/>
  <c r="A855" i="18"/>
  <c r="C885" i="18"/>
  <c r="C854" i="18"/>
  <c r="C852" i="18"/>
  <c r="C850" i="18"/>
  <c r="C848" i="18"/>
  <c r="C846" i="18"/>
  <c r="C844" i="18"/>
  <c r="C842" i="18"/>
  <c r="C840" i="18"/>
  <c r="C838" i="18"/>
  <c r="C836" i="18"/>
  <c r="C834" i="18"/>
  <c r="C832" i="18"/>
  <c r="C830" i="18"/>
  <c r="C828" i="18"/>
  <c r="A1065" i="17"/>
  <c r="C1081" i="17"/>
  <c r="C1083" i="17"/>
  <c r="C1084" i="17"/>
  <c r="B1082" i="17"/>
  <c r="B1081" i="17"/>
  <c r="C1079" i="17"/>
  <c r="B1080" i="17"/>
  <c r="A1077" i="17"/>
  <c r="C1078" i="17"/>
  <c r="B1079" i="17"/>
  <c r="A1074" i="17"/>
  <c r="A1073" i="17"/>
  <c r="A1068" i="17"/>
  <c r="H725" i="16"/>
  <c r="J1064" i="17"/>
  <c r="O1046" i="17"/>
  <c r="A1040" i="17"/>
  <c r="A1048" i="17"/>
  <c r="O1036" i="17"/>
  <c r="O1030" i="17"/>
  <c r="C1041" i="17"/>
  <c r="B1041" i="17"/>
  <c r="B1038" i="17"/>
  <c r="B1035" i="17"/>
  <c r="A1032" i="17"/>
  <c r="B1049" i="17"/>
  <c r="B1043" i="17"/>
  <c r="A1037" i="17"/>
  <c r="C1037" i="17"/>
  <c r="A1045" i="17"/>
  <c r="C1045" i="17"/>
  <c r="O1038" i="17"/>
  <c r="C1049" i="17"/>
  <c r="B1046" i="17"/>
  <c r="C1044" i="17"/>
  <c r="C1033" i="17"/>
  <c r="O1035" i="17"/>
  <c r="O1039" i="17"/>
  <c r="B1044" i="17"/>
  <c r="C1050" i="17"/>
  <c r="C1042" i="17"/>
  <c r="C1034" i="17"/>
  <c r="B1050" i="17"/>
  <c r="B1042" i="17"/>
  <c r="B1034" i="17"/>
  <c r="C1029" i="17"/>
  <c r="B1001" i="17"/>
  <c r="O1031" i="17"/>
  <c r="O1047" i="17"/>
  <c r="B1045" i="17"/>
  <c r="A1012" i="17"/>
  <c r="A990" i="17"/>
  <c r="B1022" i="17"/>
  <c r="B1010" i="17"/>
  <c r="B1007" i="17"/>
  <c r="A1021" i="17"/>
  <c r="C1021" i="17"/>
  <c r="O1013" i="17"/>
  <c r="O1019" i="17"/>
  <c r="A1019" i="17" s="1"/>
  <c r="B1015" i="17"/>
  <c r="A1007" i="17"/>
  <c r="B1009" i="17"/>
  <c r="C1028" i="17"/>
  <c r="O1010" i="17"/>
  <c r="A1010" i="17" s="1"/>
  <c r="B1017" i="17"/>
  <c r="B1025" i="17"/>
  <c r="O1018" i="17"/>
  <c r="A1018" i="17" s="1"/>
  <c r="B1024" i="17"/>
  <c r="O1026" i="17"/>
  <c r="A1026" i="17" s="1"/>
  <c r="C1027" i="17"/>
  <c r="A1017" i="17"/>
  <c r="C1017" i="17"/>
  <c r="A1024" i="17"/>
  <c r="C1024" i="17"/>
  <c r="C987" i="17"/>
  <c r="A987" i="17"/>
  <c r="A1014" i="17"/>
  <c r="C1014" i="17"/>
  <c r="O1015" i="17"/>
  <c r="O1025" i="17"/>
  <c r="O1011" i="17"/>
  <c r="C1020" i="17"/>
  <c r="B1018" i="17"/>
  <c r="C1016" i="17"/>
  <c r="B1013" i="17"/>
  <c r="C1008" i="17"/>
  <c r="B836" i="17"/>
  <c r="O999" i="17"/>
  <c r="A999" i="17" s="1"/>
  <c r="O983" i="17"/>
  <c r="A983" i="17" s="1"/>
  <c r="B988" i="17"/>
  <c r="C985" i="17"/>
  <c r="C1009" i="17"/>
  <c r="B990" i="17"/>
  <c r="B1021" i="17"/>
  <c r="C1023" i="17"/>
  <c r="A1023" i="17"/>
  <c r="C1022" i="17"/>
  <c r="A1022" i="17"/>
  <c r="B1023" i="17"/>
  <c r="A1006" i="17"/>
  <c r="B1006" i="17"/>
  <c r="C1004" i="17"/>
  <c r="A998" i="17"/>
  <c r="B998" i="17"/>
  <c r="C996" i="17"/>
  <c r="A993" i="17"/>
  <c r="B993" i="17"/>
  <c r="H697" i="16"/>
  <c r="C1003" i="17"/>
  <c r="A1003" i="17"/>
  <c r="O995" i="17"/>
  <c r="C988" i="17"/>
  <c r="B1004" i="17"/>
  <c r="A1001" i="17"/>
  <c r="O975" i="17"/>
  <c r="A975" i="17" s="1"/>
  <c r="C1002" i="17"/>
  <c r="B999" i="17"/>
  <c r="C994" i="17"/>
  <c r="B991" i="17"/>
  <c r="C986" i="17"/>
  <c r="O967" i="17"/>
  <c r="A967" i="17" s="1"/>
  <c r="O991" i="17"/>
  <c r="C1005" i="17"/>
  <c r="B1002" i="17"/>
  <c r="C997" i="17"/>
  <c r="B994" i="17"/>
  <c r="C989" i="17"/>
  <c r="B986" i="17"/>
  <c r="O959" i="17"/>
  <c r="A959" i="17" s="1"/>
  <c r="B1005" i="17"/>
  <c r="C1000" i="17"/>
  <c r="B997" i="17"/>
  <c r="C992" i="17"/>
  <c r="B989" i="17"/>
  <c r="C984" i="17"/>
  <c r="B1003" i="17"/>
  <c r="B995" i="17"/>
  <c r="B987" i="17"/>
  <c r="A957" i="17"/>
  <c r="C957" i="17"/>
  <c r="A976" i="17"/>
  <c r="C976" i="17"/>
  <c r="A968" i="17"/>
  <c r="C968" i="17"/>
  <c r="A960" i="17"/>
  <c r="C960" i="17"/>
  <c r="C982" i="17"/>
  <c r="A982" i="17"/>
  <c r="C974" i="17"/>
  <c r="A974" i="17"/>
  <c r="C966" i="17"/>
  <c r="A966" i="17"/>
  <c r="C958" i="17"/>
  <c r="A958" i="17"/>
  <c r="A981" i="17"/>
  <c r="C981" i="17"/>
  <c r="A973" i="17"/>
  <c r="C973" i="17"/>
  <c r="A965" i="17"/>
  <c r="C965" i="17"/>
  <c r="O980" i="17"/>
  <c r="O972" i="17"/>
  <c r="O964" i="17"/>
  <c r="B982" i="17"/>
  <c r="B974" i="17"/>
  <c r="B966" i="17"/>
  <c r="B958" i="17"/>
  <c r="O979" i="17"/>
  <c r="O971" i="17"/>
  <c r="O963" i="17"/>
  <c r="B977" i="17"/>
  <c r="B969" i="17"/>
  <c r="B961" i="17"/>
  <c r="C956" i="17"/>
  <c r="O978" i="17"/>
  <c r="O970" i="17"/>
  <c r="O962" i="17"/>
  <c r="B956" i="17"/>
  <c r="O977" i="17"/>
  <c r="O969" i="17"/>
  <c r="O961" i="17"/>
  <c r="B983" i="17"/>
  <c r="B975" i="17"/>
  <c r="B967" i="17"/>
  <c r="B959" i="17"/>
  <c r="O931" i="17"/>
  <c r="C955" i="17"/>
  <c r="C606" i="17"/>
  <c r="C930" i="17"/>
  <c r="B827" i="17"/>
  <c r="N932" i="17"/>
  <c r="O932" i="17" s="1"/>
  <c r="A550" i="16"/>
  <c r="A648" i="16"/>
  <c r="B874" i="17"/>
  <c r="B927" i="17"/>
  <c r="C926" i="17"/>
  <c r="B916" i="17"/>
  <c r="B876" i="17"/>
  <c r="B829" i="17"/>
  <c r="B826" i="17"/>
  <c r="M883" i="17"/>
  <c r="O883" i="17" s="1"/>
  <c r="C883" i="17" s="1"/>
  <c r="C878" i="17"/>
  <c r="B878" i="17"/>
  <c r="B812" i="17"/>
  <c r="O846" i="17"/>
  <c r="A846" i="17" s="1"/>
  <c r="B823" i="17"/>
  <c r="B883" i="17"/>
  <c r="B881" i="17"/>
  <c r="B880" i="17"/>
  <c r="C848" i="17"/>
  <c r="O672" i="17"/>
  <c r="A672" i="17" s="1"/>
  <c r="O840" i="17"/>
  <c r="A840" i="17" s="1"/>
  <c r="A823" i="17"/>
  <c r="B835" i="17"/>
  <c r="B815" i="17"/>
  <c r="O867" i="17"/>
  <c r="A867" i="17" s="1"/>
  <c r="O820" i="17"/>
  <c r="A820" i="17" s="1"/>
  <c r="B920" i="17"/>
  <c r="O812" i="17"/>
  <c r="A812" i="17" s="1"/>
  <c r="O837" i="17"/>
  <c r="A837" i="17" s="1"/>
  <c r="A850" i="17"/>
  <c r="O836" i="17"/>
  <c r="A836" i="17" s="1"/>
  <c r="C856" i="17"/>
  <c r="B810" i="17"/>
  <c r="O832" i="17"/>
  <c r="A832" i="17" s="1"/>
  <c r="O831" i="17"/>
  <c r="A831" i="17" s="1"/>
  <c r="O920" i="17"/>
  <c r="C910" i="17"/>
  <c r="C825" i="17"/>
  <c r="A825" i="17"/>
  <c r="C811" i="17"/>
  <c r="A811" i="17"/>
  <c r="C915" i="17"/>
  <c r="C835" i="17"/>
  <c r="A835" i="17"/>
  <c r="C858" i="17"/>
  <c r="A858" i="17"/>
  <c r="A834" i="17"/>
  <c r="C834" i="17"/>
  <c r="A826" i="17"/>
  <c r="C826" i="17"/>
  <c r="A859" i="17"/>
  <c r="C859" i="17"/>
  <c r="A860" i="17"/>
  <c r="C860" i="17"/>
  <c r="A822" i="17"/>
  <c r="C822" i="17"/>
  <c r="A814" i="17"/>
  <c r="C814" i="17"/>
  <c r="C873" i="17"/>
  <c r="A873" i="17"/>
  <c r="B861" i="17"/>
  <c r="C828" i="17"/>
  <c r="O827" i="17"/>
  <c r="O819" i="17"/>
  <c r="A861" i="17"/>
  <c r="B856" i="17"/>
  <c r="A853" i="17"/>
  <c r="C851" i="17"/>
  <c r="B848" i="17"/>
  <c r="A902" i="17"/>
  <c r="C868" i="17"/>
  <c r="O818" i="17"/>
  <c r="O810" i="17"/>
  <c r="B863" i="17"/>
  <c r="B859" i="17"/>
  <c r="C854" i="17"/>
  <c r="B851" i="17"/>
  <c r="A843" i="17"/>
  <c r="B840" i="17"/>
  <c r="B865" i="17"/>
  <c r="B875" i="17"/>
  <c r="O875" i="17"/>
  <c r="A875" i="17" s="1"/>
  <c r="O833" i="17"/>
  <c r="O817" i="17"/>
  <c r="C857" i="17"/>
  <c r="B854" i="17"/>
  <c r="C849" i="17"/>
  <c r="O816" i="17"/>
  <c r="A816" i="17" s="1"/>
  <c r="B857" i="17"/>
  <c r="C852" i="17"/>
  <c r="B849" i="17"/>
  <c r="C871" i="17"/>
  <c r="O815" i="17"/>
  <c r="B860" i="17"/>
  <c r="C855" i="17"/>
  <c r="C847" i="17"/>
  <c r="C839" i="17"/>
  <c r="O830" i="17"/>
  <c r="O845" i="17"/>
  <c r="A845" i="17" s="1"/>
  <c r="B855" i="17"/>
  <c r="O829" i="17"/>
  <c r="O821" i="17"/>
  <c r="O813" i="17"/>
  <c r="B858" i="17"/>
  <c r="B850" i="17"/>
  <c r="O865" i="17"/>
  <c r="A865" i="17" s="1"/>
  <c r="C872" i="17"/>
  <c r="O866" i="17"/>
  <c r="A864" i="17"/>
  <c r="C863" i="17"/>
  <c r="B864" i="17"/>
  <c r="C862" i="17"/>
  <c r="B862" i="17"/>
  <c r="C844" i="17"/>
  <c r="A844" i="17"/>
  <c r="B845" i="17"/>
  <c r="B842" i="17"/>
  <c r="C841" i="17"/>
  <c r="A842" i="17"/>
  <c r="B843" i="17"/>
  <c r="B844" i="17"/>
  <c r="O838" i="17"/>
  <c r="H650" i="16"/>
  <c r="A650" i="16" s="1"/>
  <c r="A649" i="16"/>
  <c r="H661" i="16"/>
  <c r="H630" i="16"/>
  <c r="A630" i="16" s="1"/>
  <c r="C824" i="17"/>
  <c r="R796" i="18"/>
  <c r="S796" i="18" s="1"/>
  <c r="K798" i="18"/>
  <c r="C799" i="18"/>
  <c r="H638" i="16"/>
  <c r="A801" i="17"/>
  <c r="C799" i="17"/>
  <c r="A793" i="17"/>
  <c r="C791" i="17"/>
  <c r="A781" i="17"/>
  <c r="A796" i="17"/>
  <c r="C794" i="17"/>
  <c r="A784" i="17"/>
  <c r="C782" i="17"/>
  <c r="C797" i="17"/>
  <c r="C800" i="17"/>
  <c r="C792" i="17"/>
  <c r="C780" i="17"/>
  <c r="C795" i="17"/>
  <c r="C783" i="17"/>
  <c r="C798" i="17"/>
  <c r="A790" i="17"/>
  <c r="A789" i="17"/>
  <c r="C788" i="17"/>
  <c r="C787" i="17"/>
  <c r="A786" i="17"/>
  <c r="C785" i="17"/>
  <c r="A809" i="17"/>
  <c r="A807" i="17"/>
  <c r="C805" i="17"/>
  <c r="C808" i="17"/>
  <c r="A802" i="17"/>
  <c r="C803" i="17"/>
  <c r="C806" i="17"/>
  <c r="C804" i="17"/>
  <c r="C757" i="17"/>
  <c r="C779" i="17"/>
  <c r="A759" i="17"/>
  <c r="C773" i="17"/>
  <c r="C765" i="17"/>
  <c r="A775" i="17"/>
  <c r="A767" i="17"/>
  <c r="A778" i="17"/>
  <c r="C776" i="17"/>
  <c r="A770" i="17"/>
  <c r="C768" i="17"/>
  <c r="A762" i="17"/>
  <c r="C760" i="17"/>
  <c r="C771" i="17"/>
  <c r="C763" i="17"/>
  <c r="C774" i="17"/>
  <c r="C766" i="17"/>
  <c r="C758" i="17"/>
  <c r="C777" i="17"/>
  <c r="C769" i="17"/>
  <c r="C761" i="17"/>
  <c r="C772" i="17"/>
  <c r="C764" i="17"/>
  <c r="B667" i="17"/>
  <c r="A705" i="17"/>
  <c r="C702" i="17"/>
  <c r="O673" i="17"/>
  <c r="A673" i="17" s="1"/>
  <c r="O669" i="17"/>
  <c r="A669" i="17" s="1"/>
  <c r="C703" i="17"/>
  <c r="A708" i="17"/>
  <c r="C706" i="17"/>
  <c r="A700" i="17"/>
  <c r="C709" i="17"/>
  <c r="C701" i="17"/>
  <c r="C704" i="17"/>
  <c r="C707" i="17"/>
  <c r="C699" i="17"/>
  <c r="C710" i="17"/>
  <c r="O674" i="17"/>
  <c r="A674" i="17" s="1"/>
  <c r="O671" i="17"/>
  <c r="C671" i="17" s="1"/>
  <c r="O670" i="17"/>
  <c r="A670" i="17" s="1"/>
  <c r="C608" i="17"/>
  <c r="C600" i="17"/>
  <c r="A599" i="17"/>
  <c r="C607" i="17"/>
  <c r="C603" i="17"/>
  <c r="C597" i="17"/>
  <c r="C569" i="17"/>
  <c r="C598" i="17"/>
  <c r="C604" i="17"/>
  <c r="C596" i="17"/>
  <c r="C601" i="17"/>
  <c r="C605" i="17"/>
  <c r="C602" i="17"/>
  <c r="O668" i="17"/>
  <c r="A668" i="17" s="1"/>
  <c r="O573" i="17"/>
  <c r="O565" i="17"/>
  <c r="O572" i="17"/>
  <c r="C675" i="17"/>
  <c r="O520" i="17"/>
  <c r="O519" i="17"/>
  <c r="O574" i="17"/>
  <c r="C574" i="17" s="1"/>
  <c r="O566" i="17"/>
  <c r="C677" i="17"/>
  <c r="H552" i="16"/>
  <c r="A552" i="16" s="1"/>
  <c r="N638" i="18"/>
  <c r="N618" i="18"/>
  <c r="M597" i="18"/>
  <c r="O597" i="18" s="1"/>
  <c r="M598" i="18"/>
  <c r="O598" i="18" s="1"/>
  <c r="N599" i="18"/>
  <c r="N582" i="18"/>
  <c r="N568" i="18"/>
  <c r="K567" i="18"/>
  <c r="K568" i="18" s="1"/>
  <c r="K569" i="18" s="1"/>
  <c r="K570" i="18" s="1"/>
  <c r="K571" i="18" s="1"/>
  <c r="K572" i="18" s="1"/>
  <c r="K573" i="18" s="1"/>
  <c r="K574" i="18" s="1"/>
  <c r="K575" i="18" s="1"/>
  <c r="K576" i="18" s="1"/>
  <c r="K577" i="18" s="1"/>
  <c r="K578" i="18" s="1"/>
  <c r="K579" i="18" s="1"/>
  <c r="A579" i="18" s="1"/>
  <c r="M568" i="18"/>
  <c r="A546" i="18"/>
  <c r="C544" i="18"/>
  <c r="N573" i="18"/>
  <c r="M567" i="18"/>
  <c r="A521" i="18"/>
  <c r="C547" i="18"/>
  <c r="M553" i="18"/>
  <c r="N572" i="18"/>
  <c r="A544" i="18"/>
  <c r="N571" i="18"/>
  <c r="K522" i="18"/>
  <c r="C545" i="18"/>
  <c r="N570" i="18"/>
  <c r="M572" i="18"/>
  <c r="C566" i="18"/>
  <c r="N569" i="18"/>
  <c r="M571" i="18"/>
  <c r="A545" i="18"/>
  <c r="M570" i="18"/>
  <c r="C546" i="18"/>
  <c r="N567" i="18"/>
  <c r="M569" i="18"/>
  <c r="A667" i="17"/>
  <c r="C666" i="17"/>
  <c r="C592" i="17"/>
  <c r="O554" i="18"/>
  <c r="M554" i="18" s="1"/>
  <c r="C593" i="17"/>
  <c r="C570" i="17"/>
  <c r="K565" i="17"/>
  <c r="K566" i="17" s="1"/>
  <c r="K567" i="17" s="1"/>
  <c r="A590" i="17"/>
  <c r="A589" i="17"/>
  <c r="A591" i="17"/>
  <c r="A588" i="17"/>
  <c r="A571" i="17"/>
  <c r="A587" i="17"/>
  <c r="O538" i="18"/>
  <c r="M538" i="18" s="1"/>
  <c r="N537" i="18"/>
  <c r="C166" i="18"/>
  <c r="C155" i="18"/>
  <c r="A211" i="18"/>
  <c r="C157" i="18"/>
  <c r="A195" i="18"/>
  <c r="A167" i="18"/>
  <c r="A179" i="18"/>
  <c r="C595" i="17"/>
  <c r="A594" i="17"/>
  <c r="C586" i="17"/>
  <c r="C565" i="17"/>
  <c r="A584" i="17"/>
  <c r="C582" i="17"/>
  <c r="C585" i="17"/>
  <c r="C583" i="17"/>
  <c r="C581" i="17"/>
  <c r="A580" i="17"/>
  <c r="A576" i="17"/>
  <c r="A579" i="17"/>
  <c r="C577" i="17"/>
  <c r="C580" i="17"/>
  <c r="C575" i="17"/>
  <c r="C578" i="17"/>
  <c r="C568" i="17"/>
  <c r="C566" i="17"/>
  <c r="C564" i="17"/>
  <c r="A159" i="18"/>
  <c r="A222" i="18"/>
  <c r="A206" i="18"/>
  <c r="A190" i="18"/>
  <c r="A174" i="18"/>
  <c r="C165" i="18"/>
  <c r="C163" i="18"/>
  <c r="A157" i="18"/>
  <c r="C217" i="18"/>
  <c r="C201" i="18"/>
  <c r="C185" i="18"/>
  <c r="C169" i="18"/>
  <c r="C212" i="18"/>
  <c r="C196" i="18"/>
  <c r="C180" i="18"/>
  <c r="A165" i="18"/>
  <c r="C158" i="18"/>
  <c r="A219" i="18"/>
  <c r="A203" i="18"/>
  <c r="A187" i="18"/>
  <c r="A171" i="18"/>
  <c r="A160" i="18"/>
  <c r="A214" i="18"/>
  <c r="A198" i="18"/>
  <c r="A182" i="18"/>
  <c r="C209" i="18"/>
  <c r="C193" i="18"/>
  <c r="C177" i="18"/>
  <c r="C220" i="18"/>
  <c r="C204" i="18"/>
  <c r="C188" i="18"/>
  <c r="C172" i="18"/>
  <c r="A163" i="18"/>
  <c r="C161" i="18"/>
  <c r="A155" i="18"/>
  <c r="A217" i="18"/>
  <c r="C215" i="18"/>
  <c r="A209" i="18"/>
  <c r="C207" i="18"/>
  <c r="A201" i="18"/>
  <c r="C199" i="18"/>
  <c r="A193" i="18"/>
  <c r="C191" i="18"/>
  <c r="A185" i="18"/>
  <c r="C183" i="18"/>
  <c r="A177" i="18"/>
  <c r="C175" i="18"/>
  <c r="A169" i="18"/>
  <c r="A166" i="18"/>
  <c r="C164" i="18"/>
  <c r="A158" i="18"/>
  <c r="C156" i="18"/>
  <c r="A220" i="18"/>
  <c r="C218" i="18"/>
  <c r="A212" i="18"/>
  <c r="C210" i="18"/>
  <c r="A204" i="18"/>
  <c r="C202" i="18"/>
  <c r="A196" i="18"/>
  <c r="C194" i="18"/>
  <c r="A188" i="18"/>
  <c r="C186" i="18"/>
  <c r="A180" i="18"/>
  <c r="C178" i="18"/>
  <c r="A172" i="18"/>
  <c r="C170" i="18"/>
  <c r="A161" i="18"/>
  <c r="C159" i="18"/>
  <c r="C221" i="18"/>
  <c r="A215" i="18"/>
  <c r="C213" i="18"/>
  <c r="A207" i="18"/>
  <c r="C205" i="18"/>
  <c r="A199" i="18"/>
  <c r="C197" i="18"/>
  <c r="A191" i="18"/>
  <c r="C189" i="18"/>
  <c r="A183" i="18"/>
  <c r="C181" i="18"/>
  <c r="A175" i="18"/>
  <c r="C173" i="18"/>
  <c r="A164" i="18"/>
  <c r="C162" i="18"/>
  <c r="A156" i="18"/>
  <c r="C154" i="18"/>
  <c r="A218" i="18"/>
  <c r="C216" i="18"/>
  <c r="A210" i="18"/>
  <c r="C208" i="18"/>
  <c r="A202" i="18"/>
  <c r="C200" i="18"/>
  <c r="A194" i="18"/>
  <c r="C192" i="18"/>
  <c r="A186" i="18"/>
  <c r="C184" i="18"/>
  <c r="A178" i="18"/>
  <c r="C176" i="18"/>
  <c r="A170" i="18"/>
  <c r="A221" i="18"/>
  <c r="C219" i="18"/>
  <c r="A213" i="18"/>
  <c r="C211" i="18"/>
  <c r="A205" i="18"/>
  <c r="C203" i="18"/>
  <c r="A197" i="18"/>
  <c r="C195" i="18"/>
  <c r="A189" i="18"/>
  <c r="C187" i="18"/>
  <c r="A181" i="18"/>
  <c r="C179" i="18"/>
  <c r="A173" i="18"/>
  <c r="C171" i="18"/>
  <c r="A162" i="18"/>
  <c r="C160" i="18"/>
  <c r="A154" i="18"/>
  <c r="A216" i="18"/>
  <c r="C214" i="18"/>
  <c r="A208" i="18"/>
  <c r="C206" i="18"/>
  <c r="A200" i="18"/>
  <c r="C198" i="18"/>
  <c r="A192" i="18"/>
  <c r="C190" i="18"/>
  <c r="A184" i="18"/>
  <c r="C182" i="18"/>
  <c r="A176" i="18"/>
  <c r="C174" i="18"/>
  <c r="K158" i="17"/>
  <c r="K159" i="17" s="1"/>
  <c r="C159" i="17" s="1"/>
  <c r="C157" i="17"/>
  <c r="K90" i="17"/>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A140" i="17" s="1"/>
  <c r="C89" i="17"/>
  <c r="K52" i="17"/>
  <c r="K53" i="17" s="1"/>
  <c r="C53" i="17" s="1"/>
  <c r="C37" i="17"/>
  <c r="A37" i="17"/>
  <c r="C51" i="17"/>
  <c r="B51" i="18"/>
  <c r="A48" i="18"/>
  <c r="B45" i="18"/>
  <c r="B44" i="18"/>
  <c r="B41" i="18"/>
  <c r="A50" i="18"/>
  <c r="B52" i="18"/>
  <c r="B43" i="18"/>
  <c r="C43" i="18"/>
  <c r="A41" i="18"/>
  <c r="C51" i="18"/>
  <c r="B49" i="18"/>
  <c r="C47" i="18"/>
  <c r="A49" i="18"/>
  <c r="C40" i="18"/>
  <c r="C44" i="18"/>
  <c r="C42" i="18"/>
  <c r="A40" i="18"/>
  <c r="C46" i="18"/>
  <c r="C52" i="18"/>
  <c r="C50" i="18"/>
  <c r="C48" i="18"/>
  <c r="A46" i="18"/>
  <c r="B53" i="18"/>
  <c r="J54" i="18"/>
  <c r="A53" i="18"/>
  <c r="C53" i="18"/>
  <c r="K54" i="18"/>
  <c r="A52" i="18"/>
  <c r="B47" i="18"/>
  <c r="A44" i="18"/>
  <c r="B50" i="18"/>
  <c r="A47" i="18"/>
  <c r="C45" i="18"/>
  <c r="B42" i="18"/>
  <c r="A42" i="18"/>
  <c r="B48" i="18"/>
  <c r="A45" i="18"/>
  <c r="B40" i="18"/>
  <c r="A51" i="18"/>
  <c r="C49" i="18"/>
  <c r="B46" i="18"/>
  <c r="A43" i="18"/>
  <c r="C41" i="18"/>
  <c r="B37" i="17"/>
  <c r="C39" i="17"/>
  <c r="K40" i="17"/>
  <c r="C38" i="17"/>
  <c r="J40" i="17"/>
  <c r="A39" i="17"/>
  <c r="B39" i="17"/>
  <c r="B38" i="17"/>
  <c r="A38" i="17"/>
  <c r="K143" i="17"/>
  <c r="K144" i="17" s="1"/>
  <c r="K145" i="17" s="1"/>
  <c r="C142" i="17"/>
  <c r="A2" i="18"/>
  <c r="B2" i="18"/>
  <c r="C483" i="18"/>
  <c r="K484" i="18"/>
  <c r="K485" i="18" s="1"/>
  <c r="A485" i="18" s="1"/>
  <c r="A502" i="18"/>
  <c r="C498" i="18"/>
  <c r="K503" i="18"/>
  <c r="K504" i="18" s="1"/>
  <c r="K505" i="18" s="1"/>
  <c r="A498" i="18"/>
  <c r="C499" i="18"/>
  <c r="A499" i="18"/>
  <c r="C497" i="18"/>
  <c r="C500" i="18"/>
  <c r="A497" i="18"/>
  <c r="J556" i="17"/>
  <c r="A519" i="17"/>
  <c r="C520" i="17"/>
  <c r="A418" i="16"/>
  <c r="B418" i="16"/>
  <c r="C418" i="16"/>
  <c r="A419" i="16"/>
  <c r="B419" i="16"/>
  <c r="C419" i="16"/>
  <c r="A420" i="16"/>
  <c r="B420" i="16"/>
  <c r="C420" i="16"/>
  <c r="A421" i="16"/>
  <c r="B421" i="16"/>
  <c r="C421" i="16"/>
  <c r="A422" i="16"/>
  <c r="B422" i="16"/>
  <c r="C422" i="16"/>
  <c r="A423" i="16"/>
  <c r="B423" i="16"/>
  <c r="C423" i="16"/>
  <c r="I423" i="16"/>
  <c r="K423" i="16" s="1"/>
  <c r="I422" i="16"/>
  <c r="K422" i="16" s="1"/>
  <c r="K421" i="16"/>
  <c r="K420" i="16"/>
  <c r="K419" i="16"/>
  <c r="K418" i="16"/>
  <c r="A424" i="16"/>
  <c r="B424" i="16"/>
  <c r="C424" i="16"/>
  <c r="A425" i="16"/>
  <c r="B425" i="16"/>
  <c r="C425" i="16"/>
  <c r="A426" i="16"/>
  <c r="B426" i="16"/>
  <c r="C426" i="16"/>
  <c r="A427" i="16"/>
  <c r="B427" i="16"/>
  <c r="C427" i="16"/>
  <c r="A428" i="16"/>
  <c r="B428" i="16"/>
  <c r="C428" i="16"/>
  <c r="A429" i="16"/>
  <c r="B429" i="16"/>
  <c r="C429" i="16"/>
  <c r="I429" i="16"/>
  <c r="K429" i="16" s="1"/>
  <c r="I428" i="16"/>
  <c r="K428" i="16" s="1"/>
  <c r="K427" i="16"/>
  <c r="K426" i="16"/>
  <c r="K425" i="16"/>
  <c r="K424" i="16"/>
  <c r="A432" i="16"/>
  <c r="B432" i="16"/>
  <c r="C432" i="16"/>
  <c r="A433" i="16"/>
  <c r="B433" i="16"/>
  <c r="C433" i="16"/>
  <c r="A434" i="16"/>
  <c r="B434" i="16"/>
  <c r="C434" i="16"/>
  <c r="A435" i="16"/>
  <c r="B435" i="16"/>
  <c r="C435" i="16"/>
  <c r="A431" i="16"/>
  <c r="B431" i="16"/>
  <c r="C431" i="16"/>
  <c r="I435" i="16"/>
  <c r="K435" i="16" s="1"/>
  <c r="I434" i="16"/>
  <c r="K434" i="16" s="1"/>
  <c r="K433" i="16"/>
  <c r="K432" i="16"/>
  <c r="K431" i="16"/>
  <c r="K430" i="16"/>
  <c r="A430" i="16"/>
  <c r="B430" i="16"/>
  <c r="C430" i="16"/>
  <c r="A55" i="15"/>
  <c r="B55" i="15"/>
  <c r="A56" i="15"/>
  <c r="B56" i="15"/>
  <c r="A57" i="15"/>
  <c r="B57" i="15"/>
  <c r="A54" i="15"/>
  <c r="B54" i="15"/>
  <c r="A514" i="17"/>
  <c r="B514" i="17"/>
  <c r="C514" i="17"/>
  <c r="D514" i="17"/>
  <c r="E514" i="17"/>
  <c r="O513" i="17"/>
  <c r="O339" i="17"/>
  <c r="O340" i="17"/>
  <c r="O348" i="17"/>
  <c r="O349" i="17"/>
  <c r="O370" i="17"/>
  <c r="O372" i="17"/>
  <c r="O373" i="17"/>
  <c r="O374" i="17"/>
  <c r="O375" i="17"/>
  <c r="O376" i="17"/>
  <c r="O377" i="17"/>
  <c r="O378" i="17"/>
  <c r="O379" i="17"/>
  <c r="O380" i="17"/>
  <c r="O381" i="17"/>
  <c r="O382"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3" i="17"/>
  <c r="O424" i="17"/>
  <c r="O425" i="17"/>
  <c r="O426" i="17"/>
  <c r="O427" i="17"/>
  <c r="O428" i="17"/>
  <c r="O429" i="17"/>
  <c r="O430" i="17"/>
  <c r="O431" i="17"/>
  <c r="O432" i="17"/>
  <c r="O433" i="17"/>
  <c r="O434" i="17"/>
  <c r="O435" i="17"/>
  <c r="O436" i="17"/>
  <c r="O437" i="17"/>
  <c r="O438" i="17"/>
  <c r="O439" i="17"/>
  <c r="O440" i="17"/>
  <c r="O441" i="17"/>
  <c r="O442" i="17"/>
  <c r="O443" i="17"/>
  <c r="O444" i="17"/>
  <c r="O445" i="17"/>
  <c r="O446" i="17"/>
  <c r="O447" i="17"/>
  <c r="O448" i="17"/>
  <c r="O450" i="17"/>
  <c r="O451" i="17"/>
  <c r="O452" i="17"/>
  <c r="O453" i="17"/>
  <c r="O454" i="17"/>
  <c r="O455" i="17"/>
  <c r="O456" i="17"/>
  <c r="O457" i="17"/>
  <c r="O458" i="17"/>
  <c r="O459" i="17"/>
  <c r="O460" i="17"/>
  <c r="O461" i="17"/>
  <c r="O462" i="17"/>
  <c r="O463" i="17"/>
  <c r="O464" i="17"/>
  <c r="O465" i="17"/>
  <c r="O466" i="17"/>
  <c r="O467" i="17"/>
  <c r="O468" i="17"/>
  <c r="O469" i="17"/>
  <c r="O470" i="17"/>
  <c r="O471" i="17"/>
  <c r="O472" i="17"/>
  <c r="O473" i="17"/>
  <c r="O474" i="17"/>
  <c r="O475" i="17"/>
  <c r="O476" i="17"/>
  <c r="O477" i="17"/>
  <c r="O478" i="17"/>
  <c r="O479" i="17"/>
  <c r="O480" i="17"/>
  <c r="O481" i="17"/>
  <c r="O482" i="17"/>
  <c r="O483" i="17"/>
  <c r="O488" i="17"/>
  <c r="O492" i="17"/>
  <c r="O493" i="17"/>
  <c r="O494" i="17"/>
  <c r="O495" i="17"/>
  <c r="O496" i="17"/>
  <c r="O497" i="17"/>
  <c r="O498" i="17"/>
  <c r="O499" i="17"/>
  <c r="O500" i="17"/>
  <c r="O501" i="17"/>
  <c r="O502" i="17"/>
  <c r="O503" i="17"/>
  <c r="O504" i="17"/>
  <c r="O505" i="17"/>
  <c r="O506" i="17"/>
  <c r="O507" i="17"/>
  <c r="O508" i="17"/>
  <c r="O509" i="17"/>
  <c r="O510" i="17"/>
  <c r="O511" i="17"/>
  <c r="O512" i="17"/>
  <c r="A511" i="17"/>
  <c r="B511" i="17"/>
  <c r="A512" i="17"/>
  <c r="B512" i="17"/>
  <c r="A513" i="17"/>
  <c r="B513" i="17"/>
  <c r="C512" i="17"/>
  <c r="D512" i="17"/>
  <c r="E512" i="17"/>
  <c r="C513" i="17"/>
  <c r="D513" i="17"/>
  <c r="E513" i="17"/>
  <c r="C510" i="17"/>
  <c r="D510" i="17"/>
  <c r="E510" i="17"/>
  <c r="C511" i="17"/>
  <c r="D511" i="17"/>
  <c r="E511" i="17"/>
  <c r="B510" i="17"/>
  <c r="A510" i="17"/>
  <c r="E506" i="17"/>
  <c r="E507" i="17"/>
  <c r="E508" i="17"/>
  <c r="E509" i="17"/>
  <c r="D506" i="17"/>
  <c r="D507" i="17"/>
  <c r="D508" i="17"/>
  <c r="D509" i="17"/>
  <c r="C506" i="17"/>
  <c r="C507" i="17"/>
  <c r="C508" i="17"/>
  <c r="C509" i="17"/>
  <c r="B506" i="17"/>
  <c r="B507" i="17"/>
  <c r="B508" i="17"/>
  <c r="B509" i="17"/>
  <c r="A506" i="17"/>
  <c r="A507" i="17"/>
  <c r="A508" i="17"/>
  <c r="A509" i="17"/>
  <c r="K406" i="16"/>
  <c r="K405" i="16"/>
  <c r="K404" i="16"/>
  <c r="A405" i="16"/>
  <c r="B405" i="16"/>
  <c r="C405" i="16"/>
  <c r="A406" i="16"/>
  <c r="B406" i="16"/>
  <c r="C406" i="16"/>
  <c r="A404" i="16"/>
  <c r="B404" i="16"/>
  <c r="C404" i="16"/>
  <c r="A410" i="16"/>
  <c r="B410" i="16"/>
  <c r="C410" i="16"/>
  <c r="A411" i="16"/>
  <c r="B411" i="16"/>
  <c r="C411" i="16"/>
  <c r="K411" i="16"/>
  <c r="K410" i="16"/>
  <c r="A408" i="16"/>
  <c r="B408" i="16"/>
  <c r="C408" i="16"/>
  <c r="A409" i="16"/>
  <c r="B409" i="16"/>
  <c r="C409" i="16"/>
  <c r="K407" i="16"/>
  <c r="K408" i="16"/>
  <c r="K409" i="16"/>
  <c r="A407" i="16"/>
  <c r="B407" i="16"/>
  <c r="C407" i="16"/>
  <c r="A53" i="15"/>
  <c r="B53" i="15"/>
  <c r="A52" i="15"/>
  <c r="B52" i="15"/>
  <c r="A15" i="14"/>
  <c r="A502" i="17"/>
  <c r="B502" i="17"/>
  <c r="C502" i="17"/>
  <c r="D502" i="17"/>
  <c r="E502" i="17"/>
  <c r="A503" i="17"/>
  <c r="B503" i="17"/>
  <c r="C503" i="17"/>
  <c r="D503" i="17"/>
  <c r="E503" i="17"/>
  <c r="A504" i="17"/>
  <c r="B504" i="17"/>
  <c r="C504" i="17"/>
  <c r="D504" i="17"/>
  <c r="E504" i="17"/>
  <c r="A505" i="17"/>
  <c r="B505" i="17"/>
  <c r="C505" i="17"/>
  <c r="D505" i="17"/>
  <c r="E505" i="17"/>
  <c r="A459" i="18"/>
  <c r="B459" i="18"/>
  <c r="C459" i="18"/>
  <c r="D459" i="18"/>
  <c r="E459" i="18"/>
  <c r="A460" i="18"/>
  <c r="B460" i="18"/>
  <c r="C460" i="18"/>
  <c r="D460" i="18"/>
  <c r="E460" i="18"/>
  <c r="A461" i="18"/>
  <c r="B461" i="18"/>
  <c r="C461" i="18"/>
  <c r="D461" i="18"/>
  <c r="E461" i="18"/>
  <c r="A462" i="18"/>
  <c r="B462" i="18"/>
  <c r="C462" i="18"/>
  <c r="D462" i="18"/>
  <c r="E462" i="18"/>
  <c r="A463" i="18"/>
  <c r="B463" i="18"/>
  <c r="C463" i="18"/>
  <c r="D463" i="18"/>
  <c r="E463" i="18"/>
  <c r="A464" i="18"/>
  <c r="B464" i="18"/>
  <c r="C464" i="18"/>
  <c r="D464" i="18"/>
  <c r="E464" i="18"/>
  <c r="A465" i="18"/>
  <c r="B465" i="18"/>
  <c r="C465" i="18"/>
  <c r="D465" i="18"/>
  <c r="E465" i="18"/>
  <c r="A466" i="18"/>
  <c r="B466" i="18"/>
  <c r="C466" i="18"/>
  <c r="D466" i="18"/>
  <c r="E466" i="18"/>
  <c r="A467" i="18"/>
  <c r="B467" i="18"/>
  <c r="C467" i="18"/>
  <c r="D467" i="18"/>
  <c r="E467" i="18"/>
  <c r="A468" i="18"/>
  <c r="B468" i="18"/>
  <c r="C468" i="18"/>
  <c r="D468" i="18"/>
  <c r="E468" i="18"/>
  <c r="A469" i="18"/>
  <c r="B469" i="18"/>
  <c r="C469" i="18"/>
  <c r="D469" i="18"/>
  <c r="E469" i="18"/>
  <c r="A470" i="18"/>
  <c r="B470" i="18"/>
  <c r="C470" i="18"/>
  <c r="D470" i="18"/>
  <c r="E470" i="18"/>
  <c r="A471" i="18"/>
  <c r="B471" i="18"/>
  <c r="C471" i="18"/>
  <c r="D471" i="18"/>
  <c r="E471" i="18"/>
  <c r="A472" i="18"/>
  <c r="B472" i="18"/>
  <c r="C472" i="18"/>
  <c r="D472" i="18"/>
  <c r="E472" i="18"/>
  <c r="A473" i="18"/>
  <c r="B473" i="18"/>
  <c r="C473" i="18"/>
  <c r="D473" i="18"/>
  <c r="E473" i="18"/>
  <c r="A474" i="18"/>
  <c r="B474" i="18"/>
  <c r="C474" i="18"/>
  <c r="D474" i="18"/>
  <c r="E474" i="18"/>
  <c r="A475" i="18"/>
  <c r="B475" i="18"/>
  <c r="C475" i="18"/>
  <c r="D475" i="18"/>
  <c r="E475" i="18"/>
  <c r="A476" i="18"/>
  <c r="B476" i="18"/>
  <c r="C476" i="18"/>
  <c r="D476" i="18"/>
  <c r="E476" i="18"/>
  <c r="A477" i="18"/>
  <c r="B477" i="18"/>
  <c r="C477" i="18"/>
  <c r="D477" i="18"/>
  <c r="E477" i="18"/>
  <c r="A478" i="18"/>
  <c r="B478" i="18"/>
  <c r="C478" i="18"/>
  <c r="D478" i="18"/>
  <c r="E478" i="18"/>
  <c r="A479" i="18"/>
  <c r="B479" i="18"/>
  <c r="C479" i="18"/>
  <c r="D479" i="18"/>
  <c r="E479" i="18"/>
  <c r="A480" i="18"/>
  <c r="B480" i="18"/>
  <c r="C480" i="18"/>
  <c r="D480" i="18"/>
  <c r="E480" i="18"/>
  <c r="A481" i="18"/>
  <c r="B481" i="18"/>
  <c r="C481" i="18"/>
  <c r="D481" i="18"/>
  <c r="E481" i="18"/>
  <c r="M479" i="18"/>
  <c r="O479" i="18" s="1"/>
  <c r="M480" i="18"/>
  <c r="O480" i="18" s="1"/>
  <c r="M481" i="18"/>
  <c r="O481" i="18" s="1"/>
  <c r="M478" i="18"/>
  <c r="O478" i="18" s="1"/>
  <c r="M473" i="18"/>
  <c r="O473" i="18" s="1"/>
  <c r="M474" i="18"/>
  <c r="O474" i="18" s="1"/>
  <c r="M475" i="18"/>
  <c r="O475" i="18" s="1"/>
  <c r="M476" i="18"/>
  <c r="O476" i="18" s="1"/>
  <c r="M472" i="18"/>
  <c r="O472" i="18" s="1"/>
  <c r="M471" i="18"/>
  <c r="O471" i="18" s="1"/>
  <c r="M470" i="18"/>
  <c r="O470" i="18" s="1"/>
  <c r="M469" i="18"/>
  <c r="O469" i="18" s="1"/>
  <c r="M467" i="18"/>
  <c r="O467" i="18" s="1"/>
  <c r="M466" i="18"/>
  <c r="O466" i="18" s="1"/>
  <c r="M465" i="18"/>
  <c r="O465" i="18" s="1"/>
  <c r="M464" i="18"/>
  <c r="O464" i="18" s="1"/>
  <c r="M463" i="18"/>
  <c r="O463" i="18" s="1"/>
  <c r="M462" i="18"/>
  <c r="O462" i="18" s="1"/>
  <c r="M461" i="18"/>
  <c r="O461" i="18" s="1"/>
  <c r="M457" i="18"/>
  <c r="O457" i="18" s="1"/>
  <c r="M458" i="18"/>
  <c r="O458" i="18" s="1"/>
  <c r="M459" i="18"/>
  <c r="O459" i="18" s="1"/>
  <c r="M453" i="18"/>
  <c r="O453" i="18" s="1"/>
  <c r="M454" i="18"/>
  <c r="O454" i="18" s="1"/>
  <c r="M447" i="18"/>
  <c r="O447" i="18" s="1"/>
  <c r="M448" i="18"/>
  <c r="O448" i="18" s="1"/>
  <c r="M449" i="18"/>
  <c r="O449" i="18" s="1"/>
  <c r="M446" i="18"/>
  <c r="O446" i="18" s="1"/>
  <c r="M439" i="18"/>
  <c r="O439" i="18" s="1"/>
  <c r="M440" i="18"/>
  <c r="O440" i="18" s="1"/>
  <c r="M441" i="18"/>
  <c r="O441" i="18" s="1"/>
  <c r="M442" i="18"/>
  <c r="O442" i="18" s="1"/>
  <c r="M443" i="18"/>
  <c r="O443" i="18" s="1"/>
  <c r="M444" i="18"/>
  <c r="O444" i="18" s="1"/>
  <c r="A437" i="18"/>
  <c r="B437" i="18"/>
  <c r="C437" i="18"/>
  <c r="D437" i="18"/>
  <c r="E437" i="18"/>
  <c r="A438" i="18"/>
  <c r="B438" i="18"/>
  <c r="C438" i="18"/>
  <c r="D438" i="18"/>
  <c r="E438" i="18"/>
  <c r="A439" i="18"/>
  <c r="B439" i="18"/>
  <c r="C439" i="18"/>
  <c r="D439" i="18"/>
  <c r="E439" i="18"/>
  <c r="A440" i="18"/>
  <c r="B440" i="18"/>
  <c r="C440" i="18"/>
  <c r="D440" i="18"/>
  <c r="E440" i="18"/>
  <c r="A441" i="18"/>
  <c r="B441" i="18"/>
  <c r="C441" i="18"/>
  <c r="D441" i="18"/>
  <c r="E441" i="18"/>
  <c r="A442" i="18"/>
  <c r="B442" i="18"/>
  <c r="C442" i="18"/>
  <c r="D442" i="18"/>
  <c r="E442" i="18"/>
  <c r="A443" i="18"/>
  <c r="B443" i="18"/>
  <c r="C443" i="18"/>
  <c r="D443" i="18"/>
  <c r="E443" i="18"/>
  <c r="A444" i="18"/>
  <c r="B444" i="18"/>
  <c r="C444" i="18"/>
  <c r="D444" i="18"/>
  <c r="E444" i="18"/>
  <c r="A445" i="18"/>
  <c r="B445" i="18"/>
  <c r="C445" i="18"/>
  <c r="D445" i="18"/>
  <c r="E445" i="18"/>
  <c r="A446" i="18"/>
  <c r="B446" i="18"/>
  <c r="C446" i="18"/>
  <c r="D446" i="18"/>
  <c r="E446" i="18"/>
  <c r="A447" i="18"/>
  <c r="B447" i="18"/>
  <c r="C447" i="18"/>
  <c r="D447" i="18"/>
  <c r="E447" i="18"/>
  <c r="A448" i="18"/>
  <c r="B448" i="18"/>
  <c r="C448" i="18"/>
  <c r="D448" i="18"/>
  <c r="E448" i="18"/>
  <c r="A449" i="18"/>
  <c r="B449" i="18"/>
  <c r="C449" i="18"/>
  <c r="D449" i="18"/>
  <c r="E449" i="18"/>
  <c r="A450" i="18"/>
  <c r="B450" i="18"/>
  <c r="C450" i="18"/>
  <c r="D450" i="18"/>
  <c r="E450" i="18"/>
  <c r="A451" i="18"/>
  <c r="B451" i="18"/>
  <c r="C451" i="18"/>
  <c r="D451" i="18"/>
  <c r="E451" i="18"/>
  <c r="A452" i="18"/>
  <c r="B452" i="18"/>
  <c r="C452" i="18"/>
  <c r="D452" i="18"/>
  <c r="E452" i="18"/>
  <c r="A453" i="18"/>
  <c r="B453" i="18"/>
  <c r="C453" i="18"/>
  <c r="D453" i="18"/>
  <c r="E453" i="18"/>
  <c r="A454" i="18"/>
  <c r="B454" i="18"/>
  <c r="C454" i="18"/>
  <c r="D454" i="18"/>
  <c r="E454" i="18"/>
  <c r="A455" i="18"/>
  <c r="B455" i="18"/>
  <c r="C455" i="18"/>
  <c r="D455" i="18"/>
  <c r="E455" i="18"/>
  <c r="A456" i="18"/>
  <c r="B456" i="18"/>
  <c r="C456" i="18"/>
  <c r="D456" i="18"/>
  <c r="E456" i="18"/>
  <c r="A457" i="18"/>
  <c r="B457" i="18"/>
  <c r="C457" i="18"/>
  <c r="D457" i="18"/>
  <c r="E457" i="18"/>
  <c r="A458" i="18"/>
  <c r="B458" i="18"/>
  <c r="C458" i="18"/>
  <c r="D458" i="18"/>
  <c r="E458" i="18"/>
  <c r="M456" i="18"/>
  <c r="O456" i="18" s="1"/>
  <c r="M452" i="18"/>
  <c r="O452" i="18" s="1"/>
  <c r="M451" i="18"/>
  <c r="O451" i="18" s="1"/>
  <c r="M438" i="18"/>
  <c r="O438" i="18" s="1"/>
  <c r="A436" i="18"/>
  <c r="B436" i="18"/>
  <c r="C436" i="18"/>
  <c r="D436" i="18"/>
  <c r="E436" i="18"/>
  <c r="M433" i="18"/>
  <c r="O433" i="18" s="1"/>
  <c r="M434" i="18"/>
  <c r="O434" i="18" s="1"/>
  <c r="M435" i="18"/>
  <c r="O435" i="18" s="1"/>
  <c r="M436" i="18"/>
  <c r="O436" i="18" s="1"/>
  <c r="M432" i="18"/>
  <c r="O432" i="18" s="1"/>
  <c r="M430" i="18"/>
  <c r="O430" i="18" s="1"/>
  <c r="M427" i="18"/>
  <c r="O427" i="18" s="1"/>
  <c r="M428" i="18"/>
  <c r="O428" i="18" s="1"/>
  <c r="M429" i="18"/>
  <c r="O429" i="18" s="1"/>
  <c r="M426" i="18"/>
  <c r="O426" i="18" s="1"/>
  <c r="A414" i="18"/>
  <c r="B414" i="18"/>
  <c r="C414" i="18"/>
  <c r="D414" i="18"/>
  <c r="E414" i="18"/>
  <c r="A415" i="18"/>
  <c r="B415" i="18"/>
  <c r="C415" i="18"/>
  <c r="D415" i="18"/>
  <c r="E415" i="18"/>
  <c r="A416" i="18"/>
  <c r="B416" i="18"/>
  <c r="C416" i="18"/>
  <c r="D416" i="18"/>
  <c r="E416" i="18"/>
  <c r="A417" i="18"/>
  <c r="B417" i="18"/>
  <c r="C417" i="18"/>
  <c r="D417" i="18"/>
  <c r="E417" i="18"/>
  <c r="A418" i="18"/>
  <c r="B418" i="18"/>
  <c r="C418" i="18"/>
  <c r="D418" i="18"/>
  <c r="E418" i="18"/>
  <c r="A419" i="18"/>
  <c r="B419" i="18"/>
  <c r="C419" i="18"/>
  <c r="D419" i="18"/>
  <c r="E419" i="18"/>
  <c r="A420" i="18"/>
  <c r="B420" i="18"/>
  <c r="C420" i="18"/>
  <c r="D420" i="18"/>
  <c r="E420" i="18"/>
  <c r="A421" i="18"/>
  <c r="B421" i="18"/>
  <c r="C421" i="18"/>
  <c r="D421" i="18"/>
  <c r="E421" i="18"/>
  <c r="A422" i="18"/>
  <c r="B422" i="18"/>
  <c r="C422" i="18"/>
  <c r="D422" i="18"/>
  <c r="E422" i="18"/>
  <c r="A423" i="18"/>
  <c r="B423" i="18"/>
  <c r="C423" i="18"/>
  <c r="D423" i="18"/>
  <c r="E423" i="18"/>
  <c r="A424" i="18"/>
  <c r="B424" i="18"/>
  <c r="C424" i="18"/>
  <c r="D424" i="18"/>
  <c r="E424" i="18"/>
  <c r="A425" i="18"/>
  <c r="B425" i="18"/>
  <c r="C425" i="18"/>
  <c r="D425" i="18"/>
  <c r="E425" i="18"/>
  <c r="A426" i="18"/>
  <c r="B426" i="18"/>
  <c r="C426" i="18"/>
  <c r="D426" i="18"/>
  <c r="E426" i="18"/>
  <c r="A427" i="18"/>
  <c r="B427" i="18"/>
  <c r="C427" i="18"/>
  <c r="D427" i="18"/>
  <c r="E427" i="18"/>
  <c r="A428" i="18"/>
  <c r="B428" i="18"/>
  <c r="C428" i="18"/>
  <c r="D428" i="18"/>
  <c r="E428" i="18"/>
  <c r="A429" i="18"/>
  <c r="B429" i="18"/>
  <c r="C429" i="18"/>
  <c r="D429" i="18"/>
  <c r="E429" i="18"/>
  <c r="A430" i="18"/>
  <c r="B430" i="18"/>
  <c r="C430" i="18"/>
  <c r="D430" i="18"/>
  <c r="E430" i="18"/>
  <c r="A431" i="18"/>
  <c r="B431" i="18"/>
  <c r="C431" i="18"/>
  <c r="D431" i="18"/>
  <c r="E431" i="18"/>
  <c r="A432" i="18"/>
  <c r="B432" i="18"/>
  <c r="C432" i="18"/>
  <c r="D432" i="18"/>
  <c r="E432" i="18"/>
  <c r="A433" i="18"/>
  <c r="B433" i="18"/>
  <c r="C433" i="18"/>
  <c r="D433" i="18"/>
  <c r="E433" i="18"/>
  <c r="A434" i="18"/>
  <c r="B434" i="18"/>
  <c r="C434" i="18"/>
  <c r="D434" i="18"/>
  <c r="E434" i="18"/>
  <c r="A435" i="18"/>
  <c r="B435" i="18"/>
  <c r="C435" i="18"/>
  <c r="D435" i="18"/>
  <c r="E435" i="18"/>
  <c r="M420" i="18"/>
  <c r="O420" i="18" s="1"/>
  <c r="M419" i="18"/>
  <c r="O419" i="18" s="1"/>
  <c r="M418" i="18"/>
  <c r="O418" i="18" s="1"/>
  <c r="M417" i="18"/>
  <c r="O417" i="18" s="1"/>
  <c r="M416" i="18"/>
  <c r="O416" i="18" s="1"/>
  <c r="M415" i="18"/>
  <c r="O415" i="18" s="1"/>
  <c r="A401" i="18"/>
  <c r="B401" i="18"/>
  <c r="C401" i="18"/>
  <c r="D401" i="18"/>
  <c r="E401" i="18"/>
  <c r="A402" i="18"/>
  <c r="B402" i="18"/>
  <c r="C402" i="18"/>
  <c r="D402" i="18"/>
  <c r="E402" i="18"/>
  <c r="A403" i="18"/>
  <c r="B403" i="18"/>
  <c r="C403" i="18"/>
  <c r="D403" i="18"/>
  <c r="E403" i="18"/>
  <c r="A404" i="18"/>
  <c r="B404" i="18"/>
  <c r="C404" i="18"/>
  <c r="D404" i="18"/>
  <c r="E404" i="18"/>
  <c r="A405" i="18"/>
  <c r="B405" i="18"/>
  <c r="C405" i="18"/>
  <c r="D405" i="18"/>
  <c r="E405" i="18"/>
  <c r="A406" i="18"/>
  <c r="B406" i="18"/>
  <c r="C406" i="18"/>
  <c r="D406" i="18"/>
  <c r="E406" i="18"/>
  <c r="A407" i="18"/>
  <c r="B407" i="18"/>
  <c r="C407" i="18"/>
  <c r="D407" i="18"/>
  <c r="E407" i="18"/>
  <c r="A408" i="18"/>
  <c r="B408" i="18"/>
  <c r="C408" i="18"/>
  <c r="D408" i="18"/>
  <c r="E408" i="18"/>
  <c r="A409" i="18"/>
  <c r="B409" i="18"/>
  <c r="C409" i="18"/>
  <c r="D409" i="18"/>
  <c r="E409" i="18"/>
  <c r="A410" i="18"/>
  <c r="B410" i="18"/>
  <c r="C410" i="18"/>
  <c r="D410" i="18"/>
  <c r="E410" i="18"/>
  <c r="A411" i="18"/>
  <c r="B411" i="18"/>
  <c r="C411" i="18"/>
  <c r="D411" i="18"/>
  <c r="E411" i="18"/>
  <c r="A412" i="18"/>
  <c r="B412" i="18"/>
  <c r="C412" i="18"/>
  <c r="D412" i="18"/>
  <c r="E412" i="18"/>
  <c r="A413" i="18"/>
  <c r="B413" i="18"/>
  <c r="C413" i="18"/>
  <c r="D413" i="18"/>
  <c r="E413" i="18"/>
  <c r="M413" i="18"/>
  <c r="O413" i="18" s="1"/>
  <c r="M403" i="18"/>
  <c r="O403" i="18" s="1"/>
  <c r="M404" i="18"/>
  <c r="O404" i="18" s="1"/>
  <c r="M405" i="18"/>
  <c r="O405" i="18" s="1"/>
  <c r="M406" i="18"/>
  <c r="O406" i="18" s="1"/>
  <c r="M407" i="18"/>
  <c r="O407" i="18" s="1"/>
  <c r="M409" i="18"/>
  <c r="O409" i="18" s="1"/>
  <c r="M410" i="18"/>
  <c r="O410" i="18" s="1"/>
  <c r="M393" i="18"/>
  <c r="O393" i="18" s="1"/>
  <c r="M394" i="18"/>
  <c r="O394" i="18" s="1"/>
  <c r="M395" i="18"/>
  <c r="O395" i="18" s="1"/>
  <c r="M396" i="18"/>
  <c r="O396" i="18" s="1"/>
  <c r="M397" i="18"/>
  <c r="O397" i="18" s="1"/>
  <c r="M398" i="18"/>
  <c r="O398" i="18" s="1"/>
  <c r="M399" i="18"/>
  <c r="O399" i="18" s="1"/>
  <c r="M400" i="18"/>
  <c r="O400" i="18" s="1"/>
  <c r="M401" i="18"/>
  <c r="O401" i="18" s="1"/>
  <c r="A391" i="18"/>
  <c r="B391" i="18"/>
  <c r="C391" i="18"/>
  <c r="D391" i="18"/>
  <c r="E391" i="18"/>
  <c r="A392" i="18"/>
  <c r="B392" i="18"/>
  <c r="C392" i="18"/>
  <c r="D392" i="18"/>
  <c r="E392" i="18"/>
  <c r="A393" i="18"/>
  <c r="B393" i="18"/>
  <c r="C393" i="18"/>
  <c r="D393" i="18"/>
  <c r="E393" i="18"/>
  <c r="A394" i="18"/>
  <c r="B394" i="18"/>
  <c r="C394" i="18"/>
  <c r="D394" i="18"/>
  <c r="E394" i="18"/>
  <c r="A395" i="18"/>
  <c r="B395" i="18"/>
  <c r="C395" i="18"/>
  <c r="D395" i="18"/>
  <c r="E395" i="18"/>
  <c r="A396" i="18"/>
  <c r="B396" i="18"/>
  <c r="C396" i="18"/>
  <c r="D396" i="18"/>
  <c r="E396" i="18"/>
  <c r="A397" i="18"/>
  <c r="B397" i="18"/>
  <c r="C397" i="18"/>
  <c r="D397" i="18"/>
  <c r="E397" i="18"/>
  <c r="A398" i="18"/>
  <c r="B398" i="18"/>
  <c r="C398" i="18"/>
  <c r="D398" i="18"/>
  <c r="E398" i="18"/>
  <c r="A399" i="18"/>
  <c r="B399" i="18"/>
  <c r="C399" i="18"/>
  <c r="D399" i="18"/>
  <c r="E399" i="18"/>
  <c r="A400" i="18"/>
  <c r="B400" i="18"/>
  <c r="C400" i="18"/>
  <c r="D400" i="18"/>
  <c r="E400" i="18"/>
  <c r="M392" i="18"/>
  <c r="O392" i="18" s="1"/>
  <c r="A365" i="16"/>
  <c r="B365" i="16"/>
  <c r="C365" i="16"/>
  <c r="A366" i="16"/>
  <c r="B366" i="16"/>
  <c r="C366" i="16"/>
  <c r="A367" i="16"/>
  <c r="B367" i="16"/>
  <c r="C367" i="16"/>
  <c r="A368" i="16"/>
  <c r="B368" i="16"/>
  <c r="C368" i="16"/>
  <c r="A369" i="16"/>
  <c r="B369" i="16"/>
  <c r="C369" i="16"/>
  <c r="A370" i="16"/>
  <c r="B370" i="16"/>
  <c r="C370" i="16"/>
  <c r="A371" i="16"/>
  <c r="B371" i="16"/>
  <c r="C371" i="16"/>
  <c r="A372" i="16"/>
  <c r="B372" i="16"/>
  <c r="C372" i="16"/>
  <c r="A373" i="16"/>
  <c r="B373" i="16"/>
  <c r="C373" i="16"/>
  <c r="I373" i="16"/>
  <c r="K373" i="16" s="1"/>
  <c r="I372" i="16"/>
  <c r="K372" i="16" s="1"/>
  <c r="I371" i="16"/>
  <c r="K371" i="16" s="1"/>
  <c r="I370" i="16"/>
  <c r="K370" i="16" s="1"/>
  <c r="I369" i="16"/>
  <c r="K369" i="16" s="1"/>
  <c r="I368" i="16"/>
  <c r="K368" i="16" s="1"/>
  <c r="I367" i="16"/>
  <c r="K367" i="16" s="1"/>
  <c r="I366" i="16"/>
  <c r="K366" i="16" s="1"/>
  <c r="K365" i="16"/>
  <c r="A499" i="17"/>
  <c r="B499" i="17"/>
  <c r="C499" i="17"/>
  <c r="D499" i="17"/>
  <c r="E499" i="17"/>
  <c r="B500" i="17"/>
  <c r="D500" i="17"/>
  <c r="E500" i="17"/>
  <c r="B501" i="17"/>
  <c r="D501" i="17"/>
  <c r="E501" i="17"/>
  <c r="I383" i="16"/>
  <c r="K383" i="16" s="1"/>
  <c r="A374" i="16"/>
  <c r="B374" i="16"/>
  <c r="C374" i="16"/>
  <c r="I382" i="16"/>
  <c r="K382" i="16" s="1"/>
  <c r="I381" i="16"/>
  <c r="K381" i="16" s="1"/>
  <c r="I380" i="16"/>
  <c r="K380" i="16" s="1"/>
  <c r="I379" i="16"/>
  <c r="K379" i="16" s="1"/>
  <c r="I378" i="16"/>
  <c r="K378" i="16" s="1"/>
  <c r="I377" i="16"/>
  <c r="K377" i="16" s="1"/>
  <c r="I376" i="16"/>
  <c r="K376" i="16" s="1"/>
  <c r="I375" i="16"/>
  <c r="K375" i="16" s="1"/>
  <c r="K374" i="16"/>
  <c r="A495" i="17"/>
  <c r="B495" i="17"/>
  <c r="C495" i="17"/>
  <c r="D495" i="17"/>
  <c r="E495" i="17"/>
  <c r="A496" i="17"/>
  <c r="B496" i="17"/>
  <c r="C496" i="17"/>
  <c r="D496" i="17"/>
  <c r="E496" i="17"/>
  <c r="A497" i="17"/>
  <c r="B497" i="17"/>
  <c r="C497" i="17"/>
  <c r="D497" i="17"/>
  <c r="E497" i="17"/>
  <c r="A498" i="17"/>
  <c r="B498" i="17"/>
  <c r="C498" i="17"/>
  <c r="D498" i="17"/>
  <c r="E498" i="17"/>
  <c r="A494" i="17"/>
  <c r="I393" i="16"/>
  <c r="K393" i="16" s="1"/>
  <c r="I392" i="16"/>
  <c r="K392" i="16" s="1"/>
  <c r="I391" i="16"/>
  <c r="K391" i="16" s="1"/>
  <c r="I390" i="16"/>
  <c r="K390" i="16" s="1"/>
  <c r="I389" i="16"/>
  <c r="K389" i="16" s="1"/>
  <c r="I388" i="16"/>
  <c r="K388" i="16" s="1"/>
  <c r="I387" i="16"/>
  <c r="K387" i="16" s="1"/>
  <c r="I386" i="16"/>
  <c r="K386" i="16" s="1"/>
  <c r="I385" i="16"/>
  <c r="K385" i="16" s="1"/>
  <c r="K384" i="16"/>
  <c r="T494" i="17"/>
  <c r="T493" i="17"/>
  <c r="T492" i="17"/>
  <c r="B494" i="17"/>
  <c r="C494" i="17"/>
  <c r="D494" i="17"/>
  <c r="E494" i="17"/>
  <c r="A492" i="17"/>
  <c r="B492" i="17"/>
  <c r="C492" i="17"/>
  <c r="D492" i="17"/>
  <c r="E492" i="17"/>
  <c r="A493" i="17"/>
  <c r="B493" i="17"/>
  <c r="C493" i="17"/>
  <c r="D493" i="17"/>
  <c r="E493" i="17"/>
  <c r="K394" i="16"/>
  <c r="I398" i="16"/>
  <c r="K398" i="16" s="1"/>
  <c r="I399" i="16"/>
  <c r="K399" i="16" s="1"/>
  <c r="I400" i="16"/>
  <c r="K400" i="16" s="1"/>
  <c r="I401" i="16"/>
  <c r="K401" i="16" s="1"/>
  <c r="I402" i="16"/>
  <c r="K402" i="16" s="1"/>
  <c r="I403" i="16"/>
  <c r="K403" i="16" s="1"/>
  <c r="I397" i="16"/>
  <c r="K397" i="16" s="1"/>
  <c r="I396" i="16"/>
  <c r="K396" i="16" s="1"/>
  <c r="I395" i="16"/>
  <c r="K395" i="16" s="1"/>
  <c r="A49" i="15"/>
  <c r="B49" i="15"/>
  <c r="A50" i="15"/>
  <c r="B50" i="15"/>
  <c r="A48" i="15"/>
  <c r="B48" i="15"/>
  <c r="I355" i="16"/>
  <c r="K355" i="16" s="1"/>
  <c r="T491" i="17"/>
  <c r="T490" i="17"/>
  <c r="T489" i="17"/>
  <c r="T488" i="17"/>
  <c r="A488" i="17"/>
  <c r="B488" i="17"/>
  <c r="C488" i="17"/>
  <c r="D488" i="17"/>
  <c r="E488" i="17"/>
  <c r="A489" i="17"/>
  <c r="B489" i="17"/>
  <c r="C489" i="17"/>
  <c r="D489" i="17"/>
  <c r="E489" i="17"/>
  <c r="A490" i="17"/>
  <c r="B490" i="17"/>
  <c r="C490" i="17"/>
  <c r="D490" i="17"/>
  <c r="E490" i="17"/>
  <c r="A491" i="17"/>
  <c r="B491" i="17"/>
  <c r="C491" i="17"/>
  <c r="D491" i="17"/>
  <c r="E491" i="17"/>
  <c r="M491" i="17"/>
  <c r="O491" i="17" s="1"/>
  <c r="M490" i="17"/>
  <c r="O490" i="17" s="1"/>
  <c r="M489" i="17"/>
  <c r="O489" i="17" s="1"/>
  <c r="A353" i="16"/>
  <c r="B353" i="16"/>
  <c r="C353" i="16"/>
  <c r="A354" i="16"/>
  <c r="B354" i="16"/>
  <c r="C354" i="16"/>
  <c r="A355" i="16"/>
  <c r="B355" i="16"/>
  <c r="C355" i="16"/>
  <c r="K352" i="16"/>
  <c r="I354" i="16"/>
  <c r="K354" i="16" s="1"/>
  <c r="I353" i="16"/>
  <c r="K353" i="16" s="1"/>
  <c r="A389" i="18"/>
  <c r="B389" i="18"/>
  <c r="C389" i="18"/>
  <c r="D389" i="18"/>
  <c r="E389" i="18"/>
  <c r="A390" i="18"/>
  <c r="B390" i="18"/>
  <c r="C390" i="18"/>
  <c r="D390" i="18"/>
  <c r="E390" i="18"/>
  <c r="A387" i="18"/>
  <c r="B387" i="18"/>
  <c r="C387" i="18"/>
  <c r="D387" i="18"/>
  <c r="E387" i="18"/>
  <c r="A388" i="18"/>
  <c r="B388" i="18"/>
  <c r="C388" i="18"/>
  <c r="D388" i="18"/>
  <c r="E388" i="18"/>
  <c r="T484" i="17"/>
  <c r="T485" i="17"/>
  <c r="T486" i="17"/>
  <c r="T487" i="17"/>
  <c r="T483" i="17"/>
  <c r="A483" i="17"/>
  <c r="B483" i="17"/>
  <c r="C483" i="17"/>
  <c r="D483" i="17"/>
  <c r="E483" i="17"/>
  <c r="A484" i="17"/>
  <c r="B484" i="17"/>
  <c r="C484" i="17"/>
  <c r="D484" i="17"/>
  <c r="E484" i="17"/>
  <c r="A485" i="17"/>
  <c r="B485" i="17"/>
  <c r="C485" i="17"/>
  <c r="D485" i="17"/>
  <c r="E485" i="17"/>
  <c r="A486" i="17"/>
  <c r="B486" i="17"/>
  <c r="C486" i="17"/>
  <c r="D486" i="17"/>
  <c r="E486" i="17"/>
  <c r="A487" i="17"/>
  <c r="B487" i="17"/>
  <c r="C487" i="17"/>
  <c r="D487" i="17"/>
  <c r="E487" i="17"/>
  <c r="M487" i="17"/>
  <c r="O487" i="17" s="1"/>
  <c r="M486" i="17"/>
  <c r="O486" i="17" s="1"/>
  <c r="M485" i="17"/>
  <c r="O485" i="17" s="1"/>
  <c r="M484" i="17"/>
  <c r="O484" i="17" s="1"/>
  <c r="I360" i="16"/>
  <c r="K360" i="16" s="1"/>
  <c r="I359" i="16"/>
  <c r="K359" i="16" s="1"/>
  <c r="I358" i="16"/>
  <c r="K358" i="16" s="1"/>
  <c r="I357" i="16"/>
  <c r="K357" i="16" s="1"/>
  <c r="K356" i="16"/>
  <c r="A386" i="18"/>
  <c r="B386" i="18"/>
  <c r="C386" i="18"/>
  <c r="D386" i="18"/>
  <c r="E386" i="18"/>
  <c r="A385" i="18"/>
  <c r="C385" i="18"/>
  <c r="B385" i="18"/>
  <c r="D385" i="18"/>
  <c r="E385" i="18"/>
  <c r="A480" i="17"/>
  <c r="B480" i="17"/>
  <c r="C480" i="17"/>
  <c r="D480" i="17"/>
  <c r="E480" i="17"/>
  <c r="A481" i="17"/>
  <c r="B481" i="17"/>
  <c r="C481" i="17"/>
  <c r="D481" i="17"/>
  <c r="E481" i="17"/>
  <c r="A482" i="17"/>
  <c r="B482" i="17"/>
  <c r="C482" i="17"/>
  <c r="D482" i="17"/>
  <c r="E482" i="17"/>
  <c r="T480" i="17"/>
  <c r="T479" i="17"/>
  <c r="A479" i="17"/>
  <c r="C479" i="17"/>
  <c r="B479" i="17"/>
  <c r="D479" i="17"/>
  <c r="E479" i="17"/>
  <c r="K361" i="16"/>
  <c r="I363" i="16"/>
  <c r="K363" i="16" s="1"/>
  <c r="I364" i="16"/>
  <c r="K364" i="16" s="1"/>
  <c r="I362" i="16"/>
  <c r="K362" i="16" s="1"/>
  <c r="A45" i="15"/>
  <c r="B45" i="15"/>
  <c r="A46" i="15"/>
  <c r="B46" i="15"/>
  <c r="A47" i="15"/>
  <c r="B47" i="15"/>
  <c r="O357" i="18"/>
  <c r="O358" i="18"/>
  <c r="O359" i="18"/>
  <c r="O360" i="18"/>
  <c r="O361" i="18"/>
  <c r="O362" i="18"/>
  <c r="O363" i="18"/>
  <c r="O364" i="18"/>
  <c r="O365" i="18"/>
  <c r="O366" i="18"/>
  <c r="O367" i="18"/>
  <c r="A357" i="18"/>
  <c r="B357" i="18"/>
  <c r="C357" i="18"/>
  <c r="D357" i="18"/>
  <c r="E357" i="18"/>
  <c r="A358" i="18"/>
  <c r="B358" i="18"/>
  <c r="C358" i="18"/>
  <c r="D358" i="18"/>
  <c r="E358" i="18"/>
  <c r="A359" i="18"/>
  <c r="B359" i="18"/>
  <c r="C359" i="18"/>
  <c r="D359" i="18"/>
  <c r="E359" i="18"/>
  <c r="A360" i="18"/>
  <c r="B360" i="18"/>
  <c r="C360" i="18"/>
  <c r="D360" i="18"/>
  <c r="E360" i="18"/>
  <c r="A361" i="18"/>
  <c r="B361" i="18"/>
  <c r="C361" i="18"/>
  <c r="D361" i="18"/>
  <c r="E361" i="18"/>
  <c r="A362" i="18"/>
  <c r="B362" i="18"/>
  <c r="C362" i="18"/>
  <c r="D362" i="18"/>
  <c r="E362" i="18"/>
  <c r="A363" i="18"/>
  <c r="B363" i="18"/>
  <c r="C363" i="18"/>
  <c r="D363" i="18"/>
  <c r="E363" i="18"/>
  <c r="A364" i="18"/>
  <c r="B364" i="18"/>
  <c r="C364" i="18"/>
  <c r="D364" i="18"/>
  <c r="E364" i="18"/>
  <c r="A365" i="18"/>
  <c r="B365" i="18"/>
  <c r="C365" i="18"/>
  <c r="D365" i="18"/>
  <c r="E365" i="18"/>
  <c r="A366" i="18"/>
  <c r="B366" i="18"/>
  <c r="C366" i="18"/>
  <c r="D366" i="18"/>
  <c r="E366" i="18"/>
  <c r="A367" i="18"/>
  <c r="B367" i="18"/>
  <c r="C367" i="18"/>
  <c r="D367" i="18"/>
  <c r="E367" i="18"/>
  <c r="A368" i="18"/>
  <c r="B368" i="18"/>
  <c r="C368" i="18"/>
  <c r="D368" i="18"/>
  <c r="E368" i="18"/>
  <c r="A369" i="18"/>
  <c r="B369" i="18"/>
  <c r="C369" i="18"/>
  <c r="D369" i="18"/>
  <c r="E369" i="18"/>
  <c r="A370" i="18"/>
  <c r="B370" i="18"/>
  <c r="C370" i="18"/>
  <c r="D370" i="18"/>
  <c r="E370" i="18"/>
  <c r="A371" i="18"/>
  <c r="B371" i="18"/>
  <c r="C371" i="18"/>
  <c r="D371" i="18"/>
  <c r="E371" i="18"/>
  <c r="A372" i="18"/>
  <c r="B372" i="18"/>
  <c r="C372" i="18"/>
  <c r="D372" i="18"/>
  <c r="E372" i="18"/>
  <c r="A373" i="18"/>
  <c r="B373" i="18"/>
  <c r="C373" i="18"/>
  <c r="D373" i="18"/>
  <c r="E373" i="18"/>
  <c r="A374" i="18"/>
  <c r="B374" i="18"/>
  <c r="C374" i="18"/>
  <c r="D374" i="18"/>
  <c r="E374" i="18"/>
  <c r="A375" i="18"/>
  <c r="B375" i="18"/>
  <c r="C375" i="18"/>
  <c r="D375" i="18"/>
  <c r="E375" i="18"/>
  <c r="A376" i="18"/>
  <c r="B376" i="18"/>
  <c r="C376" i="18"/>
  <c r="D376" i="18"/>
  <c r="E376" i="18"/>
  <c r="A377" i="18"/>
  <c r="B377" i="18"/>
  <c r="C377" i="18"/>
  <c r="D377" i="18"/>
  <c r="E377" i="18"/>
  <c r="A378" i="18"/>
  <c r="B378" i="18"/>
  <c r="C378" i="18"/>
  <c r="D378" i="18"/>
  <c r="E378" i="18"/>
  <c r="A379" i="18"/>
  <c r="B379" i="18"/>
  <c r="C379" i="18"/>
  <c r="D379" i="18"/>
  <c r="E379" i="18"/>
  <c r="A380" i="18"/>
  <c r="B380" i="18"/>
  <c r="C380" i="18"/>
  <c r="D380" i="18"/>
  <c r="E380" i="18"/>
  <c r="A381" i="18"/>
  <c r="B381" i="18"/>
  <c r="C381" i="18"/>
  <c r="D381" i="18"/>
  <c r="E381" i="18"/>
  <c r="A382" i="18"/>
  <c r="B382" i="18"/>
  <c r="C382" i="18"/>
  <c r="D382" i="18"/>
  <c r="E382" i="18"/>
  <c r="A383" i="18"/>
  <c r="B383" i="18"/>
  <c r="C383" i="18"/>
  <c r="D383" i="18"/>
  <c r="E383" i="18"/>
  <c r="A474" i="17"/>
  <c r="A475" i="17"/>
  <c r="A476" i="17"/>
  <c r="A461" i="17"/>
  <c r="A466" i="17"/>
  <c r="A459" i="17"/>
  <c r="A462" i="17"/>
  <c r="A458" i="17"/>
  <c r="A465" i="17"/>
  <c r="A456" i="17"/>
  <c r="A477" i="17"/>
  <c r="A453" i="17"/>
  <c r="A478" i="17"/>
  <c r="B474" i="17"/>
  <c r="C474" i="17"/>
  <c r="D474" i="17"/>
  <c r="E474" i="17"/>
  <c r="B475" i="17"/>
  <c r="C475" i="17"/>
  <c r="D475" i="17"/>
  <c r="E475" i="17"/>
  <c r="B476" i="17"/>
  <c r="C476" i="17"/>
  <c r="D476" i="17"/>
  <c r="E476" i="17"/>
  <c r="B461" i="17"/>
  <c r="C461" i="17"/>
  <c r="D461" i="17"/>
  <c r="E461" i="17"/>
  <c r="B466" i="17"/>
  <c r="C466" i="17"/>
  <c r="D466" i="17"/>
  <c r="E466" i="17"/>
  <c r="B459" i="17"/>
  <c r="C459" i="17"/>
  <c r="D459" i="17"/>
  <c r="E459" i="17"/>
  <c r="B462" i="17"/>
  <c r="C462" i="17"/>
  <c r="D462" i="17"/>
  <c r="E462" i="17"/>
  <c r="B458" i="17"/>
  <c r="C458" i="17"/>
  <c r="D458" i="17"/>
  <c r="E458" i="17"/>
  <c r="B465" i="17"/>
  <c r="C465" i="17"/>
  <c r="D465" i="17"/>
  <c r="E465" i="17"/>
  <c r="B456" i="17"/>
  <c r="C456" i="17"/>
  <c r="D456" i="17"/>
  <c r="E456" i="17"/>
  <c r="B477" i="17"/>
  <c r="C477" i="17"/>
  <c r="D477" i="17"/>
  <c r="E477" i="17"/>
  <c r="B453" i="17"/>
  <c r="C453" i="17"/>
  <c r="D453" i="17"/>
  <c r="E453" i="17"/>
  <c r="B478" i="17"/>
  <c r="C478" i="17"/>
  <c r="D478" i="17"/>
  <c r="E478" i="17"/>
  <c r="A457" i="17"/>
  <c r="B457" i="17"/>
  <c r="C457" i="17"/>
  <c r="D457" i="17"/>
  <c r="E457" i="17"/>
  <c r="A451" i="17"/>
  <c r="B451" i="17"/>
  <c r="C451" i="17"/>
  <c r="D451" i="17"/>
  <c r="E451" i="17"/>
  <c r="A471" i="17"/>
  <c r="B471" i="17"/>
  <c r="C471" i="17"/>
  <c r="D471" i="17"/>
  <c r="E471" i="17"/>
  <c r="A452" i="17"/>
  <c r="B452" i="17"/>
  <c r="C452" i="17"/>
  <c r="D452" i="17"/>
  <c r="E452" i="17"/>
  <c r="A472" i="17"/>
  <c r="B472" i="17"/>
  <c r="C472" i="17"/>
  <c r="D472" i="17"/>
  <c r="E472" i="17"/>
  <c r="A473" i="17"/>
  <c r="B473" i="17"/>
  <c r="C473" i="17"/>
  <c r="D473" i="17"/>
  <c r="E473" i="17"/>
  <c r="A454" i="17"/>
  <c r="B454" i="17"/>
  <c r="C454" i="17"/>
  <c r="D454" i="17"/>
  <c r="E454" i="17"/>
  <c r="A463" i="17"/>
  <c r="B463" i="17"/>
  <c r="C463" i="17"/>
  <c r="D463" i="17"/>
  <c r="E463" i="17"/>
  <c r="A460" i="17"/>
  <c r="B460" i="17"/>
  <c r="C460" i="17"/>
  <c r="D460" i="17"/>
  <c r="E460" i="17"/>
  <c r="A464" i="17"/>
  <c r="B464" i="17"/>
  <c r="C464" i="17"/>
  <c r="D464" i="17"/>
  <c r="E464" i="17"/>
  <c r="A469" i="17"/>
  <c r="B469" i="17"/>
  <c r="C469" i="17"/>
  <c r="D469" i="17"/>
  <c r="E469" i="17"/>
  <c r="A467" i="17"/>
  <c r="B467" i="17"/>
  <c r="C467" i="17"/>
  <c r="D467" i="17"/>
  <c r="E467" i="17"/>
  <c r="A455" i="17"/>
  <c r="B455" i="17"/>
  <c r="C455" i="17"/>
  <c r="D455" i="17"/>
  <c r="E455" i="17"/>
  <c r="A468" i="17"/>
  <c r="B468" i="17"/>
  <c r="C468" i="17"/>
  <c r="D468" i="17"/>
  <c r="E468" i="17"/>
  <c r="A470" i="17"/>
  <c r="B470" i="17"/>
  <c r="C470" i="17"/>
  <c r="D470" i="17"/>
  <c r="E470" i="17"/>
  <c r="K349" i="16"/>
  <c r="I347" i="16"/>
  <c r="K347" i="16" s="1"/>
  <c r="I346" i="16"/>
  <c r="K346" i="16" s="1"/>
  <c r="K345" i="16"/>
  <c r="I348" i="16"/>
  <c r="K348" i="16" s="1"/>
  <c r="I351" i="16"/>
  <c r="K351" i="16" s="1"/>
  <c r="A351" i="16"/>
  <c r="B351" i="16"/>
  <c r="C351" i="16"/>
  <c r="K350" i="16"/>
  <c r="A350" i="16"/>
  <c r="B350" i="16"/>
  <c r="C350" i="16"/>
  <c r="A44" i="15"/>
  <c r="B44" i="15"/>
  <c r="A43" i="15"/>
  <c r="B43" i="15"/>
  <c r="K1129" i="18" l="1"/>
  <c r="A1130" i="18"/>
  <c r="C1130" i="18"/>
  <c r="A702" i="16"/>
  <c r="C1080" i="18"/>
  <c r="A1080" i="18"/>
  <c r="L1080" i="18" s="1"/>
  <c r="K1001" i="18"/>
  <c r="C1002" i="18"/>
  <c r="A1002" i="18"/>
  <c r="A890" i="16"/>
  <c r="H891" i="16"/>
  <c r="H912" i="16"/>
  <c r="A911" i="16"/>
  <c r="A901" i="16"/>
  <c r="H902" i="16"/>
  <c r="H880" i="16"/>
  <c r="A879" i="16"/>
  <c r="A1281" i="17"/>
  <c r="K958" i="18"/>
  <c r="A959" i="18"/>
  <c r="C959" i="18"/>
  <c r="A1269" i="17"/>
  <c r="A1277" i="17"/>
  <c r="C1277" i="17"/>
  <c r="C1284" i="17"/>
  <c r="A1284" i="17"/>
  <c r="C1287" i="17"/>
  <c r="A1287" i="17"/>
  <c r="A1273" i="17"/>
  <c r="C1273" i="17"/>
  <c r="A1280" i="17"/>
  <c r="C1280" i="17"/>
  <c r="H651" i="16"/>
  <c r="A651" i="16" s="1"/>
  <c r="H687" i="16"/>
  <c r="A687" i="16" s="1"/>
  <c r="H631" i="16"/>
  <c r="A631" i="16" s="1"/>
  <c r="A701" i="16"/>
  <c r="H716" i="16"/>
  <c r="A715" i="16"/>
  <c r="H693" i="16"/>
  <c r="A692" i="16"/>
  <c r="A864" i="18"/>
  <c r="C1052" i="17"/>
  <c r="C983" i="17"/>
  <c r="A1080" i="17"/>
  <c r="A1064" i="17"/>
  <c r="C1026" i="17"/>
  <c r="A1057" i="17"/>
  <c r="A1072" i="17"/>
  <c r="A1056" i="17"/>
  <c r="A1069" i="17"/>
  <c r="C1080" i="17"/>
  <c r="A1051" i="17"/>
  <c r="A1062" i="17"/>
  <c r="C1062" i="17"/>
  <c r="A1071" i="17"/>
  <c r="C1071" i="17"/>
  <c r="B888" i="18"/>
  <c r="K885" i="18"/>
  <c r="C886" i="18"/>
  <c r="B881" i="18"/>
  <c r="C875" i="18"/>
  <c r="K874" i="18"/>
  <c r="K865" i="18"/>
  <c r="A866" i="18"/>
  <c r="C866" i="18"/>
  <c r="A1082" i="17"/>
  <c r="C1082" i="17"/>
  <c r="A725" i="16"/>
  <c r="H726" i="16"/>
  <c r="C1046" i="17"/>
  <c r="A1046" i="17"/>
  <c r="A1030" i="17"/>
  <c r="C1030" i="17"/>
  <c r="A1036" i="17"/>
  <c r="C1036" i="17"/>
  <c r="A1031" i="17"/>
  <c r="C1031" i="17"/>
  <c r="C1038" i="17"/>
  <c r="A1038" i="17"/>
  <c r="A1047" i="17"/>
  <c r="C1047" i="17"/>
  <c r="A1039" i="17"/>
  <c r="C1039" i="17"/>
  <c r="C1035" i="17"/>
  <c r="A1035" i="17"/>
  <c r="C1018" i="17"/>
  <c r="C1019" i="17"/>
  <c r="C1010" i="17"/>
  <c r="C999" i="17"/>
  <c r="A1013" i="17"/>
  <c r="C1013" i="17"/>
  <c r="C967" i="17"/>
  <c r="A1011" i="17"/>
  <c r="C1011" i="17"/>
  <c r="A1025" i="17"/>
  <c r="C1025" i="17"/>
  <c r="C1015" i="17"/>
  <c r="A1015" i="17"/>
  <c r="A697" i="16"/>
  <c r="H698" i="16"/>
  <c r="A991" i="17"/>
  <c r="C991" i="17"/>
  <c r="C959" i="17"/>
  <c r="C975" i="17"/>
  <c r="C995" i="17"/>
  <c r="A995" i="17"/>
  <c r="C963" i="17"/>
  <c r="A963" i="17"/>
  <c r="A972" i="17"/>
  <c r="C972" i="17"/>
  <c r="A961" i="17"/>
  <c r="C961" i="17"/>
  <c r="A962" i="17"/>
  <c r="C962" i="17"/>
  <c r="C971" i="17"/>
  <c r="A971" i="17"/>
  <c r="A980" i="17"/>
  <c r="C980" i="17"/>
  <c r="A969" i="17"/>
  <c r="C969" i="17"/>
  <c r="A970" i="17"/>
  <c r="C970" i="17"/>
  <c r="C979" i="17"/>
  <c r="A979" i="17"/>
  <c r="A977" i="17"/>
  <c r="C977" i="17"/>
  <c r="A978" i="17"/>
  <c r="C978" i="17"/>
  <c r="A964" i="17"/>
  <c r="C964" i="17"/>
  <c r="A703" i="16"/>
  <c r="H704" i="16"/>
  <c r="C820" i="17"/>
  <c r="C931" i="17"/>
  <c r="A931" i="17"/>
  <c r="A932" i="17"/>
  <c r="C932" i="17"/>
  <c r="N933" i="17"/>
  <c r="M933" i="17"/>
  <c r="C920" i="17"/>
  <c r="A920" i="17"/>
  <c r="A883" i="17"/>
  <c r="C836" i="17"/>
  <c r="C845" i="17"/>
  <c r="C831" i="17"/>
  <c r="C846" i="17"/>
  <c r="C837" i="17"/>
  <c r="C672" i="17"/>
  <c r="C832" i="17"/>
  <c r="C816" i="17"/>
  <c r="C812" i="17"/>
  <c r="C867" i="17"/>
  <c r="C840" i="17"/>
  <c r="C865" i="17"/>
  <c r="A810" i="17"/>
  <c r="C810" i="17"/>
  <c r="C819" i="17"/>
  <c r="A819" i="17"/>
  <c r="A813" i="17"/>
  <c r="C813" i="17"/>
  <c r="A830" i="17"/>
  <c r="C830" i="17"/>
  <c r="A818" i="17"/>
  <c r="C818" i="17"/>
  <c r="A827" i="17"/>
  <c r="C827" i="17"/>
  <c r="C821" i="17"/>
  <c r="A821" i="17"/>
  <c r="A815" i="17"/>
  <c r="C815" i="17"/>
  <c r="A829" i="17"/>
  <c r="C829" i="17"/>
  <c r="C817" i="17"/>
  <c r="A817" i="17"/>
  <c r="C875" i="17"/>
  <c r="A833" i="17"/>
  <c r="C833" i="17"/>
  <c r="A866" i="17"/>
  <c r="C866" i="17"/>
  <c r="A838" i="17"/>
  <c r="C838" i="17"/>
  <c r="A661" i="16"/>
  <c r="H662" i="16"/>
  <c r="C800" i="18"/>
  <c r="A800" i="18"/>
  <c r="K799" i="18"/>
  <c r="H639" i="16"/>
  <c r="A638" i="16"/>
  <c r="C669" i="17"/>
  <c r="C673" i="17"/>
  <c r="C670" i="17"/>
  <c r="C674" i="17"/>
  <c r="A671" i="17"/>
  <c r="A144" i="17"/>
  <c r="C668" i="17"/>
  <c r="B565" i="17"/>
  <c r="B566" i="17"/>
  <c r="H553" i="16"/>
  <c r="A553" i="16" s="1"/>
  <c r="C569" i="18"/>
  <c r="C575" i="18"/>
  <c r="A577" i="18"/>
  <c r="C571" i="18"/>
  <c r="A568" i="18"/>
  <c r="A573" i="18"/>
  <c r="A572" i="18"/>
  <c r="A574" i="18"/>
  <c r="C574" i="18"/>
  <c r="C567" i="18"/>
  <c r="A576" i="18"/>
  <c r="A569" i="18"/>
  <c r="A567" i="18"/>
  <c r="A571" i="18"/>
  <c r="C568" i="18"/>
  <c r="C570" i="18"/>
  <c r="C577" i="18"/>
  <c r="A570" i="18"/>
  <c r="C578" i="18"/>
  <c r="C572" i="18"/>
  <c r="N639" i="18"/>
  <c r="M638" i="18"/>
  <c r="O638" i="18" s="1"/>
  <c r="N619" i="18"/>
  <c r="M618" i="18"/>
  <c r="O618" i="18" s="1"/>
  <c r="C573" i="18"/>
  <c r="C576" i="18"/>
  <c r="A575" i="18"/>
  <c r="A578" i="18"/>
  <c r="C579" i="18"/>
  <c r="N600" i="18"/>
  <c r="M599" i="18"/>
  <c r="O599" i="18" s="1"/>
  <c r="N583" i="18"/>
  <c r="M582" i="18"/>
  <c r="O582" i="18" s="1"/>
  <c r="A522" i="18"/>
  <c r="C522" i="18"/>
  <c r="K523" i="18"/>
  <c r="O555" i="18"/>
  <c r="M555" i="18" s="1"/>
  <c r="N554" i="18"/>
  <c r="A574" i="17"/>
  <c r="A93" i="17"/>
  <c r="A106" i="17"/>
  <c r="A159" i="17"/>
  <c r="C104" i="17"/>
  <c r="O539" i="18"/>
  <c r="N538" i="18"/>
  <c r="C140" i="17"/>
  <c r="A95" i="17"/>
  <c r="C101" i="17"/>
  <c r="C91" i="17"/>
  <c r="A92" i="17"/>
  <c r="C98" i="17"/>
  <c r="C123" i="17"/>
  <c r="C95" i="17"/>
  <c r="A125" i="17"/>
  <c r="A105" i="17"/>
  <c r="C132" i="17"/>
  <c r="A136" i="17"/>
  <c r="A572" i="17"/>
  <c r="C572" i="17"/>
  <c r="C99" i="17"/>
  <c r="C131" i="17"/>
  <c r="C112" i="17"/>
  <c r="A103" i="17"/>
  <c r="A100" i="17"/>
  <c r="C119" i="17"/>
  <c r="A573" i="17"/>
  <c r="C573" i="17"/>
  <c r="A101" i="17"/>
  <c r="A133" i="17"/>
  <c r="A114" i="17"/>
  <c r="C109" i="17"/>
  <c r="A116" i="17"/>
  <c r="A121" i="17"/>
  <c r="C97" i="17"/>
  <c r="C107" i="17"/>
  <c r="C139" i="17"/>
  <c r="C120" i="17"/>
  <c r="A119" i="17"/>
  <c r="C122" i="17"/>
  <c r="A94" i="17"/>
  <c r="C113" i="17"/>
  <c r="A109" i="17"/>
  <c r="A90" i="17"/>
  <c r="C128" i="17"/>
  <c r="C133" i="17"/>
  <c r="C130" i="17"/>
  <c r="C100" i="17"/>
  <c r="C126" i="17"/>
  <c r="C115" i="17"/>
  <c r="C96" i="17"/>
  <c r="A138" i="17"/>
  <c r="A135" i="17"/>
  <c r="A132" i="17"/>
  <c r="C108" i="17"/>
  <c r="A112" i="17"/>
  <c r="A117" i="17"/>
  <c r="A98" i="17"/>
  <c r="C93" i="17"/>
  <c r="C90" i="17"/>
  <c r="C138" i="17"/>
  <c r="A110" i="17"/>
  <c r="C102" i="17"/>
  <c r="A158" i="17"/>
  <c r="K568" i="17"/>
  <c r="B568" i="17" s="1"/>
  <c r="B567" i="17"/>
  <c r="C127" i="17"/>
  <c r="C121" i="17"/>
  <c r="A52" i="17"/>
  <c r="A115" i="17"/>
  <c r="A53" i="17"/>
  <c r="K54" i="17"/>
  <c r="C54" i="17" s="1"/>
  <c r="A122" i="17"/>
  <c r="A111" i="17"/>
  <c r="C114" i="17"/>
  <c r="A113" i="17"/>
  <c r="C116" i="17"/>
  <c r="A139" i="17"/>
  <c r="A134" i="17"/>
  <c r="A123" i="17"/>
  <c r="C134" i="17"/>
  <c r="C158" i="17"/>
  <c r="C110" i="17"/>
  <c r="K160" i="17"/>
  <c r="A160" i="17" s="1"/>
  <c r="C136" i="17"/>
  <c r="C117" i="17"/>
  <c r="C106" i="17"/>
  <c r="C103" i="17"/>
  <c r="A102" i="17"/>
  <c r="A91" i="17"/>
  <c r="A104" i="17"/>
  <c r="C125" i="17"/>
  <c r="A129" i="17"/>
  <c r="A118" i="17"/>
  <c r="C105" i="17"/>
  <c r="A120" i="17"/>
  <c r="A127" i="17"/>
  <c r="A108" i="17"/>
  <c r="A97" i="17"/>
  <c r="C135" i="17"/>
  <c r="A126" i="17"/>
  <c r="A107" i="17"/>
  <c r="A96" i="17"/>
  <c r="C118" i="17"/>
  <c r="A137" i="17"/>
  <c r="C129" i="17"/>
  <c r="A128" i="17"/>
  <c r="A130" i="17"/>
  <c r="A124" i="17"/>
  <c r="C111" i="17"/>
  <c r="C92" i="17"/>
  <c r="C124" i="17"/>
  <c r="A99" i="17"/>
  <c r="A131" i="17"/>
  <c r="C94" i="17"/>
  <c r="C137" i="17"/>
  <c r="C52" i="17"/>
  <c r="C144" i="17"/>
  <c r="A143" i="17"/>
  <c r="C143" i="17"/>
  <c r="C54" i="18"/>
  <c r="K55" i="18"/>
  <c r="A54" i="18"/>
  <c r="B54" i="18"/>
  <c r="J55" i="18"/>
  <c r="K41" i="17"/>
  <c r="C40" i="17"/>
  <c r="J41" i="17"/>
  <c r="A40" i="17"/>
  <c r="B40" i="17"/>
  <c r="C503" i="18"/>
  <c r="K486" i="18"/>
  <c r="A486" i="18" s="1"/>
  <c r="C484" i="18"/>
  <c r="C485" i="18"/>
  <c r="K146" i="17"/>
  <c r="A145" i="17"/>
  <c r="C145" i="17"/>
  <c r="A484" i="18"/>
  <c r="A504" i="18"/>
  <c r="C504" i="18"/>
  <c r="A503" i="18"/>
  <c r="C505" i="18"/>
  <c r="K506" i="18"/>
  <c r="A505" i="18"/>
  <c r="J557" i="17"/>
  <c r="A556" i="17"/>
  <c r="A501" i="17"/>
  <c r="A500" i="17"/>
  <c r="C500" i="17"/>
  <c r="C501" i="17"/>
  <c r="K255" i="16"/>
  <c r="A333" i="18"/>
  <c r="B333" i="18"/>
  <c r="C333" i="18"/>
  <c r="D333" i="18"/>
  <c r="E333" i="18"/>
  <c r="A334" i="18"/>
  <c r="B334" i="18"/>
  <c r="C334" i="18"/>
  <c r="D334" i="18"/>
  <c r="E334" i="18"/>
  <c r="A335" i="18"/>
  <c r="B335" i="18"/>
  <c r="C335" i="18"/>
  <c r="D335" i="18"/>
  <c r="E335" i="18"/>
  <c r="A336" i="18"/>
  <c r="B336" i="18"/>
  <c r="C336" i="18"/>
  <c r="D336" i="18"/>
  <c r="E336" i="18"/>
  <c r="A337" i="18"/>
  <c r="B337" i="18"/>
  <c r="C337" i="18"/>
  <c r="D337" i="18"/>
  <c r="E337" i="18"/>
  <c r="A338" i="18"/>
  <c r="B338" i="18"/>
  <c r="C338" i="18"/>
  <c r="D338" i="18"/>
  <c r="E338" i="18"/>
  <c r="A339" i="18"/>
  <c r="B339" i="18"/>
  <c r="C339" i="18"/>
  <c r="D339" i="18"/>
  <c r="E339" i="18"/>
  <c r="A340" i="18"/>
  <c r="B340" i="18"/>
  <c r="C340" i="18"/>
  <c r="D340" i="18"/>
  <c r="E340" i="18"/>
  <c r="A341" i="18"/>
  <c r="B341" i="18"/>
  <c r="C341" i="18"/>
  <c r="D341" i="18"/>
  <c r="E341" i="18"/>
  <c r="A342" i="18"/>
  <c r="B342" i="18"/>
  <c r="C342" i="18"/>
  <c r="D342" i="18"/>
  <c r="E342" i="18"/>
  <c r="A343" i="18"/>
  <c r="B343" i="18"/>
  <c r="C343" i="18"/>
  <c r="D343" i="18"/>
  <c r="E343" i="18"/>
  <c r="A344" i="18"/>
  <c r="B344" i="18"/>
  <c r="C344" i="18"/>
  <c r="D344" i="18"/>
  <c r="E344" i="18"/>
  <c r="A345" i="18"/>
  <c r="B345" i="18"/>
  <c r="C345" i="18"/>
  <c r="D345" i="18"/>
  <c r="E345" i="18"/>
  <c r="A346" i="18"/>
  <c r="B346" i="18"/>
  <c r="C346" i="18"/>
  <c r="D346" i="18"/>
  <c r="E346" i="18"/>
  <c r="A347" i="18"/>
  <c r="B347" i="18"/>
  <c r="C347" i="18"/>
  <c r="D347" i="18"/>
  <c r="E347" i="18"/>
  <c r="A348" i="18"/>
  <c r="B348" i="18"/>
  <c r="C348" i="18"/>
  <c r="D348" i="18"/>
  <c r="E348" i="18"/>
  <c r="A349" i="18"/>
  <c r="B349" i="18"/>
  <c r="C349" i="18"/>
  <c r="D349" i="18"/>
  <c r="E349" i="18"/>
  <c r="A350" i="18"/>
  <c r="B350" i="18"/>
  <c r="C350" i="18"/>
  <c r="D350" i="18"/>
  <c r="E350" i="18"/>
  <c r="A351" i="18"/>
  <c r="B351" i="18"/>
  <c r="C351" i="18"/>
  <c r="D351" i="18"/>
  <c r="E351" i="18"/>
  <c r="A352" i="18"/>
  <c r="B352" i="18"/>
  <c r="C352" i="18"/>
  <c r="D352" i="18"/>
  <c r="E352" i="18"/>
  <c r="A353" i="18"/>
  <c r="B353" i="18"/>
  <c r="C353" i="18"/>
  <c r="D353" i="18"/>
  <c r="E353" i="18"/>
  <c r="A354" i="18"/>
  <c r="B354" i="18"/>
  <c r="C354" i="18"/>
  <c r="D354" i="18"/>
  <c r="E354" i="18"/>
  <c r="A355" i="18"/>
  <c r="B355" i="18"/>
  <c r="C355" i="18"/>
  <c r="D355" i="18"/>
  <c r="E355" i="18"/>
  <c r="A356" i="18"/>
  <c r="B356" i="18"/>
  <c r="C356" i="18"/>
  <c r="D356" i="18"/>
  <c r="E356" i="18"/>
  <c r="O356" i="18"/>
  <c r="O355" i="18"/>
  <c r="O354" i="18"/>
  <c r="O353" i="18"/>
  <c r="O352" i="18"/>
  <c r="O351" i="18"/>
  <c r="O350" i="18"/>
  <c r="O349" i="18"/>
  <c r="O348" i="18"/>
  <c r="O347" i="18"/>
  <c r="O346" i="18"/>
  <c r="O345" i="18"/>
  <c r="M344" i="18"/>
  <c r="O344" i="18" s="1"/>
  <c r="O343" i="18"/>
  <c r="O342" i="18"/>
  <c r="O341" i="18"/>
  <c r="O340" i="18"/>
  <c r="O339" i="18"/>
  <c r="O338" i="18"/>
  <c r="O337" i="18"/>
  <c r="O336" i="18"/>
  <c r="O335" i="18"/>
  <c r="O334" i="18"/>
  <c r="O333" i="18"/>
  <c r="A440" i="17"/>
  <c r="B440" i="17"/>
  <c r="C440" i="17"/>
  <c r="D440" i="17"/>
  <c r="E440" i="17"/>
  <c r="A439" i="17"/>
  <c r="B439" i="17"/>
  <c r="C439" i="17"/>
  <c r="D439" i="17"/>
  <c r="E439" i="17"/>
  <c r="A447" i="17"/>
  <c r="B447" i="17"/>
  <c r="C447" i="17"/>
  <c r="D447" i="17"/>
  <c r="E447" i="17"/>
  <c r="A441" i="17"/>
  <c r="B441" i="17"/>
  <c r="C441" i="17"/>
  <c r="D441" i="17"/>
  <c r="E441" i="17"/>
  <c r="A437" i="17"/>
  <c r="B437" i="17"/>
  <c r="C437" i="17"/>
  <c r="D437" i="17"/>
  <c r="E437" i="17"/>
  <c r="A442" i="17"/>
  <c r="B442" i="17"/>
  <c r="C442" i="17"/>
  <c r="D442" i="17"/>
  <c r="E442" i="17"/>
  <c r="A434" i="17"/>
  <c r="B434" i="17"/>
  <c r="C434" i="17"/>
  <c r="D434" i="17"/>
  <c r="E434" i="17"/>
  <c r="A436" i="17"/>
  <c r="B436" i="17"/>
  <c r="C436" i="17"/>
  <c r="D436" i="17"/>
  <c r="E436" i="17"/>
  <c r="A438" i="17"/>
  <c r="B438" i="17"/>
  <c r="C438" i="17"/>
  <c r="D438" i="17"/>
  <c r="E438" i="17"/>
  <c r="A444" i="17"/>
  <c r="B444" i="17"/>
  <c r="C444" i="17"/>
  <c r="D444" i="17"/>
  <c r="E444" i="17"/>
  <c r="A449" i="17"/>
  <c r="B449" i="17"/>
  <c r="C449" i="17"/>
  <c r="D449" i="17"/>
  <c r="E449" i="17"/>
  <c r="A446" i="17"/>
  <c r="B446" i="17"/>
  <c r="C446" i="17"/>
  <c r="D446" i="17"/>
  <c r="E446" i="17"/>
  <c r="A428" i="17"/>
  <c r="B428" i="17"/>
  <c r="C428" i="17"/>
  <c r="D428" i="17"/>
  <c r="E428" i="17"/>
  <c r="A430" i="17"/>
  <c r="B430" i="17"/>
  <c r="C430" i="17"/>
  <c r="D430" i="17"/>
  <c r="E430" i="17"/>
  <c r="A443" i="17"/>
  <c r="B443" i="17"/>
  <c r="C443" i="17"/>
  <c r="D443" i="17"/>
  <c r="E443" i="17"/>
  <c r="A445" i="17"/>
  <c r="B445" i="17"/>
  <c r="C445" i="17"/>
  <c r="D445" i="17"/>
  <c r="E445" i="17"/>
  <c r="A429" i="17"/>
  <c r="B429" i="17"/>
  <c r="C429" i="17"/>
  <c r="D429" i="17"/>
  <c r="E429" i="17"/>
  <c r="A433" i="17"/>
  <c r="B433" i="17"/>
  <c r="C433" i="17"/>
  <c r="D433" i="17"/>
  <c r="E433" i="17"/>
  <c r="A432" i="17"/>
  <c r="B432" i="17"/>
  <c r="C432" i="17"/>
  <c r="D432" i="17"/>
  <c r="E432" i="17"/>
  <c r="A427" i="17"/>
  <c r="B427" i="17"/>
  <c r="C427" i="17"/>
  <c r="D427" i="17"/>
  <c r="E427" i="17"/>
  <c r="A431" i="17"/>
  <c r="B431" i="17"/>
  <c r="C431" i="17"/>
  <c r="D431" i="17"/>
  <c r="E431" i="17"/>
  <c r="A448" i="17"/>
  <c r="B448" i="17"/>
  <c r="C448" i="17"/>
  <c r="D448" i="17"/>
  <c r="E448" i="17"/>
  <c r="A450" i="17"/>
  <c r="B450" i="17"/>
  <c r="C450" i="17"/>
  <c r="D450" i="17"/>
  <c r="E450" i="17"/>
  <c r="M449" i="17"/>
  <c r="O449" i="17" s="1"/>
  <c r="A435" i="17"/>
  <c r="C435" i="17"/>
  <c r="B435" i="17"/>
  <c r="D435" i="17"/>
  <c r="E435" i="17"/>
  <c r="K334" i="16"/>
  <c r="I335" i="16"/>
  <c r="K335" i="16" s="1"/>
  <c r="I336" i="16"/>
  <c r="K336" i="16" s="1"/>
  <c r="I337" i="16"/>
  <c r="K337" i="16" s="1"/>
  <c r="I338" i="16"/>
  <c r="K338" i="16" s="1"/>
  <c r="A334" i="16"/>
  <c r="B334" i="16"/>
  <c r="C334" i="16"/>
  <c r="A335" i="16"/>
  <c r="B335" i="16"/>
  <c r="C335" i="16"/>
  <c r="A336" i="16"/>
  <c r="B336" i="16"/>
  <c r="C336" i="16"/>
  <c r="A337" i="16"/>
  <c r="B337" i="16"/>
  <c r="C337" i="16"/>
  <c r="A338" i="16"/>
  <c r="B338" i="16"/>
  <c r="C338" i="16"/>
  <c r="A340" i="16"/>
  <c r="B340" i="16"/>
  <c r="C340" i="16"/>
  <c r="A341" i="16"/>
  <c r="B341" i="16"/>
  <c r="C341" i="16"/>
  <c r="A342" i="16"/>
  <c r="B342" i="16"/>
  <c r="C342" i="16"/>
  <c r="A343" i="16"/>
  <c r="B343" i="16"/>
  <c r="C343" i="16"/>
  <c r="A344" i="16"/>
  <c r="B344" i="16"/>
  <c r="C344" i="16"/>
  <c r="K339" i="16"/>
  <c r="I343" i="16"/>
  <c r="K343" i="16" s="1"/>
  <c r="I344" i="16"/>
  <c r="K344" i="16" s="1"/>
  <c r="I340" i="16"/>
  <c r="K340" i="16" s="1"/>
  <c r="I341" i="16"/>
  <c r="K341" i="16" s="1"/>
  <c r="I342" i="16"/>
  <c r="K342" i="16" s="1"/>
  <c r="A339" i="16"/>
  <c r="B339" i="16"/>
  <c r="C339" i="16"/>
  <c r="A42" i="15"/>
  <c r="B42" i="15"/>
  <c r="A41" i="15"/>
  <c r="B41" i="15"/>
  <c r="K1130" i="18" l="1"/>
  <c r="A1131" i="18"/>
  <c r="C1131" i="18"/>
  <c r="A1081" i="18"/>
  <c r="L1081" i="18" s="1"/>
  <c r="C1081" i="18"/>
  <c r="K1002" i="18"/>
  <c r="C1003" i="18"/>
  <c r="A1003" i="18"/>
  <c r="A891" i="16"/>
  <c r="H892" i="16"/>
  <c r="A892" i="16" s="1"/>
  <c r="A912" i="16"/>
  <c r="A902" i="16"/>
  <c r="H903" i="16"/>
  <c r="A903" i="16" s="1"/>
  <c r="H881" i="16"/>
  <c r="A880" i="16"/>
  <c r="K959" i="18"/>
  <c r="A960" i="18"/>
  <c r="C960" i="18"/>
  <c r="H652" i="16"/>
  <c r="A652" i="16" s="1"/>
  <c r="H688" i="16"/>
  <c r="A688" i="16" s="1"/>
  <c r="A693" i="16"/>
  <c r="H694" i="16"/>
  <c r="A694" i="16" s="1"/>
  <c r="H717" i="16"/>
  <c r="A716" i="16"/>
  <c r="K875" i="18"/>
  <c r="C876" i="18"/>
  <c r="A876" i="18"/>
  <c r="K886" i="18"/>
  <c r="C887" i="18"/>
  <c r="A887" i="18"/>
  <c r="K866" i="18"/>
  <c r="C867" i="18"/>
  <c r="A867" i="18"/>
  <c r="H727" i="16"/>
  <c r="A726" i="16"/>
  <c r="A698" i="16"/>
  <c r="H705" i="16"/>
  <c r="A704" i="16"/>
  <c r="B934" i="17"/>
  <c r="O933" i="17"/>
  <c r="N934" i="17"/>
  <c r="M934" i="17"/>
  <c r="H663" i="16"/>
  <c r="A662" i="16"/>
  <c r="K800" i="18"/>
  <c r="A801" i="18"/>
  <c r="C801" i="18"/>
  <c r="A639" i="16"/>
  <c r="H640" i="16"/>
  <c r="A54" i="17"/>
  <c r="H554" i="16"/>
  <c r="A554" i="16" s="1"/>
  <c r="M639" i="18"/>
  <c r="O639" i="18" s="1"/>
  <c r="N640" i="18"/>
  <c r="M619" i="18"/>
  <c r="O619" i="18" s="1"/>
  <c r="N620" i="18"/>
  <c r="M600" i="18"/>
  <c r="O600" i="18" s="1"/>
  <c r="N601" i="18"/>
  <c r="N584" i="18"/>
  <c r="M583" i="18"/>
  <c r="O583" i="18" s="1"/>
  <c r="K524" i="18"/>
  <c r="A523" i="18"/>
  <c r="C523" i="18"/>
  <c r="O556" i="18"/>
  <c r="M556" i="18" s="1"/>
  <c r="N555" i="18"/>
  <c r="K55" i="17"/>
  <c r="A55" i="17" s="1"/>
  <c r="K161" i="17"/>
  <c r="K162" i="17" s="1"/>
  <c r="O540" i="18"/>
  <c r="M539" i="18"/>
  <c r="N539" i="18"/>
  <c r="C486" i="18"/>
  <c r="C160" i="17"/>
  <c r="K487" i="18"/>
  <c r="K488" i="18" s="1"/>
  <c r="J56" i="18"/>
  <c r="B55" i="18"/>
  <c r="A55" i="18"/>
  <c r="K56" i="18"/>
  <c r="C55" i="18"/>
  <c r="K42" i="17"/>
  <c r="C41" i="17"/>
  <c r="J42" i="17"/>
  <c r="A41" i="17"/>
  <c r="B41" i="17"/>
  <c r="A146" i="17"/>
  <c r="K147" i="17"/>
  <c r="C146" i="17"/>
  <c r="K507" i="18"/>
  <c r="A506" i="18"/>
  <c r="C506" i="18"/>
  <c r="J558" i="17"/>
  <c r="A557" i="17"/>
  <c r="K322" i="16"/>
  <c r="A322" i="16"/>
  <c r="B322" i="16"/>
  <c r="C322" i="16"/>
  <c r="B297" i="18"/>
  <c r="C297" i="18"/>
  <c r="D297" i="18"/>
  <c r="E297" i="18"/>
  <c r="B298" i="18"/>
  <c r="C298" i="18"/>
  <c r="D298" i="18"/>
  <c r="E298" i="18"/>
  <c r="B299" i="18"/>
  <c r="C299" i="18"/>
  <c r="D299" i="18"/>
  <c r="E299" i="18"/>
  <c r="B300" i="18"/>
  <c r="C300" i="18"/>
  <c r="D300" i="18"/>
  <c r="E300" i="18"/>
  <c r="B301" i="18"/>
  <c r="C301" i="18"/>
  <c r="D301" i="18"/>
  <c r="E301" i="18"/>
  <c r="B302" i="18"/>
  <c r="C302" i="18"/>
  <c r="D302" i="18"/>
  <c r="E302" i="18"/>
  <c r="A302" i="18"/>
  <c r="A301" i="18"/>
  <c r="O301" i="18"/>
  <c r="O302" i="18"/>
  <c r="A300" i="18"/>
  <c r="A299" i="18"/>
  <c r="A298" i="18"/>
  <c r="A297" i="18"/>
  <c r="O300" i="18"/>
  <c r="O299" i="18"/>
  <c r="O298" i="18"/>
  <c r="O297" i="18"/>
  <c r="A321" i="18"/>
  <c r="B321" i="18"/>
  <c r="C321" i="18"/>
  <c r="D321" i="18"/>
  <c r="E321" i="18"/>
  <c r="A322" i="18"/>
  <c r="B322" i="18"/>
  <c r="C322" i="18"/>
  <c r="D322" i="18"/>
  <c r="E322" i="18"/>
  <c r="A323" i="18"/>
  <c r="B323" i="18"/>
  <c r="C323" i="18"/>
  <c r="D323" i="18"/>
  <c r="E323" i="18"/>
  <c r="A324" i="18"/>
  <c r="B324" i="18"/>
  <c r="C324" i="18"/>
  <c r="D324" i="18"/>
  <c r="E324" i="18"/>
  <c r="A325" i="18"/>
  <c r="B325" i="18"/>
  <c r="C325" i="18"/>
  <c r="D325" i="18"/>
  <c r="E325" i="18"/>
  <c r="A326" i="18"/>
  <c r="B326" i="18"/>
  <c r="C326" i="18"/>
  <c r="D326" i="18"/>
  <c r="E326" i="18"/>
  <c r="A327" i="18"/>
  <c r="B327" i="18"/>
  <c r="C327" i="18"/>
  <c r="D327" i="18"/>
  <c r="E327" i="18"/>
  <c r="A328" i="18"/>
  <c r="B328" i="18"/>
  <c r="C328" i="18"/>
  <c r="D328" i="18"/>
  <c r="E328" i="18"/>
  <c r="A329" i="18"/>
  <c r="B329" i="18"/>
  <c r="C329" i="18"/>
  <c r="D329" i="18"/>
  <c r="E329" i="18"/>
  <c r="A330" i="18"/>
  <c r="B330" i="18"/>
  <c r="C330" i="18"/>
  <c r="D330" i="18"/>
  <c r="E330" i="18"/>
  <c r="A331" i="18"/>
  <c r="B331" i="18"/>
  <c r="C331" i="18"/>
  <c r="D331" i="18"/>
  <c r="E331" i="18"/>
  <c r="A332" i="18"/>
  <c r="B332" i="18"/>
  <c r="C332" i="18"/>
  <c r="D332" i="18"/>
  <c r="E332" i="18"/>
  <c r="K1131" i="18" l="1"/>
  <c r="C1132" i="18"/>
  <c r="A1132" i="18"/>
  <c r="A1082" i="18"/>
  <c r="C1082" i="18"/>
  <c r="K1003" i="18"/>
  <c r="A1004" i="18"/>
  <c r="C1004" i="18"/>
  <c r="H653" i="16"/>
  <c r="A653" i="16" s="1"/>
  <c r="H882" i="16"/>
  <c r="A882" i="16" s="1"/>
  <c r="A881" i="16"/>
  <c r="K960" i="18"/>
  <c r="C961" i="18"/>
  <c r="A961" i="18"/>
  <c r="H689" i="16"/>
  <c r="A689" i="16" s="1"/>
  <c r="A717" i="16"/>
  <c r="H718" i="16"/>
  <c r="K867" i="18"/>
  <c r="A868" i="18"/>
  <c r="C868" i="18"/>
  <c r="K887" i="18"/>
  <c r="C888" i="18"/>
  <c r="A888" i="18"/>
  <c r="K876" i="18"/>
  <c r="C877" i="18"/>
  <c r="A877" i="18"/>
  <c r="A727" i="16"/>
  <c r="H728" i="16"/>
  <c r="A705" i="16"/>
  <c r="H706" i="16"/>
  <c r="O934" i="17"/>
  <c r="B935" i="17"/>
  <c r="C933" i="17"/>
  <c r="A933" i="17"/>
  <c r="N935" i="17"/>
  <c r="M935" i="17"/>
  <c r="A663" i="16"/>
  <c r="H664" i="16"/>
  <c r="A802" i="18"/>
  <c r="C802" i="18"/>
  <c r="K801" i="18"/>
  <c r="A640" i="16"/>
  <c r="H641" i="16"/>
  <c r="C161" i="17"/>
  <c r="A161" i="17"/>
  <c r="H555" i="16"/>
  <c r="A555" i="16" s="1"/>
  <c r="N641" i="18"/>
  <c r="M640" i="18"/>
  <c r="O640" i="18" s="1"/>
  <c r="M620" i="18"/>
  <c r="O620" i="18" s="1"/>
  <c r="N621" i="18"/>
  <c r="M601" i="18"/>
  <c r="O601" i="18" s="1"/>
  <c r="N602" i="18"/>
  <c r="N585" i="18"/>
  <c r="M584" i="18"/>
  <c r="O584" i="18" s="1"/>
  <c r="K525" i="18"/>
  <c r="A524" i="18"/>
  <c r="C524" i="18"/>
  <c r="C55" i="17"/>
  <c r="O557" i="18"/>
  <c r="M557" i="18" s="1"/>
  <c r="N556" i="18"/>
  <c r="K56" i="17"/>
  <c r="C56" i="17" s="1"/>
  <c r="M540" i="18"/>
  <c r="O541" i="18"/>
  <c r="N540" i="18"/>
  <c r="C487" i="18"/>
  <c r="A487" i="18"/>
  <c r="C162" i="17"/>
  <c r="K163" i="17"/>
  <c r="A162" i="17"/>
  <c r="K57" i="18"/>
  <c r="C56" i="18"/>
  <c r="J57" i="18"/>
  <c r="A56" i="18"/>
  <c r="B56" i="18"/>
  <c r="C42" i="17"/>
  <c r="K43" i="17"/>
  <c r="A42" i="17"/>
  <c r="B42" i="17"/>
  <c r="J43" i="17"/>
  <c r="C147" i="17"/>
  <c r="K148" i="17"/>
  <c r="A147" i="17"/>
  <c r="A507" i="18"/>
  <c r="C507" i="18"/>
  <c r="K508" i="18"/>
  <c r="J559" i="17"/>
  <c r="A558" i="17"/>
  <c r="K489" i="18"/>
  <c r="A488" i="18"/>
  <c r="C488" i="18"/>
  <c r="O332" i="18"/>
  <c r="O331" i="18"/>
  <c r="O330" i="18"/>
  <c r="O329" i="18"/>
  <c r="O328" i="18"/>
  <c r="O327" i="18"/>
  <c r="O326" i="18"/>
  <c r="O325" i="18"/>
  <c r="O324" i="18"/>
  <c r="O323" i="18"/>
  <c r="O322" i="18"/>
  <c r="O321" i="18"/>
  <c r="A413" i="17"/>
  <c r="B413" i="17"/>
  <c r="C413" i="17"/>
  <c r="D413" i="17"/>
  <c r="E413" i="17"/>
  <c r="A412" i="17"/>
  <c r="B412" i="17"/>
  <c r="C412" i="17"/>
  <c r="D412" i="17"/>
  <c r="E412" i="17"/>
  <c r="A399" i="17"/>
  <c r="B399" i="17"/>
  <c r="C399" i="17"/>
  <c r="D399" i="17"/>
  <c r="E399" i="17"/>
  <c r="A406" i="17"/>
  <c r="B406" i="17"/>
  <c r="C406" i="17"/>
  <c r="D406" i="17"/>
  <c r="E406" i="17"/>
  <c r="A411" i="17"/>
  <c r="B411" i="17"/>
  <c r="C411" i="17"/>
  <c r="D411" i="17"/>
  <c r="E411" i="17"/>
  <c r="A408" i="17"/>
  <c r="B408" i="17"/>
  <c r="C408" i="17"/>
  <c r="D408" i="17"/>
  <c r="E408" i="17"/>
  <c r="A407" i="17"/>
  <c r="B407" i="17"/>
  <c r="C407" i="17"/>
  <c r="D407" i="17"/>
  <c r="E407" i="17"/>
  <c r="A409" i="17"/>
  <c r="B409" i="17"/>
  <c r="C409" i="17"/>
  <c r="D409" i="17"/>
  <c r="E409" i="17"/>
  <c r="A415" i="17"/>
  <c r="B415" i="17"/>
  <c r="C415" i="17"/>
  <c r="D415" i="17"/>
  <c r="E415" i="17"/>
  <c r="A414" i="17"/>
  <c r="B414" i="17"/>
  <c r="C414" i="17"/>
  <c r="D414" i="17"/>
  <c r="E414" i="17"/>
  <c r="A425" i="17"/>
  <c r="B425" i="17"/>
  <c r="C425" i="17"/>
  <c r="D425" i="17"/>
  <c r="E425" i="17"/>
  <c r="A426" i="17"/>
  <c r="B426" i="17"/>
  <c r="C426" i="17"/>
  <c r="D426" i="17"/>
  <c r="E426" i="17"/>
  <c r="A313" i="18"/>
  <c r="B313" i="18"/>
  <c r="C313" i="18"/>
  <c r="D313" i="18"/>
  <c r="E313" i="18"/>
  <c r="A314" i="18"/>
  <c r="B314" i="18"/>
  <c r="C314" i="18"/>
  <c r="D314" i="18"/>
  <c r="E314" i="18"/>
  <c r="A315" i="18"/>
  <c r="B315" i="18"/>
  <c r="C315" i="18"/>
  <c r="D315" i="18"/>
  <c r="E315" i="18"/>
  <c r="A316" i="18"/>
  <c r="B316" i="18"/>
  <c r="C316" i="18"/>
  <c r="D316" i="18"/>
  <c r="E316" i="18"/>
  <c r="A317" i="18"/>
  <c r="B317" i="18"/>
  <c r="C317" i="18"/>
  <c r="D317" i="18"/>
  <c r="E317" i="18"/>
  <c r="A318" i="18"/>
  <c r="B318" i="18"/>
  <c r="C318" i="18"/>
  <c r="D318" i="18"/>
  <c r="E318" i="18"/>
  <c r="A319" i="18"/>
  <c r="B319" i="18"/>
  <c r="C319" i="18"/>
  <c r="D319" i="18"/>
  <c r="E319" i="18"/>
  <c r="A320" i="18"/>
  <c r="B320" i="18"/>
  <c r="C320" i="18"/>
  <c r="D320" i="18"/>
  <c r="E320" i="18"/>
  <c r="B424" i="17"/>
  <c r="A424" i="17"/>
  <c r="B423" i="17"/>
  <c r="A423" i="17"/>
  <c r="B419" i="17"/>
  <c r="A419" i="17"/>
  <c r="B402" i="17"/>
  <c r="A402" i="17"/>
  <c r="B418" i="17"/>
  <c r="A418" i="17"/>
  <c r="B420" i="17"/>
  <c r="A420" i="17"/>
  <c r="B410" i="17"/>
  <c r="A410" i="17"/>
  <c r="B405" i="17"/>
  <c r="A405" i="17"/>
  <c r="T410" i="17"/>
  <c r="T420" i="17"/>
  <c r="T418" i="17"/>
  <c r="T402" i="17"/>
  <c r="T419" i="17"/>
  <c r="T405" i="17"/>
  <c r="E424" i="17"/>
  <c r="D424" i="17"/>
  <c r="C424" i="17"/>
  <c r="E423" i="17"/>
  <c r="D423" i="17"/>
  <c r="C423" i="17"/>
  <c r="E419" i="17"/>
  <c r="D419" i="17"/>
  <c r="C419" i="17"/>
  <c r="E402" i="17"/>
  <c r="D402" i="17"/>
  <c r="C402" i="17"/>
  <c r="E418" i="17"/>
  <c r="D418" i="17"/>
  <c r="C418" i="17"/>
  <c r="E420" i="17"/>
  <c r="D420" i="17"/>
  <c r="C420" i="17"/>
  <c r="E410" i="17"/>
  <c r="D410" i="17"/>
  <c r="C410" i="17"/>
  <c r="E405" i="17"/>
  <c r="D405" i="17"/>
  <c r="C405" i="17"/>
  <c r="A303" i="18"/>
  <c r="B303" i="18"/>
  <c r="C303" i="18"/>
  <c r="D303" i="18"/>
  <c r="E303" i="18"/>
  <c r="A304" i="18"/>
  <c r="B304" i="18"/>
  <c r="C304" i="18"/>
  <c r="D304" i="18"/>
  <c r="E304" i="18"/>
  <c r="A305" i="18"/>
  <c r="B305" i="18"/>
  <c r="C305" i="18"/>
  <c r="D305" i="18"/>
  <c r="E305" i="18"/>
  <c r="A306" i="18"/>
  <c r="B306" i="18"/>
  <c r="C306" i="18"/>
  <c r="D306" i="18"/>
  <c r="E306" i="18"/>
  <c r="A307" i="18"/>
  <c r="B307" i="18"/>
  <c r="C307" i="18"/>
  <c r="D307" i="18"/>
  <c r="E307" i="18"/>
  <c r="A308" i="18"/>
  <c r="B308" i="18"/>
  <c r="C308" i="18"/>
  <c r="D308" i="18"/>
  <c r="E308" i="18"/>
  <c r="A309" i="18"/>
  <c r="B309" i="18"/>
  <c r="C309" i="18"/>
  <c r="D309" i="18"/>
  <c r="E309" i="18"/>
  <c r="A310" i="18"/>
  <c r="B310" i="18"/>
  <c r="C310" i="18"/>
  <c r="D310" i="18"/>
  <c r="E310" i="18"/>
  <c r="A311" i="18"/>
  <c r="B311" i="18"/>
  <c r="C311" i="18"/>
  <c r="D311" i="18"/>
  <c r="E311" i="18"/>
  <c r="A312" i="18"/>
  <c r="B312" i="18"/>
  <c r="C312" i="18"/>
  <c r="D312" i="18"/>
  <c r="E312" i="18"/>
  <c r="O310" i="18"/>
  <c r="O309" i="18"/>
  <c r="O308" i="18"/>
  <c r="O307" i="18"/>
  <c r="O306" i="18"/>
  <c r="O305" i="18"/>
  <c r="O304" i="18"/>
  <c r="O303" i="18"/>
  <c r="O312" i="18"/>
  <c r="O311" i="18"/>
  <c r="K1132" i="18" l="1"/>
  <c r="C1133" i="18"/>
  <c r="A1133" i="18"/>
  <c r="K1004" i="18"/>
  <c r="C1005" i="18"/>
  <c r="A1005" i="18"/>
  <c r="H654" i="16"/>
  <c r="A654" i="16" s="1"/>
  <c r="K961" i="18"/>
  <c r="A962" i="18"/>
  <c r="C962" i="18"/>
  <c r="H719" i="16"/>
  <c r="A718" i="16"/>
  <c r="K877" i="18"/>
  <c r="A878" i="18"/>
  <c r="C878" i="18"/>
  <c r="K888" i="18"/>
  <c r="A889" i="18"/>
  <c r="C889" i="18"/>
  <c r="K868" i="18"/>
  <c r="A869" i="18"/>
  <c r="C869" i="18"/>
  <c r="H729" i="16"/>
  <c r="A728" i="16"/>
  <c r="A706" i="16"/>
  <c r="H707" i="16"/>
  <c r="A707" i="16" s="1"/>
  <c r="O935" i="17"/>
  <c r="B936" i="17"/>
  <c r="A934" i="17"/>
  <c r="C934" i="17"/>
  <c r="N936" i="17"/>
  <c r="M936" i="17"/>
  <c r="A664" i="16"/>
  <c r="H665" i="16"/>
  <c r="C803" i="18"/>
  <c r="K802" i="18"/>
  <c r="A803" i="18"/>
  <c r="A641" i="16"/>
  <c r="H642" i="16"/>
  <c r="H655" i="16"/>
  <c r="H556" i="16"/>
  <c r="A556" i="16" s="1"/>
  <c r="N642" i="18"/>
  <c r="M641" i="18"/>
  <c r="O641" i="18" s="1"/>
  <c r="N622" i="18"/>
  <c r="M621" i="18"/>
  <c r="O621" i="18" s="1"/>
  <c r="N603" i="18"/>
  <c r="M602" i="18"/>
  <c r="O602" i="18" s="1"/>
  <c r="N586" i="18"/>
  <c r="M585" i="18"/>
  <c r="O585" i="18" s="1"/>
  <c r="K526" i="18"/>
  <c r="A525" i="18"/>
  <c r="C525" i="18"/>
  <c r="O558" i="18"/>
  <c r="M558" i="18" s="1"/>
  <c r="N557" i="18"/>
  <c r="K57" i="17"/>
  <c r="K58" i="17" s="1"/>
  <c r="A56" i="17"/>
  <c r="M541" i="18"/>
  <c r="O542" i="18"/>
  <c r="N541" i="18"/>
  <c r="A163" i="17"/>
  <c r="C163" i="17"/>
  <c r="K164" i="17"/>
  <c r="A57" i="18"/>
  <c r="B57" i="18"/>
  <c r="J58" i="18"/>
  <c r="K58" i="18"/>
  <c r="C57" i="18"/>
  <c r="C43" i="17"/>
  <c r="K44" i="17"/>
  <c r="J44" i="17"/>
  <c r="A43" i="17"/>
  <c r="B43" i="17"/>
  <c r="A148" i="17"/>
  <c r="K149" i="17"/>
  <c r="C148" i="17"/>
  <c r="C508" i="18"/>
  <c r="K509" i="18"/>
  <c r="A508" i="18"/>
  <c r="J560" i="17"/>
  <c r="A559" i="17"/>
  <c r="A489" i="18"/>
  <c r="C489" i="18"/>
  <c r="K490" i="18"/>
  <c r="A404" i="17"/>
  <c r="B404" i="17"/>
  <c r="C404" i="17"/>
  <c r="D404" i="17"/>
  <c r="E404" i="17"/>
  <c r="A416" i="17"/>
  <c r="B416" i="17"/>
  <c r="C416" i="17"/>
  <c r="D416" i="17"/>
  <c r="E416" i="17"/>
  <c r="A417" i="17"/>
  <c r="B417" i="17"/>
  <c r="C417" i="17"/>
  <c r="D417" i="17"/>
  <c r="E417" i="17"/>
  <c r="A403" i="17"/>
  <c r="B403" i="17"/>
  <c r="C403" i="17"/>
  <c r="D403" i="17"/>
  <c r="E403" i="17"/>
  <c r="A400" i="17"/>
  <c r="B400" i="17"/>
  <c r="C400" i="17"/>
  <c r="D400" i="17"/>
  <c r="E400" i="17"/>
  <c r="A401" i="17"/>
  <c r="B401" i="17"/>
  <c r="C401" i="17"/>
  <c r="D401" i="17"/>
  <c r="E401" i="17"/>
  <c r="A397" i="17"/>
  <c r="B397" i="17"/>
  <c r="C397" i="17"/>
  <c r="D397" i="17"/>
  <c r="E397" i="17"/>
  <c r="A421" i="17"/>
  <c r="B421" i="17"/>
  <c r="C421" i="17"/>
  <c r="D421" i="17"/>
  <c r="E421" i="17"/>
  <c r="A422" i="17"/>
  <c r="B422" i="17"/>
  <c r="C422" i="17"/>
  <c r="D422" i="17"/>
  <c r="E422" i="17"/>
  <c r="A398" i="17"/>
  <c r="C398" i="17"/>
  <c r="B398" i="17"/>
  <c r="D398" i="17"/>
  <c r="E398" i="17"/>
  <c r="K318" i="16"/>
  <c r="I319" i="16"/>
  <c r="K319" i="16" s="1"/>
  <c r="I320" i="16"/>
  <c r="K320" i="16" s="1"/>
  <c r="I321" i="16"/>
  <c r="K321" i="16" s="1"/>
  <c r="B323" i="16"/>
  <c r="C323" i="16"/>
  <c r="K323" i="16"/>
  <c r="I324" i="16"/>
  <c r="K324" i="16" s="1"/>
  <c r="I325" i="16"/>
  <c r="K325" i="16" s="1"/>
  <c r="I326" i="16"/>
  <c r="K326" i="16" s="1"/>
  <c r="I327" i="16"/>
  <c r="K327" i="16" s="1"/>
  <c r="A323" i="16"/>
  <c r="A329" i="16"/>
  <c r="B329" i="16"/>
  <c r="C329" i="16"/>
  <c r="A330" i="16"/>
  <c r="B330" i="16"/>
  <c r="C330" i="16"/>
  <c r="A331" i="16"/>
  <c r="B331" i="16"/>
  <c r="C331" i="16"/>
  <c r="A332" i="16"/>
  <c r="B332" i="16"/>
  <c r="C332" i="16"/>
  <c r="A333" i="16"/>
  <c r="B333" i="16"/>
  <c r="C333" i="16"/>
  <c r="I330" i="16"/>
  <c r="K330" i="16" s="1"/>
  <c r="I331" i="16"/>
  <c r="K331" i="16" s="1"/>
  <c r="I332" i="16"/>
  <c r="K332" i="16" s="1"/>
  <c r="I333" i="16"/>
  <c r="K333" i="16" s="1"/>
  <c r="I329" i="16"/>
  <c r="K329" i="16" s="1"/>
  <c r="K328" i="16"/>
  <c r="A328" i="16"/>
  <c r="B328" i="16"/>
  <c r="C328" i="16"/>
  <c r="A39" i="15"/>
  <c r="B39" i="15"/>
  <c r="A40" i="15"/>
  <c r="B40" i="15"/>
  <c r="A38" i="15"/>
  <c r="B38" i="15"/>
  <c r="K1133" i="18" l="1"/>
  <c r="A1134" i="18"/>
  <c r="C1134" i="18"/>
  <c r="K1005" i="18"/>
  <c r="C1006" i="18"/>
  <c r="A1006" i="18"/>
  <c r="K962" i="18"/>
  <c r="A963" i="18"/>
  <c r="C963" i="18"/>
  <c r="A719" i="16"/>
  <c r="H720" i="16"/>
  <c r="K889" i="18"/>
  <c r="A890" i="18"/>
  <c r="C890" i="18"/>
  <c r="K869" i="18"/>
  <c r="A870" i="18"/>
  <c r="C870" i="18"/>
  <c r="K878" i="18"/>
  <c r="A879" i="18"/>
  <c r="C879" i="18"/>
  <c r="A729" i="16"/>
  <c r="H730" i="16"/>
  <c r="O936" i="17"/>
  <c r="B937" i="17"/>
  <c r="A935" i="17"/>
  <c r="C935" i="17"/>
  <c r="N937" i="17"/>
  <c r="M937" i="17"/>
  <c r="A665" i="16"/>
  <c r="H666" i="16"/>
  <c r="A804" i="18"/>
  <c r="K803" i="18"/>
  <c r="C804" i="18"/>
  <c r="A642" i="16"/>
  <c r="A655" i="16"/>
  <c r="H656" i="16"/>
  <c r="A57" i="17"/>
  <c r="C57" i="17"/>
  <c r="H557" i="16"/>
  <c r="A557" i="16" s="1"/>
  <c r="M642" i="18"/>
  <c r="O642" i="18" s="1"/>
  <c r="N643" i="18"/>
  <c r="M622" i="18"/>
  <c r="O622" i="18" s="1"/>
  <c r="N623" i="18"/>
  <c r="M603" i="18"/>
  <c r="O603" i="18" s="1"/>
  <c r="N604" i="18"/>
  <c r="N587" i="18"/>
  <c r="M586" i="18"/>
  <c r="O586" i="18" s="1"/>
  <c r="K527" i="18"/>
  <c r="C526" i="18"/>
  <c r="A526" i="18"/>
  <c r="O559" i="18"/>
  <c r="N558" i="18"/>
  <c r="M542" i="18"/>
  <c r="O543" i="18"/>
  <c r="N542" i="18"/>
  <c r="A164" i="17"/>
  <c r="C164" i="17"/>
  <c r="K165" i="17"/>
  <c r="A58" i="17"/>
  <c r="C58" i="17"/>
  <c r="K59" i="17"/>
  <c r="K59" i="18"/>
  <c r="C58" i="18"/>
  <c r="A58" i="18"/>
  <c r="B58" i="18"/>
  <c r="J59" i="18"/>
  <c r="K45" i="17"/>
  <c r="C44" i="17"/>
  <c r="A44" i="17"/>
  <c r="B44" i="17"/>
  <c r="J45" i="17"/>
  <c r="A149" i="17"/>
  <c r="C149" i="17"/>
  <c r="K150" i="17"/>
  <c r="A509" i="18"/>
  <c r="C509" i="18"/>
  <c r="K510" i="18"/>
  <c r="J561" i="17"/>
  <c r="A560" i="17"/>
  <c r="C490" i="18"/>
  <c r="K491" i="18"/>
  <c r="A490" i="18"/>
  <c r="A396" i="17"/>
  <c r="B396" i="17"/>
  <c r="C396" i="17"/>
  <c r="D396" i="17"/>
  <c r="E396" i="17"/>
  <c r="A391" i="17"/>
  <c r="B391" i="17"/>
  <c r="C391" i="17"/>
  <c r="D391" i="17"/>
  <c r="E391" i="17"/>
  <c r="A390" i="17"/>
  <c r="A388" i="17"/>
  <c r="A387" i="17"/>
  <c r="A389" i="17"/>
  <c r="A392" i="17"/>
  <c r="A394" i="17"/>
  <c r="A393" i="17"/>
  <c r="A395" i="17"/>
  <c r="B390" i="17"/>
  <c r="C390" i="17"/>
  <c r="D390" i="17"/>
  <c r="E390" i="17"/>
  <c r="B388" i="17"/>
  <c r="C388" i="17"/>
  <c r="B387" i="17"/>
  <c r="C387" i="17"/>
  <c r="B389" i="17"/>
  <c r="C389" i="17"/>
  <c r="B392" i="17"/>
  <c r="C392" i="17"/>
  <c r="B394" i="17"/>
  <c r="C394" i="17"/>
  <c r="B393" i="17"/>
  <c r="C393" i="17"/>
  <c r="B395" i="17"/>
  <c r="C395" i="17"/>
  <c r="D388" i="17"/>
  <c r="E388" i="17"/>
  <c r="D387" i="17"/>
  <c r="E387" i="17"/>
  <c r="D389" i="17"/>
  <c r="E389" i="17"/>
  <c r="D392" i="17"/>
  <c r="E392" i="17"/>
  <c r="D394" i="17"/>
  <c r="E394" i="17"/>
  <c r="D393" i="17"/>
  <c r="E393" i="17"/>
  <c r="D395" i="17"/>
  <c r="E395" i="17"/>
  <c r="A37" i="15"/>
  <c r="B37" i="15"/>
  <c r="F309" i="16"/>
  <c r="A309" i="16" s="1"/>
  <c r="I315" i="16"/>
  <c r="K315" i="16" s="1"/>
  <c r="I316" i="16"/>
  <c r="K316" i="16" s="1"/>
  <c r="I314" i="16"/>
  <c r="K314" i="16" s="1"/>
  <c r="A312" i="16"/>
  <c r="B312" i="16"/>
  <c r="C312" i="16"/>
  <c r="K312" i="16"/>
  <c r="A317" i="16"/>
  <c r="K232" i="16"/>
  <c r="K225" i="16"/>
  <c r="K220" i="16"/>
  <c r="K217" i="16"/>
  <c r="K239" i="16"/>
  <c r="K235" i="16"/>
  <c r="K262" i="16"/>
  <c r="K249" i="16"/>
  <c r="K243" i="16"/>
  <c r="K280" i="16"/>
  <c r="K269" i="16"/>
  <c r="K305" i="16"/>
  <c r="K301" i="16"/>
  <c r="K313" i="16"/>
  <c r="K317" i="16"/>
  <c r="K309" i="16"/>
  <c r="K310" i="16"/>
  <c r="K311" i="16"/>
  <c r="A314" i="16"/>
  <c r="B314" i="16"/>
  <c r="C314" i="16"/>
  <c r="A315" i="16"/>
  <c r="B315" i="16"/>
  <c r="C315" i="16"/>
  <c r="A316" i="16"/>
  <c r="B316" i="16"/>
  <c r="C316" i="16"/>
  <c r="B317" i="16"/>
  <c r="C317" i="16"/>
  <c r="C309" i="16"/>
  <c r="A310" i="16"/>
  <c r="B310" i="16"/>
  <c r="C310" i="16"/>
  <c r="A311" i="16"/>
  <c r="B311" i="16"/>
  <c r="C311" i="16"/>
  <c r="K1134" i="18" l="1"/>
  <c r="A1135" i="18"/>
  <c r="C1135" i="18"/>
  <c r="K1006" i="18"/>
  <c r="A1007" i="18"/>
  <c r="C1007" i="18"/>
  <c r="K963" i="18"/>
  <c r="A964" i="18"/>
  <c r="C964" i="18"/>
  <c r="H721" i="16"/>
  <c r="A720" i="16"/>
  <c r="K879" i="18"/>
  <c r="C880" i="18"/>
  <c r="A880" i="18"/>
  <c r="K870" i="18"/>
  <c r="C871" i="18"/>
  <c r="A871" i="18"/>
  <c r="K890" i="18"/>
  <c r="C891" i="18"/>
  <c r="A891" i="18"/>
  <c r="H731" i="16"/>
  <c r="A730" i="16"/>
  <c r="B938" i="17"/>
  <c r="O937" i="17"/>
  <c r="C936" i="17"/>
  <c r="A936" i="17"/>
  <c r="N938" i="17"/>
  <c r="M938" i="17"/>
  <c r="A666" i="16"/>
  <c r="H667" i="16"/>
  <c r="K804" i="18"/>
  <c r="C805" i="18"/>
  <c r="A805" i="18"/>
  <c r="H657" i="16"/>
  <c r="A656" i="16"/>
  <c r="H558" i="16"/>
  <c r="A558" i="16" s="1"/>
  <c r="N644" i="18"/>
  <c r="M643" i="18"/>
  <c r="O643" i="18" s="1"/>
  <c r="M623" i="18"/>
  <c r="O623" i="18" s="1"/>
  <c r="N624" i="18"/>
  <c r="N605" i="18"/>
  <c r="M604" i="18"/>
  <c r="O604" i="18" s="1"/>
  <c r="N588" i="18"/>
  <c r="M587" i="18"/>
  <c r="O587" i="18" s="1"/>
  <c r="N559" i="18"/>
  <c r="M559" i="18"/>
  <c r="K528" i="18"/>
  <c r="A527" i="18"/>
  <c r="C527" i="18"/>
  <c r="O544" i="18"/>
  <c r="M543" i="18"/>
  <c r="N543" i="18"/>
  <c r="K166" i="17"/>
  <c r="A165" i="17"/>
  <c r="C165" i="17"/>
  <c r="K60" i="17"/>
  <c r="A59" i="17"/>
  <c r="C59" i="17"/>
  <c r="A59" i="18"/>
  <c r="J60" i="18"/>
  <c r="B59" i="18"/>
  <c r="C59" i="18"/>
  <c r="K60" i="18"/>
  <c r="K46" i="17"/>
  <c r="C45" i="17"/>
  <c r="A45" i="17"/>
  <c r="B45" i="17"/>
  <c r="J46" i="17"/>
  <c r="C150" i="17"/>
  <c r="A150" i="17"/>
  <c r="K151" i="17"/>
  <c r="A510" i="18"/>
  <c r="C510" i="18"/>
  <c r="J562" i="17"/>
  <c r="A562" i="17" s="1"/>
  <c r="A561" i="17"/>
  <c r="K492" i="18"/>
  <c r="A491" i="18"/>
  <c r="C491" i="18"/>
  <c r="B309" i="16"/>
  <c r="K1135" i="18" l="1"/>
  <c r="C1136" i="18"/>
  <c r="A1136" i="18"/>
  <c r="K1007" i="18"/>
  <c r="A1008" i="18"/>
  <c r="C1008" i="18"/>
  <c r="A965" i="18"/>
  <c r="C965" i="18"/>
  <c r="A721" i="16"/>
  <c r="H722" i="16"/>
  <c r="A722" i="16" s="1"/>
  <c r="K891" i="18"/>
  <c r="C892" i="18"/>
  <c r="A892" i="18"/>
  <c r="C872" i="18"/>
  <c r="A872" i="18"/>
  <c r="K880" i="18"/>
  <c r="C881" i="18"/>
  <c r="A881" i="18"/>
  <c r="A731" i="16"/>
  <c r="H732" i="16"/>
  <c r="O938" i="17"/>
  <c r="B939" i="17"/>
  <c r="A937" i="17"/>
  <c r="C937" i="17"/>
  <c r="N939" i="17"/>
  <c r="M939" i="17"/>
  <c r="A667" i="16"/>
  <c r="H668" i="16"/>
  <c r="A806" i="18"/>
  <c r="C806" i="18"/>
  <c r="K805" i="18"/>
  <c r="H658" i="16"/>
  <c r="A658" i="16" s="1"/>
  <c r="A657" i="16"/>
  <c r="M644" i="18"/>
  <c r="O644" i="18" s="1"/>
  <c r="N645" i="18"/>
  <c r="M624" i="18"/>
  <c r="O624" i="18" s="1"/>
  <c r="N625" i="18"/>
  <c r="N606" i="18"/>
  <c r="M605" i="18"/>
  <c r="O605" i="18" s="1"/>
  <c r="N589" i="18"/>
  <c r="M588" i="18"/>
  <c r="O588" i="18" s="1"/>
  <c r="K529" i="18"/>
  <c r="A528" i="18"/>
  <c r="C528" i="18"/>
  <c r="O545" i="18"/>
  <c r="N544" i="18"/>
  <c r="M544" i="18"/>
  <c r="K167" i="17"/>
  <c r="A166" i="17"/>
  <c r="C166" i="17"/>
  <c r="K61" i="17"/>
  <c r="A60" i="17"/>
  <c r="C60" i="17"/>
  <c r="C60" i="18"/>
  <c r="K61" i="18"/>
  <c r="C61" i="18" s="1"/>
  <c r="A60" i="18"/>
  <c r="B60" i="18"/>
  <c r="J61" i="18"/>
  <c r="K47" i="17"/>
  <c r="C46" i="17"/>
  <c r="J47" i="17"/>
  <c r="A46" i="17"/>
  <c r="B46" i="17"/>
  <c r="K152" i="17"/>
  <c r="A151" i="17"/>
  <c r="C151" i="17"/>
  <c r="K493" i="18"/>
  <c r="A492" i="18"/>
  <c r="C492" i="18"/>
  <c r="A9" i="14"/>
  <c r="A379" i="17"/>
  <c r="A381" i="17"/>
  <c r="B379" i="17"/>
  <c r="C379" i="17"/>
  <c r="D379" i="17"/>
  <c r="E379" i="17"/>
  <c r="B381" i="17"/>
  <c r="C381" i="17"/>
  <c r="D381" i="17"/>
  <c r="E381" i="17"/>
  <c r="T379" i="17"/>
  <c r="T381" i="17"/>
  <c r="C293" i="18"/>
  <c r="D293" i="18"/>
  <c r="E293" i="18"/>
  <c r="C294" i="18"/>
  <c r="D294" i="18"/>
  <c r="E294" i="18"/>
  <c r="C295" i="18"/>
  <c r="D295" i="18"/>
  <c r="E295" i="18"/>
  <c r="C296" i="18"/>
  <c r="D296" i="18"/>
  <c r="E296" i="18"/>
  <c r="A296" i="18"/>
  <c r="B296" i="18"/>
  <c r="A295" i="18"/>
  <c r="B295" i="18"/>
  <c r="A294" i="18"/>
  <c r="B294" i="18"/>
  <c r="A293" i="18"/>
  <c r="B293" i="18"/>
  <c r="M295" i="18"/>
  <c r="O295" i="18" s="1"/>
  <c r="M296" i="18"/>
  <c r="O296" i="18" s="1"/>
  <c r="M294" i="18"/>
  <c r="O294" i="18" s="1"/>
  <c r="O293" i="18"/>
  <c r="T374" i="17"/>
  <c r="T376" i="17"/>
  <c r="T375" i="17"/>
  <c r="T372" i="17"/>
  <c r="T373" i="17"/>
  <c r="A372" i="17"/>
  <c r="B372" i="17"/>
  <c r="C372" i="17"/>
  <c r="D372" i="17"/>
  <c r="E372" i="17"/>
  <c r="A373" i="17"/>
  <c r="B373" i="17"/>
  <c r="C373" i="17"/>
  <c r="D373" i="17"/>
  <c r="E373" i="17"/>
  <c r="A374" i="17"/>
  <c r="B374" i="17"/>
  <c r="C374" i="17"/>
  <c r="D374" i="17"/>
  <c r="E374" i="17"/>
  <c r="A376" i="17"/>
  <c r="B376" i="17"/>
  <c r="C376" i="17"/>
  <c r="D376" i="17"/>
  <c r="E376" i="17"/>
  <c r="T377" i="17"/>
  <c r="T386" i="17"/>
  <c r="A370" i="17"/>
  <c r="B370" i="17"/>
  <c r="C370" i="17"/>
  <c r="D370" i="17"/>
  <c r="E370" i="17"/>
  <c r="A377" i="17"/>
  <c r="B377" i="17"/>
  <c r="C377" i="17"/>
  <c r="D377" i="17"/>
  <c r="E377" i="17"/>
  <c r="A375" i="17"/>
  <c r="B375" i="17"/>
  <c r="C375" i="17"/>
  <c r="D375" i="17"/>
  <c r="E375" i="17"/>
  <c r="A277" i="18"/>
  <c r="B277" i="18"/>
  <c r="C277" i="18"/>
  <c r="D277" i="18"/>
  <c r="E277" i="18"/>
  <c r="A278" i="18"/>
  <c r="B278" i="18"/>
  <c r="C278" i="18"/>
  <c r="D278" i="18"/>
  <c r="E278" i="18"/>
  <c r="A279" i="18"/>
  <c r="B279" i="18"/>
  <c r="C279" i="18"/>
  <c r="D279" i="18"/>
  <c r="E279" i="18"/>
  <c r="A280" i="18"/>
  <c r="B280" i="18"/>
  <c r="C280" i="18"/>
  <c r="D280" i="18"/>
  <c r="E280" i="18"/>
  <c r="A281" i="18"/>
  <c r="B281" i="18"/>
  <c r="C281" i="18"/>
  <c r="D281" i="18"/>
  <c r="E281" i="18"/>
  <c r="A282" i="18"/>
  <c r="B282" i="18"/>
  <c r="C282" i="18"/>
  <c r="D282" i="18"/>
  <c r="E282" i="18"/>
  <c r="A283" i="18"/>
  <c r="B283" i="18"/>
  <c r="C283" i="18"/>
  <c r="D283" i="18"/>
  <c r="E283" i="18"/>
  <c r="A284" i="18"/>
  <c r="B284" i="18"/>
  <c r="C284" i="18"/>
  <c r="D284" i="18"/>
  <c r="E284" i="18"/>
  <c r="A285" i="18"/>
  <c r="B285" i="18"/>
  <c r="C285" i="18"/>
  <c r="D285" i="18"/>
  <c r="E285" i="18"/>
  <c r="A286" i="18"/>
  <c r="B286" i="18"/>
  <c r="C286" i="18"/>
  <c r="D286" i="18"/>
  <c r="E286" i="18"/>
  <c r="A287" i="18"/>
  <c r="B287" i="18"/>
  <c r="C287" i="18"/>
  <c r="D287" i="18"/>
  <c r="E287" i="18"/>
  <c r="A288" i="18"/>
  <c r="B288" i="18"/>
  <c r="C288" i="18"/>
  <c r="D288" i="18"/>
  <c r="E288" i="18"/>
  <c r="A289" i="18"/>
  <c r="B289" i="18"/>
  <c r="C289" i="18"/>
  <c r="D289" i="18"/>
  <c r="E289" i="18"/>
  <c r="A290" i="18"/>
  <c r="B290" i="18"/>
  <c r="C290" i="18"/>
  <c r="D290" i="18"/>
  <c r="E290" i="18"/>
  <c r="A291" i="18"/>
  <c r="B291" i="18"/>
  <c r="C291" i="18"/>
  <c r="D291" i="18"/>
  <c r="E291" i="18"/>
  <c r="A292" i="18"/>
  <c r="B292" i="18"/>
  <c r="C292" i="18"/>
  <c r="D292" i="18"/>
  <c r="E292" i="18"/>
  <c r="O292" i="18"/>
  <c r="O291" i="18"/>
  <c r="M290" i="18"/>
  <c r="O290" i="18" s="1"/>
  <c r="M289" i="18"/>
  <c r="O289" i="18" s="1"/>
  <c r="O288" i="18"/>
  <c r="A385" i="17"/>
  <c r="A384" i="17"/>
  <c r="A378" i="17"/>
  <c r="A380" i="17"/>
  <c r="A386" i="17"/>
  <c r="B382" i="17"/>
  <c r="C382" i="17"/>
  <c r="D382" i="17"/>
  <c r="E382" i="17"/>
  <c r="B371" i="17"/>
  <c r="C371" i="17"/>
  <c r="D371" i="17"/>
  <c r="E371" i="17"/>
  <c r="B383" i="17"/>
  <c r="C383" i="17"/>
  <c r="D383" i="17"/>
  <c r="E383" i="17"/>
  <c r="B385" i="17"/>
  <c r="C385" i="17"/>
  <c r="D385" i="17"/>
  <c r="E385" i="17"/>
  <c r="B384" i="17"/>
  <c r="C384" i="17"/>
  <c r="D384" i="17"/>
  <c r="E384" i="17"/>
  <c r="B378" i="17"/>
  <c r="C378" i="17"/>
  <c r="D378" i="17"/>
  <c r="E378" i="17"/>
  <c r="B380" i="17"/>
  <c r="C380" i="17"/>
  <c r="D380" i="17"/>
  <c r="E380" i="17"/>
  <c r="B386" i="17"/>
  <c r="C386" i="17"/>
  <c r="D386" i="17"/>
  <c r="E386" i="17"/>
  <c r="A383" i="17"/>
  <c r="A371" i="17"/>
  <c r="A382" i="17"/>
  <c r="T380" i="17"/>
  <c r="T385" i="17"/>
  <c r="T384" i="17"/>
  <c r="T378" i="17"/>
  <c r="T383" i="17"/>
  <c r="T371" i="17"/>
  <c r="M383" i="17"/>
  <c r="O383" i="17" s="1"/>
  <c r="M371" i="17"/>
  <c r="O371" i="17" s="1"/>
  <c r="I304" i="16"/>
  <c r="K304" i="16" s="1"/>
  <c r="I303" i="16"/>
  <c r="K303" i="16" s="1"/>
  <c r="I302" i="16"/>
  <c r="K302" i="16" s="1"/>
  <c r="I308" i="16"/>
  <c r="K308" i="16" s="1"/>
  <c r="I307" i="16"/>
  <c r="K307" i="16" s="1"/>
  <c r="I306" i="16"/>
  <c r="K306" i="16" s="1"/>
  <c r="A34" i="15"/>
  <c r="B34" i="15"/>
  <c r="A35" i="15"/>
  <c r="B35" i="15"/>
  <c r="A36" i="15"/>
  <c r="B36" i="15"/>
  <c r="O277" i="18"/>
  <c r="M287" i="18"/>
  <c r="O287" i="18" s="1"/>
  <c r="M286" i="18"/>
  <c r="O286" i="18" s="1"/>
  <c r="M285" i="18"/>
  <c r="O285" i="18" s="1"/>
  <c r="M284" i="18"/>
  <c r="O284" i="18" s="1"/>
  <c r="M283" i="18"/>
  <c r="O283" i="18" s="1"/>
  <c r="M282" i="18"/>
  <c r="O282" i="18" s="1"/>
  <c r="M281" i="18"/>
  <c r="O281" i="18" s="1"/>
  <c r="M280" i="18"/>
  <c r="O280" i="18" s="1"/>
  <c r="M279" i="18"/>
  <c r="O279" i="18" s="1"/>
  <c r="M278" i="18"/>
  <c r="O278" i="18" s="1"/>
  <c r="B366" i="17"/>
  <c r="B358" i="17"/>
  <c r="B354" i="17"/>
  <c r="B355" i="17"/>
  <c r="B352" i="17"/>
  <c r="B368" i="17"/>
  <c r="A368" i="17"/>
  <c r="A352" i="17"/>
  <c r="A355" i="17"/>
  <c r="A354" i="17"/>
  <c r="A358" i="17"/>
  <c r="A366" i="17"/>
  <c r="C366" i="17"/>
  <c r="D366" i="17"/>
  <c r="E366" i="17"/>
  <c r="C358" i="17"/>
  <c r="D358" i="17"/>
  <c r="E358" i="17"/>
  <c r="C354" i="17"/>
  <c r="D354" i="17"/>
  <c r="E354" i="17"/>
  <c r="C355" i="17"/>
  <c r="D355" i="17"/>
  <c r="E355" i="17"/>
  <c r="C352" i="17"/>
  <c r="D352" i="17"/>
  <c r="E352" i="17"/>
  <c r="C368" i="17"/>
  <c r="D368" i="17"/>
  <c r="E368" i="17"/>
  <c r="M368" i="17"/>
  <c r="O368" i="17" s="1"/>
  <c r="M352" i="17"/>
  <c r="O352" i="17" s="1"/>
  <c r="M355" i="17"/>
  <c r="O355" i="17" s="1"/>
  <c r="M354" i="17"/>
  <c r="O354" i="17" s="1"/>
  <c r="M358" i="17"/>
  <c r="O358" i="17" s="1"/>
  <c r="M366" i="17"/>
  <c r="O366" i="17" s="1"/>
  <c r="M364" i="17"/>
  <c r="O364" i="17" s="1"/>
  <c r="M361" i="17"/>
  <c r="O361" i="17" s="1"/>
  <c r="M360" i="17"/>
  <c r="O360" i="17" s="1"/>
  <c r="M367" i="17"/>
  <c r="O367" i="17" s="1"/>
  <c r="I279" i="16"/>
  <c r="K279" i="16" s="1"/>
  <c r="I278" i="16"/>
  <c r="K278" i="16" s="1"/>
  <c r="I277" i="16"/>
  <c r="K277" i="16" s="1"/>
  <c r="I276" i="16"/>
  <c r="K276" i="16" s="1"/>
  <c r="I275" i="16"/>
  <c r="K275" i="16" s="1"/>
  <c r="I274" i="16"/>
  <c r="K274" i="16" s="1"/>
  <c r="I273" i="16"/>
  <c r="K273" i="16" s="1"/>
  <c r="I272" i="16"/>
  <c r="K272" i="16" s="1"/>
  <c r="I271" i="16"/>
  <c r="K271" i="16" s="1"/>
  <c r="I270" i="16"/>
  <c r="K270" i="16" s="1"/>
  <c r="A270" i="16"/>
  <c r="B270" i="16"/>
  <c r="C270" i="16"/>
  <c r="A271" i="16"/>
  <c r="B271" i="16"/>
  <c r="C271" i="16"/>
  <c r="A272" i="16"/>
  <c r="B272" i="16"/>
  <c r="C272" i="16"/>
  <c r="A273" i="16"/>
  <c r="B273" i="16"/>
  <c r="C273" i="16"/>
  <c r="A267" i="18"/>
  <c r="B267" i="18"/>
  <c r="C267" i="18"/>
  <c r="D267" i="18"/>
  <c r="E267" i="18"/>
  <c r="A268" i="18"/>
  <c r="B268" i="18"/>
  <c r="C268" i="18"/>
  <c r="D268" i="18"/>
  <c r="E268" i="18"/>
  <c r="A269" i="18"/>
  <c r="B269" i="18"/>
  <c r="C269" i="18"/>
  <c r="D269" i="18"/>
  <c r="E269" i="18"/>
  <c r="A270" i="18"/>
  <c r="B270" i="18"/>
  <c r="C270" i="18"/>
  <c r="D270" i="18"/>
  <c r="E270" i="18"/>
  <c r="A271" i="18"/>
  <c r="B271" i="18"/>
  <c r="C271" i="18"/>
  <c r="D271" i="18"/>
  <c r="E271" i="18"/>
  <c r="A272" i="18"/>
  <c r="B272" i="18"/>
  <c r="C272" i="18"/>
  <c r="D272" i="18"/>
  <c r="E272" i="18"/>
  <c r="A273" i="18"/>
  <c r="B273" i="18"/>
  <c r="C273" i="18"/>
  <c r="D273" i="18"/>
  <c r="E273" i="18"/>
  <c r="A274" i="18"/>
  <c r="B274" i="18"/>
  <c r="C274" i="18"/>
  <c r="D274" i="18"/>
  <c r="E274" i="18"/>
  <c r="A275" i="18"/>
  <c r="B275" i="18"/>
  <c r="C275" i="18"/>
  <c r="D275" i="18"/>
  <c r="E275" i="18"/>
  <c r="A276" i="18"/>
  <c r="B276" i="18"/>
  <c r="C276" i="18"/>
  <c r="D276" i="18"/>
  <c r="E276" i="18"/>
  <c r="M269" i="18"/>
  <c r="O269" i="18" s="1"/>
  <c r="M270" i="18"/>
  <c r="O270" i="18" s="1"/>
  <c r="M271" i="18"/>
  <c r="O271" i="18" s="1"/>
  <c r="M272" i="18"/>
  <c r="O272" i="18" s="1"/>
  <c r="M273" i="18"/>
  <c r="O273" i="18" s="1"/>
  <c r="M274" i="18"/>
  <c r="O274" i="18" s="1"/>
  <c r="M275" i="18"/>
  <c r="O275" i="18" s="1"/>
  <c r="M276" i="18"/>
  <c r="O276" i="18" s="1"/>
  <c r="M268" i="18"/>
  <c r="O268" i="18" s="1"/>
  <c r="O267" i="18"/>
  <c r="A33" i="15"/>
  <c r="B33" i="15"/>
  <c r="M362" i="17"/>
  <c r="O362" i="17" s="1"/>
  <c r="M363" i="17"/>
  <c r="O363" i="17" s="1"/>
  <c r="M356" i="17"/>
  <c r="O356" i="17" s="1"/>
  <c r="M365" i="17"/>
  <c r="O365" i="17" s="1"/>
  <c r="M357" i="17"/>
  <c r="O357" i="17" s="1"/>
  <c r="M359" i="17"/>
  <c r="O359" i="17" s="1"/>
  <c r="M353" i="17"/>
  <c r="O353" i="17" s="1"/>
  <c r="A349" i="17"/>
  <c r="B349" i="17"/>
  <c r="C349" i="17"/>
  <c r="D349" i="17"/>
  <c r="E349" i="17"/>
  <c r="D353" i="17"/>
  <c r="E353" i="17"/>
  <c r="D359" i="17"/>
  <c r="E359" i="17"/>
  <c r="D357" i="17"/>
  <c r="E357" i="17"/>
  <c r="D365" i="17"/>
  <c r="E365" i="17"/>
  <c r="D356" i="17"/>
  <c r="E356" i="17"/>
  <c r="D363" i="17"/>
  <c r="E363" i="17"/>
  <c r="D362" i="17"/>
  <c r="E362" i="17"/>
  <c r="A348" i="17"/>
  <c r="B348" i="17"/>
  <c r="C348" i="17"/>
  <c r="D348" i="17"/>
  <c r="E348" i="17"/>
  <c r="A367" i="17"/>
  <c r="B367" i="17"/>
  <c r="C367" i="17"/>
  <c r="D367" i="17"/>
  <c r="E367" i="17"/>
  <c r="A360" i="17"/>
  <c r="B360" i="17"/>
  <c r="C360" i="17"/>
  <c r="D360" i="17"/>
  <c r="E360" i="17"/>
  <c r="A361" i="17"/>
  <c r="B361" i="17"/>
  <c r="C361" i="17"/>
  <c r="D361" i="17"/>
  <c r="E361" i="17"/>
  <c r="D364" i="17"/>
  <c r="E364" i="17"/>
  <c r="J353" i="17"/>
  <c r="I290" i="16"/>
  <c r="K290" i="16" s="1"/>
  <c r="I289" i="16"/>
  <c r="K289" i="16" s="1"/>
  <c r="I288" i="16"/>
  <c r="K288" i="16" s="1"/>
  <c r="I287" i="16"/>
  <c r="K287" i="16" s="1"/>
  <c r="I286" i="16"/>
  <c r="K286" i="16" s="1"/>
  <c r="I285" i="16"/>
  <c r="K285" i="16" s="1"/>
  <c r="I284" i="16"/>
  <c r="K284" i="16" s="1"/>
  <c r="I283" i="16"/>
  <c r="K283" i="16" s="1"/>
  <c r="I282" i="16"/>
  <c r="K282" i="16" s="1"/>
  <c r="I281" i="16"/>
  <c r="K281" i="16" s="1"/>
  <c r="A32" i="15"/>
  <c r="B32" i="15"/>
  <c r="A347" i="17"/>
  <c r="B347" i="17"/>
  <c r="C347" i="17"/>
  <c r="D347" i="17"/>
  <c r="E347" i="17"/>
  <c r="A350" i="17"/>
  <c r="B350" i="17"/>
  <c r="C350" i="17"/>
  <c r="D350" i="17"/>
  <c r="E350" i="17"/>
  <c r="A342" i="17"/>
  <c r="B342" i="17"/>
  <c r="C342" i="17"/>
  <c r="D342" i="17"/>
  <c r="E342" i="17"/>
  <c r="A341" i="17"/>
  <c r="B341" i="17"/>
  <c r="C341" i="17"/>
  <c r="D341" i="17"/>
  <c r="E341" i="17"/>
  <c r="A351" i="17"/>
  <c r="B351" i="17"/>
  <c r="C351" i="17"/>
  <c r="D351" i="17"/>
  <c r="E351" i="17"/>
  <c r="A345" i="17"/>
  <c r="B345" i="17"/>
  <c r="C345" i="17"/>
  <c r="D345" i="17"/>
  <c r="E345" i="17"/>
  <c r="A344" i="17"/>
  <c r="B344" i="17"/>
  <c r="C344" i="17"/>
  <c r="D344" i="17"/>
  <c r="E344" i="17"/>
  <c r="A346" i="17"/>
  <c r="B346" i="17"/>
  <c r="C346" i="17"/>
  <c r="D346" i="17"/>
  <c r="E346" i="17"/>
  <c r="A343" i="17"/>
  <c r="B343" i="17"/>
  <c r="C343" i="17"/>
  <c r="D343" i="17"/>
  <c r="E343" i="17"/>
  <c r="A369" i="17"/>
  <c r="B369" i="17"/>
  <c r="C369" i="17"/>
  <c r="D369" i="17"/>
  <c r="E369" i="17"/>
  <c r="O264" i="18"/>
  <c r="O265" i="18"/>
  <c r="O266" i="18"/>
  <c r="A261" i="18"/>
  <c r="B261" i="18"/>
  <c r="C261" i="18"/>
  <c r="D261" i="18"/>
  <c r="E261" i="18"/>
  <c r="A262" i="18"/>
  <c r="B262" i="18"/>
  <c r="C262" i="18"/>
  <c r="D262" i="18"/>
  <c r="E262" i="18"/>
  <c r="A263" i="18"/>
  <c r="B263" i="18"/>
  <c r="C263" i="18"/>
  <c r="D263" i="18"/>
  <c r="E263" i="18"/>
  <c r="A264" i="18"/>
  <c r="B264" i="18"/>
  <c r="C264" i="18"/>
  <c r="D264" i="18"/>
  <c r="E264" i="18"/>
  <c r="A265" i="18"/>
  <c r="B265" i="18"/>
  <c r="C265" i="18"/>
  <c r="D265" i="18"/>
  <c r="E265" i="18"/>
  <c r="A266" i="18"/>
  <c r="B266" i="18"/>
  <c r="C266" i="18"/>
  <c r="D266" i="18"/>
  <c r="E266" i="18"/>
  <c r="M262" i="18"/>
  <c r="O262" i="18" s="1"/>
  <c r="M263" i="18"/>
  <c r="O263" i="18" s="1"/>
  <c r="M261" i="18"/>
  <c r="A260" i="18"/>
  <c r="C260" i="18"/>
  <c r="B260" i="18"/>
  <c r="D260" i="18"/>
  <c r="E260" i="18"/>
  <c r="M369" i="17"/>
  <c r="O369" i="17" s="1"/>
  <c r="M343" i="17"/>
  <c r="O343" i="17" s="1"/>
  <c r="M346" i="17"/>
  <c r="O346" i="17" s="1"/>
  <c r="M344" i="17"/>
  <c r="O344" i="17" s="1"/>
  <c r="M345" i="17"/>
  <c r="O345" i="17" s="1"/>
  <c r="M351" i="17"/>
  <c r="O351" i="17" s="1"/>
  <c r="M341" i="17"/>
  <c r="O341" i="17" s="1"/>
  <c r="M342" i="17"/>
  <c r="O342" i="17" s="1"/>
  <c r="M350" i="17"/>
  <c r="O350" i="17" s="1"/>
  <c r="M347" i="17"/>
  <c r="O347" i="17" s="1"/>
  <c r="A340" i="17"/>
  <c r="C340" i="17"/>
  <c r="B340" i="17"/>
  <c r="D340" i="17"/>
  <c r="E340" i="17"/>
  <c r="I300" i="16"/>
  <c r="K300" i="16" s="1"/>
  <c r="I297" i="16"/>
  <c r="K297" i="16" s="1"/>
  <c r="I298" i="16"/>
  <c r="K298" i="16" s="1"/>
  <c r="I299" i="16"/>
  <c r="K299" i="16" s="1"/>
  <c r="I294" i="16"/>
  <c r="K294" i="16" s="1"/>
  <c r="I295" i="16"/>
  <c r="K295" i="16" s="1"/>
  <c r="I296" i="16"/>
  <c r="K296" i="16" s="1"/>
  <c r="I292" i="16"/>
  <c r="K292" i="16" s="1"/>
  <c r="I293" i="16"/>
  <c r="K293" i="16" s="1"/>
  <c r="A292" i="16"/>
  <c r="B292" i="16"/>
  <c r="C292" i="16"/>
  <c r="A293" i="16"/>
  <c r="B293" i="16"/>
  <c r="C293" i="16"/>
  <c r="A294" i="16"/>
  <c r="B294" i="16"/>
  <c r="C294" i="16"/>
  <c r="A295" i="16"/>
  <c r="B295" i="16"/>
  <c r="C295" i="16"/>
  <c r="A296" i="16"/>
  <c r="B296" i="16"/>
  <c r="C296" i="16"/>
  <c r="A297" i="16"/>
  <c r="B297" i="16"/>
  <c r="C297" i="16"/>
  <c r="A298" i="16"/>
  <c r="B298" i="16"/>
  <c r="C298" i="16"/>
  <c r="A299" i="16"/>
  <c r="B299" i="16"/>
  <c r="C299" i="16"/>
  <c r="A300" i="16"/>
  <c r="B300" i="16"/>
  <c r="C300" i="16"/>
  <c r="A291" i="16"/>
  <c r="B291" i="16"/>
  <c r="C291" i="16"/>
  <c r="A31" i="15"/>
  <c r="B31" i="15"/>
  <c r="A328" i="17"/>
  <c r="B328" i="17"/>
  <c r="C328" i="17"/>
  <c r="D328" i="17"/>
  <c r="E328" i="17"/>
  <c r="A331" i="17"/>
  <c r="B331" i="17"/>
  <c r="C331" i="17"/>
  <c r="D331" i="17"/>
  <c r="E331" i="17"/>
  <c r="A334" i="17"/>
  <c r="B334" i="17"/>
  <c r="C334" i="17"/>
  <c r="D334" i="17"/>
  <c r="E334" i="17"/>
  <c r="A322" i="17"/>
  <c r="B322" i="17"/>
  <c r="C322" i="17"/>
  <c r="D322" i="17"/>
  <c r="E322" i="17"/>
  <c r="B309" i="17"/>
  <c r="D309" i="17"/>
  <c r="E309" i="17"/>
  <c r="B317" i="17"/>
  <c r="D317" i="17"/>
  <c r="E317" i="17"/>
  <c r="B323" i="17"/>
  <c r="D323" i="17"/>
  <c r="E323" i="17"/>
  <c r="B321" i="17"/>
  <c r="D321" i="17"/>
  <c r="E321" i="17"/>
  <c r="B326" i="17"/>
  <c r="D326" i="17"/>
  <c r="E326" i="17"/>
  <c r="B320" i="17"/>
  <c r="D320" i="17"/>
  <c r="E320" i="17"/>
  <c r="B303" i="17"/>
  <c r="D303" i="17"/>
  <c r="E303" i="17"/>
  <c r="B310" i="17"/>
  <c r="D310" i="17"/>
  <c r="E310" i="17"/>
  <c r="B305" i="17"/>
  <c r="D305" i="17"/>
  <c r="E305" i="17"/>
  <c r="B319" i="17"/>
  <c r="D319" i="17"/>
  <c r="E319" i="17"/>
  <c r="B329" i="17"/>
  <c r="D329" i="17"/>
  <c r="E329" i="17"/>
  <c r="B330" i="17"/>
  <c r="D330" i="17"/>
  <c r="E330" i="17"/>
  <c r="B300" i="17"/>
  <c r="D300" i="17"/>
  <c r="E300" i="17"/>
  <c r="B327" i="17"/>
  <c r="D327" i="17"/>
  <c r="E327" i="17"/>
  <c r="B325" i="17"/>
  <c r="D325" i="17"/>
  <c r="E325" i="17"/>
  <c r="B316" i="17"/>
  <c r="D316" i="17"/>
  <c r="E316" i="17"/>
  <c r="A306" i="17"/>
  <c r="B306" i="17"/>
  <c r="C306" i="17"/>
  <c r="D306" i="17"/>
  <c r="E306" i="17"/>
  <c r="A314" i="17"/>
  <c r="B314" i="17"/>
  <c r="C314" i="17"/>
  <c r="D314" i="17"/>
  <c r="E314" i="17"/>
  <c r="A335" i="17"/>
  <c r="B335" i="17"/>
  <c r="C335" i="17"/>
  <c r="D335" i="17"/>
  <c r="E335" i="17"/>
  <c r="A312" i="17"/>
  <c r="B312" i="17"/>
  <c r="C312" i="17"/>
  <c r="D312" i="17"/>
  <c r="E312" i="17"/>
  <c r="A332" i="17"/>
  <c r="B332" i="17"/>
  <c r="C332" i="17"/>
  <c r="D332" i="17"/>
  <c r="E332" i="17"/>
  <c r="A313" i="17"/>
  <c r="B313" i="17"/>
  <c r="C313" i="17"/>
  <c r="D313" i="17"/>
  <c r="E313" i="17"/>
  <c r="A315" i="17"/>
  <c r="B315" i="17"/>
  <c r="C315" i="17"/>
  <c r="D315" i="17"/>
  <c r="E315" i="17"/>
  <c r="A308" i="17"/>
  <c r="B308" i="17"/>
  <c r="C308" i="17"/>
  <c r="D308" i="17"/>
  <c r="E308" i="17"/>
  <c r="A337" i="17"/>
  <c r="B337" i="17"/>
  <c r="C337" i="17"/>
  <c r="D337" i="17"/>
  <c r="E337" i="17"/>
  <c r="A336" i="17"/>
  <c r="B336" i="17"/>
  <c r="C336" i="17"/>
  <c r="D336" i="17"/>
  <c r="E336" i="17"/>
  <c r="A338" i="17"/>
  <c r="B338" i="17"/>
  <c r="C338" i="17"/>
  <c r="D338" i="17"/>
  <c r="E338" i="17"/>
  <c r="A333" i="17"/>
  <c r="B333" i="17"/>
  <c r="C333" i="17"/>
  <c r="D333" i="17"/>
  <c r="E333" i="17"/>
  <c r="M333" i="17"/>
  <c r="O333" i="17" s="1"/>
  <c r="M338" i="17"/>
  <c r="O338" i="17" s="1"/>
  <c r="M336" i="17"/>
  <c r="O336" i="17" s="1"/>
  <c r="M337" i="17"/>
  <c r="O337" i="17" s="1"/>
  <c r="M308" i="17"/>
  <c r="O308" i="17" s="1"/>
  <c r="M315" i="17"/>
  <c r="O315" i="17" s="1"/>
  <c r="M313" i="17"/>
  <c r="O313" i="17" s="1"/>
  <c r="M332" i="17"/>
  <c r="O332" i="17" s="1"/>
  <c r="M312" i="17"/>
  <c r="O312" i="17" s="1"/>
  <c r="M335" i="17"/>
  <c r="O335" i="17" s="1"/>
  <c r="M314" i="17"/>
  <c r="O314" i="17" s="1"/>
  <c r="K309" i="17"/>
  <c r="O328" i="17"/>
  <c r="O306" i="17"/>
  <c r="M334" i="17"/>
  <c r="O334" i="17" s="1"/>
  <c r="M322" i="17"/>
  <c r="O322" i="17" s="1"/>
  <c r="M309" i="17"/>
  <c r="O309" i="17" s="1"/>
  <c r="M317" i="17"/>
  <c r="O317" i="17" s="1"/>
  <c r="M323" i="17"/>
  <c r="O323" i="17" s="1"/>
  <c r="M321" i="17"/>
  <c r="O321" i="17" s="1"/>
  <c r="M326" i="17"/>
  <c r="O326" i="17" s="1"/>
  <c r="M320" i="17"/>
  <c r="O320" i="17" s="1"/>
  <c r="M303" i="17"/>
  <c r="O303" i="17" s="1"/>
  <c r="M310" i="17"/>
  <c r="O310" i="17" s="1"/>
  <c r="M305" i="17"/>
  <c r="O305" i="17" s="1"/>
  <c r="M319" i="17"/>
  <c r="O319" i="17" s="1"/>
  <c r="M329" i="17"/>
  <c r="O329" i="17" s="1"/>
  <c r="M330" i="17"/>
  <c r="O330" i="17" s="1"/>
  <c r="M300" i="17"/>
  <c r="O300" i="17" s="1"/>
  <c r="M327" i="17"/>
  <c r="O327" i="17" s="1"/>
  <c r="M325" i="17"/>
  <c r="O325" i="17" s="1"/>
  <c r="M316" i="17"/>
  <c r="O316" i="17" s="1"/>
  <c r="M331" i="17"/>
  <c r="O331" i="17" s="1"/>
  <c r="D339" i="17"/>
  <c r="D301" i="17"/>
  <c r="D304" i="17"/>
  <c r="D302" i="17"/>
  <c r="D307" i="17"/>
  <c r="I248" i="16"/>
  <c r="K248" i="16" s="1"/>
  <c r="I247" i="16"/>
  <c r="K247" i="16" s="1"/>
  <c r="I246" i="16"/>
  <c r="K246" i="16" s="1"/>
  <c r="I245" i="16"/>
  <c r="K245" i="16" s="1"/>
  <c r="I244" i="16"/>
  <c r="K244" i="16" s="1"/>
  <c r="I250" i="16"/>
  <c r="K250" i="16" s="1"/>
  <c r="I254" i="16"/>
  <c r="K254" i="16" s="1"/>
  <c r="I253" i="16"/>
  <c r="K253" i="16" s="1"/>
  <c r="I252" i="16"/>
  <c r="K252" i="16" s="1"/>
  <c r="I251" i="16"/>
  <c r="K251" i="16" s="1"/>
  <c r="O307" i="17"/>
  <c r="O302" i="17"/>
  <c r="O304" i="17"/>
  <c r="M301" i="17"/>
  <c r="O301" i="17" s="1"/>
  <c r="A307" i="17"/>
  <c r="C307" i="17"/>
  <c r="A302" i="17"/>
  <c r="C302" i="17"/>
  <c r="A304" i="17"/>
  <c r="C304" i="17"/>
  <c r="A301" i="17"/>
  <c r="C301" i="17"/>
  <c r="A339" i="17"/>
  <c r="C339" i="17"/>
  <c r="B307" i="17"/>
  <c r="B302" i="17"/>
  <c r="B304" i="17"/>
  <c r="B301" i="17"/>
  <c r="B339" i="17"/>
  <c r="I261" i="16"/>
  <c r="K261" i="16" s="1"/>
  <c r="I260" i="16"/>
  <c r="K260" i="16" s="1"/>
  <c r="I259" i="16"/>
  <c r="K259" i="16" s="1"/>
  <c r="I258" i="16"/>
  <c r="K258" i="16" s="1"/>
  <c r="I257" i="16"/>
  <c r="K257" i="16" s="1"/>
  <c r="I256" i="16"/>
  <c r="K256" i="16" s="1"/>
  <c r="I268" i="16"/>
  <c r="K268" i="16" s="1"/>
  <c r="I267" i="16"/>
  <c r="K267" i="16" s="1"/>
  <c r="I266" i="16"/>
  <c r="K266" i="16" s="1"/>
  <c r="I265" i="16"/>
  <c r="K265" i="16" s="1"/>
  <c r="I264" i="16"/>
  <c r="K264" i="16" s="1"/>
  <c r="I263" i="16"/>
  <c r="K263" i="16" s="1"/>
  <c r="E307" i="17"/>
  <c r="E302" i="17"/>
  <c r="E304" i="17"/>
  <c r="E301" i="17"/>
  <c r="E339" i="17"/>
  <c r="C318" i="17"/>
  <c r="B318" i="17"/>
  <c r="A318" i="17"/>
  <c r="B298" i="17"/>
  <c r="B311" i="17"/>
  <c r="B299" i="17"/>
  <c r="B281" i="17"/>
  <c r="B282" i="17"/>
  <c r="B293" i="17"/>
  <c r="B283" i="17"/>
  <c r="B285" i="17"/>
  <c r="B287" i="17"/>
  <c r="B288" i="17"/>
  <c r="B284" i="17"/>
  <c r="B286" i="17"/>
  <c r="B292" i="17"/>
  <c r="B295" i="17"/>
  <c r="B291" i="17"/>
  <c r="B290" i="17"/>
  <c r="C289" i="17"/>
  <c r="B289" i="17"/>
  <c r="A289" i="17"/>
  <c r="C324" i="17"/>
  <c r="B324" i="17"/>
  <c r="A324" i="17"/>
  <c r="C296" i="17"/>
  <c r="B296" i="17"/>
  <c r="A296" i="17"/>
  <c r="C294" i="17"/>
  <c r="B294" i="17"/>
  <c r="A294" i="17"/>
  <c r="C297" i="17"/>
  <c r="B297" i="17"/>
  <c r="A297" i="17"/>
  <c r="D294" i="17"/>
  <c r="E294" i="17"/>
  <c r="D296" i="17"/>
  <c r="E296" i="17"/>
  <c r="D324" i="17"/>
  <c r="E324" i="17"/>
  <c r="D289" i="17"/>
  <c r="E289" i="17"/>
  <c r="D290" i="17"/>
  <c r="E290" i="17"/>
  <c r="D291" i="17"/>
  <c r="E291" i="17"/>
  <c r="D295" i="17"/>
  <c r="E295" i="17"/>
  <c r="D292" i="17"/>
  <c r="E292" i="17"/>
  <c r="D286" i="17"/>
  <c r="E286" i="17"/>
  <c r="D284" i="17"/>
  <c r="E284" i="17"/>
  <c r="D288" i="17"/>
  <c r="E288" i="17"/>
  <c r="D287" i="17"/>
  <c r="E287" i="17"/>
  <c r="D285" i="17"/>
  <c r="E285" i="17"/>
  <c r="D283" i="17"/>
  <c r="E283" i="17"/>
  <c r="D293" i="17"/>
  <c r="E293" i="17"/>
  <c r="D282" i="17"/>
  <c r="E282" i="17"/>
  <c r="D281" i="17"/>
  <c r="E281" i="17"/>
  <c r="D299" i="17"/>
  <c r="E299" i="17"/>
  <c r="D311" i="17"/>
  <c r="E311" i="17"/>
  <c r="D298" i="17"/>
  <c r="E298" i="17"/>
  <c r="D318" i="17"/>
  <c r="E318" i="17"/>
  <c r="M283" i="17"/>
  <c r="O283" i="17" s="1"/>
  <c r="M293" i="17"/>
  <c r="O293" i="17" s="1"/>
  <c r="M282" i="17"/>
  <c r="O282" i="17" s="1"/>
  <c r="M292" i="17"/>
  <c r="O292" i="17" s="1"/>
  <c r="M286" i="17"/>
  <c r="O286" i="17" s="1"/>
  <c r="M284" i="17"/>
  <c r="O284" i="17" s="1"/>
  <c r="M288" i="17"/>
  <c r="O288" i="17" s="1"/>
  <c r="M287" i="17"/>
  <c r="O287" i="17" s="1"/>
  <c r="M285" i="17"/>
  <c r="O285" i="17" s="1"/>
  <c r="M281" i="17"/>
  <c r="O281" i="17" s="1"/>
  <c r="M299" i="17"/>
  <c r="O299" i="17" s="1"/>
  <c r="M311" i="17"/>
  <c r="O311" i="17" s="1"/>
  <c r="M298" i="17"/>
  <c r="O298" i="17" s="1"/>
  <c r="M318" i="17"/>
  <c r="O318" i="17" s="1"/>
  <c r="M289" i="17"/>
  <c r="O289" i="17" s="1"/>
  <c r="O297" i="17"/>
  <c r="M295" i="17"/>
  <c r="O295" i="17" s="1"/>
  <c r="M291" i="17"/>
  <c r="O291" i="17" s="1"/>
  <c r="M290" i="17"/>
  <c r="O290" i="17" s="1"/>
  <c r="M324" i="17"/>
  <c r="O324" i="17" s="1"/>
  <c r="M296" i="17"/>
  <c r="O296" i="17" s="1"/>
  <c r="M294" i="17"/>
  <c r="O294" i="17" s="1"/>
  <c r="D297" i="17"/>
  <c r="E297" i="17"/>
  <c r="B30" i="15"/>
  <c r="A30" i="15"/>
  <c r="B29" i="15"/>
  <c r="A29" i="15"/>
  <c r="B27" i="15"/>
  <c r="A27" i="15"/>
  <c r="B28" i="15"/>
  <c r="A28" i="15"/>
  <c r="A246" i="18"/>
  <c r="B246" i="18"/>
  <c r="C246" i="18"/>
  <c r="D246" i="18"/>
  <c r="E246" i="18"/>
  <c r="A247" i="18"/>
  <c r="B247" i="18"/>
  <c r="C247" i="18"/>
  <c r="D247" i="18"/>
  <c r="E247" i="18"/>
  <c r="A248" i="18"/>
  <c r="B248" i="18"/>
  <c r="C248" i="18"/>
  <c r="D248" i="18"/>
  <c r="E248" i="18"/>
  <c r="A249" i="18"/>
  <c r="B249" i="18"/>
  <c r="C249" i="18"/>
  <c r="D249" i="18"/>
  <c r="E249" i="18"/>
  <c r="A250" i="18"/>
  <c r="B250" i="18"/>
  <c r="C250" i="18"/>
  <c r="D250" i="18"/>
  <c r="E250" i="18"/>
  <c r="A251" i="18"/>
  <c r="B251" i="18"/>
  <c r="C251" i="18"/>
  <c r="D251" i="18"/>
  <c r="E251" i="18"/>
  <c r="A252" i="18"/>
  <c r="B252" i="18"/>
  <c r="C252" i="18"/>
  <c r="D252" i="18"/>
  <c r="E252" i="18"/>
  <c r="A253" i="18"/>
  <c r="B253" i="18"/>
  <c r="C253" i="18"/>
  <c r="D253" i="18"/>
  <c r="E253" i="18"/>
  <c r="A254" i="18"/>
  <c r="B254" i="18"/>
  <c r="C254" i="18"/>
  <c r="D254" i="18"/>
  <c r="E254" i="18"/>
  <c r="A255" i="18"/>
  <c r="B255" i="18"/>
  <c r="C255" i="18"/>
  <c r="D255" i="18"/>
  <c r="E255" i="18"/>
  <c r="A256" i="18"/>
  <c r="B256" i="18"/>
  <c r="C256" i="18"/>
  <c r="D256" i="18"/>
  <c r="E256" i="18"/>
  <c r="A257" i="18"/>
  <c r="B257" i="18"/>
  <c r="C257" i="18"/>
  <c r="D257" i="18"/>
  <c r="E257" i="18"/>
  <c r="A258" i="18"/>
  <c r="B258" i="18"/>
  <c r="C258" i="18"/>
  <c r="D258" i="18"/>
  <c r="E258" i="18"/>
  <c r="A259" i="18"/>
  <c r="B259" i="18"/>
  <c r="C259" i="18"/>
  <c r="D259" i="18"/>
  <c r="E259" i="18"/>
  <c r="M259" i="18"/>
  <c r="O259" i="18" s="1"/>
  <c r="M258" i="18"/>
  <c r="O258" i="18" s="1"/>
  <c r="M257" i="18"/>
  <c r="O257" i="18" s="1"/>
  <c r="M256" i="18"/>
  <c r="O256" i="18" s="1"/>
  <c r="M255" i="18"/>
  <c r="O255" i="18" s="1"/>
  <c r="M254" i="18"/>
  <c r="O254" i="18" s="1"/>
  <c r="M253" i="18"/>
  <c r="O253" i="18" s="1"/>
  <c r="M252" i="18"/>
  <c r="O252" i="18" s="1"/>
  <c r="M251" i="18"/>
  <c r="O251" i="18" s="1"/>
  <c r="M250" i="18"/>
  <c r="O250" i="18" s="1"/>
  <c r="M249" i="18"/>
  <c r="O249" i="18" s="1"/>
  <c r="M248" i="18"/>
  <c r="O248" i="18" s="1"/>
  <c r="M247" i="18"/>
  <c r="O247" i="18" s="1"/>
  <c r="O246" i="18"/>
  <c r="A233" i="18"/>
  <c r="B233" i="18"/>
  <c r="A234" i="18"/>
  <c r="B234" i="18"/>
  <c r="A235" i="18"/>
  <c r="B235" i="18"/>
  <c r="A236" i="18"/>
  <c r="B236" i="18"/>
  <c r="A237" i="18"/>
  <c r="B237" i="18"/>
  <c r="A238" i="18"/>
  <c r="B238" i="18"/>
  <c r="A239" i="18"/>
  <c r="B239" i="18"/>
  <c r="A240" i="18"/>
  <c r="B240" i="18"/>
  <c r="A241" i="18"/>
  <c r="B241" i="18"/>
  <c r="A242" i="18"/>
  <c r="B242" i="18"/>
  <c r="A243" i="18"/>
  <c r="B243" i="18"/>
  <c r="A244" i="18"/>
  <c r="B244" i="18"/>
  <c r="A245" i="18"/>
  <c r="B245" i="18"/>
  <c r="C233" i="18"/>
  <c r="D233" i="18"/>
  <c r="E233" i="18"/>
  <c r="C234" i="18"/>
  <c r="D234" i="18"/>
  <c r="E234" i="18"/>
  <c r="C235" i="18"/>
  <c r="D235" i="18"/>
  <c r="E235" i="18"/>
  <c r="C236" i="18"/>
  <c r="D236" i="18"/>
  <c r="E236" i="18"/>
  <c r="C237" i="18"/>
  <c r="D237" i="18"/>
  <c r="E237" i="18"/>
  <c r="C238" i="18"/>
  <c r="D238" i="18"/>
  <c r="E238" i="18"/>
  <c r="C239" i="18"/>
  <c r="D239" i="18"/>
  <c r="E239" i="18"/>
  <c r="C240" i="18"/>
  <c r="D240" i="18"/>
  <c r="E240" i="18"/>
  <c r="C241" i="18"/>
  <c r="D241" i="18"/>
  <c r="E241" i="18"/>
  <c r="C242" i="18"/>
  <c r="D242" i="18"/>
  <c r="E242" i="18"/>
  <c r="C243" i="18"/>
  <c r="D243" i="18"/>
  <c r="E243" i="18"/>
  <c r="C244" i="18"/>
  <c r="D244" i="18"/>
  <c r="E244" i="18"/>
  <c r="C245" i="18"/>
  <c r="D245" i="18"/>
  <c r="E245" i="18"/>
  <c r="M239" i="18"/>
  <c r="O239" i="18" s="1"/>
  <c r="M240" i="18"/>
  <c r="O240" i="18" s="1"/>
  <c r="M241" i="18"/>
  <c r="O241" i="18" s="1"/>
  <c r="M242" i="18"/>
  <c r="O242" i="18" s="1"/>
  <c r="M243" i="18"/>
  <c r="O243" i="18" s="1"/>
  <c r="M244" i="18"/>
  <c r="O244" i="18" s="1"/>
  <c r="M245" i="18"/>
  <c r="O245" i="18" s="1"/>
  <c r="M238" i="18"/>
  <c r="O238" i="18" s="1"/>
  <c r="M237" i="18"/>
  <c r="O237" i="18" s="1"/>
  <c r="M236" i="18"/>
  <c r="O236" i="18" s="1"/>
  <c r="M235" i="18"/>
  <c r="O235" i="18" s="1"/>
  <c r="M234" i="18"/>
  <c r="O234" i="18" s="1"/>
  <c r="M233" i="18"/>
  <c r="O233" i="18" s="1"/>
  <c r="A276" i="17"/>
  <c r="B276" i="17"/>
  <c r="E277" i="17"/>
  <c r="E278" i="17"/>
  <c r="E280" i="17"/>
  <c r="E275" i="17"/>
  <c r="E273" i="17"/>
  <c r="E274" i="17"/>
  <c r="A274" i="17"/>
  <c r="B274" i="17"/>
  <c r="C274" i="17"/>
  <c r="D274" i="17"/>
  <c r="A273" i="17"/>
  <c r="B273" i="17"/>
  <c r="C273" i="17"/>
  <c r="D273" i="17"/>
  <c r="A275" i="17"/>
  <c r="B275" i="17"/>
  <c r="C275" i="17"/>
  <c r="D275" i="17"/>
  <c r="A280" i="17"/>
  <c r="B280" i="17"/>
  <c r="C280" i="17"/>
  <c r="D280" i="17"/>
  <c r="A278" i="17"/>
  <c r="B278" i="17"/>
  <c r="C278" i="17"/>
  <c r="D278" i="17"/>
  <c r="A277" i="17"/>
  <c r="B277" i="17"/>
  <c r="C277" i="17"/>
  <c r="D277" i="17"/>
  <c r="O279" i="17"/>
  <c r="O280" i="17"/>
  <c r="M274" i="17"/>
  <c r="O274" i="17" s="1"/>
  <c r="M273" i="17"/>
  <c r="O273" i="17" s="1"/>
  <c r="M275" i="17"/>
  <c r="O275" i="17" s="1"/>
  <c r="M278" i="17"/>
  <c r="O278" i="17" s="1"/>
  <c r="M277" i="17"/>
  <c r="O277" i="17" s="1"/>
  <c r="M276" i="17"/>
  <c r="O276" i="17" s="1"/>
  <c r="E276" i="17"/>
  <c r="A279" i="17"/>
  <c r="B279" i="17"/>
  <c r="C279" i="17"/>
  <c r="D279" i="17"/>
  <c r="C276" i="17"/>
  <c r="D276" i="17"/>
  <c r="E279" i="17"/>
  <c r="I238" i="16"/>
  <c r="K238" i="16" s="1"/>
  <c r="I237" i="16"/>
  <c r="K237" i="16" s="1"/>
  <c r="I236" i="16"/>
  <c r="K236" i="16" s="1"/>
  <c r="A26" i="15"/>
  <c r="B26" i="15"/>
  <c r="A240" i="16"/>
  <c r="B240" i="16"/>
  <c r="C240" i="16"/>
  <c r="A241" i="16"/>
  <c r="B241" i="16"/>
  <c r="C241" i="16"/>
  <c r="A242" i="16"/>
  <c r="B242" i="16"/>
  <c r="C242" i="16"/>
  <c r="I242" i="16"/>
  <c r="K242" i="16" s="1"/>
  <c r="I241" i="16"/>
  <c r="K241" i="16" s="1"/>
  <c r="I240" i="16"/>
  <c r="K240" i="16" s="1"/>
  <c r="A25" i="15"/>
  <c r="B25" i="15"/>
  <c r="D271" i="17"/>
  <c r="E271" i="17"/>
  <c r="D255" i="17"/>
  <c r="E255" i="17"/>
  <c r="A230" i="18"/>
  <c r="B230" i="18"/>
  <c r="A231" i="18"/>
  <c r="B231" i="18"/>
  <c r="A232" i="18"/>
  <c r="B232" i="18"/>
  <c r="C230" i="18"/>
  <c r="D230" i="18"/>
  <c r="E230" i="18"/>
  <c r="C231" i="18"/>
  <c r="D231" i="18"/>
  <c r="E231" i="18"/>
  <c r="C232" i="18"/>
  <c r="D232" i="18"/>
  <c r="E232" i="18"/>
  <c r="O230" i="18"/>
  <c r="O231" i="18"/>
  <c r="A229" i="18"/>
  <c r="C229" i="18"/>
  <c r="B229" i="18"/>
  <c r="D229" i="18"/>
  <c r="E229" i="18"/>
  <c r="O271" i="17"/>
  <c r="M255" i="17"/>
  <c r="O255" i="17" s="1"/>
  <c r="M266" i="17"/>
  <c r="O266" i="17" s="1"/>
  <c r="A255" i="17"/>
  <c r="C255" i="17"/>
  <c r="A271" i="17"/>
  <c r="C271" i="17"/>
  <c r="B255" i="17"/>
  <c r="B271" i="17"/>
  <c r="A270" i="17"/>
  <c r="B270" i="17"/>
  <c r="C270" i="17"/>
  <c r="D270" i="17"/>
  <c r="E270" i="17"/>
  <c r="A269" i="17"/>
  <c r="B269" i="17"/>
  <c r="C269" i="17"/>
  <c r="D269" i="17"/>
  <c r="E269" i="17"/>
  <c r="A265" i="17"/>
  <c r="B265" i="17"/>
  <c r="C265" i="17"/>
  <c r="D265" i="17"/>
  <c r="E265" i="17"/>
  <c r="A266" i="17"/>
  <c r="B266" i="17"/>
  <c r="C266" i="17"/>
  <c r="D266" i="17"/>
  <c r="E266" i="17"/>
  <c r="O270" i="17"/>
  <c r="M265" i="17"/>
  <c r="O265" i="17" s="1"/>
  <c r="M269" i="17"/>
  <c r="O269" i="17" s="1"/>
  <c r="A267" i="17"/>
  <c r="B267" i="17"/>
  <c r="C267" i="17"/>
  <c r="D267" i="17"/>
  <c r="E267" i="17"/>
  <c r="A261" i="17"/>
  <c r="B261" i="17"/>
  <c r="C261" i="17"/>
  <c r="D261" i="17"/>
  <c r="E261" i="17"/>
  <c r="A259" i="17"/>
  <c r="B259" i="17"/>
  <c r="C259" i="17"/>
  <c r="D259" i="17"/>
  <c r="E259" i="17"/>
  <c r="A256" i="17"/>
  <c r="B256" i="17"/>
  <c r="C256" i="17"/>
  <c r="D256" i="17"/>
  <c r="E256" i="17"/>
  <c r="A262" i="17"/>
  <c r="B262" i="17"/>
  <c r="C262" i="17"/>
  <c r="D262" i="17"/>
  <c r="E262" i="17"/>
  <c r="A272" i="17"/>
  <c r="B272" i="17"/>
  <c r="C272" i="17"/>
  <c r="D272" i="17"/>
  <c r="E272" i="17"/>
  <c r="M262" i="17"/>
  <c r="O262" i="17" s="1"/>
  <c r="M256" i="17"/>
  <c r="O256" i="17" s="1"/>
  <c r="O267" i="17"/>
  <c r="M272" i="17"/>
  <c r="O272" i="17" s="1"/>
  <c r="M259" i="17"/>
  <c r="O259" i="17" s="1"/>
  <c r="M261" i="17"/>
  <c r="O261" i="17" s="1"/>
  <c r="A22" i="15"/>
  <c r="B22" i="15"/>
  <c r="A23" i="15"/>
  <c r="B23" i="15"/>
  <c r="A24" i="15"/>
  <c r="B24" i="15"/>
  <c r="I219" i="16"/>
  <c r="K219" i="16" s="1"/>
  <c r="A219" i="16"/>
  <c r="B219" i="16"/>
  <c r="C219" i="16"/>
  <c r="I218" i="16"/>
  <c r="K218" i="16" s="1"/>
  <c r="I224" i="16"/>
  <c r="K224" i="16" s="1"/>
  <c r="I223" i="16"/>
  <c r="K223" i="16" s="1"/>
  <c r="I222" i="16"/>
  <c r="K222" i="16" s="1"/>
  <c r="I221" i="16"/>
  <c r="K221" i="16" s="1"/>
  <c r="I227" i="16"/>
  <c r="K227" i="16" s="1"/>
  <c r="I228" i="16"/>
  <c r="K228" i="16" s="1"/>
  <c r="I229" i="16"/>
  <c r="K229" i="16" s="1"/>
  <c r="I226" i="16"/>
  <c r="K226" i="16" s="1"/>
  <c r="A268" i="17"/>
  <c r="B268" i="17"/>
  <c r="C268" i="17"/>
  <c r="D268" i="17"/>
  <c r="E268" i="17"/>
  <c r="O268" i="17"/>
  <c r="A264" i="17"/>
  <c r="B264" i="17"/>
  <c r="C264" i="17"/>
  <c r="D264" i="17"/>
  <c r="E264" i="17"/>
  <c r="A258" i="17"/>
  <c r="B258" i="17"/>
  <c r="C258" i="17"/>
  <c r="D258" i="17"/>
  <c r="E258" i="17"/>
  <c r="A257" i="17"/>
  <c r="B257" i="17"/>
  <c r="C257" i="17"/>
  <c r="D257" i="17"/>
  <c r="E257" i="17"/>
  <c r="A260" i="17"/>
  <c r="B260" i="17"/>
  <c r="C260" i="17"/>
  <c r="D260" i="17"/>
  <c r="E260" i="17"/>
  <c r="O263" i="17"/>
  <c r="M260" i="17"/>
  <c r="O260" i="17" s="1"/>
  <c r="M257" i="17"/>
  <c r="O257" i="17" s="1"/>
  <c r="M258" i="17"/>
  <c r="O258" i="17" s="1"/>
  <c r="M264" i="17"/>
  <c r="O264" i="17" s="1"/>
  <c r="A263" i="17"/>
  <c r="C263" i="17"/>
  <c r="B263" i="17"/>
  <c r="D263" i="17"/>
  <c r="E263" i="17"/>
  <c r="A239" i="17"/>
  <c r="A212" i="17"/>
  <c r="A240" i="17"/>
  <c r="A211" i="17"/>
  <c r="A241" i="17"/>
  <c r="A242" i="17"/>
  <c r="A243" i="17"/>
  <c r="A244" i="17"/>
  <c r="A213" i="17"/>
  <c r="A245" i="17"/>
  <c r="A246" i="17"/>
  <c r="A247" i="17"/>
  <c r="A228" i="17"/>
  <c r="A248" i="17"/>
  <c r="A249" i="17"/>
  <c r="A250" i="17"/>
  <c r="A217" i="17"/>
  <c r="A230" i="17"/>
  <c r="A251" i="17"/>
  <c r="A252" i="17"/>
  <c r="A224" i="17"/>
  <c r="A253" i="17"/>
  <c r="A216" i="17"/>
  <c r="A227" i="17"/>
  <c r="A254" i="17"/>
  <c r="K230" i="16"/>
  <c r="I233" i="16"/>
  <c r="K233" i="16" s="1"/>
  <c r="I234" i="16"/>
  <c r="K234" i="16" s="1"/>
  <c r="I231" i="16"/>
  <c r="K231" i="16" s="1"/>
  <c r="A231" i="16"/>
  <c r="B231" i="16"/>
  <c r="C231" i="16"/>
  <c r="A232" i="16"/>
  <c r="B232" i="16"/>
  <c r="C232" i="16"/>
  <c r="A233" i="16"/>
  <c r="B233" i="16"/>
  <c r="C233" i="16"/>
  <c r="A234" i="16"/>
  <c r="B234" i="16"/>
  <c r="C234" i="16"/>
  <c r="A225" i="16"/>
  <c r="B225" i="16"/>
  <c r="C225" i="16"/>
  <c r="A226" i="16"/>
  <c r="B226" i="16"/>
  <c r="C226" i="16"/>
  <c r="A227" i="16"/>
  <c r="B227" i="16"/>
  <c r="C227" i="16"/>
  <c r="A228" i="16"/>
  <c r="B228" i="16"/>
  <c r="C228" i="16"/>
  <c r="A229" i="16"/>
  <c r="B229" i="16"/>
  <c r="C229" i="16"/>
  <c r="A21" i="15"/>
  <c r="B21" i="15"/>
  <c r="A226" i="18"/>
  <c r="B226" i="18"/>
  <c r="C226" i="18"/>
  <c r="D226" i="18"/>
  <c r="E226" i="18"/>
  <c r="A227" i="18"/>
  <c r="B227" i="18"/>
  <c r="C227" i="18"/>
  <c r="D227" i="18"/>
  <c r="E227" i="18"/>
  <c r="A228" i="18"/>
  <c r="B228" i="18"/>
  <c r="C228" i="18"/>
  <c r="D228" i="18"/>
  <c r="E228" i="18"/>
  <c r="O229" i="17"/>
  <c r="M254" i="17"/>
  <c r="O254" i="17" s="1"/>
  <c r="M227" i="17"/>
  <c r="O227" i="17" s="1"/>
  <c r="M216" i="17"/>
  <c r="O216" i="17" s="1"/>
  <c r="M253" i="17"/>
  <c r="O253" i="17" s="1"/>
  <c r="M224" i="17"/>
  <c r="O224" i="17" s="1"/>
  <c r="M252" i="17"/>
  <c r="O252" i="17" s="1"/>
  <c r="M251" i="17"/>
  <c r="O251" i="17" s="1"/>
  <c r="M230" i="17"/>
  <c r="O230" i="17" s="1"/>
  <c r="M217" i="17"/>
  <c r="O217" i="17" s="1"/>
  <c r="M250" i="17"/>
  <c r="O250" i="17" s="1"/>
  <c r="M249" i="17"/>
  <c r="O249" i="17" s="1"/>
  <c r="M248" i="17"/>
  <c r="O248" i="17" s="1"/>
  <c r="M228" i="17"/>
  <c r="O228" i="17" s="1"/>
  <c r="M247" i="17"/>
  <c r="O247" i="17" s="1"/>
  <c r="M246" i="17"/>
  <c r="O246" i="17" s="1"/>
  <c r="M245" i="17"/>
  <c r="O245" i="17" s="1"/>
  <c r="M213" i="17"/>
  <c r="O213" i="17" s="1"/>
  <c r="M244" i="17"/>
  <c r="O244" i="17" s="1"/>
  <c r="M243" i="17"/>
  <c r="O243" i="17" s="1"/>
  <c r="M242" i="17"/>
  <c r="O242" i="17" s="1"/>
  <c r="M241" i="17"/>
  <c r="O241" i="17" s="1"/>
  <c r="M211" i="17"/>
  <c r="O211" i="17" s="1"/>
  <c r="M240" i="17"/>
  <c r="O240" i="17" s="1"/>
  <c r="M212" i="17"/>
  <c r="O212" i="17" s="1"/>
  <c r="M239" i="17"/>
  <c r="O239" i="17" s="1"/>
  <c r="B229" i="17"/>
  <c r="C229" i="17"/>
  <c r="D229" i="17"/>
  <c r="E229" i="17"/>
  <c r="B239" i="17"/>
  <c r="C239" i="17"/>
  <c r="D239" i="17"/>
  <c r="E239" i="17"/>
  <c r="B212" i="17"/>
  <c r="C212" i="17"/>
  <c r="D212" i="17"/>
  <c r="E212" i="17"/>
  <c r="B240" i="17"/>
  <c r="C240" i="17"/>
  <c r="D240" i="17"/>
  <c r="E240" i="17"/>
  <c r="B211" i="17"/>
  <c r="C211" i="17"/>
  <c r="D211" i="17"/>
  <c r="E211" i="17"/>
  <c r="B241" i="17"/>
  <c r="C241" i="17"/>
  <c r="D241" i="17"/>
  <c r="E241" i="17"/>
  <c r="B242" i="17"/>
  <c r="C242" i="17"/>
  <c r="D242" i="17"/>
  <c r="E242" i="17"/>
  <c r="B243" i="17"/>
  <c r="C243" i="17"/>
  <c r="D243" i="17"/>
  <c r="E243" i="17"/>
  <c r="B244" i="17"/>
  <c r="C244" i="17"/>
  <c r="D244" i="17"/>
  <c r="E244" i="17"/>
  <c r="B213" i="17"/>
  <c r="C213" i="17"/>
  <c r="D213" i="17"/>
  <c r="E213" i="17"/>
  <c r="B245" i="17"/>
  <c r="C245" i="17"/>
  <c r="D245" i="17"/>
  <c r="E245" i="17"/>
  <c r="B246" i="17"/>
  <c r="C246" i="17"/>
  <c r="D246" i="17"/>
  <c r="E246" i="17"/>
  <c r="B247" i="17"/>
  <c r="C247" i="17"/>
  <c r="D247" i="17"/>
  <c r="E247" i="17"/>
  <c r="B228" i="17"/>
  <c r="C228" i="17"/>
  <c r="D228" i="17"/>
  <c r="E228" i="17"/>
  <c r="B248" i="17"/>
  <c r="C248" i="17"/>
  <c r="D248" i="17"/>
  <c r="E248" i="17"/>
  <c r="B249" i="17"/>
  <c r="C249" i="17"/>
  <c r="D249" i="17"/>
  <c r="E249" i="17"/>
  <c r="B250" i="17"/>
  <c r="C250" i="17"/>
  <c r="D250" i="17"/>
  <c r="E250" i="17"/>
  <c r="B217" i="17"/>
  <c r="C217" i="17"/>
  <c r="D217" i="17"/>
  <c r="E217" i="17"/>
  <c r="B230" i="17"/>
  <c r="C230" i="17"/>
  <c r="D230" i="17"/>
  <c r="E230" i="17"/>
  <c r="B251" i="17"/>
  <c r="C251" i="17"/>
  <c r="D251" i="17"/>
  <c r="E251" i="17"/>
  <c r="B252" i="17"/>
  <c r="C252" i="17"/>
  <c r="D252" i="17"/>
  <c r="E252" i="17"/>
  <c r="B224" i="17"/>
  <c r="C224" i="17"/>
  <c r="D224" i="17"/>
  <c r="E224" i="17"/>
  <c r="B253" i="17"/>
  <c r="C253" i="17"/>
  <c r="D253" i="17"/>
  <c r="E253" i="17"/>
  <c r="B216" i="17"/>
  <c r="C216" i="17"/>
  <c r="D216" i="17"/>
  <c r="E216" i="17"/>
  <c r="B227" i="17"/>
  <c r="C227" i="17"/>
  <c r="D227" i="17"/>
  <c r="E227" i="17"/>
  <c r="B254" i="17"/>
  <c r="C254" i="17"/>
  <c r="D254" i="17"/>
  <c r="E254" i="17"/>
  <c r="A229" i="17"/>
  <c r="K173" i="16"/>
  <c r="I175" i="16"/>
  <c r="K175" i="16" s="1"/>
  <c r="I176" i="16"/>
  <c r="K176" i="16" s="1"/>
  <c r="I177" i="16"/>
  <c r="K177" i="16" s="1"/>
  <c r="I178" i="16"/>
  <c r="K178" i="16" s="1"/>
  <c r="I179" i="16"/>
  <c r="K179" i="16" s="1"/>
  <c r="I180" i="16"/>
  <c r="K180" i="16" s="1"/>
  <c r="I181" i="16"/>
  <c r="K181" i="16" s="1"/>
  <c r="I182" i="16"/>
  <c r="K182" i="16" s="1"/>
  <c r="I183" i="16"/>
  <c r="K183" i="16" s="1"/>
  <c r="I184" i="16"/>
  <c r="K184" i="16" s="1"/>
  <c r="I185" i="16"/>
  <c r="K185" i="16" s="1"/>
  <c r="I186" i="16"/>
  <c r="K186" i="16" s="1"/>
  <c r="I187" i="16"/>
  <c r="K187" i="16" s="1"/>
  <c r="I188" i="16"/>
  <c r="K188" i="16" s="1"/>
  <c r="I189" i="16"/>
  <c r="K189" i="16" s="1"/>
  <c r="I190" i="16"/>
  <c r="K190" i="16" s="1"/>
  <c r="I191" i="16"/>
  <c r="K191" i="16" s="1"/>
  <c r="I192" i="16"/>
  <c r="K192" i="16" s="1"/>
  <c r="I193" i="16"/>
  <c r="K193" i="16" s="1"/>
  <c r="I194" i="16"/>
  <c r="K194" i="16" s="1"/>
  <c r="I195" i="16"/>
  <c r="K195" i="16" s="1"/>
  <c r="I196" i="16"/>
  <c r="K196" i="16" s="1"/>
  <c r="I197" i="16"/>
  <c r="K197" i="16" s="1"/>
  <c r="I198" i="16"/>
  <c r="K198" i="16" s="1"/>
  <c r="I174" i="16"/>
  <c r="K174" i="16" s="1"/>
  <c r="A222" i="17"/>
  <c r="B222" i="17"/>
  <c r="C222" i="17"/>
  <c r="D222" i="17"/>
  <c r="E222" i="17"/>
  <c r="A238" i="17"/>
  <c r="B238" i="17"/>
  <c r="C238" i="17"/>
  <c r="D238" i="17"/>
  <c r="E238" i="17"/>
  <c r="A219" i="17"/>
  <c r="B219" i="17"/>
  <c r="C219" i="17"/>
  <c r="D219" i="17"/>
  <c r="E219" i="17"/>
  <c r="A226" i="17"/>
  <c r="B226" i="17"/>
  <c r="C226" i="17"/>
  <c r="D226" i="17"/>
  <c r="E226" i="17"/>
  <c r="A218" i="17"/>
  <c r="B218" i="17"/>
  <c r="C218" i="17"/>
  <c r="D218" i="17"/>
  <c r="E218" i="17"/>
  <c r="A224" i="18"/>
  <c r="B224" i="18"/>
  <c r="C224" i="18"/>
  <c r="D224" i="18"/>
  <c r="E224" i="18"/>
  <c r="A225" i="18"/>
  <c r="B225" i="18"/>
  <c r="C225" i="18"/>
  <c r="D225" i="18"/>
  <c r="E225" i="18"/>
  <c r="U224" i="18"/>
  <c r="O231" i="17"/>
  <c r="O215" i="17"/>
  <c r="O232" i="17"/>
  <c r="O233" i="17"/>
  <c r="O214" i="17"/>
  <c r="O234" i="17"/>
  <c r="O235" i="17"/>
  <c r="O236" i="17"/>
  <c r="O225" i="17"/>
  <c r="O237" i="17"/>
  <c r="O221" i="17"/>
  <c r="O223" i="17"/>
  <c r="O222" i="17"/>
  <c r="O238" i="17"/>
  <c r="O219" i="17"/>
  <c r="O226" i="17"/>
  <c r="O218" i="17"/>
  <c r="O220" i="17"/>
  <c r="T218" i="17"/>
  <c r="T226" i="17"/>
  <c r="T219" i="17"/>
  <c r="T222" i="17"/>
  <c r="T221" i="17"/>
  <c r="T225" i="17"/>
  <c r="T236" i="17"/>
  <c r="T214" i="17"/>
  <c r="T215" i="17"/>
  <c r="T220" i="17"/>
  <c r="K199" i="16"/>
  <c r="K200" i="16"/>
  <c r="K201" i="16"/>
  <c r="K202" i="16"/>
  <c r="K203" i="16"/>
  <c r="K204" i="16"/>
  <c r="K205" i="16"/>
  <c r="K206" i="16"/>
  <c r="K207" i="16"/>
  <c r="K208" i="16"/>
  <c r="K209" i="16"/>
  <c r="K210" i="16"/>
  <c r="K211" i="16"/>
  <c r="K212" i="16"/>
  <c r="K213" i="16"/>
  <c r="K214" i="16"/>
  <c r="K215" i="16"/>
  <c r="K216" i="16"/>
  <c r="A19" i="15"/>
  <c r="B19" i="15"/>
  <c r="A20" i="15"/>
  <c r="B20" i="15"/>
  <c r="K1136" i="18" l="1"/>
  <c r="A1137" i="18"/>
  <c r="C1137" i="18"/>
  <c r="K1008" i="18"/>
  <c r="A1009" i="18"/>
  <c r="C1009" i="18"/>
  <c r="A732" i="16"/>
  <c r="H733" i="16"/>
  <c r="A733" i="16" s="1"/>
  <c r="C893" i="18"/>
  <c r="A893" i="18"/>
  <c r="A882" i="18"/>
  <c r="C882" i="18"/>
  <c r="B940" i="17"/>
  <c r="O939" i="17"/>
  <c r="A938" i="17"/>
  <c r="C938" i="17"/>
  <c r="N940" i="17"/>
  <c r="M940" i="17"/>
  <c r="A668" i="16"/>
  <c r="H669" i="16"/>
  <c r="A669" i="16" s="1"/>
  <c r="A807" i="18"/>
  <c r="C807" i="18"/>
  <c r="K806" i="18"/>
  <c r="M645" i="18"/>
  <c r="O645" i="18" s="1"/>
  <c r="N646" i="18"/>
  <c r="M625" i="18"/>
  <c r="O625" i="18" s="1"/>
  <c r="N626" i="18"/>
  <c r="M606" i="18"/>
  <c r="O606" i="18" s="1"/>
  <c r="N607" i="18"/>
  <c r="N590" i="18"/>
  <c r="M589" i="18"/>
  <c r="O589" i="18" s="1"/>
  <c r="K530" i="18"/>
  <c r="C529" i="18"/>
  <c r="A529" i="18"/>
  <c r="O546" i="18"/>
  <c r="N545" i="18"/>
  <c r="M545" i="18"/>
  <c r="C167" i="17"/>
  <c r="K168" i="17"/>
  <c r="A167" i="17"/>
  <c r="C61" i="17"/>
  <c r="K62" i="17"/>
  <c r="A61" i="17"/>
  <c r="A61" i="18"/>
  <c r="B61" i="18"/>
  <c r="K48" i="17"/>
  <c r="C47" i="17"/>
  <c r="J48" i="17"/>
  <c r="B47" i="17"/>
  <c r="A47" i="17"/>
  <c r="K153" i="17"/>
  <c r="C152" i="17"/>
  <c r="A152" i="17"/>
  <c r="C493" i="18"/>
  <c r="K494" i="18"/>
  <c r="A493" i="18"/>
  <c r="J359" i="17"/>
  <c r="B353" i="17"/>
  <c r="A364" i="17"/>
  <c r="B364" i="17"/>
  <c r="O261" i="18"/>
  <c r="O260" i="18"/>
  <c r="C309" i="17"/>
  <c r="A309" i="17"/>
  <c r="K323" i="17"/>
  <c r="K53" i="16"/>
  <c r="I57" i="16"/>
  <c r="K57" i="16" s="1"/>
  <c r="I56" i="16"/>
  <c r="K56" i="16" s="1"/>
  <c r="I55" i="16"/>
  <c r="K55" i="16" s="1"/>
  <c r="I54" i="16"/>
  <c r="K54" i="16" s="1"/>
  <c r="K42" i="16"/>
  <c r="I52" i="16"/>
  <c r="K52" i="16" s="1"/>
  <c r="I51" i="16"/>
  <c r="K51" i="16" s="1"/>
  <c r="I50" i="16"/>
  <c r="K50" i="16" s="1"/>
  <c r="I49" i="16"/>
  <c r="K49" i="16" s="1"/>
  <c r="I48" i="16"/>
  <c r="K48" i="16" s="1"/>
  <c r="I47" i="16"/>
  <c r="K47" i="16" s="1"/>
  <c r="I46" i="16"/>
  <c r="K46" i="16" s="1"/>
  <c r="I45" i="16"/>
  <c r="K45" i="16" s="1"/>
  <c r="I44" i="16"/>
  <c r="K44" i="16" s="1"/>
  <c r="I43" i="16"/>
  <c r="K43" i="16" s="1"/>
  <c r="K58" i="16"/>
  <c r="K59" i="16"/>
  <c r="A58" i="16"/>
  <c r="B58" i="16"/>
  <c r="C58" i="16"/>
  <c r="A59" i="16"/>
  <c r="B59" i="16"/>
  <c r="C59" i="16"/>
  <c r="K60" i="16"/>
  <c r="I67" i="16"/>
  <c r="K67" i="16" s="1"/>
  <c r="I66" i="16"/>
  <c r="K66" i="16" s="1"/>
  <c r="I65" i="16"/>
  <c r="K65" i="16" s="1"/>
  <c r="I64" i="16"/>
  <c r="K64" i="16" s="1"/>
  <c r="I63" i="16"/>
  <c r="K63" i="16" s="1"/>
  <c r="I62" i="16"/>
  <c r="K62" i="16" s="1"/>
  <c r="I61" i="16"/>
  <c r="K61" i="16" s="1"/>
  <c r="K113" i="16"/>
  <c r="I122" i="16"/>
  <c r="K122" i="16" s="1"/>
  <c r="I121" i="16"/>
  <c r="K121" i="16" s="1"/>
  <c r="I120" i="16"/>
  <c r="K120" i="16" s="1"/>
  <c r="I119" i="16"/>
  <c r="K119" i="16" s="1"/>
  <c r="I118" i="16"/>
  <c r="K118" i="16" s="1"/>
  <c r="I117" i="16"/>
  <c r="K117" i="16" s="1"/>
  <c r="I116" i="16"/>
  <c r="K116" i="16" s="1"/>
  <c r="I115" i="16"/>
  <c r="K115" i="16" s="1"/>
  <c r="I114" i="16"/>
  <c r="K114" i="16" s="1"/>
  <c r="A11" i="15"/>
  <c r="A12" i="15"/>
  <c r="A13" i="15"/>
  <c r="A14" i="15"/>
  <c r="A15" i="15"/>
  <c r="A16" i="15"/>
  <c r="A17" i="15"/>
  <c r="A18" i="15"/>
  <c r="A220" i="17"/>
  <c r="B220" i="17"/>
  <c r="C220" i="17"/>
  <c r="D220" i="17"/>
  <c r="E220" i="17"/>
  <c r="A231" i="17"/>
  <c r="B231" i="17"/>
  <c r="C231" i="17"/>
  <c r="D231" i="17"/>
  <c r="E231" i="17"/>
  <c r="A215" i="17"/>
  <c r="B215" i="17"/>
  <c r="C215" i="17"/>
  <c r="D215" i="17"/>
  <c r="E215" i="17"/>
  <c r="A232" i="17"/>
  <c r="B232" i="17"/>
  <c r="C232" i="17"/>
  <c r="D232" i="17"/>
  <c r="E232" i="17"/>
  <c r="A233" i="17"/>
  <c r="B233" i="17"/>
  <c r="C233" i="17"/>
  <c r="D233" i="17"/>
  <c r="E233" i="17"/>
  <c r="A214" i="17"/>
  <c r="B214" i="17"/>
  <c r="C214" i="17"/>
  <c r="D214" i="17"/>
  <c r="E214" i="17"/>
  <c r="A234" i="17"/>
  <c r="B234" i="17"/>
  <c r="C234" i="17"/>
  <c r="D234" i="17"/>
  <c r="E234" i="17"/>
  <c r="A235" i="17"/>
  <c r="B235" i="17"/>
  <c r="C235" i="17"/>
  <c r="D235" i="17"/>
  <c r="E235" i="17"/>
  <c r="A236" i="17"/>
  <c r="B236" i="17"/>
  <c r="C236" i="17"/>
  <c r="D236" i="17"/>
  <c r="E236" i="17"/>
  <c r="A225" i="17"/>
  <c r="B225" i="17"/>
  <c r="C225" i="17"/>
  <c r="D225" i="17"/>
  <c r="E225" i="17"/>
  <c r="A237" i="17"/>
  <c r="B237" i="17"/>
  <c r="C237" i="17"/>
  <c r="D237" i="17"/>
  <c r="E237" i="17"/>
  <c r="A221" i="17"/>
  <c r="B221" i="17"/>
  <c r="C221" i="17"/>
  <c r="D221" i="17"/>
  <c r="E221" i="17"/>
  <c r="A223" i="17"/>
  <c r="B223" i="17"/>
  <c r="C223" i="17"/>
  <c r="D223" i="17"/>
  <c r="E223" i="17"/>
  <c r="K29" i="16"/>
  <c r="I37" i="16"/>
  <c r="K37" i="16" s="1"/>
  <c r="I38" i="16"/>
  <c r="K38" i="16" s="1"/>
  <c r="I39" i="16"/>
  <c r="K39" i="16" s="1"/>
  <c r="I40" i="16"/>
  <c r="K40" i="16" s="1"/>
  <c r="I41" i="16"/>
  <c r="K41" i="16" s="1"/>
  <c r="I36" i="16"/>
  <c r="K36" i="16" s="1"/>
  <c r="I35" i="16"/>
  <c r="K35" i="16" s="1"/>
  <c r="I34" i="16"/>
  <c r="K34" i="16" s="1"/>
  <c r="I33" i="16"/>
  <c r="K33" i="16" s="1"/>
  <c r="I32" i="16"/>
  <c r="K32" i="16" s="1"/>
  <c r="I31" i="16"/>
  <c r="K31" i="16" s="1"/>
  <c r="I30" i="16"/>
  <c r="K30" i="16" s="1"/>
  <c r="K21" i="16"/>
  <c r="I28" i="16"/>
  <c r="K28" i="16" s="1"/>
  <c r="I27" i="16"/>
  <c r="K27" i="16" s="1"/>
  <c r="I26" i="16"/>
  <c r="K26" i="16" s="1"/>
  <c r="I25" i="16"/>
  <c r="K25" i="16" s="1"/>
  <c r="I24" i="16"/>
  <c r="K24" i="16" s="1"/>
  <c r="I23" i="16"/>
  <c r="K23" i="16" s="1"/>
  <c r="I22" i="16"/>
  <c r="K22" i="16" s="1"/>
  <c r="I20" i="16"/>
  <c r="K20" i="16" s="1"/>
  <c r="I15" i="16"/>
  <c r="K15" i="16" s="1"/>
  <c r="I16" i="16"/>
  <c r="K16" i="16" s="1"/>
  <c r="I17" i="16"/>
  <c r="K17" i="16" s="1"/>
  <c r="I18" i="16"/>
  <c r="K18" i="16" s="1"/>
  <c r="I19" i="16"/>
  <c r="K19" i="16" s="1"/>
  <c r="K11" i="16"/>
  <c r="I14" i="16"/>
  <c r="K14" i="16" s="1"/>
  <c r="I13" i="16"/>
  <c r="K13" i="16" s="1"/>
  <c r="I12" i="16"/>
  <c r="K12" i="16" s="1"/>
  <c r="K2" i="16"/>
  <c r="I7" i="16"/>
  <c r="K7" i="16" s="1"/>
  <c r="I8" i="16"/>
  <c r="K8" i="16" s="1"/>
  <c r="I9" i="16"/>
  <c r="K9" i="16" s="1"/>
  <c r="I10" i="16"/>
  <c r="K10" i="16" s="1"/>
  <c r="I6" i="16"/>
  <c r="K6" i="16" s="1"/>
  <c r="I5" i="16"/>
  <c r="K5" i="16" s="1"/>
  <c r="I4" i="16"/>
  <c r="K4" i="16" s="1"/>
  <c r="I3" i="16"/>
  <c r="K3" i="16" s="1"/>
  <c r="K81" i="16"/>
  <c r="I83" i="16"/>
  <c r="K83" i="16" s="1"/>
  <c r="I84" i="16"/>
  <c r="K84" i="16" s="1"/>
  <c r="I85" i="16"/>
  <c r="K85" i="16" s="1"/>
  <c r="I82" i="16"/>
  <c r="K82" i="16" s="1"/>
  <c r="K86" i="16"/>
  <c r="I94" i="16"/>
  <c r="K94" i="16" s="1"/>
  <c r="I95" i="16"/>
  <c r="K95" i="16" s="1"/>
  <c r="I96" i="16"/>
  <c r="K96" i="16" s="1"/>
  <c r="I97" i="16"/>
  <c r="K97" i="16" s="1"/>
  <c r="I98" i="16"/>
  <c r="K98" i="16" s="1"/>
  <c r="I99" i="16"/>
  <c r="K99" i="16" s="1"/>
  <c r="I100" i="16"/>
  <c r="K100" i="16" s="1"/>
  <c r="I101" i="16"/>
  <c r="K101" i="16" s="1"/>
  <c r="I93" i="16"/>
  <c r="K93" i="16" s="1"/>
  <c r="I92" i="16"/>
  <c r="K92" i="16" s="1"/>
  <c r="I91" i="16"/>
  <c r="K91" i="16" s="1"/>
  <c r="I90" i="16"/>
  <c r="K90" i="16" s="1"/>
  <c r="I89" i="16"/>
  <c r="K89" i="16" s="1"/>
  <c r="I88" i="16"/>
  <c r="K88" i="16" s="1"/>
  <c r="I87" i="16"/>
  <c r="K87" i="16" s="1"/>
  <c r="K102" i="16"/>
  <c r="I104" i="16"/>
  <c r="K104" i="16" s="1"/>
  <c r="I105" i="16"/>
  <c r="K105" i="16" s="1"/>
  <c r="I106" i="16"/>
  <c r="K106" i="16" s="1"/>
  <c r="I107" i="16"/>
  <c r="K107" i="16" s="1"/>
  <c r="I108" i="16"/>
  <c r="K108" i="16" s="1"/>
  <c r="I109" i="16"/>
  <c r="K109" i="16" s="1"/>
  <c r="I110" i="16"/>
  <c r="K110" i="16" s="1"/>
  <c r="I111" i="16"/>
  <c r="K111" i="16" s="1"/>
  <c r="I112" i="16"/>
  <c r="K112" i="16" s="1"/>
  <c r="I103" i="16"/>
  <c r="K103" i="16" s="1"/>
  <c r="K68" i="16"/>
  <c r="I70" i="16"/>
  <c r="K70" i="16" s="1"/>
  <c r="I71" i="16"/>
  <c r="K71" i="16" s="1"/>
  <c r="I72" i="16"/>
  <c r="K72" i="16" s="1"/>
  <c r="I73" i="16"/>
  <c r="K73" i="16" s="1"/>
  <c r="I74" i="16"/>
  <c r="K74" i="16" s="1"/>
  <c r="I75" i="16"/>
  <c r="K75" i="16" s="1"/>
  <c r="I76" i="16"/>
  <c r="K76" i="16" s="1"/>
  <c r="I77" i="16"/>
  <c r="K77" i="16" s="1"/>
  <c r="I78" i="16"/>
  <c r="K78" i="16" s="1"/>
  <c r="I79" i="16"/>
  <c r="K79" i="16" s="1"/>
  <c r="I80" i="16"/>
  <c r="K80" i="16" s="1"/>
  <c r="I69" i="16"/>
  <c r="K69" i="16" s="1"/>
  <c r="I133" i="16"/>
  <c r="K133" i="16" s="1"/>
  <c r="I134" i="16"/>
  <c r="K134" i="16" s="1"/>
  <c r="I135" i="16"/>
  <c r="K135" i="16" s="1"/>
  <c r="I136" i="16"/>
  <c r="K136" i="16" s="1"/>
  <c r="I137" i="16"/>
  <c r="K137" i="16" s="1"/>
  <c r="I138" i="16"/>
  <c r="K138" i="16" s="1"/>
  <c r="I139" i="16"/>
  <c r="K139" i="16" s="1"/>
  <c r="I140" i="16"/>
  <c r="K140" i="16" s="1"/>
  <c r="I125" i="16"/>
  <c r="K125" i="16" s="1"/>
  <c r="I126" i="16"/>
  <c r="K126" i="16" s="1"/>
  <c r="I127" i="16"/>
  <c r="K127" i="16" s="1"/>
  <c r="I128" i="16"/>
  <c r="K128" i="16" s="1"/>
  <c r="I129" i="16"/>
  <c r="K129" i="16" s="1"/>
  <c r="I130" i="16"/>
  <c r="K130" i="16" s="1"/>
  <c r="I131" i="16"/>
  <c r="K131" i="16" s="1"/>
  <c r="I132" i="16"/>
  <c r="K132" i="16" s="1"/>
  <c r="I124" i="16"/>
  <c r="K124" i="16" s="1"/>
  <c r="K123" i="16"/>
  <c r="K141" i="16"/>
  <c r="I151" i="16"/>
  <c r="K151" i="16" s="1"/>
  <c r="I150" i="16"/>
  <c r="K150" i="16" s="1"/>
  <c r="I149" i="16"/>
  <c r="K149" i="16" s="1"/>
  <c r="I148" i="16"/>
  <c r="K148" i="16" s="1"/>
  <c r="I147" i="16"/>
  <c r="K147" i="16" s="1"/>
  <c r="I146" i="16"/>
  <c r="K146" i="16" s="1"/>
  <c r="I145" i="16"/>
  <c r="K145" i="16" s="1"/>
  <c r="I144" i="16"/>
  <c r="K144" i="16" s="1"/>
  <c r="I143" i="16"/>
  <c r="K143" i="16" s="1"/>
  <c r="I142" i="16"/>
  <c r="K142" i="16" s="1"/>
  <c r="A9" i="15"/>
  <c r="A10" i="15"/>
  <c r="B14" i="15"/>
  <c r="B15" i="15"/>
  <c r="B16" i="15"/>
  <c r="B17" i="15"/>
  <c r="B18" i="15"/>
  <c r="A162" i="16"/>
  <c r="B162" i="16"/>
  <c r="C162" i="16"/>
  <c r="I162" i="16"/>
  <c r="K162" i="16" s="1"/>
  <c r="K172" i="16"/>
  <c r="A172" i="16"/>
  <c r="B172" i="16"/>
  <c r="C172" i="16"/>
  <c r="B3" i="15"/>
  <c r="B4" i="15"/>
  <c r="B5" i="15"/>
  <c r="B6" i="15"/>
  <c r="B7" i="15"/>
  <c r="B8" i="15"/>
  <c r="B9" i="15"/>
  <c r="B10" i="15"/>
  <c r="B11" i="15"/>
  <c r="B12" i="15"/>
  <c r="B13" i="15"/>
  <c r="A3" i="15"/>
  <c r="A4" i="15"/>
  <c r="A5" i="15"/>
  <c r="A6" i="15"/>
  <c r="A7" i="15"/>
  <c r="A8" i="15"/>
  <c r="K152" i="16"/>
  <c r="I154" i="16"/>
  <c r="K154" i="16" s="1"/>
  <c r="I155" i="16"/>
  <c r="K155" i="16" s="1"/>
  <c r="I156" i="16"/>
  <c r="K156" i="16" s="1"/>
  <c r="I157" i="16"/>
  <c r="K157" i="16" s="1"/>
  <c r="I158" i="16"/>
  <c r="K158" i="16" s="1"/>
  <c r="I159" i="16"/>
  <c r="K159" i="16" s="1"/>
  <c r="I160" i="16"/>
  <c r="K160" i="16" s="1"/>
  <c r="I161" i="16"/>
  <c r="K161" i="16" s="1"/>
  <c r="I153" i="16"/>
  <c r="K153" i="16" s="1"/>
  <c r="A3" i="14"/>
  <c r="A4" i="14"/>
  <c r="A5" i="14"/>
  <c r="A6" i="14"/>
  <c r="A7" i="14"/>
  <c r="A8" i="14"/>
  <c r="H164" i="16"/>
  <c r="H165" i="16" s="1"/>
  <c r="H166" i="16" s="1"/>
  <c r="H167" i="16" s="1"/>
  <c r="H168" i="16" s="1"/>
  <c r="H169" i="16" s="1"/>
  <c r="H170" i="16" s="1"/>
  <c r="H171" i="16" s="1"/>
  <c r="I166" i="16"/>
  <c r="K166" i="16" s="1"/>
  <c r="I167" i="16"/>
  <c r="K167" i="16" s="1"/>
  <c r="I168" i="16"/>
  <c r="K168" i="16" s="1"/>
  <c r="I169" i="16"/>
  <c r="K169" i="16" s="1"/>
  <c r="I170" i="16"/>
  <c r="K170" i="16" s="1"/>
  <c r="I171" i="16"/>
  <c r="K171" i="16" s="1"/>
  <c r="I165" i="16"/>
  <c r="K165" i="16" s="1"/>
  <c r="K1137" i="18" l="1"/>
  <c r="C1138" i="18"/>
  <c r="A1138" i="18"/>
  <c r="A1010" i="18"/>
  <c r="C1010" i="18"/>
  <c r="B941" i="17"/>
  <c r="O940" i="17"/>
  <c r="A939" i="17"/>
  <c r="C939" i="17"/>
  <c r="N941" i="17"/>
  <c r="M941" i="17"/>
  <c r="C808" i="18"/>
  <c r="A808" i="18"/>
  <c r="K807" i="18"/>
  <c r="N647" i="18"/>
  <c r="M646" i="18"/>
  <c r="O646" i="18" s="1"/>
  <c r="N627" i="18"/>
  <c r="M626" i="18"/>
  <c r="O626" i="18" s="1"/>
  <c r="N608" i="18"/>
  <c r="M607" i="18"/>
  <c r="O607" i="18" s="1"/>
  <c r="N591" i="18"/>
  <c r="M590" i="18"/>
  <c r="O590" i="18" s="1"/>
  <c r="K531" i="18"/>
  <c r="A530" i="18"/>
  <c r="C530" i="18"/>
  <c r="O547" i="18"/>
  <c r="N546" i="18"/>
  <c r="M546" i="18"/>
  <c r="K169" i="17"/>
  <c r="A168" i="17"/>
  <c r="C168" i="17"/>
  <c r="K63" i="17"/>
  <c r="A62" i="17"/>
  <c r="C62" i="17"/>
  <c r="K49" i="17"/>
  <c r="C49" i="17" s="1"/>
  <c r="C48" i="17"/>
  <c r="J49" i="17"/>
  <c r="A48" i="17"/>
  <c r="B48" i="17"/>
  <c r="K154" i="17"/>
  <c r="A153" i="17"/>
  <c r="C153" i="17"/>
  <c r="K495" i="18"/>
  <c r="A494" i="18"/>
  <c r="C494" i="18"/>
  <c r="B359" i="17"/>
  <c r="J365" i="17"/>
  <c r="C323" i="17"/>
  <c r="A323" i="17"/>
  <c r="O2" i="17"/>
  <c r="K163" i="16"/>
  <c r="I164" i="16"/>
  <c r="K164" i="16" s="1"/>
  <c r="K1138" i="18" l="1"/>
  <c r="A1139" i="18"/>
  <c r="C1139" i="18"/>
  <c r="A940" i="17"/>
  <c r="C940" i="17"/>
  <c r="B942" i="17"/>
  <c r="O941" i="17"/>
  <c r="N942" i="17"/>
  <c r="K808" i="18"/>
  <c r="A809" i="18"/>
  <c r="C809" i="18"/>
  <c r="M647" i="18"/>
  <c r="O647" i="18" s="1"/>
  <c r="N648" i="18"/>
  <c r="M627" i="18"/>
  <c r="O627" i="18" s="1"/>
  <c r="N628" i="18"/>
  <c r="M608" i="18"/>
  <c r="O608" i="18" s="1"/>
  <c r="N609" i="18"/>
  <c r="N592" i="18"/>
  <c r="M591" i="18"/>
  <c r="O591" i="18" s="1"/>
  <c r="K532" i="18"/>
  <c r="A531" i="18"/>
  <c r="C531" i="18"/>
  <c r="O548" i="18"/>
  <c r="M547" i="18"/>
  <c r="N547" i="18"/>
  <c r="A169" i="17"/>
  <c r="C169" i="17"/>
  <c r="K170" i="17"/>
  <c r="A63" i="17"/>
  <c r="C63" i="17"/>
  <c r="K64" i="17"/>
  <c r="A49" i="17"/>
  <c r="B49" i="17"/>
  <c r="A154" i="17"/>
  <c r="K155" i="17"/>
  <c r="C154" i="17"/>
  <c r="A495" i="18"/>
  <c r="C495" i="18"/>
  <c r="J356" i="17"/>
  <c r="J357" i="17" s="1"/>
  <c r="B357" i="17" s="1"/>
  <c r="B365" i="17"/>
  <c r="A16" i="14"/>
  <c r="A17" i="14"/>
  <c r="A19" i="14"/>
  <c r="A23" i="14"/>
  <c r="A24" i="14"/>
  <c r="A25" i="14"/>
  <c r="A26" i="14"/>
  <c r="A27" i="14"/>
  <c r="A28" i="14"/>
  <c r="A29" i="14"/>
  <c r="A30" i="14"/>
  <c r="A31" i="14"/>
  <c r="A32" i="14"/>
  <c r="A33" i="14"/>
  <c r="A34" i="14"/>
  <c r="A35" i="14"/>
  <c r="A36" i="14"/>
  <c r="A37" i="14"/>
  <c r="A38" i="14"/>
  <c r="A39" i="14"/>
  <c r="A40" i="14"/>
  <c r="A42" i="14"/>
  <c r="A43" i="14"/>
  <c r="A44" i="14"/>
  <c r="A45" i="14"/>
  <c r="A46"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K1140" i="18" l="1"/>
  <c r="A1140" i="18"/>
  <c r="C1140" i="18"/>
  <c r="O942" i="17"/>
  <c r="B943" i="17"/>
  <c r="C941" i="17"/>
  <c r="A941" i="17"/>
  <c r="N943" i="17"/>
  <c r="M943" i="17"/>
  <c r="A810" i="18"/>
  <c r="C810" i="18"/>
  <c r="K809" i="18"/>
  <c r="N649" i="18"/>
  <c r="M648" i="18"/>
  <c r="O648" i="18" s="1"/>
  <c r="N629" i="18"/>
  <c r="M628" i="18"/>
  <c r="O628" i="18" s="1"/>
  <c r="M609" i="18"/>
  <c r="O609" i="18" s="1"/>
  <c r="N610" i="18"/>
  <c r="N593" i="18"/>
  <c r="M592" i="18"/>
  <c r="O592" i="18" s="1"/>
  <c r="K533" i="18"/>
  <c r="A532" i="18"/>
  <c r="C532" i="18"/>
  <c r="O549" i="18"/>
  <c r="M548" i="18"/>
  <c r="N548" i="18"/>
  <c r="C170" i="17"/>
  <c r="K171" i="17"/>
  <c r="A170" i="17"/>
  <c r="C64" i="17"/>
  <c r="K65" i="17"/>
  <c r="A64" i="17"/>
  <c r="C155" i="17"/>
  <c r="A155" i="17"/>
  <c r="B356" i="17"/>
  <c r="C199" i="16"/>
  <c r="C200" i="16"/>
  <c r="C201" i="16"/>
  <c r="C202" i="16"/>
  <c r="C203" i="16"/>
  <c r="C204" i="16"/>
  <c r="C205" i="16"/>
  <c r="C206" i="16"/>
  <c r="C207" i="16"/>
  <c r="C208" i="16"/>
  <c r="C209" i="16"/>
  <c r="C210" i="16"/>
  <c r="C211" i="16"/>
  <c r="C212" i="16"/>
  <c r="C213" i="16"/>
  <c r="C214" i="16"/>
  <c r="C215" i="16"/>
  <c r="C216"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230" i="16"/>
  <c r="C220" i="16"/>
  <c r="C221" i="16"/>
  <c r="C222" i="16"/>
  <c r="C223" i="16"/>
  <c r="C224" i="16"/>
  <c r="C217" i="16"/>
  <c r="C218" i="16"/>
  <c r="C239" i="16"/>
  <c r="C235" i="16"/>
  <c r="C236" i="16"/>
  <c r="C237" i="16"/>
  <c r="C238" i="16"/>
  <c r="C262" i="16"/>
  <c r="C263" i="16"/>
  <c r="C264" i="16"/>
  <c r="C265" i="16"/>
  <c r="C266" i="16"/>
  <c r="C267" i="16"/>
  <c r="C268" i="16"/>
  <c r="C255" i="16"/>
  <c r="C256" i="16"/>
  <c r="C257" i="16"/>
  <c r="C258" i="16"/>
  <c r="C259" i="16"/>
  <c r="C260" i="16"/>
  <c r="C261" i="16"/>
  <c r="C249" i="16"/>
  <c r="C250" i="16"/>
  <c r="C251" i="16"/>
  <c r="C252" i="16"/>
  <c r="C253" i="16"/>
  <c r="C254" i="16"/>
  <c r="C243" i="16"/>
  <c r="C244" i="16"/>
  <c r="C245" i="16"/>
  <c r="C246" i="16"/>
  <c r="C247" i="16"/>
  <c r="C248" i="16"/>
  <c r="C280" i="16"/>
  <c r="C281" i="16"/>
  <c r="C282" i="16"/>
  <c r="C283" i="16"/>
  <c r="C284" i="16"/>
  <c r="C285" i="16"/>
  <c r="C286" i="16"/>
  <c r="C287" i="16"/>
  <c r="C288" i="16"/>
  <c r="C289" i="16"/>
  <c r="C290" i="16"/>
  <c r="C269" i="16"/>
  <c r="C274" i="16"/>
  <c r="C275" i="16"/>
  <c r="C276" i="16"/>
  <c r="C277" i="16"/>
  <c r="C278" i="16"/>
  <c r="C279" i="16"/>
  <c r="C305" i="16"/>
  <c r="C306" i="16"/>
  <c r="C307" i="16"/>
  <c r="C308" i="16"/>
  <c r="C301" i="16"/>
  <c r="C302" i="16"/>
  <c r="C303" i="16"/>
  <c r="C304" i="16"/>
  <c r="C313" i="16"/>
  <c r="C324" i="16"/>
  <c r="C325" i="16"/>
  <c r="C326" i="16"/>
  <c r="C327" i="16"/>
  <c r="C318" i="16"/>
  <c r="C319" i="16"/>
  <c r="C320" i="16"/>
  <c r="C321" i="16"/>
  <c r="C345" i="16"/>
  <c r="C346" i="16"/>
  <c r="C347" i="16"/>
  <c r="C348" i="16"/>
  <c r="C349" i="16"/>
  <c r="C361" i="16"/>
  <c r="C362" i="16"/>
  <c r="C363" i="16"/>
  <c r="C364" i="16"/>
  <c r="C356" i="16"/>
  <c r="C357" i="16"/>
  <c r="C358" i="16"/>
  <c r="C359" i="16"/>
  <c r="C360" i="16"/>
  <c r="C352" i="16"/>
  <c r="C394" i="16"/>
  <c r="C395" i="16"/>
  <c r="C396" i="16"/>
  <c r="C397" i="16"/>
  <c r="C398" i="16"/>
  <c r="C399" i="16"/>
  <c r="C400" i="16"/>
  <c r="C401" i="16"/>
  <c r="C402" i="16"/>
  <c r="C403" i="16"/>
  <c r="C384" i="16"/>
  <c r="C385" i="16"/>
  <c r="C386" i="16"/>
  <c r="C387" i="16"/>
  <c r="C388" i="16"/>
  <c r="C389" i="16"/>
  <c r="C390" i="16"/>
  <c r="C391" i="16"/>
  <c r="C392" i="16"/>
  <c r="C393" i="16"/>
  <c r="C375" i="16"/>
  <c r="C376" i="16"/>
  <c r="C377" i="16"/>
  <c r="C378" i="16"/>
  <c r="C379" i="16"/>
  <c r="C380" i="16"/>
  <c r="C381" i="16"/>
  <c r="C382" i="16"/>
  <c r="C383" i="16"/>
  <c r="A57" i="16"/>
  <c r="B57" i="16"/>
  <c r="B199" i="16"/>
  <c r="B200" i="16"/>
  <c r="B201" i="16"/>
  <c r="B202" i="16"/>
  <c r="B203" i="16"/>
  <c r="B204" i="16"/>
  <c r="B205" i="16"/>
  <c r="B206" i="16"/>
  <c r="B207" i="16"/>
  <c r="B208" i="16"/>
  <c r="B209" i="16"/>
  <c r="B210" i="16"/>
  <c r="B211" i="16"/>
  <c r="B212" i="16"/>
  <c r="B213" i="16"/>
  <c r="B214" i="16"/>
  <c r="B215" i="16"/>
  <c r="B216"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230" i="16"/>
  <c r="B220" i="16"/>
  <c r="B221" i="16"/>
  <c r="B222" i="16"/>
  <c r="B223" i="16"/>
  <c r="B224" i="16"/>
  <c r="B217" i="16"/>
  <c r="B218" i="16"/>
  <c r="B239" i="16"/>
  <c r="B235" i="16"/>
  <c r="B236" i="16"/>
  <c r="B237" i="16"/>
  <c r="B238" i="16"/>
  <c r="B262" i="16"/>
  <c r="B263" i="16"/>
  <c r="B264" i="16"/>
  <c r="B265" i="16"/>
  <c r="B266" i="16"/>
  <c r="B267" i="16"/>
  <c r="B268" i="16"/>
  <c r="B255" i="16"/>
  <c r="B256" i="16"/>
  <c r="B257" i="16"/>
  <c r="B258" i="16"/>
  <c r="B259" i="16"/>
  <c r="B260" i="16"/>
  <c r="B261" i="16"/>
  <c r="B249" i="16"/>
  <c r="B250" i="16"/>
  <c r="B251" i="16"/>
  <c r="B252" i="16"/>
  <c r="B253" i="16"/>
  <c r="B254" i="16"/>
  <c r="B243" i="16"/>
  <c r="B244" i="16"/>
  <c r="B245" i="16"/>
  <c r="B246" i="16"/>
  <c r="B247" i="16"/>
  <c r="B248" i="16"/>
  <c r="B280" i="16"/>
  <c r="B281" i="16"/>
  <c r="B282" i="16"/>
  <c r="B283" i="16"/>
  <c r="B284" i="16"/>
  <c r="B285" i="16"/>
  <c r="B286" i="16"/>
  <c r="B287" i="16"/>
  <c r="B288" i="16"/>
  <c r="B289" i="16"/>
  <c r="B290" i="16"/>
  <c r="B269" i="16"/>
  <c r="B274" i="16"/>
  <c r="B275" i="16"/>
  <c r="B276" i="16"/>
  <c r="B277" i="16"/>
  <c r="B278" i="16"/>
  <c r="B279" i="16"/>
  <c r="B305" i="16"/>
  <c r="B306" i="16"/>
  <c r="B307" i="16"/>
  <c r="B308" i="16"/>
  <c r="B301" i="16"/>
  <c r="B302" i="16"/>
  <c r="B303" i="16"/>
  <c r="B304" i="16"/>
  <c r="B313" i="16"/>
  <c r="B324" i="16"/>
  <c r="B325" i="16"/>
  <c r="B326" i="16"/>
  <c r="B327" i="16"/>
  <c r="B318" i="16"/>
  <c r="B319" i="16"/>
  <c r="B320" i="16"/>
  <c r="B321" i="16"/>
  <c r="B345" i="16"/>
  <c r="B346" i="16"/>
  <c r="B347" i="16"/>
  <c r="B348" i="16"/>
  <c r="B349" i="16"/>
  <c r="B361" i="16"/>
  <c r="B362" i="16"/>
  <c r="B363" i="16"/>
  <c r="B364" i="16"/>
  <c r="B356" i="16"/>
  <c r="B357" i="16"/>
  <c r="B358" i="16"/>
  <c r="B359" i="16"/>
  <c r="B360" i="16"/>
  <c r="B352" i="16"/>
  <c r="B394" i="16"/>
  <c r="B395" i="16"/>
  <c r="B396" i="16"/>
  <c r="B397" i="16"/>
  <c r="B398" i="16"/>
  <c r="B399" i="16"/>
  <c r="B400" i="16"/>
  <c r="B401" i="16"/>
  <c r="B402" i="16"/>
  <c r="B403" i="16"/>
  <c r="B384" i="16"/>
  <c r="B385" i="16"/>
  <c r="B386" i="16"/>
  <c r="B387" i="16"/>
  <c r="B388" i="16"/>
  <c r="B389" i="16"/>
  <c r="B390" i="16"/>
  <c r="B391" i="16"/>
  <c r="B392" i="16"/>
  <c r="B393" i="16"/>
  <c r="B375" i="16"/>
  <c r="B376" i="16"/>
  <c r="B377" i="16"/>
  <c r="B378" i="16"/>
  <c r="B379" i="16"/>
  <c r="B380" i="16"/>
  <c r="B381" i="16"/>
  <c r="B382" i="16"/>
  <c r="B383" i="16"/>
  <c r="C57" i="16"/>
  <c r="K1141" i="18" l="1"/>
  <c r="A1142" i="18"/>
  <c r="C1142" i="18"/>
  <c r="O943" i="17"/>
  <c r="B944" i="17"/>
  <c r="A942" i="17"/>
  <c r="C942" i="17"/>
  <c r="N944" i="17"/>
  <c r="M944" i="17"/>
  <c r="C811" i="18"/>
  <c r="K810" i="18"/>
  <c r="A811" i="18"/>
  <c r="N650" i="18"/>
  <c r="M649" i="18"/>
  <c r="O649" i="18" s="1"/>
  <c r="N630" i="18"/>
  <c r="M629" i="18"/>
  <c r="O629" i="18" s="1"/>
  <c r="N611" i="18"/>
  <c r="M610" i="18"/>
  <c r="O610" i="18" s="1"/>
  <c r="N594" i="18"/>
  <c r="M593" i="18"/>
  <c r="O593" i="18" s="1"/>
  <c r="K534" i="18"/>
  <c r="A533" i="18"/>
  <c r="C533" i="18"/>
  <c r="M549" i="18"/>
  <c r="N549" i="18"/>
  <c r="A171" i="17"/>
  <c r="C171" i="17"/>
  <c r="K172" i="17"/>
  <c r="A65" i="17"/>
  <c r="C65" i="17"/>
  <c r="K66" i="17"/>
  <c r="K365" i="17"/>
  <c r="C364" i="17"/>
  <c r="K303" i="17"/>
  <c r="A200" i="16"/>
  <c r="A199" i="16"/>
  <c r="A201" i="16"/>
  <c r="K1142" i="18" l="1"/>
  <c r="A1143" i="18"/>
  <c r="C1143" i="18"/>
  <c r="O944" i="17"/>
  <c r="B945" i="17"/>
  <c r="A943" i="17"/>
  <c r="C943" i="17"/>
  <c r="N945" i="17"/>
  <c r="M946" i="17" s="1"/>
  <c r="M945" i="17"/>
  <c r="A812" i="18"/>
  <c r="K811" i="18"/>
  <c r="C812" i="18"/>
  <c r="M650" i="18"/>
  <c r="O650" i="18" s="1"/>
  <c r="N651" i="18"/>
  <c r="M630" i="18"/>
  <c r="O630" i="18" s="1"/>
  <c r="N631" i="18"/>
  <c r="M611" i="18"/>
  <c r="O611" i="18" s="1"/>
  <c r="N612" i="18"/>
  <c r="N595" i="18"/>
  <c r="M595" i="18" s="1"/>
  <c r="O595" i="18" s="1"/>
  <c r="M594" i="18"/>
  <c r="O594" i="18" s="1"/>
  <c r="C534" i="18"/>
  <c r="A534" i="18"/>
  <c r="A172" i="17"/>
  <c r="C172" i="17"/>
  <c r="K173" i="17"/>
  <c r="A66" i="17"/>
  <c r="C66" i="17"/>
  <c r="K67" i="17"/>
  <c r="C365" i="17"/>
  <c r="A365" i="17"/>
  <c r="A303" i="17"/>
  <c r="C303" i="17"/>
  <c r="A202" i="16"/>
  <c r="K1143" i="18" l="1"/>
  <c r="A1144" i="18"/>
  <c r="C1144" i="18"/>
  <c r="B946" i="17"/>
  <c r="O945" i="17"/>
  <c r="C944" i="17"/>
  <c r="A944" i="17"/>
  <c r="N946" i="17"/>
  <c r="M947" i="17" s="1"/>
  <c r="C813" i="18"/>
  <c r="K812" i="18"/>
  <c r="A813" i="18"/>
  <c r="N652" i="18"/>
  <c r="M651" i="18"/>
  <c r="O651" i="18" s="1"/>
  <c r="N632" i="18"/>
  <c r="M631" i="18"/>
  <c r="O631" i="18" s="1"/>
  <c r="N613" i="18"/>
  <c r="M612" i="18"/>
  <c r="O612" i="18" s="1"/>
  <c r="K174" i="17"/>
  <c r="A173" i="17"/>
  <c r="C173" i="17"/>
  <c r="K68" i="17"/>
  <c r="A67" i="17"/>
  <c r="C67" i="17"/>
  <c r="K305" i="17"/>
  <c r="A203" i="16"/>
  <c r="A47" i="16"/>
  <c r="B47" i="16"/>
  <c r="C47" i="16"/>
  <c r="A48" i="16"/>
  <c r="B48" i="16"/>
  <c r="C48" i="16"/>
  <c r="A49" i="16"/>
  <c r="B49" i="16"/>
  <c r="C49" i="16"/>
  <c r="A50" i="16"/>
  <c r="B50" i="16"/>
  <c r="C50" i="16"/>
  <c r="A51" i="16"/>
  <c r="B51" i="16"/>
  <c r="C51" i="16"/>
  <c r="A52" i="16"/>
  <c r="B52" i="16"/>
  <c r="C52" i="16"/>
  <c r="A53" i="16"/>
  <c r="B53" i="16"/>
  <c r="C53" i="16"/>
  <c r="A54" i="16"/>
  <c r="B54" i="16"/>
  <c r="C54" i="16"/>
  <c r="A55" i="16"/>
  <c r="B55" i="16"/>
  <c r="C55" i="16"/>
  <c r="A56" i="16"/>
  <c r="B56" i="16"/>
  <c r="C56" i="16"/>
  <c r="K1144" i="18" l="1"/>
  <c r="C1145" i="18"/>
  <c r="A1145" i="18"/>
  <c r="O946" i="17"/>
  <c r="B947" i="17"/>
  <c r="A945" i="17"/>
  <c r="C945" i="17"/>
  <c r="K813" i="18"/>
  <c r="A814" i="18"/>
  <c r="C814" i="18"/>
  <c r="M652" i="18"/>
  <c r="O652" i="18" s="1"/>
  <c r="N653" i="18"/>
  <c r="N633" i="18"/>
  <c r="M632" i="18"/>
  <c r="O632" i="18" s="1"/>
  <c r="N614" i="18"/>
  <c r="M613" i="18"/>
  <c r="O613" i="18" s="1"/>
  <c r="K175" i="17"/>
  <c r="A174" i="17"/>
  <c r="C174" i="17"/>
  <c r="K69" i="17"/>
  <c r="A68" i="17"/>
  <c r="C68" i="17"/>
  <c r="K319" i="17"/>
  <c r="K320" i="17" s="1"/>
  <c r="A305" i="17"/>
  <c r="C305" i="17"/>
  <c r="A204" i="16"/>
  <c r="K1145" i="18" l="1"/>
  <c r="C1146" i="18"/>
  <c r="A1146" i="18"/>
  <c r="B948" i="17"/>
  <c r="O947" i="17"/>
  <c r="A946" i="17"/>
  <c r="C946" i="17"/>
  <c r="K814" i="18"/>
  <c r="A815" i="18"/>
  <c r="C815" i="18"/>
  <c r="M653" i="18"/>
  <c r="O653" i="18" s="1"/>
  <c r="N654" i="18"/>
  <c r="M633" i="18"/>
  <c r="O633" i="18" s="1"/>
  <c r="N634" i="18"/>
  <c r="N615" i="18"/>
  <c r="M615" i="18" s="1"/>
  <c r="O615" i="18" s="1"/>
  <c r="M614" i="18"/>
  <c r="O614" i="18" s="1"/>
  <c r="C175" i="17"/>
  <c r="K176" i="17"/>
  <c r="A175" i="17"/>
  <c r="C69" i="17"/>
  <c r="K70" i="17"/>
  <c r="A69" i="17"/>
  <c r="K321" i="17"/>
  <c r="A320" i="17"/>
  <c r="C320" i="17"/>
  <c r="K329" i="17"/>
  <c r="A319" i="17"/>
  <c r="C319" i="17"/>
  <c r="A205" i="16"/>
  <c r="C46" i="16"/>
  <c r="B46" i="16"/>
  <c r="A46" i="16"/>
  <c r="C45" i="16"/>
  <c r="B45" i="16"/>
  <c r="A45" i="16"/>
  <c r="C44" i="16"/>
  <c r="B44" i="16"/>
  <c r="A44" i="16"/>
  <c r="C43" i="16"/>
  <c r="B43" i="16"/>
  <c r="A43" i="16"/>
  <c r="C42" i="16"/>
  <c r="B42" i="16"/>
  <c r="A42" i="16"/>
  <c r="C67" i="16"/>
  <c r="B67" i="16"/>
  <c r="A67" i="16"/>
  <c r="C66" i="16"/>
  <c r="B66" i="16"/>
  <c r="A66" i="16"/>
  <c r="C65" i="16"/>
  <c r="B65" i="16"/>
  <c r="A65" i="16"/>
  <c r="C64" i="16"/>
  <c r="B64" i="16"/>
  <c r="A64" i="16"/>
  <c r="C63" i="16"/>
  <c r="B63" i="16"/>
  <c r="A63" i="16"/>
  <c r="C62" i="16"/>
  <c r="B62" i="16"/>
  <c r="A62" i="16"/>
  <c r="C61" i="16"/>
  <c r="B61" i="16"/>
  <c r="A61" i="16"/>
  <c r="C60" i="16"/>
  <c r="B60" i="16"/>
  <c r="A60" i="16"/>
  <c r="C122" i="16"/>
  <c r="B122" i="16"/>
  <c r="A122" i="16"/>
  <c r="C121" i="16"/>
  <c r="B121" i="16"/>
  <c r="A121" i="16"/>
  <c r="C120" i="16"/>
  <c r="B120" i="16"/>
  <c r="A120" i="16"/>
  <c r="K1146" i="18" l="1"/>
  <c r="A1147" i="18"/>
  <c r="C1147" i="18"/>
  <c r="B949" i="17"/>
  <c r="O948" i="17"/>
  <c r="A947" i="17"/>
  <c r="C947" i="17"/>
  <c r="K815" i="18"/>
  <c r="C816" i="18"/>
  <c r="A816" i="18"/>
  <c r="N655" i="18"/>
  <c r="M655" i="18" s="1"/>
  <c r="O655" i="18" s="1"/>
  <c r="M654" i="18"/>
  <c r="O654" i="18" s="1"/>
  <c r="N635" i="18"/>
  <c r="M635" i="18" s="1"/>
  <c r="O635" i="18" s="1"/>
  <c r="M634" i="18"/>
  <c r="O634" i="18" s="1"/>
  <c r="K177" i="17"/>
  <c r="A176" i="17"/>
  <c r="C176" i="17"/>
  <c r="K71" i="17"/>
  <c r="A70" i="17"/>
  <c r="C70" i="17"/>
  <c r="C321" i="17"/>
  <c r="A321" i="17"/>
  <c r="K330" i="17"/>
  <c r="C329" i="17"/>
  <c r="A329" i="17"/>
  <c r="A206" i="16"/>
  <c r="K1147" i="18" l="1"/>
  <c r="A1148" i="18"/>
  <c r="C1148" i="18"/>
  <c r="B950" i="17"/>
  <c r="O949" i="17"/>
  <c r="A948" i="17"/>
  <c r="C948" i="17"/>
  <c r="K816" i="18"/>
  <c r="A817" i="18"/>
  <c r="C817" i="18"/>
  <c r="A177" i="17"/>
  <c r="C177" i="17"/>
  <c r="K178" i="17"/>
  <c r="A71" i="17"/>
  <c r="C71" i="17"/>
  <c r="K72" i="17"/>
  <c r="A330" i="17"/>
  <c r="C330" i="17"/>
  <c r="A207" i="16"/>
  <c r="K1148" i="18" l="1"/>
  <c r="C1149" i="18"/>
  <c r="A1149" i="18"/>
  <c r="O950" i="17"/>
  <c r="B951" i="17"/>
  <c r="C949" i="17"/>
  <c r="A949" i="17"/>
  <c r="A818" i="18"/>
  <c r="C818" i="18"/>
  <c r="K817" i="18"/>
  <c r="C178" i="17"/>
  <c r="K179" i="17"/>
  <c r="A178" i="17"/>
  <c r="C72" i="17"/>
  <c r="K73" i="17"/>
  <c r="A72" i="17"/>
  <c r="A208" i="16"/>
  <c r="K1149" i="18" l="1"/>
  <c r="C1150" i="18"/>
  <c r="A1150" i="18"/>
  <c r="O951" i="17"/>
  <c r="B952" i="17"/>
  <c r="A950" i="17"/>
  <c r="C950" i="17"/>
  <c r="C819" i="18"/>
  <c r="K818" i="18"/>
  <c r="A819" i="18"/>
  <c r="A179" i="17"/>
  <c r="C179" i="17"/>
  <c r="K180" i="17"/>
  <c r="A73" i="17"/>
  <c r="C73" i="17"/>
  <c r="K74" i="17"/>
  <c r="A209" i="16"/>
  <c r="K1150" i="18" l="1"/>
  <c r="A1151" i="18"/>
  <c r="C1151" i="18"/>
  <c r="O952" i="17"/>
  <c r="B953" i="17"/>
  <c r="A951" i="17"/>
  <c r="C951" i="17"/>
  <c r="A820" i="18"/>
  <c r="K819" i="18"/>
  <c r="C820" i="18"/>
  <c r="A180" i="17"/>
  <c r="C180" i="17"/>
  <c r="K181" i="17"/>
  <c r="C74" i="17"/>
  <c r="K75" i="17"/>
  <c r="A74" i="17"/>
  <c r="K316" i="17"/>
  <c r="K317" i="17" s="1"/>
  <c r="A210" i="16"/>
  <c r="C1152" i="18" l="1"/>
  <c r="A1152" i="18"/>
  <c r="B954" i="17"/>
  <c r="O953" i="17"/>
  <c r="C952" i="17"/>
  <c r="A952" i="17"/>
  <c r="O954" i="17"/>
  <c r="C821" i="18"/>
  <c r="A821" i="18"/>
  <c r="K820" i="18"/>
  <c r="K182" i="17"/>
  <c r="A181" i="17"/>
  <c r="C181" i="17"/>
  <c r="K76" i="17"/>
  <c r="A75" i="17"/>
  <c r="C75" i="17"/>
  <c r="A317" i="17"/>
  <c r="C317" i="17"/>
  <c r="C316" i="17"/>
  <c r="A316" i="17"/>
  <c r="A211" i="16"/>
  <c r="A954" i="17" l="1"/>
  <c r="C954" i="17"/>
  <c r="A953" i="17"/>
  <c r="C953" i="17"/>
  <c r="K821" i="18"/>
  <c r="C822" i="18"/>
  <c r="A822" i="18"/>
  <c r="K183" i="17"/>
  <c r="A182" i="17"/>
  <c r="C182" i="17"/>
  <c r="K77" i="17"/>
  <c r="A76" i="17"/>
  <c r="C76" i="17"/>
  <c r="A212" i="16"/>
  <c r="K822" i="18" l="1"/>
  <c r="A823" i="18"/>
  <c r="C823" i="18"/>
  <c r="C183" i="17"/>
  <c r="K184" i="17"/>
  <c r="A183" i="17"/>
  <c r="C77" i="17"/>
  <c r="K78" i="17"/>
  <c r="A77" i="17"/>
  <c r="A213" i="16"/>
  <c r="C824" i="18" l="1"/>
  <c r="A824" i="18"/>
  <c r="K823" i="18"/>
  <c r="K185" i="17"/>
  <c r="A184" i="17"/>
  <c r="C184" i="17"/>
  <c r="K79" i="17"/>
  <c r="A78" i="17"/>
  <c r="C78" i="17"/>
  <c r="A214" i="16"/>
  <c r="A114" i="16"/>
  <c r="B114" i="16"/>
  <c r="C114" i="16"/>
  <c r="A115" i="16"/>
  <c r="B115" i="16"/>
  <c r="C115" i="16"/>
  <c r="A116" i="16"/>
  <c r="B116" i="16"/>
  <c r="C116" i="16"/>
  <c r="A117" i="16"/>
  <c r="B117" i="16"/>
  <c r="C117" i="16"/>
  <c r="A118" i="16"/>
  <c r="B118" i="16"/>
  <c r="C118" i="16"/>
  <c r="A119" i="16"/>
  <c r="B119" i="16"/>
  <c r="C119" i="16"/>
  <c r="A36" i="16"/>
  <c r="B36" i="16"/>
  <c r="C36" i="16"/>
  <c r="A37" i="16"/>
  <c r="B37" i="16"/>
  <c r="C37" i="16"/>
  <c r="A38" i="16"/>
  <c r="B38" i="16"/>
  <c r="C38" i="16"/>
  <c r="A39" i="16"/>
  <c r="B39" i="16"/>
  <c r="C39" i="16"/>
  <c r="A40" i="16"/>
  <c r="B40" i="16"/>
  <c r="C40" i="16"/>
  <c r="A41" i="16"/>
  <c r="B41" i="16"/>
  <c r="C41" i="16"/>
  <c r="A113" i="16"/>
  <c r="B113" i="16"/>
  <c r="C113" i="16"/>
  <c r="A34" i="16"/>
  <c r="B34" i="16"/>
  <c r="C34" i="16"/>
  <c r="A35" i="16"/>
  <c r="B35" i="16"/>
  <c r="C35" i="16"/>
  <c r="A29" i="16"/>
  <c r="B29" i="16"/>
  <c r="C29" i="16"/>
  <c r="A30" i="16"/>
  <c r="B30" i="16"/>
  <c r="C30" i="16"/>
  <c r="A31" i="16"/>
  <c r="B31" i="16"/>
  <c r="C31" i="16"/>
  <c r="A32" i="16"/>
  <c r="B32" i="16"/>
  <c r="C32" i="16"/>
  <c r="A33" i="16"/>
  <c r="B33" i="16"/>
  <c r="C33" i="16"/>
  <c r="A26" i="16"/>
  <c r="B26" i="16"/>
  <c r="C26" i="16"/>
  <c r="A27" i="16"/>
  <c r="B27" i="16"/>
  <c r="C27" i="16"/>
  <c r="A28" i="16"/>
  <c r="B28" i="16"/>
  <c r="C28" i="16"/>
  <c r="A2" i="17"/>
  <c r="B2" i="17"/>
  <c r="C2" i="17"/>
  <c r="D2" i="17"/>
  <c r="E2" i="17"/>
  <c r="A825" i="18" l="1"/>
  <c r="C825" i="18"/>
  <c r="A185" i="17"/>
  <c r="C185" i="17"/>
  <c r="K186" i="17"/>
  <c r="A79" i="17"/>
  <c r="C79" i="17"/>
  <c r="K80" i="17"/>
  <c r="A215" i="16"/>
  <c r="C186" i="17" l="1"/>
  <c r="K187" i="17"/>
  <c r="A186" i="17"/>
  <c r="C80" i="17"/>
  <c r="K81" i="17"/>
  <c r="A80" i="17"/>
  <c r="A216" i="16"/>
  <c r="A187" i="17" l="1"/>
  <c r="C187" i="17"/>
  <c r="K188" i="17"/>
  <c r="A81" i="17"/>
  <c r="C81" i="17"/>
  <c r="K82" i="17"/>
  <c r="A173" i="16"/>
  <c r="A188" i="17" l="1"/>
  <c r="C188" i="17"/>
  <c r="K189" i="17"/>
  <c r="C82" i="17"/>
  <c r="A82" i="17"/>
  <c r="K83" i="17"/>
  <c r="A174" i="16"/>
  <c r="K190" i="17" l="1"/>
  <c r="A189" i="17"/>
  <c r="C189" i="17"/>
  <c r="K84" i="17"/>
  <c r="A83" i="17"/>
  <c r="C83" i="17"/>
  <c r="A175" i="16"/>
  <c r="A102" i="16"/>
  <c r="B102" i="16"/>
  <c r="C102" i="16"/>
  <c r="A103" i="16"/>
  <c r="B103" i="16"/>
  <c r="C103" i="16"/>
  <c r="A104" i="16"/>
  <c r="B104" i="16"/>
  <c r="C104" i="16"/>
  <c r="A14" i="16"/>
  <c r="B14" i="16"/>
  <c r="C14" i="16"/>
  <c r="A15" i="16"/>
  <c r="B15" i="16"/>
  <c r="C15" i="16"/>
  <c r="A16" i="16"/>
  <c r="B16" i="16"/>
  <c r="C16" i="16"/>
  <c r="A17" i="16"/>
  <c r="B17" i="16"/>
  <c r="C17" i="16"/>
  <c r="A18" i="16"/>
  <c r="B18" i="16"/>
  <c r="C18" i="16"/>
  <c r="A19" i="16"/>
  <c r="B19" i="16"/>
  <c r="C19" i="16"/>
  <c r="A20" i="16"/>
  <c r="B20" i="16"/>
  <c r="C20" i="16"/>
  <c r="A21" i="16"/>
  <c r="B21" i="16"/>
  <c r="C21" i="16"/>
  <c r="A22" i="16"/>
  <c r="B22" i="16"/>
  <c r="C22" i="16"/>
  <c r="A23" i="16"/>
  <c r="B23" i="16"/>
  <c r="C23" i="16"/>
  <c r="A24" i="16"/>
  <c r="B24" i="16"/>
  <c r="C24" i="16"/>
  <c r="A25" i="16"/>
  <c r="B25" i="16"/>
  <c r="C25" i="16"/>
  <c r="A78" i="16"/>
  <c r="B78" i="16"/>
  <c r="C78" i="16"/>
  <c r="A79" i="16"/>
  <c r="B79" i="16"/>
  <c r="C79" i="16"/>
  <c r="A80" i="16"/>
  <c r="B80" i="16"/>
  <c r="C80" i="16"/>
  <c r="C76" i="16"/>
  <c r="B76" i="16"/>
  <c r="C75" i="16"/>
  <c r="B75" i="16"/>
  <c r="A75" i="16"/>
  <c r="A76" i="16"/>
  <c r="A77" i="16"/>
  <c r="B77" i="16"/>
  <c r="C77" i="16"/>
  <c r="A71" i="16"/>
  <c r="B71" i="16"/>
  <c r="C71" i="16"/>
  <c r="A72" i="16"/>
  <c r="B72" i="16"/>
  <c r="C72" i="16"/>
  <c r="A73" i="16"/>
  <c r="B73" i="16"/>
  <c r="C73" i="16"/>
  <c r="A74" i="16"/>
  <c r="B74" i="16"/>
  <c r="C74" i="16"/>
  <c r="A69" i="16"/>
  <c r="B69" i="16"/>
  <c r="C69" i="16"/>
  <c r="A70" i="16"/>
  <c r="B70" i="16"/>
  <c r="C70" i="16"/>
  <c r="B68" i="16"/>
  <c r="C68" i="16"/>
  <c r="A68" i="16"/>
  <c r="B139" i="16"/>
  <c r="C139" i="16"/>
  <c r="B140" i="16"/>
  <c r="C140" i="16"/>
  <c r="A140" i="16"/>
  <c r="A139" i="16"/>
  <c r="A136" i="16"/>
  <c r="B136" i="16"/>
  <c r="C136" i="16"/>
  <c r="A137" i="16"/>
  <c r="B137" i="16"/>
  <c r="C137" i="16"/>
  <c r="A138" i="16"/>
  <c r="B138" i="16"/>
  <c r="C138" i="16"/>
  <c r="B135" i="16"/>
  <c r="C135" i="16"/>
  <c r="A135" i="16"/>
  <c r="A132" i="16"/>
  <c r="B132" i="16"/>
  <c r="C132" i="16"/>
  <c r="A133" i="16"/>
  <c r="B133" i="16"/>
  <c r="C133" i="16"/>
  <c r="A134" i="16"/>
  <c r="B134" i="16"/>
  <c r="C134" i="16"/>
  <c r="A131" i="16"/>
  <c r="B131" i="16"/>
  <c r="C131" i="16"/>
  <c r="B130" i="16"/>
  <c r="C130" i="16"/>
  <c r="K191" i="17" l="1"/>
  <c r="A190" i="17"/>
  <c r="C190" i="17"/>
  <c r="K85" i="17"/>
  <c r="A84" i="17"/>
  <c r="C84" i="17"/>
  <c r="A176" i="16"/>
  <c r="A130" i="16"/>
  <c r="A128" i="16"/>
  <c r="B128" i="16"/>
  <c r="C128" i="16"/>
  <c r="A129" i="16"/>
  <c r="B129" i="16"/>
  <c r="C129" i="16"/>
  <c r="C127" i="16"/>
  <c r="B127" i="16"/>
  <c r="A127" i="16"/>
  <c r="C126" i="16"/>
  <c r="B126" i="16"/>
  <c r="A126" i="16"/>
  <c r="C125" i="16"/>
  <c r="B125" i="16"/>
  <c r="A125" i="16"/>
  <c r="C124" i="16"/>
  <c r="B124" i="16"/>
  <c r="A124" i="16"/>
  <c r="A144" i="16"/>
  <c r="B144" i="16"/>
  <c r="C144" i="16"/>
  <c r="A145" i="16"/>
  <c r="B145" i="16"/>
  <c r="C145" i="16"/>
  <c r="A146" i="16"/>
  <c r="B146" i="16"/>
  <c r="C146" i="16"/>
  <c r="A149" i="16"/>
  <c r="B149" i="16"/>
  <c r="C149" i="16"/>
  <c r="A150" i="16"/>
  <c r="B150" i="16"/>
  <c r="C150" i="16"/>
  <c r="A151" i="16"/>
  <c r="B151" i="16"/>
  <c r="C151" i="16"/>
  <c r="A123" i="16"/>
  <c r="B123" i="16"/>
  <c r="C123" i="16"/>
  <c r="A143" i="16"/>
  <c r="B143" i="16"/>
  <c r="C143" i="16"/>
  <c r="A158" i="16"/>
  <c r="B158" i="16"/>
  <c r="C158" i="16"/>
  <c r="A159" i="16"/>
  <c r="B159" i="16"/>
  <c r="C159" i="16"/>
  <c r="A160" i="16"/>
  <c r="B160" i="16"/>
  <c r="C160" i="16"/>
  <c r="A161" i="16"/>
  <c r="B161" i="16"/>
  <c r="C161" i="16"/>
  <c r="A168" i="16"/>
  <c r="B168" i="16"/>
  <c r="C168" i="16"/>
  <c r="A169" i="16"/>
  <c r="B169" i="16"/>
  <c r="C169" i="16"/>
  <c r="A170" i="16"/>
  <c r="B170" i="16"/>
  <c r="C170" i="16"/>
  <c r="A171" i="16"/>
  <c r="B171" i="16"/>
  <c r="C171" i="16"/>
  <c r="A152" i="16"/>
  <c r="B152" i="16"/>
  <c r="C152" i="16"/>
  <c r="A153" i="16"/>
  <c r="B153" i="16"/>
  <c r="C153" i="16"/>
  <c r="A154" i="16"/>
  <c r="B154" i="16"/>
  <c r="C154" i="16"/>
  <c r="A155" i="16"/>
  <c r="B155" i="16"/>
  <c r="C155" i="16"/>
  <c r="A156" i="16"/>
  <c r="B156" i="16"/>
  <c r="C156" i="16"/>
  <c r="A157" i="16"/>
  <c r="B157" i="16"/>
  <c r="C157" i="16"/>
  <c r="C167" i="16"/>
  <c r="B167" i="16"/>
  <c r="A167" i="16"/>
  <c r="C191" i="17" l="1"/>
  <c r="K192" i="17"/>
  <c r="A191" i="17"/>
  <c r="C85" i="17"/>
  <c r="K86" i="17"/>
  <c r="A85" i="17"/>
  <c r="A177" i="16"/>
  <c r="A148" i="16"/>
  <c r="B148" i="16"/>
  <c r="C148" i="16"/>
  <c r="A141" i="16"/>
  <c r="B141" i="16"/>
  <c r="C141" i="16"/>
  <c r="A142" i="16"/>
  <c r="B142" i="16"/>
  <c r="C142" i="16"/>
  <c r="B147" i="16"/>
  <c r="C147" i="16"/>
  <c r="A147" i="16"/>
  <c r="A164" i="16"/>
  <c r="B164" i="16"/>
  <c r="C164" i="16"/>
  <c r="A165" i="16"/>
  <c r="B165" i="16"/>
  <c r="C165" i="16"/>
  <c r="A166" i="16"/>
  <c r="B166" i="16"/>
  <c r="C166" i="16"/>
  <c r="B163" i="16"/>
  <c r="C163" i="16"/>
  <c r="A163" i="16"/>
  <c r="K193" i="17" l="1"/>
  <c r="A192" i="17"/>
  <c r="C192" i="17"/>
  <c r="K87" i="17"/>
  <c r="A86" i="17"/>
  <c r="C86" i="17"/>
  <c r="A178" i="16"/>
  <c r="A193" i="17" l="1"/>
  <c r="C193" i="17"/>
  <c r="K194" i="17"/>
  <c r="A87" i="17"/>
  <c r="C87" i="17"/>
  <c r="A179" i="16"/>
  <c r="A223" i="18"/>
  <c r="B223" i="18"/>
  <c r="C223" i="18"/>
  <c r="D223" i="18"/>
  <c r="E223" i="18"/>
  <c r="C194" i="17" l="1"/>
  <c r="K195" i="17"/>
  <c r="A194" i="17"/>
  <c r="A180" i="16"/>
  <c r="A195" i="17" l="1"/>
  <c r="C195" i="17"/>
  <c r="K196" i="17"/>
  <c r="A181" i="16"/>
  <c r="C13" i="16"/>
  <c r="B13" i="16"/>
  <c r="A13" i="16"/>
  <c r="A7" i="16"/>
  <c r="B7" i="16"/>
  <c r="C7" i="16"/>
  <c r="A8" i="16"/>
  <c r="B8" i="16"/>
  <c r="C8" i="16"/>
  <c r="A9" i="16"/>
  <c r="B9" i="16"/>
  <c r="C9" i="16"/>
  <c r="A10" i="16"/>
  <c r="B10" i="16"/>
  <c r="C10" i="16"/>
  <c r="A11" i="16"/>
  <c r="B11" i="16"/>
  <c r="C11" i="16"/>
  <c r="A12" i="16"/>
  <c r="B12" i="16"/>
  <c r="C12" i="16"/>
  <c r="A2" i="16"/>
  <c r="B2" i="16"/>
  <c r="C2" i="16"/>
  <c r="A3" i="16"/>
  <c r="B3" i="16"/>
  <c r="C3" i="16"/>
  <c r="A4" i="16"/>
  <c r="B4" i="16"/>
  <c r="C4" i="16"/>
  <c r="A5" i="16"/>
  <c r="B5" i="16"/>
  <c r="C5" i="16"/>
  <c r="A6" i="16"/>
  <c r="B6" i="16"/>
  <c r="C6" i="16"/>
  <c r="A101" i="16"/>
  <c r="B101" i="16"/>
  <c r="C101" i="16"/>
  <c r="A81" i="16"/>
  <c r="B81" i="16"/>
  <c r="C81" i="16"/>
  <c r="A82" i="16"/>
  <c r="B82" i="16"/>
  <c r="C82" i="16"/>
  <c r="A83" i="16"/>
  <c r="B83" i="16"/>
  <c r="C83" i="16"/>
  <c r="A84" i="16"/>
  <c r="B84" i="16"/>
  <c r="C84" i="16"/>
  <c r="A85" i="16"/>
  <c r="B85" i="16"/>
  <c r="C85" i="16"/>
  <c r="B100" i="16"/>
  <c r="C100" i="16"/>
  <c r="A100" i="16"/>
  <c r="A88" i="16"/>
  <c r="B88" i="16"/>
  <c r="C88" i="16"/>
  <c r="A89" i="16"/>
  <c r="B89" i="16"/>
  <c r="C89" i="16"/>
  <c r="A90" i="16"/>
  <c r="B90" i="16"/>
  <c r="C90" i="16"/>
  <c r="A91" i="16"/>
  <c r="B91" i="16"/>
  <c r="C91" i="16"/>
  <c r="A111" i="16"/>
  <c r="B111" i="16"/>
  <c r="C111" i="16"/>
  <c r="A112" i="16"/>
  <c r="B112" i="16"/>
  <c r="C112" i="16"/>
  <c r="A86" i="16"/>
  <c r="B86" i="16"/>
  <c r="C86" i="16"/>
  <c r="A87" i="16"/>
  <c r="B87" i="16"/>
  <c r="C87" i="16"/>
  <c r="A92" i="16"/>
  <c r="B92" i="16"/>
  <c r="C92" i="16"/>
  <c r="A93" i="16"/>
  <c r="B93" i="16"/>
  <c r="C93" i="16"/>
  <c r="A94" i="16"/>
  <c r="B94" i="16"/>
  <c r="C94" i="16"/>
  <c r="A95" i="16"/>
  <c r="B95" i="16"/>
  <c r="C95" i="16"/>
  <c r="A96" i="16"/>
  <c r="B96" i="16"/>
  <c r="C96" i="16"/>
  <c r="A97" i="16"/>
  <c r="B97" i="16"/>
  <c r="C97" i="16"/>
  <c r="A98" i="16"/>
  <c r="B98" i="16"/>
  <c r="C98" i="16"/>
  <c r="A99" i="16"/>
  <c r="B99" i="16"/>
  <c r="C99" i="16"/>
  <c r="B110" i="16"/>
  <c r="C110" i="16"/>
  <c r="A110" i="16"/>
  <c r="A108" i="16"/>
  <c r="B108" i="16"/>
  <c r="C108" i="16"/>
  <c r="A109" i="16"/>
  <c r="B109" i="16"/>
  <c r="C109" i="16"/>
  <c r="A196" i="17" l="1"/>
  <c r="C196" i="17"/>
  <c r="K197" i="17"/>
  <c r="A182" i="16"/>
  <c r="A2" i="14"/>
  <c r="A10" i="14"/>
  <c r="A11" i="14"/>
  <c r="A12" i="14"/>
  <c r="A13" i="14"/>
  <c r="A14" i="14"/>
  <c r="K198" i="17" l="1"/>
  <c r="A197" i="17"/>
  <c r="C197" i="17"/>
  <c r="A183" i="16"/>
  <c r="C107" i="16"/>
  <c r="B107" i="16"/>
  <c r="A107" i="16"/>
  <c r="C106" i="16"/>
  <c r="B106" i="16"/>
  <c r="A106" i="16"/>
  <c r="C105" i="16"/>
  <c r="B105" i="16"/>
  <c r="A105" i="16"/>
  <c r="B2" i="15"/>
  <c r="A2" i="15"/>
  <c r="Y1217" i="18" l="1"/>
  <c r="BU1055" i="17"/>
  <c r="Y1220" i="18"/>
  <c r="Y1219" i="18"/>
  <c r="Y1218" i="18"/>
  <c r="Y1221" i="18"/>
  <c r="Y1216" i="18"/>
  <c r="Y1202" i="18"/>
  <c r="Y1190" i="18"/>
  <c r="Y1156" i="18"/>
  <c r="Y1204" i="18"/>
  <c r="Y1174" i="18"/>
  <c r="Y1191" i="18"/>
  <c r="Y1203" i="18"/>
  <c r="Y1170" i="18"/>
  <c r="Y1188" i="18"/>
  <c r="Y1172" i="18"/>
  <c r="Y1186" i="18"/>
  <c r="Y1214" i="18"/>
  <c r="Y1201" i="18"/>
  <c r="Y1171" i="18"/>
  <c r="Y1165" i="18"/>
  <c r="Y1200" i="18"/>
  <c r="Y1166" i="18"/>
  <c r="Y1189" i="18"/>
  <c r="Y1199" i="18"/>
  <c r="Y1195" i="18"/>
  <c r="Y1183" i="18"/>
  <c r="Y1210" i="18"/>
  <c r="Y1197" i="18"/>
  <c r="Y1167" i="18"/>
  <c r="Y1215" i="18"/>
  <c r="Y1196" i="18"/>
  <c r="Y1162" i="18"/>
  <c r="Y1159" i="18"/>
  <c r="Y1157" i="18"/>
  <c r="Y1179" i="18"/>
  <c r="Y1180" i="18"/>
  <c r="Y1193" i="18"/>
  <c r="Y1163" i="18"/>
  <c r="Y1187" i="18"/>
  <c r="Y1192" i="18"/>
  <c r="Y1158" i="18"/>
  <c r="Y1161" i="18"/>
  <c r="Y1209" i="18"/>
  <c r="Y1175" i="18"/>
  <c r="Y1206" i="18"/>
  <c r="Y1205" i="18"/>
  <c r="Y1168" i="18"/>
  <c r="Y1176" i="18"/>
  <c r="Y1185" i="18"/>
  <c r="Y1155" i="18"/>
  <c r="Y1213" i="18"/>
  <c r="Y1181" i="18"/>
  <c r="Y1169" i="18"/>
  <c r="Y1198" i="18"/>
  <c r="Y1164" i="18"/>
  <c r="Y1212" i="18"/>
  <c r="Y1182" i="18"/>
  <c r="Y1153" i="18"/>
  <c r="Y1211" i="18"/>
  <c r="Y1177" i="18"/>
  <c r="Y1184" i="18"/>
  <c r="Y1194" i="18"/>
  <c r="Y1160" i="18"/>
  <c r="Y1208" i="18"/>
  <c r="Y1178" i="18"/>
  <c r="Y1207" i="18"/>
  <c r="Y1173" i="18"/>
  <c r="Y1154" i="18"/>
  <c r="Y1107" i="18"/>
  <c r="Y1117" i="18"/>
  <c r="Y1101" i="18"/>
  <c r="Y1131" i="18"/>
  <c r="Y1146" i="18"/>
  <c r="Y1114" i="18"/>
  <c r="Y1106" i="18"/>
  <c r="Y1150" i="18"/>
  <c r="Y1098" i="18"/>
  <c r="Y1099" i="18"/>
  <c r="Y1121" i="18"/>
  <c r="Y1136" i="18"/>
  <c r="Y1143" i="18"/>
  <c r="Y1148" i="18"/>
  <c r="Y1134" i="18"/>
  <c r="Y1142" i="18"/>
  <c r="Y1147" i="18"/>
  <c r="Y1125" i="18"/>
  <c r="Y1111" i="18"/>
  <c r="Y1126" i="18"/>
  <c r="Y1133" i="18"/>
  <c r="Y1138" i="18"/>
  <c r="Y1145" i="18"/>
  <c r="Y1140" i="18"/>
  <c r="Y1137" i="18"/>
  <c r="Y1124" i="18"/>
  <c r="Y1103" i="18"/>
  <c r="Y1118" i="18"/>
  <c r="Y1123" i="18"/>
  <c r="Y1130" i="18"/>
  <c r="Y1102" i="18"/>
  <c r="Y1132" i="18"/>
  <c r="Y1129" i="18"/>
  <c r="Y1152" i="18"/>
  <c r="Y1116" i="18"/>
  <c r="Y1113" i="18"/>
  <c r="Y1128" i="18"/>
  <c r="Y1139" i="18"/>
  <c r="Y1122" i="18"/>
  <c r="Y1127" i="18"/>
  <c r="Y1149" i="18"/>
  <c r="Y1135" i="18"/>
  <c r="Y1108" i="18"/>
  <c r="Y1105" i="18"/>
  <c r="Y1120" i="18"/>
  <c r="Y1104" i="18"/>
  <c r="Y1144" i="18"/>
  <c r="Y1112" i="18"/>
  <c r="Y1119" i="18"/>
  <c r="Y1141" i="18"/>
  <c r="Y1115" i="18"/>
  <c r="Y1100" i="18"/>
  <c r="Y1151" i="18"/>
  <c r="Y1110" i="18"/>
  <c r="Y1109" i="18"/>
  <c r="Y1097" i="18"/>
  <c r="Y1064" i="18"/>
  <c r="Y1065" i="18"/>
  <c r="Y1092" i="18"/>
  <c r="Y1061" i="18"/>
  <c r="Y1083" i="18"/>
  <c r="Y1074" i="18"/>
  <c r="Y1085" i="18"/>
  <c r="Y1095" i="18"/>
  <c r="Y1062" i="18"/>
  <c r="Y1070" i="18"/>
  <c r="Y1090" i="18"/>
  <c r="Y1077" i="18"/>
  <c r="Y1072" i="18"/>
  <c r="Y1094" i="18"/>
  <c r="Y1093" i="18"/>
  <c r="Y1091" i="18"/>
  <c r="Y1084" i="18"/>
  <c r="Y1088" i="18"/>
  <c r="Y1067" i="18"/>
  <c r="Y1078" i="18"/>
  <c r="Y1075" i="18"/>
  <c r="Y1079" i="18"/>
  <c r="Y1076" i="18"/>
  <c r="Y1086" i="18"/>
  <c r="Y1068" i="18"/>
  <c r="Y1063" i="18"/>
  <c r="Y1080" i="18"/>
  <c r="Y1071" i="18"/>
  <c r="Y1066" i="18"/>
  <c r="Y1081" i="18"/>
  <c r="Y1089" i="18"/>
  <c r="Y1082" i="18"/>
  <c r="Y1069" i="18"/>
  <c r="Y1096" i="18"/>
  <c r="Y1073" i="18"/>
  <c r="Y1087" i="18"/>
  <c r="Y1017" i="18"/>
  <c r="Y1019" i="18"/>
  <c r="Y1043" i="18"/>
  <c r="Y1032" i="18"/>
  <c r="Y1053" i="18"/>
  <c r="Y1039" i="18"/>
  <c r="Y1038" i="18"/>
  <c r="Y1003" i="18"/>
  <c r="Y1041" i="18"/>
  <c r="Y1004" i="18"/>
  <c r="Y995" i="18"/>
  <c r="Y1026" i="18"/>
  <c r="Y1022" i="18"/>
  <c r="Y1011" i="18"/>
  <c r="Y1060" i="18"/>
  <c r="Y1051" i="18"/>
  <c r="Y1049" i="18"/>
  <c r="Y1059" i="18"/>
  <c r="Y1030" i="18"/>
  <c r="Y993" i="18"/>
  <c r="Y1033" i="18"/>
  <c r="Y1013" i="18"/>
  <c r="Y1023" i="18"/>
  <c r="Y1010" i="18"/>
  <c r="Y1014" i="18"/>
  <c r="Y1009" i="18"/>
  <c r="Y1058" i="18"/>
  <c r="Y1031" i="18"/>
  <c r="Y996" i="18"/>
  <c r="Y1057" i="18"/>
  <c r="Y1028" i="18"/>
  <c r="Y1016" i="18"/>
  <c r="Y1007" i="18"/>
  <c r="Y1050" i="18"/>
  <c r="Y1037" i="18"/>
  <c r="Y1042" i="18"/>
  <c r="Y1056" i="18"/>
  <c r="Y1008" i="18"/>
  <c r="Y1025" i="18"/>
  <c r="Y1055" i="18"/>
  <c r="Y1052" i="18"/>
  <c r="Y999" i="18"/>
  <c r="Y1029" i="18"/>
  <c r="Y1034" i="18"/>
  <c r="Y1000" i="18"/>
  <c r="Y1040" i="18"/>
  <c r="Y1048" i="18"/>
  <c r="Y1005" i="18"/>
  <c r="Y1020" i="18"/>
  <c r="Y1027" i="18"/>
  <c r="Y1054" i="18"/>
  <c r="Y1021" i="18"/>
  <c r="Y1047" i="18"/>
  <c r="Y1002" i="18"/>
  <c r="Y1045" i="18"/>
  <c r="Y997" i="18"/>
  <c r="Y1012" i="18"/>
  <c r="Y1006" i="18"/>
  <c r="Y1044" i="18"/>
  <c r="Y998" i="18"/>
  <c r="Y1046" i="18"/>
  <c r="Y994" i="18"/>
  <c r="Y1036" i="18"/>
  <c r="Y1024" i="18"/>
  <c r="Y1015" i="18"/>
  <c r="Y1001" i="18"/>
  <c r="Y1018" i="18"/>
  <c r="Y1035" i="18"/>
  <c r="Y986" i="18"/>
  <c r="Y974" i="18"/>
  <c r="Y983" i="18"/>
  <c r="Y973" i="18"/>
  <c r="Y977" i="18"/>
  <c r="Y991" i="18"/>
  <c r="Y978" i="18"/>
  <c r="Y987" i="18"/>
  <c r="Y980" i="18"/>
  <c r="Y984" i="18"/>
  <c r="Y970" i="18"/>
  <c r="Y972" i="18"/>
  <c r="Y968" i="18"/>
  <c r="Y971" i="18"/>
  <c r="Y989" i="18"/>
  <c r="Y975" i="18"/>
  <c r="Y982" i="18"/>
  <c r="Y990" i="18"/>
  <c r="Y985" i="18"/>
  <c r="Y969" i="18"/>
  <c r="Y979" i="18"/>
  <c r="Y992" i="18"/>
  <c r="Y988" i="18"/>
  <c r="Y976" i="18"/>
  <c r="Y981" i="18"/>
  <c r="Y911" i="18"/>
  <c r="Y946" i="18"/>
  <c r="Y922" i="18"/>
  <c r="Y925" i="18"/>
  <c r="Y950" i="18"/>
  <c r="Y954" i="18"/>
  <c r="Y965" i="18"/>
  <c r="Y959" i="18"/>
  <c r="Y956" i="18"/>
  <c r="Y935" i="18"/>
  <c r="Y962" i="18"/>
  <c r="Y916" i="18"/>
  <c r="Y920" i="18"/>
  <c r="Y966" i="18"/>
  <c r="Y963" i="18"/>
  <c r="Y939" i="18"/>
  <c r="Y942" i="18"/>
  <c r="Y952" i="18"/>
  <c r="Y913" i="18"/>
  <c r="Y949" i="18"/>
  <c r="Y915" i="18"/>
  <c r="Y964" i="18"/>
  <c r="Y955" i="18"/>
  <c r="Y951" i="18"/>
  <c r="Y944" i="18"/>
  <c r="Y928" i="18"/>
  <c r="Y924" i="18"/>
  <c r="Y930" i="18"/>
  <c r="Y953" i="18"/>
  <c r="Y912" i="18"/>
  <c r="Y927" i="18"/>
  <c r="Y940" i="18"/>
  <c r="Y926" i="18"/>
  <c r="Y947" i="18"/>
  <c r="Y943" i="18"/>
  <c r="Y945" i="18"/>
  <c r="Y929" i="18"/>
  <c r="Y957" i="18"/>
  <c r="Y941" i="18"/>
  <c r="Y918" i="18"/>
  <c r="Y932" i="18"/>
  <c r="Y960" i="18"/>
  <c r="Y936" i="18"/>
  <c r="Y933" i="18"/>
  <c r="Y958" i="18"/>
  <c r="Y967" i="18"/>
  <c r="Y919" i="18"/>
  <c r="Y931" i="18"/>
  <c r="Y917" i="18"/>
  <c r="Y914" i="18"/>
  <c r="Y923" i="18"/>
  <c r="Y948" i="18"/>
  <c r="Y961" i="18"/>
  <c r="Y937" i="18"/>
  <c r="Y921" i="18"/>
  <c r="Y934" i="18"/>
  <c r="Y938" i="18"/>
  <c r="BU666" i="17"/>
  <c r="Y908" i="18"/>
  <c r="BU670" i="17"/>
  <c r="Y906" i="18"/>
  <c r="BU669" i="17"/>
  <c r="Y904" i="18"/>
  <c r="Y910" i="18"/>
  <c r="Z938" i="18"/>
  <c r="Z953" i="18"/>
  <c r="Z939" i="18"/>
  <c r="Z957" i="18"/>
  <c r="Z932" i="18"/>
  <c r="Z964" i="18"/>
  <c r="Z1010" i="18"/>
  <c r="Z1051" i="18"/>
  <c r="Z1087" i="18"/>
  <c r="Z1205" i="18"/>
  <c r="Z1118" i="18"/>
  <c r="Z1070" i="18"/>
  <c r="Z1212" i="18"/>
  <c r="Z867" i="18"/>
  <c r="Z1045" i="18"/>
  <c r="Z1120" i="18"/>
  <c r="Z1097" i="18"/>
  <c r="Z1159" i="18"/>
  <c r="Z1095" i="18"/>
  <c r="Z1100" i="18"/>
  <c r="Z1154" i="18"/>
  <c r="Z1163" i="18"/>
  <c r="Z1184" i="18"/>
  <c r="Z1122" i="18"/>
  <c r="Z994" i="18"/>
  <c r="Z1003" i="18"/>
  <c r="Z1024" i="18"/>
  <c r="Z1189" i="18"/>
  <c r="BU1661" i="17"/>
  <c r="Z998" i="18"/>
  <c r="Z1039" i="18"/>
  <c r="Z1060" i="18"/>
  <c r="Z1193" i="18"/>
  <c r="Z1169" i="18"/>
  <c r="Z869" i="18"/>
  <c r="Z968" i="18"/>
  <c r="Z1033" i="18"/>
  <c r="Z1138" i="18"/>
  <c r="Z1038" i="18"/>
  <c r="Z1094" i="18"/>
  <c r="Z1168" i="18"/>
  <c r="BV1059" i="17"/>
  <c r="BU674" i="17"/>
  <c r="Z1173" i="18"/>
  <c r="Z1144" i="18"/>
  <c r="Z992" i="18"/>
  <c r="Z1198" i="18"/>
  <c r="Y884" i="18"/>
  <c r="Y878" i="18"/>
  <c r="Y886" i="18"/>
  <c r="BU671" i="17"/>
  <c r="BU1056" i="17"/>
  <c r="Y873" i="18"/>
  <c r="Z949" i="18"/>
  <c r="Z942" i="18"/>
  <c r="Z945" i="18"/>
  <c r="Z943" i="18"/>
  <c r="Z929" i="18"/>
  <c r="Z936" i="18"/>
  <c r="Z925" i="18"/>
  <c r="Z1042" i="18"/>
  <c r="Z1151" i="18"/>
  <c r="Z1172" i="18"/>
  <c r="Z1114" i="18"/>
  <c r="Z1112" i="18"/>
  <c r="Z1072" i="18"/>
  <c r="Z991" i="18"/>
  <c r="Z980" i="18"/>
  <c r="Z1092" i="18"/>
  <c r="Z1125" i="18"/>
  <c r="Z1182" i="18"/>
  <c r="Z1191" i="18"/>
  <c r="Z1180" i="18"/>
  <c r="Z1101" i="18"/>
  <c r="Z1186" i="18"/>
  <c r="Z1195" i="18"/>
  <c r="Z989" i="18"/>
  <c r="Z1123" i="18"/>
  <c r="Z1026" i="18"/>
  <c r="Z1035" i="18"/>
  <c r="Z1056" i="18"/>
  <c r="Z1145" i="18"/>
  <c r="Z1080" i="18"/>
  <c r="Z1030" i="18"/>
  <c r="Z1086" i="18"/>
  <c r="Z1160" i="18"/>
  <c r="Z1115" i="18"/>
  <c r="Z1132" i="18"/>
  <c r="Z979" i="18"/>
  <c r="Z1000" i="18"/>
  <c r="Z1065" i="18"/>
  <c r="Z1117" i="18"/>
  <c r="Z1085" i="18"/>
  <c r="Z1179" i="18"/>
  <c r="Z1216" i="18"/>
  <c r="BV1056" i="17"/>
  <c r="Y902" i="18"/>
  <c r="Z978" i="18"/>
  <c r="Z1013" i="18"/>
  <c r="Z1063" i="18"/>
  <c r="Z1142" i="18"/>
  <c r="Z1001" i="18"/>
  <c r="Y882" i="18"/>
  <c r="Y890" i="18"/>
  <c r="Y866" i="18"/>
  <c r="Y883" i="18"/>
  <c r="Y889" i="18"/>
  <c r="Y885" i="18"/>
  <c r="Y870" i="18"/>
  <c r="Y891" i="18"/>
  <c r="Z914" i="18"/>
  <c r="Z946" i="18"/>
  <c r="Z915" i="18"/>
  <c r="Z947" i="18"/>
  <c r="Z941" i="18"/>
  <c r="Z940" i="18"/>
  <c r="Z937" i="18"/>
  <c r="Z1089" i="18"/>
  <c r="Z1183" i="18"/>
  <c r="Z876" i="18"/>
  <c r="Z1127" i="18"/>
  <c r="Z1113" i="18"/>
  <c r="Z982" i="18"/>
  <c r="Z1023" i="18"/>
  <c r="Z1012" i="18"/>
  <c r="Z1177" i="18"/>
  <c r="Z1146" i="18"/>
  <c r="Z1214" i="18"/>
  <c r="Z862" i="18"/>
  <c r="Z985" i="18"/>
  <c r="Z1105" i="18"/>
  <c r="Z1218" i="18"/>
  <c r="Z866" i="18"/>
  <c r="Z1021" i="18"/>
  <c r="Z1130" i="18"/>
  <c r="Z1058" i="18"/>
  <c r="Z1067" i="18"/>
  <c r="Z1156" i="18"/>
  <c r="Z1103" i="18"/>
  <c r="Z1111" i="18"/>
  <c r="Z1062" i="18"/>
  <c r="Z1171" i="18"/>
  <c r="Z1192" i="18"/>
  <c r="Z1116" i="18"/>
  <c r="Z970" i="18"/>
  <c r="Z1011" i="18"/>
  <c r="Z1032" i="18"/>
  <c r="Z1165" i="18"/>
  <c r="Z1077" i="18"/>
  <c r="Z1170" i="18"/>
  <c r="Z1211" i="18"/>
  <c r="Z973" i="18"/>
  <c r="BV1060" i="17"/>
  <c r="BU667" i="17"/>
  <c r="Z934" i="18"/>
  <c r="Z935" i="18"/>
  <c r="Z928" i="18"/>
  <c r="Z1074" i="18"/>
  <c r="Z1048" i="18"/>
  <c r="Z971" i="18"/>
  <c r="Z1028" i="18"/>
  <c r="Z1006" i="18"/>
  <c r="Y864" i="18"/>
  <c r="Y887" i="18"/>
  <c r="Y863" i="18"/>
  <c r="Y881" i="18"/>
  <c r="Y871" i="18"/>
  <c r="Y880" i="18"/>
  <c r="Y893" i="18"/>
  <c r="Y888" i="18"/>
  <c r="Z918" i="18"/>
  <c r="Z950" i="18"/>
  <c r="Z919" i="18"/>
  <c r="Z951" i="18"/>
  <c r="Z965" i="18"/>
  <c r="Z944" i="18"/>
  <c r="Z921" i="18"/>
  <c r="Z1174" i="18"/>
  <c r="Z1215" i="18"/>
  <c r="Z977" i="18"/>
  <c r="Z1128" i="18"/>
  <c r="BU1660" i="17"/>
  <c r="Z1014" i="18"/>
  <c r="Z1055" i="18"/>
  <c r="Z1044" i="18"/>
  <c r="Z1221" i="18"/>
  <c r="Z1129" i="18"/>
  <c r="Z864" i="18"/>
  <c r="Z1220" i="18"/>
  <c r="Z1017" i="18"/>
  <c r="Z1149" i="18"/>
  <c r="Z868" i="18"/>
  <c r="Z875" i="18"/>
  <c r="Z1053" i="18"/>
  <c r="Z1124" i="18"/>
  <c r="Z1158" i="18"/>
  <c r="Z1167" i="18"/>
  <c r="Z1188" i="18"/>
  <c r="Z1131" i="18"/>
  <c r="BU1662" i="17"/>
  <c r="Z1162" i="18"/>
  <c r="Z1203" i="18"/>
  <c r="Z1209" i="18"/>
  <c r="Z1135" i="18"/>
  <c r="Z1002" i="18"/>
  <c r="Z1043" i="18"/>
  <c r="Z1064" i="18"/>
  <c r="Z1197" i="18"/>
  <c r="Z1076" i="18"/>
  <c r="Z1202" i="18"/>
  <c r="Z1204" i="18"/>
  <c r="Z1005" i="18"/>
  <c r="BU1057" i="17"/>
  <c r="BU668" i="17"/>
  <c r="Z1040" i="18"/>
  <c r="Z1119" i="18"/>
  <c r="Z1126" i="18"/>
  <c r="Z1007" i="18"/>
  <c r="Z1047" i="18"/>
  <c r="Y895" i="18"/>
  <c r="Y875" i="18"/>
  <c r="Y861" i="18"/>
  <c r="Y874" i="18"/>
  <c r="Y868" i="18"/>
  <c r="Y877" i="18"/>
  <c r="Y901" i="18"/>
  <c r="Y879" i="18"/>
  <c r="Z922" i="18"/>
  <c r="Z954" i="18"/>
  <c r="Z923" i="18"/>
  <c r="Z955" i="18"/>
  <c r="Z916" i="18"/>
  <c r="Z948" i="18"/>
  <c r="Z933" i="18"/>
  <c r="Z1206" i="18"/>
  <c r="Z863" i="18"/>
  <c r="Z1009" i="18"/>
  <c r="Z1147" i="18"/>
  <c r="Z1081" i="18"/>
  <c r="Z1046" i="18"/>
  <c r="Z1155" i="18"/>
  <c r="Z1091" i="18"/>
  <c r="Z1099" i="18"/>
  <c r="BU1664" i="17"/>
  <c r="Z1208" i="18"/>
  <c r="Z871" i="18"/>
  <c r="Z1049" i="18"/>
  <c r="Z1069" i="18"/>
  <c r="Z1213" i="18"/>
  <c r="Z988" i="18"/>
  <c r="Z1153" i="18"/>
  <c r="BU1663" i="17"/>
  <c r="Z1190" i="18"/>
  <c r="Z1199" i="18"/>
  <c r="Z993" i="18"/>
  <c r="Z1150" i="18"/>
  <c r="Z1078" i="18"/>
  <c r="Z1194" i="18"/>
  <c r="Z874" i="18"/>
  <c r="Z997" i="18"/>
  <c r="Z1136" i="18"/>
  <c r="Z1034" i="18"/>
  <c r="Z1090" i="18"/>
  <c r="Z1164" i="18"/>
  <c r="Z1140" i="18"/>
  <c r="Z1084" i="18"/>
  <c r="Z873" i="18"/>
  <c r="Z972" i="18"/>
  <c r="Z1037" i="18"/>
  <c r="BV1057" i="17"/>
  <c r="Y896" i="18"/>
  <c r="Z1121" i="18"/>
  <c r="Z1059" i="18"/>
  <c r="Z1071" i="18"/>
  <c r="Z1161" i="18"/>
  <c r="Z1068" i="18"/>
  <c r="Y903" i="18"/>
  <c r="Y872" i="18"/>
  <c r="Y897" i="18"/>
  <c r="Y892" i="18"/>
  <c r="Y899" i="18"/>
  <c r="Y865" i="18"/>
  <c r="Y907" i="18"/>
  <c r="Y876" i="18"/>
  <c r="Z926" i="18"/>
  <c r="Z958" i="18"/>
  <c r="Z927" i="18"/>
  <c r="Z959" i="18"/>
  <c r="Z920" i="18"/>
  <c r="Z952" i="18"/>
  <c r="Z961" i="18"/>
  <c r="Z877" i="18"/>
  <c r="Z976" i="18"/>
  <c r="Z1041" i="18"/>
  <c r="Z1148" i="18"/>
  <c r="Z1073" i="18"/>
  <c r="Z1093" i="18"/>
  <c r="Z1187" i="18"/>
  <c r="Z1176" i="18"/>
  <c r="Z1098" i="18"/>
  <c r="Z986" i="18"/>
  <c r="Z995" i="18"/>
  <c r="Z984" i="18"/>
  <c r="Z1096" i="18"/>
  <c r="Z990" i="18"/>
  <c r="Z999" i="18"/>
  <c r="Z1020" i="18"/>
  <c r="Z1185" i="18"/>
  <c r="Z1104" i="18"/>
  <c r="Z861" i="18"/>
  <c r="Z870" i="18"/>
  <c r="Z1025" i="18"/>
  <c r="Z1137" i="18"/>
  <c r="Z1201" i="18"/>
  <c r="Z865" i="18"/>
  <c r="Z1217" i="18"/>
  <c r="Z1029" i="18"/>
  <c r="Z1109" i="18"/>
  <c r="Z1066" i="18"/>
  <c r="Z1175" i="18"/>
  <c r="Z1196" i="18"/>
  <c r="Z1143" i="18"/>
  <c r="Z1079" i="18"/>
  <c r="Z983" i="18"/>
  <c r="Z1004" i="18"/>
  <c r="BU1059" i="17"/>
  <c r="BU1058" i="17"/>
  <c r="Y900" i="18"/>
  <c r="Z960" i="18"/>
  <c r="Z1210" i="18"/>
  <c r="Z1050" i="18"/>
  <c r="Z1152" i="18"/>
  <c r="Z1157" i="18"/>
  <c r="Z1083" i="18"/>
  <c r="Z1108" i="18"/>
  <c r="Y905" i="18"/>
  <c r="Y869" i="18"/>
  <c r="BU675" i="17"/>
  <c r="Y894" i="18"/>
  <c r="Y909" i="18"/>
  <c r="Y862" i="18"/>
  <c r="BU672" i="17"/>
  <c r="Y867" i="18"/>
  <c r="Z930" i="18"/>
  <c r="Z962" i="18"/>
  <c r="Z931" i="18"/>
  <c r="Z963" i="18"/>
  <c r="Z924" i="18"/>
  <c r="Z956" i="18"/>
  <c r="Z917" i="18"/>
  <c r="Z987" i="18"/>
  <c r="Z1008" i="18"/>
  <c r="Z1088" i="18"/>
  <c r="Z1134" i="18"/>
  <c r="Z1082" i="18"/>
  <c r="Z1178" i="18"/>
  <c r="Z1219" i="18"/>
  <c r="Z981" i="18"/>
  <c r="Z1106" i="18"/>
  <c r="Z1018" i="18"/>
  <c r="Z1027" i="18"/>
  <c r="Z1016" i="18"/>
  <c r="Z1181" i="18"/>
  <c r="Z1022" i="18"/>
  <c r="Z1031" i="18"/>
  <c r="Z1052" i="18"/>
  <c r="Z1139" i="18"/>
  <c r="Z1110" i="18"/>
  <c r="Z872" i="18"/>
  <c r="Z879" i="18"/>
  <c r="Z1057" i="18"/>
  <c r="Z1102" i="18"/>
  <c r="Z1133" i="18"/>
  <c r="Z975" i="18"/>
  <c r="Z996" i="18"/>
  <c r="Z1061" i="18"/>
  <c r="Z1075" i="18"/>
  <c r="Z1166" i="18"/>
  <c r="Z1207" i="18"/>
  <c r="Z969" i="18"/>
  <c r="Z1107" i="18"/>
  <c r="Z974" i="18"/>
  <c r="Z1015" i="18"/>
  <c r="Z1036" i="18"/>
  <c r="BU1060" i="17"/>
  <c r="BV1058" i="17"/>
  <c r="BU673" i="17"/>
  <c r="Y898" i="18"/>
  <c r="Z966" i="18"/>
  <c r="Z967" i="18"/>
  <c r="Z1019" i="18"/>
  <c r="Z1200" i="18"/>
  <c r="Z1054" i="18"/>
  <c r="Z1141" i="18"/>
  <c r="Z878" i="18"/>
  <c r="BV1055" i="17"/>
  <c r="Y385" i="18"/>
  <c r="Y388" i="18"/>
  <c r="Y390" i="18"/>
  <c r="Y389" i="18"/>
  <c r="Y386" i="18"/>
  <c r="Y387" i="18"/>
  <c r="BU478" i="17"/>
  <c r="P989" i="16"/>
  <c r="P993" i="16"/>
  <c r="P997" i="16"/>
  <c r="P1001" i="16"/>
  <c r="P1005" i="16"/>
  <c r="P1009" i="16"/>
  <c r="P1013" i="16"/>
  <c r="P1017" i="16"/>
  <c r="P1021" i="16"/>
  <c r="P1025" i="16"/>
  <c r="P1029" i="16"/>
  <c r="P1033" i="16"/>
  <c r="P1037" i="16"/>
  <c r="P1041" i="16"/>
  <c r="P1045" i="16"/>
  <c r="P1049" i="16"/>
  <c r="P1053" i="16"/>
  <c r="P1057" i="16"/>
  <c r="P1061" i="16"/>
  <c r="P1065" i="16"/>
  <c r="P1069" i="16"/>
  <c r="P1073" i="16"/>
  <c r="P1077" i="16"/>
  <c r="P1081" i="16"/>
  <c r="P1085" i="16"/>
  <c r="P1089" i="16"/>
  <c r="P1093" i="16"/>
  <c r="P1097" i="16"/>
  <c r="P1101" i="16"/>
  <c r="P1105" i="16"/>
  <c r="O934" i="16"/>
  <c r="O990" i="16"/>
  <c r="O994" i="16"/>
  <c r="O998" i="16"/>
  <c r="O1002" i="16"/>
  <c r="O1006" i="16"/>
  <c r="O1010" i="16"/>
  <c r="O1014" i="16"/>
  <c r="O1018" i="16"/>
  <c r="O1022" i="16"/>
  <c r="O1026" i="16"/>
  <c r="O1030" i="16"/>
  <c r="O1034" i="16"/>
  <c r="O1038" i="16"/>
  <c r="O1042" i="16"/>
  <c r="O1046" i="16"/>
  <c r="O1050" i="16"/>
  <c r="O1054" i="16"/>
  <c r="O1058" i="16"/>
  <c r="O1062" i="16"/>
  <c r="O1066" i="16"/>
  <c r="O1070" i="16"/>
  <c r="O1074" i="16"/>
  <c r="O1078" i="16"/>
  <c r="O1082" i="16"/>
  <c r="O1086" i="16"/>
  <c r="O1090" i="16"/>
  <c r="O1094" i="16"/>
  <c r="O1098" i="16"/>
  <c r="O1102" i="16"/>
  <c r="O1106" i="16"/>
  <c r="P934" i="16"/>
  <c r="P990" i="16"/>
  <c r="P994" i="16"/>
  <c r="P998" i="16"/>
  <c r="P1002" i="16"/>
  <c r="P1006" i="16"/>
  <c r="P1010" i="16"/>
  <c r="P1014" i="16"/>
  <c r="P1018" i="16"/>
  <c r="P1022" i="16"/>
  <c r="P1026" i="16"/>
  <c r="P1030" i="16"/>
  <c r="P1034" i="16"/>
  <c r="P1038" i="16"/>
  <c r="P1042" i="16"/>
  <c r="P1046" i="16"/>
  <c r="P1050" i="16"/>
  <c r="P1054" i="16"/>
  <c r="P1058" i="16"/>
  <c r="P1062" i="16"/>
  <c r="P1066" i="16"/>
  <c r="P1070" i="16"/>
  <c r="P1074" i="16"/>
  <c r="P1078" i="16"/>
  <c r="P1082" i="16"/>
  <c r="P1086" i="16"/>
  <c r="P1090" i="16"/>
  <c r="P1094" i="16"/>
  <c r="P1098" i="16"/>
  <c r="P1102" i="16"/>
  <c r="P1106" i="16"/>
  <c r="O987" i="16"/>
  <c r="O991" i="16"/>
  <c r="O995" i="16"/>
  <c r="O999" i="16"/>
  <c r="O1003" i="16"/>
  <c r="O1007" i="16"/>
  <c r="O1011" i="16"/>
  <c r="O1015" i="16"/>
  <c r="O1019" i="16"/>
  <c r="O1023" i="16"/>
  <c r="O1027" i="16"/>
  <c r="O1031" i="16"/>
  <c r="O1035" i="16"/>
  <c r="O1039" i="16"/>
  <c r="O1043" i="16"/>
  <c r="O1047" i="16"/>
  <c r="O1051" i="16"/>
  <c r="O1055" i="16"/>
  <c r="O1059" i="16"/>
  <c r="O1063" i="16"/>
  <c r="O1067" i="16"/>
  <c r="O1071" i="16"/>
  <c r="O1075" i="16"/>
  <c r="O1079" i="16"/>
  <c r="O1083" i="16"/>
  <c r="O1087" i="16"/>
  <c r="O1091" i="16"/>
  <c r="O1095" i="16"/>
  <c r="O1099" i="16"/>
  <c r="O1103" i="16"/>
  <c r="P987" i="16"/>
  <c r="P991" i="16"/>
  <c r="P995" i="16"/>
  <c r="P999" i="16"/>
  <c r="P1003" i="16"/>
  <c r="P1007" i="16"/>
  <c r="P1011" i="16"/>
  <c r="P1015" i="16"/>
  <c r="P1019" i="16"/>
  <c r="P1023" i="16"/>
  <c r="P1027" i="16"/>
  <c r="P1031" i="16"/>
  <c r="P1035" i="16"/>
  <c r="P1039" i="16"/>
  <c r="P1043" i="16"/>
  <c r="P1047" i="16"/>
  <c r="P1051" i="16"/>
  <c r="P1055" i="16"/>
  <c r="P1059" i="16"/>
  <c r="P1063" i="16"/>
  <c r="P1067" i="16"/>
  <c r="P1071" i="16"/>
  <c r="P1075" i="16"/>
  <c r="P1079" i="16"/>
  <c r="P1083" i="16"/>
  <c r="P1087" i="16"/>
  <c r="P1091" i="16"/>
  <c r="P1095" i="16"/>
  <c r="P1099" i="16"/>
  <c r="P1103" i="16"/>
  <c r="O988" i="16"/>
  <c r="O992" i="16"/>
  <c r="O996" i="16"/>
  <c r="O1000" i="16"/>
  <c r="O1004" i="16"/>
  <c r="O1008" i="16"/>
  <c r="O1012" i="16"/>
  <c r="O1016" i="16"/>
  <c r="O1020" i="16"/>
  <c r="O1024" i="16"/>
  <c r="O1028" i="16"/>
  <c r="O1032" i="16"/>
  <c r="O1036" i="16"/>
  <c r="O1040" i="16"/>
  <c r="O1044" i="16"/>
  <c r="O1048" i="16"/>
  <c r="O1052" i="16"/>
  <c r="O1056" i="16"/>
  <c r="O1060" i="16"/>
  <c r="O1064" i="16"/>
  <c r="O1068" i="16"/>
  <c r="O1072" i="16"/>
  <c r="O1076" i="16"/>
  <c r="O1080" i="16"/>
  <c r="O1084" i="16"/>
  <c r="O1088" i="16"/>
  <c r="O1092" i="16"/>
  <c r="O1096" i="16"/>
  <c r="O1100" i="16"/>
  <c r="O1104" i="16"/>
  <c r="P988" i="16"/>
  <c r="P992" i="16"/>
  <c r="P996" i="16"/>
  <c r="P1000" i="16"/>
  <c r="P1004" i="16"/>
  <c r="P1008" i="16"/>
  <c r="P1012" i="16"/>
  <c r="P1016" i="16"/>
  <c r="P1020" i="16"/>
  <c r="P1024" i="16"/>
  <c r="P1028" i="16"/>
  <c r="P1032" i="16"/>
  <c r="P1036" i="16"/>
  <c r="P1040" i="16"/>
  <c r="P1044" i="16"/>
  <c r="P1048" i="16"/>
  <c r="P1052" i="16"/>
  <c r="P1056" i="16"/>
  <c r="P1060" i="16"/>
  <c r="P1064" i="16"/>
  <c r="P1068" i="16"/>
  <c r="P1072" i="16"/>
  <c r="P1076" i="16"/>
  <c r="P1080" i="16"/>
  <c r="P1084" i="16"/>
  <c r="P1088" i="16"/>
  <c r="P1092" i="16"/>
  <c r="P1096" i="16"/>
  <c r="P1100" i="16"/>
  <c r="P1104" i="16"/>
  <c r="O989" i="16"/>
  <c r="O993" i="16"/>
  <c r="O997" i="16"/>
  <c r="O1001" i="16"/>
  <c r="O1005" i="16"/>
  <c r="O1009" i="16"/>
  <c r="O1013" i="16"/>
  <c r="O1017" i="16"/>
  <c r="O1021" i="16"/>
  <c r="O1025" i="16"/>
  <c r="O1029" i="16"/>
  <c r="O1033" i="16"/>
  <c r="O1037" i="16"/>
  <c r="O1041" i="16"/>
  <c r="O1045" i="16"/>
  <c r="O1049" i="16"/>
  <c r="O1053" i="16"/>
  <c r="O1057" i="16"/>
  <c r="O1061" i="16"/>
  <c r="O1065" i="16"/>
  <c r="O1069" i="16"/>
  <c r="O1073" i="16"/>
  <c r="O1077" i="16"/>
  <c r="O1081" i="16"/>
  <c r="O1085" i="16"/>
  <c r="O1089" i="16"/>
  <c r="O1093" i="16"/>
  <c r="O1097" i="16"/>
  <c r="O1101" i="16"/>
  <c r="O1105" i="16"/>
  <c r="BU2060" i="17"/>
  <c r="BU2018" i="17"/>
  <c r="BU2057" i="17"/>
  <c r="BU1993" i="17"/>
  <c r="BU2105" i="17"/>
  <c r="BU2048" i="17"/>
  <c r="BU2078" i="17"/>
  <c r="BU2083" i="17"/>
  <c r="BU2023" i="17"/>
  <c r="BU2096" i="17"/>
  <c r="BU2006" i="17"/>
  <c r="BU2053" i="17"/>
  <c r="BU1989" i="17"/>
  <c r="BU2102" i="17"/>
  <c r="BU2098" i="17"/>
  <c r="BU2011" i="17"/>
  <c r="BV2098" i="17"/>
  <c r="BV2066" i="17"/>
  <c r="BV2034" i="17"/>
  <c r="BV2002" i="17"/>
  <c r="BV2089" i="17"/>
  <c r="BV2057" i="17"/>
  <c r="BV2025" i="17"/>
  <c r="BV1993" i="17"/>
  <c r="BV2084" i="17"/>
  <c r="BV2052" i="17"/>
  <c r="BV2020" i="17"/>
  <c r="BV1988" i="17"/>
  <c r="BV2091" i="17"/>
  <c r="BV2059" i="17"/>
  <c r="BV2027" i="17"/>
  <c r="BV1995" i="17"/>
  <c r="BU1996" i="17"/>
  <c r="BU2010" i="17"/>
  <c r="BU2049" i="17"/>
  <c r="BU2075" i="17"/>
  <c r="BU2103" i="17"/>
  <c r="BU2040" i="17"/>
  <c r="BU2097" i="17"/>
  <c r="BU2052" i="17"/>
  <c r="BU2015" i="17"/>
  <c r="BU2062" i="17"/>
  <c r="BU1998" i="17"/>
  <c r="BU2045" i="17"/>
  <c r="BU2073" i="17"/>
  <c r="BU2100" i="17"/>
  <c r="BU2012" i="17"/>
  <c r="BU2003" i="17"/>
  <c r="BV2094" i="17"/>
  <c r="BV2062" i="17"/>
  <c r="BV2030" i="17"/>
  <c r="BV1998" i="17"/>
  <c r="BV2085" i="17"/>
  <c r="BV2053" i="17"/>
  <c r="BV2021" i="17"/>
  <c r="BV1989" i="17"/>
  <c r="BV2112" i="17"/>
  <c r="BV2080" i="17"/>
  <c r="BV2048" i="17"/>
  <c r="BV2016" i="17"/>
  <c r="BV2087" i="17"/>
  <c r="BV2055" i="17"/>
  <c r="BV2023" i="17"/>
  <c r="BV1991" i="17"/>
  <c r="BU1988" i="17"/>
  <c r="BU2002" i="17"/>
  <c r="BU2041" i="17"/>
  <c r="BU2071" i="17"/>
  <c r="BU2101" i="17"/>
  <c r="BU2032" i="17"/>
  <c r="BU2095" i="17"/>
  <c r="BU2092" i="17"/>
  <c r="BU2007" i="17"/>
  <c r="BU2054" i="17"/>
  <c r="BU1990" i="17"/>
  <c r="BU2037" i="17"/>
  <c r="BU2069" i="17"/>
  <c r="BU2020" i="17"/>
  <c r="BU2059" i="17"/>
  <c r="BU1995" i="17"/>
  <c r="BV2090" i="17"/>
  <c r="BV2058" i="17"/>
  <c r="BV2026" i="17"/>
  <c r="BV1994" i="17"/>
  <c r="BV2113" i="17"/>
  <c r="BV2081" i="17"/>
  <c r="BV2049" i="17"/>
  <c r="BV2017" i="17"/>
  <c r="BV2108" i="17"/>
  <c r="BV2076" i="17"/>
  <c r="BV2044" i="17"/>
  <c r="BV2012" i="17"/>
  <c r="BV2083" i="17"/>
  <c r="BV2051" i="17"/>
  <c r="BV2019" i="17"/>
  <c r="BU2058" i="17"/>
  <c r="BU1994" i="17"/>
  <c r="BU2033" i="17"/>
  <c r="BU2067" i="17"/>
  <c r="BU2099" i="17"/>
  <c r="BU2024" i="17"/>
  <c r="BU2093" i="17"/>
  <c r="BU2063" i="17"/>
  <c r="BU1999" i="17"/>
  <c r="BU2046" i="17"/>
  <c r="BU2081" i="17"/>
  <c r="BU2029" i="17"/>
  <c r="BU2112" i="17"/>
  <c r="BU2080" i="17"/>
  <c r="BU2051" i="17"/>
  <c r="BU2076" i="17"/>
  <c r="BV2086" i="17"/>
  <c r="BV2054" i="17"/>
  <c r="BV2022" i="17"/>
  <c r="BV1990" i="17"/>
  <c r="BV2109" i="17"/>
  <c r="BV2077" i="17"/>
  <c r="BV2045" i="17"/>
  <c r="BV2013" i="17"/>
  <c r="BV2104" i="17"/>
  <c r="BV2072" i="17"/>
  <c r="BV2040" i="17"/>
  <c r="BV2008" i="17"/>
  <c r="BV2111" i="17"/>
  <c r="BV2079" i="17"/>
  <c r="BV2047" i="17"/>
  <c r="BV2015" i="17"/>
  <c r="BU2050" i="17"/>
  <c r="BU2082" i="17"/>
  <c r="BU2025" i="17"/>
  <c r="BU2113" i="17"/>
  <c r="BU2028" i="17"/>
  <c r="BU2016" i="17"/>
  <c r="BU2091" i="17"/>
  <c r="BU2055" i="17"/>
  <c r="BU1991" i="17"/>
  <c r="BU2038" i="17"/>
  <c r="BU2077" i="17"/>
  <c r="BU2021" i="17"/>
  <c r="BU2110" i="17"/>
  <c r="BU2094" i="17"/>
  <c r="BU2043" i="17"/>
  <c r="BU2072" i="17"/>
  <c r="BV2082" i="17"/>
  <c r="BV2050" i="17"/>
  <c r="BV2018" i="17"/>
  <c r="BV2105" i="17"/>
  <c r="BV2073" i="17"/>
  <c r="BV2041" i="17"/>
  <c r="BV2009" i="17"/>
  <c r="BV2100" i="17"/>
  <c r="BV2068" i="17"/>
  <c r="BV2036" i="17"/>
  <c r="BV2004" i="17"/>
  <c r="BV2107" i="17"/>
  <c r="BV2075" i="17"/>
  <c r="BV2043" i="17"/>
  <c r="BV2011" i="17"/>
  <c r="BU2042" i="17"/>
  <c r="BU2079" i="17"/>
  <c r="BU2017" i="17"/>
  <c r="BU2111" i="17"/>
  <c r="BU2090" i="17"/>
  <c r="BU2008" i="17"/>
  <c r="BU2089" i="17"/>
  <c r="BU2047" i="17"/>
  <c r="BU2074" i="17"/>
  <c r="BU2030" i="17"/>
  <c r="BU2066" i="17"/>
  <c r="BU2013" i="17"/>
  <c r="BU2108" i="17"/>
  <c r="BU2088" i="17"/>
  <c r="BU2035" i="17"/>
  <c r="BU2068" i="17"/>
  <c r="BV2110" i="17"/>
  <c r="BV2078" i="17"/>
  <c r="BV2046" i="17"/>
  <c r="BV2014" i="17"/>
  <c r="BV2101" i="17"/>
  <c r="BV2069" i="17"/>
  <c r="BV2037" i="17"/>
  <c r="BV2005" i="17"/>
  <c r="BV2096" i="17"/>
  <c r="BV2064" i="17"/>
  <c r="BV2032" i="17"/>
  <c r="BV2000" i="17"/>
  <c r="BV2103" i="17"/>
  <c r="BV2071" i="17"/>
  <c r="BV2039" i="17"/>
  <c r="BV2007" i="17"/>
  <c r="BU2034" i="17"/>
  <c r="BU2004" i="17"/>
  <c r="BU2009" i="17"/>
  <c r="BU2109" i="17"/>
  <c r="BU2064" i="17"/>
  <c r="BU2000" i="17"/>
  <c r="BU2087" i="17"/>
  <c r="BU2039" i="17"/>
  <c r="BU2070" i="17"/>
  <c r="BU2022" i="17"/>
  <c r="BU2044" i="17"/>
  <c r="BU2005" i="17"/>
  <c r="BU2106" i="17"/>
  <c r="BU2086" i="17"/>
  <c r="BU2027" i="17"/>
  <c r="BV2106" i="17"/>
  <c r="BV2074" i="17"/>
  <c r="BV2042" i="17"/>
  <c r="BV2010" i="17"/>
  <c r="BV2097" i="17"/>
  <c r="BV2065" i="17"/>
  <c r="BV2033" i="17"/>
  <c r="BV2001" i="17"/>
  <c r="BV2092" i="17"/>
  <c r="BV2060" i="17"/>
  <c r="BV2028" i="17"/>
  <c r="BV1996" i="17"/>
  <c r="BV2099" i="17"/>
  <c r="BV2067" i="17"/>
  <c r="BV2035" i="17"/>
  <c r="BV2003" i="17"/>
  <c r="BU2026" i="17"/>
  <c r="BU2065" i="17"/>
  <c r="BU2001" i="17"/>
  <c r="BU2107" i="17"/>
  <c r="BU2056" i="17"/>
  <c r="BU1992" i="17"/>
  <c r="BU2085" i="17"/>
  <c r="BU2031" i="17"/>
  <c r="BU2036" i="17"/>
  <c r="BU2014" i="17"/>
  <c r="BU2061" i="17"/>
  <c r="BU1997" i="17"/>
  <c r="BU2104" i="17"/>
  <c r="BU2084" i="17"/>
  <c r="BU2019" i="17"/>
  <c r="BV2102" i="17"/>
  <c r="BV2070" i="17"/>
  <c r="BV2038" i="17"/>
  <c r="BV2006" i="17"/>
  <c r="BV2093" i="17"/>
  <c r="BV2061" i="17"/>
  <c r="BV2029" i="17"/>
  <c r="BV1997" i="17"/>
  <c r="BV2088" i="17"/>
  <c r="BV2056" i="17"/>
  <c r="BV2024" i="17"/>
  <c r="BV1992" i="17"/>
  <c r="BV2095" i="17"/>
  <c r="BV2063" i="17"/>
  <c r="BV2031" i="17"/>
  <c r="BV1999" i="17"/>
  <c r="BU1923" i="17"/>
  <c r="BU1902" i="17"/>
  <c r="BU1943" i="17"/>
  <c r="BU1895" i="17"/>
  <c r="BU1888" i="17"/>
  <c r="BU1953" i="17"/>
  <c r="BU1982" i="17"/>
  <c r="BU1959" i="17"/>
  <c r="BU1922" i="17"/>
  <c r="BU1968" i="17"/>
  <c r="BU1934" i="17"/>
  <c r="BU1987" i="17"/>
  <c r="BU1893" i="17"/>
  <c r="BU1886" i="17"/>
  <c r="BU1966" i="17"/>
  <c r="BU1899" i="17"/>
  <c r="BU1978" i="17"/>
  <c r="BU1947" i="17"/>
  <c r="BU1907" i="17"/>
  <c r="BV1879" i="17"/>
  <c r="BU1970" i="17"/>
  <c r="BU1936" i="17"/>
  <c r="BU1913" i="17"/>
  <c r="BU1883" i="17"/>
  <c r="BU1975" i="17"/>
  <c r="BU1941" i="17"/>
  <c r="BU1946" i="17"/>
  <c r="BU1906" i="17"/>
  <c r="BU1974" i="17"/>
  <c r="BU1940" i="17"/>
  <c r="BV1913" i="17"/>
  <c r="BV1975" i="17"/>
  <c r="BV1946" i="17"/>
  <c r="BV1974" i="17"/>
  <c r="BV1940" i="17"/>
  <c r="BV1923" i="17"/>
  <c r="BV1902" i="17"/>
  <c r="BV1943" i="17"/>
  <c r="BV1895" i="17"/>
  <c r="BV1888" i="17"/>
  <c r="BV1953" i="17"/>
  <c r="BV1982" i="17"/>
  <c r="BV1959" i="17"/>
  <c r="BV1922" i="17"/>
  <c r="BV1968" i="17"/>
  <c r="BV1934" i="17"/>
  <c r="BV1987" i="17"/>
  <c r="BV1893" i="17"/>
  <c r="BV1886" i="17"/>
  <c r="BV1966" i="17"/>
  <c r="BV1899" i="17"/>
  <c r="BV1978" i="17"/>
  <c r="BV1947" i="17"/>
  <c r="BV1907" i="17"/>
  <c r="BU1879" i="17"/>
  <c r="BV1970" i="17"/>
  <c r="BV1936" i="17"/>
  <c r="BV1883" i="17"/>
  <c r="BV1941" i="17"/>
  <c r="BV1906" i="17"/>
  <c r="BU1967" i="17"/>
  <c r="BU1891" i="17"/>
  <c r="BU1935" i="17"/>
  <c r="BU1876" i="17"/>
  <c r="BU1884" i="17"/>
  <c r="BU1937" i="17"/>
  <c r="BU1938" i="17"/>
  <c r="BU1928" i="17"/>
  <c r="BU1897" i="17"/>
  <c r="BU1958" i="17"/>
  <c r="BU1927" i="17"/>
  <c r="BU1930" i="17"/>
  <c r="BU1880" i="17"/>
  <c r="BU1932" i="17"/>
  <c r="BU1961" i="17"/>
  <c r="BU1890" i="17"/>
  <c r="BU1973" i="17"/>
  <c r="BU1939" i="17"/>
  <c r="BU1905" i="17"/>
  <c r="BU1877" i="17"/>
  <c r="BU1960" i="17"/>
  <c r="BU1919" i="17"/>
  <c r="BU1896" i="17"/>
  <c r="BU1881" i="17"/>
  <c r="BU1965" i="17"/>
  <c r="BU1933" i="17"/>
  <c r="BU1921" i="17"/>
  <c r="BU1878" i="17"/>
  <c r="BU1964" i="17"/>
  <c r="BV1952" i="17"/>
  <c r="BV1957" i="17"/>
  <c r="BU1949" i="17"/>
  <c r="BV1979" i="17"/>
  <c r="BV1967" i="17"/>
  <c r="BV1891" i="17"/>
  <c r="BV1935" i="17"/>
  <c r="BV1876" i="17"/>
  <c r="BV1884" i="17"/>
  <c r="BV1937" i="17"/>
  <c r="BV1938" i="17"/>
  <c r="BV1928" i="17"/>
  <c r="BV1897" i="17"/>
  <c r="BV1958" i="17"/>
  <c r="BV1927" i="17"/>
  <c r="BV1930" i="17"/>
  <c r="BV1880" i="17"/>
  <c r="BV1932" i="17"/>
  <c r="BV1961" i="17"/>
  <c r="BV1890" i="17"/>
  <c r="BV1973" i="17"/>
  <c r="BV1939" i="17"/>
  <c r="BV1905" i="17"/>
  <c r="BV1877" i="17"/>
  <c r="BV1960" i="17"/>
  <c r="BV1919" i="17"/>
  <c r="BV1896" i="17"/>
  <c r="BV1881" i="17"/>
  <c r="BV1965" i="17"/>
  <c r="BV1933" i="17"/>
  <c r="BV1921" i="17"/>
  <c r="BV1878" i="17"/>
  <c r="BV1964" i="17"/>
  <c r="BV1917" i="17"/>
  <c r="BV1874" i="17"/>
  <c r="BU1980" i="17"/>
  <c r="BU1948" i="17"/>
  <c r="BU1954" i="17"/>
  <c r="BU1969" i="17"/>
  <c r="BU1910" i="17"/>
  <c r="BU1918" i="17"/>
  <c r="BU1882" i="17"/>
  <c r="BU1925" i="17"/>
  <c r="BU1904" i="17"/>
  <c r="BU1926" i="17"/>
  <c r="BU1986" i="17"/>
  <c r="BU1950" i="17"/>
  <c r="BU1962" i="17"/>
  <c r="BU1903" i="17"/>
  <c r="BU1920" i="17"/>
  <c r="BU1976" i="17"/>
  <c r="BU1945" i="17"/>
  <c r="BV1875" i="17"/>
  <c r="BU1963" i="17"/>
  <c r="BU1911" i="17"/>
  <c r="BU1894" i="17"/>
  <c r="BV1872" i="17"/>
  <c r="BU1952" i="17"/>
  <c r="BU1917" i="17"/>
  <c r="BU1887" i="17"/>
  <c r="BU1985" i="17"/>
  <c r="BU1957" i="17"/>
  <c r="BU1874" i="17"/>
  <c r="BU1972" i="17"/>
  <c r="BU1984" i="17"/>
  <c r="BU1956" i="17"/>
  <c r="BV1887" i="17"/>
  <c r="BV1972" i="17"/>
  <c r="BV1956" i="17"/>
  <c r="BU1912" i="17"/>
  <c r="BV1948" i="17"/>
  <c r="BV1954" i="17"/>
  <c r="BV1969" i="17"/>
  <c r="BV1910" i="17"/>
  <c r="BV1918" i="17"/>
  <c r="BV1882" i="17"/>
  <c r="BV1925" i="17"/>
  <c r="BV1904" i="17"/>
  <c r="BV1926" i="17"/>
  <c r="BV1986" i="17"/>
  <c r="BV1950" i="17"/>
  <c r="BV1962" i="17"/>
  <c r="BV1903" i="17"/>
  <c r="BV1920" i="17"/>
  <c r="BV1976" i="17"/>
  <c r="BV1945" i="17"/>
  <c r="BU1875" i="17"/>
  <c r="BV1963" i="17"/>
  <c r="BV1911" i="17"/>
  <c r="BV1894" i="17"/>
  <c r="BU1872" i="17"/>
  <c r="BV1985" i="17"/>
  <c r="BV1984" i="17"/>
  <c r="BV1912" i="17"/>
  <c r="BU1929" i="17"/>
  <c r="BU1951" i="17"/>
  <c r="BU1908" i="17"/>
  <c r="BU1914" i="17"/>
  <c r="BU1873" i="17"/>
  <c r="BU1889" i="17"/>
  <c r="BU1898" i="17"/>
  <c r="BU1924" i="17"/>
  <c r="BU1981" i="17"/>
  <c r="BU1942" i="17"/>
  <c r="BU1900" i="17"/>
  <c r="BV1871" i="17"/>
  <c r="BU1916" i="17"/>
  <c r="BU1971" i="17"/>
  <c r="BU1901" i="17"/>
  <c r="BU1983" i="17"/>
  <c r="BU1955" i="17"/>
  <c r="BU1909" i="17"/>
  <c r="BU1892" i="17"/>
  <c r="BU1931" i="17"/>
  <c r="BU1944" i="17"/>
  <c r="BU1915" i="17"/>
  <c r="BU1885" i="17"/>
  <c r="BU1977" i="17"/>
  <c r="BU1979" i="17"/>
  <c r="BV1929" i="17"/>
  <c r="BV1951" i="17"/>
  <c r="BV1908" i="17"/>
  <c r="BV1914" i="17"/>
  <c r="BV1873" i="17"/>
  <c r="BV1889" i="17"/>
  <c r="BV1898" i="17"/>
  <c r="BV1924" i="17"/>
  <c r="BV1981" i="17"/>
  <c r="BV1942" i="17"/>
  <c r="BV1900" i="17"/>
  <c r="BU1871" i="17"/>
  <c r="BV1916" i="17"/>
  <c r="BV1971" i="17"/>
  <c r="BV1901" i="17"/>
  <c r="BV1983" i="17"/>
  <c r="BV1955" i="17"/>
  <c r="BV1909" i="17"/>
  <c r="BV1892" i="17"/>
  <c r="BV1931" i="17"/>
  <c r="BV1944" i="17"/>
  <c r="BV1915" i="17"/>
  <c r="BV1885" i="17"/>
  <c r="BV1980" i="17"/>
  <c r="BV1949" i="17"/>
  <c r="BV1977" i="17"/>
  <c r="O986" i="16"/>
  <c r="O985" i="16"/>
  <c r="O983" i="16"/>
  <c r="O982" i="16"/>
  <c r="O978" i="16"/>
  <c r="BV1835" i="17"/>
  <c r="BU1803" i="17"/>
  <c r="BV1859" i="17"/>
  <c r="BU1816" i="17"/>
  <c r="BV1851" i="17"/>
  <c r="BU1829" i="17"/>
  <c r="BU1797" i="17"/>
  <c r="BU1858" i="17"/>
  <c r="BU1818" i="17"/>
  <c r="BU1854" i="17"/>
  <c r="BV1823" i="17"/>
  <c r="BU1869" i="17"/>
  <c r="BU1844" i="17"/>
  <c r="BU1812" i="17"/>
  <c r="BU1853" i="17"/>
  <c r="BU1825" i="17"/>
  <c r="BU1793" i="17"/>
  <c r="BU1838" i="17"/>
  <c r="BU1806" i="17"/>
  <c r="BU1848" i="17"/>
  <c r="BU1814" i="17"/>
  <c r="P986" i="16"/>
  <c r="P985" i="16"/>
  <c r="P983" i="16"/>
  <c r="P982" i="16"/>
  <c r="P978" i="16"/>
  <c r="BU1835" i="17"/>
  <c r="BV1803" i="17"/>
  <c r="BU1859" i="17"/>
  <c r="BV1816" i="17"/>
  <c r="BU1851" i="17"/>
  <c r="BV1829" i="17"/>
  <c r="BV1797" i="17"/>
  <c r="BV1858" i="17"/>
  <c r="BV1818" i="17"/>
  <c r="BV1854" i="17"/>
  <c r="BU1823" i="17"/>
  <c r="BV1869" i="17"/>
  <c r="BV1844" i="17"/>
  <c r="BV1812" i="17"/>
  <c r="BV1853" i="17"/>
  <c r="BV1825" i="17"/>
  <c r="BV1793" i="17"/>
  <c r="BV1838" i="17"/>
  <c r="BV1806" i="17"/>
  <c r="BV1848" i="17"/>
  <c r="BU1852" i="17"/>
  <c r="P968" i="16"/>
  <c r="O977" i="16"/>
  <c r="O973" i="16"/>
  <c r="O969" i="16"/>
  <c r="O981" i="16"/>
  <c r="BV1827" i="17"/>
  <c r="BU1795" i="17"/>
  <c r="BV1840" i="17"/>
  <c r="BU1808" i="17"/>
  <c r="BV1847" i="17"/>
  <c r="BU1821" i="17"/>
  <c r="BU1870" i="17"/>
  <c r="BU1842" i="17"/>
  <c r="BU1810" i="17"/>
  <c r="BU1850" i="17"/>
  <c r="BU1815" i="17"/>
  <c r="BU1865" i="17"/>
  <c r="BU1836" i="17"/>
  <c r="BU1804" i="17"/>
  <c r="BU1849" i="17"/>
  <c r="BU1817" i="17"/>
  <c r="BU1868" i="17"/>
  <c r="BU1830" i="17"/>
  <c r="BU1798" i="17"/>
  <c r="BV1856" i="17"/>
  <c r="O968" i="16"/>
  <c r="P977" i="16"/>
  <c r="P973" i="16"/>
  <c r="P969" i="16"/>
  <c r="P981" i="16"/>
  <c r="BU1827" i="17"/>
  <c r="BV1795" i="17"/>
  <c r="BU1840" i="17"/>
  <c r="BV1808" i="17"/>
  <c r="BU1847" i="17"/>
  <c r="BV1821" i="17"/>
  <c r="BV1870" i="17"/>
  <c r="BV1842" i="17"/>
  <c r="BV1810" i="17"/>
  <c r="BV1850" i="17"/>
  <c r="BV1815" i="17"/>
  <c r="BV1865" i="17"/>
  <c r="BV1836" i="17"/>
  <c r="BV1804" i="17"/>
  <c r="BV1849" i="17"/>
  <c r="BV1817" i="17"/>
  <c r="BV1868" i="17"/>
  <c r="BV1830" i="17"/>
  <c r="BV1798" i="17"/>
  <c r="BU1822" i="17"/>
  <c r="O970" i="16"/>
  <c r="P984" i="16"/>
  <c r="O975" i="16"/>
  <c r="O971" i="16"/>
  <c r="P980" i="16"/>
  <c r="BU1819" i="17"/>
  <c r="BV1867" i="17"/>
  <c r="BU1832" i="17"/>
  <c r="BU1800" i="17"/>
  <c r="BU1845" i="17"/>
  <c r="BU1813" i="17"/>
  <c r="BU1866" i="17"/>
  <c r="BU1834" i="17"/>
  <c r="BU1802" i="17"/>
  <c r="BV1839" i="17"/>
  <c r="BU1807" i="17"/>
  <c r="BU1861" i="17"/>
  <c r="BU1828" i="17"/>
  <c r="BU1796" i="17"/>
  <c r="BU1841" i="17"/>
  <c r="BU1809" i="17"/>
  <c r="BU1864" i="17"/>
  <c r="BV1852" i="17"/>
  <c r="P970" i="16"/>
  <c r="O984" i="16"/>
  <c r="P975" i="16"/>
  <c r="P971" i="16"/>
  <c r="O980" i="16"/>
  <c r="BV1819" i="17"/>
  <c r="BU1867" i="17"/>
  <c r="BV1832" i="17"/>
  <c r="BV1800" i="17"/>
  <c r="BV1845" i="17"/>
  <c r="BV1813" i="17"/>
  <c r="BV1866" i="17"/>
  <c r="BV1834" i="17"/>
  <c r="BV1802" i="17"/>
  <c r="BU1839" i="17"/>
  <c r="BV1807" i="17"/>
  <c r="BV1861" i="17"/>
  <c r="BV1828" i="17"/>
  <c r="BV1796" i="17"/>
  <c r="BV1841" i="17"/>
  <c r="BV1809" i="17"/>
  <c r="BV1864" i="17"/>
  <c r="BV1822" i="17"/>
  <c r="BU1856" i="17"/>
  <c r="P972" i="16"/>
  <c r="P976" i="16"/>
  <c r="O979" i="16"/>
  <c r="O974" i="16"/>
  <c r="BV1843" i="17"/>
  <c r="BU1811" i="17"/>
  <c r="BV1863" i="17"/>
  <c r="BU1824" i="17"/>
  <c r="BV1855" i="17"/>
  <c r="BU1837" i="17"/>
  <c r="BU1805" i="17"/>
  <c r="BU1862" i="17"/>
  <c r="BU1826" i="17"/>
  <c r="BV1794" i="17"/>
  <c r="BV1831" i="17"/>
  <c r="BU1799" i="17"/>
  <c r="BU1846" i="17"/>
  <c r="BU1820" i="17"/>
  <c r="BU1857" i="17"/>
  <c r="BU1833" i="17"/>
  <c r="BU1801" i="17"/>
  <c r="BU1860" i="17"/>
  <c r="O972" i="16"/>
  <c r="O976" i="16"/>
  <c r="P979" i="16"/>
  <c r="P974" i="16"/>
  <c r="BU1843" i="17"/>
  <c r="BV1811" i="17"/>
  <c r="BU1863" i="17"/>
  <c r="BV1824" i="17"/>
  <c r="BU1855" i="17"/>
  <c r="BV1837" i="17"/>
  <c r="BV1805" i="17"/>
  <c r="BV1862" i="17"/>
  <c r="BV1826" i="17"/>
  <c r="BU1794" i="17"/>
  <c r="BU1831" i="17"/>
  <c r="BV1799" i="17"/>
  <c r="BV1846" i="17"/>
  <c r="BV1820" i="17"/>
  <c r="BV1857" i="17"/>
  <c r="BV1833" i="17"/>
  <c r="BV1801" i="17"/>
  <c r="BV1860" i="17"/>
  <c r="BV1814" i="17"/>
  <c r="P948" i="16"/>
  <c r="P960" i="16"/>
  <c r="O959" i="16"/>
  <c r="O958" i="16"/>
  <c r="P964" i="16"/>
  <c r="O954" i="16"/>
  <c r="P940" i="16"/>
  <c r="O945" i="16"/>
  <c r="O967" i="16"/>
  <c r="BU1769" i="17"/>
  <c r="BU1717" i="17"/>
  <c r="BU1685" i="17"/>
  <c r="BU1772" i="17"/>
  <c r="BU1755" i="17"/>
  <c r="BU1784" i="17"/>
  <c r="BU1668" i="17"/>
  <c r="BU1744" i="17"/>
  <c r="BU1729" i="17"/>
  <c r="BU1673" i="17"/>
  <c r="BU1719" i="17"/>
  <c r="BU1687" i="17"/>
  <c r="BV1771" i="17"/>
  <c r="BV1750" i="17"/>
  <c r="BV1783" i="17"/>
  <c r="BV1730" i="17"/>
  <c r="BV1779" i="17"/>
  <c r="BV1662" i="17"/>
  <c r="BV1708" i="17"/>
  <c r="BV1676" i="17"/>
  <c r="BV1743" i="17"/>
  <c r="BV1666" i="17"/>
  <c r="BV1659" i="17"/>
  <c r="BV1697" i="17"/>
  <c r="BV1770" i="17"/>
  <c r="BV1746" i="17"/>
  <c r="BV1669" i="17"/>
  <c r="BV1683" i="17"/>
  <c r="BV1712" i="17"/>
  <c r="BV1671" i="17"/>
  <c r="BV1672" i="17"/>
  <c r="BV1726" i="17"/>
  <c r="BV1694" i="17"/>
  <c r="BV1773" i="17"/>
  <c r="BV1742" i="17"/>
  <c r="O948" i="16"/>
  <c r="O960" i="16"/>
  <c r="P959" i="16"/>
  <c r="P958" i="16"/>
  <c r="O964" i="16"/>
  <c r="P954" i="16"/>
  <c r="O940" i="16"/>
  <c r="P945" i="16"/>
  <c r="P967" i="16"/>
  <c r="BV1769" i="17"/>
  <c r="BV1717" i="17"/>
  <c r="BV1685" i="17"/>
  <c r="BV1772" i="17"/>
  <c r="BV1755" i="17"/>
  <c r="BV1784" i="17"/>
  <c r="BV1668" i="17"/>
  <c r="BV1744" i="17"/>
  <c r="BV1729" i="17"/>
  <c r="BV1673" i="17"/>
  <c r="BV1719" i="17"/>
  <c r="BV1687" i="17"/>
  <c r="BU1761" i="17"/>
  <c r="BU1747" i="17"/>
  <c r="BU1675" i="17"/>
  <c r="BU1720" i="17"/>
  <c r="BU1725" i="17"/>
  <c r="BU1654" i="17"/>
  <c r="BU1700" i="17"/>
  <c r="BU1781" i="17"/>
  <c r="BU1739" i="17"/>
  <c r="BU1652" i="17"/>
  <c r="BU1721" i="17"/>
  <c r="BU1689" i="17"/>
  <c r="BU1760" i="17"/>
  <c r="BU1731" i="17"/>
  <c r="BU1707" i="17"/>
  <c r="BU1759" i="17"/>
  <c r="BU1696" i="17"/>
  <c r="BU1718" i="17"/>
  <c r="BU1686" i="17"/>
  <c r="BU1766" i="17"/>
  <c r="BU1738" i="17"/>
  <c r="P956" i="16"/>
  <c r="O951" i="16"/>
  <c r="P944" i="16"/>
  <c r="O949" i="16"/>
  <c r="O966" i="16"/>
  <c r="O946" i="16"/>
  <c r="O955" i="16"/>
  <c r="O937" i="16"/>
  <c r="BU1762" i="17"/>
  <c r="BU1709" i="17"/>
  <c r="BU1677" i="17"/>
  <c r="BU1768" i="17"/>
  <c r="BU1751" i="17"/>
  <c r="BU1653" i="17"/>
  <c r="BU1706" i="17"/>
  <c r="BU1740" i="17"/>
  <c r="BU1658" i="17"/>
  <c r="BU1665" i="17"/>
  <c r="BU1711" i="17"/>
  <c r="BU1679" i="17"/>
  <c r="BV1761" i="17"/>
  <c r="BV1747" i="17"/>
  <c r="BV1675" i="17"/>
  <c r="BV1720" i="17"/>
  <c r="BV1725" i="17"/>
  <c r="BV1654" i="17"/>
  <c r="BV1700" i="17"/>
  <c r="BV1781" i="17"/>
  <c r="BV1739" i="17"/>
  <c r="BV1652" i="17"/>
  <c r="BV1721" i="17"/>
  <c r="BV1689" i="17"/>
  <c r="BV1760" i="17"/>
  <c r="BV1731" i="17"/>
  <c r="BV1707" i="17"/>
  <c r="BV1759" i="17"/>
  <c r="BV1696" i="17"/>
  <c r="BV1660" i="17"/>
  <c r="BV1664" i="17"/>
  <c r="BV1718" i="17"/>
  <c r="BV1686" i="17"/>
  <c r="BV1766" i="17"/>
  <c r="BV1738" i="17"/>
  <c r="O956" i="16"/>
  <c r="P951" i="16"/>
  <c r="O944" i="16"/>
  <c r="P949" i="16"/>
  <c r="P966" i="16"/>
  <c r="P946" i="16"/>
  <c r="P955" i="16"/>
  <c r="P937" i="16"/>
  <c r="BV1661" i="17"/>
  <c r="BV1762" i="17"/>
  <c r="BV1709" i="17"/>
  <c r="BV1677" i="17"/>
  <c r="BV1768" i="17"/>
  <c r="BV1751" i="17"/>
  <c r="BV1653" i="17"/>
  <c r="BV1706" i="17"/>
  <c r="BV1740" i="17"/>
  <c r="BV1658" i="17"/>
  <c r="BV1665" i="17"/>
  <c r="BV1711" i="17"/>
  <c r="BV1679" i="17"/>
  <c r="BU1757" i="17"/>
  <c r="BU1791" i="17"/>
  <c r="BU1776" i="17"/>
  <c r="BU1704" i="17"/>
  <c r="BU1722" i="17"/>
  <c r="BU1724" i="17"/>
  <c r="BU1692" i="17"/>
  <c r="BU1767" i="17"/>
  <c r="BU1735" i="17"/>
  <c r="BU1714" i="17"/>
  <c r="BU1713" i="17"/>
  <c r="BU1681" i="17"/>
  <c r="BU1753" i="17"/>
  <c r="BU1790" i="17"/>
  <c r="BU1699" i="17"/>
  <c r="BU1785" i="17"/>
  <c r="BU1748" i="17"/>
  <c r="BU1682" i="17"/>
  <c r="BU1656" i="17"/>
  <c r="BU1710" i="17"/>
  <c r="BU1678" i="17"/>
  <c r="BU1763" i="17"/>
  <c r="BU1734" i="17"/>
  <c r="P952" i="16"/>
  <c r="O943" i="16"/>
  <c r="O950" i="16"/>
  <c r="O941" i="16"/>
  <c r="O947" i="16"/>
  <c r="O938" i="16"/>
  <c r="O963" i="16"/>
  <c r="O961" i="16"/>
  <c r="BU1723" i="17"/>
  <c r="BU1745" i="17"/>
  <c r="BU1701" i="17"/>
  <c r="BU1782" i="17"/>
  <c r="BU1765" i="17"/>
  <c r="BU1792" i="17"/>
  <c r="BU1680" i="17"/>
  <c r="BU1690" i="17"/>
  <c r="BU1736" i="17"/>
  <c r="BU1737" i="17"/>
  <c r="BU1657" i="17"/>
  <c r="BU1703" i="17"/>
  <c r="BV1757" i="17"/>
  <c r="BV1791" i="17"/>
  <c r="BV1776" i="17"/>
  <c r="BV1704" i="17"/>
  <c r="BV1722" i="17"/>
  <c r="BV1724" i="17"/>
  <c r="BV1692" i="17"/>
  <c r="BV1767" i="17"/>
  <c r="BV1735" i="17"/>
  <c r="BV1714" i="17"/>
  <c r="BV1713" i="17"/>
  <c r="BV1681" i="17"/>
  <c r="BV1753" i="17"/>
  <c r="BV1790" i="17"/>
  <c r="BV1699" i="17"/>
  <c r="BV1785" i="17"/>
  <c r="BV1748" i="17"/>
  <c r="BV1682" i="17"/>
  <c r="BV1656" i="17"/>
  <c r="BV1710" i="17"/>
  <c r="BV1678" i="17"/>
  <c r="BV1763" i="17"/>
  <c r="BV1734" i="17"/>
  <c r="O952" i="16"/>
  <c r="P943" i="16"/>
  <c r="P950" i="16"/>
  <c r="P941" i="16"/>
  <c r="P947" i="16"/>
  <c r="P938" i="16"/>
  <c r="P963" i="16"/>
  <c r="P961" i="16"/>
  <c r="BV1723" i="17"/>
  <c r="BV1745" i="17"/>
  <c r="BV1701" i="17"/>
  <c r="BV1782" i="17"/>
  <c r="BV1765" i="17"/>
  <c r="BV1792" i="17"/>
  <c r="BV1680" i="17"/>
  <c r="BV1690" i="17"/>
  <c r="BV1736" i="17"/>
  <c r="BV1737" i="17"/>
  <c r="BV1657" i="17"/>
  <c r="BV1703" i="17"/>
  <c r="BU1774" i="17"/>
  <c r="BU1754" i="17"/>
  <c r="BU1787" i="17"/>
  <c r="BU1752" i="17"/>
  <c r="BU1688" i="17"/>
  <c r="BU1698" i="17"/>
  <c r="BU1716" i="17"/>
  <c r="BU1684" i="17"/>
  <c r="BU1764" i="17"/>
  <c r="BU1789" i="17"/>
  <c r="BU1667" i="17"/>
  <c r="BU1705" i="17"/>
  <c r="BU1777" i="17"/>
  <c r="BU1749" i="17"/>
  <c r="BU1786" i="17"/>
  <c r="BU1691" i="17"/>
  <c r="BU1728" i="17"/>
  <c r="BU1733" i="17"/>
  <c r="BU1670" i="17"/>
  <c r="BU1674" i="17"/>
  <c r="BU1702" i="17"/>
  <c r="BU1780" i="17"/>
  <c r="BU1756" i="17"/>
  <c r="P936" i="16"/>
  <c r="O935" i="16"/>
  <c r="O942" i="16"/>
  <c r="O957" i="16"/>
  <c r="O939" i="16"/>
  <c r="O962" i="16"/>
  <c r="O953" i="16"/>
  <c r="O965" i="16"/>
  <c r="BU1715" i="17"/>
  <c r="BU1693" i="17"/>
  <c r="BU1775" i="17"/>
  <c r="BU1758" i="17"/>
  <c r="BU1788" i="17"/>
  <c r="BU1741" i="17"/>
  <c r="BU1778" i="17"/>
  <c r="BU1732" i="17"/>
  <c r="BU1655" i="17"/>
  <c r="BU1727" i="17"/>
  <c r="BU1695" i="17"/>
  <c r="BV1774" i="17"/>
  <c r="BV1754" i="17"/>
  <c r="BV1787" i="17"/>
  <c r="BV1752" i="17"/>
  <c r="BV1688" i="17"/>
  <c r="BV1698" i="17"/>
  <c r="BV1716" i="17"/>
  <c r="BV1684" i="17"/>
  <c r="BV1764" i="17"/>
  <c r="BV1789" i="17"/>
  <c r="BV1667" i="17"/>
  <c r="BV1705" i="17"/>
  <c r="BV1777" i="17"/>
  <c r="BV1749" i="17"/>
  <c r="BV1786" i="17"/>
  <c r="BV1691" i="17"/>
  <c r="BV1728" i="17"/>
  <c r="BV1733" i="17"/>
  <c r="BV1670" i="17"/>
  <c r="BV1674" i="17"/>
  <c r="BV1702" i="17"/>
  <c r="BV1780" i="17"/>
  <c r="BV1756" i="17"/>
  <c r="O936" i="16"/>
  <c r="P935" i="16"/>
  <c r="P942" i="16"/>
  <c r="P957" i="16"/>
  <c r="P939" i="16"/>
  <c r="P962" i="16"/>
  <c r="P953" i="16"/>
  <c r="P965" i="16"/>
  <c r="BV1715" i="17"/>
  <c r="BV1663" i="17"/>
  <c r="BV1693" i="17"/>
  <c r="BV1775" i="17"/>
  <c r="BV1758" i="17"/>
  <c r="BV1788" i="17"/>
  <c r="BV1741" i="17"/>
  <c r="BV1778" i="17"/>
  <c r="BV1732" i="17"/>
  <c r="BV1655" i="17"/>
  <c r="BV1727" i="17"/>
  <c r="BV1695" i="17"/>
  <c r="BU1771" i="17"/>
  <c r="BU1750" i="17"/>
  <c r="BU1783" i="17"/>
  <c r="BU1730" i="17"/>
  <c r="BU1779" i="17"/>
  <c r="BU1708" i="17"/>
  <c r="BU1676" i="17"/>
  <c r="BU1743" i="17"/>
  <c r="BU1666" i="17"/>
  <c r="BU1659" i="17"/>
  <c r="BU1697" i="17"/>
  <c r="BU1770" i="17"/>
  <c r="BU1746" i="17"/>
  <c r="BU1669" i="17"/>
  <c r="BU1683" i="17"/>
  <c r="BU1712" i="17"/>
  <c r="BU1671" i="17"/>
  <c r="BU1672" i="17"/>
  <c r="BU1726" i="17"/>
  <c r="BU1694" i="17"/>
  <c r="BU1773" i="17"/>
  <c r="BU1742" i="17"/>
  <c r="O879" i="16"/>
  <c r="P912" i="16"/>
  <c r="O927" i="16"/>
  <c r="O895" i="16"/>
  <c r="P904" i="16"/>
  <c r="O894" i="16"/>
  <c r="P932" i="16"/>
  <c r="O902" i="16"/>
  <c r="O901" i="16"/>
  <c r="O878" i="16"/>
  <c r="P916" i="16"/>
  <c r="O897" i="16"/>
  <c r="O889" i="16"/>
  <c r="O921" i="16"/>
  <c r="P892" i="16"/>
  <c r="O929" i="16"/>
  <c r="BU1598" i="17"/>
  <c r="BU1616" i="17"/>
  <c r="BU1605" i="17"/>
  <c r="BU1650" i="17"/>
  <c r="BU1618" i="17"/>
  <c r="BU1645" i="17"/>
  <c r="BU1647" i="17"/>
  <c r="BU1615" i="17"/>
  <c r="BV1651" i="17"/>
  <c r="BV1644" i="17"/>
  <c r="BV1612" i="17"/>
  <c r="BV1588" i="17"/>
  <c r="BV1599" i="17"/>
  <c r="BV1633" i="17"/>
  <c r="BV1627" i="17"/>
  <c r="BV1638" i="17"/>
  <c r="BU1606" i="17"/>
  <c r="P879" i="16"/>
  <c r="O912" i="16"/>
  <c r="P927" i="16"/>
  <c r="P895" i="16"/>
  <c r="O904" i="16"/>
  <c r="P894" i="16"/>
  <c r="O932" i="16"/>
  <c r="P902" i="16"/>
  <c r="P901" i="16"/>
  <c r="P878" i="16"/>
  <c r="O916" i="16"/>
  <c r="P897" i="16"/>
  <c r="P889" i="16"/>
  <c r="P921" i="16"/>
  <c r="O892" i="16"/>
  <c r="P929" i="16"/>
  <c r="BV1598" i="17"/>
  <c r="BV1616" i="17"/>
  <c r="BV1605" i="17"/>
  <c r="BV1650" i="17"/>
  <c r="BV1618" i="17"/>
  <c r="BV1645" i="17"/>
  <c r="BV1647" i="17"/>
  <c r="BV1615" i="17"/>
  <c r="BU1592" i="17"/>
  <c r="BU1636" i="17"/>
  <c r="BU1635" i="17"/>
  <c r="BV1594" i="17"/>
  <c r="BU1603" i="17"/>
  <c r="BU1625" i="17"/>
  <c r="BU1590" i="17"/>
  <c r="BU1630" i="17"/>
  <c r="O919" i="16"/>
  <c r="O917" i="16"/>
  <c r="O877" i="16"/>
  <c r="O911" i="16"/>
  <c r="P872" i="16"/>
  <c r="O910" i="16"/>
  <c r="O874" i="16"/>
  <c r="P928" i="16"/>
  <c r="O893" i="16"/>
  <c r="O886" i="16"/>
  <c r="O922" i="16"/>
  <c r="O905" i="16"/>
  <c r="O899" i="16"/>
  <c r="O871" i="16"/>
  <c r="O898" i="16"/>
  <c r="O931" i="16"/>
  <c r="BU1640" i="17"/>
  <c r="BU1629" i="17"/>
  <c r="BU1602" i="17"/>
  <c r="BU1642" i="17"/>
  <c r="BU1610" i="17"/>
  <c r="BU1600" i="17"/>
  <c r="BU1639" i="17"/>
  <c r="BU1607" i="17"/>
  <c r="BV1592" i="17"/>
  <c r="BV1636" i="17"/>
  <c r="BV1635" i="17"/>
  <c r="BU1594" i="17"/>
  <c r="BV1603" i="17"/>
  <c r="BV1625" i="17"/>
  <c r="BV1590" i="17"/>
  <c r="BV1630" i="17"/>
  <c r="P919" i="16"/>
  <c r="P917" i="16"/>
  <c r="P877" i="16"/>
  <c r="P911" i="16"/>
  <c r="O872" i="16"/>
  <c r="P910" i="16"/>
  <c r="P874" i="16"/>
  <c r="O928" i="16"/>
  <c r="P893" i="16"/>
  <c r="P886" i="16"/>
  <c r="P922" i="16"/>
  <c r="P905" i="16"/>
  <c r="P899" i="16"/>
  <c r="P871" i="16"/>
  <c r="P898" i="16"/>
  <c r="P931" i="16"/>
  <c r="BV1640" i="17"/>
  <c r="BV1629" i="17"/>
  <c r="BV1602" i="17"/>
  <c r="BV1642" i="17"/>
  <c r="BV1610" i="17"/>
  <c r="BV1600" i="17"/>
  <c r="BV1639" i="17"/>
  <c r="BV1607" i="17"/>
  <c r="BU1591" i="17"/>
  <c r="BU1628" i="17"/>
  <c r="BU1611" i="17"/>
  <c r="BU1587" i="17"/>
  <c r="BU1649" i="17"/>
  <c r="BU1617" i="17"/>
  <c r="BU1596" i="17"/>
  <c r="BU1622" i="17"/>
  <c r="O890" i="16"/>
  <c r="O913" i="16"/>
  <c r="O885" i="16"/>
  <c r="O926" i="16"/>
  <c r="P880" i="16"/>
  <c r="O925" i="16"/>
  <c r="O915" i="16"/>
  <c r="O875" i="16"/>
  <c r="O909" i="16"/>
  <c r="P900" i="16"/>
  <c r="O923" i="16"/>
  <c r="O873" i="16"/>
  <c r="O907" i="16"/>
  <c r="P876" i="16"/>
  <c r="O906" i="16"/>
  <c r="O933" i="16"/>
  <c r="BU1643" i="17"/>
  <c r="BU1621" i="17"/>
  <c r="BU1648" i="17"/>
  <c r="BU1634" i="17"/>
  <c r="BU1624" i="17"/>
  <c r="BU1597" i="17"/>
  <c r="BU1631" i="17"/>
  <c r="BV1591" i="17"/>
  <c r="BV1628" i="17"/>
  <c r="BV1611" i="17"/>
  <c r="BV1587" i="17"/>
  <c r="BV1649" i="17"/>
  <c r="BV1617" i="17"/>
  <c r="BV1596" i="17"/>
  <c r="BV1622" i="17"/>
  <c r="P890" i="16"/>
  <c r="P913" i="16"/>
  <c r="P885" i="16"/>
  <c r="P926" i="16"/>
  <c r="O880" i="16"/>
  <c r="P925" i="16"/>
  <c r="P915" i="16"/>
  <c r="P875" i="16"/>
  <c r="P909" i="16"/>
  <c r="O900" i="16"/>
  <c r="P923" i="16"/>
  <c r="P873" i="16"/>
  <c r="P907" i="16"/>
  <c r="O876" i="16"/>
  <c r="P906" i="16"/>
  <c r="P933" i="16"/>
  <c r="BV1643" i="17"/>
  <c r="BV1621" i="17"/>
  <c r="BV1648" i="17"/>
  <c r="BV1634" i="17"/>
  <c r="BV1624" i="17"/>
  <c r="BV1597" i="17"/>
  <c r="BV1631" i="17"/>
  <c r="BU1595" i="17"/>
  <c r="BU1604" i="17"/>
  <c r="BU1620" i="17"/>
  <c r="BU1637" i="17"/>
  <c r="BU1593" i="17"/>
  <c r="BU1641" i="17"/>
  <c r="BU1609" i="17"/>
  <c r="BU1646" i="17"/>
  <c r="BU1614" i="17"/>
  <c r="P896" i="16"/>
  <c r="O918" i="16"/>
  <c r="O903" i="16"/>
  <c r="O882" i="16"/>
  <c r="P888" i="16"/>
  <c r="O930" i="16"/>
  <c r="O883" i="16"/>
  <c r="O891" i="16"/>
  <c r="P924" i="16"/>
  <c r="P908" i="16"/>
  <c r="O887" i="16"/>
  <c r="O881" i="16"/>
  <c r="O914" i="16"/>
  <c r="P884" i="16"/>
  <c r="P920" i="16"/>
  <c r="BU1589" i="17"/>
  <c r="BU1619" i="17"/>
  <c r="BU1613" i="17"/>
  <c r="BU1632" i="17"/>
  <c r="BU1626" i="17"/>
  <c r="BU1608" i="17"/>
  <c r="BV1601" i="17"/>
  <c r="BU1623" i="17"/>
  <c r="BV1595" i="17"/>
  <c r="BV1604" i="17"/>
  <c r="BV1620" i="17"/>
  <c r="BV1637" i="17"/>
  <c r="BV1593" i="17"/>
  <c r="BV1641" i="17"/>
  <c r="BV1609" i="17"/>
  <c r="BV1646" i="17"/>
  <c r="BV1614" i="17"/>
  <c r="O896" i="16"/>
  <c r="P918" i="16"/>
  <c r="P903" i="16"/>
  <c r="P882" i="16"/>
  <c r="O888" i="16"/>
  <c r="P930" i="16"/>
  <c r="P883" i="16"/>
  <c r="P891" i="16"/>
  <c r="O924" i="16"/>
  <c r="O908" i="16"/>
  <c r="P887" i="16"/>
  <c r="P881" i="16"/>
  <c r="P914" i="16"/>
  <c r="O884" i="16"/>
  <c r="O920" i="16"/>
  <c r="BV1589" i="17"/>
  <c r="BV1619" i="17"/>
  <c r="BV1613" i="17"/>
  <c r="BV1632" i="17"/>
  <c r="BV1626" i="17"/>
  <c r="BV1608" i="17"/>
  <c r="BU1601" i="17"/>
  <c r="BV1623" i="17"/>
  <c r="BU1651" i="17"/>
  <c r="BU1644" i="17"/>
  <c r="BU1612" i="17"/>
  <c r="BU1588" i="17"/>
  <c r="BU1599" i="17"/>
  <c r="BU1633" i="17"/>
  <c r="BU1627" i="17"/>
  <c r="BU1638" i="17"/>
  <c r="BV1606" i="17"/>
  <c r="BU1576" i="17"/>
  <c r="BU1586" i="17"/>
  <c r="BU1584" i="17"/>
  <c r="BU1567" i="17"/>
  <c r="BV1569" i="17"/>
  <c r="BU1574" i="17"/>
  <c r="BU1571" i="17"/>
  <c r="BV1583" i="17"/>
  <c r="BV1579" i="17"/>
  <c r="BV1576" i="17"/>
  <c r="BV1586" i="17"/>
  <c r="BV1584" i="17"/>
  <c r="BV1567" i="17"/>
  <c r="BU1569" i="17"/>
  <c r="BV1574" i="17"/>
  <c r="BV1571" i="17"/>
  <c r="BU1572" i="17"/>
  <c r="BV1572" i="17"/>
  <c r="BV1582" i="17"/>
  <c r="BU1581" i="17"/>
  <c r="BU1578" i="17"/>
  <c r="BU1568" i="17"/>
  <c r="BU1564" i="17"/>
  <c r="BU1367" i="17"/>
  <c r="BU1566" i="17"/>
  <c r="BU1563" i="17"/>
  <c r="BV1585" i="17"/>
  <c r="BU1582" i="17"/>
  <c r="BV1581" i="17"/>
  <c r="BV1578" i="17"/>
  <c r="BV1568" i="17"/>
  <c r="BV1564" i="17"/>
  <c r="BV1367" i="17"/>
  <c r="BV1566" i="17"/>
  <c r="BV1563" i="17"/>
  <c r="BV1570" i="17"/>
  <c r="BU1573" i="17"/>
  <c r="BU1570" i="17"/>
  <c r="BU1583" i="17"/>
  <c r="BU1585" i="17"/>
  <c r="BU1580" i="17"/>
  <c r="BV1580" i="17"/>
  <c r="BU1579" i="17"/>
  <c r="BV1573" i="17"/>
  <c r="BU1565" i="17"/>
  <c r="BU1562" i="17"/>
  <c r="BU1575" i="17"/>
  <c r="BU1577" i="17"/>
  <c r="BV1565" i="17"/>
  <c r="BV1562" i="17"/>
  <c r="BV1575" i="17"/>
  <c r="BV1577" i="17"/>
  <c r="O841" i="16"/>
  <c r="O822" i="16"/>
  <c r="O835" i="16"/>
  <c r="P852" i="16"/>
  <c r="O861" i="16"/>
  <c r="P832" i="16"/>
  <c r="O854" i="16"/>
  <c r="O838" i="16"/>
  <c r="P864" i="16"/>
  <c r="O817" i="16"/>
  <c r="O859" i="16"/>
  <c r="P836" i="16"/>
  <c r="O870" i="16"/>
  <c r="O837" i="16"/>
  <c r="BU1385" i="17"/>
  <c r="BU1393" i="17"/>
  <c r="BU1449" i="17"/>
  <c r="BU1480" i="17"/>
  <c r="BU1517" i="17"/>
  <c r="BU1533" i="17"/>
  <c r="BU1406" i="17"/>
  <c r="BU1413" i="17"/>
  <c r="BU1487" i="17"/>
  <c r="BU1455" i="17"/>
  <c r="BU1525" i="17"/>
  <c r="BU1547" i="17"/>
  <c r="BU1395" i="17"/>
  <c r="BU1433" i="17"/>
  <c r="BU1478" i="17"/>
  <c r="BU1519" i="17"/>
  <c r="BU1535" i="17"/>
  <c r="BU1387" i="17"/>
  <c r="BU1378" i="17"/>
  <c r="BU1392" i="17"/>
  <c r="BU1432" i="17"/>
  <c r="BU1485" i="17"/>
  <c r="BU1453" i="17"/>
  <c r="BU1527" i="17"/>
  <c r="BU1381" i="17"/>
  <c r="BU1389" i="17"/>
  <c r="BU1439" i="17"/>
  <c r="BU1484" i="17"/>
  <c r="BU1452" i="17"/>
  <c r="BU1524" i="17"/>
  <c r="BU1554" i="17"/>
  <c r="BU1402" i="17"/>
  <c r="BU1409" i="17"/>
  <c r="BU1442" i="17"/>
  <c r="BU1467" i="17"/>
  <c r="BU1502" i="17"/>
  <c r="BU1551" i="17"/>
  <c r="BU1391" i="17"/>
  <c r="BU1429" i="17"/>
  <c r="BU1482" i="17"/>
  <c r="BU1515" i="17"/>
  <c r="BU1544" i="17"/>
  <c r="BU1379" i="17"/>
  <c r="BU1396" i="17"/>
  <c r="BU1436" i="17"/>
  <c r="BU1481" i="17"/>
  <c r="BU1520" i="17"/>
  <c r="BU1541" i="17"/>
  <c r="BU1553" i="17"/>
  <c r="P841" i="16"/>
  <c r="P822" i="16"/>
  <c r="P835" i="16"/>
  <c r="O852" i="16"/>
  <c r="P861" i="16"/>
  <c r="O832" i="16"/>
  <c r="P854" i="16"/>
  <c r="P838" i="16"/>
  <c r="O864" i="16"/>
  <c r="P817" i="16"/>
  <c r="P859" i="16"/>
  <c r="O836" i="16"/>
  <c r="P870" i="16"/>
  <c r="P837" i="16"/>
  <c r="BV1385" i="17"/>
  <c r="BV1393" i="17"/>
  <c r="BV1449" i="17"/>
  <c r="BV1480" i="17"/>
  <c r="BV1517" i="17"/>
  <c r="BV1533" i="17"/>
  <c r="BV1406" i="17"/>
  <c r="BV1413" i="17"/>
  <c r="BV1487" i="17"/>
  <c r="BV1455" i="17"/>
  <c r="BV1525" i="17"/>
  <c r="BV1547" i="17"/>
  <c r="BV1395" i="17"/>
  <c r="BV1433" i="17"/>
  <c r="BV1478" i="17"/>
  <c r="BV1519" i="17"/>
  <c r="BV1535" i="17"/>
  <c r="BV1387" i="17"/>
  <c r="BV1378" i="17"/>
  <c r="BV1392" i="17"/>
  <c r="BV1432" i="17"/>
  <c r="BV1485" i="17"/>
  <c r="BV1453" i="17"/>
  <c r="BV1527" i="17"/>
  <c r="BV1381" i="17"/>
  <c r="BV1389" i="17"/>
  <c r="BV1439" i="17"/>
  <c r="BV1484" i="17"/>
  <c r="BV1452" i="17"/>
  <c r="BV1524" i="17"/>
  <c r="BV1554" i="17"/>
  <c r="BV1402" i="17"/>
  <c r="BV1409" i="17"/>
  <c r="BV1442" i="17"/>
  <c r="BV1467" i="17"/>
  <c r="BV1502" i="17"/>
  <c r="BV1551" i="17"/>
  <c r="BV1391" i="17"/>
  <c r="BV1429" i="17"/>
  <c r="BV1482" i="17"/>
  <c r="BV1515" i="17"/>
  <c r="BV1544" i="17"/>
  <c r="BV1379" i="17"/>
  <c r="BV1396" i="17"/>
  <c r="BV1436" i="17"/>
  <c r="BV1481" i="17"/>
  <c r="BV1520" i="17"/>
  <c r="BV1541" i="17"/>
  <c r="BV1553" i="17"/>
  <c r="P844" i="16"/>
  <c r="O825" i="16"/>
  <c r="P840" i="16"/>
  <c r="O855" i="16"/>
  <c r="O823" i="16"/>
  <c r="O839" i="16"/>
  <c r="O865" i="16"/>
  <c r="O849" i="16"/>
  <c r="O827" i="16"/>
  <c r="P820" i="16"/>
  <c r="O863" i="16"/>
  <c r="O819" i="16"/>
  <c r="O862" i="16"/>
  <c r="O846" i="16"/>
  <c r="BU1377" i="17"/>
  <c r="BU1424" i="17"/>
  <c r="BU1441" i="17"/>
  <c r="BU1472" i="17"/>
  <c r="BU1509" i="17"/>
  <c r="BU1558" i="17"/>
  <c r="BU1398" i="17"/>
  <c r="BU1434" i="17"/>
  <c r="BU1479" i="17"/>
  <c r="BU1522" i="17"/>
  <c r="BU1543" i="17"/>
  <c r="BU1383" i="17"/>
  <c r="BU1426" i="17"/>
  <c r="BU1443" i="17"/>
  <c r="BU1470" i="17"/>
  <c r="BU1511" i="17"/>
  <c r="BU1530" i="17"/>
  <c r="BU1388" i="17"/>
  <c r="BU1370" i="17"/>
  <c r="BU1423" i="17"/>
  <c r="BU1448" i="17"/>
  <c r="BU1477" i="17"/>
  <c r="BU1516" i="17"/>
  <c r="BU1545" i="17"/>
  <c r="BU1373" i="17"/>
  <c r="BU1428" i="17"/>
  <c r="BU1431" i="17"/>
  <c r="BU1476" i="17"/>
  <c r="BU1521" i="17"/>
  <c r="BU1542" i="17"/>
  <c r="BU1546" i="17"/>
  <c r="BU1394" i="17"/>
  <c r="BU1438" i="17"/>
  <c r="BU1491" i="17"/>
  <c r="BU1459" i="17"/>
  <c r="BU1529" i="17"/>
  <c r="BU1371" i="17"/>
  <c r="BU1422" i="17"/>
  <c r="BU1447" i="17"/>
  <c r="BU1474" i="17"/>
  <c r="BU1507" i="17"/>
  <c r="BU1539" i="17"/>
  <c r="BU1382" i="17"/>
  <c r="BU1427" i="17"/>
  <c r="BU1444" i="17"/>
  <c r="BU1473" i="17"/>
  <c r="BU1512" i="17"/>
  <c r="BU1536" i="17"/>
  <c r="O844" i="16"/>
  <c r="P825" i="16"/>
  <c r="O840" i="16"/>
  <c r="P855" i="16"/>
  <c r="P823" i="16"/>
  <c r="P839" i="16"/>
  <c r="P865" i="16"/>
  <c r="P849" i="16"/>
  <c r="P827" i="16"/>
  <c r="O820" i="16"/>
  <c r="P863" i="16"/>
  <c r="P819" i="16"/>
  <c r="P862" i="16"/>
  <c r="P846" i="16"/>
  <c r="BV1377" i="17"/>
  <c r="BV1424" i="17"/>
  <c r="BV1441" i="17"/>
  <c r="BV1472" i="17"/>
  <c r="BV1509" i="17"/>
  <c r="BV1558" i="17"/>
  <c r="BV1398" i="17"/>
  <c r="BV1434" i="17"/>
  <c r="BV1479" i="17"/>
  <c r="BV1522" i="17"/>
  <c r="BV1543" i="17"/>
  <c r="BV1383" i="17"/>
  <c r="BV1426" i="17"/>
  <c r="BV1443" i="17"/>
  <c r="BV1470" i="17"/>
  <c r="BV1511" i="17"/>
  <c r="BV1530" i="17"/>
  <c r="BV1388" i="17"/>
  <c r="BV1370" i="17"/>
  <c r="BV1423" i="17"/>
  <c r="BV1448" i="17"/>
  <c r="BV1477" i="17"/>
  <c r="BV1516" i="17"/>
  <c r="BV1545" i="17"/>
  <c r="BV1373" i="17"/>
  <c r="BV1428" i="17"/>
  <c r="BV1431" i="17"/>
  <c r="BV1476" i="17"/>
  <c r="BV1521" i="17"/>
  <c r="BV1542" i="17"/>
  <c r="BV1546" i="17"/>
  <c r="BV1394" i="17"/>
  <c r="BV1438" i="17"/>
  <c r="BV1491" i="17"/>
  <c r="BV1459" i="17"/>
  <c r="BV1529" i="17"/>
  <c r="BV1371" i="17"/>
  <c r="BV1422" i="17"/>
  <c r="BV1447" i="17"/>
  <c r="BV1474" i="17"/>
  <c r="BV1507" i="17"/>
  <c r="BV1539" i="17"/>
  <c r="BV1382" i="17"/>
  <c r="BV1427" i="17"/>
  <c r="BV1444" i="17"/>
  <c r="BV1473" i="17"/>
  <c r="BV1512" i="17"/>
  <c r="BV1536" i="17"/>
  <c r="O867" i="16"/>
  <c r="O833" i="16"/>
  <c r="O851" i="16"/>
  <c r="P856" i="16"/>
  <c r="O821" i="16"/>
  <c r="O850" i="16"/>
  <c r="O831" i="16"/>
  <c r="O853" i="16"/>
  <c r="O845" i="16"/>
  <c r="O830" i="16"/>
  <c r="P868" i="16"/>
  <c r="O847" i="16"/>
  <c r="O818" i="16"/>
  <c r="O857" i="16"/>
  <c r="BU1369" i="17"/>
  <c r="BU1416" i="17"/>
  <c r="BU1496" i="17"/>
  <c r="BU1464" i="17"/>
  <c r="BU1501" i="17"/>
  <c r="BU1550" i="17"/>
  <c r="BU1390" i="17"/>
  <c r="BU1446" i="17"/>
  <c r="BU1471" i="17"/>
  <c r="BU1514" i="17"/>
  <c r="BU1538" i="17"/>
  <c r="BU1375" i="17"/>
  <c r="BU1418" i="17"/>
  <c r="BU1494" i="17"/>
  <c r="BU1462" i="17"/>
  <c r="BU1503" i="17"/>
  <c r="BU1560" i="17"/>
  <c r="BU1380" i="17"/>
  <c r="BU1408" i="17"/>
  <c r="BU1415" i="17"/>
  <c r="BU1451" i="17"/>
  <c r="BU1469" i="17"/>
  <c r="BU1508" i="17"/>
  <c r="BU1557" i="17"/>
  <c r="BU1405" i="17"/>
  <c r="BU1420" i="17"/>
  <c r="BU1445" i="17"/>
  <c r="BU1468" i="17"/>
  <c r="BU1513" i="17"/>
  <c r="BU1537" i="17"/>
  <c r="BU1384" i="17"/>
  <c r="BU1425" i="17"/>
  <c r="BU1430" i="17"/>
  <c r="BU1483" i="17"/>
  <c r="BU1518" i="17"/>
  <c r="BU1534" i="17"/>
  <c r="BU1407" i="17"/>
  <c r="BU1414" i="17"/>
  <c r="BU1498" i="17"/>
  <c r="BU1466" i="17"/>
  <c r="BU1499" i="17"/>
  <c r="BU1556" i="17"/>
  <c r="BU1374" i="17"/>
  <c r="BU1419" i="17"/>
  <c r="BU1497" i="17"/>
  <c r="BU1465" i="17"/>
  <c r="BU1504" i="17"/>
  <c r="BU1531" i="17"/>
  <c r="P867" i="16"/>
  <c r="P833" i="16"/>
  <c r="P851" i="16"/>
  <c r="O856" i="16"/>
  <c r="P821" i="16"/>
  <c r="P850" i="16"/>
  <c r="P831" i="16"/>
  <c r="P853" i="16"/>
  <c r="P845" i="16"/>
  <c r="P830" i="16"/>
  <c r="O868" i="16"/>
  <c r="P847" i="16"/>
  <c r="P818" i="16"/>
  <c r="P857" i="16"/>
  <c r="BV1369" i="17"/>
  <c r="BV1416" i="17"/>
  <c r="BV1496" i="17"/>
  <c r="BV1464" i="17"/>
  <c r="BV1501" i="17"/>
  <c r="BV1550" i="17"/>
  <c r="BV1390" i="17"/>
  <c r="BV1446" i="17"/>
  <c r="BV1471" i="17"/>
  <c r="BV1514" i="17"/>
  <c r="BV1538" i="17"/>
  <c r="BV1375" i="17"/>
  <c r="BV1418" i="17"/>
  <c r="BV1494" i="17"/>
  <c r="BV1462" i="17"/>
  <c r="BV1503" i="17"/>
  <c r="BV1560" i="17"/>
  <c r="BV1380" i="17"/>
  <c r="BV1408" i="17"/>
  <c r="BV1415" i="17"/>
  <c r="BV1451" i="17"/>
  <c r="BV1469" i="17"/>
  <c r="BV1508" i="17"/>
  <c r="BV1557" i="17"/>
  <c r="BV1405" i="17"/>
  <c r="BV1420" i="17"/>
  <c r="BV1445" i="17"/>
  <c r="BV1468" i="17"/>
  <c r="BV1513" i="17"/>
  <c r="BV1537" i="17"/>
  <c r="BV1384" i="17"/>
  <c r="BV1425" i="17"/>
  <c r="BV1430" i="17"/>
  <c r="BV1483" i="17"/>
  <c r="BV1518" i="17"/>
  <c r="BV1534" i="17"/>
  <c r="BV1407" i="17"/>
  <c r="BV1414" i="17"/>
  <c r="BV1498" i="17"/>
  <c r="BV1466" i="17"/>
  <c r="BV1499" i="17"/>
  <c r="BV1556" i="17"/>
  <c r="BV1374" i="17"/>
  <c r="BV1419" i="17"/>
  <c r="BV1497" i="17"/>
  <c r="BV1465" i="17"/>
  <c r="BV1504" i="17"/>
  <c r="BV1531" i="17"/>
  <c r="O826" i="16"/>
  <c r="O834" i="16"/>
  <c r="O843" i="16"/>
  <c r="O866" i="16"/>
  <c r="P824" i="16"/>
  <c r="O842" i="16"/>
  <c r="O829" i="16"/>
  <c r="P860" i="16"/>
  <c r="O815" i="16"/>
  <c r="P848" i="16"/>
  <c r="P816" i="16"/>
  <c r="O858" i="16"/>
  <c r="P828" i="16"/>
  <c r="O869" i="16"/>
  <c r="BU1401" i="17"/>
  <c r="BU1435" i="17"/>
  <c r="BU1488" i="17"/>
  <c r="BU1456" i="17"/>
  <c r="BU1528" i="17"/>
  <c r="BU1372" i="17"/>
  <c r="BU1421" i="17"/>
  <c r="BU1495" i="17"/>
  <c r="BU1463" i="17"/>
  <c r="BU1506" i="17"/>
  <c r="BU1555" i="17"/>
  <c r="BU1403" i="17"/>
  <c r="BU1410" i="17"/>
  <c r="BU1486" i="17"/>
  <c r="BU1454" i="17"/>
  <c r="BU1540" i="17"/>
  <c r="BU1552" i="17"/>
  <c r="BU1386" i="17"/>
  <c r="BU1400" i="17"/>
  <c r="BU1440" i="17"/>
  <c r="BU1493" i="17"/>
  <c r="BU1461" i="17"/>
  <c r="BU1500" i="17"/>
  <c r="BU1549" i="17"/>
  <c r="BU1397" i="17"/>
  <c r="BU1412" i="17"/>
  <c r="BU1492" i="17"/>
  <c r="BU1460" i="17"/>
  <c r="BU1505" i="17"/>
  <c r="BU1532" i="17"/>
  <c r="BU1376" i="17"/>
  <c r="BU1417" i="17"/>
  <c r="BU1450" i="17"/>
  <c r="BU1475" i="17"/>
  <c r="BU1510" i="17"/>
  <c r="BU1559" i="17"/>
  <c r="BU1399" i="17"/>
  <c r="BU1437" i="17"/>
  <c r="BU1490" i="17"/>
  <c r="BU1458" i="17"/>
  <c r="BU1526" i="17"/>
  <c r="BU1548" i="17"/>
  <c r="BU1404" i="17"/>
  <c r="BU1411" i="17"/>
  <c r="BU1489" i="17"/>
  <c r="BU1457" i="17"/>
  <c r="BU1523" i="17"/>
  <c r="BU1561" i="17"/>
  <c r="P826" i="16"/>
  <c r="P834" i="16"/>
  <c r="P843" i="16"/>
  <c r="P866" i="16"/>
  <c r="O824" i="16"/>
  <c r="P842" i="16"/>
  <c r="P829" i="16"/>
  <c r="O860" i="16"/>
  <c r="P815" i="16"/>
  <c r="O848" i="16"/>
  <c r="O816" i="16"/>
  <c r="P858" i="16"/>
  <c r="O828" i="16"/>
  <c r="P869" i="16"/>
  <c r="BV1401" i="17"/>
  <c r="BV1435" i="17"/>
  <c r="BV1488" i="17"/>
  <c r="BV1456" i="17"/>
  <c r="BV1528" i="17"/>
  <c r="BV1372" i="17"/>
  <c r="BV1421" i="17"/>
  <c r="BV1495" i="17"/>
  <c r="BV1463" i="17"/>
  <c r="BV1506" i="17"/>
  <c r="BV1555" i="17"/>
  <c r="BV1403" i="17"/>
  <c r="BV1410" i="17"/>
  <c r="BV1486" i="17"/>
  <c r="BV1454" i="17"/>
  <c r="BV1540" i="17"/>
  <c r="BV1552" i="17"/>
  <c r="BV1386" i="17"/>
  <c r="BV1400" i="17"/>
  <c r="BV1440" i="17"/>
  <c r="BV1493" i="17"/>
  <c r="BV1461" i="17"/>
  <c r="BV1500" i="17"/>
  <c r="BV1549" i="17"/>
  <c r="BV1397" i="17"/>
  <c r="BV1412" i="17"/>
  <c r="BV1492" i="17"/>
  <c r="BV1460" i="17"/>
  <c r="BV1505" i="17"/>
  <c r="BV1532" i="17"/>
  <c r="BV1376" i="17"/>
  <c r="BV1417" i="17"/>
  <c r="BV1450" i="17"/>
  <c r="BV1475" i="17"/>
  <c r="BV1510" i="17"/>
  <c r="BV1559" i="17"/>
  <c r="BV1399" i="17"/>
  <c r="BV1437" i="17"/>
  <c r="BV1490" i="17"/>
  <c r="BV1458" i="17"/>
  <c r="BV1526" i="17"/>
  <c r="BV1548" i="17"/>
  <c r="BV1404" i="17"/>
  <c r="BV1411" i="17"/>
  <c r="BV1489" i="17"/>
  <c r="BV1457" i="17"/>
  <c r="BV1523" i="17"/>
  <c r="BV1561" i="17"/>
  <c r="O790" i="16"/>
  <c r="P804" i="16"/>
  <c r="P808" i="16"/>
  <c r="O797" i="16"/>
  <c r="O794" i="16"/>
  <c r="O807" i="16"/>
  <c r="P792" i="16"/>
  <c r="BU1306" i="17"/>
  <c r="BU1290" i="17"/>
  <c r="BU1330" i="17"/>
  <c r="BU1276" i="17"/>
  <c r="BU1280" i="17"/>
  <c r="BU1344" i="17"/>
  <c r="BU1268" i="17"/>
  <c r="BU1297" i="17"/>
  <c r="BU1334" i="17"/>
  <c r="BU1359" i="17"/>
  <c r="BU1287" i="17"/>
  <c r="BU1326" i="17"/>
  <c r="BU1364" i="17"/>
  <c r="BU1300" i="17"/>
  <c r="BU1310" i="17"/>
  <c r="BU1351" i="17"/>
  <c r="BU1270" i="17"/>
  <c r="BU1320" i="17"/>
  <c r="BU1353" i="17"/>
  <c r="BU1303" i="17"/>
  <c r="BU1328" i="17"/>
  <c r="BU1333" i="17"/>
  <c r="BU1273" i="17"/>
  <c r="BU1281" i="17"/>
  <c r="BU1346" i="17"/>
  <c r="BV1272" i="17"/>
  <c r="BV1339" i="17"/>
  <c r="BV1318" i="17"/>
  <c r="BV1327" i="17"/>
  <c r="P799" i="16"/>
  <c r="BV1341" i="17"/>
  <c r="BV1271" i="17"/>
  <c r="BV1274" i="17"/>
  <c r="BV1277" i="17"/>
  <c r="P790" i="16"/>
  <c r="O804" i="16"/>
  <c r="O808" i="16"/>
  <c r="P797" i="16"/>
  <c r="P794" i="16"/>
  <c r="P807" i="16"/>
  <c r="O792" i="16"/>
  <c r="BV1306" i="17"/>
  <c r="BV1290" i="17"/>
  <c r="BV1330" i="17"/>
  <c r="BV1276" i="17"/>
  <c r="BV1280" i="17"/>
  <c r="BV1344" i="17"/>
  <c r="BV1268" i="17"/>
  <c r="BV1297" i="17"/>
  <c r="BV1334" i="17"/>
  <c r="BV1359" i="17"/>
  <c r="BV1287" i="17"/>
  <c r="BV1326" i="17"/>
  <c r="BV1364" i="17"/>
  <c r="BV1300" i="17"/>
  <c r="BV1310" i="17"/>
  <c r="BV1351" i="17"/>
  <c r="BV1270" i="17"/>
  <c r="BV1320" i="17"/>
  <c r="BV1353" i="17"/>
  <c r="BV1303" i="17"/>
  <c r="BV1328" i="17"/>
  <c r="BV1333" i="17"/>
  <c r="BV1273" i="17"/>
  <c r="BV1281" i="17"/>
  <c r="BV1346" i="17"/>
  <c r="BV1324" i="17"/>
  <c r="P802" i="16"/>
  <c r="BV1362" i="17"/>
  <c r="BV1355" i="17"/>
  <c r="BV1340" i="17"/>
  <c r="BV1285" i="17"/>
  <c r="P800" i="16"/>
  <c r="P788" i="16"/>
  <c r="O810" i="16"/>
  <c r="O795" i="16"/>
  <c r="O813" i="16"/>
  <c r="O809" i="16"/>
  <c r="O801" i="16"/>
  <c r="BU1302" i="17"/>
  <c r="BU1325" i="17"/>
  <c r="BU1350" i="17"/>
  <c r="BU1272" i="17"/>
  <c r="BU1324" i="17"/>
  <c r="BU1335" i="17"/>
  <c r="BU1309" i="17"/>
  <c r="BU1293" i="17"/>
  <c r="BU1347" i="17"/>
  <c r="BU1368" i="17"/>
  <c r="BU1283" i="17"/>
  <c r="BU1342" i="17"/>
  <c r="BU1279" i="17"/>
  <c r="BU1296" i="17"/>
  <c r="BU1311" i="17"/>
  <c r="BU1361" i="17"/>
  <c r="BU1286" i="17"/>
  <c r="BU1339" i="17"/>
  <c r="BU1357" i="17"/>
  <c r="BU1299" i="17"/>
  <c r="BU1318" i="17"/>
  <c r="BU1354" i="17"/>
  <c r="BU1269" i="17"/>
  <c r="BU1327" i="17"/>
  <c r="BU1337" i="17"/>
  <c r="BV1350" i="17"/>
  <c r="BV1269" i="17"/>
  <c r="P814" i="16"/>
  <c r="BV1365" i="17"/>
  <c r="BV1358" i="17"/>
  <c r="BV1336" i="17"/>
  <c r="BV1291" i="17"/>
  <c r="O800" i="16"/>
  <c r="O788" i="16"/>
  <c r="P810" i="16"/>
  <c r="P795" i="16"/>
  <c r="P813" i="16"/>
  <c r="P809" i="16"/>
  <c r="P801" i="16"/>
  <c r="BV1302" i="17"/>
  <c r="BV1325" i="17"/>
  <c r="BV1335" i="17"/>
  <c r="BV1309" i="17"/>
  <c r="BV1293" i="17"/>
  <c r="BV1347" i="17"/>
  <c r="BV1368" i="17"/>
  <c r="BV1283" i="17"/>
  <c r="BV1342" i="17"/>
  <c r="BV1279" i="17"/>
  <c r="BV1296" i="17"/>
  <c r="BV1311" i="17"/>
  <c r="BV1361" i="17"/>
  <c r="BV1286" i="17"/>
  <c r="BV1357" i="17"/>
  <c r="BV1299" i="17"/>
  <c r="BV1354" i="17"/>
  <c r="BV1337" i="17"/>
  <c r="O796" i="16"/>
  <c r="BV1284" i="17"/>
  <c r="BV1313" i="17"/>
  <c r="BV1321" i="17"/>
  <c r="BV1343" i="17"/>
  <c r="BV1331" i="17"/>
  <c r="O789" i="16"/>
  <c r="O798" i="16"/>
  <c r="O787" i="16"/>
  <c r="O805" i="16"/>
  <c r="O793" i="16"/>
  <c r="P812" i="16"/>
  <c r="O806" i="16"/>
  <c r="BU1298" i="17"/>
  <c r="BU1316" i="17"/>
  <c r="BU1356" i="17"/>
  <c r="BU1288" i="17"/>
  <c r="BU1315" i="17"/>
  <c r="BU1352" i="17"/>
  <c r="BU1305" i="17"/>
  <c r="BU1323" i="17"/>
  <c r="BU1338" i="17"/>
  <c r="BU1275" i="17"/>
  <c r="BU1322" i="17"/>
  <c r="BU1332" i="17"/>
  <c r="BU1308" i="17"/>
  <c r="BU1292" i="17"/>
  <c r="BU1345" i="17"/>
  <c r="BU1278" i="17"/>
  <c r="BU1282" i="17"/>
  <c r="BU1348" i="17"/>
  <c r="BU1366" i="17"/>
  <c r="BU1295" i="17"/>
  <c r="BU1319" i="17"/>
  <c r="BU1363" i="17"/>
  <c r="BU1289" i="17"/>
  <c r="BU1317" i="17"/>
  <c r="BU1349" i="17"/>
  <c r="BU1340" i="17"/>
  <c r="P803" i="16"/>
  <c r="BV1294" i="17"/>
  <c r="BV1301" i="17"/>
  <c r="BV1304" i="17"/>
  <c r="BV1307" i="17"/>
  <c r="P789" i="16"/>
  <c r="P798" i="16"/>
  <c r="P787" i="16"/>
  <c r="P805" i="16"/>
  <c r="P793" i="16"/>
  <c r="O812" i="16"/>
  <c r="P806" i="16"/>
  <c r="BV1298" i="17"/>
  <c r="BV1316" i="17"/>
  <c r="BV1356" i="17"/>
  <c r="BV1288" i="17"/>
  <c r="BV1315" i="17"/>
  <c r="BV1352" i="17"/>
  <c r="BV1305" i="17"/>
  <c r="BV1323" i="17"/>
  <c r="BV1338" i="17"/>
  <c r="BV1275" i="17"/>
  <c r="BV1322" i="17"/>
  <c r="BV1332" i="17"/>
  <c r="BV1308" i="17"/>
  <c r="BV1292" i="17"/>
  <c r="BV1345" i="17"/>
  <c r="BV1278" i="17"/>
  <c r="BV1282" i="17"/>
  <c r="BV1348" i="17"/>
  <c r="BV1366" i="17"/>
  <c r="BV1295" i="17"/>
  <c r="BV1319" i="17"/>
  <c r="BV1363" i="17"/>
  <c r="BV1289" i="17"/>
  <c r="BV1317" i="17"/>
  <c r="BV1349" i="17"/>
  <c r="O799" i="16"/>
  <c r="O802" i="16"/>
  <c r="P796" i="16"/>
  <c r="O814" i="16"/>
  <c r="O803" i="16"/>
  <c r="O791" i="16"/>
  <c r="O811" i="16"/>
  <c r="BU1294" i="17"/>
  <c r="BU1341" i="17"/>
  <c r="BU1365" i="17"/>
  <c r="BU1284" i="17"/>
  <c r="BU1314" i="17"/>
  <c r="BU1362" i="17"/>
  <c r="BU1301" i="17"/>
  <c r="BU1313" i="17"/>
  <c r="BU1358" i="17"/>
  <c r="BU1271" i="17"/>
  <c r="BU1312" i="17"/>
  <c r="BU1355" i="17"/>
  <c r="BU1304" i="17"/>
  <c r="BU1321" i="17"/>
  <c r="BU1336" i="17"/>
  <c r="BU1274" i="17"/>
  <c r="BU1329" i="17"/>
  <c r="BU1307" i="17"/>
  <c r="BU1343" i="17"/>
  <c r="BU1277" i="17"/>
  <c r="BU1285" i="17"/>
  <c r="BU1331" i="17"/>
  <c r="BU1360" i="17"/>
  <c r="P811" i="16"/>
  <c r="BU1291" i="17"/>
  <c r="P791" i="16"/>
  <c r="BV1314" i="17"/>
  <c r="BV1312" i="17"/>
  <c r="BV1329" i="17"/>
  <c r="BV1360" i="17"/>
  <c r="BU480" i="17"/>
  <c r="BU481" i="17"/>
  <c r="BU479" i="17"/>
  <c r="BU482" i="17"/>
  <c r="Y384" i="18"/>
  <c r="O736" i="16"/>
  <c r="O738" i="16"/>
  <c r="O740" i="16"/>
  <c r="Z384" i="18"/>
  <c r="O739" i="16"/>
  <c r="Z911" i="18"/>
  <c r="O743" i="16"/>
  <c r="O735" i="16"/>
  <c r="P734" i="16"/>
  <c r="O733" i="16"/>
  <c r="O742" i="16"/>
  <c r="O741" i="16"/>
  <c r="Z912" i="18"/>
  <c r="P733" i="16"/>
  <c r="Z913" i="18"/>
  <c r="O734" i="16"/>
  <c r="O737" i="16"/>
  <c r="Z21" i="18"/>
  <c r="O713" i="16"/>
  <c r="Z61" i="18"/>
  <c r="Z19" i="18"/>
  <c r="Z6" i="18"/>
  <c r="O718" i="16"/>
  <c r="Z46" i="18"/>
  <c r="O715" i="16"/>
  <c r="Z49" i="18"/>
  <c r="Z58" i="18"/>
  <c r="Y512" i="18"/>
  <c r="Y564" i="18"/>
  <c r="Y614" i="18"/>
  <c r="Y618" i="18"/>
  <c r="Y656" i="18"/>
  <c r="Y661" i="18"/>
  <c r="Y789" i="18"/>
  <c r="Y808" i="18"/>
  <c r="Z882" i="18"/>
  <c r="Y557" i="18"/>
  <c r="Y579" i="18"/>
  <c r="Y605" i="18"/>
  <c r="Y621" i="18"/>
  <c r="Y680" i="18"/>
  <c r="Y756" i="18"/>
  <c r="Y776" i="18"/>
  <c r="Y805" i="18"/>
  <c r="Y842" i="18"/>
  <c r="Y826" i="18"/>
  <c r="Y576" i="18"/>
  <c r="Y580" i="18"/>
  <c r="Y624" i="18"/>
  <c r="Y683" i="18"/>
  <c r="Y759" i="18"/>
  <c r="Y779" i="18"/>
  <c r="Y802" i="18"/>
  <c r="Y513" i="18"/>
  <c r="Y591" i="18"/>
  <c r="Y607" i="18"/>
  <c r="Y642" i="18"/>
  <c r="Y662" i="18"/>
  <c r="Y790" i="18"/>
  <c r="Y815" i="18"/>
  <c r="Y849" i="18"/>
  <c r="Y833" i="18"/>
  <c r="Y516" i="18"/>
  <c r="Y586" i="18"/>
  <c r="Y630" i="18"/>
  <c r="Y645" i="18"/>
  <c r="Y673" i="18"/>
  <c r="Y749" i="18"/>
  <c r="Y769" i="18"/>
  <c r="Y560" i="18"/>
  <c r="Y552" i="18"/>
  <c r="Y563" i="18"/>
  <c r="Y613" i="18"/>
  <c r="Y648" i="18"/>
  <c r="Y676" i="18"/>
  <c r="Y752" i="18"/>
  <c r="Y772" i="18"/>
  <c r="Y852" i="18"/>
  <c r="Y836" i="18"/>
  <c r="Y855" i="18"/>
  <c r="Z506" i="18"/>
  <c r="Y584" i="18"/>
  <c r="Y628" i="18"/>
  <c r="Y687" i="18"/>
  <c r="Z13" i="18"/>
  <c r="O732" i="16"/>
  <c r="Z57" i="18"/>
  <c r="Z31" i="18"/>
  <c r="Z22" i="18"/>
  <c r="O722" i="16"/>
  <c r="Z42" i="18"/>
  <c r="O719" i="16"/>
  <c r="Z45" i="18"/>
  <c r="Z54" i="18"/>
  <c r="Z519" i="18"/>
  <c r="Z590" i="18"/>
  <c r="Z606" i="18"/>
  <c r="Z649" i="18"/>
  <c r="Z685" i="18"/>
  <c r="Z761" i="18"/>
  <c r="Z781" i="18"/>
  <c r="Z800" i="18"/>
  <c r="Z505" i="18"/>
  <c r="Z555" i="18"/>
  <c r="Z571" i="18"/>
  <c r="Z597" i="18"/>
  <c r="Z652" i="18"/>
  <c r="Z672" i="18"/>
  <c r="Z748" i="18"/>
  <c r="Z768" i="18"/>
  <c r="Z854" i="18"/>
  <c r="Z838" i="18"/>
  <c r="Z860" i="18"/>
  <c r="Z510" i="18"/>
  <c r="Z568" i="18"/>
  <c r="Z600" i="18"/>
  <c r="Z655" i="18"/>
  <c r="Z675" i="18"/>
  <c r="Z751" i="18"/>
  <c r="Z771" i="18"/>
  <c r="Z797" i="18"/>
  <c r="Z517" i="18"/>
  <c r="Z583" i="18"/>
  <c r="Z627" i="18"/>
  <c r="Z686" i="18"/>
  <c r="Z762" i="18"/>
  <c r="Z782" i="18"/>
  <c r="Z807" i="18"/>
  <c r="Z845" i="18"/>
  <c r="Z829" i="18"/>
  <c r="Z881" i="18"/>
  <c r="Z902" i="18"/>
  <c r="Z578" i="18"/>
  <c r="Z598" i="18"/>
  <c r="Z622" i="18"/>
  <c r="Z637" i="18"/>
  <c r="Z665" i="18"/>
  <c r="Z793" i="18"/>
  <c r="Z820" i="18"/>
  <c r="Z509" i="18"/>
  <c r="Z558" i="18"/>
  <c r="Z550" i="18"/>
  <c r="Z589" i="18"/>
  <c r="Z633" i="18"/>
  <c r="Z640" i="18"/>
  <c r="Z668" i="18"/>
  <c r="Z744" i="18"/>
  <c r="Z817" i="18"/>
  <c r="Z848" i="18"/>
  <c r="Z832" i="18"/>
  <c r="Z514" i="18"/>
  <c r="Z604" i="18"/>
  <c r="Z620" i="18"/>
  <c r="Z679" i="18"/>
  <c r="Z755" i="18"/>
  <c r="Z775" i="18"/>
  <c r="Z806" i="18"/>
  <c r="Z907" i="18"/>
  <c r="Z569" i="18"/>
  <c r="Z611" i="18"/>
  <c r="Z654" i="18"/>
  <c r="Z682" i="18"/>
  <c r="Z33" i="18"/>
  <c r="O724" i="16"/>
  <c r="Z53" i="18"/>
  <c r="Z51" i="18"/>
  <c r="Z14" i="18"/>
  <c r="O729" i="16"/>
  <c r="O728" i="16"/>
  <c r="O727" i="16"/>
  <c r="Z41" i="18"/>
  <c r="O716" i="16"/>
  <c r="Y519" i="18"/>
  <c r="Y590" i="18"/>
  <c r="Y606" i="18"/>
  <c r="Y649" i="18"/>
  <c r="Y685" i="18"/>
  <c r="Y761" i="18"/>
  <c r="Y781" i="18"/>
  <c r="Y800" i="18"/>
  <c r="Y505" i="18"/>
  <c r="Y555" i="18"/>
  <c r="Y571" i="18"/>
  <c r="Y597" i="18"/>
  <c r="Y652" i="18"/>
  <c r="Y672" i="18"/>
  <c r="Y748" i="18"/>
  <c r="Y768" i="18"/>
  <c r="Y854" i="18"/>
  <c r="Y838" i="18"/>
  <c r="Y860" i="18"/>
  <c r="Y510" i="18"/>
  <c r="Y568" i="18"/>
  <c r="Y600" i="18"/>
  <c r="Y655" i="18"/>
  <c r="Y675" i="18"/>
  <c r="Y751" i="18"/>
  <c r="Y771" i="18"/>
  <c r="Y797" i="18"/>
  <c r="Y517" i="18"/>
  <c r="Y583" i="18"/>
  <c r="Y627" i="18"/>
  <c r="Y686" i="18"/>
  <c r="Y762" i="18"/>
  <c r="Y782" i="18"/>
  <c r="Y807" i="18"/>
  <c r="Y845" i="18"/>
  <c r="Y829" i="18"/>
  <c r="Y578" i="18"/>
  <c r="Y598" i="18"/>
  <c r="Y622" i="18"/>
  <c r="Y637" i="18"/>
  <c r="Y665" i="18"/>
  <c r="Y793" i="18"/>
  <c r="Y820" i="18"/>
  <c r="Y509" i="18"/>
  <c r="Y558" i="18"/>
  <c r="Y550" i="18"/>
  <c r="Y589" i="18"/>
  <c r="Y633" i="18"/>
  <c r="Y640" i="18"/>
  <c r="Y668" i="18"/>
  <c r="Y744" i="18"/>
  <c r="Y817" i="18"/>
  <c r="Y848" i="18"/>
  <c r="Y832" i="18"/>
  <c r="Z885" i="18"/>
  <c r="Y514" i="18"/>
  <c r="Y604" i="18"/>
  <c r="Y620" i="18"/>
  <c r="Y679" i="18"/>
  <c r="Y755" i="18"/>
  <c r="Y775" i="18"/>
  <c r="Y806" i="18"/>
  <c r="Y569" i="18"/>
  <c r="Y611" i="18"/>
  <c r="Y654" i="18"/>
  <c r="Y682" i="18"/>
  <c r="Z25" i="18"/>
  <c r="Z8" i="18"/>
  <c r="O717" i="16"/>
  <c r="Z47" i="18"/>
  <c r="Z34" i="18"/>
  <c r="Z9" i="18"/>
  <c r="Z12" i="18"/>
  <c r="Z7" i="18"/>
  <c r="O726" i="16"/>
  <c r="O720" i="16"/>
  <c r="Z574" i="18"/>
  <c r="Z582" i="18"/>
  <c r="Z634" i="18"/>
  <c r="Z641" i="18"/>
  <c r="Z677" i="18"/>
  <c r="Z753" i="18"/>
  <c r="Z773" i="18"/>
  <c r="Z857" i="18"/>
  <c r="Z895" i="18"/>
  <c r="Z561" i="18"/>
  <c r="Z553" i="18"/>
  <c r="Z593" i="18"/>
  <c r="Z609" i="18"/>
  <c r="Z644" i="18"/>
  <c r="Z664" i="18"/>
  <c r="Z792" i="18"/>
  <c r="Z821" i="18"/>
  <c r="Z850" i="18"/>
  <c r="Z834" i="18"/>
  <c r="Z502" i="18"/>
  <c r="Z562" i="18"/>
  <c r="Z612" i="18"/>
  <c r="Z647" i="18"/>
  <c r="Z667" i="18"/>
  <c r="Z795" i="18"/>
  <c r="Z818" i="18"/>
  <c r="Z897" i="18"/>
  <c r="Z573" i="18"/>
  <c r="Z603" i="18"/>
  <c r="Z619" i="18"/>
  <c r="Z678" i="18"/>
  <c r="Z754" i="18"/>
  <c r="Z774" i="18"/>
  <c r="Z799" i="18"/>
  <c r="Z841" i="18"/>
  <c r="Z858" i="18"/>
  <c r="Z906" i="18"/>
  <c r="Z570" i="18"/>
  <c r="Z610" i="18"/>
  <c r="Z636" i="18"/>
  <c r="Z689" i="18"/>
  <c r="Z765" i="18"/>
  <c r="Z785" i="18"/>
  <c r="Z812" i="18"/>
  <c r="Z511" i="18"/>
  <c r="Z556" i="18"/>
  <c r="Z575" i="18"/>
  <c r="Z581" i="18"/>
  <c r="Z625" i="18"/>
  <c r="Z657" i="18"/>
  <c r="Z660" i="18"/>
  <c r="Z788" i="18"/>
  <c r="Z809" i="18"/>
  <c r="Z844" i="18"/>
  <c r="Z828" i="18"/>
  <c r="Z880" i="18"/>
  <c r="Z896" i="18"/>
  <c r="Z572" i="18"/>
  <c r="Z596" i="18"/>
  <c r="Z651" i="18"/>
  <c r="Z52" i="18"/>
  <c r="Z24" i="18"/>
  <c r="O721" i="16"/>
  <c r="Z43" i="18"/>
  <c r="Z26" i="18"/>
  <c r="Z17" i="18"/>
  <c r="Z20" i="18"/>
  <c r="Z23" i="18"/>
  <c r="Z10" i="18"/>
  <c r="O725" i="16"/>
  <c r="Y574" i="18"/>
  <c r="Y582" i="18"/>
  <c r="Y634" i="18"/>
  <c r="Y641" i="18"/>
  <c r="Y677" i="18"/>
  <c r="Y753" i="18"/>
  <c r="Y773" i="18"/>
  <c r="Y857" i="18"/>
  <c r="Y561" i="18"/>
  <c r="Y553" i="18"/>
  <c r="Y593" i="18"/>
  <c r="Y609" i="18"/>
  <c r="Y644" i="18"/>
  <c r="Y664" i="18"/>
  <c r="Y792" i="18"/>
  <c r="Y821" i="18"/>
  <c r="Y850" i="18"/>
  <c r="Y834" i="18"/>
  <c r="Z890" i="18"/>
  <c r="Y502" i="18"/>
  <c r="Y562" i="18"/>
  <c r="Y612" i="18"/>
  <c r="Y647" i="18"/>
  <c r="Y667" i="18"/>
  <c r="Y795" i="18"/>
  <c r="Y818" i="18"/>
  <c r="Y573" i="18"/>
  <c r="Y603" i="18"/>
  <c r="Y619" i="18"/>
  <c r="Y678" i="18"/>
  <c r="Y754" i="18"/>
  <c r="Y774" i="18"/>
  <c r="Y799" i="18"/>
  <c r="Y841" i="18"/>
  <c r="Y858" i="18"/>
  <c r="Y570" i="18"/>
  <c r="Y610" i="18"/>
  <c r="Y636" i="18"/>
  <c r="Y689" i="18"/>
  <c r="Y765" i="18"/>
  <c r="Y785" i="18"/>
  <c r="Y812" i="18"/>
  <c r="Y511" i="18"/>
  <c r="Y556" i="18"/>
  <c r="Y575" i="18"/>
  <c r="Y581" i="18"/>
  <c r="Y625" i="18"/>
  <c r="Y657" i="18"/>
  <c r="Y660" i="18"/>
  <c r="Y788" i="18"/>
  <c r="Y809" i="18"/>
  <c r="Y844" i="18"/>
  <c r="Y828" i="18"/>
  <c r="Y572" i="18"/>
  <c r="Y596" i="18"/>
  <c r="Y651" i="18"/>
  <c r="Z48" i="18"/>
  <c r="Z16" i="18"/>
  <c r="O731" i="16"/>
  <c r="Z39" i="18"/>
  <c r="Z60" i="18"/>
  <c r="Z37" i="18"/>
  <c r="Z32" i="18"/>
  <c r="Z15" i="18"/>
  <c r="Z18" i="18"/>
  <c r="Z508" i="18"/>
  <c r="Z566" i="18"/>
  <c r="Z602" i="18"/>
  <c r="Z626" i="18"/>
  <c r="Z658" i="18"/>
  <c r="Z669" i="18"/>
  <c r="Z745" i="18"/>
  <c r="Z816" i="18"/>
  <c r="Z903" i="18"/>
  <c r="Z559" i="18"/>
  <c r="Z551" i="18"/>
  <c r="Z585" i="18"/>
  <c r="Z629" i="18"/>
  <c r="Z688" i="18"/>
  <c r="Z764" i="18"/>
  <c r="Z784" i="18"/>
  <c r="Z813" i="18"/>
  <c r="Z846" i="18"/>
  <c r="Z830" i="18"/>
  <c r="Z887" i="18"/>
  <c r="Z518" i="18"/>
  <c r="Z588" i="18"/>
  <c r="Z632" i="18"/>
  <c r="Z639" i="18"/>
  <c r="Z659" i="18"/>
  <c r="Z787" i="18"/>
  <c r="Z810" i="18"/>
  <c r="Z507" i="18"/>
  <c r="Z565" i="18"/>
  <c r="Z615" i="18"/>
  <c r="Z650" i="18"/>
  <c r="Z670" i="18"/>
  <c r="Z746" i="18"/>
  <c r="Z823" i="18"/>
  <c r="Z853" i="18"/>
  <c r="Z837" i="18"/>
  <c r="Z886" i="18"/>
  <c r="Z504" i="18"/>
  <c r="Z594" i="18"/>
  <c r="Z635" i="18"/>
  <c r="Z653" i="18"/>
  <c r="Z681" i="18"/>
  <c r="Z757" i="18"/>
  <c r="Z777" i="18"/>
  <c r="Z804" i="18"/>
  <c r="Z899" i="18"/>
  <c r="Z515" i="18"/>
  <c r="Z554" i="18"/>
  <c r="Z567" i="18"/>
  <c r="Z601" i="18"/>
  <c r="Z617" i="18"/>
  <c r="Z684" i="18"/>
  <c r="Z760" i="18"/>
  <c r="Z780" i="18"/>
  <c r="Z801" i="18"/>
  <c r="Z840" i="18"/>
  <c r="Z825" i="18"/>
  <c r="Z904" i="18"/>
  <c r="Z592" i="18"/>
  <c r="Z608" i="18"/>
  <c r="Z643" i="18"/>
  <c r="Z44" i="18"/>
  <c r="Z36" i="18"/>
  <c r="O723" i="16"/>
  <c r="O712" i="16"/>
  <c r="Z56" i="18"/>
  <c r="Z29" i="18"/>
  <c r="Z59" i="18"/>
  <c r="Z35" i="18"/>
  <c r="Z38" i="18"/>
  <c r="Y508" i="18"/>
  <c r="Y566" i="18"/>
  <c r="Y602" i="18"/>
  <c r="Y626" i="18"/>
  <c r="Y658" i="18"/>
  <c r="Y669" i="18"/>
  <c r="Y745" i="18"/>
  <c r="Y816" i="18"/>
  <c r="Z884" i="18"/>
  <c r="Y559" i="18"/>
  <c r="Y551" i="18"/>
  <c r="Y585" i="18"/>
  <c r="Y629" i="18"/>
  <c r="Y688" i="18"/>
  <c r="Y764" i="18"/>
  <c r="Y784" i="18"/>
  <c r="Y813" i="18"/>
  <c r="Y846" i="18"/>
  <c r="Y830" i="18"/>
  <c r="Z900" i="18"/>
  <c r="Y518" i="18"/>
  <c r="Y588" i="18"/>
  <c r="Y632" i="18"/>
  <c r="Y639" i="18"/>
  <c r="Y659" i="18"/>
  <c r="Y787" i="18"/>
  <c r="Y810" i="18"/>
  <c r="Y507" i="18"/>
  <c r="Y565" i="18"/>
  <c r="Y615" i="18"/>
  <c r="Y650" i="18"/>
  <c r="Y670" i="18"/>
  <c r="Y746" i="18"/>
  <c r="Y823" i="18"/>
  <c r="Y853" i="18"/>
  <c r="Y837" i="18"/>
  <c r="Z892" i="18"/>
  <c r="Y504" i="18"/>
  <c r="Y594" i="18"/>
  <c r="Y635" i="18"/>
  <c r="Y653" i="18"/>
  <c r="Y681" i="18"/>
  <c r="Y757" i="18"/>
  <c r="Y777" i="18"/>
  <c r="Y804" i="18"/>
  <c r="Y515" i="18"/>
  <c r="Y554" i="18"/>
  <c r="Y567" i="18"/>
  <c r="Y601" i="18"/>
  <c r="Y617" i="18"/>
  <c r="Y684" i="18"/>
  <c r="Y760" i="18"/>
  <c r="Y780" i="18"/>
  <c r="Y801" i="18"/>
  <c r="Y840" i="18"/>
  <c r="Y825" i="18"/>
  <c r="Y592" i="18"/>
  <c r="Y608" i="18"/>
  <c r="Y643" i="18"/>
  <c r="Z40" i="18"/>
  <c r="Z28" i="18"/>
  <c r="Z11" i="18"/>
  <c r="O730" i="16"/>
  <c r="O714" i="16"/>
  <c r="Z50" i="18"/>
  <c r="Z55" i="18"/>
  <c r="Z27" i="18"/>
  <c r="Z30" i="18"/>
  <c r="Z512" i="18"/>
  <c r="Z564" i="18"/>
  <c r="Z614" i="18"/>
  <c r="Z618" i="18"/>
  <c r="Z656" i="18"/>
  <c r="Z661" i="18"/>
  <c r="Z789" i="18"/>
  <c r="Z808" i="18"/>
  <c r="Z905" i="18"/>
  <c r="Z557" i="18"/>
  <c r="Z579" i="18"/>
  <c r="Z605" i="18"/>
  <c r="Z621" i="18"/>
  <c r="Z680" i="18"/>
  <c r="Z756" i="18"/>
  <c r="Z776" i="18"/>
  <c r="Z805" i="18"/>
  <c r="Z842" i="18"/>
  <c r="Z826" i="18"/>
  <c r="Z908" i="18"/>
  <c r="Z576" i="18"/>
  <c r="Z580" i="18"/>
  <c r="Z624" i="18"/>
  <c r="Z683" i="18"/>
  <c r="Z759" i="18"/>
  <c r="Z779" i="18"/>
  <c r="Z802" i="18"/>
  <c r="Z513" i="18"/>
  <c r="Z591" i="18"/>
  <c r="Z607" i="18"/>
  <c r="Z642" i="18"/>
  <c r="Z662" i="18"/>
  <c r="Z790" i="18"/>
  <c r="Z815" i="18"/>
  <c r="Z849" i="18"/>
  <c r="Z833" i="18"/>
  <c r="Z883" i="18"/>
  <c r="Z894" i="18"/>
  <c r="Z516" i="18"/>
  <c r="Z586" i="18"/>
  <c r="Z630" i="18"/>
  <c r="Z645" i="18"/>
  <c r="Z673" i="18"/>
  <c r="Z749" i="18"/>
  <c r="Z769" i="18"/>
  <c r="Z889" i="18"/>
  <c r="Z909" i="18"/>
  <c r="Z560" i="18"/>
  <c r="Z552" i="18"/>
  <c r="Z563" i="18"/>
  <c r="Z613" i="18"/>
  <c r="Z648" i="18"/>
  <c r="Z676" i="18"/>
  <c r="Z752" i="18"/>
  <c r="Z772" i="18"/>
  <c r="Z852" i="18"/>
  <c r="Z836" i="18"/>
  <c r="Z855" i="18"/>
  <c r="Y506" i="18"/>
  <c r="Z584" i="18"/>
  <c r="Z628" i="18"/>
  <c r="Z687" i="18"/>
  <c r="Z671" i="18"/>
  <c r="Z791" i="18"/>
  <c r="Z814" i="18"/>
  <c r="Z503" i="18"/>
  <c r="Z599" i="18"/>
  <c r="Z646" i="18"/>
  <c r="Z666" i="18"/>
  <c r="Z794" i="18"/>
  <c r="Z819" i="18"/>
  <c r="Z847" i="18"/>
  <c r="Z831" i="18"/>
  <c r="Z891" i="18"/>
  <c r="Y671" i="18"/>
  <c r="Y791" i="18"/>
  <c r="Y814" i="18"/>
  <c r="Y503" i="18"/>
  <c r="Y599" i="18"/>
  <c r="Y646" i="18"/>
  <c r="Y666" i="18"/>
  <c r="Y794" i="18"/>
  <c r="Y819" i="18"/>
  <c r="Y847" i="18"/>
  <c r="Y831" i="18"/>
  <c r="Z663" i="18"/>
  <c r="Z783" i="18"/>
  <c r="Z798" i="18"/>
  <c r="Z577" i="18"/>
  <c r="Z616" i="18"/>
  <c r="Z638" i="18"/>
  <c r="Z766" i="18"/>
  <c r="Z786" i="18"/>
  <c r="Z811" i="18"/>
  <c r="Z843" i="18"/>
  <c r="Z827" i="18"/>
  <c r="Z888" i="18"/>
  <c r="Y663" i="18"/>
  <c r="Y783" i="18"/>
  <c r="Y798" i="18"/>
  <c r="Z893" i="18"/>
  <c r="Y577" i="18"/>
  <c r="Y616" i="18"/>
  <c r="Y638" i="18"/>
  <c r="Y766" i="18"/>
  <c r="Y786" i="18"/>
  <c r="Y811" i="18"/>
  <c r="Y843" i="18"/>
  <c r="Y827" i="18"/>
  <c r="Z898" i="18"/>
  <c r="Z763" i="18"/>
  <c r="Z767" i="18"/>
  <c r="Z796" i="18"/>
  <c r="Z595" i="18"/>
  <c r="Z631" i="18"/>
  <c r="Z690" i="18"/>
  <c r="Z758" i="18"/>
  <c r="Z778" i="18"/>
  <c r="Z803" i="18"/>
  <c r="Z839" i="18"/>
  <c r="Z824" i="18"/>
  <c r="Z910" i="18"/>
  <c r="Y763" i="18"/>
  <c r="Y767" i="18"/>
  <c r="Y796" i="18"/>
  <c r="Z901" i="18"/>
  <c r="Y595" i="18"/>
  <c r="Y631" i="18"/>
  <c r="Y690" i="18"/>
  <c r="Y758" i="18"/>
  <c r="Y778" i="18"/>
  <c r="Y803" i="18"/>
  <c r="Y839" i="18"/>
  <c r="Y824" i="18"/>
  <c r="Z747" i="18"/>
  <c r="Z822" i="18"/>
  <c r="Z859" i="18"/>
  <c r="Z501" i="18"/>
  <c r="Z587" i="18"/>
  <c r="Z623" i="18"/>
  <c r="Z674" i="18"/>
  <c r="Z750" i="18"/>
  <c r="Z770" i="18"/>
  <c r="Z851" i="18"/>
  <c r="Z835" i="18"/>
  <c r="Z856" i="18"/>
  <c r="Y747" i="18"/>
  <c r="Y822" i="18"/>
  <c r="Y859" i="18"/>
  <c r="Y501" i="18"/>
  <c r="Y587" i="18"/>
  <c r="Y623" i="18"/>
  <c r="Y674" i="18"/>
  <c r="Y750" i="18"/>
  <c r="Y770" i="18"/>
  <c r="Y851" i="18"/>
  <c r="Y835" i="18"/>
  <c r="Y856" i="18"/>
  <c r="Y379" i="18"/>
  <c r="Z402" i="18"/>
  <c r="Z436" i="18"/>
  <c r="Z478" i="18"/>
  <c r="Z404" i="18"/>
  <c r="Z467" i="18"/>
  <c r="Z413" i="18"/>
  <c r="Z414" i="18"/>
  <c r="Z481" i="18"/>
  <c r="Z480" i="18"/>
  <c r="Y377" i="18"/>
  <c r="Y380" i="18"/>
  <c r="Z425" i="18"/>
  <c r="Z437" i="18"/>
  <c r="Y374" i="18"/>
  <c r="Y367" i="18"/>
  <c r="Z411" i="18"/>
  <c r="Y479" i="18"/>
  <c r="Z421" i="18"/>
  <c r="Z387" i="18"/>
  <c r="Z471" i="18"/>
  <c r="Z385" i="18"/>
  <c r="Z431" i="18"/>
  <c r="Z443" i="18"/>
  <c r="Z432" i="18"/>
  <c r="Y359" i="18"/>
  <c r="Y373" i="18"/>
  <c r="Z388" i="18"/>
  <c r="Z434" i="18"/>
  <c r="Z446" i="18"/>
  <c r="Z461" i="18"/>
  <c r="Z397" i="18"/>
  <c r="Z379" i="18"/>
  <c r="Y402" i="18"/>
  <c r="Y436" i="18"/>
  <c r="Y478" i="18"/>
  <c r="Y404" i="18"/>
  <c r="Y467" i="18"/>
  <c r="Y413" i="18"/>
  <c r="Y414" i="18"/>
  <c r="Y481" i="18"/>
  <c r="Y480" i="18"/>
  <c r="Z377" i="18"/>
  <c r="Z380" i="18"/>
  <c r="Y425" i="18"/>
  <c r="Y437" i="18"/>
  <c r="Z374" i="18"/>
  <c r="Z367" i="18"/>
  <c r="Y411" i="18"/>
  <c r="Z479" i="18"/>
  <c r="Y421" i="18"/>
  <c r="Y471" i="18"/>
  <c r="Y431" i="18"/>
  <c r="Y443" i="18"/>
  <c r="Y432" i="18"/>
  <c r="Z359" i="18"/>
  <c r="Z373" i="18"/>
  <c r="Y434" i="18"/>
  <c r="Y446" i="18"/>
  <c r="Y461" i="18"/>
  <c r="Z438" i="18"/>
  <c r="Z449" i="18"/>
  <c r="Z435" i="18"/>
  <c r="Z455" i="18"/>
  <c r="Z470" i="18"/>
  <c r="Z429" i="18"/>
  <c r="Y364" i="18"/>
  <c r="Z405" i="18"/>
  <c r="Z458" i="18"/>
  <c r="Z473" i="18"/>
  <c r="Y366" i="18"/>
  <c r="Y369" i="18"/>
  <c r="Y375" i="18"/>
  <c r="Z417" i="18"/>
  <c r="Z476" i="18"/>
  <c r="Z407" i="18"/>
  <c r="Z396" i="18"/>
  <c r="Z403" i="18"/>
  <c r="Z463" i="18"/>
  <c r="Z441" i="18"/>
  <c r="Z391" i="18"/>
  <c r="Y381" i="18"/>
  <c r="Z389" i="18"/>
  <c r="Y423" i="18"/>
  <c r="Z474" i="18"/>
  <c r="Z444" i="18"/>
  <c r="Y378" i="18"/>
  <c r="Y376" i="18"/>
  <c r="Z426" i="18"/>
  <c r="Y363" i="18"/>
  <c r="Y449" i="18"/>
  <c r="Y435" i="18"/>
  <c r="Y455" i="18"/>
  <c r="Y470" i="18"/>
  <c r="Y429" i="18"/>
  <c r="Z364" i="18"/>
  <c r="Y405" i="18"/>
  <c r="Y458" i="18"/>
  <c r="Y473" i="18"/>
  <c r="Z366" i="18"/>
  <c r="Z369" i="18"/>
  <c r="Z375" i="18"/>
  <c r="Y417" i="18"/>
  <c r="Y476" i="18"/>
  <c r="Y407" i="18"/>
  <c r="Y396" i="18"/>
  <c r="Y403" i="18"/>
  <c r="Y463" i="18"/>
  <c r="Y441" i="18"/>
  <c r="Y391" i="18"/>
  <c r="Z381" i="18"/>
  <c r="Z423" i="18"/>
  <c r="Y474" i="18"/>
  <c r="Y444" i="18"/>
  <c r="Z378" i="18"/>
  <c r="Z376" i="18"/>
  <c r="Y397" i="18"/>
  <c r="Y426" i="18"/>
  <c r="Y438" i="18"/>
  <c r="Z363" i="18"/>
  <c r="Z390" i="18"/>
  <c r="Z427" i="18"/>
  <c r="Z447" i="18"/>
  <c r="Z462" i="18"/>
  <c r="Z457" i="18"/>
  <c r="Z386" i="18"/>
  <c r="Z430" i="18"/>
  <c r="Z450" i="18"/>
  <c r="Z465" i="18"/>
  <c r="Z395" i="18"/>
  <c r="Y361" i="18"/>
  <c r="Z408" i="18"/>
  <c r="Z453" i="18"/>
  <c r="Z468" i="18"/>
  <c r="Z424" i="18"/>
  <c r="Y362" i="18"/>
  <c r="Z456" i="18"/>
  <c r="Z400" i="18"/>
  <c r="Y358" i="18"/>
  <c r="Z428" i="18"/>
  <c r="Y365" i="18"/>
  <c r="Z394" i="18"/>
  <c r="Y415" i="18"/>
  <c r="Z466" i="18"/>
  <c r="Z410" i="18"/>
  <c r="Y370" i="18"/>
  <c r="Y368" i="18"/>
  <c r="Z409" i="18"/>
  <c r="Z418" i="18"/>
  <c r="Z477" i="18"/>
  <c r="Z472" i="18"/>
  <c r="Y464" i="18"/>
  <c r="Y427" i="18"/>
  <c r="Y447" i="18"/>
  <c r="Y462" i="18"/>
  <c r="Y457" i="18"/>
  <c r="Y430" i="18"/>
  <c r="Y450" i="18"/>
  <c r="Y465" i="18"/>
  <c r="Y395" i="18"/>
  <c r="Z361" i="18"/>
  <c r="Y408" i="18"/>
  <c r="Y453" i="18"/>
  <c r="Y468" i="18"/>
  <c r="Y424" i="18"/>
  <c r="Z362" i="18"/>
  <c r="Y456" i="18"/>
  <c r="Y400" i="18"/>
  <c r="Z358" i="18"/>
  <c r="Y428" i="18"/>
  <c r="Z365" i="18"/>
  <c r="Y394" i="18"/>
  <c r="Z415" i="18"/>
  <c r="Y466" i="18"/>
  <c r="Y410" i="18"/>
  <c r="Z370" i="18"/>
  <c r="Z368" i="18"/>
  <c r="Y409" i="18"/>
  <c r="Y418" i="18"/>
  <c r="Y477" i="18"/>
  <c r="Y472" i="18"/>
  <c r="Z416" i="18"/>
  <c r="Z419" i="18"/>
  <c r="Z439" i="18"/>
  <c r="Y371" i="18"/>
  <c r="Z475" i="18"/>
  <c r="Z393" i="18"/>
  <c r="Z422" i="18"/>
  <c r="Z442" i="18"/>
  <c r="Z392" i="18"/>
  <c r="Z452" i="18"/>
  <c r="Z398" i="18"/>
  <c r="Z433" i="18"/>
  <c r="Z445" i="18"/>
  <c r="Z460" i="18"/>
  <c r="Z459" i="18"/>
  <c r="Z399" i="18"/>
  <c r="Z440" i="18"/>
  <c r="Z412" i="18"/>
  <c r="Y372" i="18"/>
  <c r="Z420" i="18"/>
  <c r="Y357" i="18"/>
  <c r="Z406" i="18"/>
  <c r="Z451" i="18"/>
  <c r="Y382" i="18"/>
  <c r="Y383" i="18"/>
  <c r="Z448" i="18"/>
  <c r="Y360" i="18"/>
  <c r="Z401" i="18"/>
  <c r="Z454" i="18"/>
  <c r="Z469" i="18"/>
  <c r="Z464" i="18"/>
  <c r="Y416" i="18"/>
  <c r="Y419" i="18"/>
  <c r="Y439" i="18"/>
  <c r="Z371" i="18"/>
  <c r="Y475" i="18"/>
  <c r="Y393" i="18"/>
  <c r="Y422" i="18"/>
  <c r="Y442" i="18"/>
  <c r="Y392" i="18"/>
  <c r="Y452" i="18"/>
  <c r="Y398" i="18"/>
  <c r="Y433" i="18"/>
  <c r="Y445" i="18"/>
  <c r="Y460" i="18"/>
  <c r="Y459" i="18"/>
  <c r="Y399" i="18"/>
  <c r="Y440" i="18"/>
  <c r="Y412" i="18"/>
  <c r="Z372" i="18"/>
  <c r="Y420" i="18"/>
  <c r="Z357" i="18"/>
  <c r="Y406" i="18"/>
  <c r="Y451" i="18"/>
  <c r="Z382" i="18"/>
  <c r="Z383" i="18"/>
  <c r="Y448" i="18"/>
  <c r="Z360" i="18"/>
  <c r="Y401" i="18"/>
  <c r="Y454" i="18"/>
  <c r="Y469" i="18"/>
  <c r="Y340" i="18"/>
  <c r="Y343" i="18"/>
  <c r="Y338" i="18"/>
  <c r="Z343" i="18"/>
  <c r="Z338" i="18"/>
  <c r="Z340" i="18"/>
  <c r="Y342" i="18"/>
  <c r="Y335" i="18"/>
  <c r="Y344" i="18"/>
  <c r="Y339" i="18"/>
  <c r="Z342" i="18"/>
  <c r="Z335" i="18"/>
  <c r="Z344" i="18"/>
  <c r="Z341" i="18"/>
  <c r="Y334" i="18"/>
  <c r="Y341" i="18"/>
  <c r="Y336" i="18"/>
  <c r="Z336" i="18"/>
  <c r="Z334" i="18"/>
  <c r="Y337" i="18"/>
  <c r="Y333" i="18"/>
  <c r="Z337" i="18"/>
  <c r="Z333" i="18"/>
  <c r="Z339" i="18"/>
  <c r="Z298" i="18"/>
  <c r="Z326" i="18"/>
  <c r="Z325" i="18"/>
  <c r="Z297" i="18"/>
  <c r="Y321" i="18"/>
  <c r="Y327" i="18"/>
  <c r="Y329" i="18"/>
  <c r="Y328" i="18"/>
  <c r="Y331" i="18"/>
  <c r="Z321" i="18"/>
  <c r="Z327" i="18"/>
  <c r="Z329" i="18"/>
  <c r="Z328" i="18"/>
  <c r="Z331" i="18"/>
  <c r="Y302" i="18"/>
  <c r="Y332" i="18"/>
  <c r="Y324" i="18"/>
  <c r="Y301" i="18"/>
  <c r="Y323" i="18"/>
  <c r="Y299" i="18"/>
  <c r="Z302" i="18"/>
  <c r="Z332" i="18"/>
  <c r="Z324" i="18"/>
  <c r="Z301" i="18"/>
  <c r="Z323" i="18"/>
  <c r="Y330" i="18"/>
  <c r="Y300" i="18"/>
  <c r="Y322" i="18"/>
  <c r="Z300" i="18"/>
  <c r="Z322" i="18"/>
  <c r="Z330" i="18"/>
  <c r="Z299" i="18"/>
  <c r="Y298" i="18"/>
  <c r="Y326" i="18"/>
  <c r="Y325" i="18"/>
  <c r="Y297" i="18"/>
  <c r="Y307" i="18"/>
  <c r="Y305" i="18"/>
  <c r="Y319" i="18"/>
  <c r="Y306" i="18"/>
  <c r="Y309" i="18"/>
  <c r="Z305" i="18"/>
  <c r="Z306" i="18"/>
  <c r="Z307" i="18"/>
  <c r="Z319" i="18"/>
  <c r="Z309" i="18"/>
  <c r="Y315" i="18"/>
  <c r="Y313" i="18"/>
  <c r="Y312" i="18"/>
  <c r="Y314" i="18"/>
  <c r="Y317" i="18"/>
  <c r="Z316" i="18"/>
  <c r="Z304" i="18"/>
  <c r="Z310" i="18"/>
  <c r="Z315" i="18"/>
  <c r="Z313" i="18"/>
  <c r="Z312" i="18"/>
  <c r="Z314" i="18"/>
  <c r="Z317" i="18"/>
  <c r="Y303" i="18"/>
  <c r="Y318" i="18"/>
  <c r="Y316" i="18"/>
  <c r="Y304" i="18"/>
  <c r="Y310" i="18"/>
  <c r="Y308" i="18"/>
  <c r="Z318" i="18"/>
  <c r="Y320" i="18"/>
  <c r="Y311" i="18"/>
  <c r="Z320" i="18"/>
  <c r="Z311" i="18"/>
  <c r="Z303" i="18"/>
  <c r="Z308" i="18"/>
  <c r="Z237" i="18"/>
  <c r="Z276" i="18"/>
  <c r="Z230" i="18"/>
  <c r="Z226" i="18"/>
  <c r="Z273" i="18"/>
  <c r="Z225" i="18"/>
  <c r="Z267" i="18"/>
  <c r="Z264" i="18"/>
  <c r="Z294" i="18"/>
  <c r="Z296" i="18"/>
  <c r="Z284" i="18"/>
  <c r="Z277" i="18"/>
  <c r="Z268" i="18"/>
  <c r="Z244" i="18"/>
  <c r="Z241" i="18"/>
  <c r="Z232" i="18"/>
  <c r="Z229" i="18"/>
  <c r="Z279" i="18"/>
  <c r="Z270" i="18"/>
  <c r="Y291" i="18"/>
  <c r="Y289" i="18"/>
  <c r="Y287" i="18"/>
  <c r="Z231" i="18"/>
  <c r="Z280" i="18"/>
  <c r="Z236" i="18"/>
  <c r="Z233" i="18"/>
  <c r="Z238" i="18"/>
  <c r="Z243" i="18"/>
  <c r="Z246" i="18"/>
  <c r="Z282" i="18"/>
  <c r="Z291" i="18"/>
  <c r="Z289" i="18"/>
  <c r="Z287" i="18"/>
  <c r="Z242" i="18"/>
  <c r="Z239" i="18"/>
  <c r="Z255" i="18"/>
  <c r="Z258" i="18"/>
  <c r="Z253" i="18"/>
  <c r="Z235" i="18"/>
  <c r="Z224" i="18"/>
  <c r="Y285" i="18"/>
  <c r="Y283" i="18"/>
  <c r="Y293" i="18"/>
  <c r="Y295" i="18"/>
  <c r="Z234" i="18"/>
  <c r="Z252" i="18"/>
  <c r="Z247" i="18"/>
  <c r="Z250" i="18"/>
  <c r="Z260" i="18"/>
  <c r="Z256" i="18"/>
  <c r="Z227" i="18"/>
  <c r="Z285" i="18"/>
  <c r="Z283" i="18"/>
  <c r="Z293" i="18"/>
  <c r="Z295" i="18"/>
  <c r="Z257" i="18"/>
  <c r="Z265" i="18"/>
  <c r="Z274" i="18"/>
  <c r="Z263" i="18"/>
  <c r="Z266" i="18"/>
  <c r="Z248" i="18"/>
  <c r="Z240" i="18"/>
  <c r="Y288" i="18"/>
  <c r="Y286" i="18"/>
  <c r="Y292" i="18"/>
  <c r="Y290" i="18"/>
  <c r="Z249" i="18"/>
  <c r="Z271" i="18"/>
  <c r="Z278" i="18"/>
  <c r="Z269" i="18"/>
  <c r="Z272" i="18"/>
  <c r="Z261" i="18"/>
  <c r="Z259" i="18"/>
  <c r="Z288" i="18"/>
  <c r="Z286" i="18"/>
  <c r="Z292" i="18"/>
  <c r="Z290" i="18"/>
  <c r="Z262" i="18"/>
  <c r="Z254" i="18"/>
  <c r="Z228" i="18"/>
  <c r="Z281" i="18"/>
  <c r="Z245" i="18"/>
  <c r="Z275" i="18"/>
  <c r="Z251" i="18"/>
  <c r="Y294" i="18"/>
  <c r="Y296" i="18"/>
  <c r="Y284" i="18"/>
  <c r="Z223" i="18"/>
  <c r="BV867" i="17"/>
  <c r="BV565" i="17"/>
  <c r="BV569" i="17"/>
  <c r="BV573" i="17"/>
  <c r="BV577" i="17"/>
  <c r="BV581" i="17"/>
  <c r="BV585" i="17"/>
  <c r="BV589" i="17"/>
  <c r="BV593" i="17"/>
  <c r="BV597" i="17"/>
  <c r="BV601" i="17"/>
  <c r="BV605" i="17"/>
  <c r="BV609" i="17"/>
  <c r="BV613" i="17"/>
  <c r="BV617" i="17"/>
  <c r="BV621" i="17"/>
  <c r="BV625" i="17"/>
  <c r="BV629" i="17"/>
  <c r="BV633" i="17"/>
  <c r="BV637" i="17"/>
  <c r="BV641" i="17"/>
  <c r="BV645" i="17"/>
  <c r="BV649" i="17"/>
  <c r="BV653" i="17"/>
  <c r="BV657" i="17"/>
  <c r="BV661" i="17"/>
  <c r="BV665" i="17"/>
  <c r="BV669" i="17"/>
  <c r="BV673" i="17"/>
  <c r="BV677" i="17"/>
  <c r="BV682" i="17"/>
  <c r="BV686" i="17"/>
  <c r="BV690" i="17"/>
  <c r="BV694" i="17"/>
  <c r="BV698" i="17"/>
  <c r="BV702" i="17"/>
  <c r="BV706" i="17"/>
  <c r="BV710" i="17"/>
  <c r="BV714" i="17"/>
  <c r="BV718" i="17"/>
  <c r="BV722" i="17"/>
  <c r="BV726" i="17"/>
  <c r="BV730" i="17"/>
  <c r="BV734" i="17"/>
  <c r="BV738" i="17"/>
  <c r="BV742" i="17"/>
  <c r="BV746" i="17"/>
  <c r="BV750" i="17"/>
  <c r="BV754" i="17"/>
  <c r="BV758" i="17"/>
  <c r="BV762" i="17"/>
  <c r="BV766" i="17"/>
  <c r="BV770" i="17"/>
  <c r="BV774" i="17"/>
  <c r="BV778" i="17"/>
  <c r="BV782" i="17"/>
  <c r="BV786" i="17"/>
  <c r="BV790" i="17"/>
  <c r="BV794" i="17"/>
  <c r="BV798" i="17"/>
  <c r="BV802" i="17"/>
  <c r="BV806" i="17"/>
  <c r="BV810" i="17"/>
  <c r="BV814" i="17"/>
  <c r="BV818" i="17"/>
  <c r="BV822" i="17"/>
  <c r="BV826" i="17"/>
  <c r="BV830" i="17"/>
  <c r="BV834" i="17"/>
  <c r="BV838" i="17"/>
  <c r="BV842" i="17"/>
  <c r="BV846" i="17"/>
  <c r="BV850" i="17"/>
  <c r="BV854" i="17"/>
  <c r="BV858" i="17"/>
  <c r="BV862" i="17"/>
  <c r="BV866" i="17"/>
  <c r="BV871" i="17"/>
  <c r="BV875" i="17"/>
  <c r="BV879" i="17"/>
  <c r="BV883" i="17"/>
  <c r="BV887" i="17"/>
  <c r="BV891" i="17"/>
  <c r="BV895" i="17"/>
  <c r="BU566" i="17"/>
  <c r="BU570" i="17"/>
  <c r="BU574" i="17"/>
  <c r="BU578" i="17"/>
  <c r="BU582" i="17"/>
  <c r="BU586" i="17"/>
  <c r="BU590" i="17"/>
  <c r="BU594" i="17"/>
  <c r="BU598" i="17"/>
  <c r="BU602" i="17"/>
  <c r="BU606" i="17"/>
  <c r="BU610" i="17"/>
  <c r="BU614" i="17"/>
  <c r="BU618" i="17"/>
  <c r="BU622" i="17"/>
  <c r="BU626" i="17"/>
  <c r="BU630" i="17"/>
  <c r="BU634" i="17"/>
  <c r="BU638" i="17"/>
  <c r="BU642" i="17"/>
  <c r="BU646" i="17"/>
  <c r="BU650" i="17"/>
  <c r="BU654" i="17"/>
  <c r="BU658" i="17"/>
  <c r="BU662" i="17"/>
  <c r="BU678" i="17"/>
  <c r="BU683" i="17"/>
  <c r="BU687" i="17"/>
  <c r="BU691" i="17"/>
  <c r="BU695" i="17"/>
  <c r="BU699" i="17"/>
  <c r="BU703" i="17"/>
  <c r="BU707" i="17"/>
  <c r="BU711" i="17"/>
  <c r="BU715" i="17"/>
  <c r="BU719" i="17"/>
  <c r="BU723" i="17"/>
  <c r="BU727" i="17"/>
  <c r="BU731" i="17"/>
  <c r="BU735" i="17"/>
  <c r="BU739" i="17"/>
  <c r="BU743" i="17"/>
  <c r="BU747" i="17"/>
  <c r="BU751" i="17"/>
  <c r="BU755" i="17"/>
  <c r="BU759" i="17"/>
  <c r="BU763" i="17"/>
  <c r="BU767" i="17"/>
  <c r="BU771" i="17"/>
  <c r="BU775" i="17"/>
  <c r="BU779" i="17"/>
  <c r="BU783" i="17"/>
  <c r="BU787" i="17"/>
  <c r="BU791" i="17"/>
  <c r="BU795" i="17"/>
  <c r="BU799" i="17"/>
  <c r="BU803" i="17"/>
  <c r="BU807" i="17"/>
  <c r="BU811" i="17"/>
  <c r="BU815" i="17"/>
  <c r="BU819" i="17"/>
  <c r="BU823" i="17"/>
  <c r="BU827" i="17"/>
  <c r="BU831" i="17"/>
  <c r="BU835" i="17"/>
  <c r="BU839" i="17"/>
  <c r="BU843" i="17"/>
  <c r="BU847" i="17"/>
  <c r="BU851" i="17"/>
  <c r="BU855" i="17"/>
  <c r="BU859" i="17"/>
  <c r="BU863" i="17"/>
  <c r="BU867" i="17"/>
  <c r="BU872" i="17"/>
  <c r="BU876" i="17"/>
  <c r="BU880" i="17"/>
  <c r="BU884" i="17"/>
  <c r="BU888" i="17"/>
  <c r="BU892" i="17"/>
  <c r="BU896" i="17"/>
  <c r="BV566" i="17"/>
  <c r="BV570" i="17"/>
  <c r="BV574" i="17"/>
  <c r="BV578" i="17"/>
  <c r="BV582" i="17"/>
  <c r="BV586" i="17"/>
  <c r="BV590" i="17"/>
  <c r="BV594" i="17"/>
  <c r="BV598" i="17"/>
  <c r="BV602" i="17"/>
  <c r="BV606" i="17"/>
  <c r="BV610" i="17"/>
  <c r="BV614" i="17"/>
  <c r="BV618" i="17"/>
  <c r="BV622" i="17"/>
  <c r="BV626" i="17"/>
  <c r="BV630" i="17"/>
  <c r="BV634" i="17"/>
  <c r="BV638" i="17"/>
  <c r="BV642" i="17"/>
  <c r="BV646" i="17"/>
  <c r="BV650" i="17"/>
  <c r="BV654" i="17"/>
  <c r="BV658" i="17"/>
  <c r="BV662" i="17"/>
  <c r="BV666" i="17"/>
  <c r="BV670" i="17"/>
  <c r="BV674" i="17"/>
  <c r="BV678" i="17"/>
  <c r="BV683" i="17"/>
  <c r="BV687" i="17"/>
  <c r="BV691" i="17"/>
  <c r="BV695" i="17"/>
  <c r="BV699" i="17"/>
  <c r="BV703" i="17"/>
  <c r="BV707" i="17"/>
  <c r="BV711" i="17"/>
  <c r="BV715" i="17"/>
  <c r="BV719" i="17"/>
  <c r="BV723" i="17"/>
  <c r="BV727" i="17"/>
  <c r="BV731" i="17"/>
  <c r="BV735" i="17"/>
  <c r="BV739" i="17"/>
  <c r="BV743" i="17"/>
  <c r="BV747" i="17"/>
  <c r="BV751" i="17"/>
  <c r="BV755" i="17"/>
  <c r="BV759" i="17"/>
  <c r="BV763" i="17"/>
  <c r="BV767" i="17"/>
  <c r="BV771" i="17"/>
  <c r="BV775" i="17"/>
  <c r="BV779" i="17"/>
  <c r="BV783" i="17"/>
  <c r="BV787" i="17"/>
  <c r="BV791" i="17"/>
  <c r="BV795" i="17"/>
  <c r="BV799" i="17"/>
  <c r="BV803" i="17"/>
  <c r="BV807" i="17"/>
  <c r="BV811" i="17"/>
  <c r="BV815" i="17"/>
  <c r="BV819" i="17"/>
  <c r="BV823" i="17"/>
  <c r="BV827" i="17"/>
  <c r="BV831" i="17"/>
  <c r="BV835" i="17"/>
  <c r="BV839" i="17"/>
  <c r="BV843" i="17"/>
  <c r="BV847" i="17"/>
  <c r="BV851" i="17"/>
  <c r="BV855" i="17"/>
  <c r="BV859" i="17"/>
  <c r="BV863" i="17"/>
  <c r="BV868" i="17"/>
  <c r="BV872" i="17"/>
  <c r="BV876" i="17"/>
  <c r="BV880" i="17"/>
  <c r="BV884" i="17"/>
  <c r="BV888" i="17"/>
  <c r="BV892" i="17"/>
  <c r="BV896" i="17"/>
  <c r="BU563" i="17"/>
  <c r="BU567" i="17"/>
  <c r="BU571" i="17"/>
  <c r="BU575" i="17"/>
  <c r="BU579" i="17"/>
  <c r="BU583" i="17"/>
  <c r="BU587" i="17"/>
  <c r="BU591" i="17"/>
  <c r="BU595" i="17"/>
  <c r="BU599" i="17"/>
  <c r="BU603" i="17"/>
  <c r="BU607" i="17"/>
  <c r="BU611" i="17"/>
  <c r="BU615" i="17"/>
  <c r="BU619" i="17"/>
  <c r="BU623" i="17"/>
  <c r="BU627" i="17"/>
  <c r="BU631" i="17"/>
  <c r="BU635" i="17"/>
  <c r="BU639" i="17"/>
  <c r="BU643" i="17"/>
  <c r="BU647" i="17"/>
  <c r="BU651" i="17"/>
  <c r="BU655" i="17"/>
  <c r="BU659" i="17"/>
  <c r="BU663" i="17"/>
  <c r="BU679" i="17"/>
  <c r="BU684" i="17"/>
  <c r="BV563" i="17"/>
  <c r="BV567" i="17"/>
  <c r="BV571" i="17"/>
  <c r="BV575" i="17"/>
  <c r="BV579" i="17"/>
  <c r="BV583" i="17"/>
  <c r="BV587" i="17"/>
  <c r="BV591" i="17"/>
  <c r="BV595" i="17"/>
  <c r="BV599" i="17"/>
  <c r="BV603" i="17"/>
  <c r="BV607" i="17"/>
  <c r="BV611" i="17"/>
  <c r="BV615" i="17"/>
  <c r="BV619" i="17"/>
  <c r="BV623" i="17"/>
  <c r="BV627" i="17"/>
  <c r="BV631" i="17"/>
  <c r="BV635" i="17"/>
  <c r="BV639" i="17"/>
  <c r="BV643" i="17"/>
  <c r="BV647" i="17"/>
  <c r="BV651" i="17"/>
  <c r="BV655" i="17"/>
  <c r="BV659" i="17"/>
  <c r="BV663" i="17"/>
  <c r="BV667" i="17"/>
  <c r="BV671" i="17"/>
  <c r="BV675" i="17"/>
  <c r="BV679" i="17"/>
  <c r="BV684" i="17"/>
  <c r="BV688" i="17"/>
  <c r="BV692" i="17"/>
  <c r="BV696" i="17"/>
  <c r="BV700" i="17"/>
  <c r="BV704" i="17"/>
  <c r="BV708" i="17"/>
  <c r="BV712" i="17"/>
  <c r="BV716" i="17"/>
  <c r="BV720" i="17"/>
  <c r="BV724" i="17"/>
  <c r="BV728" i="17"/>
  <c r="BV732" i="17"/>
  <c r="BV736" i="17"/>
  <c r="BV740" i="17"/>
  <c r="BV744" i="17"/>
  <c r="BV748" i="17"/>
  <c r="BV752" i="17"/>
  <c r="BV756" i="17"/>
  <c r="BV760" i="17"/>
  <c r="BV764" i="17"/>
  <c r="BV768" i="17"/>
  <c r="BV772" i="17"/>
  <c r="BV776" i="17"/>
  <c r="BV780" i="17"/>
  <c r="BV784" i="17"/>
  <c r="BV788" i="17"/>
  <c r="BV792" i="17"/>
  <c r="BV796" i="17"/>
  <c r="BV800" i="17"/>
  <c r="BV804" i="17"/>
  <c r="BV808" i="17"/>
  <c r="BV812" i="17"/>
  <c r="BV816" i="17"/>
  <c r="BV820" i="17"/>
  <c r="BV824" i="17"/>
  <c r="BV828" i="17"/>
  <c r="BV832" i="17"/>
  <c r="BV836" i="17"/>
  <c r="BV840" i="17"/>
  <c r="BV844" i="17"/>
  <c r="BV848" i="17"/>
  <c r="BV852" i="17"/>
  <c r="BV856" i="17"/>
  <c r="BV860" i="17"/>
  <c r="BV864" i="17"/>
  <c r="BV869" i="17"/>
  <c r="BV873" i="17"/>
  <c r="BV877" i="17"/>
  <c r="BV881" i="17"/>
  <c r="BV885" i="17"/>
  <c r="BV889" i="17"/>
  <c r="BV893" i="17"/>
  <c r="BV897" i="17"/>
  <c r="BU564" i="17"/>
  <c r="BU568" i="17"/>
  <c r="BU572" i="17"/>
  <c r="BU576" i="17"/>
  <c r="BU580" i="17"/>
  <c r="BU584" i="17"/>
  <c r="BU588" i="17"/>
  <c r="BU592" i="17"/>
  <c r="BU596" i="17"/>
  <c r="BU600" i="17"/>
  <c r="BU604" i="17"/>
  <c r="BU608" i="17"/>
  <c r="BU612" i="17"/>
  <c r="BU616" i="17"/>
  <c r="BU620" i="17"/>
  <c r="BU624" i="17"/>
  <c r="BU628" i="17"/>
  <c r="BU632" i="17"/>
  <c r="BU636" i="17"/>
  <c r="BU640" i="17"/>
  <c r="BU644" i="17"/>
  <c r="BU648" i="17"/>
  <c r="BU652" i="17"/>
  <c r="BU656" i="17"/>
  <c r="BU660" i="17"/>
  <c r="BU664" i="17"/>
  <c r="BU676" i="17"/>
  <c r="BU680" i="17"/>
  <c r="BU681" i="17"/>
  <c r="BU685" i="17"/>
  <c r="BU689" i="17"/>
  <c r="BU693" i="17"/>
  <c r="BU697" i="17"/>
  <c r="BU701" i="17"/>
  <c r="BU705" i="17"/>
  <c r="BU709" i="17"/>
  <c r="BU713" i="17"/>
  <c r="BU717" i="17"/>
  <c r="BU721" i="17"/>
  <c r="BU725" i="17"/>
  <c r="BU729" i="17"/>
  <c r="BU733" i="17"/>
  <c r="BU737" i="17"/>
  <c r="BU741" i="17"/>
  <c r="BU745" i="17"/>
  <c r="BU749" i="17"/>
  <c r="BU753" i="17"/>
  <c r="BU757" i="17"/>
  <c r="BU761" i="17"/>
  <c r="BU765" i="17"/>
  <c r="BU769" i="17"/>
  <c r="BU773" i="17"/>
  <c r="BU777" i="17"/>
  <c r="BU781" i="17"/>
  <c r="BU785" i="17"/>
  <c r="BU789" i="17"/>
  <c r="BU793" i="17"/>
  <c r="BU797" i="17"/>
  <c r="BU801" i="17"/>
  <c r="BU805" i="17"/>
  <c r="BU809" i="17"/>
  <c r="BU813" i="17"/>
  <c r="BU817" i="17"/>
  <c r="BU821" i="17"/>
  <c r="BU825" i="17"/>
  <c r="BU829" i="17"/>
  <c r="BU833" i="17"/>
  <c r="BU837" i="17"/>
  <c r="BU841" i="17"/>
  <c r="BU845" i="17"/>
  <c r="BU849" i="17"/>
  <c r="BU853" i="17"/>
  <c r="BU857" i="17"/>
  <c r="BU861" i="17"/>
  <c r="BU865" i="17"/>
  <c r="BU870" i="17"/>
  <c r="BU874" i="17"/>
  <c r="BU878" i="17"/>
  <c r="BU882" i="17"/>
  <c r="BU886" i="17"/>
  <c r="BU890" i="17"/>
  <c r="BU894" i="17"/>
  <c r="BU898" i="17"/>
  <c r="BV564" i="17"/>
  <c r="BV568" i="17"/>
  <c r="BV572" i="17"/>
  <c r="BV576" i="17"/>
  <c r="BV580" i="17"/>
  <c r="BV584" i="17"/>
  <c r="BV588" i="17"/>
  <c r="BV592" i="17"/>
  <c r="BV596" i="17"/>
  <c r="BV600" i="17"/>
  <c r="BV604" i="17"/>
  <c r="BV608" i="17"/>
  <c r="BV612" i="17"/>
  <c r="BV616" i="17"/>
  <c r="BV620" i="17"/>
  <c r="BV624" i="17"/>
  <c r="BV628" i="17"/>
  <c r="BV632" i="17"/>
  <c r="BV636" i="17"/>
  <c r="BV640" i="17"/>
  <c r="BV644" i="17"/>
  <c r="BV648" i="17"/>
  <c r="BV652" i="17"/>
  <c r="BV656" i="17"/>
  <c r="BV660" i="17"/>
  <c r="BV664" i="17"/>
  <c r="BV668" i="17"/>
  <c r="BV672" i="17"/>
  <c r="BV676" i="17"/>
  <c r="BV680" i="17"/>
  <c r="BV681" i="17"/>
  <c r="BV685" i="17"/>
  <c r="BV689" i="17"/>
  <c r="BV693" i="17"/>
  <c r="BV697" i="17"/>
  <c r="BV701" i="17"/>
  <c r="BV705" i="17"/>
  <c r="BV709" i="17"/>
  <c r="BV713" i="17"/>
  <c r="BV717" i="17"/>
  <c r="BV721" i="17"/>
  <c r="BV725" i="17"/>
  <c r="BV729" i="17"/>
  <c r="BV733" i="17"/>
  <c r="BV737" i="17"/>
  <c r="BV741" i="17"/>
  <c r="BV745" i="17"/>
  <c r="BV749" i="17"/>
  <c r="BV753" i="17"/>
  <c r="BV757" i="17"/>
  <c r="BV761" i="17"/>
  <c r="BV765" i="17"/>
  <c r="BV769" i="17"/>
  <c r="BV773" i="17"/>
  <c r="BV777" i="17"/>
  <c r="BV781" i="17"/>
  <c r="BV785" i="17"/>
  <c r="BV789" i="17"/>
  <c r="BV793" i="17"/>
  <c r="BV797" i="17"/>
  <c r="BV801" i="17"/>
  <c r="BV805" i="17"/>
  <c r="BV809" i="17"/>
  <c r="BV813" i="17"/>
  <c r="BV817" i="17"/>
  <c r="BV821" i="17"/>
  <c r="BV825" i="17"/>
  <c r="BV829" i="17"/>
  <c r="BV833" i="17"/>
  <c r="BV837" i="17"/>
  <c r="BV841" i="17"/>
  <c r="BV845" i="17"/>
  <c r="BV849" i="17"/>
  <c r="BV853" i="17"/>
  <c r="BV857" i="17"/>
  <c r="BV861" i="17"/>
  <c r="BV865" i="17"/>
  <c r="BV870" i="17"/>
  <c r="BV874" i="17"/>
  <c r="BV878" i="17"/>
  <c r="BV882" i="17"/>
  <c r="BV886" i="17"/>
  <c r="BV890" i="17"/>
  <c r="BV894" i="17"/>
  <c r="BV898" i="17"/>
  <c r="BU565" i="17"/>
  <c r="BU569" i="17"/>
  <c r="BU573" i="17"/>
  <c r="BU577" i="17"/>
  <c r="BU581" i="17"/>
  <c r="BU585" i="17"/>
  <c r="BU589" i="17"/>
  <c r="BU593" i="17"/>
  <c r="BU597" i="17"/>
  <c r="BU601" i="17"/>
  <c r="BU605" i="17"/>
  <c r="BU609" i="17"/>
  <c r="BU613" i="17"/>
  <c r="BU617" i="17"/>
  <c r="BU621" i="17"/>
  <c r="BU625" i="17"/>
  <c r="BU629" i="17"/>
  <c r="BU633" i="17"/>
  <c r="BU637" i="17"/>
  <c r="BU641" i="17"/>
  <c r="BU645" i="17"/>
  <c r="BU649" i="17"/>
  <c r="BU653" i="17"/>
  <c r="BU657" i="17"/>
  <c r="BU661" i="17"/>
  <c r="BU665" i="17"/>
  <c r="BU677" i="17"/>
  <c r="BU682" i="17"/>
  <c r="BU686" i="17"/>
  <c r="BU690" i="17"/>
  <c r="BU694" i="17"/>
  <c r="BU698" i="17"/>
  <c r="BU702" i="17"/>
  <c r="BU706" i="17"/>
  <c r="BU710" i="17"/>
  <c r="BU714" i="17"/>
  <c r="BU718" i="17"/>
  <c r="BU722" i="17"/>
  <c r="BU726" i="17"/>
  <c r="BU730" i="17"/>
  <c r="BU734" i="17"/>
  <c r="BU738" i="17"/>
  <c r="BU742" i="17"/>
  <c r="BU746" i="17"/>
  <c r="BU750" i="17"/>
  <c r="BU754" i="17"/>
  <c r="BU758" i="17"/>
  <c r="BU762" i="17"/>
  <c r="BU766" i="17"/>
  <c r="BU770" i="17"/>
  <c r="BU774" i="17"/>
  <c r="BU778" i="17"/>
  <c r="BU782" i="17"/>
  <c r="BU786" i="17"/>
  <c r="BU790" i="17"/>
  <c r="BU794" i="17"/>
  <c r="BU798" i="17"/>
  <c r="BU802" i="17"/>
  <c r="BU806" i="17"/>
  <c r="BU810" i="17"/>
  <c r="BU814" i="17"/>
  <c r="BU818" i="17"/>
  <c r="BU822" i="17"/>
  <c r="BU826" i="17"/>
  <c r="BU830" i="17"/>
  <c r="BU834" i="17"/>
  <c r="BU838" i="17"/>
  <c r="BU842" i="17"/>
  <c r="BU846" i="17"/>
  <c r="BU850" i="17"/>
  <c r="BU854" i="17"/>
  <c r="BU858" i="17"/>
  <c r="BU862" i="17"/>
  <c r="BU866" i="17"/>
  <c r="BU871" i="17"/>
  <c r="BU875" i="17"/>
  <c r="BU879" i="17"/>
  <c r="BU712" i="17"/>
  <c r="BU744" i="17"/>
  <c r="BU776" i="17"/>
  <c r="BU808" i="17"/>
  <c r="BU840" i="17"/>
  <c r="BU873" i="17"/>
  <c r="BU893" i="17"/>
  <c r="BV901" i="17"/>
  <c r="BV905" i="17"/>
  <c r="BV909" i="17"/>
  <c r="BV913" i="17"/>
  <c r="BV917" i="17"/>
  <c r="BV921" i="17"/>
  <c r="BV925" i="17"/>
  <c r="BV929" i="17"/>
  <c r="BV933" i="17"/>
  <c r="BV937" i="17"/>
  <c r="BV941" i="17"/>
  <c r="BV945" i="17"/>
  <c r="BV949" i="17"/>
  <c r="BV953" i="17"/>
  <c r="BV957" i="17"/>
  <c r="BV961" i="17"/>
  <c r="BV965" i="17"/>
  <c r="BV969" i="17"/>
  <c r="BV973" i="17"/>
  <c r="BV977" i="17"/>
  <c r="BV981" i="17"/>
  <c r="BV985" i="17"/>
  <c r="BV989" i="17"/>
  <c r="BV993" i="17"/>
  <c r="BV997" i="17"/>
  <c r="BV1001" i="17"/>
  <c r="BV1005" i="17"/>
  <c r="BV1009" i="17"/>
  <c r="BV1013" i="17"/>
  <c r="BV1017" i="17"/>
  <c r="BV1021" i="17"/>
  <c r="BV1025" i="17"/>
  <c r="BV1029" i="17"/>
  <c r="BV1033" i="17"/>
  <c r="BV1037" i="17"/>
  <c r="BV1041" i="17"/>
  <c r="BV1045" i="17"/>
  <c r="BV1049" i="17"/>
  <c r="BV1053" i="17"/>
  <c r="BV1061" i="17"/>
  <c r="BV1065" i="17"/>
  <c r="BV1069" i="17"/>
  <c r="BV1073" i="17"/>
  <c r="BV1077" i="17"/>
  <c r="BV1081" i="17"/>
  <c r="BV1085" i="17"/>
  <c r="BV1089" i="17"/>
  <c r="BV1093" i="17"/>
  <c r="BV1097" i="17"/>
  <c r="BV1101" i="17"/>
  <c r="BV1105" i="17"/>
  <c r="BV1109" i="17"/>
  <c r="BV1113" i="17"/>
  <c r="BV1117" i="17"/>
  <c r="BV1121" i="17"/>
  <c r="BV1125" i="17"/>
  <c r="BV1129" i="17"/>
  <c r="BV1133" i="17"/>
  <c r="BV1137" i="17"/>
  <c r="BV1141" i="17"/>
  <c r="BV1145" i="17"/>
  <c r="BV1149" i="17"/>
  <c r="BV1153" i="17"/>
  <c r="BV1157" i="17"/>
  <c r="BV1161" i="17"/>
  <c r="BV1165" i="17"/>
  <c r="BV1169" i="17"/>
  <c r="BV1173" i="17"/>
  <c r="BV1177" i="17"/>
  <c r="BV1181" i="17"/>
  <c r="BV1185" i="17"/>
  <c r="BV1189" i="17"/>
  <c r="BV1193" i="17"/>
  <c r="BV1197" i="17"/>
  <c r="BV1201" i="17"/>
  <c r="BV1205" i="17"/>
  <c r="BV1209" i="17"/>
  <c r="BU716" i="17"/>
  <c r="BU748" i="17"/>
  <c r="BU780" i="17"/>
  <c r="BU812" i="17"/>
  <c r="BU844" i="17"/>
  <c r="BU877" i="17"/>
  <c r="BU895" i="17"/>
  <c r="BU902" i="17"/>
  <c r="BU906" i="17"/>
  <c r="BU910" i="17"/>
  <c r="BU914" i="17"/>
  <c r="BU918" i="17"/>
  <c r="BU922" i="17"/>
  <c r="BU926" i="17"/>
  <c r="BU930" i="17"/>
  <c r="BU934" i="17"/>
  <c r="BU938" i="17"/>
  <c r="BU942" i="17"/>
  <c r="BU946" i="17"/>
  <c r="BU950" i="17"/>
  <c r="BU954" i="17"/>
  <c r="BU958" i="17"/>
  <c r="BU962" i="17"/>
  <c r="BU966" i="17"/>
  <c r="BU970" i="17"/>
  <c r="BU974" i="17"/>
  <c r="BU978" i="17"/>
  <c r="BU982" i="17"/>
  <c r="BU986" i="17"/>
  <c r="BU990" i="17"/>
  <c r="BU994" i="17"/>
  <c r="BU998" i="17"/>
  <c r="BU1002" i="17"/>
  <c r="BU1006" i="17"/>
  <c r="BU1010" i="17"/>
  <c r="BU1014" i="17"/>
  <c r="BU1018" i="17"/>
  <c r="BU1022" i="17"/>
  <c r="BU1026" i="17"/>
  <c r="BU1030" i="17"/>
  <c r="BU1034" i="17"/>
  <c r="BU1038" i="17"/>
  <c r="BU1042" i="17"/>
  <c r="BU1046" i="17"/>
  <c r="BU1050" i="17"/>
  <c r="BU1054" i="17"/>
  <c r="BU1062" i="17"/>
  <c r="BU1066" i="17"/>
  <c r="BU1070" i="17"/>
  <c r="BU1074" i="17"/>
  <c r="BU1078" i="17"/>
  <c r="BU1082" i="17"/>
  <c r="BU1086" i="17"/>
  <c r="BU1090" i="17"/>
  <c r="BU1094" i="17"/>
  <c r="BU1098" i="17"/>
  <c r="BU1102" i="17"/>
  <c r="BU1106" i="17"/>
  <c r="BU1110" i="17"/>
  <c r="BU1114" i="17"/>
  <c r="BU1118" i="17"/>
  <c r="BU1122" i="17"/>
  <c r="BU1126" i="17"/>
  <c r="BU1130" i="17"/>
  <c r="BU1134" i="17"/>
  <c r="BU1138" i="17"/>
  <c r="BU1142" i="17"/>
  <c r="BU1146" i="17"/>
  <c r="BU1150" i="17"/>
  <c r="BU1154" i="17"/>
  <c r="BU1158" i="17"/>
  <c r="BU1162" i="17"/>
  <c r="BU1166" i="17"/>
  <c r="BU1170" i="17"/>
  <c r="BU1174" i="17"/>
  <c r="BU1178" i="17"/>
  <c r="BU1182" i="17"/>
  <c r="BU1186" i="17"/>
  <c r="BU1190" i="17"/>
  <c r="BU1194" i="17"/>
  <c r="BU1198" i="17"/>
  <c r="BU1202" i="17"/>
  <c r="BU1206" i="17"/>
  <c r="BU1210" i="17"/>
  <c r="BU688" i="17"/>
  <c r="BU720" i="17"/>
  <c r="BU752" i="17"/>
  <c r="BU784" i="17"/>
  <c r="BU816" i="17"/>
  <c r="BU848" i="17"/>
  <c r="BU881" i="17"/>
  <c r="BU897" i="17"/>
  <c r="BV902" i="17"/>
  <c r="BV906" i="17"/>
  <c r="BV910" i="17"/>
  <c r="BV914" i="17"/>
  <c r="BV918" i="17"/>
  <c r="BV922" i="17"/>
  <c r="BV926" i="17"/>
  <c r="BV930" i="17"/>
  <c r="BV934" i="17"/>
  <c r="BV938" i="17"/>
  <c r="BV942" i="17"/>
  <c r="BV946" i="17"/>
  <c r="BV950" i="17"/>
  <c r="BV954" i="17"/>
  <c r="BV958" i="17"/>
  <c r="BV962" i="17"/>
  <c r="BV966" i="17"/>
  <c r="BV970" i="17"/>
  <c r="BV974" i="17"/>
  <c r="BV978" i="17"/>
  <c r="BV982" i="17"/>
  <c r="BV986" i="17"/>
  <c r="BV990" i="17"/>
  <c r="BV994" i="17"/>
  <c r="BV998" i="17"/>
  <c r="BV1002" i="17"/>
  <c r="BV1006" i="17"/>
  <c r="BV1010" i="17"/>
  <c r="BV1014" i="17"/>
  <c r="BV1018" i="17"/>
  <c r="BV1022" i="17"/>
  <c r="BV1026" i="17"/>
  <c r="BV1030" i="17"/>
  <c r="BV1034" i="17"/>
  <c r="BV1038" i="17"/>
  <c r="BV1042" i="17"/>
  <c r="BV1046" i="17"/>
  <c r="BV1050" i="17"/>
  <c r="BV1054" i="17"/>
  <c r="BV1062" i="17"/>
  <c r="BV1066" i="17"/>
  <c r="BV1070" i="17"/>
  <c r="BV1074" i="17"/>
  <c r="BV1078" i="17"/>
  <c r="BV1082" i="17"/>
  <c r="BV1086" i="17"/>
  <c r="BV1090" i="17"/>
  <c r="BV1094" i="17"/>
  <c r="BV1098" i="17"/>
  <c r="BV1102" i="17"/>
  <c r="BV1106" i="17"/>
  <c r="BV1110" i="17"/>
  <c r="BV1114" i="17"/>
  <c r="BV1118" i="17"/>
  <c r="BV1122" i="17"/>
  <c r="BV1126" i="17"/>
  <c r="BV1130" i="17"/>
  <c r="BV1134" i="17"/>
  <c r="BV1138" i="17"/>
  <c r="BV1142" i="17"/>
  <c r="BV1146" i="17"/>
  <c r="BV1150" i="17"/>
  <c r="BV1154" i="17"/>
  <c r="BV1158" i="17"/>
  <c r="BV1162" i="17"/>
  <c r="BV1166" i="17"/>
  <c r="BV1170" i="17"/>
  <c r="BV1174" i="17"/>
  <c r="BV1178" i="17"/>
  <c r="BV1182" i="17"/>
  <c r="BV1186" i="17"/>
  <c r="BV1190" i="17"/>
  <c r="BV1194" i="17"/>
  <c r="BV1198" i="17"/>
  <c r="BV1202" i="17"/>
  <c r="BV1206" i="17"/>
  <c r="BU692" i="17"/>
  <c r="BU724" i="17"/>
  <c r="BU756" i="17"/>
  <c r="BU788" i="17"/>
  <c r="BU820" i="17"/>
  <c r="BU852" i="17"/>
  <c r="BU883" i="17"/>
  <c r="BU899" i="17"/>
  <c r="BU903" i="17"/>
  <c r="BU907" i="17"/>
  <c r="BU911" i="17"/>
  <c r="BU915" i="17"/>
  <c r="BU919" i="17"/>
  <c r="BU923" i="17"/>
  <c r="BU927" i="17"/>
  <c r="BU931" i="17"/>
  <c r="BU935" i="17"/>
  <c r="BU939" i="17"/>
  <c r="BU943" i="17"/>
  <c r="BU947" i="17"/>
  <c r="BU951" i="17"/>
  <c r="BU955" i="17"/>
  <c r="BU959" i="17"/>
  <c r="BU963" i="17"/>
  <c r="BU967" i="17"/>
  <c r="BU971" i="17"/>
  <c r="BU975" i="17"/>
  <c r="BU979" i="17"/>
  <c r="BU983" i="17"/>
  <c r="BU987" i="17"/>
  <c r="BU991" i="17"/>
  <c r="BU995" i="17"/>
  <c r="BU999" i="17"/>
  <c r="BU1003" i="17"/>
  <c r="BU1007" i="17"/>
  <c r="BU1011" i="17"/>
  <c r="BU1015" i="17"/>
  <c r="BU1019" i="17"/>
  <c r="BU1023" i="17"/>
  <c r="BU1027" i="17"/>
  <c r="BU1031" i="17"/>
  <c r="BU1035" i="17"/>
  <c r="BU1039" i="17"/>
  <c r="BU1043" i="17"/>
  <c r="BU1047" i="17"/>
  <c r="BU1051" i="17"/>
  <c r="BU1063" i="17"/>
  <c r="BU1067" i="17"/>
  <c r="BU1071" i="17"/>
  <c r="BU1075" i="17"/>
  <c r="BU1079" i="17"/>
  <c r="BU1083" i="17"/>
  <c r="BU1087" i="17"/>
  <c r="BU1091" i="17"/>
  <c r="BU1095" i="17"/>
  <c r="BU1099" i="17"/>
  <c r="BU1103" i="17"/>
  <c r="BU1107" i="17"/>
  <c r="BU1111" i="17"/>
  <c r="BU1115" i="17"/>
  <c r="BU1119" i="17"/>
  <c r="BU1123" i="17"/>
  <c r="BU1127" i="17"/>
  <c r="BU1131" i="17"/>
  <c r="BU1135" i="17"/>
  <c r="BU1139" i="17"/>
  <c r="BU1143" i="17"/>
  <c r="BU1147" i="17"/>
  <c r="BU1151" i="17"/>
  <c r="BU1155" i="17"/>
  <c r="BU1159" i="17"/>
  <c r="BU1163" i="17"/>
  <c r="BU1167" i="17"/>
  <c r="BU1171" i="17"/>
  <c r="BU1175" i="17"/>
  <c r="BU1179" i="17"/>
  <c r="BU1183" i="17"/>
  <c r="BU1187" i="17"/>
  <c r="BU1191" i="17"/>
  <c r="BU1195" i="17"/>
  <c r="BU1199" i="17"/>
  <c r="BU1203" i="17"/>
  <c r="BU1207" i="17"/>
  <c r="BU696" i="17"/>
  <c r="BU728" i="17"/>
  <c r="BU760" i="17"/>
  <c r="BU792" i="17"/>
  <c r="BU824" i="17"/>
  <c r="BU856" i="17"/>
  <c r="BU885" i="17"/>
  <c r="BV899" i="17"/>
  <c r="BV903" i="17"/>
  <c r="BV907" i="17"/>
  <c r="BV911" i="17"/>
  <c r="BV915" i="17"/>
  <c r="BV919" i="17"/>
  <c r="BV923" i="17"/>
  <c r="BV927" i="17"/>
  <c r="BV931" i="17"/>
  <c r="BV935" i="17"/>
  <c r="BV939" i="17"/>
  <c r="BV943" i="17"/>
  <c r="BV947" i="17"/>
  <c r="BV951" i="17"/>
  <c r="BV955" i="17"/>
  <c r="BV959" i="17"/>
  <c r="BV963" i="17"/>
  <c r="BV967" i="17"/>
  <c r="BV971" i="17"/>
  <c r="BV975" i="17"/>
  <c r="BV979" i="17"/>
  <c r="BV983" i="17"/>
  <c r="BV987" i="17"/>
  <c r="BV991" i="17"/>
  <c r="BV995" i="17"/>
  <c r="BV999" i="17"/>
  <c r="BV1003" i="17"/>
  <c r="BV1007" i="17"/>
  <c r="BV1011" i="17"/>
  <c r="BV1015" i="17"/>
  <c r="BV1019" i="17"/>
  <c r="BV1023" i="17"/>
  <c r="BV1027" i="17"/>
  <c r="BV1031" i="17"/>
  <c r="BV1035" i="17"/>
  <c r="BV1039" i="17"/>
  <c r="BV1043" i="17"/>
  <c r="BV1047" i="17"/>
  <c r="BV1051" i="17"/>
  <c r="BV1063" i="17"/>
  <c r="BV1067" i="17"/>
  <c r="BV1071" i="17"/>
  <c r="BV1075" i="17"/>
  <c r="BV1079" i="17"/>
  <c r="BV1083" i="17"/>
  <c r="BV1087" i="17"/>
  <c r="BV1091" i="17"/>
  <c r="BV1095" i="17"/>
  <c r="BV1099" i="17"/>
  <c r="BV1103" i="17"/>
  <c r="BV1107" i="17"/>
  <c r="BV1111" i="17"/>
  <c r="BV1115" i="17"/>
  <c r="BV1119" i="17"/>
  <c r="BV1123" i="17"/>
  <c r="BV1127" i="17"/>
  <c r="BV1131" i="17"/>
  <c r="BV1135" i="17"/>
  <c r="BV1139" i="17"/>
  <c r="BV1143" i="17"/>
  <c r="BV1147" i="17"/>
  <c r="BV1151" i="17"/>
  <c r="BV1155" i="17"/>
  <c r="BV1159" i="17"/>
  <c r="BV1163" i="17"/>
  <c r="BV1167" i="17"/>
  <c r="BV1171" i="17"/>
  <c r="BV1175" i="17"/>
  <c r="BV1179" i="17"/>
  <c r="BV1183" i="17"/>
  <c r="BV1187" i="17"/>
  <c r="BV1191" i="17"/>
  <c r="BV1195" i="17"/>
  <c r="BV1199" i="17"/>
  <c r="BV1203" i="17"/>
  <c r="BV1207" i="17"/>
  <c r="BU700" i="17"/>
  <c r="BU732" i="17"/>
  <c r="BU764" i="17"/>
  <c r="BU796" i="17"/>
  <c r="BU828" i="17"/>
  <c r="BU860" i="17"/>
  <c r="BU887" i="17"/>
  <c r="BU900" i="17"/>
  <c r="BU904" i="17"/>
  <c r="BU908" i="17"/>
  <c r="BU912" i="17"/>
  <c r="BU916" i="17"/>
  <c r="BU920" i="17"/>
  <c r="BU924" i="17"/>
  <c r="BU928" i="17"/>
  <c r="BU932" i="17"/>
  <c r="BU936" i="17"/>
  <c r="BU940" i="17"/>
  <c r="BU944" i="17"/>
  <c r="BU948" i="17"/>
  <c r="BU952" i="17"/>
  <c r="BU956" i="17"/>
  <c r="BU960" i="17"/>
  <c r="BU964" i="17"/>
  <c r="BU968" i="17"/>
  <c r="BU972" i="17"/>
  <c r="BU976" i="17"/>
  <c r="BU980" i="17"/>
  <c r="BU984" i="17"/>
  <c r="BU988" i="17"/>
  <c r="BU992" i="17"/>
  <c r="BU996" i="17"/>
  <c r="BU1000" i="17"/>
  <c r="BU1004" i="17"/>
  <c r="BU1008" i="17"/>
  <c r="BU1012" i="17"/>
  <c r="BU1016" i="17"/>
  <c r="BU1020" i="17"/>
  <c r="BU1024" i="17"/>
  <c r="BU1028" i="17"/>
  <c r="BU1032" i="17"/>
  <c r="BU1036" i="17"/>
  <c r="BU1040" i="17"/>
  <c r="BU1044" i="17"/>
  <c r="BU1048" i="17"/>
  <c r="BU1052" i="17"/>
  <c r="BU1064" i="17"/>
  <c r="BU1068" i="17"/>
  <c r="BU1072" i="17"/>
  <c r="BU1076" i="17"/>
  <c r="BU1080" i="17"/>
  <c r="BU1084" i="17"/>
  <c r="BU1088" i="17"/>
  <c r="BU1092" i="17"/>
  <c r="BU1096" i="17"/>
  <c r="BU1100" i="17"/>
  <c r="BU1104" i="17"/>
  <c r="BU1108" i="17"/>
  <c r="BU1112" i="17"/>
  <c r="BU1116" i="17"/>
  <c r="BU1120" i="17"/>
  <c r="BU1124" i="17"/>
  <c r="BU1128" i="17"/>
  <c r="BU1132" i="17"/>
  <c r="BU1136" i="17"/>
  <c r="BU1140" i="17"/>
  <c r="BU1144" i="17"/>
  <c r="BU1148" i="17"/>
  <c r="BU1152" i="17"/>
  <c r="BU1156" i="17"/>
  <c r="BU1160" i="17"/>
  <c r="BU1164" i="17"/>
  <c r="BU1168" i="17"/>
  <c r="BU1172" i="17"/>
  <c r="BU1176" i="17"/>
  <c r="BU1180" i="17"/>
  <c r="BU1184" i="17"/>
  <c r="BU1188" i="17"/>
  <c r="BU1192" i="17"/>
  <c r="BU1196" i="17"/>
  <c r="BU1200" i="17"/>
  <c r="BU1204" i="17"/>
  <c r="BU1208" i="17"/>
  <c r="BU704" i="17"/>
  <c r="BU736" i="17"/>
  <c r="BU768" i="17"/>
  <c r="BU800" i="17"/>
  <c r="BU832" i="17"/>
  <c r="BU864" i="17"/>
  <c r="BU889" i="17"/>
  <c r="BV900" i="17"/>
  <c r="BV904" i="17"/>
  <c r="BV908" i="17"/>
  <c r="BV912" i="17"/>
  <c r="BV916" i="17"/>
  <c r="BV920" i="17"/>
  <c r="BV924" i="17"/>
  <c r="BV928" i="17"/>
  <c r="BV932" i="17"/>
  <c r="BV936" i="17"/>
  <c r="BV940" i="17"/>
  <c r="BV944" i="17"/>
  <c r="BV948" i="17"/>
  <c r="BV952" i="17"/>
  <c r="BV956" i="17"/>
  <c r="BV960" i="17"/>
  <c r="BV964" i="17"/>
  <c r="BV968" i="17"/>
  <c r="BV972" i="17"/>
  <c r="BV976" i="17"/>
  <c r="BV980" i="17"/>
  <c r="BV984" i="17"/>
  <c r="BV988" i="17"/>
  <c r="BV992" i="17"/>
  <c r="BV996" i="17"/>
  <c r="BV1000" i="17"/>
  <c r="BV1004" i="17"/>
  <c r="BV1008" i="17"/>
  <c r="BV1012" i="17"/>
  <c r="BV1016" i="17"/>
  <c r="BV1020" i="17"/>
  <c r="BV1024" i="17"/>
  <c r="BV1028" i="17"/>
  <c r="BV1032" i="17"/>
  <c r="BV1036" i="17"/>
  <c r="BV1040" i="17"/>
  <c r="BV1044" i="17"/>
  <c r="BV1048" i="17"/>
  <c r="BV1052" i="17"/>
  <c r="BV1064" i="17"/>
  <c r="BV1068" i="17"/>
  <c r="BV1072" i="17"/>
  <c r="BV1076" i="17"/>
  <c r="BV1080" i="17"/>
  <c r="BV1084" i="17"/>
  <c r="BV1088" i="17"/>
  <c r="BV1092" i="17"/>
  <c r="BV1096" i="17"/>
  <c r="BV1100" i="17"/>
  <c r="BV1104" i="17"/>
  <c r="BV1108" i="17"/>
  <c r="BV1112" i="17"/>
  <c r="BV1116" i="17"/>
  <c r="BV1120" i="17"/>
  <c r="BV1124" i="17"/>
  <c r="BV1128" i="17"/>
  <c r="BV1132" i="17"/>
  <c r="BV1136" i="17"/>
  <c r="BV1140" i="17"/>
  <c r="BV1144" i="17"/>
  <c r="BV1148" i="17"/>
  <c r="BV1152" i="17"/>
  <c r="BV1156" i="17"/>
  <c r="BV1160" i="17"/>
  <c r="BV1164" i="17"/>
  <c r="BV1168" i="17"/>
  <c r="BV1172" i="17"/>
  <c r="BV1176" i="17"/>
  <c r="BV1180" i="17"/>
  <c r="BV1184" i="17"/>
  <c r="BV1188" i="17"/>
  <c r="BV1192" i="17"/>
  <c r="BV1196" i="17"/>
  <c r="BV1200" i="17"/>
  <c r="BV1204" i="17"/>
  <c r="BV1208" i="17"/>
  <c r="BU708" i="17"/>
  <c r="BU740" i="17"/>
  <c r="BU772" i="17"/>
  <c r="BU804" i="17"/>
  <c r="BU836" i="17"/>
  <c r="BU869" i="17"/>
  <c r="BU891" i="17"/>
  <c r="BU901" i="17"/>
  <c r="BU905" i="17"/>
  <c r="BU909" i="17"/>
  <c r="BU913" i="17"/>
  <c r="BU917" i="17"/>
  <c r="BU921" i="17"/>
  <c r="BU925" i="17"/>
  <c r="BU929" i="17"/>
  <c r="BU933" i="17"/>
  <c r="BU937" i="17"/>
  <c r="BU941" i="17"/>
  <c r="BU945" i="17"/>
  <c r="BU949" i="17"/>
  <c r="BU953" i="17"/>
  <c r="BU957" i="17"/>
  <c r="BU961" i="17"/>
  <c r="BU965" i="17"/>
  <c r="BU969" i="17"/>
  <c r="BU973" i="17"/>
  <c r="BU977" i="17"/>
  <c r="BU981" i="17"/>
  <c r="BU985" i="17"/>
  <c r="BU989" i="17"/>
  <c r="BU993" i="17"/>
  <c r="BU997" i="17"/>
  <c r="BU1001" i="17"/>
  <c r="BU1005" i="17"/>
  <c r="BU1009" i="17"/>
  <c r="BU1013" i="17"/>
  <c r="BU1017" i="17"/>
  <c r="BU1021" i="17"/>
  <c r="BU1025" i="17"/>
  <c r="BU1029" i="17"/>
  <c r="BU1033" i="17"/>
  <c r="BU1037" i="17"/>
  <c r="BU1041" i="17"/>
  <c r="BU1045" i="17"/>
  <c r="BU1049" i="17"/>
  <c r="BU1053" i="17"/>
  <c r="BU1061" i="17"/>
  <c r="BU1065" i="17"/>
  <c r="BU1069" i="17"/>
  <c r="BU1073" i="17"/>
  <c r="BU1077" i="17"/>
  <c r="BU1081" i="17"/>
  <c r="BU1085" i="17"/>
  <c r="BU1089" i="17"/>
  <c r="BU1093" i="17"/>
  <c r="BU1097" i="17"/>
  <c r="BU1101" i="17"/>
  <c r="BU1105" i="17"/>
  <c r="BU1109" i="17"/>
  <c r="BU1113" i="17"/>
  <c r="BU1117" i="17"/>
  <c r="BU1121" i="17"/>
  <c r="BU1125" i="17"/>
  <c r="BU1129" i="17"/>
  <c r="BU1133" i="17"/>
  <c r="BU1137" i="17"/>
  <c r="BU1141" i="17"/>
  <c r="BU1145" i="17"/>
  <c r="BU1149" i="17"/>
  <c r="BU1153" i="17"/>
  <c r="BU1157" i="17"/>
  <c r="BU1161" i="17"/>
  <c r="BU1165" i="17"/>
  <c r="BU1169" i="17"/>
  <c r="BU1173" i="17"/>
  <c r="BU1177" i="17"/>
  <c r="BU1181" i="17"/>
  <c r="BU1185" i="17"/>
  <c r="BU1189" i="17"/>
  <c r="BU1193" i="17"/>
  <c r="BU1197" i="17"/>
  <c r="BU1201" i="17"/>
  <c r="BU1205" i="17"/>
  <c r="BU1209" i="17"/>
  <c r="BV1213" i="17"/>
  <c r="BV1217" i="17"/>
  <c r="BV1221" i="17"/>
  <c r="BV1225" i="17"/>
  <c r="BV1229" i="17"/>
  <c r="BV1233" i="17"/>
  <c r="BV1237" i="17"/>
  <c r="BV1241" i="17"/>
  <c r="BV1245" i="17"/>
  <c r="BV1249" i="17"/>
  <c r="BV1253" i="17"/>
  <c r="BV1257" i="17"/>
  <c r="BV1261" i="17"/>
  <c r="BV1265" i="17"/>
  <c r="BV160" i="17"/>
  <c r="BV168" i="17"/>
  <c r="BV176" i="17"/>
  <c r="BV184" i="17"/>
  <c r="BV192" i="17"/>
  <c r="BV200" i="17"/>
  <c r="BV208" i="17"/>
  <c r="BU162" i="17"/>
  <c r="BU170" i="17"/>
  <c r="BU178" i="17"/>
  <c r="BU186" i="17"/>
  <c r="BU194" i="17"/>
  <c r="BU202" i="17"/>
  <c r="BU210" i="17"/>
  <c r="BU138" i="17"/>
  <c r="BU134" i="17"/>
  <c r="BU130" i="17"/>
  <c r="BU126" i="17"/>
  <c r="BU122" i="17"/>
  <c r="BU118" i="17"/>
  <c r="BU114" i="17"/>
  <c r="BU110" i="17"/>
  <c r="BU106" i="17"/>
  <c r="BU102" i="17"/>
  <c r="BU98" i="17"/>
  <c r="BU94" i="17"/>
  <c r="BU90" i="17"/>
  <c r="BU86" i="17"/>
  <c r="BU82" i="17"/>
  <c r="BU78" i="17"/>
  <c r="BU74" i="17"/>
  <c r="BU70" i="17"/>
  <c r="BU66" i="17"/>
  <c r="BU62" i="17"/>
  <c r="BU58" i="17"/>
  <c r="BU54" i="17"/>
  <c r="BU50" i="17"/>
  <c r="O503" i="16"/>
  <c r="O495" i="16"/>
  <c r="O499" i="16"/>
  <c r="O491" i="16"/>
  <c r="O483" i="16"/>
  <c r="O487" i="16"/>
  <c r="O514" i="16"/>
  <c r="O509" i="16"/>
  <c r="O523" i="16"/>
  <c r="O527" i="16"/>
  <c r="O518" i="16"/>
  <c r="O533" i="16"/>
  <c r="O529" i="16"/>
  <c r="O543" i="16"/>
  <c r="O547" i="16"/>
  <c r="O539" i="16"/>
  <c r="O572" i="16"/>
  <c r="O576" i="16"/>
  <c r="O568" i="16"/>
  <c r="O559" i="16"/>
  <c r="O563" i="16"/>
  <c r="O597" i="16"/>
  <c r="O601" i="16"/>
  <c r="O593" i="16"/>
  <c r="O585" i="16"/>
  <c r="O589" i="16"/>
  <c r="O581" i="16"/>
  <c r="O603" i="16"/>
  <c r="O607" i="16"/>
  <c r="O620" i="16"/>
  <c r="O609" i="16"/>
  <c r="O613" i="16"/>
  <c r="O617" i="16"/>
  <c r="O662" i="16"/>
  <c r="BU1214" i="17"/>
  <c r="BU1218" i="17"/>
  <c r="BU1222" i="17"/>
  <c r="BU1226" i="17"/>
  <c r="BU1230" i="17"/>
  <c r="BU1234" i="17"/>
  <c r="BU1238" i="17"/>
  <c r="BU1242" i="17"/>
  <c r="BU1246" i="17"/>
  <c r="BU1250" i="17"/>
  <c r="BU1254" i="17"/>
  <c r="BU1258" i="17"/>
  <c r="BU1262" i="17"/>
  <c r="BU1266" i="17"/>
  <c r="BV161" i="17"/>
  <c r="BV169" i="17"/>
  <c r="BV177" i="17"/>
  <c r="BV185" i="17"/>
  <c r="BV193" i="17"/>
  <c r="BV201" i="17"/>
  <c r="BV209" i="17"/>
  <c r="BU163" i="17"/>
  <c r="BU171" i="17"/>
  <c r="BU179" i="17"/>
  <c r="BU187" i="17"/>
  <c r="BU195" i="17"/>
  <c r="BU203" i="17"/>
  <c r="BV141" i="17"/>
  <c r="BV137" i="17"/>
  <c r="BV133" i="17"/>
  <c r="BV129" i="17"/>
  <c r="BV125" i="17"/>
  <c r="BV121" i="17"/>
  <c r="BV117" i="17"/>
  <c r="BV113" i="17"/>
  <c r="BV109" i="17"/>
  <c r="BV105" i="17"/>
  <c r="BV101" i="17"/>
  <c r="BV97" i="17"/>
  <c r="BV93" i="17"/>
  <c r="BV89" i="17"/>
  <c r="BV85" i="17"/>
  <c r="BV81" i="17"/>
  <c r="BV77" i="17"/>
  <c r="BV73" i="17"/>
  <c r="BV69" i="17"/>
  <c r="BV65" i="17"/>
  <c r="BV61" i="17"/>
  <c r="BV57" i="17"/>
  <c r="BV53" i="17"/>
  <c r="P503" i="16"/>
  <c r="P495" i="16"/>
  <c r="P499" i="16"/>
  <c r="P491" i="16"/>
  <c r="P483" i="16"/>
  <c r="P487" i="16"/>
  <c r="P514" i="16"/>
  <c r="P509" i="16"/>
  <c r="P523" i="16"/>
  <c r="P527" i="16"/>
  <c r="P518" i="16"/>
  <c r="P533" i="16"/>
  <c r="P529" i="16"/>
  <c r="P543" i="16"/>
  <c r="P547" i="16"/>
  <c r="P539" i="16"/>
  <c r="P572" i="16"/>
  <c r="P576" i="16"/>
  <c r="P568" i="16"/>
  <c r="P559" i="16"/>
  <c r="P563" i="16"/>
  <c r="P597" i="16"/>
  <c r="P601" i="16"/>
  <c r="P593" i="16"/>
  <c r="P585" i="16"/>
  <c r="P589" i="16"/>
  <c r="P581" i="16"/>
  <c r="P603" i="16"/>
  <c r="P607" i="16"/>
  <c r="P620" i="16"/>
  <c r="P609" i="16"/>
  <c r="P613" i="16"/>
  <c r="P617" i="16"/>
  <c r="P662" i="16"/>
  <c r="BV1210" i="17"/>
  <c r="BV1214" i="17"/>
  <c r="BV1218" i="17"/>
  <c r="BV1222" i="17"/>
  <c r="BV1226" i="17"/>
  <c r="BV1230" i="17"/>
  <c r="BV1234" i="17"/>
  <c r="BV1238" i="17"/>
  <c r="BV1242" i="17"/>
  <c r="BV1246" i="17"/>
  <c r="BV1250" i="17"/>
  <c r="BV1254" i="17"/>
  <c r="BV1258" i="17"/>
  <c r="BV1262" i="17"/>
  <c r="BV1266" i="17"/>
  <c r="BV162" i="17"/>
  <c r="BV170" i="17"/>
  <c r="BV178" i="17"/>
  <c r="BV186" i="17"/>
  <c r="BV194" i="17"/>
  <c r="BV202" i="17"/>
  <c r="BV210" i="17"/>
  <c r="BU164" i="17"/>
  <c r="BU172" i="17"/>
  <c r="BU180" i="17"/>
  <c r="BU188" i="17"/>
  <c r="BU196" i="17"/>
  <c r="BU204" i="17"/>
  <c r="BU141" i="17"/>
  <c r="BU137" i="17"/>
  <c r="BU133" i="17"/>
  <c r="BU129" i="17"/>
  <c r="BU125" i="17"/>
  <c r="BU121" i="17"/>
  <c r="BU117" i="17"/>
  <c r="BU113" i="17"/>
  <c r="BU109" i="17"/>
  <c r="BU105" i="17"/>
  <c r="BU101" i="17"/>
  <c r="BU97" i="17"/>
  <c r="BU93" i="17"/>
  <c r="BU89" i="17"/>
  <c r="BU85" i="17"/>
  <c r="BU81" i="17"/>
  <c r="BU77" i="17"/>
  <c r="BU73" i="17"/>
  <c r="BU69" i="17"/>
  <c r="BU65" i="17"/>
  <c r="BU61" i="17"/>
  <c r="BU57" i="17"/>
  <c r="BU53" i="17"/>
  <c r="O504" i="16"/>
  <c r="O496" i="16"/>
  <c r="O500" i="16"/>
  <c r="O492" i="16"/>
  <c r="O484" i="16"/>
  <c r="O488" i="16"/>
  <c r="O515" i="16"/>
  <c r="O510" i="16"/>
  <c r="O524" i="16"/>
  <c r="O528" i="16"/>
  <c r="O519" i="16"/>
  <c r="O534" i="16"/>
  <c r="O530" i="16"/>
  <c r="O544" i="16"/>
  <c r="O548" i="16"/>
  <c r="O540" i="16"/>
  <c r="O573" i="16"/>
  <c r="O577" i="16"/>
  <c r="O569" i="16"/>
  <c r="O560" i="16"/>
  <c r="O564" i="16"/>
  <c r="O598" i="16"/>
  <c r="O590" i="16"/>
  <c r="O594" i="16"/>
  <c r="O586" i="16"/>
  <c r="O578" i="16"/>
  <c r="O582" i="16"/>
  <c r="O604" i="16"/>
  <c r="O608" i="16"/>
  <c r="O621" i="16"/>
  <c r="O610" i="16"/>
  <c r="O614" i="16"/>
  <c r="O659" i="16"/>
  <c r="O663" i="16"/>
  <c r="BU1211" i="17"/>
  <c r="BU1215" i="17"/>
  <c r="BU1219" i="17"/>
  <c r="BU1223" i="17"/>
  <c r="BU1227" i="17"/>
  <c r="BU1231" i="17"/>
  <c r="BU1235" i="17"/>
  <c r="BU1239" i="17"/>
  <c r="BU1243" i="17"/>
  <c r="BU1247" i="17"/>
  <c r="BU1251" i="17"/>
  <c r="BU1255" i="17"/>
  <c r="BU1259" i="17"/>
  <c r="BU1263" i="17"/>
  <c r="BU1267" i="17"/>
  <c r="BV163" i="17"/>
  <c r="BV171" i="17"/>
  <c r="BV179" i="17"/>
  <c r="BV187" i="17"/>
  <c r="BV195" i="17"/>
  <c r="BV203" i="17"/>
  <c r="BU157" i="17"/>
  <c r="BU165" i="17"/>
  <c r="BU173" i="17"/>
  <c r="BU181" i="17"/>
  <c r="BU189" i="17"/>
  <c r="BU197" i="17"/>
  <c r="BU205" i="17"/>
  <c r="BV140" i="17"/>
  <c r="BV136" i="17"/>
  <c r="BV132" i="17"/>
  <c r="BV128" i="17"/>
  <c r="BV124" i="17"/>
  <c r="BV120" i="17"/>
  <c r="BV116" i="17"/>
  <c r="BV112" i="17"/>
  <c r="BV108" i="17"/>
  <c r="BV104" i="17"/>
  <c r="BV100" i="17"/>
  <c r="BV96" i="17"/>
  <c r="BV92" i="17"/>
  <c r="BV88" i="17"/>
  <c r="BV84" i="17"/>
  <c r="BV80" i="17"/>
  <c r="BV76" i="17"/>
  <c r="BV72" i="17"/>
  <c r="BV68" i="17"/>
  <c r="BV64" i="17"/>
  <c r="BV60" i="17"/>
  <c r="BV56" i="17"/>
  <c r="BV52" i="17"/>
  <c r="P504" i="16"/>
  <c r="P496" i="16"/>
  <c r="P500" i="16"/>
  <c r="P492" i="16"/>
  <c r="P484" i="16"/>
  <c r="P488" i="16"/>
  <c r="P515" i="16"/>
  <c r="P510" i="16"/>
  <c r="P524" i="16"/>
  <c r="P528" i="16"/>
  <c r="P519" i="16"/>
  <c r="P534" i="16"/>
  <c r="P530" i="16"/>
  <c r="P544" i="16"/>
  <c r="P548" i="16"/>
  <c r="P540" i="16"/>
  <c r="P573" i="16"/>
  <c r="P577" i="16"/>
  <c r="P569" i="16"/>
  <c r="P560" i="16"/>
  <c r="P564" i="16"/>
  <c r="P598" i="16"/>
  <c r="P590" i="16"/>
  <c r="P594" i="16"/>
  <c r="P586" i="16"/>
  <c r="P578" i="16"/>
  <c r="P582" i="16"/>
  <c r="P604" i="16"/>
  <c r="P608" i="16"/>
  <c r="P621" i="16"/>
  <c r="P610" i="16"/>
  <c r="P614" i="16"/>
  <c r="P659" i="16"/>
  <c r="P663" i="16"/>
  <c r="BV1211" i="17"/>
  <c r="BV1215" i="17"/>
  <c r="BV1219" i="17"/>
  <c r="BV1223" i="17"/>
  <c r="BV1227" i="17"/>
  <c r="BV1231" i="17"/>
  <c r="BV1235" i="17"/>
  <c r="BV1239" i="17"/>
  <c r="BV1243" i="17"/>
  <c r="BV1247" i="17"/>
  <c r="BV1251" i="17"/>
  <c r="BV1255" i="17"/>
  <c r="BV1259" i="17"/>
  <c r="BV1263" i="17"/>
  <c r="BV1267" i="17"/>
  <c r="BV164" i="17"/>
  <c r="BV172" i="17"/>
  <c r="BV180" i="17"/>
  <c r="BV188" i="17"/>
  <c r="BV196" i="17"/>
  <c r="BV204" i="17"/>
  <c r="BU158" i="17"/>
  <c r="BU166" i="17"/>
  <c r="BU174" i="17"/>
  <c r="BU182" i="17"/>
  <c r="BU190" i="17"/>
  <c r="BU198" i="17"/>
  <c r="BU206" i="17"/>
  <c r="BU140" i="17"/>
  <c r="BU136" i="17"/>
  <c r="BU132" i="17"/>
  <c r="BU128" i="17"/>
  <c r="BU124" i="17"/>
  <c r="BU120" i="17"/>
  <c r="BU116" i="17"/>
  <c r="BU112" i="17"/>
  <c r="BU108" i="17"/>
  <c r="BU104" i="17"/>
  <c r="BU100" i="17"/>
  <c r="BU96" i="17"/>
  <c r="BU92" i="17"/>
  <c r="BU88" i="17"/>
  <c r="BU84" i="17"/>
  <c r="BU80" i="17"/>
  <c r="BU76" i="17"/>
  <c r="BU72" i="17"/>
  <c r="BU68" i="17"/>
  <c r="BU64" i="17"/>
  <c r="BU60" i="17"/>
  <c r="BU56" i="17"/>
  <c r="BU52" i="17"/>
  <c r="O501" i="16"/>
  <c r="O505" i="16"/>
  <c r="O497" i="16"/>
  <c r="O489" i="16"/>
  <c r="O493" i="16"/>
  <c r="O485" i="16"/>
  <c r="O512" i="16"/>
  <c r="O507" i="16"/>
  <c r="O511" i="16"/>
  <c r="O525" i="16"/>
  <c r="O516" i="16"/>
  <c r="O520" i="16"/>
  <c r="O535" i="16"/>
  <c r="O531" i="16"/>
  <c r="O545" i="16"/>
  <c r="O537" i="16"/>
  <c r="O541" i="16"/>
  <c r="O574" i="16"/>
  <c r="O566" i="16"/>
  <c r="O570" i="16"/>
  <c r="O561" i="16"/>
  <c r="O565" i="16"/>
  <c r="O599" i="16"/>
  <c r="O591" i="16"/>
  <c r="O595" i="16"/>
  <c r="O587" i="16"/>
  <c r="O579" i="16"/>
  <c r="O583" i="16"/>
  <c r="O605" i="16"/>
  <c r="O618" i="16"/>
  <c r="O622" i="16"/>
  <c r="O611" i="16"/>
  <c r="O615" i="16"/>
  <c r="O660" i="16"/>
  <c r="BU1212" i="17"/>
  <c r="BU1216" i="17"/>
  <c r="BU1220" i="17"/>
  <c r="BU1224" i="17"/>
  <c r="BU1228" i="17"/>
  <c r="BU1232" i="17"/>
  <c r="BU1236" i="17"/>
  <c r="BU1240" i="17"/>
  <c r="BU1244" i="17"/>
  <c r="BU1248" i="17"/>
  <c r="BU1252" i="17"/>
  <c r="BU1256" i="17"/>
  <c r="BU1260" i="17"/>
  <c r="BU1264" i="17"/>
  <c r="BV157" i="17"/>
  <c r="BV165" i="17"/>
  <c r="BV173" i="17"/>
  <c r="BV181" i="17"/>
  <c r="BV189" i="17"/>
  <c r="BV197" i="17"/>
  <c r="BV205" i="17"/>
  <c r="BU159" i="17"/>
  <c r="BU167" i="17"/>
  <c r="BU175" i="17"/>
  <c r="BU183" i="17"/>
  <c r="BU191" i="17"/>
  <c r="BU199" i="17"/>
  <c r="BU207" i="17"/>
  <c r="BV139" i="17"/>
  <c r="BV135" i="17"/>
  <c r="BV131" i="17"/>
  <c r="BV127" i="17"/>
  <c r="BV123" i="17"/>
  <c r="BV119" i="17"/>
  <c r="BV115" i="17"/>
  <c r="BV111" i="17"/>
  <c r="BV107" i="17"/>
  <c r="BV103" i="17"/>
  <c r="BV99" i="17"/>
  <c r="BV95" i="17"/>
  <c r="BV91" i="17"/>
  <c r="BV87" i="17"/>
  <c r="BV83" i="17"/>
  <c r="BV79" i="17"/>
  <c r="BV75" i="17"/>
  <c r="BV71" i="17"/>
  <c r="BV67" i="17"/>
  <c r="BV63" i="17"/>
  <c r="BV59" i="17"/>
  <c r="BV55" i="17"/>
  <c r="BV51" i="17"/>
  <c r="P501" i="16"/>
  <c r="P505" i="16"/>
  <c r="P497" i="16"/>
  <c r="P489" i="16"/>
  <c r="P493" i="16"/>
  <c r="P485" i="16"/>
  <c r="P512" i="16"/>
  <c r="P507" i="16"/>
  <c r="P511" i="16"/>
  <c r="P525" i="16"/>
  <c r="P516" i="16"/>
  <c r="P520" i="16"/>
  <c r="P535" i="16"/>
  <c r="P531" i="16"/>
  <c r="P545" i="16"/>
  <c r="P537" i="16"/>
  <c r="P541" i="16"/>
  <c r="P574" i="16"/>
  <c r="P566" i="16"/>
  <c r="P570" i="16"/>
  <c r="P561" i="16"/>
  <c r="P565" i="16"/>
  <c r="P599" i="16"/>
  <c r="P591" i="16"/>
  <c r="P595" i="16"/>
  <c r="P587" i="16"/>
  <c r="P579" i="16"/>
  <c r="P583" i="16"/>
  <c r="P605" i="16"/>
  <c r="P618" i="16"/>
  <c r="P622" i="16"/>
  <c r="P611" i="16"/>
  <c r="P615" i="16"/>
  <c r="P660" i="16"/>
  <c r="BV1212" i="17"/>
  <c r="BV1216" i="17"/>
  <c r="BV1220" i="17"/>
  <c r="BV1224" i="17"/>
  <c r="BV1228" i="17"/>
  <c r="BV1232" i="17"/>
  <c r="BV1236" i="17"/>
  <c r="BV1240" i="17"/>
  <c r="BV1244" i="17"/>
  <c r="BV1248" i="17"/>
  <c r="BV1252" i="17"/>
  <c r="BV1256" i="17"/>
  <c r="BV1260" i="17"/>
  <c r="BV1264" i="17"/>
  <c r="BV158" i="17"/>
  <c r="BV166" i="17"/>
  <c r="BV174" i="17"/>
  <c r="BV182" i="17"/>
  <c r="BV190" i="17"/>
  <c r="BV198" i="17"/>
  <c r="BV206" i="17"/>
  <c r="BU160" i="17"/>
  <c r="BU168" i="17"/>
  <c r="BU176" i="17"/>
  <c r="BU184" i="17"/>
  <c r="BU192" i="17"/>
  <c r="BU200" i="17"/>
  <c r="BU208" i="17"/>
  <c r="BU139" i="17"/>
  <c r="BU135" i="17"/>
  <c r="BU131" i="17"/>
  <c r="BU127" i="17"/>
  <c r="BU123" i="17"/>
  <c r="BU119" i="17"/>
  <c r="BU115" i="17"/>
  <c r="BU111" i="17"/>
  <c r="BU107" i="17"/>
  <c r="BU103" i="17"/>
  <c r="BU99" i="17"/>
  <c r="BU95" i="17"/>
  <c r="BU91" i="17"/>
  <c r="BU87" i="17"/>
  <c r="BU83" i="17"/>
  <c r="BU79" i="17"/>
  <c r="BU75" i="17"/>
  <c r="BU71" i="17"/>
  <c r="BU67" i="17"/>
  <c r="BU63" i="17"/>
  <c r="BU59" i="17"/>
  <c r="BU55" i="17"/>
  <c r="BU51" i="17"/>
  <c r="O502" i="16"/>
  <c r="O506" i="16"/>
  <c r="O498" i="16"/>
  <c r="O490" i="16"/>
  <c r="O494" i="16"/>
  <c r="O486" i="16"/>
  <c r="O513" i="16"/>
  <c r="O508" i="16"/>
  <c r="O522" i="16"/>
  <c r="O526" i="16"/>
  <c r="O517" i="16"/>
  <c r="O521" i="16"/>
  <c r="O536" i="16"/>
  <c r="O532" i="16"/>
  <c r="O546" i="16"/>
  <c r="O538" i="16"/>
  <c r="O542" i="16"/>
  <c r="O575" i="16"/>
  <c r="O567" i="16"/>
  <c r="O571" i="16"/>
  <c r="O562" i="16"/>
  <c r="O596" i="16"/>
  <c r="O600" i="16"/>
  <c r="O592" i="16"/>
  <c r="O584" i="16"/>
  <c r="O588" i="16"/>
  <c r="O580" i="16"/>
  <c r="O602" i="16"/>
  <c r="O606" i="16"/>
  <c r="O619" i="16"/>
  <c r="O623" i="16"/>
  <c r="O612" i="16"/>
  <c r="O616" i="16"/>
  <c r="O661" i="16"/>
  <c r="BU1213" i="17"/>
  <c r="BU1217" i="17"/>
  <c r="BU1221" i="17"/>
  <c r="BU1225" i="17"/>
  <c r="BU1229" i="17"/>
  <c r="BU1233" i="17"/>
  <c r="BU1237" i="17"/>
  <c r="BU1241" i="17"/>
  <c r="BU1245" i="17"/>
  <c r="BU1249" i="17"/>
  <c r="BU1253" i="17"/>
  <c r="BU1257" i="17"/>
  <c r="BU1261" i="17"/>
  <c r="BU1265" i="17"/>
  <c r="BV159" i="17"/>
  <c r="BV167" i="17"/>
  <c r="BV175" i="17"/>
  <c r="BV183" i="17"/>
  <c r="BV191" i="17"/>
  <c r="BV199" i="17"/>
  <c r="BV207" i="17"/>
  <c r="BU161" i="17"/>
  <c r="BU169" i="17"/>
  <c r="BU177" i="17"/>
  <c r="BU185" i="17"/>
  <c r="BU193" i="17"/>
  <c r="BU201" i="17"/>
  <c r="BU209" i="17"/>
  <c r="BV138" i="17"/>
  <c r="BV134" i="17"/>
  <c r="BV130" i="17"/>
  <c r="BV126" i="17"/>
  <c r="BV122" i="17"/>
  <c r="BV118" i="17"/>
  <c r="BV114" i="17"/>
  <c r="BV110" i="17"/>
  <c r="BV106" i="17"/>
  <c r="BV102" i="17"/>
  <c r="BV98" i="17"/>
  <c r="BV94" i="17"/>
  <c r="BV90" i="17"/>
  <c r="BV86" i="17"/>
  <c r="BV82" i="17"/>
  <c r="BV78" i="17"/>
  <c r="BV74" i="17"/>
  <c r="BV70" i="17"/>
  <c r="BV66" i="17"/>
  <c r="BV62" i="17"/>
  <c r="BV58" i="17"/>
  <c r="BV54" i="17"/>
  <c r="BV50" i="17"/>
  <c r="P502" i="16"/>
  <c r="P506" i="16"/>
  <c r="P498" i="16"/>
  <c r="P490" i="16"/>
  <c r="P494" i="16"/>
  <c r="P486" i="16"/>
  <c r="P513" i="16"/>
  <c r="P508" i="16"/>
  <c r="P522" i="16"/>
  <c r="P526" i="16"/>
  <c r="P517" i="16"/>
  <c r="P521" i="16"/>
  <c r="P536" i="16"/>
  <c r="P532" i="16"/>
  <c r="P546" i="16"/>
  <c r="P538" i="16"/>
  <c r="P542" i="16"/>
  <c r="P575" i="16"/>
  <c r="P567" i="16"/>
  <c r="P571" i="16"/>
  <c r="P562" i="16"/>
  <c r="P596" i="16"/>
  <c r="P600" i="16"/>
  <c r="P592" i="16"/>
  <c r="P584" i="16"/>
  <c r="P588" i="16"/>
  <c r="P580" i="16"/>
  <c r="P602" i="16"/>
  <c r="P606" i="16"/>
  <c r="P619" i="16"/>
  <c r="P623" i="16"/>
  <c r="P612" i="16"/>
  <c r="P616" i="16"/>
  <c r="P661" i="16"/>
  <c r="P665" i="16"/>
  <c r="P669" i="16"/>
  <c r="P646" i="16"/>
  <c r="P650" i="16"/>
  <c r="P654" i="16"/>
  <c r="P658" i="16"/>
  <c r="P635" i="16"/>
  <c r="P639" i="16"/>
  <c r="P624" i="16"/>
  <c r="P628" i="16"/>
  <c r="P680" i="16"/>
  <c r="P674" i="16"/>
  <c r="P678" i="16"/>
  <c r="P672" i="16"/>
  <c r="P710" i="16"/>
  <c r="P700" i="16"/>
  <c r="P704" i="16"/>
  <c r="P695" i="16"/>
  <c r="P690" i="16"/>
  <c r="P694" i="16"/>
  <c r="P687" i="16"/>
  <c r="P755" i="16"/>
  <c r="P745" i="16"/>
  <c r="P749" i="16"/>
  <c r="P753" i="16"/>
  <c r="O666" i="16"/>
  <c r="O643" i="16"/>
  <c r="O647" i="16"/>
  <c r="O651" i="16"/>
  <c r="O655" i="16"/>
  <c r="O632" i="16"/>
  <c r="O636" i="16"/>
  <c r="O640" i="16"/>
  <c r="O625" i="16"/>
  <c r="O629" i="16"/>
  <c r="O681" i="16"/>
  <c r="O675" i="16"/>
  <c r="O679" i="16"/>
  <c r="O673" i="16"/>
  <c r="O711" i="16"/>
  <c r="O701" i="16"/>
  <c r="O705" i="16"/>
  <c r="O696" i="16"/>
  <c r="O691" i="16"/>
  <c r="O684" i="16"/>
  <c r="O688" i="16"/>
  <c r="O756" i="16"/>
  <c r="O746" i="16"/>
  <c r="O750" i="16"/>
  <c r="P760" i="16"/>
  <c r="P666" i="16"/>
  <c r="P643" i="16"/>
  <c r="P647" i="16"/>
  <c r="P651" i="16"/>
  <c r="P655" i="16"/>
  <c r="P632" i="16"/>
  <c r="P636" i="16"/>
  <c r="P640" i="16"/>
  <c r="P625" i="16"/>
  <c r="P629" i="16"/>
  <c r="P681" i="16"/>
  <c r="P675" i="16"/>
  <c r="P679" i="16"/>
  <c r="P673" i="16"/>
  <c r="P711" i="16"/>
  <c r="P701" i="16"/>
  <c r="P705" i="16"/>
  <c r="P696" i="16"/>
  <c r="P691" i="16"/>
  <c r="P684" i="16"/>
  <c r="P688" i="16"/>
  <c r="P756" i="16"/>
  <c r="P746" i="16"/>
  <c r="P750" i="16"/>
  <c r="O667" i="16"/>
  <c r="O644" i="16"/>
  <c r="O648" i="16"/>
  <c r="O652" i="16"/>
  <c r="O656" i="16"/>
  <c r="O633" i="16"/>
  <c r="O637" i="16"/>
  <c r="O641" i="16"/>
  <c r="O626" i="16"/>
  <c r="O630" i="16"/>
  <c r="O682" i="16"/>
  <c r="O676" i="16"/>
  <c r="O670" i="16"/>
  <c r="O708" i="16"/>
  <c r="O702" i="16"/>
  <c r="O706" i="16"/>
  <c r="O697" i="16"/>
  <c r="O692" i="16"/>
  <c r="O685" i="16"/>
  <c r="O689" i="16"/>
  <c r="O757" i="16"/>
  <c r="O747" i="16"/>
  <c r="O751" i="16"/>
  <c r="P667" i="16"/>
  <c r="P644" i="16"/>
  <c r="P648" i="16"/>
  <c r="P652" i="16"/>
  <c r="P656" i="16"/>
  <c r="P633" i="16"/>
  <c r="P637" i="16"/>
  <c r="P641" i="16"/>
  <c r="P626" i="16"/>
  <c r="P630" i="16"/>
  <c r="P682" i="16"/>
  <c r="P676" i="16"/>
  <c r="P670" i="16"/>
  <c r="P708" i="16"/>
  <c r="P712" i="16"/>
  <c r="P702" i="16"/>
  <c r="P706" i="16"/>
  <c r="P697" i="16"/>
  <c r="P692" i="16"/>
  <c r="P685" i="16"/>
  <c r="P689" i="16"/>
  <c r="P757" i="16"/>
  <c r="P747" i="16"/>
  <c r="P751" i="16"/>
  <c r="O664" i="16"/>
  <c r="O668" i="16"/>
  <c r="O645" i="16"/>
  <c r="O649" i="16"/>
  <c r="O653" i="16"/>
  <c r="O657" i="16"/>
  <c r="O634" i="16"/>
  <c r="O638" i="16"/>
  <c r="O642" i="16"/>
  <c r="O627" i="16"/>
  <c r="O631" i="16"/>
  <c r="O683" i="16"/>
  <c r="O677" i="16"/>
  <c r="O671" i="16"/>
  <c r="O709" i="16"/>
  <c r="O699" i="16"/>
  <c r="O703" i="16"/>
  <c r="O707" i="16"/>
  <c r="O698" i="16"/>
  <c r="O693" i="16"/>
  <c r="O686" i="16"/>
  <c r="O754" i="16"/>
  <c r="O744" i="16"/>
  <c r="O748" i="16"/>
  <c r="O752" i="16"/>
  <c r="P664" i="16"/>
  <c r="P668" i="16"/>
  <c r="P645" i="16"/>
  <c r="P649" i="16"/>
  <c r="P653" i="16"/>
  <c r="P657" i="16"/>
  <c r="P634" i="16"/>
  <c r="P638" i="16"/>
  <c r="P642" i="16"/>
  <c r="P627" i="16"/>
  <c r="P631" i="16"/>
  <c r="P683" i="16"/>
  <c r="P677" i="16"/>
  <c r="P671" i="16"/>
  <c r="P709" i="16"/>
  <c r="P699" i="16"/>
  <c r="P703" i="16"/>
  <c r="P707" i="16"/>
  <c r="P698" i="16"/>
  <c r="P693" i="16"/>
  <c r="P686" i="16"/>
  <c r="P754" i="16"/>
  <c r="P744" i="16"/>
  <c r="P748" i="16"/>
  <c r="P752" i="16"/>
  <c r="P784" i="16"/>
  <c r="O665" i="16"/>
  <c r="O669" i="16"/>
  <c r="O646" i="16"/>
  <c r="O650" i="16"/>
  <c r="O654" i="16"/>
  <c r="O658" i="16"/>
  <c r="O635" i="16"/>
  <c r="O639" i="16"/>
  <c r="O624" i="16"/>
  <c r="O628" i="16"/>
  <c r="O680" i="16"/>
  <c r="O674" i="16"/>
  <c r="O678" i="16"/>
  <c r="O672" i="16"/>
  <c r="O710" i="16"/>
  <c r="O700" i="16"/>
  <c r="O704" i="16"/>
  <c r="O695" i="16"/>
  <c r="O690" i="16"/>
  <c r="O694" i="16"/>
  <c r="O687" i="16"/>
  <c r="O755" i="16"/>
  <c r="O745" i="16"/>
  <c r="O749" i="16"/>
  <c r="O753" i="16"/>
  <c r="BU868" i="17"/>
  <c r="O554" i="16"/>
  <c r="P778" i="16"/>
  <c r="P557" i="16"/>
  <c r="O766" i="16"/>
  <c r="O783" i="16"/>
  <c r="P739" i="16"/>
  <c r="P552" i="16"/>
  <c r="O781" i="16"/>
  <c r="P764" i="16"/>
  <c r="P726" i="16"/>
  <c r="O768" i="16"/>
  <c r="P763" i="16"/>
  <c r="P550" i="16"/>
  <c r="O763" i="16"/>
  <c r="O550" i="16"/>
  <c r="P740" i="16"/>
  <c r="P553" i="16"/>
  <c r="O774" i="16"/>
  <c r="P761" i="16"/>
  <c r="P735" i="16"/>
  <c r="O777" i="16"/>
  <c r="P772" i="16"/>
  <c r="P722" i="16"/>
  <c r="O764" i="16"/>
  <c r="P759" i="16"/>
  <c r="P729" i="16"/>
  <c r="O759" i="16"/>
  <c r="O784" i="16"/>
  <c r="P736" i="16"/>
  <c r="P549" i="16"/>
  <c r="O770" i="16"/>
  <c r="P769" i="16"/>
  <c r="P731" i="16"/>
  <c r="P786" i="16"/>
  <c r="O556" i="16"/>
  <c r="P780" i="16"/>
  <c r="P718" i="16"/>
  <c r="O772" i="16"/>
  <c r="P767" i="16"/>
  <c r="P725" i="16"/>
  <c r="O767" i="16"/>
  <c r="P762" i="16"/>
  <c r="P732" i="16"/>
  <c r="O778" i="16"/>
  <c r="O557" i="16"/>
  <c r="P765" i="16"/>
  <c r="P727" i="16"/>
  <c r="P782" i="16"/>
  <c r="O552" i="16"/>
  <c r="P776" i="16"/>
  <c r="P714" i="16"/>
  <c r="O780" i="16"/>
  <c r="P775" i="16"/>
  <c r="P721" i="16"/>
  <c r="O775" i="16"/>
  <c r="P758" i="16"/>
  <c r="P728" i="16"/>
  <c r="O553" i="16"/>
  <c r="P773" i="16"/>
  <c r="P723" i="16"/>
  <c r="O761" i="16"/>
  <c r="P742" i="16"/>
  <c r="P555" i="16"/>
  <c r="O776" i="16"/>
  <c r="P771" i="16"/>
  <c r="P717" i="16"/>
  <c r="O771" i="16"/>
  <c r="P766" i="16"/>
  <c r="P724" i="16"/>
  <c r="P783" i="16"/>
  <c r="O549" i="16"/>
  <c r="P781" i="16"/>
  <c r="P719" i="16"/>
  <c r="O769" i="16"/>
  <c r="O786" i="16"/>
  <c r="P738" i="16"/>
  <c r="P551" i="16"/>
  <c r="O555" i="16"/>
  <c r="P779" i="16"/>
  <c r="P713" i="16"/>
  <c r="O779" i="16"/>
  <c r="P774" i="16"/>
  <c r="P720" i="16"/>
  <c r="O762" i="16"/>
  <c r="P777" i="16"/>
  <c r="P715" i="16"/>
  <c r="O765" i="16"/>
  <c r="O782" i="16"/>
  <c r="P785" i="16"/>
  <c r="O551" i="16"/>
  <c r="P741" i="16"/>
  <c r="P558" i="16"/>
  <c r="O558" i="16"/>
  <c r="P770" i="16"/>
  <c r="P716" i="16"/>
  <c r="O758" i="16"/>
  <c r="P743" i="16"/>
  <c r="P556" i="16"/>
  <c r="O773" i="16"/>
  <c r="P768" i="16"/>
  <c r="P730" i="16"/>
  <c r="O760" i="16"/>
  <c r="O785" i="16"/>
  <c r="P737" i="16"/>
  <c r="P554" i="16"/>
  <c r="BV145" i="17"/>
  <c r="Y63" i="18"/>
  <c r="Z163" i="18"/>
  <c r="BV153" i="17"/>
  <c r="BV30" i="17"/>
  <c r="Y90" i="18"/>
  <c r="Y115" i="18"/>
  <c r="Y180" i="18"/>
  <c r="Z3" i="18"/>
  <c r="BU47" i="17"/>
  <c r="Y69" i="18"/>
  <c r="Y102" i="18"/>
  <c r="Y177" i="18"/>
  <c r="BU12" i="17"/>
  <c r="Y129" i="18"/>
  <c r="Y206" i="18"/>
  <c r="BV149" i="17"/>
  <c r="BU44" i="17"/>
  <c r="Y75" i="18"/>
  <c r="Z167" i="18"/>
  <c r="Z171" i="18"/>
  <c r="BV14" i="17"/>
  <c r="Y99" i="18"/>
  <c r="Y135" i="18"/>
  <c r="Y216" i="18"/>
  <c r="Y146" i="18"/>
  <c r="Y221" i="18"/>
  <c r="Y18" i="18"/>
  <c r="Y92" i="18"/>
  <c r="Y117" i="18"/>
  <c r="Y194" i="18"/>
  <c r="Y211" i="18"/>
  <c r="Y179" i="18"/>
  <c r="Z202" i="18"/>
  <c r="Z170" i="18"/>
  <c r="Z201" i="18"/>
  <c r="Z169" i="18"/>
  <c r="Z212" i="18"/>
  <c r="Z180" i="18"/>
  <c r="BU156" i="17"/>
  <c r="Z164" i="18"/>
  <c r="Z120" i="18"/>
  <c r="Z156" i="18"/>
  <c r="Z101" i="18"/>
  <c r="Z100" i="18"/>
  <c r="Z135" i="18"/>
  <c r="Z103" i="18"/>
  <c r="Z142" i="18"/>
  <c r="Z110" i="18"/>
  <c r="Y166" i="18"/>
  <c r="Z137" i="18"/>
  <c r="Z77" i="18"/>
  <c r="Z88" i="18"/>
  <c r="Z95" i="18"/>
  <c r="Z63" i="18"/>
  <c r="Z70" i="18"/>
  <c r="BV45" i="17"/>
  <c r="BU18" i="17"/>
  <c r="BV32" i="17"/>
  <c r="BV39" i="17"/>
  <c r="Y27" i="18"/>
  <c r="Y59" i="18"/>
  <c r="Y16" i="18"/>
  <c r="Y48" i="18"/>
  <c r="Y33" i="18"/>
  <c r="BU150" i="17"/>
  <c r="BU155" i="17"/>
  <c r="Y207" i="18"/>
  <c r="Y175" i="18"/>
  <c r="Z198" i="18"/>
  <c r="Z197" i="18"/>
  <c r="Z208" i="18"/>
  <c r="Z176" i="18"/>
  <c r="Z141" i="18"/>
  <c r="Y155" i="18"/>
  <c r="Z104" i="18"/>
  <c r="Y165" i="18"/>
  <c r="BU35" i="17"/>
  <c r="Y152" i="18"/>
  <c r="Z155" i="18"/>
  <c r="BU27" i="17"/>
  <c r="BV22" i="17"/>
  <c r="Y82" i="18"/>
  <c r="Y107" i="18"/>
  <c r="Y172" i="18"/>
  <c r="BU15" i="17"/>
  <c r="Y100" i="18"/>
  <c r="Z165" i="18"/>
  <c r="Y169" i="18"/>
  <c r="BU20" i="17"/>
  <c r="Y96" i="18"/>
  <c r="Y121" i="18"/>
  <c r="Y198" i="18"/>
  <c r="BU40" i="17"/>
  <c r="Y67" i="18"/>
  <c r="Z159" i="18"/>
  <c r="BU13" i="17"/>
  <c r="BV18" i="17"/>
  <c r="Y94" i="18"/>
  <c r="Y127" i="18"/>
  <c r="Y208" i="18"/>
  <c r="BU29" i="17"/>
  <c r="Y138" i="18"/>
  <c r="Y213" i="18"/>
  <c r="BU32" i="17"/>
  <c r="Y84" i="18"/>
  <c r="Y109" i="18"/>
  <c r="Y186" i="18"/>
  <c r="BU48" i="17"/>
  <c r="Y144" i="18"/>
  <c r="Z215" i="18"/>
  <c r="BV150" i="17"/>
  <c r="Y74" i="18"/>
  <c r="Z160" i="18"/>
  <c r="Y150" i="18"/>
  <c r="Z157" i="18"/>
  <c r="Y95" i="18"/>
  <c r="Y22" i="18"/>
  <c r="Y88" i="18"/>
  <c r="Y113" i="18"/>
  <c r="Y190" i="18"/>
  <c r="BU17" i="17"/>
  <c r="BV46" i="17"/>
  <c r="Y148" i="18"/>
  <c r="Z219" i="18"/>
  <c r="BV38" i="17"/>
  <c r="Y86" i="18"/>
  <c r="Y119" i="18"/>
  <c r="Y200" i="18"/>
  <c r="BV151" i="17"/>
  <c r="Y130" i="18"/>
  <c r="Y205" i="18"/>
  <c r="BV148" i="17"/>
  <c r="BU24" i="17"/>
  <c r="Y76" i="18"/>
  <c r="Y101" i="18"/>
  <c r="Y178" i="18"/>
  <c r="Y203" i="18"/>
  <c r="Y171" i="18"/>
  <c r="Z194" i="18"/>
  <c r="Z193" i="18"/>
  <c r="Z204" i="18"/>
  <c r="Z172" i="18"/>
  <c r="Z125" i="18"/>
  <c r="Z140" i="18"/>
  <c r="Y154" i="18"/>
  <c r="Z127" i="18"/>
  <c r="Z134" i="18"/>
  <c r="Z102" i="18"/>
  <c r="Z121" i="18"/>
  <c r="Z69" i="18"/>
  <c r="Z80" i="18"/>
  <c r="Z87" i="18"/>
  <c r="Z94" i="18"/>
  <c r="Z62" i="18"/>
  <c r="BV33" i="17"/>
  <c r="BU42" i="17"/>
  <c r="BV29" i="17"/>
  <c r="BV24" i="17"/>
  <c r="BV31" i="17"/>
  <c r="Y3" i="18"/>
  <c r="Y35" i="18"/>
  <c r="Y24" i="18"/>
  <c r="Y56" i="18"/>
  <c r="Y9" i="18"/>
  <c r="Y41" i="18"/>
  <c r="BU144" i="17"/>
  <c r="BU149" i="17"/>
  <c r="Y60" i="18"/>
  <c r="BU148" i="17"/>
  <c r="BU4" i="17"/>
  <c r="Y136" i="18"/>
  <c r="Z207" i="18"/>
  <c r="BV142" i="17"/>
  <c r="Y66" i="18"/>
  <c r="Y220" i="18"/>
  <c r="BV42" i="17"/>
  <c r="BU33" i="17"/>
  <c r="Y142" i="18"/>
  <c r="Y217" i="18"/>
  <c r="BV152" i="17"/>
  <c r="Y14" i="18"/>
  <c r="Y80" i="18"/>
  <c r="Y105" i="18"/>
  <c r="Y182" i="18"/>
  <c r="Y50" i="18"/>
  <c r="Y140" i="18"/>
  <c r="Z211" i="18"/>
  <c r="BV154" i="17"/>
  <c r="BV34" i="17"/>
  <c r="Y78" i="18"/>
  <c r="Y111" i="18"/>
  <c r="Y192" i="18"/>
  <c r="BV143" i="17"/>
  <c r="Y97" i="18"/>
  <c r="Y122" i="18"/>
  <c r="Y197" i="18"/>
  <c r="BV8" i="17"/>
  <c r="Y38" i="18"/>
  <c r="Y68" i="18"/>
  <c r="Z166" i="18"/>
  <c r="Y170" i="18"/>
  <c r="Y199" i="18"/>
  <c r="Z222" i="18"/>
  <c r="Z190" i="18"/>
  <c r="Z221" i="18"/>
  <c r="Z189" i="18"/>
  <c r="Z200" i="18"/>
  <c r="Z168" i="18"/>
  <c r="Z109" i="18"/>
  <c r="Z124" i="18"/>
  <c r="Z123" i="18"/>
  <c r="Z130" i="18"/>
  <c r="Z113" i="18"/>
  <c r="Z97" i="18"/>
  <c r="Z76" i="18"/>
  <c r="Z83" i="18"/>
  <c r="Z90" i="18"/>
  <c r="BV49" i="17"/>
  <c r="BV17" i="17"/>
  <c r="BV21" i="17"/>
  <c r="BV20" i="17"/>
  <c r="BV27" i="17"/>
  <c r="Y7" i="18"/>
  <c r="Y39" i="18"/>
  <c r="Y28" i="18"/>
  <c r="Y13" i="18"/>
  <c r="Y45" i="18"/>
  <c r="BU153" i="17"/>
  <c r="Y128" i="18"/>
  <c r="Z199" i="18"/>
  <c r="Y147" i="18"/>
  <c r="Y212" i="18"/>
  <c r="BV155" i="17"/>
  <c r="BU25" i="17"/>
  <c r="Y134" i="18"/>
  <c r="Y209" i="18"/>
  <c r="BV144" i="17"/>
  <c r="BU28" i="17"/>
  <c r="Y72" i="18"/>
  <c r="Z162" i="18"/>
  <c r="Y174" i="18"/>
  <c r="BU31" i="17"/>
  <c r="Y46" i="18"/>
  <c r="Y132" i="18"/>
  <c r="Z203" i="18"/>
  <c r="BV146" i="17"/>
  <c r="BV26" i="17"/>
  <c r="Y70" i="18"/>
  <c r="Y103" i="18"/>
  <c r="Y184" i="18"/>
  <c r="BU43" i="17"/>
  <c r="Y89" i="18"/>
  <c r="Y114" i="18"/>
  <c r="Y189" i="18"/>
  <c r="BV6" i="17"/>
  <c r="Y30" i="18"/>
  <c r="Y149" i="18"/>
  <c r="Z158" i="18"/>
  <c r="Y195" i="18"/>
  <c r="Z218" i="18"/>
  <c r="Z186" i="18"/>
  <c r="Z217" i="18"/>
  <c r="Z185" i="18"/>
  <c r="Y163" i="18"/>
  <c r="Z196" i="18"/>
  <c r="Y162" i="18"/>
  <c r="Z108" i="18"/>
  <c r="Z151" i="18"/>
  <c r="Z119" i="18"/>
  <c r="Y161" i="18"/>
  <c r="Z126" i="18"/>
  <c r="Z105" i="18"/>
  <c r="Z93" i="18"/>
  <c r="Z72" i="18"/>
  <c r="Z79" i="18"/>
  <c r="Z86" i="18"/>
  <c r="BU30" i="17"/>
  <c r="BV41" i="17"/>
  <c r="BV48" i="17"/>
  <c r="BV16" i="17"/>
  <c r="BV23" i="17"/>
  <c r="Y11" i="18"/>
  <c r="Y43" i="18"/>
  <c r="Y32" i="18"/>
  <c r="Y17" i="18"/>
  <c r="Y49" i="18"/>
  <c r="BU152" i="17"/>
  <c r="BU3" i="17"/>
  <c r="BU8" i="17"/>
  <c r="Y104" i="18"/>
  <c r="Y188" i="18"/>
  <c r="BU37" i="17"/>
  <c r="Y110" i="18"/>
  <c r="Y6" i="18"/>
  <c r="Y137" i="18"/>
  <c r="Y83" i="18"/>
  <c r="Z4" i="18"/>
  <c r="BV156" i="17"/>
  <c r="Y87" i="18"/>
  <c r="Y120" i="18"/>
  <c r="Z191" i="18"/>
  <c r="BV10" i="17"/>
  <c r="Y139" i="18"/>
  <c r="Y204" i="18"/>
  <c r="BV147" i="17"/>
  <c r="Y93" i="18"/>
  <c r="Y126" i="18"/>
  <c r="Y201" i="18"/>
  <c r="BV9" i="17"/>
  <c r="Y34" i="18"/>
  <c r="Y64" i="18"/>
  <c r="Z154" i="18"/>
  <c r="BU19" i="17"/>
  <c r="BU23" i="17"/>
  <c r="Y42" i="18"/>
  <c r="Y124" i="18"/>
  <c r="Z195" i="18"/>
  <c r="BV3" i="17"/>
  <c r="Y62" i="18"/>
  <c r="Y164" i="18"/>
  <c r="Y176" i="18"/>
  <c r="BU11" i="17"/>
  <c r="BU39" i="17"/>
  <c r="Y81" i="18"/>
  <c r="Y106" i="18"/>
  <c r="Y181" i="18"/>
  <c r="Y2" i="18"/>
  <c r="BU36" i="17"/>
  <c r="Y141" i="18"/>
  <c r="Y218" i="18"/>
  <c r="Y191" i="18"/>
  <c r="Z214" i="18"/>
  <c r="Z182" i="18"/>
  <c r="Z213" i="18"/>
  <c r="Z181" i="18"/>
  <c r="Z192" i="18"/>
  <c r="Y157" i="18"/>
  <c r="Z149" i="18"/>
  <c r="Z148" i="18"/>
  <c r="Z144" i="18"/>
  <c r="Z147" i="18"/>
  <c r="Z115" i="18"/>
  <c r="Y153" i="18"/>
  <c r="Z122" i="18"/>
  <c r="Y167" i="18"/>
  <c r="Z65" i="18"/>
  <c r="Z89" i="18"/>
  <c r="Z68" i="18"/>
  <c r="Z75" i="18"/>
  <c r="Z82" i="18"/>
  <c r="BU38" i="17"/>
  <c r="BU46" i="17"/>
  <c r="BV13" i="17"/>
  <c r="BV44" i="17"/>
  <c r="BV12" i="17"/>
  <c r="BV19" i="17"/>
  <c r="Y15" i="18"/>
  <c r="Y47" i="18"/>
  <c r="Y4" i="18"/>
  <c r="Y36" i="18"/>
  <c r="Y21" i="18"/>
  <c r="Y53" i="18"/>
  <c r="BU7" i="17"/>
  <c r="BU143" i="17"/>
  <c r="Y71" i="18"/>
  <c r="Y98" i="18"/>
  <c r="Y123" i="18"/>
  <c r="Y77" i="18"/>
  <c r="Y185" i="18"/>
  <c r="Y214" i="18"/>
  <c r="Z179" i="18"/>
  <c r="Y143" i="18"/>
  <c r="Y79" i="18"/>
  <c r="Y112" i="18"/>
  <c r="Z183" i="18"/>
  <c r="Y131" i="18"/>
  <c r="Y196" i="18"/>
  <c r="BU5" i="17"/>
  <c r="BU41" i="17"/>
  <c r="Y85" i="18"/>
  <c r="Y118" i="18"/>
  <c r="Y193" i="18"/>
  <c r="BV7" i="17"/>
  <c r="Y26" i="18"/>
  <c r="Y145" i="18"/>
  <c r="Y222" i="18"/>
  <c r="Y91" i="18"/>
  <c r="Y116" i="18"/>
  <c r="Z187" i="18"/>
  <c r="Y151" i="18"/>
  <c r="Y156" i="18"/>
  <c r="Y168" i="18"/>
  <c r="BU21" i="17"/>
  <c r="BU49" i="17"/>
  <c r="Y73" i="18"/>
  <c r="Z161" i="18"/>
  <c r="Y173" i="18"/>
  <c r="Y10" i="18"/>
  <c r="Y58" i="18"/>
  <c r="Y133" i="18"/>
  <c r="Y210" i="18"/>
  <c r="Y219" i="18"/>
  <c r="Y187" i="18"/>
  <c r="Z210" i="18"/>
  <c r="Z178" i="18"/>
  <c r="Z209" i="18"/>
  <c r="Z177" i="18"/>
  <c r="Z220" i="18"/>
  <c r="Z188" i="18"/>
  <c r="Z152" i="18"/>
  <c r="Z133" i="18"/>
  <c r="Z132" i="18"/>
  <c r="Z128" i="18"/>
  <c r="Z143" i="18"/>
  <c r="Z111" i="18"/>
  <c r="Z150" i="18"/>
  <c r="Z118" i="18"/>
  <c r="Y159" i="18"/>
  <c r="Z85" i="18"/>
  <c r="Z96" i="18"/>
  <c r="Z64" i="18"/>
  <c r="Z71" i="18"/>
  <c r="Z78" i="18"/>
  <c r="BV25" i="17"/>
  <c r="BU34" i="17"/>
  <c r="BV40" i="17"/>
  <c r="BV47" i="17"/>
  <c r="BV15" i="17"/>
  <c r="Y19" i="18"/>
  <c r="Y51" i="18"/>
  <c r="Y8" i="18"/>
  <c r="Y40" i="18"/>
  <c r="Y25" i="18"/>
  <c r="Y57" i="18"/>
  <c r="BV5" i="17"/>
  <c r="BU142" i="17"/>
  <c r="BU147" i="17"/>
  <c r="Z175" i="18"/>
  <c r="Y108" i="18"/>
  <c r="BU45" i="17"/>
  <c r="BV4" i="17"/>
  <c r="Z205" i="18"/>
  <c r="Z131" i="18"/>
  <c r="Z106" i="18"/>
  <c r="Z99" i="18"/>
  <c r="BV36" i="17"/>
  <c r="BU151" i="17"/>
  <c r="Z84" i="18"/>
  <c r="Y65" i="18"/>
  <c r="Z173" i="18"/>
  <c r="Z117" i="18"/>
  <c r="Z107" i="18"/>
  <c r="Z91" i="18"/>
  <c r="BV37" i="17"/>
  <c r="BV28" i="17"/>
  <c r="BU9" i="17"/>
  <c r="Z136" i="18"/>
  <c r="Z153" i="18"/>
  <c r="Y215" i="18"/>
  <c r="Z112" i="18"/>
  <c r="Z145" i="18"/>
  <c r="Z67" i="18"/>
  <c r="BV43" i="17"/>
  <c r="Y202" i="18"/>
  <c r="Z5" i="18"/>
  <c r="Y183" i="18"/>
  <c r="Z129" i="18"/>
  <c r="Z98" i="18"/>
  <c r="BU10" i="17"/>
  <c r="BV35" i="17"/>
  <c r="Y12" i="18"/>
  <c r="BU6" i="17"/>
  <c r="Z114" i="18"/>
  <c r="BU16" i="17"/>
  <c r="Z206" i="18"/>
  <c r="Y158" i="18"/>
  <c r="Z81" i="18"/>
  <c r="Z74" i="18"/>
  <c r="BV11" i="17"/>
  <c r="Z2" i="18"/>
  <c r="Y23" i="18"/>
  <c r="Y20" i="18"/>
  <c r="Y5" i="18"/>
  <c r="BU145" i="17"/>
  <c r="Y54" i="18"/>
  <c r="Z174" i="18"/>
  <c r="Z146" i="18"/>
  <c r="Z73" i="18"/>
  <c r="Z66" i="18"/>
  <c r="BU22" i="17"/>
  <c r="Y31" i="18"/>
  <c r="Y44" i="18"/>
  <c r="Y29" i="18"/>
  <c r="BU146" i="17"/>
  <c r="Z139" i="18"/>
  <c r="Y61" i="18"/>
  <c r="Y125" i="18"/>
  <c r="Z216" i="18"/>
  <c r="Z116" i="18"/>
  <c r="Y160" i="18"/>
  <c r="Z138" i="18"/>
  <c r="Z92" i="18"/>
  <c r="BU26" i="17"/>
  <c r="Y55" i="18"/>
  <c r="Y52" i="18"/>
  <c r="Y37" i="18"/>
  <c r="BU154" i="17"/>
  <c r="Z184" i="18"/>
  <c r="BU14" i="17"/>
  <c r="Y227" i="18"/>
  <c r="Y228" i="18"/>
  <c r="Y226" i="18"/>
  <c r="K199" i="17"/>
  <c r="A198" i="17"/>
  <c r="C198" i="17"/>
  <c r="BV552" i="17"/>
  <c r="BV528" i="17"/>
  <c r="BV559" i="17"/>
  <c r="BV551" i="17"/>
  <c r="BV543" i="17"/>
  <c r="BV535" i="17"/>
  <c r="BV527" i="17"/>
  <c r="BU553" i="17"/>
  <c r="BV558" i="17"/>
  <c r="BV550" i="17"/>
  <c r="BV542" i="17"/>
  <c r="BV534" i="17"/>
  <c r="BV526" i="17"/>
  <c r="BU545" i="17"/>
  <c r="BV557" i="17"/>
  <c r="BV549" i="17"/>
  <c r="BV541" i="17"/>
  <c r="BV533" i="17"/>
  <c r="BV525" i="17"/>
  <c r="BU537" i="17"/>
  <c r="BV544" i="17"/>
  <c r="BV556" i="17"/>
  <c r="BV548" i="17"/>
  <c r="BV540" i="17"/>
  <c r="BV532" i="17"/>
  <c r="BV524" i="17"/>
  <c r="BU529" i="17"/>
  <c r="BV536" i="17"/>
  <c r="BV555" i="17"/>
  <c r="BV547" i="17"/>
  <c r="BV539" i="17"/>
  <c r="BV531" i="17"/>
  <c r="BV523" i="17"/>
  <c r="BU521" i="17"/>
  <c r="BV520" i="17"/>
  <c r="BV562" i="17"/>
  <c r="BV554" i="17"/>
  <c r="BV546" i="17"/>
  <c r="BV538" i="17"/>
  <c r="BV530" i="17"/>
  <c r="BV522" i="17"/>
  <c r="BV516" i="17"/>
  <c r="BV561" i="17"/>
  <c r="BV553" i="17"/>
  <c r="BV545" i="17"/>
  <c r="BV537" i="17"/>
  <c r="BV529" i="17"/>
  <c r="BV521" i="17"/>
  <c r="BV560" i="17"/>
  <c r="O439" i="16"/>
  <c r="O451" i="16"/>
  <c r="O448" i="16"/>
  <c r="BU556" i="17"/>
  <c r="O455" i="16"/>
  <c r="BV519" i="17"/>
  <c r="BU552" i="17"/>
  <c r="P457" i="16"/>
  <c r="O445" i="16"/>
  <c r="BU559" i="17"/>
  <c r="O466" i="16"/>
  <c r="BU533" i="17"/>
  <c r="O453" i="16"/>
  <c r="P452" i="16"/>
  <c r="P466" i="16"/>
  <c r="P481" i="16"/>
  <c r="P450" i="16"/>
  <c r="P464" i="16"/>
  <c r="BU536" i="17"/>
  <c r="P453" i="16"/>
  <c r="O458" i="16"/>
  <c r="BU554" i="17"/>
  <c r="O480" i="16"/>
  <c r="BU517" i="17"/>
  <c r="BU525" i="17"/>
  <c r="BU549" i="17"/>
  <c r="O437" i="16"/>
  <c r="BU557" i="17"/>
  <c r="O442" i="16"/>
  <c r="BU542" i="17"/>
  <c r="O479" i="16"/>
  <c r="P448" i="16"/>
  <c r="P446" i="16"/>
  <c r="P477" i="16"/>
  <c r="P462" i="16"/>
  <c r="BV517" i="17"/>
  <c r="BU528" i="17"/>
  <c r="P461" i="16"/>
  <c r="O482" i="16"/>
  <c r="BU550" i="17"/>
  <c r="O478" i="16"/>
  <c r="P475" i="16"/>
  <c r="BU534" i="17"/>
  <c r="BU541" i="17"/>
  <c r="O452" i="16"/>
  <c r="BU555" i="17"/>
  <c r="P449" i="16"/>
  <c r="O444" i="16"/>
  <c r="O475" i="16"/>
  <c r="P460" i="16"/>
  <c r="P442" i="16"/>
  <c r="P473" i="16"/>
  <c r="P458" i="16"/>
  <c r="BU518" i="17"/>
  <c r="BU520" i="17"/>
  <c r="O456" i="16"/>
  <c r="BU548" i="17"/>
  <c r="BU523" i="17"/>
  <c r="O476" i="16"/>
  <c r="P467" i="16"/>
  <c r="BU532" i="17"/>
  <c r="P436" i="16"/>
  <c r="O462" i="16"/>
  <c r="BU538" i="17"/>
  <c r="O459" i="16"/>
  <c r="O440" i="16"/>
  <c r="O471" i="16"/>
  <c r="P456" i="16"/>
  <c r="P438" i="16"/>
  <c r="P469" i="16"/>
  <c r="P454" i="16"/>
  <c r="BU515" i="17"/>
  <c r="BU516" i="17"/>
  <c r="BU531" i="17"/>
  <c r="BU540" i="17"/>
  <c r="O470" i="16"/>
  <c r="BU551" i="17"/>
  <c r="O443" i="16"/>
  <c r="BU524" i="17"/>
  <c r="BU535" i="17"/>
  <c r="O454" i="16"/>
  <c r="BU530" i="17"/>
  <c r="O481" i="16"/>
  <c r="O436" i="16"/>
  <c r="O467" i="16"/>
  <c r="P482" i="16"/>
  <c r="P451" i="16"/>
  <c r="P465" i="16"/>
  <c r="P480" i="16"/>
  <c r="BU519" i="17"/>
  <c r="P463" i="16"/>
  <c r="O473" i="16"/>
  <c r="BU562" i="17"/>
  <c r="O446" i="16"/>
  <c r="BU543" i="17"/>
  <c r="O450" i="16"/>
  <c r="O472" i="16"/>
  <c r="BU527" i="17"/>
  <c r="BU539" i="17"/>
  <c r="BU522" i="17"/>
  <c r="P479" i="16"/>
  <c r="O449" i="16"/>
  <c r="O463" i="16"/>
  <c r="P478" i="16"/>
  <c r="P447" i="16"/>
  <c r="P445" i="16"/>
  <c r="P476" i="16"/>
  <c r="O468" i="16"/>
  <c r="O465" i="16"/>
  <c r="BU560" i="17"/>
  <c r="O438" i="16"/>
  <c r="P471" i="16"/>
  <c r="O460" i="16"/>
  <c r="O464" i="16"/>
  <c r="BV515" i="17"/>
  <c r="BU544" i="17"/>
  <c r="BV518" i="17"/>
  <c r="O477" i="16"/>
  <c r="O461" i="16"/>
  <c r="P443" i="16"/>
  <c r="P474" i="16"/>
  <c r="P459" i="16"/>
  <c r="P441" i="16"/>
  <c r="P472" i="16"/>
  <c r="P444" i="16"/>
  <c r="O441" i="16"/>
  <c r="BU558" i="17"/>
  <c r="O447" i="16"/>
  <c r="BU526" i="17"/>
  <c r="BU546" i="17"/>
  <c r="P440" i="16"/>
  <c r="O469" i="16"/>
  <c r="BU561" i="17"/>
  <c r="O474" i="16"/>
  <c r="BU547" i="17"/>
  <c r="O457" i="16"/>
  <c r="P439" i="16"/>
  <c r="P470" i="16"/>
  <c r="P455" i="16"/>
  <c r="P437" i="16"/>
  <c r="P468" i="16"/>
  <c r="BV484" i="17"/>
  <c r="BU487" i="17"/>
  <c r="BU491" i="17"/>
  <c r="BV504" i="17"/>
  <c r="BV497" i="17"/>
  <c r="BU502" i="17"/>
  <c r="BU499" i="17"/>
  <c r="BU497" i="17"/>
  <c r="BV490" i="17"/>
  <c r="BU492" i="17"/>
  <c r="BU488" i="17"/>
  <c r="BU485" i="17"/>
  <c r="BU509" i="17"/>
  <c r="BU508" i="17"/>
  <c r="BV507" i="17"/>
  <c r="BU505" i="17"/>
  <c r="BV499" i="17"/>
  <c r="BU490" i="17"/>
  <c r="BV492" i="17"/>
  <c r="BV488" i="17"/>
  <c r="BV485" i="17"/>
  <c r="BV509" i="17"/>
  <c r="BV508" i="17"/>
  <c r="BU507" i="17"/>
  <c r="BV505" i="17"/>
  <c r="BV498" i="17"/>
  <c r="BU501" i="17"/>
  <c r="BU496" i="17"/>
  <c r="BU493" i="17"/>
  <c r="BV514" i="17"/>
  <c r="BU513" i="17"/>
  <c r="BV486" i="17"/>
  <c r="BV506" i="17"/>
  <c r="BU498" i="17"/>
  <c r="BV501" i="17"/>
  <c r="BV496" i="17"/>
  <c r="BV493" i="17"/>
  <c r="BU514" i="17"/>
  <c r="BV513" i="17"/>
  <c r="BU486" i="17"/>
  <c r="BU506" i="17"/>
  <c r="BU510" i="17"/>
  <c r="BU494" i="17"/>
  <c r="BV502" i="17"/>
  <c r="BU512" i="17"/>
  <c r="BV503" i="17"/>
  <c r="BV510" i="17"/>
  <c r="BU500" i="17"/>
  <c r="BU489" i="17"/>
  <c r="BV494" i="17"/>
  <c r="BV495" i="17"/>
  <c r="BV511" i="17"/>
  <c r="BU503" i="17"/>
  <c r="BV489" i="17"/>
  <c r="BU495" i="17"/>
  <c r="BV512" i="17"/>
  <c r="BV500" i="17"/>
  <c r="BU511" i="17"/>
  <c r="BU484" i="17"/>
  <c r="BV487" i="17"/>
  <c r="BV491" i="17"/>
  <c r="BU504" i="17"/>
  <c r="BV278" i="17"/>
  <c r="BV280" i="17"/>
  <c r="BU278" i="17"/>
  <c r="BU280" i="17"/>
  <c r="BV275" i="17"/>
  <c r="BV273" i="17"/>
  <c r="BU275" i="17"/>
  <c r="BU273" i="17"/>
  <c r="BV274" i="17"/>
  <c r="BV276" i="17"/>
  <c r="BU274" i="17"/>
  <c r="BU276" i="17"/>
  <c r="BV277" i="17"/>
  <c r="BV279" i="17"/>
  <c r="BU277" i="17"/>
  <c r="BU279" i="17"/>
  <c r="O349" i="16"/>
  <c r="O363" i="16"/>
  <c r="O358" i="16"/>
  <c r="O353" i="16"/>
  <c r="O395" i="16"/>
  <c r="O399" i="16"/>
  <c r="O403" i="16"/>
  <c r="P357" i="16"/>
  <c r="P349" i="16"/>
  <c r="P363" i="16"/>
  <c r="P358" i="16"/>
  <c r="P353" i="16"/>
  <c r="P395" i="16"/>
  <c r="P399" i="16"/>
  <c r="P403" i="16"/>
  <c r="O364" i="16"/>
  <c r="O359" i="16"/>
  <c r="O354" i="16"/>
  <c r="O396" i="16"/>
  <c r="O400" i="16"/>
  <c r="P402" i="16"/>
  <c r="P364" i="16"/>
  <c r="P359" i="16"/>
  <c r="P354" i="16"/>
  <c r="P396" i="16"/>
  <c r="P400" i="16"/>
  <c r="P398" i="16"/>
  <c r="O361" i="16"/>
  <c r="O356" i="16"/>
  <c r="O360" i="16"/>
  <c r="O355" i="16"/>
  <c r="O397" i="16"/>
  <c r="O401" i="16"/>
  <c r="P394" i="16"/>
  <c r="P361" i="16"/>
  <c r="P356" i="16"/>
  <c r="P360" i="16"/>
  <c r="P355" i="16"/>
  <c r="P397" i="16"/>
  <c r="P401" i="16"/>
  <c r="P362" i="16"/>
  <c r="O362" i="16"/>
  <c r="O357" i="16"/>
  <c r="O352" i="16"/>
  <c r="O394" i="16"/>
  <c r="O398" i="16"/>
  <c r="O402" i="16"/>
  <c r="P352" i="16"/>
  <c r="O387" i="16"/>
  <c r="P375" i="16"/>
  <c r="P424" i="16"/>
  <c r="O392" i="16"/>
  <c r="O433" i="16"/>
  <c r="P392" i="16"/>
  <c r="P433" i="16"/>
  <c r="O389" i="16"/>
  <c r="O430" i="16"/>
  <c r="P385" i="16"/>
  <c r="P411" i="16"/>
  <c r="O386" i="16"/>
  <c r="O404" i="16"/>
  <c r="O424" i="16"/>
  <c r="P408" i="16"/>
  <c r="O368" i="16"/>
  <c r="O428" i="16"/>
  <c r="P435" i="16"/>
  <c r="O409" i="16"/>
  <c r="P367" i="16"/>
  <c r="O432" i="16"/>
  <c r="O391" i="16"/>
  <c r="P379" i="16"/>
  <c r="P428" i="16"/>
  <c r="O376" i="16"/>
  <c r="O425" i="16"/>
  <c r="P376" i="16"/>
  <c r="P425" i="16"/>
  <c r="O393" i="16"/>
  <c r="O434" i="16"/>
  <c r="P389" i="16"/>
  <c r="P430" i="16"/>
  <c r="O390" i="16"/>
  <c r="O431" i="16"/>
  <c r="P386" i="16"/>
  <c r="P404" i="16"/>
  <c r="O412" i="16"/>
  <c r="P423" i="16"/>
  <c r="O372" i="16"/>
  <c r="O375" i="16"/>
  <c r="P383" i="16"/>
  <c r="P420" i="16"/>
  <c r="O380" i="16"/>
  <c r="O429" i="16"/>
  <c r="P380" i="16"/>
  <c r="P429" i="16"/>
  <c r="O377" i="16"/>
  <c r="O426" i="16"/>
  <c r="P393" i="16"/>
  <c r="P434" i="16"/>
  <c r="O374" i="16"/>
  <c r="O435" i="16"/>
  <c r="P390" i="16"/>
  <c r="P431" i="16"/>
  <c r="P410" i="16"/>
  <c r="O415" i="16"/>
  <c r="O408" i="16"/>
  <c r="O379" i="16"/>
  <c r="P368" i="16"/>
  <c r="P412" i="16"/>
  <c r="O365" i="16"/>
  <c r="O421" i="16"/>
  <c r="P365" i="16"/>
  <c r="P421" i="16"/>
  <c r="O381" i="16"/>
  <c r="O418" i="16"/>
  <c r="P377" i="16"/>
  <c r="P426" i="16"/>
  <c r="O378" i="16"/>
  <c r="O427" i="16"/>
  <c r="P374" i="16"/>
  <c r="O407" i="16"/>
  <c r="P407" i="16"/>
  <c r="O383" i="16"/>
  <c r="P372" i="16"/>
  <c r="P416" i="16"/>
  <c r="O369" i="16"/>
  <c r="O413" i="16"/>
  <c r="P369" i="16"/>
  <c r="P413" i="16"/>
  <c r="O366" i="16"/>
  <c r="O422" i="16"/>
  <c r="P381" i="16"/>
  <c r="P418" i="16"/>
  <c r="O382" i="16"/>
  <c r="O419" i="16"/>
  <c r="P378" i="16"/>
  <c r="P427" i="16"/>
  <c r="O405" i="16"/>
  <c r="P409" i="16"/>
  <c r="O417" i="16"/>
  <c r="O373" i="16"/>
  <c r="O416" i="16"/>
  <c r="P373" i="16"/>
  <c r="P417" i="16"/>
  <c r="O370" i="16"/>
  <c r="O414" i="16"/>
  <c r="P366" i="16"/>
  <c r="P422" i="16"/>
  <c r="O367" i="16"/>
  <c r="O423" i="16"/>
  <c r="P382" i="16"/>
  <c r="P419" i="16"/>
  <c r="O371" i="16"/>
  <c r="P371" i="16"/>
  <c r="P387" i="16"/>
  <c r="P405" i="16"/>
  <c r="O384" i="16"/>
  <c r="O410" i="16"/>
  <c r="P384" i="16"/>
  <c r="P370" i="16"/>
  <c r="P414" i="16"/>
  <c r="P391" i="16"/>
  <c r="P432" i="16"/>
  <c r="O388" i="16"/>
  <c r="O406" i="16"/>
  <c r="P388" i="16"/>
  <c r="P406" i="16"/>
  <c r="O385" i="16"/>
  <c r="O411" i="16"/>
  <c r="O420" i="16"/>
  <c r="P415" i="16"/>
  <c r="BV458" i="17"/>
  <c r="BV453" i="17"/>
  <c r="BV451" i="17"/>
  <c r="BV473" i="17"/>
  <c r="BV464" i="17"/>
  <c r="BV468" i="17"/>
  <c r="O344" i="16"/>
  <c r="O351" i="16"/>
  <c r="O348" i="16"/>
  <c r="BU466" i="17"/>
  <c r="BU465" i="17"/>
  <c r="BU471" i="17"/>
  <c r="BU454" i="17"/>
  <c r="BU469" i="17"/>
  <c r="BU474" i="17"/>
  <c r="O334" i="16"/>
  <c r="P351" i="16"/>
  <c r="P348" i="16"/>
  <c r="BV466" i="17"/>
  <c r="BV465" i="17"/>
  <c r="BV478" i="17"/>
  <c r="BV471" i="17"/>
  <c r="BV454" i="17"/>
  <c r="BV469" i="17"/>
  <c r="BU475" i="17"/>
  <c r="O322" i="16"/>
  <c r="O335" i="16"/>
  <c r="O345" i="16"/>
  <c r="BU459" i="17"/>
  <c r="BU456" i="17"/>
  <c r="BU483" i="17"/>
  <c r="BU470" i="17"/>
  <c r="BU452" i="17"/>
  <c r="BU463" i="17"/>
  <c r="BU467" i="17"/>
  <c r="BV475" i="17"/>
  <c r="O339" i="16"/>
  <c r="O336" i="16"/>
  <c r="P345" i="16"/>
  <c r="BV459" i="17"/>
  <c r="BV456" i="17"/>
  <c r="BV483" i="17"/>
  <c r="BV470" i="17"/>
  <c r="BV452" i="17"/>
  <c r="BV463" i="17"/>
  <c r="BV467" i="17"/>
  <c r="BU461" i="17"/>
  <c r="O340" i="16"/>
  <c r="O337" i="16"/>
  <c r="O346" i="16"/>
  <c r="BU462" i="17"/>
  <c r="BU477" i="17"/>
  <c r="BU457" i="17"/>
  <c r="BU472" i="17"/>
  <c r="BU460" i="17"/>
  <c r="BU455" i="17"/>
  <c r="BV461" i="17"/>
  <c r="O341" i="16"/>
  <c r="O338" i="16"/>
  <c r="P346" i="16"/>
  <c r="BV462" i="17"/>
  <c r="BV477" i="17"/>
  <c r="BV457" i="17"/>
  <c r="BV472" i="17"/>
  <c r="BV460" i="17"/>
  <c r="BV455" i="17"/>
  <c r="O342" i="16"/>
  <c r="O350" i="16"/>
  <c r="O347" i="16"/>
  <c r="BU458" i="17"/>
  <c r="BU453" i="17"/>
  <c r="BU451" i="17"/>
  <c r="BU473" i="17"/>
  <c r="BU464" i="17"/>
  <c r="BU468" i="17"/>
  <c r="O343" i="16"/>
  <c r="P350" i="16"/>
  <c r="P347" i="16"/>
  <c r="BU476" i="17"/>
  <c r="BV474" i="17"/>
  <c r="BV476" i="17"/>
  <c r="BV482" i="17"/>
  <c r="BV479" i="17"/>
  <c r="BV480" i="17"/>
  <c r="BV481" i="17"/>
  <c r="BU445" i="17"/>
  <c r="Y351" i="18"/>
  <c r="BU438" i="17"/>
  <c r="BU446" i="17"/>
  <c r="BU433" i="17"/>
  <c r="BU437" i="17"/>
  <c r="Z350" i="18"/>
  <c r="BV429" i="17"/>
  <c r="BV436" i="17"/>
  <c r="BV447" i="17"/>
  <c r="P339" i="16"/>
  <c r="BU436" i="17"/>
  <c r="BU440" i="17"/>
  <c r="BU441" i="17"/>
  <c r="BU444" i="17"/>
  <c r="Y353" i="18"/>
  <c r="Z353" i="18"/>
  <c r="BV448" i="17"/>
  <c r="BV428" i="17"/>
  <c r="BV441" i="17"/>
  <c r="P337" i="16"/>
  <c r="Y345" i="18"/>
  <c r="Z355" i="18"/>
  <c r="BV438" i="17"/>
  <c r="BV435" i="17"/>
  <c r="P340" i="16"/>
  <c r="Y356" i="18"/>
  <c r="BU448" i="17"/>
  <c r="Y349" i="18"/>
  <c r="Y352" i="18"/>
  <c r="BU439" i="17"/>
  <c r="Z349" i="18"/>
  <c r="BV433" i="17"/>
  <c r="P335" i="16"/>
  <c r="P336" i="16"/>
  <c r="Y348" i="18"/>
  <c r="BU442" i="17"/>
  <c r="Y350" i="18"/>
  <c r="P341" i="16"/>
  <c r="Z345" i="18"/>
  <c r="Z351" i="18"/>
  <c r="BV430" i="17"/>
  <c r="BV437" i="17"/>
  <c r="BV450" i="17"/>
  <c r="P334" i="16"/>
  <c r="Y354" i="18"/>
  <c r="BU434" i="17"/>
  <c r="P342" i="16"/>
  <c r="Z347" i="18"/>
  <c r="BV444" i="17"/>
  <c r="BV440" i="17"/>
  <c r="BV432" i="17"/>
  <c r="P344" i="16"/>
  <c r="BU432" i="17"/>
  <c r="Y346" i="18"/>
  <c r="BU435" i="17"/>
  <c r="BU450" i="17"/>
  <c r="BU443" i="17"/>
  <c r="P338" i="16"/>
  <c r="Z356" i="18"/>
  <c r="BV442" i="17"/>
  <c r="BV427" i="17"/>
  <c r="BV443" i="17"/>
  <c r="BV449" i="17"/>
  <c r="BU449" i="17"/>
  <c r="BU430" i="17"/>
  <c r="Y355" i="18"/>
  <c r="BU431" i="17"/>
  <c r="Z346" i="18"/>
  <c r="Z352" i="18"/>
  <c r="BV439" i="17"/>
  <c r="BV445" i="17"/>
  <c r="BU447" i="17"/>
  <c r="BU429" i="17"/>
  <c r="BU427" i="17"/>
  <c r="Y347" i="18"/>
  <c r="BU428" i="17"/>
  <c r="Z348" i="18"/>
  <c r="Z354" i="18"/>
  <c r="BV431" i="17"/>
  <c r="BV446" i="17"/>
  <c r="BV434" i="17"/>
  <c r="P343" i="16"/>
  <c r="P322" i="16"/>
  <c r="BU406" i="17"/>
  <c r="BU410" i="17"/>
  <c r="BU413" i="17"/>
  <c r="BU420" i="17"/>
  <c r="BU425" i="17"/>
  <c r="BU412" i="17"/>
  <c r="BU405" i="17"/>
  <c r="BV406" i="17"/>
  <c r="BV410" i="17"/>
  <c r="BV413" i="17"/>
  <c r="BV420" i="17"/>
  <c r="BV425" i="17"/>
  <c r="BU411" i="17"/>
  <c r="BU415" i="17"/>
  <c r="BU414" i="17"/>
  <c r="BU424" i="17"/>
  <c r="BU426" i="17"/>
  <c r="BU409" i="17"/>
  <c r="BU399" i="17"/>
  <c r="BU407" i="17"/>
  <c r="BV414" i="17"/>
  <c r="BV424" i="17"/>
  <c r="BV426" i="17"/>
  <c r="BV409" i="17"/>
  <c r="BV399" i="17"/>
  <c r="BV412" i="17"/>
  <c r="BV411" i="17"/>
  <c r="BV407" i="17"/>
  <c r="BV415" i="17"/>
  <c r="BV405" i="17"/>
  <c r="BU423" i="17"/>
  <c r="BU418" i="17"/>
  <c r="BU402" i="17"/>
  <c r="BU419" i="17"/>
  <c r="BU408" i="17"/>
  <c r="BV423" i="17"/>
  <c r="BV418" i="17"/>
  <c r="BV402" i="17"/>
  <c r="BV419" i="17"/>
  <c r="BV408" i="17"/>
  <c r="O323" i="16"/>
  <c r="BU422" i="17"/>
  <c r="BU400" i="17"/>
  <c r="BU398" i="17"/>
  <c r="BV398" i="17"/>
  <c r="P323" i="16"/>
  <c r="BV422" i="17"/>
  <c r="BV400" i="17"/>
  <c r="BV404" i="17"/>
  <c r="BU417" i="17"/>
  <c r="BU404" i="17"/>
  <c r="BV417" i="17"/>
  <c r="BU421" i="17"/>
  <c r="BU403" i="17"/>
  <c r="BU416" i="17"/>
  <c r="BV421" i="17"/>
  <c r="BV403" i="17"/>
  <c r="BV416" i="17"/>
  <c r="BU401" i="17"/>
  <c r="BU397" i="17"/>
  <c r="BV401" i="17"/>
  <c r="BV397" i="17"/>
  <c r="BU389" i="17"/>
  <c r="BU396" i="17"/>
  <c r="BU390" i="17"/>
  <c r="BU391" i="17"/>
  <c r="BV387" i="17"/>
  <c r="BU394" i="17"/>
  <c r="BV388" i="17"/>
  <c r="BV389" i="17"/>
  <c r="BV396" i="17"/>
  <c r="BV390" i="17"/>
  <c r="BU387" i="17"/>
  <c r="BV391" i="17"/>
  <c r="BV394" i="17"/>
  <c r="BV395" i="17"/>
  <c r="BU392" i="17"/>
  <c r="BU395" i="17"/>
  <c r="BV392" i="17"/>
  <c r="BU388" i="17"/>
  <c r="BU393" i="17"/>
  <c r="BV393" i="17"/>
  <c r="BU370" i="17"/>
  <c r="BU383" i="17"/>
  <c r="BU377" i="17"/>
  <c r="BU385" i="17"/>
  <c r="BU381" i="17"/>
  <c r="BV370" i="17"/>
  <c r="BV383" i="17"/>
  <c r="BV377" i="17"/>
  <c r="BV385" i="17"/>
  <c r="BV381" i="17"/>
  <c r="BU374" i="17"/>
  <c r="BU382" i="17"/>
  <c r="BU376" i="17"/>
  <c r="BU371" i="17"/>
  <c r="BV374" i="17"/>
  <c r="BV382" i="17"/>
  <c r="BV376" i="17"/>
  <c r="BV371" i="17"/>
  <c r="BU380" i="17"/>
  <c r="BU372" i="17"/>
  <c r="BU386" i="17"/>
  <c r="BU373" i="17"/>
  <c r="BV380" i="17"/>
  <c r="BV372" i="17"/>
  <c r="BV386" i="17"/>
  <c r="BV373" i="17"/>
  <c r="BU384" i="17"/>
  <c r="BU379" i="17"/>
  <c r="BU378" i="17"/>
  <c r="BU375" i="17"/>
  <c r="BV384" i="17"/>
  <c r="BV379" i="17"/>
  <c r="BV378" i="17"/>
  <c r="BV375" i="17"/>
  <c r="O319" i="16"/>
  <c r="O325" i="16"/>
  <c r="O324" i="16"/>
  <c r="O321" i="16"/>
  <c r="P320" i="16"/>
  <c r="P319" i="16"/>
  <c r="P325" i="16"/>
  <c r="P324" i="16"/>
  <c r="P321" i="16"/>
  <c r="P326" i="16"/>
  <c r="O318" i="16"/>
  <c r="O326" i="16"/>
  <c r="P318" i="16"/>
  <c r="O327" i="16"/>
  <c r="P327" i="16"/>
  <c r="O320" i="16"/>
  <c r="P329" i="16"/>
  <c r="P330" i="16"/>
  <c r="P331" i="16"/>
  <c r="O328" i="16"/>
  <c r="O329" i="16"/>
  <c r="O330" i="16"/>
  <c r="O331" i="16"/>
  <c r="P328" i="16"/>
  <c r="O333" i="16"/>
  <c r="P333" i="16"/>
  <c r="P332" i="16"/>
  <c r="O332" i="16"/>
  <c r="O305" i="16"/>
  <c r="O301" i="16"/>
  <c r="P303" i="16"/>
  <c r="P308" i="16"/>
  <c r="P305" i="16"/>
  <c r="P301" i="16"/>
  <c r="P302" i="16"/>
  <c r="O308" i="16"/>
  <c r="O306" i="16"/>
  <c r="O302" i="16"/>
  <c r="P306" i="16"/>
  <c r="O307" i="16"/>
  <c r="O303" i="16"/>
  <c r="O304" i="16"/>
  <c r="P307" i="16"/>
  <c r="P304" i="16"/>
  <c r="BU348" i="17"/>
  <c r="BV284" i="17"/>
  <c r="O295" i="16"/>
  <c r="BV352" i="17"/>
  <c r="BV326" i="17"/>
  <c r="Y277" i="18"/>
  <c r="BV294" i="17"/>
  <c r="BV367" i="17"/>
  <c r="BV337" i="17"/>
  <c r="Y268" i="18"/>
  <c r="BU321" i="17"/>
  <c r="BU334" i="17"/>
  <c r="P273" i="16"/>
  <c r="BU288" i="17"/>
  <c r="O291" i="16"/>
  <c r="Y269" i="18"/>
  <c r="O317" i="16"/>
  <c r="O315" i="16"/>
  <c r="P300" i="16"/>
  <c r="P298" i="16"/>
  <c r="BU353" i="17"/>
  <c r="BV364" i="17"/>
  <c r="BU300" i="17"/>
  <c r="BU356" i="17"/>
  <c r="BV287" i="17"/>
  <c r="BU294" i="17"/>
  <c r="BV361" i="17"/>
  <c r="BV335" i="17"/>
  <c r="BU296" i="17"/>
  <c r="BV360" i="17"/>
  <c r="BV314" i="17"/>
  <c r="BU305" i="17"/>
  <c r="BU307" i="17"/>
  <c r="P272" i="16"/>
  <c r="BV315" i="17"/>
  <c r="Y272" i="18"/>
  <c r="BV291" i="17"/>
  <c r="BV346" i="17"/>
  <c r="O300" i="16"/>
  <c r="BU323" i="17"/>
  <c r="BU313" i="17"/>
  <c r="BU365" i="17"/>
  <c r="BV306" i="17"/>
  <c r="O271" i="16"/>
  <c r="O299" i="16"/>
  <c r="Y278" i="18"/>
  <c r="O296" i="16"/>
  <c r="BU368" i="17"/>
  <c r="BU295" i="17"/>
  <c r="O293" i="16"/>
  <c r="O270" i="16"/>
  <c r="P313" i="16"/>
  <c r="O310" i="16"/>
  <c r="P296" i="16"/>
  <c r="P294" i="16"/>
  <c r="BV321" i="17"/>
  <c r="BU297" i="17"/>
  <c r="BV333" i="17"/>
  <c r="BV282" i="17"/>
  <c r="BU290" i="17"/>
  <c r="BV362" i="17"/>
  <c r="BV325" i="17"/>
  <c r="BU291" i="17"/>
  <c r="BV363" i="17"/>
  <c r="BV327" i="17"/>
  <c r="BU366" i="17"/>
  <c r="BV368" i="17"/>
  <c r="BV293" i="17"/>
  <c r="BV292" i="17"/>
  <c r="BV313" i="17"/>
  <c r="BV296" i="17"/>
  <c r="BU361" i="17"/>
  <c r="Y282" i="18"/>
  <c r="O292" i="16"/>
  <c r="BV297" i="17"/>
  <c r="BU319" i="17"/>
  <c r="BU349" i="17"/>
  <c r="BU325" i="17"/>
  <c r="BV355" i="17"/>
  <c r="Y263" i="18"/>
  <c r="BU282" i="17"/>
  <c r="BV340" i="17"/>
  <c r="Y281" i="18"/>
  <c r="BU324" i="17"/>
  <c r="Y261" i="18"/>
  <c r="BU354" i="17"/>
  <c r="O312" i="16"/>
  <c r="P317" i="16"/>
  <c r="P315" i="16"/>
  <c r="P292" i="16"/>
  <c r="BV311" i="17"/>
  <c r="BU367" i="17"/>
  <c r="BV348" i="17"/>
  <c r="BU326" i="17"/>
  <c r="BV298" i="17"/>
  <c r="BU286" i="17"/>
  <c r="BV357" i="17"/>
  <c r="BV329" i="17"/>
  <c r="BU284" i="17"/>
  <c r="BV359" i="17"/>
  <c r="BV319" i="17"/>
  <c r="P309" i="16"/>
  <c r="BU304" i="17"/>
  <c r="BU302" i="17"/>
  <c r="BV301" i="17"/>
  <c r="BU320" i="17"/>
  <c r="P311" i="16"/>
  <c r="BU341" i="17"/>
  <c r="Y279" i="18"/>
  <c r="BV339" i="17"/>
  <c r="BV356" i="17"/>
  <c r="BU301" i="17"/>
  <c r="Y262" i="18"/>
  <c r="BV318" i="17"/>
  <c r="BU317" i="17"/>
  <c r="Y273" i="18"/>
  <c r="BU303" i="17"/>
  <c r="BV341" i="17"/>
  <c r="BU292" i="17"/>
  <c r="Y260" i="18"/>
  <c r="BU298" i="17"/>
  <c r="BV304" i="17"/>
  <c r="BU369" i="17"/>
  <c r="O316" i="16"/>
  <c r="O314" i="16"/>
  <c r="P310" i="16"/>
  <c r="P271" i="16"/>
  <c r="BV295" i="17"/>
  <c r="BU337" i="17"/>
  <c r="BU309" i="17"/>
  <c r="BV342" i="17"/>
  <c r="BU340" i="17"/>
  <c r="BU308" i="17"/>
  <c r="BU285" i="17"/>
  <c r="BV369" i="17"/>
  <c r="BV303" i="17"/>
  <c r="BU283" i="17"/>
  <c r="BV343" i="17"/>
  <c r="BV320" i="17"/>
  <c r="BV289" i="17"/>
  <c r="BV336" i="17"/>
  <c r="P270" i="16"/>
  <c r="BV354" i="17"/>
  <c r="BU329" i="17"/>
  <c r="BV308" i="17"/>
  <c r="BV353" i="17"/>
  <c r="O298" i="16"/>
  <c r="BU342" i="17"/>
  <c r="BV281" i="17"/>
  <c r="BU331" i="17"/>
  <c r="Y280" i="18"/>
  <c r="O294" i="16"/>
  <c r="BV307" i="17"/>
  <c r="BU362" i="17"/>
  <c r="BV302" i="17"/>
  <c r="Y266" i="18"/>
  <c r="BU287" i="17"/>
  <c r="BU336" i="17"/>
  <c r="BU350" i="17"/>
  <c r="O311" i="16"/>
  <c r="O309" i="16"/>
  <c r="P297" i="16"/>
  <c r="P299" i="16"/>
  <c r="BV365" i="17"/>
  <c r="BU355" i="17"/>
  <c r="BU346" i="17"/>
  <c r="BV330" i="17"/>
  <c r="BV349" i="17"/>
  <c r="BU316" i="17"/>
  <c r="BU281" i="17"/>
  <c r="BV345" i="17"/>
  <c r="BV323" i="17"/>
  <c r="BU299" i="17"/>
  <c r="BV351" i="17"/>
  <c r="BV317" i="17"/>
  <c r="P316" i="16"/>
  <c r="BV288" i="17"/>
  <c r="BV338" i="17"/>
  <c r="BU359" i="17"/>
  <c r="O313" i="16"/>
  <c r="BV324" i="17"/>
  <c r="Y264" i="18"/>
  <c r="BV316" i="17"/>
  <c r="Y275" i="18"/>
  <c r="BU338" i="17"/>
  <c r="Y270" i="18"/>
  <c r="BV285" i="17"/>
  <c r="O297" i="16"/>
  <c r="BV332" i="17"/>
  <c r="BU343" i="17"/>
  <c r="BU333" i="17"/>
  <c r="BU357" i="17"/>
  <c r="BU315" i="17"/>
  <c r="BU344" i="17"/>
  <c r="BU289" i="17"/>
  <c r="BU314" i="17"/>
  <c r="BU364" i="17"/>
  <c r="P312" i="16"/>
  <c r="P314" i="16"/>
  <c r="P293" i="16"/>
  <c r="P295" i="16"/>
  <c r="BU328" i="17"/>
  <c r="BU332" i="17"/>
  <c r="BU306" i="17"/>
  <c r="BU352" i="17"/>
  <c r="BV344" i="17"/>
  <c r="BU310" i="17"/>
  <c r="BU318" i="17"/>
  <c r="BV350" i="17"/>
  <c r="BV334" i="17"/>
  <c r="BU339" i="17"/>
  <c r="BV347" i="17"/>
  <c r="BV331" i="17"/>
  <c r="O273" i="16"/>
  <c r="P291" i="16"/>
  <c r="BU322" i="17"/>
  <c r="BU293" i="17"/>
  <c r="BV312" i="17"/>
  <c r="BV358" i="17"/>
  <c r="BV299" i="17"/>
  <c r="BV310" i="17"/>
  <c r="Y267" i="18"/>
  <c r="BU335" i="17"/>
  <c r="BU358" i="17"/>
  <c r="BV286" i="17"/>
  <c r="Y265" i="18"/>
  <c r="BV328" i="17"/>
  <c r="BU347" i="17"/>
  <c r="BU312" i="17"/>
  <c r="Y271" i="18"/>
  <c r="BV305" i="17"/>
  <c r="BU360" i="17"/>
  <c r="BU311" i="17"/>
  <c r="BU327" i="17"/>
  <c r="BU363" i="17"/>
  <c r="BV283" i="17"/>
  <c r="BV322" i="17"/>
  <c r="O272" i="16"/>
  <c r="BV300" i="17"/>
  <c r="BV290" i="17"/>
  <c r="BU345" i="17"/>
  <c r="BU351" i="17"/>
  <c r="Y276" i="18"/>
  <c r="BU330" i="17"/>
  <c r="BV366" i="17"/>
  <c r="BV309" i="17"/>
  <c r="Y274" i="18"/>
  <c r="P277" i="16"/>
  <c r="O257" i="16"/>
  <c r="O247" i="16"/>
  <c r="O275" i="16"/>
  <c r="O255" i="16"/>
  <c r="O249" i="16"/>
  <c r="O244" i="16"/>
  <c r="O282" i="16"/>
  <c r="O279" i="16"/>
  <c r="O259" i="16"/>
  <c r="O280" i="16"/>
  <c r="P261" i="16"/>
  <c r="P253" i="16"/>
  <c r="O267" i="16"/>
  <c r="O258" i="16"/>
  <c r="O264" i="16"/>
  <c r="O277" i="16"/>
  <c r="P257" i="16"/>
  <c r="P247" i="16"/>
  <c r="P275" i="16"/>
  <c r="P255" i="16"/>
  <c r="P249" i="16"/>
  <c r="P244" i="16"/>
  <c r="P282" i="16"/>
  <c r="P279" i="16"/>
  <c r="P259" i="16"/>
  <c r="P280" i="16"/>
  <c r="O253" i="16"/>
  <c r="P265" i="16"/>
  <c r="O284" i="16"/>
  <c r="O278" i="16"/>
  <c r="O254" i="16"/>
  <c r="O287" i="16"/>
  <c r="O263" i="16"/>
  <c r="O251" i="16"/>
  <c r="O285" i="16"/>
  <c r="O274" i="16"/>
  <c r="O268" i="16"/>
  <c r="O261" i="16"/>
  <c r="O243" i="16"/>
  <c r="O289" i="16"/>
  <c r="O265" i="16"/>
  <c r="P243" i="16"/>
  <c r="O256" i="16"/>
  <c r="O260" i="16"/>
  <c r="O288" i="16"/>
  <c r="P287" i="16"/>
  <c r="P263" i="16"/>
  <c r="P251" i="16"/>
  <c r="P285" i="16"/>
  <c r="P274" i="16"/>
  <c r="P268" i="16"/>
  <c r="P289" i="16"/>
  <c r="P269" i="16"/>
  <c r="P278" i="16"/>
  <c r="P264" i="16"/>
  <c r="O248" i="16"/>
  <c r="O276" i="16"/>
  <c r="O246" i="16"/>
  <c r="O281" i="16"/>
  <c r="P254" i="16"/>
  <c r="P248" i="16"/>
  <c r="P276" i="16"/>
  <c r="P256" i="16"/>
  <c r="P246" i="16"/>
  <c r="P284" i="16"/>
  <c r="O269" i="16"/>
  <c r="P267" i="16"/>
  <c r="P260" i="16"/>
  <c r="P281" i="16"/>
  <c r="P258" i="16"/>
  <c r="O252" i="16"/>
  <c r="O286" i="16"/>
  <c r="O262" i="16"/>
  <c r="O250" i="16"/>
  <c r="O245" i="16"/>
  <c r="O283" i="16"/>
  <c r="O290" i="16"/>
  <c r="O266" i="16"/>
  <c r="P252" i="16"/>
  <c r="P286" i="16"/>
  <c r="P262" i="16"/>
  <c r="P250" i="16"/>
  <c r="P245" i="16"/>
  <c r="P283" i="16"/>
  <c r="P290" i="16"/>
  <c r="P266" i="16"/>
  <c r="P288" i="16"/>
  <c r="Y245" i="18"/>
  <c r="Y239" i="18"/>
  <c r="Y233" i="18"/>
  <c r="Y249" i="18"/>
  <c r="Y252" i="18"/>
  <c r="Y237" i="18"/>
  <c r="Y240" i="18"/>
  <c r="Y256" i="18"/>
  <c r="Y238" i="18"/>
  <c r="Y248" i="18"/>
  <c r="Y250" i="18"/>
  <c r="Y244" i="18"/>
  <c r="Y255" i="18"/>
  <c r="Y242" i="18"/>
  <c r="Y236" i="18"/>
  <c r="Y247" i="18"/>
  <c r="Y246" i="18"/>
  <c r="Y234" i="18"/>
  <c r="Y243" i="18"/>
  <c r="Y258" i="18"/>
  <c r="Y254" i="18"/>
  <c r="Y235" i="18"/>
  <c r="Y259" i="18"/>
  <c r="Y251" i="18"/>
  <c r="Y241" i="18"/>
  <c r="Y257" i="18"/>
  <c r="Y253" i="18"/>
  <c r="P238" i="16"/>
  <c r="O238" i="16"/>
  <c r="O199" i="16"/>
  <c r="P237" i="16"/>
  <c r="O237" i="16"/>
  <c r="P236" i="16"/>
  <c r="O236" i="16"/>
  <c r="P235" i="16"/>
  <c r="O235" i="16"/>
  <c r="P241" i="16"/>
  <c r="O240" i="16"/>
  <c r="P242" i="16"/>
  <c r="O242" i="16"/>
  <c r="O241" i="16"/>
  <c r="P240" i="16"/>
  <c r="P239" i="16"/>
  <c r="O239" i="16"/>
  <c r="BU220" i="17"/>
  <c r="Y230" i="18"/>
  <c r="Y231" i="18"/>
  <c r="Y232" i="18"/>
  <c r="Y229" i="18"/>
  <c r="BV254" i="17"/>
  <c r="BV217" i="17"/>
  <c r="BV213" i="17"/>
  <c r="BV239" i="17"/>
  <c r="BV221" i="17"/>
  <c r="BV232" i="17"/>
  <c r="BU230" i="17"/>
  <c r="BU264" i="17"/>
  <c r="BU235" i="17"/>
  <c r="BU219" i="17"/>
  <c r="BU241" i="17"/>
  <c r="BU228" i="17"/>
  <c r="O198" i="16"/>
  <c r="BV227" i="17"/>
  <c r="BV250" i="17"/>
  <c r="BV244" i="17"/>
  <c r="BV229" i="17"/>
  <c r="BV237" i="17"/>
  <c r="BV215" i="17"/>
  <c r="BU251" i="17"/>
  <c r="BU236" i="17"/>
  <c r="BU226" i="17"/>
  <c r="BU242" i="17"/>
  <c r="BV216" i="17"/>
  <c r="BV249" i="17"/>
  <c r="BV243" i="17"/>
  <c r="BV218" i="17"/>
  <c r="BV225" i="17"/>
  <c r="BV231" i="17"/>
  <c r="BU252" i="17"/>
  <c r="BU231" i="17"/>
  <c r="BU225" i="17"/>
  <c r="BU218" i="17"/>
  <c r="BU243" i="17"/>
  <c r="BV253" i="17"/>
  <c r="BV248" i="17"/>
  <c r="BV242" i="17"/>
  <c r="BV226" i="17"/>
  <c r="BV236" i="17"/>
  <c r="BV220" i="17"/>
  <c r="BU224" i="17"/>
  <c r="BU215" i="17"/>
  <c r="BU237" i="17"/>
  <c r="BU229" i="17"/>
  <c r="BU244" i="17"/>
  <c r="O172" i="16"/>
  <c r="BV235" i="17"/>
  <c r="BU221" i="17"/>
  <c r="BV224" i="17"/>
  <c r="BV228" i="17"/>
  <c r="BV241" i="17"/>
  <c r="BV219" i="17"/>
  <c r="BU248" i="17"/>
  <c r="BU253" i="17"/>
  <c r="BU232" i="17"/>
  <c r="BU239" i="17"/>
  <c r="BU213" i="17"/>
  <c r="P172" i="16"/>
  <c r="BV252" i="17"/>
  <c r="BV247" i="17"/>
  <c r="BV211" i="17"/>
  <c r="BV238" i="17"/>
  <c r="BV234" i="17"/>
  <c r="BU249" i="17"/>
  <c r="BU216" i="17"/>
  <c r="BU233" i="17"/>
  <c r="BU212" i="17"/>
  <c r="BU245" i="17"/>
  <c r="BV251" i="17"/>
  <c r="BV240" i="17"/>
  <c r="BV222" i="17"/>
  <c r="BU250" i="17"/>
  <c r="BU214" i="17"/>
  <c r="BU240" i="17"/>
  <c r="BV245" i="17"/>
  <c r="BV223" i="17"/>
  <c r="BU217" i="17"/>
  <c r="BU234" i="17"/>
  <c r="BU211" i="17"/>
  <c r="O226" i="16"/>
  <c r="BU223" i="17"/>
  <c r="BV246" i="17"/>
  <c r="BV214" i="17"/>
  <c r="BU227" i="17"/>
  <c r="BU222" i="17"/>
  <c r="BU246" i="17"/>
  <c r="BV230" i="17"/>
  <c r="BV212" i="17"/>
  <c r="BV233" i="17"/>
  <c r="BU254" i="17"/>
  <c r="BU238" i="17"/>
  <c r="BU247" i="17"/>
  <c r="O232" i="16"/>
  <c r="BV265" i="17"/>
  <c r="BV260" i="17"/>
  <c r="BV271" i="17"/>
  <c r="BU265" i="17"/>
  <c r="BU270" i="17"/>
  <c r="O234" i="16"/>
  <c r="O231" i="16"/>
  <c r="O229" i="16"/>
  <c r="O219" i="16"/>
  <c r="BU267" i="17"/>
  <c r="BU260" i="17"/>
  <c r="P227" i="16"/>
  <c r="BV264" i="17"/>
  <c r="BV263" i="17"/>
  <c r="BV267" i="17"/>
  <c r="P225" i="16"/>
  <c r="BV259" i="17"/>
  <c r="BV269" i="17"/>
  <c r="P231" i="16"/>
  <c r="BV256" i="17"/>
  <c r="P226" i="16"/>
  <c r="O227" i="16"/>
  <c r="BV270" i="17"/>
  <c r="BV258" i="17"/>
  <c r="BV261" i="17"/>
  <c r="P233" i="16"/>
  <c r="P234" i="16"/>
  <c r="P229" i="16"/>
  <c r="BU262" i="17"/>
  <c r="BU257" i="17"/>
  <c r="BV266" i="17"/>
  <c r="BU258" i="17"/>
  <c r="BU255" i="17"/>
  <c r="BV262" i="17"/>
  <c r="BU271" i="17"/>
  <c r="P232" i="16"/>
  <c r="O233" i="16"/>
  <c r="BU268" i="17"/>
  <c r="BU263" i="17"/>
  <c r="BV257" i="17"/>
  <c r="BV255" i="17"/>
  <c r="O228" i="16"/>
  <c r="BV268" i="17"/>
  <c r="P228" i="16"/>
  <c r="BU272" i="17"/>
  <c r="BU266" i="17"/>
  <c r="BU269" i="17"/>
  <c r="BU259" i="17"/>
  <c r="P219" i="16"/>
  <c r="BU256" i="17"/>
  <c r="BU261" i="17"/>
  <c r="O225" i="16"/>
  <c r="BV272" i="17"/>
  <c r="O221" i="16"/>
  <c r="P218" i="16"/>
  <c r="P221" i="16"/>
  <c r="O218" i="16"/>
  <c r="O217" i="16"/>
  <c r="P223" i="16"/>
  <c r="P217" i="16"/>
  <c r="O220" i="16"/>
  <c r="P224" i="16"/>
  <c r="P222" i="16"/>
  <c r="O222" i="16"/>
  <c r="P220" i="16"/>
  <c r="O223" i="16"/>
  <c r="O230" i="16"/>
  <c r="P230" i="16"/>
  <c r="O224" i="16"/>
  <c r="Y225" i="18"/>
  <c r="Y224" i="18"/>
  <c r="O59" i="16"/>
  <c r="O58" i="16"/>
  <c r="P59" i="16"/>
  <c r="P58" i="16"/>
  <c r="O195" i="16"/>
  <c r="O207" i="16"/>
  <c r="O178" i="16"/>
  <c r="O193" i="16"/>
  <c r="O205" i="16"/>
  <c r="O212" i="16"/>
  <c r="O175" i="16"/>
  <c r="O190" i="16"/>
  <c r="P202" i="16"/>
  <c r="O173" i="16"/>
  <c r="O188" i="16"/>
  <c r="O200" i="16"/>
  <c r="O202" i="16"/>
  <c r="P188" i="16"/>
  <c r="O180" i="16"/>
  <c r="P213" i="16"/>
  <c r="P210" i="16"/>
  <c r="P186" i="16"/>
  <c r="O210" i="16"/>
  <c r="P195" i="16"/>
  <c r="P207" i="16"/>
  <c r="P178" i="16"/>
  <c r="P193" i="16"/>
  <c r="P205" i="16"/>
  <c r="P212" i="16"/>
  <c r="P175" i="16"/>
  <c r="P190" i="16"/>
  <c r="P173" i="16"/>
  <c r="P200" i="16"/>
  <c r="O186" i="16"/>
  <c r="O181" i="16"/>
  <c r="O213" i="16"/>
  <c r="P181" i="16"/>
  <c r="O187" i="16"/>
  <c r="P214" i="16"/>
  <c r="O185" i="16"/>
  <c r="O192" i="16"/>
  <c r="O204" i="16"/>
  <c r="O211" i="16"/>
  <c r="O182" i="16"/>
  <c r="O197" i="16"/>
  <c r="O209" i="16"/>
  <c r="O57" i="16"/>
  <c r="P57" i="16"/>
  <c r="P196" i="16"/>
  <c r="P187" i="16"/>
  <c r="P199" i="16"/>
  <c r="O214" i="16"/>
  <c r="P185" i="16"/>
  <c r="P192" i="16"/>
  <c r="P204" i="16"/>
  <c r="P211" i="16"/>
  <c r="P182" i="16"/>
  <c r="P197" i="16"/>
  <c r="P209" i="16"/>
  <c r="P180" i="16"/>
  <c r="O183" i="16"/>
  <c r="P215" i="16"/>
  <c r="P176" i="16"/>
  <c r="O179" i="16"/>
  <c r="O194" i="16"/>
  <c r="P206" i="16"/>
  <c r="O177" i="16"/>
  <c r="O184" i="16"/>
  <c r="O191" i="16"/>
  <c r="O203" i="16"/>
  <c r="O174" i="16"/>
  <c r="O189" i="16"/>
  <c r="P201" i="16"/>
  <c r="O216" i="16"/>
  <c r="O176" i="16"/>
  <c r="O208" i="16"/>
  <c r="P183" i="16"/>
  <c r="P179" i="16"/>
  <c r="P194" i="16"/>
  <c r="O206" i="16"/>
  <c r="P177" i="16"/>
  <c r="P184" i="16"/>
  <c r="P191" i="16"/>
  <c r="P203" i="16"/>
  <c r="P174" i="16"/>
  <c r="P189" i="16"/>
  <c r="O201" i="16"/>
  <c r="P216" i="16"/>
  <c r="O215" i="16"/>
  <c r="O196" i="16"/>
  <c r="P198" i="16"/>
  <c r="P208" i="16"/>
  <c r="O51" i="16"/>
  <c r="O53" i="16"/>
  <c r="O52" i="16"/>
  <c r="P53" i="16"/>
  <c r="O49" i="16"/>
  <c r="O56" i="16"/>
  <c r="O48" i="16"/>
  <c r="P51" i="16"/>
  <c r="P52" i="16"/>
  <c r="P50" i="16"/>
  <c r="P47" i="16"/>
  <c r="P48" i="16"/>
  <c r="O54" i="16"/>
  <c r="O50" i="16"/>
  <c r="P49" i="16"/>
  <c r="P56" i="16"/>
  <c r="O55" i="16"/>
  <c r="P54" i="16"/>
  <c r="O47" i="16"/>
  <c r="P55" i="16"/>
  <c r="O45" i="16"/>
  <c r="O44" i="16"/>
  <c r="O120" i="16"/>
  <c r="O64" i="16"/>
  <c r="P44" i="16"/>
  <c r="P64" i="16"/>
  <c r="O65" i="16"/>
  <c r="O121" i="16"/>
  <c r="P121" i="16"/>
  <c r="O60" i="16"/>
  <c r="P60" i="16"/>
  <c r="O62" i="16"/>
  <c r="P45" i="16"/>
  <c r="P120" i="16"/>
  <c r="P61" i="16"/>
  <c r="O42" i="16"/>
  <c r="P67" i="16"/>
  <c r="O66" i="16"/>
  <c r="P66" i="16"/>
  <c r="O61" i="16"/>
  <c r="P42" i="16"/>
  <c r="P65" i="16"/>
  <c r="O67" i="16"/>
  <c r="O122" i="16"/>
  <c r="P122" i="16"/>
  <c r="O43" i="16"/>
  <c r="P43" i="16"/>
  <c r="O46" i="16"/>
  <c r="P63" i="16"/>
  <c r="P46" i="16"/>
  <c r="O63" i="16"/>
  <c r="P62" i="16"/>
  <c r="O113" i="16"/>
  <c r="O114" i="16"/>
  <c r="P114" i="16"/>
  <c r="O119" i="16"/>
  <c r="P119" i="16"/>
  <c r="O116" i="16"/>
  <c r="O117" i="16"/>
  <c r="P113" i="16"/>
  <c r="O118" i="16"/>
  <c r="P116" i="16"/>
  <c r="P118" i="16"/>
  <c r="O115" i="16"/>
  <c r="P115" i="16"/>
  <c r="P117" i="16"/>
  <c r="Y223" i="18"/>
  <c r="O2" i="16"/>
  <c r="O10" i="16"/>
  <c r="P19" i="16"/>
  <c r="P7" i="16"/>
  <c r="O31" i="16"/>
  <c r="O35" i="16"/>
  <c r="O39" i="16"/>
  <c r="O22" i="16"/>
  <c r="O26" i="16"/>
  <c r="O12" i="16"/>
  <c r="O16" i="16"/>
  <c r="O3" i="16"/>
  <c r="O20" i="16"/>
  <c r="P8" i="16"/>
  <c r="P31" i="16"/>
  <c r="P35" i="16"/>
  <c r="P39" i="16"/>
  <c r="P22" i="16"/>
  <c r="P26" i="16"/>
  <c r="P12" i="16"/>
  <c r="P16" i="16"/>
  <c r="O4" i="16"/>
  <c r="P20" i="16"/>
  <c r="P9" i="16"/>
  <c r="O32" i="16"/>
  <c r="O36" i="16"/>
  <c r="O40" i="16"/>
  <c r="O23" i="16"/>
  <c r="O27" i="16"/>
  <c r="O13" i="16"/>
  <c r="O5" i="16"/>
  <c r="O17" i="16"/>
  <c r="P2" i="16"/>
  <c r="P10" i="16"/>
  <c r="P32" i="16"/>
  <c r="P36" i="16"/>
  <c r="P40" i="16"/>
  <c r="P23" i="16"/>
  <c r="P27" i="16"/>
  <c r="P13" i="16"/>
  <c r="O6" i="16"/>
  <c r="P17" i="16"/>
  <c r="P3" i="16"/>
  <c r="O29" i="16"/>
  <c r="O33" i="16"/>
  <c r="O37" i="16"/>
  <c r="O41" i="16"/>
  <c r="O24" i="16"/>
  <c r="O28" i="16"/>
  <c r="O14" i="16"/>
  <c r="O7" i="16"/>
  <c r="O18" i="16"/>
  <c r="P4" i="16"/>
  <c r="P29" i="16"/>
  <c r="P33" i="16"/>
  <c r="P37" i="16"/>
  <c r="P41" i="16"/>
  <c r="P24" i="16"/>
  <c r="P28" i="16"/>
  <c r="P14" i="16"/>
  <c r="O8" i="16"/>
  <c r="P18" i="16"/>
  <c r="P5" i="16"/>
  <c r="O30" i="16"/>
  <c r="O34" i="16"/>
  <c r="O38" i="16"/>
  <c r="O21" i="16"/>
  <c r="O25" i="16"/>
  <c r="O11" i="16"/>
  <c r="O15" i="16"/>
  <c r="O9" i="16"/>
  <c r="O19" i="16"/>
  <c r="P6" i="16"/>
  <c r="P30" i="16"/>
  <c r="P34" i="16"/>
  <c r="P38" i="16"/>
  <c r="P21" i="16"/>
  <c r="P25" i="16"/>
  <c r="P11" i="16"/>
  <c r="P15" i="16"/>
  <c r="O162" i="16"/>
  <c r="P162" i="16"/>
  <c r="P78" i="16"/>
  <c r="O137" i="16"/>
  <c r="P80" i="16"/>
  <c r="P72" i="16"/>
  <c r="P75" i="16"/>
  <c r="O133" i="16"/>
  <c r="O131" i="16"/>
  <c r="P132" i="16"/>
  <c r="O78" i="16"/>
  <c r="P137" i="16"/>
  <c r="O80" i="16"/>
  <c r="O72" i="16"/>
  <c r="O75" i="16"/>
  <c r="P133" i="16"/>
  <c r="P131" i="16"/>
  <c r="P71" i="16"/>
  <c r="P140" i="16"/>
  <c r="P73" i="16"/>
  <c r="P103" i="16"/>
  <c r="O138" i="16"/>
  <c r="P79" i="16"/>
  <c r="P70" i="16"/>
  <c r="O130" i="16"/>
  <c r="P74" i="16"/>
  <c r="O140" i="16"/>
  <c r="O73" i="16"/>
  <c r="O103" i="16"/>
  <c r="P138" i="16"/>
  <c r="O79" i="16"/>
  <c r="O70" i="16"/>
  <c r="P130" i="16"/>
  <c r="O134" i="16"/>
  <c r="O139" i="16"/>
  <c r="O135" i="16"/>
  <c r="P68" i="16"/>
  <c r="P102" i="16"/>
  <c r="P76" i="16"/>
  <c r="O132" i="16"/>
  <c r="P104" i="16"/>
  <c r="P134" i="16"/>
  <c r="P139" i="16"/>
  <c r="P135" i="16"/>
  <c r="O68" i="16"/>
  <c r="O102" i="16"/>
  <c r="O76" i="16"/>
  <c r="P77" i="16"/>
  <c r="P69" i="16"/>
  <c r="P136" i="16"/>
  <c r="O77" i="16"/>
  <c r="O69" i="16"/>
  <c r="O136" i="16"/>
  <c r="O74" i="16"/>
  <c r="O71" i="16"/>
  <c r="O104" i="16"/>
  <c r="O123" i="16"/>
  <c r="P145" i="16"/>
  <c r="O129" i="16"/>
  <c r="O126" i="16"/>
  <c r="P123" i="16"/>
  <c r="P129" i="16"/>
  <c r="P126" i="16"/>
  <c r="O124" i="16"/>
  <c r="O128" i="16"/>
  <c r="P128" i="16"/>
  <c r="O127" i="16"/>
  <c r="O145" i="16"/>
  <c r="P124" i="16"/>
  <c r="P146" i="16"/>
  <c r="O150" i="16"/>
  <c r="O151" i="16"/>
  <c r="P151" i="16"/>
  <c r="P127" i="16"/>
  <c r="P150" i="16"/>
  <c r="O143" i="16"/>
  <c r="P149" i="16"/>
  <c r="O125" i="16"/>
  <c r="O149" i="16"/>
  <c r="O144" i="16"/>
  <c r="P144" i="16"/>
  <c r="P143" i="16"/>
  <c r="P125" i="16"/>
  <c r="O146" i="16"/>
  <c r="O147" i="16"/>
  <c r="O142" i="16"/>
  <c r="P147" i="16"/>
  <c r="O148" i="16"/>
  <c r="P148" i="16"/>
  <c r="P142" i="16"/>
  <c r="P141" i="16"/>
  <c r="O141" i="16"/>
  <c r="O96" i="16"/>
  <c r="O93" i="16"/>
  <c r="O86" i="16"/>
  <c r="P91" i="16"/>
  <c r="O97" i="16"/>
  <c r="O94" i="16"/>
  <c r="P99" i="16"/>
  <c r="P93" i="16"/>
  <c r="P86" i="16"/>
  <c r="P97" i="16"/>
  <c r="O99" i="16"/>
  <c r="P89" i="16"/>
  <c r="O112" i="16"/>
  <c r="O84" i="16"/>
  <c r="P81" i="16"/>
  <c r="P96" i="16"/>
  <c r="O91" i="16"/>
  <c r="P94" i="16"/>
  <c r="P87" i="16"/>
  <c r="P82" i="16"/>
  <c r="O92" i="16"/>
  <c r="P109" i="16"/>
  <c r="P111" i="16"/>
  <c r="O89" i="16"/>
  <c r="O85" i="16"/>
  <c r="O82" i="16"/>
  <c r="P112" i="16"/>
  <c r="O90" i="16"/>
  <c r="P90" i="16"/>
  <c r="O108" i="16"/>
  <c r="O88" i="16"/>
  <c r="O111" i="16"/>
  <c r="P85" i="16"/>
  <c r="P92" i="16"/>
  <c r="O100" i="16"/>
  <c r="O101" i="16"/>
  <c r="O81" i="16"/>
  <c r="P100" i="16"/>
  <c r="P101" i="16"/>
  <c r="P108" i="16"/>
  <c r="O83" i="16"/>
  <c r="O98" i="16"/>
  <c r="P95" i="16"/>
  <c r="P110" i="16"/>
  <c r="P83" i="16"/>
  <c r="P98" i="16"/>
  <c r="O95" i="16"/>
  <c r="P88" i="16"/>
  <c r="O109" i="16"/>
  <c r="O110" i="16"/>
  <c r="O87" i="16"/>
  <c r="P84" i="16"/>
  <c r="P107" i="16"/>
  <c r="O107" i="16"/>
  <c r="P106" i="16"/>
  <c r="O106" i="16"/>
  <c r="P105" i="16"/>
  <c r="O105" i="16"/>
  <c r="O163" i="16"/>
  <c r="P153" i="16"/>
  <c r="P161" i="16"/>
  <c r="O159" i="16"/>
  <c r="P154" i="16"/>
  <c r="O152" i="16"/>
  <c r="O160" i="16"/>
  <c r="P155" i="16"/>
  <c r="O153" i="16"/>
  <c r="O161" i="16"/>
  <c r="P156" i="16"/>
  <c r="O154" i="16"/>
  <c r="P160" i="16"/>
  <c r="P157" i="16"/>
  <c r="O155" i="16"/>
  <c r="P152" i="16"/>
  <c r="P158" i="16"/>
  <c r="O156" i="16"/>
  <c r="P159" i="16"/>
  <c r="O157" i="16"/>
  <c r="O158" i="16"/>
  <c r="O171" i="16"/>
  <c r="O167" i="16"/>
  <c r="P166" i="16"/>
  <c r="P165" i="16"/>
  <c r="O165" i="16"/>
  <c r="O164" i="16"/>
  <c r="P170" i="16"/>
  <c r="P164" i="16"/>
  <c r="P171" i="16"/>
  <c r="O170" i="16"/>
  <c r="O166" i="16"/>
  <c r="P169" i="16"/>
  <c r="O169" i="16"/>
  <c r="P168" i="16"/>
  <c r="O168" i="16"/>
  <c r="P167" i="16"/>
  <c r="BU2" i="17"/>
  <c r="P163" i="16"/>
  <c r="A184" i="16"/>
  <c r="BV2" i="17"/>
  <c r="C199" i="17" l="1"/>
  <c r="K200" i="17"/>
  <c r="A199" i="17"/>
  <c r="A185" i="16"/>
  <c r="K201" i="17" l="1"/>
  <c r="A200" i="17"/>
  <c r="C200" i="17"/>
  <c r="A186" i="16"/>
  <c r="A201" i="17" l="1"/>
  <c r="C201" i="17"/>
  <c r="K202" i="17"/>
  <c r="A187" i="16"/>
  <c r="C202" i="17" l="1"/>
  <c r="K203" i="17"/>
  <c r="A202" i="17"/>
  <c r="A188" i="16"/>
  <c r="A203" i="17" l="1"/>
  <c r="C203" i="17"/>
  <c r="K204" i="17"/>
  <c r="A189" i="16"/>
  <c r="A204" i="17" l="1"/>
  <c r="C204" i="17"/>
  <c r="K205" i="17"/>
  <c r="A190" i="16"/>
  <c r="K206" i="17" l="1"/>
  <c r="A205" i="17"/>
  <c r="C205" i="17"/>
  <c r="A191" i="16"/>
  <c r="K207" i="17" l="1"/>
  <c r="A206" i="17"/>
  <c r="C206" i="17"/>
  <c r="A192" i="16"/>
  <c r="C207" i="17" l="1"/>
  <c r="K208" i="17"/>
  <c r="A207" i="17"/>
  <c r="A193" i="16"/>
  <c r="K209" i="17" l="1"/>
  <c r="A208" i="17"/>
  <c r="C208" i="17"/>
  <c r="A194" i="16"/>
  <c r="A209" i="17" l="1"/>
  <c r="C209" i="17"/>
  <c r="K210" i="17"/>
  <c r="A195" i="16"/>
  <c r="C210" i="17" l="1"/>
  <c r="A210" i="17"/>
  <c r="A196" i="16"/>
  <c r="A197" i="16" l="1"/>
  <c r="A198" i="16" l="1"/>
  <c r="A230" i="16" l="1"/>
  <c r="A220" i="16" l="1"/>
  <c r="A221" i="16" l="1"/>
  <c r="A222" i="16" l="1"/>
  <c r="A223" i="16" l="1"/>
  <c r="A224" i="16" l="1"/>
  <c r="A217" i="16" l="1"/>
  <c r="A218" i="16" l="1"/>
  <c r="A239" i="16" l="1"/>
  <c r="A235" i="16" l="1"/>
  <c r="A236" i="16" l="1"/>
  <c r="A237" i="16" l="1"/>
  <c r="A238" i="16" l="1"/>
  <c r="A262" i="16" l="1"/>
  <c r="A263" i="16" l="1"/>
  <c r="A264" i="16" l="1"/>
  <c r="A265" i="16" l="1"/>
  <c r="A266" i="16" l="1"/>
  <c r="A267" i="16" l="1"/>
  <c r="A268" i="16" l="1"/>
  <c r="A255" i="16" l="1"/>
  <c r="A256" i="16" l="1"/>
  <c r="A257" i="16" l="1"/>
  <c r="A258" i="16" l="1"/>
  <c r="A259" i="16" l="1"/>
  <c r="A260" i="16" l="1"/>
  <c r="A261" i="16" l="1"/>
  <c r="A249" i="16" l="1"/>
  <c r="A250" i="16" l="1"/>
  <c r="A251" i="16" l="1"/>
  <c r="A252" i="16" l="1"/>
  <c r="A253" i="16" l="1"/>
  <c r="A254" i="16" l="1"/>
  <c r="A243" i="16" l="1"/>
  <c r="A244" i="16" l="1"/>
  <c r="A245" i="16" l="1"/>
  <c r="A246" i="16" l="1"/>
  <c r="A247" i="16" l="1"/>
  <c r="A248" i="16" l="1"/>
  <c r="A280" i="16" l="1"/>
  <c r="A281" i="16" l="1"/>
  <c r="A282" i="16" l="1"/>
  <c r="A283" i="16" l="1"/>
  <c r="A284" i="16" l="1"/>
  <c r="A285" i="16" l="1"/>
  <c r="A286" i="16" l="1"/>
  <c r="A287" i="16" l="1"/>
  <c r="A288" i="16" l="1"/>
  <c r="A289" i="16" l="1"/>
  <c r="A290" i="16" l="1"/>
  <c r="A269" i="16" l="1"/>
  <c r="A274" i="16" l="1"/>
  <c r="A275" i="16" l="1"/>
  <c r="A276" i="16" l="1"/>
  <c r="A277" i="16" l="1"/>
  <c r="A278" i="16" l="1"/>
  <c r="A279" i="16" l="1"/>
  <c r="A305" i="16" l="1"/>
  <c r="A306" i="16" l="1"/>
  <c r="A307" i="16" l="1"/>
  <c r="A308" i="16" l="1"/>
  <c r="A301" i="16" l="1"/>
  <c r="A302" i="16" l="1"/>
  <c r="A303" i="16" l="1"/>
  <c r="A304" i="16" l="1"/>
  <c r="A313" i="16" l="1"/>
  <c r="A324" i="16" l="1"/>
  <c r="A325" i="16" l="1"/>
  <c r="A326" i="16" l="1"/>
  <c r="A327" i="16" l="1"/>
  <c r="A318" i="16" l="1"/>
  <c r="A319" i="16" l="1"/>
  <c r="A320" i="16" l="1"/>
  <c r="A321" i="16" l="1"/>
  <c r="A345" i="16" l="1"/>
  <c r="A346" i="16" l="1"/>
  <c r="A347" i="16" l="1"/>
  <c r="A348" i="16" l="1"/>
  <c r="A349" i="16" l="1"/>
  <c r="A361" i="16" l="1"/>
  <c r="A362" i="16" l="1"/>
  <c r="A363" i="16" l="1"/>
  <c r="A364" i="16" l="1"/>
  <c r="A356" i="16" l="1"/>
  <c r="A357" i="16" l="1"/>
  <c r="A358" i="16" l="1"/>
  <c r="A359" i="16" l="1"/>
  <c r="A360" i="16" l="1"/>
  <c r="A352" i="16" l="1"/>
  <c r="A394" i="16" l="1"/>
  <c r="A395" i="16" l="1"/>
  <c r="A396" i="16" l="1"/>
  <c r="A397" i="16" l="1"/>
  <c r="A398" i="16" l="1"/>
  <c r="A399" i="16" l="1"/>
  <c r="A400" i="16" l="1"/>
  <c r="A401" i="16" l="1"/>
  <c r="A402" i="16" l="1"/>
  <c r="A403" i="16" l="1"/>
  <c r="A384" i="16" l="1"/>
  <c r="A385" i="16" l="1"/>
  <c r="A386" i="16" l="1"/>
  <c r="A387" i="16" l="1"/>
  <c r="A388" i="16" l="1"/>
  <c r="A389" i="16" l="1"/>
  <c r="A390" i="16" l="1"/>
  <c r="A391" i="16" l="1"/>
  <c r="A392" i="16" l="1"/>
  <c r="A393" i="16" l="1"/>
  <c r="A375" i="16" l="1"/>
  <c r="A376" i="16" l="1"/>
  <c r="A377" i="16" l="1"/>
  <c r="A378" i="16" l="1"/>
  <c r="A379" i="16" l="1"/>
  <c r="A380" i="16" l="1"/>
  <c r="A381" i="16" l="1"/>
  <c r="A382" i="16" l="1"/>
  <c r="A383" i="16"/>
  <c r="N228" i="18" l="1"/>
  <c r="N225" i="18"/>
  <c r="M224" i="18"/>
  <c r="M223" i="18"/>
  <c r="N223" i="18"/>
  <c r="M228" i="18"/>
  <c r="N224" i="18"/>
  <c r="M225" i="18"/>
  <c r="N227" i="18"/>
  <c r="M227" i="18"/>
  <c r="M226" i="18"/>
  <c r="N226" i="18"/>
  <c r="M232" i="18"/>
  <c r="O232" i="18" s="1"/>
  <c r="N229" i="18"/>
  <c r="M229" i="18"/>
  <c r="O228" i="18" l="1"/>
  <c r="O224" i="18"/>
  <c r="O223" i="18"/>
  <c r="O225" i="18"/>
  <c r="O229" i="18"/>
  <c r="O227" i="18"/>
  <c r="O226" i="18"/>
  <c r="K298" i="17"/>
  <c r="C298" i="17" s="1"/>
  <c r="K325" i="17"/>
  <c r="A325" i="17" s="1"/>
  <c r="K281" i="17"/>
  <c r="K282" i="17" s="1"/>
  <c r="J362" i="17"/>
  <c r="J363" i="17" s="1"/>
  <c r="K362" i="17"/>
  <c r="K363" i="17" s="1"/>
  <c r="C363" i="17" s="1"/>
  <c r="K356" i="17"/>
  <c r="K290" i="17" s="1"/>
  <c r="K353" i="17"/>
  <c r="A353" i="17" s="1"/>
  <c r="K299" i="17" l="1"/>
  <c r="C299" i="17" s="1"/>
  <c r="C281" i="17"/>
  <c r="A281" i="17"/>
  <c r="C353" i="17"/>
  <c r="C325" i="17"/>
  <c r="B362" i="17"/>
  <c r="A298" i="17"/>
  <c r="K300" i="17"/>
  <c r="B363" i="17"/>
  <c r="A363" i="17"/>
  <c r="C282" i="17"/>
  <c r="A282" i="17"/>
  <c r="K283" i="17"/>
  <c r="C290" i="17"/>
  <c r="A290" i="17"/>
  <c r="C362" i="17"/>
  <c r="K326" i="17"/>
  <c r="K327" i="17" s="1"/>
  <c r="C356" i="17"/>
  <c r="A356" i="17"/>
  <c r="A362" i="17"/>
  <c r="A299" i="17" l="1"/>
  <c r="A327" i="17"/>
  <c r="C327" i="17"/>
  <c r="A300" i="17"/>
  <c r="C300" i="17"/>
  <c r="K284" i="17"/>
  <c r="K285" i="17" s="1"/>
  <c r="C283" i="17"/>
  <c r="A283" i="17"/>
  <c r="C326" i="17"/>
  <c r="A326" i="17"/>
  <c r="C285" i="17" l="1"/>
  <c r="A285" i="17"/>
  <c r="K286" i="17"/>
  <c r="C284" i="17"/>
  <c r="A284" i="17"/>
  <c r="K310" i="17"/>
  <c r="K311" i="17" s="1"/>
  <c r="K291" i="17"/>
  <c r="A291" i="17" s="1"/>
  <c r="K357" i="17"/>
  <c r="C357" i="17" s="1"/>
  <c r="K359" i="17"/>
  <c r="C359" i="17" s="1"/>
  <c r="K295" i="17"/>
  <c r="C295" i="17" s="1"/>
  <c r="K292" i="17" l="1"/>
  <c r="C292" i="17" s="1"/>
  <c r="C291" i="17"/>
  <c r="A357" i="17"/>
  <c r="A359" i="17"/>
  <c r="A295" i="17"/>
  <c r="A311" i="17"/>
  <c r="C311" i="17"/>
  <c r="A310" i="17"/>
  <c r="A286" i="17"/>
  <c r="C286" i="17"/>
  <c r="K287" i="17"/>
  <c r="C310" i="17"/>
  <c r="A292" i="17" l="1"/>
  <c r="K293" i="17"/>
  <c r="K288" i="17"/>
  <c r="A287" i="17"/>
  <c r="C287" i="17"/>
  <c r="A293" i="17" l="1"/>
  <c r="C293" i="17"/>
  <c r="C288" i="17"/>
  <c r="A288" i="17"/>
  <c r="B633" i="17"/>
  <c r="B658" i="17"/>
  <c r="B620" i="17"/>
  <c r="B642" i="17"/>
  <c r="B665" i="17"/>
  <c r="B626" i="17"/>
  <c r="B623" i="17"/>
  <c r="B654" i="17"/>
  <c r="B656" i="17"/>
  <c r="B638" i="17"/>
  <c r="O609" i="17"/>
  <c r="C609" i="17" s="1"/>
  <c r="B609" i="17"/>
  <c r="B610" i="17"/>
  <c r="O665" i="17"/>
  <c r="A665" i="17" s="1"/>
  <c r="B663" i="17"/>
  <c r="B662" i="17"/>
  <c r="B645" i="17"/>
  <c r="B628" i="17"/>
  <c r="O658" i="17"/>
  <c r="C658" i="17" s="1"/>
  <c r="B627" i="17"/>
  <c r="O633" i="17"/>
  <c r="A633" i="17" s="1"/>
  <c r="O632" i="17"/>
  <c r="A632" i="17" s="1"/>
  <c r="B632" i="17"/>
  <c r="O610" i="17"/>
  <c r="A610" i="17" s="1"/>
  <c r="B641" i="17"/>
  <c r="O620" i="17"/>
  <c r="A620" i="17" s="1"/>
  <c r="B622" i="17"/>
  <c r="B612" i="17"/>
  <c r="B660" i="17"/>
  <c r="B653" i="17"/>
  <c r="B624" i="17"/>
  <c r="B616" i="17"/>
  <c r="B634" i="17"/>
  <c r="O612" i="17"/>
  <c r="A612" i="17" s="1"/>
  <c r="O626" i="17"/>
  <c r="A626" i="17" s="1"/>
  <c r="O652" i="17"/>
  <c r="C652" i="17" s="1"/>
  <c r="B652" i="17"/>
  <c r="B617" i="17"/>
  <c r="B631" i="17"/>
  <c r="B661" i="17"/>
  <c r="B664" i="17"/>
  <c r="B614" i="17"/>
  <c r="O636" i="17"/>
  <c r="C636" i="17" s="1"/>
  <c r="B636" i="17"/>
  <c r="B621" i="17"/>
  <c r="O656" i="17"/>
  <c r="C656" i="17" s="1"/>
  <c r="B651" i="17"/>
  <c r="O631" i="17"/>
  <c r="C631" i="17" s="1"/>
  <c r="B640" i="17"/>
  <c r="O663" i="17"/>
  <c r="C663" i="17" s="1"/>
  <c r="O625" i="17"/>
  <c r="A625" i="17" s="1"/>
  <c r="B625" i="17"/>
  <c r="B615" i="17"/>
  <c r="B629" i="17"/>
  <c r="B619" i="17"/>
  <c r="O653" i="17"/>
  <c r="C653" i="17" s="1"/>
  <c r="O622" i="17"/>
  <c r="A622" i="17" s="1"/>
  <c r="B648" i="17"/>
  <c r="O647" i="17"/>
  <c r="C647" i="17" s="1"/>
  <c r="B647" i="17"/>
  <c r="O644" i="17"/>
  <c r="C644" i="17" s="1"/>
  <c r="B644" i="17"/>
  <c r="O621" i="17"/>
  <c r="A621" i="17" s="1"/>
  <c r="O651" i="17"/>
  <c r="A651" i="17" s="1"/>
  <c r="B649" i="17"/>
  <c r="B635" i="17"/>
  <c r="O662" i="17"/>
  <c r="A662" i="17" s="1"/>
  <c r="O645" i="17"/>
  <c r="C645" i="17" s="1"/>
  <c r="O660" i="17"/>
  <c r="C660" i="17" s="1"/>
  <c r="O616" i="17"/>
  <c r="A616" i="17" s="1"/>
  <c r="O655" i="17"/>
  <c r="A655" i="17" s="1"/>
  <c r="B655" i="17"/>
  <c r="B657" i="17"/>
  <c r="O657" i="17"/>
  <c r="C657" i="17" s="1"/>
  <c r="O640" i="17"/>
  <c r="A640" i="17" s="1"/>
  <c r="O614" i="17"/>
  <c r="C614" i="17" s="1"/>
  <c r="O629" i="17"/>
  <c r="A629" i="17" s="1"/>
  <c r="O643" i="17"/>
  <c r="A643" i="17" s="1"/>
  <c r="B643" i="17"/>
  <c r="O635" i="17"/>
  <c r="C635" i="17" s="1"/>
  <c r="O634" i="17"/>
  <c r="A634" i="17" s="1"/>
  <c r="O630" i="17"/>
  <c r="C630" i="17" s="1"/>
  <c r="B630" i="17"/>
  <c r="O654" i="17"/>
  <c r="A654" i="17" s="1"/>
  <c r="O637" i="17"/>
  <c r="A637" i="17" s="1"/>
  <c r="B637" i="17"/>
  <c r="O627" i="17"/>
  <c r="A627" i="17" s="1"/>
  <c r="O615" i="17"/>
  <c r="A615" i="17" s="1"/>
  <c r="B639" i="17"/>
  <c r="O650" i="17"/>
  <c r="A650" i="17" s="1"/>
  <c r="B650" i="17"/>
  <c r="O648" i="17"/>
  <c r="A648" i="17" s="1"/>
  <c r="O611" i="17"/>
  <c r="C611" i="17" s="1"/>
  <c r="B611" i="17"/>
  <c r="O641" i="17"/>
  <c r="C641" i="17" s="1"/>
  <c r="O617" i="17"/>
  <c r="C617" i="17" s="1"/>
  <c r="O649" i="17"/>
  <c r="A649" i="17" s="1"/>
  <c r="O623" i="17"/>
  <c r="A623" i="17" s="1"/>
  <c r="O628" i="17"/>
  <c r="A628" i="17" s="1"/>
  <c r="O613" i="17"/>
  <c r="A613" i="17" s="1"/>
  <c r="B613" i="17"/>
  <c r="O638" i="17"/>
  <c r="C638" i="17" s="1"/>
  <c r="O661" i="17"/>
  <c r="A661" i="17" s="1"/>
  <c r="O619" i="17"/>
  <c r="A619" i="17" s="1"/>
  <c r="O624" i="17"/>
  <c r="C624" i="17" s="1"/>
  <c r="O639" i="17"/>
  <c r="A639" i="17" s="1"/>
  <c r="O642" i="17"/>
  <c r="A642" i="17" s="1"/>
  <c r="O664" i="17"/>
  <c r="C664" i="17" s="1"/>
  <c r="O659" i="17"/>
  <c r="C659" i="17" s="1"/>
  <c r="B659" i="17"/>
  <c r="O646" i="17"/>
  <c r="C646" i="17" s="1"/>
  <c r="B646" i="17"/>
  <c r="O618" i="17"/>
  <c r="A618" i="17" s="1"/>
  <c r="B618" i="17"/>
  <c r="C619" i="17" l="1"/>
  <c r="C622" i="17"/>
  <c r="A663" i="17"/>
  <c r="A658" i="17"/>
  <c r="C628" i="17"/>
  <c r="C623" i="17"/>
  <c r="C662" i="17"/>
  <c r="A638" i="17"/>
  <c r="C648" i="17"/>
  <c r="C629" i="17"/>
  <c r="C616" i="17"/>
  <c r="C651" i="17"/>
  <c r="C633" i="17"/>
  <c r="A646" i="17"/>
  <c r="A617" i="17"/>
  <c r="A614" i="17"/>
  <c r="C621" i="17"/>
  <c r="A635" i="17"/>
  <c r="A660" i="17"/>
  <c r="C632" i="17"/>
  <c r="A659" i="17"/>
  <c r="A645" i="17"/>
  <c r="C612" i="17"/>
  <c r="C642" i="17"/>
  <c r="C661" i="17"/>
  <c r="A656" i="17"/>
  <c r="C649" i="17"/>
  <c r="C634" i="17"/>
  <c r="C637" i="17"/>
  <c r="A636" i="17"/>
  <c r="A624" i="17"/>
  <c r="A653" i="17"/>
  <c r="C610" i="17"/>
  <c r="C650" i="17"/>
  <c r="A647" i="17"/>
  <c r="A609" i="17"/>
  <c r="A641" i="17"/>
  <c r="C627" i="17"/>
  <c r="C640" i="17"/>
  <c r="C625" i="17"/>
  <c r="A664" i="17"/>
  <c r="C639" i="17"/>
  <c r="C615" i="17"/>
  <c r="C654" i="17"/>
  <c r="A657" i="17"/>
  <c r="A630" i="17"/>
  <c r="A631" i="17"/>
  <c r="C613" i="17"/>
  <c r="C620" i="17"/>
  <c r="C665" i="17"/>
  <c r="C655" i="17"/>
  <c r="C618" i="17"/>
  <c r="A644" i="17"/>
  <c r="A611" i="17"/>
  <c r="C643" i="17"/>
  <c r="C626" i="17"/>
  <c r="A652" i="17"/>
  <c r="N563" i="17"/>
  <c r="B895" i="17" l="1"/>
  <c r="M889" i="17" l="1"/>
  <c r="B896" i="17" s="1"/>
  <c r="B884" i="17"/>
  <c r="M896" i="17"/>
  <c r="B882" i="17"/>
  <c r="B894" i="17"/>
  <c r="B889" i="17"/>
  <c r="B879" i="17" l="1"/>
  <c r="B897" i="17"/>
  <c r="O889" i="17"/>
  <c r="A889" i="17" s="1"/>
  <c r="C884" i="17"/>
  <c r="B885" i="17"/>
  <c r="A884" i="17"/>
  <c r="C885" i="17"/>
  <c r="A885" i="17"/>
  <c r="B886" i="17"/>
  <c r="O896" i="17"/>
  <c r="C889" i="17" l="1"/>
  <c r="A896" i="17"/>
  <c r="C896" i="17"/>
  <c r="A886" i="17"/>
  <c r="B887" i="17"/>
  <c r="C886" i="17"/>
  <c r="C887" i="17" l="1"/>
  <c r="B888" i="17"/>
  <c r="C888" i="17" l="1"/>
  <c r="B890" i="17"/>
  <c r="C890" i="17" l="1"/>
  <c r="B891" i="17"/>
  <c r="C891" i="17" l="1"/>
  <c r="B892" i="17"/>
  <c r="C892" i="17" l="1"/>
  <c r="B893" i="17"/>
  <c r="A888" i="17" l="1"/>
  <c r="A887" i="17"/>
  <c r="A890" i="17" l="1"/>
  <c r="A891" i="17" l="1"/>
  <c r="A892" i="17" l="1"/>
  <c r="A893" i="17" l="1"/>
  <c r="A894" i="17" l="1"/>
  <c r="A897" i="17" l="1"/>
  <c r="A895" i="17"/>
  <c r="K884" i="17"/>
  <c r="K885" i="17" s="1"/>
  <c r="K886" i="17" s="1"/>
  <c r="K887" i="17" s="1"/>
  <c r="K888" i="17" s="1"/>
  <c r="K890" i="17"/>
  <c r="K891" i="17" s="1"/>
  <c r="K892" i="17" s="1"/>
  <c r="K893" i="17" s="1"/>
  <c r="K894" i="17" s="1"/>
  <c r="K895" i="17" s="1"/>
  <c r="K897" i="17"/>
  <c r="K898" i="17" s="1"/>
  <c r="K899" i="17" s="1"/>
  <c r="K900" i="17" s="1"/>
  <c r="K901" i="17" s="1"/>
  <c r="K902" i="17" s="1"/>
  <c r="K903" i="17" s="1"/>
  <c r="K904" i="17" s="1"/>
  <c r="K905" i="17" s="1"/>
  <c r="K906" i="17" s="1"/>
  <c r="K907" i="17" s="1"/>
  <c r="K908" i="17" s="1"/>
  <c r="K909" i="17" s="1"/>
  <c r="K910" i="17" s="1"/>
  <c r="K911" i="17" s="1"/>
  <c r="K912" i="17" s="1"/>
  <c r="K913" i="17" s="1"/>
  <c r="M1107" i="17" l="1"/>
  <c r="O1107" i="17" s="1"/>
  <c r="M1096" i="17"/>
  <c r="O1096" i="17" s="1"/>
  <c r="M1091" i="17"/>
  <c r="B1096" i="17" s="1"/>
  <c r="C1090" i="17"/>
  <c r="A1090" i="17"/>
  <c r="B1090" i="17"/>
  <c r="B1091" i="17"/>
  <c r="B1089" i="17"/>
  <c r="B1107" i="17"/>
  <c r="B1092" i="17" l="1"/>
  <c r="O1091" i="17"/>
  <c r="A1091" i="17" s="1"/>
  <c r="A1107" i="17"/>
  <c r="C1107" i="17"/>
  <c r="A1096" i="17"/>
  <c r="C1096" i="17"/>
  <c r="C1091" i="17" l="1"/>
  <c r="A1092" i="17"/>
  <c r="B1093" i="17"/>
  <c r="C1092" i="17"/>
  <c r="C1093" i="17" l="1"/>
  <c r="A1093" i="17"/>
  <c r="B1094" i="17"/>
  <c r="C1094" i="17" l="1"/>
  <c r="B1095" i="17"/>
  <c r="A1094" i="17"/>
  <c r="A1095" i="17" l="1"/>
  <c r="B1097" i="17"/>
  <c r="C1095" i="17"/>
  <c r="A1097" i="17" l="1"/>
  <c r="B1098" i="17"/>
  <c r="C1097" i="17"/>
  <c r="A1098" i="17" l="1"/>
  <c r="C1098" i="17"/>
  <c r="B1099" i="17"/>
  <c r="C1099" i="17" l="1"/>
  <c r="B1100" i="17"/>
  <c r="A1099" i="17"/>
  <c r="A1100" i="17" l="1"/>
  <c r="B1101" i="17"/>
  <c r="C1100" i="17"/>
  <c r="C1101" i="17" l="1"/>
  <c r="A1101" i="17"/>
  <c r="B1102" i="17"/>
  <c r="B1103" i="17" l="1"/>
  <c r="C1102" i="17"/>
  <c r="A1102" i="17"/>
  <c r="B1104" i="17" l="1"/>
  <c r="C1103" i="17"/>
  <c r="A1103" i="17"/>
  <c r="C1104" i="17" l="1"/>
  <c r="A1104" i="17"/>
  <c r="A1105" i="17" l="1"/>
  <c r="B1110" i="17"/>
  <c r="C1105" i="17"/>
  <c r="B1105" i="17" l="1"/>
  <c r="A1106" i="17"/>
  <c r="C1106" i="17"/>
  <c r="A1108" i="17" l="1"/>
  <c r="C1108" i="17"/>
  <c r="B1106" i="17" l="1"/>
  <c r="B1109" i="17"/>
  <c r="B1108" i="17"/>
  <c r="C1109" i="17"/>
  <c r="A1109" i="17"/>
</calcChain>
</file>

<file path=xl/sharedStrings.xml><?xml version="1.0" encoding="utf-8"?>
<sst xmlns="http://schemas.openxmlformats.org/spreadsheetml/2006/main" count="16049" uniqueCount="2037">
  <si>
    <t>Mes-AA</t>
  </si>
  <si>
    <t>C 16</t>
  </si>
  <si>
    <t>F 2.2</t>
  </si>
  <si>
    <t>EJEMPLO</t>
  </si>
  <si>
    <t>VARIABLE</t>
  </si>
  <si>
    <t>C 3</t>
  </si>
  <si>
    <t>C 24</t>
  </si>
  <si>
    <t>F 8.2</t>
  </si>
  <si>
    <t>P</t>
  </si>
  <si>
    <t>C 1</t>
  </si>
  <si>
    <t>ATRIBUTO</t>
  </si>
  <si>
    <t>Humedad natural (%)</t>
  </si>
  <si>
    <t>CH</t>
  </si>
  <si>
    <t>S</t>
  </si>
  <si>
    <t>SGC</t>
  </si>
  <si>
    <t>DIRECCION</t>
  </si>
  <si>
    <t>TELEFONO</t>
  </si>
  <si>
    <t>DIRECTOR GENERAL</t>
  </si>
  <si>
    <t>CLIENTE</t>
  </si>
  <si>
    <t>FECHA</t>
  </si>
  <si>
    <t>SECTOR</t>
  </si>
  <si>
    <t>DESCRIPCION</t>
  </si>
  <si>
    <t>ENTIDAD: FUENTE</t>
  </si>
  <si>
    <t>ID_FUENTE</t>
  </si>
  <si>
    <t>NOMBRE_ESTUDIO</t>
  </si>
  <si>
    <t>C 60</t>
  </si>
  <si>
    <t>ENTIDAD: ESTUDIO</t>
  </si>
  <si>
    <t>ID_ESTUDIO</t>
  </si>
  <si>
    <t>C 7</t>
  </si>
  <si>
    <t>C 6</t>
  </si>
  <si>
    <t>UNA1</t>
  </si>
  <si>
    <t>Identificador del estudio</t>
  </si>
  <si>
    <t>ID_EXPLORACION</t>
  </si>
  <si>
    <t>C 10</t>
  </si>
  <si>
    <t>UNA1P3</t>
  </si>
  <si>
    <t>UNA</t>
  </si>
  <si>
    <t>Identificador de la fuente</t>
  </si>
  <si>
    <t>PERFORACION MECANICA</t>
  </si>
  <si>
    <t>F 3.2</t>
  </si>
  <si>
    <t>C 40</t>
  </si>
  <si>
    <t>ENTIDAD: ESTRATO</t>
  </si>
  <si>
    <t>ID_ESTRATO</t>
  </si>
  <si>
    <t>C 13</t>
  </si>
  <si>
    <t>UNA1P1E10</t>
  </si>
  <si>
    <t>UNA1P1</t>
  </si>
  <si>
    <t>Profundidad de la cara inferior del estrato</t>
  </si>
  <si>
    <t>C 4</t>
  </si>
  <si>
    <t>C 100</t>
  </si>
  <si>
    <t>ENTIDAD: MUESTRA</t>
  </si>
  <si>
    <t>ID_MUESTRA</t>
  </si>
  <si>
    <t>LFO32P1E4M6</t>
  </si>
  <si>
    <t>LFO32P1</t>
  </si>
  <si>
    <t>LFO32P1E4</t>
  </si>
  <si>
    <t>Identificador del estrato</t>
  </si>
  <si>
    <t>Profundidad de la cara superior de la muestra</t>
  </si>
  <si>
    <t>Profundidad de la cara inferior de la muetra</t>
  </si>
  <si>
    <t>Profundidad media de la muestra</t>
  </si>
  <si>
    <t>F 1.2</t>
  </si>
  <si>
    <t>ENTIDAD: CAMPO</t>
  </si>
  <si>
    <t>ID_CAMPO</t>
  </si>
  <si>
    <t>AUS4P1E3S1</t>
  </si>
  <si>
    <t>AUS4P1</t>
  </si>
  <si>
    <t>AUS4P1E3</t>
  </si>
  <si>
    <t>E 2</t>
  </si>
  <si>
    <t>Resistencia al corte del suelo in situ</t>
  </si>
  <si>
    <t>ENTIDAD_PUBLICA_O_PRIVADA</t>
  </si>
  <si>
    <t>REPRESENTANTE_LEGAL</t>
  </si>
  <si>
    <t>NO_ESTUDIO</t>
  </si>
  <si>
    <t>INFO_FUENTE</t>
  </si>
  <si>
    <t>EQUIPO_UTILIZADO</t>
  </si>
  <si>
    <t>COORDENADA_X</t>
  </si>
  <si>
    <t>COORDENADA_Y</t>
  </si>
  <si>
    <t>NO_EXPLORACION</t>
  </si>
  <si>
    <t>TIPO_EXPLORACION</t>
  </si>
  <si>
    <t>PROF_EXPLORACION_(m)</t>
  </si>
  <si>
    <t>REF_UBICACION</t>
  </si>
  <si>
    <t>NO_REFERENCIA</t>
  </si>
  <si>
    <t>NO_PERFORACIONES</t>
  </si>
  <si>
    <t>NO_APIQUES</t>
  </si>
  <si>
    <t>NO_GEOFISICOS</t>
  </si>
  <si>
    <t>TRAMO_DESDE_(m)</t>
  </si>
  <si>
    <t>TRAMO_HASTA_(m)</t>
  </si>
  <si>
    <t>ESPESOR_(m)</t>
  </si>
  <si>
    <t>CLASIF_USCS</t>
  </si>
  <si>
    <t>CAPA_TIPO</t>
  </si>
  <si>
    <t>Peso unitario total (g/cm³)</t>
  </si>
  <si>
    <t>Peso unitario seco (g/cm³)</t>
  </si>
  <si>
    <t>TIPO_MUESTRA</t>
  </si>
  <si>
    <t>PROF_MEDIA_(m)</t>
  </si>
  <si>
    <t>N_(golpes/pie)</t>
  </si>
  <si>
    <t>HUMEDAD_NATURAL_(%)</t>
  </si>
  <si>
    <t>LIMITE_LIQUIDO_(%)</t>
  </si>
  <si>
    <t>LIMITE_PLASTICO_(%)</t>
  </si>
  <si>
    <t>INDICE_PLASTICIDAD_(%)</t>
  </si>
  <si>
    <t>qu_(kg/cm²)</t>
  </si>
  <si>
    <t>Vs_(m/s)</t>
  </si>
  <si>
    <t>GRAVA_2"_(%_PASA)</t>
  </si>
  <si>
    <t>GRAVA_1_1/2"_(%_PASA)</t>
  </si>
  <si>
    <t>GRAVA_1"_(%_PASA)</t>
  </si>
  <si>
    <t>GRAVA_3/4"_(%_PASA)</t>
  </si>
  <si>
    <t>GRAVA_1/2"_(%_PASA)</t>
  </si>
  <si>
    <t>GRAVA_3/8"_(%_PASA)</t>
  </si>
  <si>
    <t>GRAVA_(%)</t>
  </si>
  <si>
    <t>ARENA_(%)</t>
  </si>
  <si>
    <t>FINOS_(%)</t>
  </si>
  <si>
    <t>PRESION_EXPANSION_LAMBE_(kg/cm²)</t>
  </si>
  <si>
    <t>Eti_INCONFINADA_(kg/cm²)</t>
  </si>
  <si>
    <t>Cpico_CORTE_D._(kg/cm²)</t>
  </si>
  <si>
    <t>Cresidual_CORTE_D._(kg/cm²)</t>
  </si>
  <si>
    <t>Is_(50)_(kg/cm²)</t>
  </si>
  <si>
    <t>So_CONSOLIDA_(kg/cm²)</t>
  </si>
  <si>
    <t>Eo_CONSOLIDA</t>
  </si>
  <si>
    <t>Sp_CONSOLIDA_(kg/cm²)</t>
  </si>
  <si>
    <t>Cc_CONSOLIDA</t>
  </si>
  <si>
    <t>Cr_CONSOLIDA</t>
  </si>
  <si>
    <t>RSC_CONSOLIDA</t>
  </si>
  <si>
    <t>TIPO_TRIAXIAL_ESTATICO</t>
  </si>
  <si>
    <t>C_TRIAXIAL_(kg/cm²)</t>
  </si>
  <si>
    <t>φ'_TRIAXIAL_(°)</t>
  </si>
  <si>
    <t>Gmax_(kg/cm²)</t>
  </si>
  <si>
    <t>Dmax_(%)</t>
  </si>
  <si>
    <t>RESISTIVIDAD_(Ohm-m)</t>
  </si>
  <si>
    <t>NO_MUESTRA</t>
  </si>
  <si>
    <t>NO_CICLOS_TRIAXIAL_CICLICO</t>
  </si>
  <si>
    <t>PESO_UNITARIO_TOTAL_(g/cm³)</t>
  </si>
  <si>
    <t>PESO_UNITARIO_SECO_(g/cm³)</t>
  </si>
  <si>
    <t>PESO_ESPECIFICO_(Gs)</t>
  </si>
  <si>
    <t>ARENA_NO4_(%_PASA)</t>
  </si>
  <si>
    <t>ARENA_NO8_(%_PASA)</t>
  </si>
  <si>
    <t>ARENA_NO10_(%_PASA)</t>
  </si>
  <si>
    <t>ARENA_NO16_(%_PASA)</t>
  </si>
  <si>
    <t>ARENA_NO20_(%_PASA)</t>
  </si>
  <si>
    <t>ARENA_NO30_(%_PASA)</t>
  </si>
  <si>
    <t>ARENA_NO40_(%_PASA)</t>
  </si>
  <si>
    <t>ARENA_NO50_(%_PASA)</t>
  </si>
  <si>
    <t>ARENA_NO60_(%_PASA)</t>
  </si>
  <si>
    <t>ARENA_NO100_(%_PASA)</t>
  </si>
  <si>
    <t>FINOS_NO200_(%_PASA)</t>
  </si>
  <si>
    <t>CONT_MAT_ORGANICA_(%)</t>
  </si>
  <si>
    <t>CLASIF_POTENC_EXPANS</t>
  </si>
  <si>
    <t>qu_INCONFINADA_(kg/cm²)</t>
  </si>
  <si>
    <t>φ'pico_CORTED_(°)</t>
  </si>
  <si>
    <t>φ'residual_CORTED_(°)</t>
  </si>
  <si>
    <t>DEF_UNIT_(%)</t>
  </si>
  <si>
    <t>NOTAS</t>
  </si>
  <si>
    <t>SERVICIO GEOLÓGICO COLOMBIANO - DIRECCIÓN DE GEOAMENAZAS - GRUPO DE EVALUACIÓN Y MONITOREO DE LA ACTIVIDAD SÍSMICA</t>
  </si>
  <si>
    <t>TIPO_PROYECTO</t>
  </si>
  <si>
    <t>ESTUDIO DE SUELOS PARA CIMENTACION</t>
  </si>
  <si>
    <t>VILLA DEL NORTE</t>
  </si>
  <si>
    <t>CURADURIAS</t>
  </si>
  <si>
    <t>CASA, EDIFICIO O BODEGA</t>
  </si>
  <si>
    <t>DG 53 34 53 BOGOTA</t>
  </si>
  <si>
    <t>KR 4B 70BN 70 LT 249</t>
  </si>
  <si>
    <t>NIVEL_FREATICO_(m)</t>
  </si>
  <si>
    <t>REF_SECTOR</t>
  </si>
  <si>
    <t>Vp_(m/s)</t>
  </si>
  <si>
    <t>Nivel freAtico donde se encuentra por primera vez</t>
  </si>
  <si>
    <t>Significado de las variables: C 12: carActer de 12 espacios; E 4: entero de 4 cifras; F 2.2: real de dos enteros y dos decimales; Mes-AA: Fecha Mes-año</t>
  </si>
  <si>
    <t>LImite lIquido (%)</t>
  </si>
  <si>
    <t>LImite plAstico (%)</t>
  </si>
  <si>
    <t>Indice de plasticidad (%)</t>
  </si>
  <si>
    <t>Peso especIfico de la muestra</t>
  </si>
  <si>
    <t>Velocidad de onda de corte de ensayos geofIsicos</t>
  </si>
  <si>
    <t>ENTIDAD: EXPLORACION</t>
  </si>
  <si>
    <t xml:space="preserve">DescripciOn del tipo de exploraciOn: Perforaciones: mecAnica y manual. Apique: manual y mAquina. Sondeo: cono, dilatOmetro. GeofIsica </t>
  </si>
  <si>
    <t>Profundidad de la exploraciOn (m)</t>
  </si>
  <si>
    <t>Identificador de la exploraciOn</t>
  </si>
  <si>
    <t>ProporciOn de partIculas tamaño grava de la muestra (%retenido No.4)</t>
  </si>
  <si>
    <t>ProporciOn de partIculas tamaño arena de la muestra (%retenido No. 200)</t>
  </si>
  <si>
    <t>ProporciOn de partIculas finas dentro de la muestra (%pasa No. 200)</t>
  </si>
  <si>
    <t>Consecutivo de ensayos de campo para una misma exploraciOn y para un mismo tipo de ensayo</t>
  </si>
  <si>
    <t>Velocidad de onda de compresiOn de ensayos geofIsicos</t>
  </si>
  <si>
    <t>Iniciales de la fuente del estudio, tres letras mayUsculas</t>
  </si>
  <si>
    <t>NUmero consecutivo (1 a 9999)</t>
  </si>
  <si>
    <t>UniOn del identificador del estudio con el tipo de exploraciOn y el nUmero consecutivo de la misma</t>
  </si>
  <si>
    <t>Inicial en mayUscula de la clase de exploraciOn: P (perforaciOn), S (sondeo), A (apique), G (geofIsica)</t>
  </si>
  <si>
    <t>Consecutivo del nUmero de exploraciones por cada estudio</t>
  </si>
  <si>
    <t>UniOn del identificador de la exploraciOn, la letra E que identifica al estrato y el nUmero de capa</t>
  </si>
  <si>
    <t>ClasificaciOn del estrato segUn el USCS</t>
  </si>
  <si>
    <t>UniOn del identificador del estrato, la letra M que identifica a la muestra y el nUmero de muestra</t>
  </si>
  <si>
    <t>ClasificaciOn de la muestra segUn el USCS</t>
  </si>
  <si>
    <t>UniOn del identificador del estrato, el tipo de ensayo y el nUmero del ensayo</t>
  </si>
  <si>
    <t>NUmero de golpes del ensayo SPT tal cual aparece en los registros de perforaciOn</t>
  </si>
  <si>
    <t>NO_ESTRATO</t>
  </si>
  <si>
    <t>ID_EXPL_MUESTRA</t>
  </si>
  <si>
    <t>NO_SONDEOS</t>
  </si>
  <si>
    <t>ID_EXPL_CAMPO</t>
  </si>
  <si>
    <t>TIPO_ENSAYO</t>
  </si>
  <si>
    <t>NO_ENSAYO</t>
  </si>
  <si>
    <t>NSPT</t>
  </si>
  <si>
    <t>ARENA_NO80_(%_PASA)</t>
  </si>
  <si>
    <t>DENSIDAD_(g/cm³)</t>
  </si>
  <si>
    <t>VELETA_(kg/cm²)</t>
  </si>
  <si>
    <t>Atributos pueden contener los siguientes caracteres especiales: /, %, φ, ², ³, ', "</t>
  </si>
  <si>
    <t>HIDROMETRIA (%_ARCILLA)</t>
  </si>
  <si>
    <t>CLASE_EXPLORACION</t>
  </si>
  <si>
    <t>C'_TRIAXIAL_(kg/cm²)</t>
  </si>
  <si>
    <t>φ_TRIAXIAL_(°)</t>
  </si>
  <si>
    <t>Iniciales de la fuente del estudio, tres letras mayúsculas</t>
  </si>
  <si>
    <t>SERVICIO GEOLOGICO COLOMBIANO</t>
  </si>
  <si>
    <t>Nombre de la entidad pública o privada que generó el estudio, palabras consecutivas en mayúscula</t>
  </si>
  <si>
    <t>C 50</t>
  </si>
  <si>
    <t>Dirección de contacto de la fuente del estudio, nomenclatura estándar de abreviaturas de la Circular IGAC 300/01 y la Resolución 166/04 (MEN)</t>
  </si>
  <si>
    <t>E 10</t>
  </si>
  <si>
    <t>Número de teléfono de contacto local de la fuente del estudio, número entero positivo</t>
  </si>
  <si>
    <t>Nombre del representante legal, director o gerente de la entidad o ejecutor directo del estudio</t>
  </si>
  <si>
    <t>Coordenadas planas MAGNA_Colombia_Oeste</t>
  </si>
  <si>
    <t>Versión sep-19</t>
  </si>
  <si>
    <t>Descripción</t>
  </si>
  <si>
    <t>Atributos o nombres de campo compatibles con UTF-8 (no tilde, no espacio?, no ñ)</t>
  </si>
  <si>
    <t>Indice de carga puntual en rocas</t>
  </si>
  <si>
    <t>Tipo de ensayo: S: PenetraciOn estAndar (SPT) D: Down Hole V: Veleta M: Microtremores ??: Refracción sísmica CPT: C</t>
  </si>
  <si>
    <t>CU</t>
  </si>
  <si>
    <t>C=Cu</t>
  </si>
  <si>
    <t>φ' =0</t>
  </si>
  <si>
    <t>Nombre del cliente que solicitO el estudio</t>
  </si>
  <si>
    <t>Direccion del estudio ejecutado</t>
  </si>
  <si>
    <t>Descripcion del sector en donde se realizO el estudio</t>
  </si>
  <si>
    <t>Diferencia entre las profundidades de las caras superior e inferior del estrato</t>
  </si>
  <si>
    <t>Consecutivo del estrato asignado a la perforacion respectiva</t>
  </si>
  <si>
    <t>ACKER</t>
  </si>
  <si>
    <t>I</t>
  </si>
  <si>
    <t>PESO_UNITARIO_SECO_(g/cm3)</t>
  </si>
  <si>
    <t>PESO_UNITARIO_TOTAL_(g/cm3)</t>
  </si>
  <si>
    <t>qu_INCONFINADA_(kg/cm2)</t>
  </si>
  <si>
    <t>Eti_INCONFINADA_(kg/cm2)</t>
  </si>
  <si>
    <t>Ausencia de datos se consigna como celda vacia</t>
  </si>
  <si>
    <t>SGC1</t>
  </si>
  <si>
    <t>ALCALDIA DE TUNJA</t>
  </si>
  <si>
    <t>Numero de apiques realizados</t>
  </si>
  <si>
    <t>Numero de ensayos geofisicos realizados</t>
  </si>
  <si>
    <t>Coordenadas planas MAGNA_Colombia</t>
  </si>
  <si>
    <t>Numero de perforaciones realizadas</t>
  </si>
  <si>
    <t>Numero de sondeos realizadas</t>
  </si>
  <si>
    <t>UniOn del identificador de la fuente con el numero de estudio</t>
  </si>
  <si>
    <t>Nombre del estudio, nomenclatura estándar de abreviaturas de la Circular IGAC 300/01 y la Resolución 166/04 (MEN)</t>
  </si>
  <si>
    <t>Fecha de realizacion del estudio</t>
  </si>
  <si>
    <t>Informacion de la fuente del estudio</t>
  </si>
  <si>
    <t>Codigo del estudio en otra base de datos o fuente de referencia</t>
  </si>
  <si>
    <t>Relación de vacios inicial</t>
  </si>
  <si>
    <t>Esfuerzo vertical in situ</t>
  </si>
  <si>
    <t>Esfuerzo de preconsolidacion</t>
  </si>
  <si>
    <t>Coeficiente de compresion</t>
  </si>
  <si>
    <t>Coeficiente de recompresion</t>
  </si>
  <si>
    <t>Relacion de sobreconsolidacion</t>
  </si>
  <si>
    <t>Profundidad de la cara superior del estrato</t>
  </si>
  <si>
    <t>ESTRUCTURA DE LA BASE DE DATOS GEOTÉCNICA DE TUNJA</t>
  </si>
  <si>
    <t>Lecho del rio</t>
  </si>
  <si>
    <t>Parque Centenario</t>
  </si>
  <si>
    <t>Puente del rio</t>
  </si>
  <si>
    <t>Nombre de referencia de la exploracion en el estudio original</t>
  </si>
  <si>
    <t>Identificador de la muestra con respecto a la exploracion</t>
  </si>
  <si>
    <t xml:space="preserve">Identificador de la exploracion </t>
  </si>
  <si>
    <t>Contenido de gravas (%)</t>
  </si>
  <si>
    <t>Contenido de arenas (%)</t>
  </si>
  <si>
    <t>Contenido de finos (%)</t>
  </si>
  <si>
    <t>Resistencia a la compresión</t>
  </si>
  <si>
    <t>Modulo tangente inicial</t>
  </si>
  <si>
    <t>Cohesion pico</t>
  </si>
  <si>
    <t>Cohesion residual</t>
  </si>
  <si>
    <t>Angulo de friccion pico</t>
  </si>
  <si>
    <t>Angulo de friccion residual</t>
  </si>
  <si>
    <t>Descripcion de la muestra</t>
  </si>
  <si>
    <t>12-14-16</t>
  </si>
  <si>
    <t>Descripcion del estrato en el cual se realiza el ensayo</t>
  </si>
  <si>
    <t>Equipo usado para realizar la exploracion</t>
  </si>
  <si>
    <t>C 2</t>
  </si>
  <si>
    <t>C 12</t>
  </si>
  <si>
    <t>LFO</t>
  </si>
  <si>
    <t>LFO32M6</t>
  </si>
  <si>
    <t xml:space="preserve">P </t>
  </si>
  <si>
    <t>LFO32</t>
  </si>
  <si>
    <t>Tipo de muestra, I inalterada, A alterada</t>
  </si>
  <si>
    <t>AUS</t>
  </si>
  <si>
    <t>AUS4</t>
  </si>
  <si>
    <t>AUS4P1S1</t>
  </si>
  <si>
    <t xml:space="preserve">UNIVERSIDAD PEDAGOGICA Y TECNOLOGICA DE COLOMBIA </t>
  </si>
  <si>
    <t>UPT</t>
  </si>
  <si>
    <t>AV CENTRAL DEL NORTE 39 115</t>
  </si>
  <si>
    <t>GUSTAVO ORLANDO ALVAREZ</t>
  </si>
  <si>
    <t>ESTUDIO DE MICROZONIFICACIÓN SÍSMICA DE LA CIUDAD DE TUNJA</t>
  </si>
  <si>
    <t>04 2013</t>
  </si>
  <si>
    <t>COLEGIO GIMNASIO CAMPESTRE DEL NORTE</t>
  </si>
  <si>
    <t>NORTE</t>
  </si>
  <si>
    <t>CL</t>
  </si>
  <si>
    <t>ML</t>
  </si>
  <si>
    <t>SC</t>
  </si>
  <si>
    <t>114 DE 2013</t>
  </si>
  <si>
    <t>MICROZONIFICACION</t>
  </si>
  <si>
    <t xml:space="preserve">CONVENIO UPTC </t>
  </si>
  <si>
    <t>TUNJA</t>
  </si>
  <si>
    <t>Arcilla arenosa</t>
  </si>
  <si>
    <t>Arcilla limosa color amarillo</t>
  </si>
  <si>
    <t>Arcilla arenosa de color amarillo a rojizo</t>
  </si>
  <si>
    <t>Arcilla arenosa color gris, consistencia firme,
plasticidad media, estado seco</t>
  </si>
  <si>
    <t>CL-ML</t>
  </si>
  <si>
    <t>BARRIO ALCALA REAL</t>
  </si>
  <si>
    <t>CS</t>
  </si>
  <si>
    <t>Capa vegetal arcillosa color café</t>
  </si>
  <si>
    <t>Arcilla limosa, color amarillo con rojo, consistencia
firme, plasticidad alta, estado seco.</t>
  </si>
  <si>
    <t>Arcilla arenosa (cuarzo y liticos), color amarillo con
vetas rojas, consistencia firme, plasticidad media,
estado seco.</t>
  </si>
  <si>
    <t>Arcilla areno limosa color gris con amarillo,
consistencia dura, plasticidad media, estado
seco.</t>
  </si>
  <si>
    <t>BARRIO COOMPES</t>
  </si>
  <si>
    <t>Arcilla con gravas arenosas color gris con rojo,
consistencia firme</t>
  </si>
  <si>
    <t>Arcilla color gris claro, consistencia firme</t>
  </si>
  <si>
    <t>COLEGIO CRISTO REY</t>
  </si>
  <si>
    <t>HOSPITAL SAN RAFAEL</t>
  </si>
  <si>
    <t>PLAZA NORTE</t>
  </si>
  <si>
    <t>LAS QUINTAS</t>
  </si>
  <si>
    <t>AEROPUERTO</t>
  </si>
  <si>
    <t>MESOPOTAMIA</t>
  </si>
  <si>
    <t>UNIVERSIDAD ANTONIO NARIÑO</t>
  </si>
  <si>
    <t>RICAURTE</t>
  </si>
  <si>
    <t>CAMINOS VECINALES</t>
  </si>
  <si>
    <t>XIATIVILLA</t>
  </si>
  <si>
    <t>BOCHICA</t>
  </si>
  <si>
    <t>SURINAMA</t>
  </si>
  <si>
    <t>SAN FRANCISCO</t>
  </si>
  <si>
    <t>SUR</t>
  </si>
  <si>
    <t>ORIENTE</t>
  </si>
  <si>
    <t>CENTRO</t>
  </si>
  <si>
    <t>OCCIDENTE</t>
  </si>
  <si>
    <t>Capa vegetal arcilla café y pasto</t>
  </si>
  <si>
    <t>Arcilla limosa color gris claro, consistencia baja, plasticidad media estado Humedo</t>
  </si>
  <si>
    <t>Arcilla con gravas color amarillo rojizo y
gris, consistencia media, plasticidad media,
estado seco.</t>
  </si>
  <si>
    <t>Arcilla limosa color rojiza a amarillenta,
consistencia dura</t>
  </si>
  <si>
    <t>Arcilla con bloques de arenisca color
amarillo rojizo a gris.</t>
  </si>
  <si>
    <t>Arcilla arenosa color rojizo, consistencia
firme, plasticidad media, estado seco.</t>
  </si>
  <si>
    <t>Arcilla color gris con rojizo.</t>
  </si>
  <si>
    <t>Arcilla color gris clara, consistencia dura,
plasticidad media, estado seco.</t>
  </si>
  <si>
    <t>Arcilla con gravas, color gris verdoso,
consistencia dura.</t>
  </si>
  <si>
    <t>Arcilla limosa color gris claro, consistencia
dura</t>
  </si>
  <si>
    <t>Arena arcillosa compuesta por liticos de color
amarillenta</t>
  </si>
  <si>
    <t>Arcilla color gris claro con vetas moradas,</t>
  </si>
  <si>
    <t>Arcilla arenosa color café claro consistencia media.</t>
  </si>
  <si>
    <t>Arcillas con gravas de liticos, color café, consistencia firme , plasticidad media estado seco</t>
  </si>
  <si>
    <t>Arcilla color dgris con amarillo oxidado, consistencia media, plasticidad media, estado humedo.</t>
  </si>
  <si>
    <t>OL</t>
  </si>
  <si>
    <t>MH</t>
  </si>
  <si>
    <t>OH</t>
  </si>
  <si>
    <t>SP-SC</t>
  </si>
  <si>
    <t>GC</t>
  </si>
  <si>
    <t>Arcilla de color gris con amarillo, consistencia firme, plasticidad media, estado seco</t>
  </si>
  <si>
    <t>Limo arcilloso color gris claro, consistencia  media, plasticidad alta, estado</t>
  </si>
  <si>
    <t>Limo Organico  (turba) de color gris y cafe oscuro,
consistencia muy baja, plasticidad alta, alto contenido de humedad</t>
  </si>
  <si>
    <t>Arcilla limosa color gris claro a blanco, consistencia medio firme, plasticidad media, estado</t>
  </si>
  <si>
    <t xml:space="preserve">Limo arcilloso color gris	 con amarillo, consistencia medio firme, plasticidad alta, estado seco	</t>
  </si>
  <si>
    <t xml:space="preserve">Arcilla limosa color gris,	 consistencia media, plasticidad media	</t>
  </si>
  <si>
    <t>Gravas areno arcillosa sub-angulares y sub-redondeadas, cantos
hasta de 2cm, color gris con amarillo oxidado, compacidad media</t>
  </si>
  <si>
    <t>Limo arcilloso, con rastros de arena, color gris verdoso, consistencia muy dura, plasticidad media, estado seco</t>
  </si>
  <si>
    <t xml:space="preserve">Arcilla arenosa color gris	 con amarillo, consistencia muy firme, plasticidad		</t>
  </si>
  <si>
    <t>Arcilla color gris  con amarillo, consistencia firme,  plasticidad alta, estado semi seco</t>
  </si>
  <si>
    <t>Arcilla limo arenosa color habano con amarillo, consistencia dura, plasticidad media, estado seco</t>
  </si>
  <si>
    <t>Gravas sub-angulares a sub-redondeadas con hasta de 1.5cm, color gris  con amarillo, compacidad densa a muy densa</t>
  </si>
  <si>
    <t>CV</t>
  </si>
  <si>
    <t>SM</t>
  </si>
  <si>
    <t>GP-GC</t>
  </si>
  <si>
    <t xml:space="preserve">Capa vegetal seguido por arcilla de color café </t>
  </si>
  <si>
    <t xml:space="preserve">Arcilla color cafe de consistencia muy firme, plasticidad media, estado seco	</t>
  </si>
  <si>
    <t xml:space="preserve">Limo arcilloso,  color café con gris, consistencia media, plasticidad media,	
</t>
  </si>
  <si>
    <t xml:space="preserve">Limo arcilloso color gris oscuro, con cierto consistencia media, plasticidad media, alto contenido de humedad Limo arcilloso color gris oscuro, con cierto consistencia media, plasticidad media, alto contenido de humedad
</t>
  </si>
  <si>
    <t xml:space="preserve">Arcilla limosa color gris	 verdoso, consistencia muy firme, plasticidad baja, estado seco	</t>
  </si>
  <si>
    <t>Gravas limosas  con matriz arcillosa, granos sub angulares a sub redondeados de hasta de 1cm, de color gris con oxido  y consistencia suelta</t>
  </si>
  <si>
    <t>Arena con gravas en matriz limo arcillosa de color gris,  compacidad suelta, alto contenido de humedad</t>
  </si>
  <si>
    <t xml:space="preserve">Arena con algunas gravas en matriz arcillosa, color gris con	
oxidos  de consistencia suelta,plasticidad nula , estado humedo	</t>
  </si>
  <si>
    <t xml:space="preserve">Gravas areno arcillosas, compacidad densa, sub angulares a sub redondeadas de hasta 2.5cm con un contenido de 10%arcilla, color gris con oxidos. plasticidad nula, estado humedo </t>
  </si>
  <si>
    <t xml:space="preserve">Arcilla arenosa color amarillo con gris, consistencia dura	</t>
  </si>
  <si>
    <t>Arcilla color amarillo rojizo con gris, consistencia dura, plasticidad media, estado seco</t>
  </si>
  <si>
    <t xml:space="preserve">Capa vegetal seguido por arcilla limosa cafe y material de relleno, plasticidad baja, consistencia dura	</t>
  </si>
  <si>
    <t>Arcilla limo arenosa de color cafe consistencia muy firme, plasticidad baja, estado medio</t>
  </si>
  <si>
    <t xml:space="preserve">Arena arcillosa de grano medio a muy grueso (cuarzo), compacidad densa, color gris con amarillo, baja plasticidad	</t>
  </si>
  <si>
    <t>Fragmentos de arenisca arcillosa de grano fino a medio en en matriz fina (cuarzo de color gris a café claro) Plasticidad baja.</t>
  </si>
  <si>
    <t xml:space="preserve">Limo arcilloso color gris, consistencia media con alto contenido de humedad	</t>
  </si>
  <si>
    <t>Arcilla limosa color amarillo con gris, consistencia muy firme, plasticidad baja, alto contenido de humedad</t>
  </si>
  <si>
    <t>Arcilla limo arenosa de color amarillo con gris con cuarzo y liticos consistencia firme, plasticidad media, estado humedo</t>
  </si>
  <si>
    <t>Arcilla color gris claro, con rastros de arena, consistencia firme, plasticidad media, estado seco</t>
  </si>
  <si>
    <t>Arcilla color amarillo con gris, y algunas gravas, consistencia firme, plasticidad media a alta, estado seco</t>
  </si>
  <si>
    <t>Arcilla arenosa con fragmentos de cuarzo y liticos sub-angulares, color gris claro con amarillo, consistencia dura, plasticidad media, estado humedo</t>
  </si>
  <si>
    <t xml:space="preserve">Arcillolita limosa de color gris claro, consistencia dura, plasticidad baja, estado humedo </t>
  </si>
  <si>
    <t>Arcillolita limo arenosa de color gris claro a amarillo, plasticidad media, estado seco, consistencia muy firme</t>
  </si>
  <si>
    <t>Arcillolita limosa color gris claro con costras amarillentas, plasticidad media, estado seco, consistencia dura</t>
  </si>
  <si>
    <t>Arcillolita conglomeratica con cantos sub-angulares de areniscas, consistencia dura, estado seco</t>
  </si>
  <si>
    <t>Arcillolita arenosa color gris, consistencia muy dura</t>
  </si>
  <si>
    <t>Arena con gravas sub-angulares y sub-redondeadas con lentes arcillosos de color gris claro a amarillentos,
plasticidad baja, estado seco, consistencia firme</t>
  </si>
  <si>
    <t>R</t>
  </si>
  <si>
    <t>Relleno, recebo, gravas, asfalto seguido por Arcilla limosa, plasticidad baja, estado seco, consistencia firme</t>
  </si>
  <si>
    <t>Arcilla color gris claro y oxidado, plasticidad media, estado seco, consistencia firme a dura</t>
  </si>
  <si>
    <t>Arcilla limosa color gris claro y oxidado, plasticidad baja, estado seco, consistencia muy firme</t>
  </si>
  <si>
    <t>Arena arcillosa color gris claro y amarillo oxidado, plasticidad bajo, estado seco, compacidad media</t>
  </si>
  <si>
    <t>Arcilla color gris claro y amarillo oxidado, plasticidad media a alta, estado seco, consistencia dura</t>
  </si>
  <si>
    <t>Arcilla color Cafe de consistencia firme de plasticidad media estado seco.</t>
  </si>
  <si>
    <t>Arcilla  color amarillo color gris de consistencia firme plasticidad media estado seco</t>
  </si>
  <si>
    <t>Arcilla arenosa color violeta amarillo consistencia firme plasticidad media estado</t>
  </si>
  <si>
    <t>Arcilla arenosa color amarillo con rojo gris consistencia firme  plasticidad media estado</t>
  </si>
  <si>
    <t>Arcilla arenosa color amarillo  rojo con gris consistencia firme plasticidad media estado</t>
  </si>
  <si>
    <t>Cuarzo de arenisca de grano fino con oxidos de hierro</t>
  </si>
  <si>
    <t>arenisca de grano fino sub redondeada a sub-angular con cuarzo contenido de oxidos de hierro rojos</t>
  </si>
  <si>
    <t>arenisca de grano fino a medio contenido de oxido de hierro y cuarzo amarillo con presencia de liticos</t>
  </si>
  <si>
    <t xml:space="preserve">Capa vegetal seguido por arcilla café material de relleno </t>
  </si>
  <si>
    <t>PT</t>
  </si>
  <si>
    <t xml:space="preserve">CL </t>
  </si>
  <si>
    <t>Arena limosa color cafe con material de relleno</t>
  </si>
  <si>
    <t xml:space="preserve">Arcilla limosa color cafe consistencia firma plasticidad media estado seco y algo de relleno	</t>
  </si>
  <si>
    <t>Arcilla arenosa color cafe con amarillo consistencia firme plasticidad media estado seco</t>
  </si>
  <si>
    <t>Arcilla limosa color gris claro consistencia firme plasticidad media estado seco</t>
  </si>
  <si>
    <t xml:space="preserve">Arcilla limosa color gris con morado	consistencia media plasticidad media estado	</t>
  </si>
  <si>
    <t>Arena fina de color gris claro consistencia firme plasticidad baja estado humedo</t>
  </si>
  <si>
    <t>Arcilla color gris con morado vetas amarillo oxidado consistencia firme plasticidad alta estado seco</t>
  </si>
  <si>
    <t>Arcilla limosa con gravas arenosa color gris conmorado de consistencia firme</t>
  </si>
  <si>
    <t>CL-GS</t>
  </si>
  <si>
    <t>MR</t>
  </si>
  <si>
    <t>CS-GS</t>
  </si>
  <si>
    <t>SC-GS</t>
  </si>
  <si>
    <t>Material de relleno de construccion pedazos de ladrillo y de concreto arena color cafe gris con amarillo en estado suelta</t>
  </si>
  <si>
    <t>Arcilla color cafe con amarillo de consistencia media</t>
  </si>
  <si>
    <t>Arcilla color gris amarillento consistencia media plasticidad media estado seco</t>
  </si>
  <si>
    <t>Arcilla limosa color habano con amarillo consistencia firme plasticidad media estado humedo</t>
  </si>
  <si>
    <t>Arcilla limosa color gris verdoso consistencia firme plasticidad media estado seco</t>
  </si>
  <si>
    <t>Arcilla arenosa con algo de gravas de color gris verdoso consistencia muy dura a dura plasticidad media estado seco</t>
  </si>
  <si>
    <t xml:space="preserve">Arena arcillosa con fragmentos de gravas sub-redondeadas con diametro aprox de 1 cm de colr gris verdoso y consistencia dura	</t>
  </si>
  <si>
    <t>Arcillo limosa color gris verdoso consistencia firme plasticidad media estado seco</t>
  </si>
  <si>
    <t>Capa vegetal limo de color café</t>
  </si>
  <si>
    <t xml:space="preserve">Arcilla color amarillo con gris consistencia firme plasticidad media estado seco	</t>
  </si>
  <si>
    <t xml:space="preserve">Arcilla color gris a habano con amrillo consistencia firme plasticidad media estado	 seco	</t>
  </si>
  <si>
    <t xml:space="preserve">Arcilla limosa de alta plasticidad color gris amarillento a habano estado seco consistencia firme
</t>
  </si>
  <si>
    <t xml:space="preserve">Arcilla color cafe con amarillo Organica consistencia firme plasticidad media estado seco
	</t>
  </si>
  <si>
    <t>Arcilla color gris con amarillo consistencia firme estado seco plasticidad media</t>
  </si>
  <si>
    <t>Arcilla arcilla color gris consistencia dura plasticidad media estado seco</t>
  </si>
  <si>
    <t>Arcilla aarcilla con algunas gravas color gris</t>
  </si>
  <si>
    <t xml:space="preserve">Arcilla  arenosa color cafe con amarillo consistencia firme plasticidad media estado	</t>
  </si>
  <si>
    <t>Arcilla color amarillo con cafe consistencia dura plasticidad media estado seco</t>
  </si>
  <si>
    <t>lente de material organico color negro consistencia firme</t>
  </si>
  <si>
    <t>Arcilla limosa color  amarillo con cafe  de plasticidad media</t>
  </si>
  <si>
    <t>Arcilla limosa color gris con lentes de arenisca consistencia muy dura</t>
  </si>
  <si>
    <t>PERFORACION</t>
  </si>
  <si>
    <t>PERFORACION 1</t>
  </si>
  <si>
    <t>PERFORACION 2</t>
  </si>
  <si>
    <t>PERFORACION 3</t>
  </si>
  <si>
    <t>PERFORACION 4</t>
  </si>
  <si>
    <t>PERFORACION 5</t>
  </si>
  <si>
    <t>PERFORACION 6</t>
  </si>
  <si>
    <t>PERFORACION 7</t>
  </si>
  <si>
    <t>PERFORACION 9</t>
  </si>
  <si>
    <t>PERFORACION 10</t>
  </si>
  <si>
    <t>PERFORACION 11</t>
  </si>
  <si>
    <t>PERFORACION 12</t>
  </si>
  <si>
    <t>PERFORACION 13</t>
  </si>
  <si>
    <t>PERFORACION 14</t>
  </si>
  <si>
    <t>PERFORACION 15</t>
  </si>
  <si>
    <t>PERFORACION 16</t>
  </si>
  <si>
    <t>PERFORACION 17</t>
  </si>
  <si>
    <t>PERFORACION 18</t>
  </si>
  <si>
    <t xml:space="preserve">Material de relleno compuesto por material de relleno y limo de color café, consistencia medio firme </t>
  </si>
  <si>
    <t xml:space="preserve">Arcilla arenosa color gris con cafe amarillo y	 vetas oxidadas, consistencia dura y plasticidad media en la parte superior e inferiror y  cosnistencia firme y de plasticidad alta en elmedio, plasticidad media, estado seco.	</t>
  </si>
  <si>
    <t>Arenisca Tb</t>
  </si>
  <si>
    <t>Arcilla arenosa color gris con amarillo y rojo,consistencia media, plasticidad media, estado humedo</t>
  </si>
  <si>
    <t xml:space="preserve">Arcilla color gris con morado y amarillo y algunos fragmentos de arenizca en la parte baja, consistencia muy firme plasticidad media, estado seco. </t>
  </si>
  <si>
    <t>Arcilla arenosa con grava de color amarillo y gris en la parte baja, consistencia muy firme, plasticidad media, estado seco.</t>
  </si>
  <si>
    <t>Arcilla color gris con morado de consistencia dura, plasticidad media y de alta plasticdad en la parte baja, estado seco.</t>
  </si>
  <si>
    <t xml:space="preserve">Arcilla color gris con morado y amarillo,	consistencia dura, plasticidad media.	</t>
  </si>
  <si>
    <t>Arcilla amarilla con fragmentos de arenisca, consistencia dura, plasticidad media.</t>
  </si>
  <si>
    <t>Arenisca de grano fino sub-redondeado con cuarzo y liticos, color gris con amarillo,consistencia dura</t>
  </si>
  <si>
    <t>Arenisca arcillosa  con laminacion gris a amarillenta de grano muy fino, consistencia dura.</t>
  </si>
  <si>
    <t>CL-CH</t>
  </si>
  <si>
    <t>Material de relleno compuesto por Arcilla de color Cafe gris y amarillo con gravas arenosas y pasto.</t>
  </si>
  <si>
    <t>Relleno material organico con arcilla color gris y amarillo, plasticidad media.</t>
  </si>
  <si>
    <t>Arcilla color amarillo con gris, consistencia firme, plasticidad media, estado seco</t>
  </si>
  <si>
    <t xml:space="preserve">Limo color amarillo, consistencia firme, consistencia firme, plasticidad media, estado humedo. </t>
  </si>
  <si>
    <t>Arcilla color amarillo con gris, consistencia firme, plasticidad media, estado humedo.</t>
  </si>
  <si>
    <t>Arenisca con matriz arcillosa de color amarillo con gris, consistencia dura</t>
  </si>
  <si>
    <t>Arcilla color amarillo con gris, consistencia dura.</t>
  </si>
  <si>
    <t>Arenisca color amarillo y violeta con matriz arcillosa, consistencia dura.</t>
  </si>
  <si>
    <t>6Limo de color gris con amarillo, arenoso entre los 2 y 2.5 metros, plasticidad alta, estado seco y consistencia firme.</t>
  </si>
  <si>
    <t>arcilla color gris, algo arenosa en su parte alta,
consistencia dura, plasticidad media, estado Humedo, consistencia muy firme</t>
  </si>
  <si>
    <t>Arenisca</t>
  </si>
  <si>
    <t>Material de relleno compuesto por gravas angulares arcillosas de color amarillo (recebo)</t>
  </si>
  <si>
    <t>Arcilla con gravas  de cuarzo y liticos, color amarillo, consistencia medio firme, plasticidad media, estado seco.</t>
  </si>
  <si>
    <t>Arcilla limosa color gris claro,arenoso en su parte baja, consistencia muy firme a dura, plasticidad media, estado humedo los primeros
50cm de ahi hacia abajo estado seco</t>
  </si>
  <si>
    <t>Limo arcilloso color gris verdosa, con cuarzo arenita de grano fino a medio sub-redondeados color crema a amarillenta,  consistencia firme, plasticidad media, estado seco.</t>
  </si>
  <si>
    <t>Limolita color  verdosa, cosnistencia muy dura, plasticidad media, estado seco.</t>
  </si>
  <si>
    <t>Limolita con cuarzo arenita de grano fino  a medio  sementada con granos sub-redondeados a sub-angulares con cuarzo y liticos, color crema a amarillenta y gris verdosa en la parte baja , consistencia muy dura, plasticidad media, estado seco</t>
  </si>
  <si>
    <t>Arcillolita  de grano fino a medio  con granos sub-redondeados  a sub-angulares  con cuarzo y liticos, con algnos bloques de arenisca.</t>
  </si>
  <si>
    <t xml:space="preserve">Cuarzo arenita de grano fino a medio con granos sub-angulares a sub-redondeados color crema a amarillenta, de consistencia dura.		</t>
  </si>
  <si>
    <t>Arenisca arcillo limosa,color gris, con alto contenido de arena de grano fino a medio con cuarzo y liticos sub-redondeados a sub-angulares, consistencia firme, plasticidad media, estado seco.</t>
  </si>
  <si>
    <t>Arenisca arcillosa de  grano fino, con cuarzo y minerales arcillosos, color  gris con amarillo, cosnistencia firme, plasticidad media, esatdo seco.</t>
  </si>
  <si>
    <t>Arenisca arcillosa de grano fino color gris claro  con algun contenido de oxido de hierro, consistencia muy dura.</t>
  </si>
  <si>
    <t xml:space="preserve">Arcillolita meterorizada, color amarillo a rojizo, de grano fino, de consistencia dura,  estado seco,	</t>
  </si>
  <si>
    <t>Arcillolita arenosa meteorizada con bloques de arenisca, de color gris con amarillo, plasticidad media, consistencia dura.</t>
  </si>
  <si>
    <t>Arenisca arcillosa meteorizada de grano muy fino, color gris con amarillo oxidado, consistencia muy dura, plasticidad media, estado seco.</t>
  </si>
  <si>
    <t>Arenisca arcillosa de grano muy fino de color amarillo a rojizo, composicion cuarzosa liticos y Mineral arcilloso, posee laminacion.</t>
  </si>
  <si>
    <t>Arcillolita limosa de color amarilla con laminacion</t>
  </si>
  <si>
    <t>ANÁLISIS DE RESPUESTA SÍSMICA DE LOS SITIOS DE  IMPLANTACIÓN DE LOS PROYECTOS TORRES DEL PARQUE  Y LA ESTANCIA DEL ROBLE.</t>
  </si>
  <si>
    <t xml:space="preserve">PROYECTO ESTANCIA EL ROBLE </t>
  </si>
  <si>
    <t>07 2019</t>
  </si>
  <si>
    <t>1540 DE 2019</t>
  </si>
  <si>
    <t>Limo arenoso, color marrón rojizo con materia orgánica</t>
  </si>
  <si>
    <t>Limo arenoso, color marrón rojizo con oxidación</t>
  </si>
  <si>
    <t>Limo arenososo, color marrón rojizo, plasticidad baja</t>
  </si>
  <si>
    <t>Arena limosa, color marron rojizo</t>
  </si>
  <si>
    <t>Arena arcillosa, color marron amarillento, plasticidad media</t>
  </si>
  <si>
    <t>Arcilla color marrón claro con fragmentos de arenisca</t>
  </si>
  <si>
    <t>Limo color marron amarillento, con fragmentos de arenisca</t>
  </si>
  <si>
    <t>Arenisca marrón rojizo con intercalaciones de arcilla gris claro</t>
  </si>
  <si>
    <t>Limo color marron amarillento, con fragmentos de arenisca fina</t>
  </si>
  <si>
    <t>Arcilla varicoloreada, meteorizada</t>
  </si>
  <si>
    <t>Arcillolita marrón rojizo, consistencia firme</t>
  </si>
  <si>
    <t>Arcilla rojo amarilllento, consistencia firme.Arcillolita meteorizada</t>
  </si>
  <si>
    <t>Arcilla rojo amarillento, platicidad alta, consistencia firme</t>
  </si>
  <si>
    <t>Arcilla amarillo pardusco, consistencia firme</t>
  </si>
  <si>
    <t>Arcillolita meteorizada varicoloreada</t>
  </si>
  <si>
    <t>Arenisca arcillosa, consistencia firme</t>
  </si>
  <si>
    <t>Arenisca arcillosa, consistencia dura, color predominante rojo debil</t>
  </si>
  <si>
    <t>A</t>
  </si>
  <si>
    <t>15-27-45</t>
  </si>
  <si>
    <t xml:space="preserve"> </t>
  </si>
  <si>
    <t>23-35-47</t>
  </si>
  <si>
    <t>23-41-0</t>
  </si>
  <si>
    <t>Arenisca marron amarillento con manchas de oxidacion</t>
  </si>
  <si>
    <t>Arcilla marron palido, consistencia blanda</t>
  </si>
  <si>
    <t>Arcilla marron palido, consistencia mediana</t>
  </si>
  <si>
    <t>Arcilla marron palido, consistencia firme, plasticidad alta</t>
  </si>
  <si>
    <t>Arcilla marron amarillento</t>
  </si>
  <si>
    <t>Arcilla marron amarillento claro, consistencia muy firme</t>
  </si>
  <si>
    <t>Arcilla marron claro, consistencia muy firme</t>
  </si>
  <si>
    <t>Arcilla marrón amarillento claro, plasticidad media</t>
  </si>
  <si>
    <t>Limo marron amrillento claro, plasticidad media</t>
  </si>
  <si>
    <t>Arcilla con fragmentos de arcillolita, marron amarillento claro</t>
  </si>
  <si>
    <t>Arenisca amarillo pardusco con arcilla de plasticidad media</t>
  </si>
  <si>
    <t>Arenisca amarillo pardusco, grano fino</t>
  </si>
  <si>
    <t>Arcilla amarillo pardusco claro, consistecia firme</t>
  </si>
  <si>
    <t>Arcilla meteorizada gris pardusco claro, plasticidad baja</t>
  </si>
  <si>
    <t>Arenisca amarillo pardusco con manchas de oxidacion</t>
  </si>
  <si>
    <t>Aresnisca amarillo pardusco, grano fino</t>
  </si>
  <si>
    <t>Arcilla meteorizada, plasticidad baja, consistencia firme</t>
  </si>
  <si>
    <t>Arcillolita meteorizada, varicoloreada, plasticidad baja</t>
  </si>
  <si>
    <t>Arenisca de color marrón</t>
  </si>
  <si>
    <t>Arenisca con una delgada capa de arcillolita</t>
  </si>
  <si>
    <t>1.87</t>
  </si>
  <si>
    <t>1.97</t>
  </si>
  <si>
    <t>2.00</t>
  </si>
  <si>
    <t>2.14</t>
  </si>
  <si>
    <t>2.20</t>
  </si>
  <si>
    <t>2.41</t>
  </si>
  <si>
    <t>9-16-18</t>
  </si>
  <si>
    <t>CALLE 38 A 13 29</t>
  </si>
  <si>
    <t>HERNANDO SALINAS CARDOZO</t>
  </si>
  <si>
    <t>ESTUDIO DE SUELOS PARA DISEÑO DE CIMENTACION DEL PROYECTO “CONSTRUCCION TORRE DE APARTAMENTOS CATEGORIA MEDIA” UBICADO EN LA CALLE 38 A # 13-29 SECTOR LA MARIA, MUNICIPIO DE TUNJA, DEPARTAMENTO DE BOYACA.</t>
  </si>
  <si>
    <t>CARRERA 11 49 26</t>
  </si>
  <si>
    <t>CURADURIA 1</t>
  </si>
  <si>
    <t>01 2018</t>
  </si>
  <si>
    <t>C1LC-0001-2018</t>
  </si>
  <si>
    <t>BARRIO LA MARIA</t>
  </si>
  <si>
    <t>Material arcilloso de color caf  oscuro, consistencia firme a dura, plasticidad alta, presencia de raices y fragmentos de materia de relleno (ladrillo, y recebo), oxidaciones rojizas ocasionales.</t>
  </si>
  <si>
    <t>Turba de color negro con presencia de fregmentos de mica, consistencia muy blanda, plasticidad de media a alta, presencia ocasional de raices y madera en descomposicion, oxidaciones rojizas esporadicas, se observa a nivel casi de la base del estrato fragmentos de roca, olor fuerte</t>
  </si>
  <si>
    <t>Arcilla de color negro con madera en descomposici n, presencia ocasional de raices y arena de grano fino subredondeada de color amarillo, olor fuerte.</t>
  </si>
  <si>
    <t xml:space="preserve">Arenisca de grano muy fino subredondeado color amarillo rojizo con fragmentos de mica y presencia de nodulos de arena de color rosado grisaceo  de grano medio subredondeado color amarillo y oxidaciones rojizas </t>
  </si>
  <si>
    <t xml:space="preserve">Arenisca de color rosado  de grano muy fino subredondeado junto con granos de color gris claro , en las paredes se observa granos redondeados de grano fino de color gris muy oscuro  y gris </t>
  </si>
  <si>
    <t>MH-CH</t>
  </si>
  <si>
    <t>Material arcilloso de tonalidades color caf  amarillento (MUNSELL 10YR 5/8 YELLOWISH BROWN) y caf  (MUNSELL 10YR 4/3 YELLOWISH BROWN), consistencia muy blanda, plasticidad alta, presencia de fragmentos de relleno como ladrillo y recebo junto con raices, presenta mica espor dica y oxidaciones rojizas ocasionales.</t>
  </si>
  <si>
    <t>Arcilla con ocacionales fragmentos de mica de color gris muy oscuro (MUNSELL 10YR 3/1 VERY DARK GRAY) , consistencia blanda a firme plasticidad alta, presencia de turba negra (MUNSELL 10YR 2/1 BLACK), olor fuerte, oxidaciones rojizas</t>
  </si>
  <si>
    <t>Turba de color negro (MUNSELL 10YR 2/1 BLACK) consistencia de blanda a muy blanda, plasticidad de media a alta, presenta raices y madera en descomposicion, olor fuerte, en la base granos de arena grano fino redondeado color gris (MUNSELL 10 YR 5/1 GRAY)</t>
  </si>
  <si>
    <t>Arenisca de grano muy fino subredondeado de color amarillo rojizo (MUNSELL 7.5YR 7/67 REDDISH YELLOW), presencia de fragmentos de mica, asi mismo nodulos de arena de color rosado grisaceo (MUNSELL Y 7.5YR 7/2 PINIKISH GRAY) de grano medio y fino subredondeado con oxidaciones rojizas.</t>
  </si>
  <si>
    <t>Arcilla micacea de color caf  oscuro grisaceo (MUNSELL 10YR 4/2 VERY DARK GRAYISH), consistencia blanda, plasticidad baja, presencia de raices y turba negra hacia la base del estrato (MUNSELL 10YR 2/1 BLACK) de olor fuerte con madera en descomposicion</t>
  </si>
  <si>
    <t>Arcilla micacea de color gris (MUNSELL 5YR 5/2 GRAY), consistencia blanda a firme, plasticidad media a alta, presenta arena de grano medio a fino subredondeado de color amarillo rojizo (MUNSELL 5YR 6/8 REDDISH YELLOW) presencia de fragmentos de ladrillo y madera en descomposicion.</t>
  </si>
  <si>
    <t>Turba color negro (MUNSELL 10YR 2/1 BLACK), consistencia muy blanda, plasticidad baja a media, olor fuerte con presencia de material en descomposicion (madera), presencia de fragmentos de mica esporadica.</t>
  </si>
  <si>
    <t>Arenisca de grano muy fino subredondeado de color amarillo rojizo (MUNSELL 7.5YR 7/67 REDDISH YELLOW), presencia de fragmentos de mica, asi mismo nodulos de arena de color rosado grisaceo (MUNSELL Y 7.5YR 7/2 PINIKISH GRAY) de grano medio y fino subredondeado con oxidaciones rojizas</t>
  </si>
  <si>
    <t>Arcilla de color negro ( MUNSELL 10YR 2/1 BLACK) con madera en descomposicion, presencia ocasional de raices y arena de grano fino subredondeada de color amarillo (MUNSELL 10YR 7/8 YELLOW), olor fuerte.</t>
  </si>
  <si>
    <t>Material arcilloso de color caf  oscuro (MUNSELL 10YR 3/3 DARK BROWN), consistencia media plasticidad alta, presencia de raices y fragmentos de materia de relleno (recebo).</t>
  </si>
  <si>
    <t>Turba de color negro (MUNSELL 10 YR 2/1 BLACK) con presencia de fregmentos de mica, consistencia muy blanda, plasticidad de media a alta, presencia ocasional de raices y madera en descomposicion, olor a descompsicion fuerte.</t>
  </si>
  <si>
    <t>Arenisca de grano muy fino subredondeado de color amarillo rojizo</t>
  </si>
  <si>
    <t>PERFORACION MANUAL</t>
  </si>
  <si>
    <t>MH-OH</t>
  </si>
  <si>
    <t xml:space="preserve">MH </t>
  </si>
  <si>
    <t>CALLE 23 12 46</t>
  </si>
  <si>
    <t>CONSTRUYE B&amp;B S.A.S.</t>
  </si>
  <si>
    <t>INFORME DE ESTUDIO GEOTECNICO CONSTRUCCION DE EDIFICACION DE CUATRO PISOS Y SOTANO CALLE 23 # 12-46 BARRIO SANTA LUCIA MUNICIPIO DE TUNJA DEPARTAMENTO DE BOYACA</t>
  </si>
  <si>
    <t>12 2019</t>
  </si>
  <si>
    <t>EDIFICIO</t>
  </si>
  <si>
    <t>C1LC-0061-2020</t>
  </si>
  <si>
    <t>ANALISIS DE RESPUESTA SISIMICA</t>
  </si>
  <si>
    <t>ESTANCIA EL ROBLE</t>
  </si>
  <si>
    <t>ESTANCIA EL ROBLE 1</t>
  </si>
  <si>
    <t>ESTANCIA EL ROBLE 2</t>
  </si>
  <si>
    <t>DEINPRO LTDA</t>
  </si>
  <si>
    <t>DEI</t>
  </si>
  <si>
    <t>OSCAR RAMIREZ</t>
  </si>
  <si>
    <t>CALLE 4 SUR 16 35</t>
  </si>
  <si>
    <t>JORGE MANUEL FONSECA ALBA</t>
  </si>
  <si>
    <t>LSG</t>
  </si>
  <si>
    <t>CARRERA 9 Bis 0 36 Sur</t>
  </si>
  <si>
    <t>JIMMY VERGARA SILVA</t>
  </si>
  <si>
    <t>LABORATORIO DE SUELOS GLOBAL CIVIL SAS</t>
  </si>
  <si>
    <t xml:space="preserve">PERFORACION </t>
  </si>
  <si>
    <t>SANTA LUCIA</t>
  </si>
  <si>
    <t>GM</t>
  </si>
  <si>
    <t>Estrato compuesto por limo pl stico de color gris con rojo. Material de consistencia firme a muy firme con potencial de expiaci n moderado a alto y contenido de moderado</t>
  </si>
  <si>
    <t>Estrato compuesto por limo pl stico de color gris, amarillo y rojo. Material de consistencia firme con potencial de expiaci n moderado a alto y contenido de moderado</t>
  </si>
  <si>
    <t>Estrato compuesto por grava limosa de color amarillo. Material de consistencia muy firme a dura con potencial de expiaci n bajo y contenido de moderado</t>
  </si>
  <si>
    <t>Placa de Concreto</t>
  </si>
  <si>
    <t>Estrato compuesto por limo plastico de color gris, amarillo y rojo. Material de consistencia firme con potencial de expiaci n moderado a alto y contenido de moderado</t>
  </si>
  <si>
    <t>Estrato compuesto por limo plastico de color gris con rojo. Material de consistencia firme a muy firme con potencial de expiacion moderado a alto y contenido de moderado</t>
  </si>
  <si>
    <t>Estrato compuesto por grava limosa de color amarillo. Material de consistencia muy firme a dura con potencial de expiacion bajo y contenido de moderado</t>
  </si>
  <si>
    <t>0.1</t>
  </si>
  <si>
    <t>18,35 </t>
  </si>
  <si>
    <t>56,01 </t>
  </si>
  <si>
    <t>60,81 </t>
  </si>
  <si>
    <t>22,2 </t>
  </si>
  <si>
    <t>34,41 </t>
  </si>
  <si>
    <t>21,6 </t>
  </si>
  <si>
    <t>19,1 </t>
  </si>
  <si>
    <t>57,66 </t>
  </si>
  <si>
    <t>38,62 </t>
  </si>
  <si>
    <t>19,0 </t>
  </si>
  <si>
    <t>9,6 </t>
  </si>
  <si>
    <t>90,37 </t>
  </si>
  <si>
    <t>1,2 </t>
  </si>
  <si>
    <t>43,1 </t>
  </si>
  <si>
    <t>37,81 </t>
  </si>
  <si>
    <t>1,4 </t>
  </si>
  <si>
    <t>0,8 </t>
  </si>
  <si>
    <t>20,4 </t>
  </si>
  <si>
    <t>98,58 </t>
  </si>
  <si>
    <t>28,61 </t>
  </si>
  <si>
    <t>INFORME DE RESULTADOS DEL ESTUDIO DE SUELOS PARA DISEÑO DE CIMENTACIÓN DEL PROYECTO “CONSTRUCCIÓN EDIFICIO ELENAMANU UBICADO EN LA CALLE 45B # 1ª – 32, URBANIZACIÓN EL CARMELO” EN LA CIUDAD DE TUNJA, DEPARTAMENTO DE BOYACÁ.</t>
  </si>
  <si>
    <t>INVERSIONES CARYAN S.A.S</t>
  </si>
  <si>
    <t xml:space="preserve"> CALLE 45B 1A 32</t>
  </si>
  <si>
    <t>05 2019</t>
  </si>
  <si>
    <t>C1LCL-0132.2020</t>
  </si>
  <si>
    <t xml:space="preserve">URBANIZACION CARMELO </t>
  </si>
  <si>
    <t>Capa de materia orgánica, color marrón fuerte (7.5YR 5/8), consistencia blanda, plasticidad baja y humedad media</t>
  </si>
  <si>
    <t>capa de limo de color negro (5YR 2.5/1) con niveles de arcilla en color amarillo oliva (2.5Y 6/8), de consistencia blanda, plasticidad y humedad alta</t>
  </si>
  <si>
    <t>capa de limo con intercalaciones de arenas y gravas, propio del depósito fluvio- lacustre, de color amarillo oliva (2.5Y6/6), de consistencia blanda, plasticidad baja y humedad media</t>
  </si>
  <si>
    <t> capa de materia orgánica, color marrón fuerte (7.5YR 5/8), consistencia blanda, plasticidad baja y humedad media</t>
  </si>
  <si>
    <t> capa de limo color amarillo (10YR 7/8), de consistencia dura, plasticidad y humedad media</t>
  </si>
  <si>
    <t> capa de limo de color marrón amarillento oscuro (10YR 4/6), de consistencia firme, plasticidad baja y humedad media</t>
  </si>
  <si>
    <t> Capa de arcilla color gris oscuro (7.5YR 4/1), consistencia firme, plasticidad y humedad alta</t>
  </si>
  <si>
    <t> capa de arcilla de color marrón (7.5YR 5/4), consistencia baja, plasticidad y humedad alta</t>
  </si>
  <si>
    <t>capa de limo marrón fuerte (7.5YR 5/8), de consistencia dura, plasticidad y humedad media</t>
  </si>
  <si>
    <t>apa de limo de color marrón oscuro (10YR 3/3), de consistencia blanda, plasticidad baja y humedad media</t>
  </si>
  <si>
    <t>capa de turba de color negro (10YR 2/1) consistencia blanda, plasticidad y humedad alta hasta</t>
  </si>
  <si>
    <t>capa de limo de color marrón (7.5YR 5/4), consistencia muy blanda, plasticidad baja y humedad media</t>
  </si>
  <si>
    <t>fragmentos de areniscas y limolitas, tamaño gravas, color amarillo oliva (2.5Y 6/8), de consistencia firme, plasticidad baja y humedad media</t>
  </si>
  <si>
    <t>capa de limo con intercalaciones de arenas, propio del depósito fluvio- lacustre, de color marrón oscuro (10YR 3/3), de consistencia blanda, plasticidad baja y humedad media</t>
  </si>
  <si>
    <t>capa de materia orgánica, color marrón fuerte (7.5YR 5/8), consistencia blanda, plasticidad baja y humedad media</t>
  </si>
  <si>
    <t>Capa de limo de color marrón oscuro (10YR 3/3), de consistencia muy blanda, plasticidad baja y humedad media</t>
  </si>
  <si>
    <t>capa de arcilla de color marrón (7.5YR 5/8) consistencia blanda, plasticidad y humedad media</t>
  </si>
  <si>
    <t>capa de gravas en matriz arenolimosa</t>
  </si>
  <si>
    <t>capa de arcilla con materia orgánica, color café grisáceo (10YR5/2), tamaño de grano fino, consistencia media, plasticidad baja, humedad media</t>
  </si>
  <si>
    <t>capa de arcilla, color marrón amarillento (10YR5/6), tamaño de grano muy fino, forma redondeada, consistencia dura, plasticidad alta y humedad media</t>
  </si>
  <si>
    <t>capa de arcilla, color café (10YR4/3), tamaño de grano muy fino, consistencia blanda, plasticidad alta y humedad media</t>
  </si>
  <si>
    <t>capa de materia orgánica con arcilla, color negro (10YR2/1), tamaño de grano muy fino, consistencia muy blanda, plasticidad alta y humedad media</t>
  </si>
  <si>
    <t>capa de arcilla, color amarillo pardusco (10YR6/8), tamaño de grano fino, consistencia blanda, plasticidad y humedad media</t>
  </si>
  <si>
    <t>capa de gravas, color gris claro (10YR7/1), tamaño de grano fino, forma subangulosa, consistencia dura, no plástico y humedad media</t>
  </si>
  <si>
    <t>0.14</t>
  </si>
  <si>
    <t>APP</t>
  </si>
  <si>
    <t>APPCONTROLINGENIERIA</t>
  </si>
  <si>
    <t>CALLE 43  8 A   06</t>
  </si>
  <si>
    <t>ESTUDIO GEOTÉCNICO CONSTRUCCION VIVIENDA MULTIFAMILIAR CALLE 32 No 3- 160 LOTE 7 BARRIO MESOPOTAMIA TUNJA</t>
  </si>
  <si>
    <t>ANA BEATRIZ TORRES QUINTERO</t>
  </si>
  <si>
    <t>CALLE 32 3 60</t>
  </si>
  <si>
    <t>07 2016</t>
  </si>
  <si>
    <t>C1LC-0065-2020</t>
  </si>
  <si>
    <t>VILLA OLIMPICA</t>
  </si>
  <si>
    <t>SM-SC</t>
  </si>
  <si>
    <t>CL.OL</t>
  </si>
  <si>
    <t>Grava de color habano, de compacidad densa y humedad baja.</t>
  </si>
  <si>
    <t>Arcilla de baja compresibilidad color café, consistencia media y humedad media-baja</t>
  </si>
  <si>
    <t>Arena limo/arcillosa de color café claro con lentes de color gris de consistencia blanda y humedad media/baja.</t>
  </si>
  <si>
    <t>Limo de baja compresibilidad de color café claro, de consistencia
blanda y humedad alta.Valor N en prueba SPT entre 4 a 5 golpes</t>
  </si>
  <si>
    <t>Arcilla/limosa de baja compresibilidad de color café claro de consistencia blanda y humedad media/baja. Material retenido
en el tamiz 200 de 47%. Se detecta nivel de agua freatica a 5.0 m aprox.</t>
  </si>
  <si>
    <t>Arena arcillosa de color café claro, de compacidad suelta y
humedad media, contenido de material retenido en el tamiz 200
de 63%.</t>
  </si>
  <si>
    <t>Arcilla arenosa de baja compresibilidad de color café claro, de consistencia blanda y humedad media, contenido de material retenido en el tamiz 200 de 44%.</t>
  </si>
  <si>
    <t>Arcilla organica de baja compresibilidad de color gris,
con contenido de plantas y raices en descompocision; de
consistencia blanda a firme y humedad media a alta. Contenido de material arenoso retenido en el tamiz 200 entre 14 y 31% .Por debajo de 13 metros Valor N prueba SPT entre 12 y 26 golpes.</t>
  </si>
  <si>
    <t>SW - SM</t>
  </si>
  <si>
    <t>SM - SC</t>
  </si>
  <si>
    <t>4.9</t>
  </si>
  <si>
    <t>18.3</t>
  </si>
  <si>
    <t>17.2</t>
  </si>
  <si>
    <t>31.1</t>
  </si>
  <si>
    <t>34.7</t>
  </si>
  <si>
    <t>16.1</t>
  </si>
  <si>
    <t>23.4</t>
  </si>
  <si>
    <t>25.3</t>
  </si>
  <si>
    <t>22.8</t>
  </si>
  <si>
    <t>30.2</t>
  </si>
  <si>
    <t>20.1</t>
  </si>
  <si>
    <t xml:space="preserve"> 23.2</t>
  </si>
  <si>
    <t xml:space="preserve"> 19.0</t>
  </si>
  <si>
    <t xml:space="preserve"> 39.3</t>
  </si>
  <si>
    <t xml:space="preserve"> 16.6</t>
  </si>
  <si>
    <t xml:space="preserve"> 26.7</t>
  </si>
  <si>
    <t xml:space="preserve"> 33.8</t>
  </si>
  <si>
    <t xml:space="preserve"> 23.0</t>
  </si>
  <si>
    <t xml:space="preserve"> 30.6</t>
  </si>
  <si>
    <t xml:space="preserve"> 29.4</t>
  </si>
  <si>
    <t>16.3</t>
  </si>
  <si>
    <t xml:space="preserve"> 14.3</t>
  </si>
  <si>
    <t xml:space="preserve"> 12.1</t>
  </si>
  <si>
    <t xml:space="preserve"> 27.0</t>
  </si>
  <si>
    <t xml:space="preserve"> 28.8</t>
  </si>
  <si>
    <t xml:space="preserve"> 12.7</t>
  </si>
  <si>
    <t xml:space="preserve"> 16.4</t>
  </si>
  <si>
    <t xml:space="preserve"> 19.7</t>
  </si>
  <si>
    <t xml:space="preserve"> 17.1</t>
  </si>
  <si>
    <t xml:space="preserve"> 21.1</t>
  </si>
  <si>
    <t xml:space="preserve"> 21.2</t>
  </si>
  <si>
    <t>3.8</t>
  </si>
  <si>
    <t xml:space="preserve"> 8.9</t>
  </si>
  <si>
    <t xml:space="preserve"> 6.9</t>
  </si>
  <si>
    <t xml:space="preserve"> 14.6</t>
  </si>
  <si>
    <t xml:space="preserve"> 10.5</t>
  </si>
  <si>
    <t xml:space="preserve"> 3.9</t>
  </si>
  <si>
    <t xml:space="preserve"> 10.3</t>
  </si>
  <si>
    <t xml:space="preserve"> 14.1</t>
  </si>
  <si>
    <t xml:space="preserve"> 5.9</t>
  </si>
  <si>
    <t xml:space="preserve"> 9.5</t>
  </si>
  <si>
    <t xml:space="preserve"> 8.2</t>
  </si>
  <si>
    <t>14.6</t>
  </si>
  <si>
    <t>27.0</t>
  </si>
  <si>
    <t>41.6</t>
  </si>
  <si>
    <t>1.71</t>
  </si>
  <si>
    <t>1.74</t>
  </si>
  <si>
    <t>1.68</t>
  </si>
  <si>
    <t>1.70</t>
  </si>
  <si>
    <t>1.72</t>
  </si>
  <si>
    <t>1.76</t>
  </si>
  <si>
    <t>1.77</t>
  </si>
  <si>
    <t>0.2</t>
  </si>
  <si>
    <t>Arcilla de alta compresibilidad de color café oscuro, de consistencia media y humedad media/baja.</t>
  </si>
  <si>
    <t>Arcilla de baja compresibilidad de color gris con vetas de color
habano, de consistencia media/blanda y humedad media.</t>
  </si>
  <si>
    <t>Arena limosa de color café claro, de compacidad suelta y humedad alta,
contenido de material retenido en el tamiz 200 de 63%.</t>
  </si>
  <si>
    <t>Arcilla/limosa de baja compresibilidad de color café claro de consistencia blanda y
humedad media. Contenido de material retenido en el tamiz 200 de 41%. Nivel freatico a -6.0m</t>
  </si>
  <si>
    <t>Arena limo/arcillosa de color café claro, de compacidad suelta y humedad alta. Se observa contenido de plantas y raices en descompocisión.</t>
  </si>
  <si>
    <t>Arena arcillosa de color café claro, de compacidad suelta y humedad media a alta. Se observa contenido de plantas y raicez en descompocision. Valor N prueba SPT de campo entre 5 y 6 golpes.</t>
  </si>
  <si>
    <t>Arcilla de baja compresibilidad,con presencia de material organico de color gris, de consistencia firme y humedad media. Valor N prueba SPT de campo de 33 golpes.</t>
  </si>
  <si>
    <t>CM-SC</t>
  </si>
  <si>
    <t>SC-OL</t>
  </si>
  <si>
    <t>17.6</t>
  </si>
  <si>
    <t xml:space="preserve"> 43.6</t>
  </si>
  <si>
    <t xml:space="preserve"> 28.1</t>
  </si>
  <si>
    <t xml:space="preserve"> 31.7</t>
  </si>
  <si>
    <t xml:space="preserve"> 21.8</t>
  </si>
  <si>
    <t xml:space="preserve"> 33.5</t>
  </si>
  <si>
    <t xml:space="preserve"> 23.3</t>
  </si>
  <si>
    <t xml:space="preserve"> 24.9</t>
  </si>
  <si>
    <t xml:space="preserve"> 50.7</t>
  </si>
  <si>
    <t xml:space="preserve"> 35.3</t>
  </si>
  <si>
    <t xml:space="preserve"> 21.6</t>
  </si>
  <si>
    <t xml:space="preserve"> 27.7</t>
  </si>
  <si>
    <t xml:space="preserve"> 33.7</t>
  </si>
  <si>
    <t xml:space="preserve"> 35.0</t>
  </si>
  <si>
    <t xml:space="preserve"> 20.7</t>
  </si>
  <si>
    <t xml:space="preserve"> 14.0</t>
  </si>
  <si>
    <t xml:space="preserve"> 20.3</t>
  </si>
  <si>
    <t xml:space="preserve"> 20.9</t>
  </si>
  <si>
    <t xml:space="preserve"> 15.7</t>
  </si>
  <si>
    <t xml:space="preserve"> 7.6</t>
  </si>
  <si>
    <t xml:space="preserve"> 7.4</t>
  </si>
  <si>
    <t xml:space="preserve"> 12.8</t>
  </si>
  <si>
    <t>23.0</t>
  </si>
  <si>
    <t>8.1</t>
  </si>
  <si>
    <t>1.73</t>
  </si>
  <si>
    <t>1.69</t>
  </si>
  <si>
    <t>1.78</t>
  </si>
  <si>
    <t>6.00</t>
  </si>
  <si>
    <t>8.00</t>
  </si>
  <si>
    <t>5.00</t>
  </si>
  <si>
    <t>4.00</t>
  </si>
  <si>
    <t>33.00</t>
  </si>
  <si>
    <t>Grava de color habano, de compacidad ensa y humedad baja</t>
  </si>
  <si>
    <t>Arcilla arenosa de alta compresibilidad de color café oscuro
con vetas color ocre, de consistencia media y humedad media/baja.</t>
  </si>
  <si>
    <t>Arcilla de baja compresibilidad de color café con vetas de color café
oscuro y gris, de consistencia blanda a media y humedad media.</t>
  </si>
  <si>
    <t>Arena arcillosa de color café habano de compacidad suelta y humedad
media. Se encuentra N.F a 4.7 m.</t>
  </si>
  <si>
    <t>Arcilla de baja compresibilidad de color café con vetas de color
gris, de consistencia blanda a media y humedad media/alta.</t>
  </si>
  <si>
    <t>Limo arenoso de baja compresibilidad de color gris
oscuro, con presencia de material organico en descompocision, de
consistencia blanda a media y humedad alta.Valor N en prueba
SPT de campo de 10 golpes.</t>
  </si>
  <si>
    <t>Arcilla arenosa de baja compresibilidad de color gris oscuro, de consistencia blanda a media y humedad alta.Valor N en prueba SPT de campo de 12 golpes.</t>
  </si>
  <si>
    <t>Arena limosa de baja a nula plasticidad de color gris oscuro,
con presencia de material organico en descompocision.Contenido de material arenoso retenido en el tamiz 200 entre 68 y 89%. Valor
N en prueba SPT de campo entre 11 y 15 golpes por deabjo de 13 m</t>
  </si>
  <si>
    <t>ML-OL</t>
  </si>
  <si>
    <t>CL-OL</t>
  </si>
  <si>
    <t>SM-OL</t>
  </si>
  <si>
    <t xml:space="preserve"> 18.5</t>
  </si>
  <si>
    <t xml:space="preserve"> 26.6</t>
  </si>
  <si>
    <t xml:space="preserve"> 22.6</t>
  </si>
  <si>
    <t xml:space="preserve"> 20.2</t>
  </si>
  <si>
    <t xml:space="preserve"> 30.1</t>
  </si>
  <si>
    <t xml:space="preserve"> 40.9</t>
  </si>
  <si>
    <t xml:space="preserve"> 37.6</t>
  </si>
  <si>
    <t xml:space="preserve"> 432.6</t>
  </si>
  <si>
    <t xml:space="preserve"> 119.2</t>
  </si>
  <si>
    <t>19.5</t>
  </si>
  <si>
    <t xml:space="preserve"> 22.9</t>
  </si>
  <si>
    <t xml:space="preserve"> 39.8</t>
  </si>
  <si>
    <t xml:space="preserve"> 29.3</t>
  </si>
  <si>
    <t xml:space="preserve"> 20.6</t>
  </si>
  <si>
    <t xml:space="preserve"> 41.5</t>
  </si>
  <si>
    <t xml:space="preserve"> 38.8</t>
  </si>
  <si>
    <t>12.0</t>
  </si>
  <si>
    <t xml:space="preserve"> 14.7</t>
  </si>
  <si>
    <t xml:space="preserve"> 22.8</t>
  </si>
  <si>
    <t xml:space="preserve"> 17.0</t>
  </si>
  <si>
    <t xml:space="preserve"> 15.2</t>
  </si>
  <si>
    <t xml:space="preserve"> 12.6</t>
  </si>
  <si>
    <t xml:space="preserve"> 19.1</t>
  </si>
  <si>
    <t xml:space="preserve"> 30.3</t>
  </si>
  <si>
    <t xml:space="preserve"> 21.4</t>
  </si>
  <si>
    <t>7.5</t>
  </si>
  <si>
    <t xml:space="preserve"> 12.3</t>
  </si>
  <si>
    <t xml:space="preserve"> 7.7</t>
  </si>
  <si>
    <t xml:space="preserve"> 8.0</t>
  </si>
  <si>
    <t xml:space="preserve"> 11.5</t>
  </si>
  <si>
    <t xml:space="preserve"> 11.2</t>
  </si>
  <si>
    <t xml:space="preserve"> 17.4</t>
  </si>
  <si>
    <t>10.00</t>
  </si>
  <si>
    <t>12.00</t>
  </si>
  <si>
    <t>11.00</t>
  </si>
  <si>
    <t>15.00</t>
  </si>
  <si>
    <t>CTE</t>
  </si>
  <si>
    <t>CIVILTERRA S.A.S</t>
  </si>
  <si>
    <t xml:space="preserve">CALLE 80  9 25 </t>
  </si>
  <si>
    <t>OMAR JAVIER JIMENEZ J</t>
  </si>
  <si>
    <t>ESTUDIO GEOTÉCNICO PARA LA CONSTRUCCIÓN DE ESTRUCTURA DE CINCO PISOS Y ALTILLO PROYECTO “SAN NICOLAS”, LOCALIZADA EN LA CARRERA 3 N° 60-105, BARRIO SANTA ANA, MUNICIPIO DE TUNJA- BOYACÁ.</t>
  </si>
  <si>
    <t>CONSTRUCTORA SAN MATHIAS S.A.S</t>
  </si>
  <si>
    <t>CARRERA 3  60 105</t>
  </si>
  <si>
    <t>04 2019</t>
  </si>
  <si>
    <t>SANTA ANA</t>
  </si>
  <si>
    <t>Material de recebo color beige</t>
  </si>
  <si>
    <t>16.69</t>
  </si>
  <si>
    <t>6-10-15</t>
  </si>
  <si>
    <t>6-09-14</t>
  </si>
  <si>
    <t>7-8-7</t>
  </si>
  <si>
    <t>7-9-11</t>
  </si>
  <si>
    <t>6-7-7</t>
  </si>
  <si>
    <t>9-13-23</t>
  </si>
  <si>
    <t>18-13-15</t>
  </si>
  <si>
    <t>Arcilla de baja plasticidad color rojizo con trazas amarillas y grices, de consistencia dura</t>
  </si>
  <si>
    <t>Arcilla de baja plasticidad color gris con trazas amarillas, de consistecia dura</t>
  </si>
  <si>
    <t>Limo de alta plasticidad color marrón con trazas negras y rojizas, de consistencia dura</t>
  </si>
  <si>
    <t>36.28</t>
  </si>
  <si>
    <t xml:space="preserve">7-8-9 </t>
  </si>
  <si>
    <t>13-15-22</t>
  </si>
  <si>
    <t>18-20-19</t>
  </si>
  <si>
    <t>15-16-20</t>
  </si>
  <si>
    <t>LOPEZ HERMANOS LTDA</t>
  </si>
  <si>
    <t>AV NORTE 48 57</t>
  </si>
  <si>
    <t>LHL</t>
  </si>
  <si>
    <t>ESTUDIO DE SUELOS ES 15057 EDIFICIO DE APARTAMENTOS CARRERA 11 ESTE  No.24-49 TUNJA BOYACA</t>
  </si>
  <si>
    <t>CARRERA 11 E  24 49</t>
  </si>
  <si>
    <t>CMGRD</t>
  </si>
  <si>
    <t>WILLIAM CARDENAS</t>
  </si>
  <si>
    <t>LIBARDO ADOLFO LOPEZ RAMIREZ</t>
  </si>
  <si>
    <t>07 2015</t>
  </si>
  <si>
    <t xml:space="preserve">LAS NIEVES </t>
  </si>
  <si>
    <t>LAS NIEVES</t>
  </si>
  <si>
    <t>C</t>
  </si>
  <si>
    <t>Gravas arcillosas color gris con
amarillo.</t>
  </si>
  <si>
    <t>Limo rojizo con habano, estado plastico, expansividad alta a muy alta,
plasticidad alta a muy alta, consistencia firme. Clasificación USC (MH).</t>
  </si>
  <si>
    <t>Arcilla con bloques de arenisca de color gris y amarillo. RQD 17% e IR 45%.</t>
  </si>
  <si>
    <t>Arcilla rojiza con blanco, arenoso</t>
  </si>
  <si>
    <t>Arenisca de color gris con amarillo, lentes de arcilla. RQD de 11 a 9%, IR de 17 a 21%</t>
  </si>
  <si>
    <t>Arcilla blanca con vetas rojas y moradas, estado solido, expansividad muy alta, plasticidad alta, consistecnia muy firme. Clasificación USC (CH).</t>
  </si>
  <si>
    <t>Capa vegetal</t>
  </si>
  <si>
    <t>Arcilla habana amarilla y rojiza, estado solido, expansividad alta, plasticidad alta, consistencia dura. Clasificación (CH).</t>
  </si>
  <si>
    <t>Bloques de arenisca de color amarillo rojizo con lentes de arcilla. RQD
variable de 6% a 28%.</t>
  </si>
  <si>
    <t>BARRENO 3</t>
  </si>
  <si>
    <t>BARRENO  4</t>
  </si>
  <si>
    <t>CHM S.A.S</t>
  </si>
  <si>
    <t>CARRERA 8  16 39</t>
  </si>
  <si>
    <t>08 2013</t>
  </si>
  <si>
    <t>ESTUDIO DE SUELOS ES 1334 MULTIFAMILIAR PORTAL DEL CENTRO CARRERA 8 No.16-39/45/57 TUNJA BOYACA</t>
  </si>
  <si>
    <t>BARRENO 1</t>
  </si>
  <si>
    <t>Material removido compuesto por restos de material de construcción, limos y gravas de color gris.</t>
  </si>
  <si>
    <t>Arcilla color blanco y rojizo, estado sólido, expansividad alta a muy alta, plasticidad alta, consistencia dura</t>
  </si>
  <si>
    <t>Arcilla color rojizo y violeta oscuro con betas oxidadas, estado sólido, expansividad y plasticidad media, consistencia muy firme a dura.</t>
  </si>
  <si>
    <t>Arcilla color rojizo, vinotinto y gris claro con betas violeta oscuro y óxidos, estado sólido, expansividad y plasticidad alta a muy alta, de consistencia dura</t>
  </si>
  <si>
    <t>Arcilla color gris claro y rosado con tonos violetas, estado sólido, expansividad y plasticidad alta, consistencia dura</t>
  </si>
  <si>
    <t>Arenisca color amarillo.</t>
  </si>
  <si>
    <t>Arcilla color gris con betas rojizas de consistencia dura</t>
  </si>
  <si>
    <t>Arcilla color rosado con gris claro, en estado sólido, de plasticidad alta a muy alta, expansividad alta y consistencia dura</t>
  </si>
  <si>
    <t>Arcilla color gris claro con tonos violeta oscuro, en estado sólido, de expansividad y plasticidad media, de consistencia muy firme a dura</t>
  </si>
  <si>
    <t>Arcilla color gris claro con tonos violeta claro a oscuro, en estado sólido y plástico, de expansividad y plasticidad alta, de consistencia muy firme a dura</t>
  </si>
  <si>
    <t>Arenisca de color amarillo</t>
  </si>
  <si>
    <t>Capa vegetal con limos color café</t>
  </si>
  <si>
    <t>Arcilla color gris claro con violeta, en estado sólido, de plasticidad y expansividad media, de consistencia dura</t>
  </si>
  <si>
    <t>Arcilla color rojizo y violeta con tonos grises , en estado sólido y plástico, de expansividad alta a muy alta y plasticidad alta, de consistencia dura</t>
  </si>
  <si>
    <t>Arcilla color gris claro y violeta oscuro a los 6,0 m con tonos blancos, a los 9,0 m con betas vinotintas, a los 12,0 m presenta mayor intensidad en los tonos grises, en estado sólido, de expansividad y plasticidad media a alta, de consistencia dura</t>
  </si>
  <si>
    <t> 25,622</t>
  </si>
  <si>
    <t> 29,152</t>
  </si>
  <si>
    <t> 27,836</t>
  </si>
  <si>
    <t> 35,397</t>
  </si>
  <si>
    <t> 33,53</t>
  </si>
  <si>
    <t> 70,03</t>
  </si>
  <si>
    <t> 32,294</t>
  </si>
  <si>
    <t> 28,613</t>
  </si>
  <si>
    <t> 30,373</t>
  </si>
  <si>
    <t> 43,214</t>
  </si>
  <si>
    <t> 47,335</t>
  </si>
  <si>
    <t> 38,391</t>
  </si>
  <si>
    <t> 45,56</t>
  </si>
  <si>
    <t> 41,919</t>
  </si>
  <si>
    <t> 43,557</t>
  </si>
  <si>
    <t> 51,38</t>
  </si>
  <si>
    <t> 30,179</t>
  </si>
  <si>
    <t> 44,87</t>
  </si>
  <si>
    <t> 77,455</t>
  </si>
  <si>
    <t> 91,086</t>
  </si>
  <si>
    <t>40-40-40</t>
  </si>
  <si>
    <t>V</t>
  </si>
  <si>
    <t>EDIFICIO DE SEIS NIVELES CALLE  48 N° 7-20 TUNJA BOYACA</t>
  </si>
  <si>
    <t>S &amp; M SOLUCIONES URBANAS  S.A.S.</t>
  </si>
  <si>
    <t>CALLE  48  7 20</t>
  </si>
  <si>
    <t>10 2012</t>
  </si>
  <si>
    <t>BARRENO  5</t>
  </si>
  <si>
    <t>Material de relleno compuesto por pastos y gravas arcillosa de color café</t>
  </si>
  <si>
    <t>Arcilla de color amarillo con gris, estado solido, de expansividad y plasticidad baja a media, consistencia dura.</t>
  </si>
  <si>
    <t>Arena arcillosa de color naranja en estado plastico de expansividad baja y plasticida baja</t>
  </si>
  <si>
    <t>Arenisca de color gris con amarillo</t>
  </si>
  <si>
    <t>Arcilla de color gris clara con café claro en estado solido, expansividad media a muy alta de plasticida media a alta de consistencia dura</t>
  </si>
  <si>
    <t>Arena arcillosa de color amarillo claro, estado plastico, expansividad media, plasticidad media, consistencia muy firme.</t>
  </si>
  <si>
    <t>Material de relleno limos y gravas de color café</t>
  </si>
  <si>
    <t>Arcilla de color café con oxidos, estado solido, expansividad media, plasticidad media,</t>
  </si>
  <si>
    <t>Arcilla de color habano con oxidos, estado solido, expansividad muy alta a alta, plasticidad alta a media de consistencia muy firme</t>
  </si>
  <si>
    <t>Arenisca de color habano con amarillo.</t>
  </si>
  <si>
    <t xml:space="preserve">40-40-40	</t>
  </si>
  <si>
    <t xml:space="preserve">40-40- 40	</t>
  </si>
  <si>
    <t>Arcilla limosa color crema, consistencia firme, plasticidad media, estado seco</t>
  </si>
  <si>
    <t>Arcilla arenosa color amarillo con gris, consistencia dura, plasticidad media, estado seco</t>
  </si>
  <si>
    <t>Arena Arcillosa color gris con amarillo, consistencia media a firme, plasticidad media, estado seco</t>
  </si>
  <si>
    <t>Arcilla arenosa color gris, consistencia firme, plasticidad media, estado seco</t>
  </si>
  <si>
    <t>Arcilla color gris verdoso, consistencia dura, plasticidad media, estado seco</t>
  </si>
  <si>
    <t>Arcilla color amarillo con Cafe consistencia muy dura</t>
  </si>
  <si>
    <t>Arcilla color amarillo, consistencia dura, plasticidad media</t>
  </si>
  <si>
    <t xml:space="preserve">Arcilla limosa, color amarillo con gris, consistencia firme, plasticidad media, estado humedo
</t>
  </si>
  <si>
    <t>Arcilla limosa color gris claro con vetas oxidadas, consistencia media, plasticidad</t>
  </si>
  <si>
    <t>Arcilla areno limosa color gris con amarillo, consistencia dura, plasticidad media, estado seco.</t>
  </si>
  <si>
    <t>Arcilla color cafe con amarillo y gris, consistencia dura, plasticidad media, estado seco.</t>
  </si>
  <si>
    <t>Arcilla color gris con amarillo, consistencia dura yplasticidad media, estado seco</t>
  </si>
  <si>
    <t>Arcilla color gris con morado, consistencia dura, plasticidad media, estado seco</t>
  </si>
  <si>
    <t>Arcilla limosa color gris con morado y amarillo, consistencia firme, plasticidad media, estado seco</t>
  </si>
  <si>
    <t>Arcilla arenosa color amarillo con gris, consistencia firme, plasticidad media, estado
seco.</t>
  </si>
  <si>
    <t>Arcilla limosa con liticos color amarillo con gris, consistencia dura, plasticidad media, estado seco.</t>
  </si>
  <si>
    <t>Arcilla arenosa, con cuarzo y liticos, color amarillo con gris, consistencia firme, plasticidad media, estado seco.</t>
  </si>
  <si>
    <t>Arenisca arcillosa compacta, de grano medio a grueso, de color amarillo, plasticidad baja, estado seco.</t>
  </si>
  <si>
    <t>Arcillolita arenosa compacta de color amarillo, plasticidad baja, estado seco.</t>
  </si>
  <si>
    <t>Capa vegetal pasto y arcilla color café amarillento</t>
  </si>
  <si>
    <t>Arcilla color gris con amarillo, consistencia firme</t>
  </si>
  <si>
    <t>Arcilla color gris claro, consistencia media a baja</t>
  </si>
  <si>
    <t>Arcilla limosa color amarilla, consistencia media, plasticidad media.</t>
  </si>
  <si>
    <t>EDIFICACION LA FLORESTA UBICADO  CALLE 11A No.28-31 TUNJA BOYACA</t>
  </si>
  <si>
    <t>CALLE 11 A 28 31</t>
  </si>
  <si>
    <t>COPRAY S.A.S</t>
  </si>
  <si>
    <t>08 2014</t>
  </si>
  <si>
    <t>BARRENO 4</t>
  </si>
  <si>
    <t>Material de relleno, pasto y arcilla con pedazos de ladrillo, concreto y limo de
color café.</t>
  </si>
  <si>
    <t>Arcilla de color naranja con blanco y tonos amarillos, estado solido, expansividad media y baja, plasticidad baja, consistencia muy firme, firme y dura.</t>
  </si>
  <si>
    <t>Capa vegetal de color café</t>
  </si>
  <si>
    <t>Relleno compuesto por limos de color café con habano y oxidos, baja plasticidad, estado seco del material, consistencia firme, presencia de desechos de construcción</t>
  </si>
  <si>
    <t>Arcilla de color naranja con amarillo, estado solido, expansividad media y
baja, plasticida dmedia, consistencia dura.</t>
  </si>
  <si>
    <t>Arcilla laminada con gravas de color ammarillo oxidado, estado seco del
material, expansividad alta, plasticidad alta, consistencia dura.</t>
  </si>
  <si>
    <t>Relleno</t>
  </si>
  <si>
    <t>23- 31- 40</t>
  </si>
  <si>
    <t>5-9-9</t>
  </si>
  <si>
    <t>4-3-5</t>
  </si>
  <si>
    <t>5-6-3</t>
  </si>
  <si>
    <t>23- 29- 35</t>
  </si>
  <si>
    <t>29- 40- 40</t>
  </si>
  <si>
    <t>30- 31- 40</t>
  </si>
  <si>
    <t>35- 45- 45</t>
  </si>
  <si>
    <t>MIS</t>
  </si>
  <si>
    <t>MACRO INGENIERIA SAS</t>
  </si>
  <si>
    <t>CARRERA 159 58 74</t>
  </si>
  <si>
    <t>SONDEO 1</t>
  </si>
  <si>
    <t>SONDEO 2</t>
  </si>
  <si>
    <t>SONDEO 3</t>
  </si>
  <si>
    <t>LABORATORIO DE SUELOS PEREZ Y ASOCIADOS</t>
  </si>
  <si>
    <t>CALLE 47 B 7 22</t>
  </si>
  <si>
    <t>LSP</t>
  </si>
  <si>
    <t xml:space="preserve">ESTUDIO DE SUELOS VIVIENDA MULTIFAMILIAR CALLE 47 B  N° 7-22 TUNJA-BOYACA </t>
  </si>
  <si>
    <t xml:space="preserve">JAIRO ALFONSO SANCHEZ BUITRAGO </t>
  </si>
  <si>
    <t>CALLE  47 B 7 22</t>
  </si>
  <si>
    <t>08 2018</t>
  </si>
  <si>
    <t>CILC-0012-2020</t>
  </si>
  <si>
    <t>B RODEO TUNJA</t>
  </si>
  <si>
    <t xml:space="preserve">MATERIAL ROCOSO </t>
  </si>
  <si>
    <t>Está compuesta por un material de arcilla delgada con mucha grava de baja
plasticidad de color café con trazas de color naranja. Es clasificado como
CL. Presenta un límite líquido de 20.32%, un límite plástico de 10.90%, y un
índice de plasticidad de 9.42%. Dentro de su ensayo de lavado por el tamiz
numero 200 el porcentaje que paso la malla es del 63.00%.Clasificadas en el
sistema AASHTO como un suelo tipo A-4.La humedad promedio del estrato
es del 23.80%</t>
  </si>
  <si>
    <t>Aparece un material de arcilla delgada con grava de baja plasticidad de color
habano. Es clasificado como CL. Presenta un límite líquido de 24.47%, un
límite plástico de 14.28%, y un índice de plasticidad de 10.19%. Dentro de su
ensayo de lavado por el tamiz numero 200 el porcentaje que paso la malla es
del 73.50%.ClasificadaS en el sistema AASHTO como un suelo tipo A-6.La humedad promedio del estrato es del 26.31%. Presento filtraciones a una
profundidad de 2.00 m</t>
  </si>
  <si>
    <t>Aparece un material de arcilla con mucha grava de baja plasticidad de color
café. Es clasificado como CL. Presenta un límite líquido de 21.10%, un límite
plástico de 10.85%, y un índice de plasticidad de 10.24%. Dentro de su
ensayo de lavado por el tamiz numero 200 el porcentaje que paso la malla es
del 59.69%.Clasificadas en el sistema AASHTO como un suelo tipo A-6.La
humedad promedio del estrato es del 27.09%.
ESTRATO 4 (6.00-15.00m)
Material rocoso de color café claro</t>
  </si>
  <si>
    <t>10-9-7</t>
  </si>
  <si>
    <t>9-15-8</t>
  </si>
  <si>
    <t>LHL11P4E213</t>
  </si>
  <si>
    <t>LHL11P4E2</t>
  </si>
  <si>
    <t>LHL11P413</t>
  </si>
  <si>
    <t>LHL11P4</t>
  </si>
  <si>
    <t>LHL11</t>
  </si>
  <si>
    <t>SC-SM</t>
  </si>
  <si>
    <t>Está compuesta por un material de arcilla delgada con mucha grava de baja
plasticidad de color café. Es clasificado como CL-ML. Presenta un límite
líquido de 30.65%, un límite plástico de 20.29%, y un índice de plasticidad de
10.36%. Dentro de su ensayo de lavado por el tamiz numero 200 el
porcentaje que paso la malla es del 69.19%.Clasificadas en el sistema
AASHTO como un suelo tipo A-6.La humedad promedio del estrato es del
19.35%.</t>
  </si>
  <si>
    <t>Aparece un material de arcilla delgada con grava de baja plasticidad de color
amarillo con trazas de color habano. Es clasificado como CL. Presenta un
límite líquido de 32.16%, un límite plástico de 18.98%, y un índice de
plasticidad de 13.18%. Dentro de su ensayo de lavado por el tamiz numero
200 el porcentaje que paso la malla es del 82.90%.Clasificadas en el sistema
AASHTO como un suelo tipo A-6.La humedad promedio del estrato es del
17.46 %.</t>
  </si>
  <si>
    <t>Aparece un material de arcilla delgada con mucha grava de mediana
plasticidad de color habano. Es clasificado como CL-ML. Presenta un límite
líquido de 32.42%, un límite plástico de 16.09%, y un índice de plasticidad de
16.34%. Dentro de su ensayo de lavado por el tamiz numero 200 el
porcentaje que paso la malla es del 68.79%.Clasificadas en el sistema
AASHTO como un suelo tipo A-6.La humedad promedio del estrato es del
16.46%.</t>
  </si>
  <si>
    <t>Aparece un material de arcilla delgada con mucha grava de mediana
plasticidad de color amarillo. Es clasificado como CL. Presenta un límite
líquido de 32.37%, un límite plástico de 14.95%, y un índice de plasticidad de
17.42%. Dentro de su ensayo de lavado por el tamiz numero 200 el
porcentaje que paso la malla es del 69.48%.Clasificadas en el sistema
AASHTO como un suelo tipo A-6.La humedad promedio del estrato es del
18.53%.</t>
  </si>
  <si>
    <t>Aparece un material de arcilla delgada con presencia de grava y material
rocoso de mediana plasticidad de color amarillo. Es clasificado como SC-
SM. Presenta un límite líquido de 32.84%, un límite plástico de 13.82%, y un numero 200 el porcentaje que paso la malla es del 72.19%.Clasificadas en el
sistema AASHTO como un suelo tipo A-6.La humedad promedio del estrato
es del 16.57%.
índice de plasticidad de 19.02%. Dentro de su ensayo de lavado por el tamiz</t>
  </si>
  <si>
    <t xml:space="preserve">ML </t>
  </si>
  <si>
    <t>Está compuesta por un material de limo arenoso con grava de baja
plasticidad de color gris. Es clasificado como ML. Presenta un límite líquido
de 15.57%, un límite plástico de 9.81%, y un índice de plasticidad de 5.76%.
Dentro de su ensayo de lavado por el tamiz numero 200 el porcentaje que
paso la malla es del 51.47%.Clasificadas en el sistema AASHTO como un
suelo tipo A-4.La humedad promedio del estrato es del 12.35%.</t>
  </si>
  <si>
    <t>Aparece un material de arcilla delgada con mucha grava de baja plasticidad
de color café. Es clasificado como CL. Presenta un límite líquido de 26.33%,
un límite plástico de 12.60%, y un índice de plasticidad de 13.73%. Dentro de
su ensayo de lavado por el tamiz numero 200 el porcentaje que paso la malla
es del 57.81%.Clasificadas en el sistema AASHTO como un suelo tipo A-6.La
humedad promedio del estrato es del 18.57 %.</t>
  </si>
  <si>
    <t>Aparece un material de arcilla delgada con mucha grava de baja plasticidad
de color amarillo. Es clasificado como CL. Presenta un límite líquido de
35.51%, un límite plástico de 23.00%, y un índice de plasticidad de 12.51%.
Dentro de su ensayo de lavado por el tamiz numero 200 el porcentaje que paso la malla es del 62.80%.Clasificadas en el sistema AASHTO como un
suelo tipo A-6.La humedad promedio del estrato es del 24.55 %.</t>
  </si>
  <si>
    <t>Aparece un material de arcilla delgada con grava y presencia de material
rocoso de medina plasticidad de color amarillo. Es clasificado como CL.
Presenta un límite líquido de 38.74%, un límite plástico de 20.08%, y un
índice de plasticidad de 18.66%. Dentro de su ensayo de lavado por el tamiz
numero 200 el porcentaje que paso la malla es del 61.83%.Clasificadas en el
sistema AASHTO como un suelo tipo A-6.La humedad promedio del estrato
es del 24.71 %.</t>
  </si>
  <si>
    <t>JAVA INGENIERIA SAS</t>
  </si>
  <si>
    <t>JIS</t>
  </si>
  <si>
    <t>CARRERA 9 19 92</t>
  </si>
  <si>
    <t xml:space="preserve">JAVIER VARGAS R. </t>
  </si>
  <si>
    <t xml:space="preserve">CARRERA  5 32 50 </t>
  </si>
  <si>
    <t>01 2017</t>
  </si>
  <si>
    <t>HENRY VERGARA BECERRA</t>
  </si>
  <si>
    <t>CILC-0133-2020</t>
  </si>
  <si>
    <t>Columna1</t>
  </si>
  <si>
    <t>GLORIETA</t>
  </si>
  <si>
    <t>RELLENO</t>
  </si>
  <si>
    <t>Rellenos en recebo y place pobre de concreto</t>
  </si>
  <si>
    <t>limos arcillosos marrones y pardo amarillentos, humedas , platicas con  organicos de consistencia blanda</t>
  </si>
  <si>
    <t>Gravas arenosas grises y marrones con matriz de limos arcillosos plasticos</t>
  </si>
  <si>
    <t>limos arenos arcillosos con. Gravas , humedas color pardo amarillentos y grises</t>
  </si>
  <si>
    <t>Limos arcillosos marrones y pardo amarillentos humedas, plastics con organicas de sonsistencia blanda</t>
  </si>
  <si>
    <t>Limos areno arcillosos marrones y pardo amarillentos secos de consistencia media</t>
  </si>
  <si>
    <t xml:space="preserve">Limos areno arcillosos con gravas, humedos color pardo amarillento y grises </t>
  </si>
  <si>
    <t>Limos arcillosos marrones y pardo amarillentos humedas, plasticas con organicos de consistencia blanda</t>
  </si>
  <si>
    <t>Rellenos en recebo y placa pobre de concreto</t>
  </si>
  <si>
    <t>SG</t>
  </si>
  <si>
    <t>SERVICIO DE INGENIERIA LTDA</t>
  </si>
  <si>
    <t>SIL</t>
  </si>
  <si>
    <t xml:space="preserve">CARRERA 2 E 28 A 11 </t>
  </si>
  <si>
    <t>CSE</t>
  </si>
  <si>
    <t>DIEGO ALEXANDER SANCHEZ GRISMALDO</t>
  </si>
  <si>
    <t>02 2021</t>
  </si>
  <si>
    <t>CILC 0027-2021</t>
  </si>
  <si>
    <t xml:space="preserve">CARRERA 8 A 45 98 B </t>
  </si>
  <si>
    <t>CALLE 39 7 27</t>
  </si>
  <si>
    <t>JONATHAN JOSE CALA MONROY</t>
  </si>
  <si>
    <t>LOS CRISTALES</t>
  </si>
  <si>
    <t>SONDEO 4</t>
  </si>
  <si>
    <t>Arena fina y arcilla de color pardo (SC)</t>
  </si>
  <si>
    <t>Arcilla de baja plasticidad con arena de color pardo (CL)</t>
  </si>
  <si>
    <t>Arena y arcilla de baja plasticidad color pardo con betas amarillo quemado (SC)</t>
  </si>
  <si>
    <t xml:space="preserve">SC </t>
  </si>
  <si>
    <t>Arena y arcilla de baja plasticidad color pardo con betas amarillo quemado</t>
  </si>
  <si>
    <t>ESTRATO ROCOSO</t>
  </si>
  <si>
    <t>Estrato rocoso</t>
  </si>
  <si>
    <t>Arcilla de baja plasticidad y arena color habano (CL)</t>
  </si>
  <si>
    <t>IJA</t>
  </si>
  <si>
    <t>CALLE 14 A 8 24</t>
  </si>
  <si>
    <t xml:space="preserve">JAIME ANDRES PEDROZA BERNAL </t>
  </si>
  <si>
    <t>ESTUDIO GEOTECNICO “CONSTRUCCION UBICADA EN LA CALLE 13 No 13 - 31, EN LA CIUDAD DE TUNJA, DEPARTAMENTO DE BOYACA”.</t>
  </si>
  <si>
    <t>SOCIEDAD DISEÑO Y CONSTRUCCION PJC S.A.S</t>
  </si>
  <si>
    <t>CALLE 13 13 31</t>
  </si>
  <si>
    <t>C1LC-0124-2020</t>
  </si>
  <si>
    <t>LAS AMERICAS</t>
  </si>
  <si>
    <t>SP</t>
  </si>
  <si>
    <t>Limo Color Café de Consistencia muy Firme</t>
  </si>
  <si>
    <t xml:space="preserve">Arena y Limos Color Marron de Consistencia Dura </t>
  </si>
  <si>
    <t xml:space="preserve">Arenas Limos Color Marron de Consistencia muy Firme </t>
  </si>
  <si>
    <t xml:space="preserve">Arenas y Limos Color marron de Consistencia Muy Firme </t>
  </si>
  <si>
    <t>Limo Color Café de Consistencia Muy Firme</t>
  </si>
  <si>
    <t>Limo Color Café de Consistencia  Firme</t>
  </si>
  <si>
    <t>Arenas y Limos Color marron de Consistencia Media</t>
  </si>
  <si>
    <t>Arcillas color gris de Consistencia Media</t>
  </si>
  <si>
    <t xml:space="preserve">Arenas  y Limos Color Marron de Consistencia muy Firme </t>
  </si>
  <si>
    <t xml:space="preserve">Arenas  y Limos Color Marron de Consistencia  Firme </t>
  </si>
  <si>
    <t>SW-SC</t>
  </si>
  <si>
    <t>Arcillas color gris de Consistencia Muy Firme</t>
  </si>
  <si>
    <t xml:space="preserve">	1080061,4</t>
  </si>
  <si>
    <t>1.01</t>
  </si>
  <si>
    <t xml:space="preserve">95.57 </t>
  </si>
  <si>
    <t xml:space="preserve">77.83 </t>
  </si>
  <si>
    <t xml:space="preserve">66.97 </t>
  </si>
  <si>
    <t xml:space="preserve">47.19 </t>
  </si>
  <si>
    <t xml:space="preserve">38.20 </t>
  </si>
  <si>
    <t xml:space="preserve">17.79 </t>
  </si>
  <si>
    <t xml:space="preserve">3.30 </t>
  </si>
  <si>
    <t xml:space="preserve">96.14 </t>
  </si>
  <si>
    <t xml:space="preserve">94.57 </t>
  </si>
  <si>
    <t xml:space="preserve">75.29 </t>
  </si>
  <si>
    <t xml:space="preserve">57.79 </t>
  </si>
  <si>
    <t xml:space="preserve">39.32 </t>
  </si>
  <si>
    <t xml:space="preserve">27.55 </t>
  </si>
  <si>
    <t xml:space="preserve">7.46 </t>
  </si>
  <si>
    <t>ALFONSO URIBE S Y CIA S.A</t>
  </si>
  <si>
    <t>CARRERA 16 93 A 36</t>
  </si>
  <si>
    <t>ALFONSO URIBE</t>
  </si>
  <si>
    <t>ESTUDIO DE SUELOS Y ANÁLISIS DE CIMENTACIONES EDIFICIOS PROYECTO AMALFI AVENIDA UNIVERSITARIA CON CALLE 67 - TUNJA, BOYACÁ</t>
  </si>
  <si>
    <t xml:space="preserve">INVERSIONES ALCABAMA S.A. </t>
  </si>
  <si>
    <t xml:space="preserve">AV UNIVERSITARIA CALLE 67 </t>
  </si>
  <si>
    <t>01 2020</t>
  </si>
  <si>
    <t>CILU-107-17</t>
  </si>
  <si>
    <t>Arcilla con arena de baja plasticidad marrón amarillento</t>
  </si>
  <si>
    <t>C L</t>
  </si>
  <si>
    <t>C H</t>
  </si>
  <si>
    <t>Arcilla inorgánica de alta plasticidad gris daro con tonos marrón amarillento</t>
  </si>
  <si>
    <t>Arcilla con arena de baja plasticidad gris claro con tonos marrón amarillento</t>
  </si>
  <si>
    <t>Arcilla inorgánica de baja plasticidad café con tonos gris claro</t>
  </si>
  <si>
    <t>Arcilla con arena de baja plasticidad gris claro can tonos marrón amarillento</t>
  </si>
  <si>
    <t>Arcilla inorgánica de baja plastiadad marrón amarillento con tonos gris verdoso y fragmentos de roca</t>
  </si>
  <si>
    <t xml:space="preserve">Arcilla inorgánica de baja plasticidad café con tonos gris claro y fracmentos de roca </t>
  </si>
  <si>
    <t>LAS VILLAS</t>
  </si>
  <si>
    <t>Arcilla con arena de alta plasticidad marrón amarillento con tonos gris claro y presencia de raíces</t>
  </si>
  <si>
    <t>Arcilla inorgánica de baja plasticidad gris verdoso con tonos amarillo oscuro</t>
  </si>
  <si>
    <t>Arcilla inorgánica de alta plasticidad marrón amarillento con tonos gris verdoso</t>
  </si>
  <si>
    <t>Arcilla inorgánica de baja plasticidad gris claro con tonos amarillo oscuro</t>
  </si>
  <si>
    <t>Arcilla inorgánica de alta plasticidad marrón amarillento con tonos gris claro</t>
  </si>
  <si>
    <t>Arcilla inorgánica de alta plasticidad marrón amarillento con tonos Gris claro</t>
  </si>
  <si>
    <t>Arcilla inorgánica de baja plasticidad marrón amarillento con tonos gris claro y café</t>
  </si>
  <si>
    <t>Arcilla inorgánica de baja plasticidad gris claro con tonos marrón amarillento</t>
  </si>
  <si>
    <t>Arcilla inorgánica de alta plasfiddad amarillo daro con tonos rojo</t>
  </si>
  <si>
    <t>Arcilla inorgánica de baja plasticidad gris Claro</t>
  </si>
  <si>
    <t>Arcilla inorgánica de baja plastradad gris claro tonos marrón amarillento</t>
  </si>
  <si>
    <t>Arena con arcilla amarillo oscuro</t>
  </si>
  <si>
    <t xml:space="preserve">Arcilla inorgánica de baja plasticidad marrón amarillento con tonos gris claro	</t>
  </si>
  <si>
    <t xml:space="preserve">ArcillaInorganica de baja plasticidad café </t>
  </si>
  <si>
    <t>Arcilla inorgánica de alta plasticidad café daro con tonos gris verdoso</t>
  </si>
  <si>
    <t>Arcilla inorgánica de alta plasticidad café claro con tonos gris verdoso</t>
  </si>
  <si>
    <t>SH</t>
  </si>
  <si>
    <t xml:space="preserve">Arcilla café veteada con raices consistencia dura	</t>
  </si>
  <si>
    <t xml:space="preserve">Gravas Piedras y Grandes Bloques en matriz arcillosa gris densidad meu compacta </t>
  </si>
  <si>
    <t>Arena gris con lentes de grava densidad media</t>
  </si>
  <si>
    <t xml:space="preserve">arcilla café con lentes de arena y gravas consitencia Dura </t>
  </si>
  <si>
    <t>Relleno en tierras varias</t>
  </si>
  <si>
    <t>Relleno arcilloso café</t>
  </si>
  <si>
    <t>Arcilla café y gris verdoso con gravas consistencia media</t>
  </si>
  <si>
    <t>Arcilla café veteada con lentes de arena  consistencia dura</t>
  </si>
  <si>
    <t>Arcilla gris veteada con lentes de arena consistencia dura</t>
  </si>
  <si>
    <t>arcilla café con gravas gruesas consistencia muy dura</t>
  </si>
  <si>
    <t>Arcilla café  veteada con lentes de arena consistencia muy dura</t>
  </si>
  <si>
    <t>Arcilla café con vetas de oxido consistencia dura</t>
  </si>
  <si>
    <t xml:space="preserve">arcilla café vetada con lentes de arena consistencia dura </t>
  </si>
  <si>
    <t>arcilla café oscura veteada con raices consistencia Dura</t>
  </si>
  <si>
    <t>arcilla gris veteada consistencia dura</t>
  </si>
  <si>
    <t>arcilla café veteada consistencia dura</t>
  </si>
  <si>
    <t>arcilla café veteada con lentes de arena consistencia muy dura</t>
  </si>
  <si>
    <t xml:space="preserve">arena café con gravas densidad media </t>
  </si>
  <si>
    <t>arcilla gris veteada con lentes de arena consistencia dura</t>
  </si>
  <si>
    <t>arcilla café veteada con lentes de arena consisttencia media</t>
  </si>
  <si>
    <t>13-15-18</t>
  </si>
  <si>
    <t>11-17-19</t>
  </si>
  <si>
    <t>19-22-26</t>
  </si>
  <si>
    <t>9-14-21</t>
  </si>
  <si>
    <t>10-14-16</t>
  </si>
  <si>
    <t>12-18-21</t>
  </si>
  <si>
    <t>16-20-23</t>
  </si>
  <si>
    <t>15-21-30</t>
  </si>
  <si>
    <t>22-21-20</t>
  </si>
  <si>
    <t>11-16-15</t>
  </si>
  <si>
    <t>SIS</t>
  </si>
  <si>
    <t>S.I SERINCO LTDA</t>
  </si>
  <si>
    <t>Arena con arcilla de baja plasticidad color amarillo quemado (SC)</t>
  </si>
  <si>
    <t xml:space="preserve">ESTUDIO GEOTÉCNICO PARA EDIFICIO MULTIFAMILIAR </t>
  </si>
  <si>
    <t>ESTUDIO  GEOTECNICO "CONSTRUCCION UBICADA DE LA CALLE 47 No 6 - 48, EN LA CIUDAD DE TUNJA, DEPARTAMENTO DE BOYACA"</t>
  </si>
  <si>
    <t>LA SOCIEDAD CARVAJAL CONTRUCTORES BY SAS</t>
  </si>
  <si>
    <t xml:space="preserve">CALLE 47 6 48 </t>
  </si>
  <si>
    <t>07 2020</t>
  </si>
  <si>
    <t>C1LC-0126.2021</t>
  </si>
  <si>
    <t>AIJ</t>
  </si>
  <si>
    <t xml:space="preserve">JOSE JOAQUIN CAMACHO </t>
  </si>
  <si>
    <t>Material Fino Color Café de Consistencia Firme</t>
  </si>
  <si>
    <t>Material Fino Color Café de Consistencia Muy Firme</t>
  </si>
  <si>
    <t>Arenas y limos Color Naranja de Consistencia Firme</t>
  </si>
  <si>
    <t>Arenas y limos Color Naranja de Consistencia Muy Firme</t>
  </si>
  <si>
    <t>Arenas y limos Color Naranja de Consistencia Muy Firmo</t>
  </si>
  <si>
    <t>LEVIR ALIRIO AVELLANEDA NOSSA</t>
  </si>
  <si>
    <t xml:space="preserve">EDIFICIO DE VIVIENDA MULTIFAMILIAR  CALLE 47B No. 8 – 49 TUNJA  ESTUDIO GEOTÉCNICO DE SUELOS Y FUNDACIONES </t>
  </si>
  <si>
    <t>EDILBERTO CAJICA NEIRA</t>
  </si>
  <si>
    <t>CALLE 47 B  8 49</t>
  </si>
  <si>
    <t>09 2019</t>
  </si>
  <si>
    <t>C1LC.0039.2021</t>
  </si>
  <si>
    <t>GP</t>
  </si>
  <si>
    <t xml:space="preserve">ING. JAIME ANDRES BERNAL PEDROZA </t>
  </si>
  <si>
    <t>Material Fino Color Café de Consistencia Dura</t>
  </si>
  <si>
    <t>Arenas y limos Color Naranja de Consistencia Muy Firm</t>
  </si>
  <si>
    <t>Arenas y limos Color Naranja de Consistencia Dura</t>
  </si>
  <si>
    <t>Material Fino Color Café de Consistencia  Dura</t>
  </si>
  <si>
    <t xml:space="preserve">Arenas y limos Color Naranja de Consistencia Muy Firme	</t>
  </si>
  <si>
    <t xml:space="preserve">Arenas y limos Color Naranja de Consistencia Firme	</t>
  </si>
  <si>
    <t xml:space="preserve"> Arenas y limos olor Naranjo de Consistencia Firme	</t>
  </si>
  <si>
    <t>Arenas y limos Color Naranja de Connsistencia Firme</t>
  </si>
  <si>
    <t>70.69</t>
  </si>
  <si>
    <t>43.84</t>
  </si>
  <si>
    <t>2.04</t>
  </si>
  <si>
    <t>Arcilla de color habano y rojizo, de plasticidad alta  y resistencia a la penetración dinámica media a alta.</t>
  </si>
  <si>
    <t>Arcilla de color habano y rojizo, de plasticidad alta y resistencia a la penetración dinámica media a alta.</t>
  </si>
  <si>
    <t>Rocas de arenisca con cementante arcilloso,  en una matriz areno arcillosa  producto de la meteorización de las mismas rocas. Posee colores habano, rojizo y lila.</t>
  </si>
  <si>
    <t xml:space="preserve">Capa vegetal de pastos. Arcilla limosa de color café oscuro, de plasticidad baja  Y resistencia a la penetración dinámica Media alta					</t>
  </si>
  <si>
    <t>Arcilla de color habano a rojizo, de plasticidad alta  y resistencia a la penetración dinámica media a alta.</t>
  </si>
  <si>
    <t xml:space="preserve">Arcilla de color habno a rojizo, de plasticiada alta y seristencia a la penetracion dinamica media alta </t>
  </si>
  <si>
    <t>ESTUDIO DE SUELOS Y ANÁLISIS DE CIMENTACIONES EDIFICIOS AVENIDA UNIVERSITARIA No. 42A-60 TUNJA - BOYACÁ</t>
  </si>
  <si>
    <t>MAKRO CONSTRUCCIONES LTDA.</t>
  </si>
  <si>
    <t>AVENIDA UNIVERSITARIA  42 A  30</t>
  </si>
  <si>
    <t>12 2021</t>
  </si>
  <si>
    <t xml:space="preserve">EDIFICIO </t>
  </si>
  <si>
    <t>C1LC-0350-2021</t>
  </si>
  <si>
    <t>LOMBARDIA</t>
  </si>
  <si>
    <t>Arcilla Inorgánica de baja plasticidad café oscura</t>
  </si>
  <si>
    <t>Arcilla Inorgánica de baja plasticidad café clara</t>
  </si>
  <si>
    <t>Arena fina limosa café clara</t>
  </si>
  <si>
    <t>Arcilla Inorgánica de baja plasticidad café clara con raices</t>
  </si>
  <si>
    <t>Arcillas inorgánica de baja plasticidad café oscura</t>
  </si>
  <si>
    <t xml:space="preserve">Arcilla Inorgánica de baja plasticidad gris clara con vetas de oxido </t>
  </si>
  <si>
    <t>Arcilla inorganica de baja plasticidad café oscura</t>
  </si>
  <si>
    <t>Arcilla inorganica de alta plasticidad gris oscura</t>
  </si>
  <si>
    <t>Arcilla de baja plasticidad gris oscura</t>
  </si>
  <si>
    <t>Limo inorganico de baja plasticidad café oscuro</t>
  </si>
  <si>
    <t xml:space="preserve">CONSULTORIA Y SUPERVISION DE ESTRUCTURAS SAS </t>
  </si>
  <si>
    <t>INFORME DE ESTUDIO GEOTÉCNICO CONSTRUCCIÓN PROYECTO DE VIVIENDA MULTIFAIVIILAR VIVALTO
MUNICIPIO DE TUNJA DEPARTAMENTO DE BOYACÁ</t>
  </si>
  <si>
    <t>JOSE GERARDO USCATEGUI PARADA</t>
  </si>
  <si>
    <t>CARRERA 7  26 58</t>
  </si>
  <si>
    <t>09 2021</t>
  </si>
  <si>
    <t>C1LC-0205-2021</t>
  </si>
  <si>
    <t>Material de Relleno</t>
  </si>
  <si>
    <t>Estrato compuesto por arcilla delgada con grava de color café. Material de  consistencia muy firme a dura con potencial de expanción moderado y contenido de humedad moderado</t>
  </si>
  <si>
    <t>Estrato compuesto por grava limosa de color amarillo. Material de consistencia
dura con potencial de expanción moderado y contenido de humedad moderada.</t>
  </si>
  <si>
    <t>Estrato compuesto por grava limosa con arena de color amarillo. Material de consistencia dura con potencial de expanción bajo y contenido de humedad baja</t>
  </si>
  <si>
    <t>Estrato compuesto por grava limosa de color amarillo. Material de consistencia
dura con potencial de expanción moderado y contenido de humedad Baja</t>
  </si>
  <si>
    <t xml:space="preserve">Estarto compuesto por limo con arena de color café, material de consistencia muy firme a dura con potencial de expansión moderado a alto y contenido de humedad bajo </t>
  </si>
  <si>
    <t>CONSTRUCCION UBICADA EN LA CARRERA 13 No 30 - 48, EN LA CIUDAD DE TUNJA</t>
  </si>
  <si>
    <t>MARIA DEL CARMEN SUAREZ PINEDA</t>
  </si>
  <si>
    <t>CARRERA 13 30 48</t>
  </si>
  <si>
    <t xml:space="preserve">C1LC-0334-2021 </t>
  </si>
  <si>
    <t>Material Fino Color Marron de Consistencia Muy Firme</t>
  </si>
  <si>
    <t>Arenas y limos Color Café de Consistencia Muy Firme</t>
  </si>
  <si>
    <t>1.55</t>
  </si>
  <si>
    <t>C1LC-0351-2021</t>
  </si>
  <si>
    <t>BERNARDO CASTRO FONSECA</t>
  </si>
  <si>
    <t>ESTUDIO DE SUELOS Y ANÁLISIS DE CIMENTACIONES EDIFICIO DE VIVIENDA AVENIDA UNIVERSITARIA No. 53-80 PROYECTO RESERVA DEL BOSQUE - TUNJA, BOYACA</t>
  </si>
  <si>
    <t>AVENIDA UNIVERSITARIA  53 80</t>
  </si>
  <si>
    <t>AV UNIVERSITARIA</t>
  </si>
  <si>
    <t>Relleno arcilloso calé con raices</t>
  </si>
  <si>
    <t>Arcilla gris consistecia media</t>
  </si>
  <si>
    <t>Arcilla arenosa gris consistencia media</t>
  </si>
  <si>
    <t>Arcilla arenosa gris verdosa con gravas gruesas consistencia muy dura</t>
  </si>
  <si>
    <t>ESTUDIO GEOTECNICO CONSTRUCCION UBICADA EN LA CARRERA 10 No  4 - 35, EN LA CIUDAD DE TUNJA, DEPARTAMENTO  DE BOYACA</t>
  </si>
  <si>
    <t>MAXIMINO CORREA ACEVEDO</t>
  </si>
  <si>
    <t>CARRERA 10 4 35</t>
  </si>
  <si>
    <t>10 2021</t>
  </si>
  <si>
    <t>C1LC-0259-2021</t>
  </si>
  <si>
    <t xml:space="preserve">Material fino color café de consistencia Firme </t>
  </si>
  <si>
    <t xml:space="preserve">Material Fino color café de consistencia Muy Firme </t>
  </si>
  <si>
    <t>Limo color café de consistencia Dura</t>
  </si>
  <si>
    <t xml:space="preserve">Material Fino color Café de consistencia muy Firme </t>
  </si>
  <si>
    <t>Material Fino color café de consistencia Dura</t>
  </si>
  <si>
    <t>25.8</t>
  </si>
  <si>
    <t>10-17-16</t>
  </si>
  <si>
    <t>14-19-22</t>
  </si>
  <si>
    <t>18-28-32</t>
  </si>
  <si>
    <t>22-36-40</t>
  </si>
  <si>
    <t>13-13-10</t>
  </si>
  <si>
    <t>9-17-19</t>
  </si>
  <si>
    <t>24-32-38</t>
  </si>
  <si>
    <t>18-22-26</t>
  </si>
  <si>
    <t>17-19-19</t>
  </si>
  <si>
    <t>18-32-40</t>
  </si>
  <si>
    <t>17-16-17</t>
  </si>
  <si>
    <t>12-14-17</t>
  </si>
  <si>
    <t>14-16-18</t>
  </si>
  <si>
    <t>14-16-19</t>
  </si>
  <si>
    <t>Arena fina con gravas gruesas densidad compacta</t>
  </si>
  <si>
    <t xml:space="preserve">Gravas y bloques de piedra en matriz arcillosa gris verdoso y café densisdad muy compacta </t>
  </si>
  <si>
    <t>Arcilla arenosa gras velada cosnsitencia dura</t>
  </si>
  <si>
    <t>Arcilla arenos gris consistencia media</t>
  </si>
  <si>
    <t>Arenosa Fina gris con gravas gruesas densisdad compacta</t>
  </si>
  <si>
    <t>Relleno Arcilloso café velado con raices</t>
  </si>
  <si>
    <t>Arcilla gris velada consistencia media</t>
  </si>
  <si>
    <t>Arena fina café con gravas gruesas Densidad muy compactada</t>
  </si>
  <si>
    <t>Arcilla arenosa gris Consistencia muy dura</t>
  </si>
  <si>
    <t>Arcilla arenosa gris velada cosnsitencia dura</t>
  </si>
  <si>
    <t>Relleno arenoso  café raices</t>
  </si>
  <si>
    <t>relleno arcilloso  café</t>
  </si>
  <si>
    <t>Relleno arenoso café con basura</t>
  </si>
  <si>
    <t>Arcilla café Consistencia dura</t>
  </si>
  <si>
    <t>Arena  fina café con gravas gruesas densidad muy compacta</t>
  </si>
  <si>
    <t>Arcilla arenosa gris verdosa Consistencia muy dura</t>
  </si>
  <si>
    <t>Arcilla gris velada consistencia dura</t>
  </si>
  <si>
    <t xml:space="preserve">Capa vegetal color café de consistecia dura </t>
  </si>
  <si>
    <t xml:space="preserve">SP </t>
  </si>
  <si>
    <t>Capa vegetal color café de consistecia Muy Firme</t>
  </si>
  <si>
    <t>Material Fino Color Marron de Consistencia Dura</t>
  </si>
  <si>
    <t>Material Fino Color Marron de Consistencia  Firme</t>
  </si>
  <si>
    <t>Limo color café de consistencia muy firme</t>
  </si>
  <si>
    <t>arcillas color café de consistencia muy firme</t>
  </si>
  <si>
    <t>Material Fino Color Marron de Consistencia  Muy Firme</t>
  </si>
  <si>
    <t>Limo color café de consistenciafirme</t>
  </si>
  <si>
    <t>Limo color café de consistencia firme</t>
  </si>
  <si>
    <t>1.79</t>
  </si>
  <si>
    <t>84.6</t>
  </si>
  <si>
    <t>69.05</t>
  </si>
  <si>
    <t>4.05</t>
  </si>
  <si>
    <t>1.02</t>
  </si>
  <si>
    <t>ESTUDIO DE SUELOS Y ANÁLISIS DE CIMENTACIONES PROYECTO VIS MANZANA F URBANIZACIÓN LA PONDEROSA CALLE 18 CON CARRERA 5 TUNJA, BOYACÁ</t>
  </si>
  <si>
    <t>CONSTRUCTORA SER</t>
  </si>
  <si>
    <t xml:space="preserve">CALLE 18 CARRERA 5 </t>
  </si>
  <si>
    <t>05 2020</t>
  </si>
  <si>
    <t>C1LU-122-14URB-007-13</t>
  </si>
  <si>
    <t>20.3</t>
  </si>
  <si>
    <t>15.9</t>
  </si>
  <si>
    <t>24.1</t>
  </si>
  <si>
    <t>17.7</t>
  </si>
  <si>
    <t>17.0</t>
  </si>
  <si>
    <t>8.50</t>
  </si>
  <si>
    <t>Arcilla café clara veteada Consistencia dura</t>
  </si>
  <si>
    <t xml:space="preserve">Arcilla café veteada con lentes de arena Consistencia dura	</t>
  </si>
  <si>
    <t>Arcilla arenosa café clara veteada con	 gravas finas y bloque de piedra Consistencia muy dura</t>
  </si>
  <si>
    <t xml:space="preserve">Arcilla café oscura veteada Consistencia muy dura </t>
  </si>
  <si>
    <t>Arcilla gris oscura con lentes de roca arenisca Consistencia muy dura</t>
  </si>
  <si>
    <t>Arcilla café con velas de óxido y raices Consistencia dura</t>
  </si>
  <si>
    <t>16-20-22</t>
  </si>
  <si>
    <t>19-24-26</t>
  </si>
  <si>
    <t>12-19-22</t>
  </si>
  <si>
    <t>30-31-42</t>
  </si>
  <si>
    <t>3-5-5-</t>
  </si>
  <si>
    <t>19-19-40</t>
  </si>
  <si>
    <t>13-13-15</t>
  </si>
  <si>
    <t>14-20-25</t>
  </si>
  <si>
    <t>21-26-35</t>
  </si>
  <si>
    <t>33-35-37</t>
  </si>
  <si>
    <t>8-17-21</t>
  </si>
  <si>
    <t>15-19-27</t>
  </si>
  <si>
    <t>25-30-32</t>
  </si>
  <si>
    <t>11-13-16</t>
  </si>
  <si>
    <t>10-16-19</t>
  </si>
  <si>
    <t>10-24-39</t>
  </si>
  <si>
    <t>18-33-42</t>
  </si>
  <si>
    <t>25-34-51</t>
  </si>
  <si>
    <t>30-45-50</t>
  </si>
  <si>
    <t>12-20-35</t>
  </si>
  <si>
    <t>16-21-31</t>
  </si>
  <si>
    <t>15-22-26</t>
  </si>
  <si>
    <t>16-17-21</t>
  </si>
  <si>
    <t>16-21-27</t>
  </si>
  <si>
    <t>11-14-14</t>
  </si>
  <si>
    <t>11-19-27</t>
  </si>
  <si>
    <t>10-27-35</t>
  </si>
  <si>
    <t>19-45-50</t>
  </si>
  <si>
    <t>19-33-50</t>
  </si>
  <si>
    <t>21-35-50</t>
  </si>
  <si>
    <t>20-47-59</t>
  </si>
  <si>
    <t>19-36-53</t>
  </si>
  <si>
    <t>14-21-30</t>
  </si>
  <si>
    <t>ESTUDIO DE SUELOS PARA LA CONSTRUCCIÓN DEL EDIFICIO DE LABORATORIOS DE INGENIERÍA DE LA UPTC DE LA CIUDAD DE TUNJA- DEPARTAMENTO DE BOYACÁ</t>
  </si>
  <si>
    <t>ING. ANDRÉS FELIPE BERNAL VILLATE</t>
  </si>
  <si>
    <t>IAF</t>
  </si>
  <si>
    <t>ANDRÉS FELIPE BERNAL VILLATE</t>
  </si>
  <si>
    <t>Arcilla de alta plasticidad</t>
  </si>
  <si>
    <t xml:space="preserve">UNIVERSIDAD PEDAGOGICA Y TECNOLOGICA </t>
  </si>
  <si>
    <t>AVENIDA NORTE 39 115</t>
  </si>
  <si>
    <t>03 2019</t>
  </si>
  <si>
    <t>C1LC.0320.2021</t>
  </si>
  <si>
    <t>Grava limosa con alto contenido fe arenas donde los finos don de baja plasticidad</t>
  </si>
  <si>
    <t>Arena limosa con gravas donde los finos son de baja plasticidad</t>
  </si>
  <si>
    <t>grava arcillosa donde los finos son de alta plasticidad</t>
  </si>
  <si>
    <t>arcilla de alta plasticidad</t>
  </si>
  <si>
    <t>arcilla de baja plasticidad de color gris</t>
  </si>
  <si>
    <t>Grava limosa donde los finos son de baja plasticidad</t>
  </si>
  <si>
    <t xml:space="preserve">Arcilla de baja plasticidad de color gris con betas rojas </t>
  </si>
  <si>
    <t>Arcilla con arena donde los finos son de baja plasticidad</t>
  </si>
  <si>
    <t>grava arcillosa donde los finos son de baja plasticidad</t>
  </si>
  <si>
    <t>Arcilla con arena  donde los finos son de baja plasticidad</t>
  </si>
  <si>
    <t>limo de baja plasticidad</t>
  </si>
  <si>
    <t xml:space="preserve">Arcilla de baja plasticidad gris </t>
  </si>
  <si>
    <t xml:space="preserve">Arcilla de baja plasticidad de color café </t>
  </si>
  <si>
    <t>98.7</t>
  </si>
  <si>
    <t>SCE</t>
  </si>
  <si>
    <t>SOCIEDAD CONSTRUCTORA ESMERALDA</t>
  </si>
  <si>
    <t xml:space="preserve">AV UNIVERSITARIA 41 50 </t>
  </si>
  <si>
    <t>ERL COLINA</t>
  </si>
  <si>
    <t>01 2009</t>
  </si>
  <si>
    <t>PYA</t>
  </si>
  <si>
    <t xml:space="preserve">PEREZ Y ASOCIADOS </t>
  </si>
  <si>
    <t>CARRERA 5  20  10</t>
  </si>
  <si>
    <t>SAMUEL PEREZ</t>
  </si>
  <si>
    <t xml:space="preserve">IRMA CARREÑO CARDENAS. </t>
  </si>
  <si>
    <t>CARRERA 9 66 A 03</t>
  </si>
  <si>
    <t>VIVIENDA</t>
  </si>
  <si>
    <t>C2LC 0121-2019</t>
  </si>
  <si>
    <t>INFORME DE RESULTADOS DEL ESTUDIO DE SUELOS PARA DISEÑO DE CIMENTACION DEL PROYECTO;"CONSTRUCCIÓN DE UN CONJUNTO RESIDENCIAL CON DOS TORRES DE CATORCE (14) PISOS Y SOTANO, Y ZONA COMERCIAL DE TRES (3) NIVELES", UBICADO EN LA CARRERA 2E No 60-90, EN LA CIUDAD DE TUNJA, DEPARTAMENTO DE BOYACÁ</t>
  </si>
  <si>
    <t>WILLCA CONSTRUCCIONES S.A.S</t>
  </si>
  <si>
    <t xml:space="preserve">CARRRERA 2E 60 90 </t>
  </si>
  <si>
    <t xml:space="preserve">TUNJA </t>
  </si>
  <si>
    <t>CURADURIA 2</t>
  </si>
  <si>
    <t>04 2017</t>
  </si>
  <si>
    <t>C2LC 0142-2019</t>
  </si>
  <si>
    <t>PROYECTO CONSTRUCCIÓN DE 6 TORRES DE 5 NIVELES, UBICADO EN LA CALLE 32 NO.17A-11 BARRIO JORGE ELIECER GAITÁN
MUNICIPIO DE TUNJA - DEPARTAMENTOS DE BOYACÁ</t>
  </si>
  <si>
    <t>03 2015</t>
  </si>
  <si>
    <t>CALLE 32 17 11</t>
  </si>
  <si>
    <t>ESTUDIO DE SUELOS CONSTRUCCION LOCAL COMERCIAL DIAGONAL 72 N 2 15 BARRIO CAPITOLIO TUNJA BOYACA</t>
  </si>
  <si>
    <t>WILSON FERNANDO MARTIN DIAZ</t>
  </si>
  <si>
    <t xml:space="preserve">DIAGONAL 72 2 15 </t>
  </si>
  <si>
    <t>LOCAL</t>
  </si>
  <si>
    <t>C2LC 05 2020</t>
  </si>
  <si>
    <t xml:space="preserve">PROYECTO TRIFAMILIAR Y COMERCIO PARA 4 PISOS. </t>
  </si>
  <si>
    <t xml:space="preserve">MARIA NATIVIDAD AYALA GONZALEZ </t>
  </si>
  <si>
    <t xml:space="preserve">05 2019 </t>
  </si>
  <si>
    <t>ARCILLA carmelita oxidada. Vetas grises. Rastros de arena.Consistencia dura.</t>
  </si>
  <si>
    <t xml:space="preserve">LIMO carmelito. Algo de arena. Rastros de raíces. </t>
  </si>
  <si>
    <t>ARCILLA carmelita oxidada. Vetas gris claras y moradas. Rastros de arena. Consistencia dura.canto de piedra arenisca</t>
  </si>
  <si>
    <t>ARENA arcillosa carmelita. Rastros de gravilla.Densidad muy alta.</t>
  </si>
  <si>
    <t>ARCILLA gris y carmelita oxidada.consistencia dura</t>
  </si>
  <si>
    <t>ARCILLA carmelita. Puntos oxidados.Consistencia dura.</t>
  </si>
  <si>
    <t xml:space="preserve">ARCILLA gris verdosa. Algo de arena.cnsistencia muy compacta a dura </t>
  </si>
  <si>
    <t>ARENA carmelita. Grano grueso a fino. Algo de gravas finas.</t>
  </si>
  <si>
    <t xml:space="preserve">ARCILLA carmelita. Vetas grises y moradas. Consistencia Dura </t>
  </si>
  <si>
    <t xml:space="preserve">ARENA carmelita. Grano grueso a fino. Algo de gravas finas. Matriz de arcilla gris. Densidad muy alta.											</t>
  </si>
  <si>
    <t xml:space="preserve">ARENA carmelita. Grano grueso a fino. Algo de gravas finas. Densidad muy alta </t>
  </si>
  <si>
    <t>3.0</t>
  </si>
  <si>
    <t>11-13-18</t>
  </si>
  <si>
    <t>9-17-33</t>
  </si>
  <si>
    <t>6-13-19</t>
  </si>
  <si>
    <t>10-13-22</t>
  </si>
  <si>
    <t xml:space="preserve">Capa vegetal </t>
  </si>
  <si>
    <t xml:space="preserve">ARCILLA limosa carmelita. Algo de arena. Rastros de raíces. Carmelita oxidata, rastros de arena y raices. </t>
  </si>
  <si>
    <t>ARCILLA carmelita rojiza y gris clara. Carmelita algo oxidada, vetas gris claras, consistencia dura.</t>
  </si>
  <si>
    <t xml:space="preserve">ARCILLA carmelita clara. Puntos oxidados. Rastros de arena. Consistencia dura, lente de arena y gravilla </t>
  </si>
  <si>
    <t>ARCILLA carmelita clara. Puntos oxidados. Consistencia dura.</t>
  </si>
  <si>
    <t xml:space="preserve">ARCILLA gris clara. Vetas oxidadas. Concitencia dura </t>
  </si>
  <si>
    <t xml:space="preserve">ARCILLA carmelita clara. Puntos oxidados. Rastros de arena. Consistencia dura </t>
  </si>
  <si>
    <t xml:space="preserve">Arcilla limo arenosa carmelita clara. Puntos oxidados. Consistencia firme </t>
  </si>
  <si>
    <t>ARCILLA limo arenosa carmelita clara. Puntos oxidados. Consistencia dura.</t>
  </si>
  <si>
    <t>ARCILLA limosa carmelita. Vetas gris verdosas. Algo de arena. Consistencia dura</t>
  </si>
  <si>
    <t xml:space="preserve">ARCILLA limosa gris verdosa. Vetas carmelitas oxidadas. Rastros de arena.consistencia muy compacta </t>
  </si>
  <si>
    <t>ARENA arcillosa carmelita oxidada. Vetas grises. Desnisda media</t>
  </si>
  <si>
    <t xml:space="preserve">ARCILLA limosa carmelita rojiza. Rastros de arena. Consistencia muy compacta </t>
  </si>
  <si>
    <t>Fragmentos de arenisca descompuesta. Arcilla grisverdosa y carmelita oxidada, consistencia dura</t>
  </si>
  <si>
    <t>ARCILLA gris verdosa y carmelita oxidada.</t>
  </si>
  <si>
    <t>Arcilla carmelita oxidada y gris clara. Algo de arena. Consistencia dura</t>
  </si>
  <si>
    <t>16-20-25</t>
  </si>
  <si>
    <t>12-24-38</t>
  </si>
  <si>
    <t>9-18-27</t>
  </si>
  <si>
    <t>20-20-30</t>
  </si>
  <si>
    <t>11-15-22</t>
  </si>
  <si>
    <t>19-27-30</t>
  </si>
  <si>
    <t>21-30-40</t>
  </si>
  <si>
    <t>30-40</t>
  </si>
  <si>
    <t>17-23-40</t>
  </si>
  <si>
    <t>20-40</t>
  </si>
  <si>
    <t>RELLENO: Limo carmelito. Algo de arena y fragmentos de ladrillo.</t>
  </si>
  <si>
    <t>ARCILLA limosa carmelita oxidada. Algo de arena y arenisca descompuesta.Consistencia dura.</t>
  </si>
  <si>
    <t>ARCILLA gris. Vetas oxidadas. Consistencia Dura</t>
  </si>
  <si>
    <t>ARCILLA carmelita clara. Vetas oxidadas. Consistencia dura</t>
  </si>
  <si>
    <t>ARCILLA carmelita clara. Vetas oxidadas.Consistencia muy compacta a compacta.Intercalaciones de arenisca descompuesta.</t>
  </si>
  <si>
    <t>ARCILLA limosa carmelita. Vetas oxidadas. Rastros de arena.Consistencia dura</t>
  </si>
  <si>
    <t>LIMO arcilloso carmelito claro.consistencia dua</t>
  </si>
  <si>
    <t>ARCILLA limosa carmelita. Vetas oxidadas. consistencia dura</t>
  </si>
  <si>
    <t>ARCILLA limosa gris verdosa. Rastros de arena. Consistencia dura</t>
  </si>
  <si>
    <t>ARCILLA arenosa carmelita. Vetas gris verdosas. Consistencia dura.</t>
  </si>
  <si>
    <t>ARCILLA carmelita oxidada y gris.Consistencia dura</t>
  </si>
  <si>
    <t>11-37-27</t>
  </si>
  <si>
    <t>8-14-24</t>
  </si>
  <si>
    <t>10-18-25</t>
  </si>
  <si>
    <t>10-15-20</t>
  </si>
  <si>
    <t>20-35-40</t>
  </si>
  <si>
    <t>26-17-14</t>
  </si>
  <si>
    <t>8-13-21</t>
  </si>
  <si>
    <t>16-21-30</t>
  </si>
  <si>
    <t>15-23-28</t>
  </si>
  <si>
    <t>27-40</t>
  </si>
  <si>
    <t>13-23-34</t>
  </si>
  <si>
    <t>32-40</t>
  </si>
  <si>
    <t>34-44</t>
  </si>
  <si>
    <t xml:space="preserve">CAPA VEGETAL </t>
  </si>
  <si>
    <t>ARCILLA limosa carmelita oxidada. Algo de arena y gravas finas.Consistencia Dura</t>
  </si>
  <si>
    <t>ARCILLA carmelita. Vetas gris claras y rojizas. Rastros de arena.</t>
  </si>
  <si>
    <t xml:space="preserve">ARCILLA carmelita clara. Vetas grises y oxidadas.									</t>
  </si>
  <si>
    <t xml:space="preserve">LIMO arcilloso carmelito. Vetas oxidadas. Consistencia compacta </t>
  </si>
  <si>
    <t xml:space="preserve">ARCILLA limosa carmelita. Vetas oxidadas. Algo de arena.consistencia dura			</t>
  </si>
  <si>
    <t>Arcilla carmelita clara. Vetas carmelitas oxidadas.Consistencia dura.</t>
  </si>
  <si>
    <t>15-17-19</t>
  </si>
  <si>
    <t>19-39-40</t>
  </si>
  <si>
    <t>17-28-40</t>
  </si>
  <si>
    <t>15-23-40</t>
  </si>
  <si>
    <t>7-14-21</t>
  </si>
  <si>
    <t>15-23-34</t>
  </si>
  <si>
    <t>15-17-35</t>
  </si>
  <si>
    <t>14-23-31</t>
  </si>
  <si>
    <t>17-29-38</t>
  </si>
  <si>
    <t>15-28-42</t>
  </si>
  <si>
    <t>INFORME DE ESTUDIO DE SUELOS  CRA 9 N°66 A-03 CABAÑAS DEL NORTE-TUNJA (BOYACA).</t>
  </si>
  <si>
    <t xml:space="preserve">BARRIO RODEO </t>
  </si>
  <si>
    <t xml:space="preserve"> Está compuesta por un material de arcilla delgada con presencia de limo y grava de baja plasticidad de color café. Es clasificado como CL. Presenta un límite líquido de 19.92%, un límite plástico de 11.43%, y un índice de plasticidad de 8.49%. Dentro de su ensayo de lavado por el tamiz numero 200 el porcentaje que paso la malla es del 61.43%.Clasificadas en el sistema AASHTO como un suelo tipo A-4.La humedad promedio del estrato es del 12.49%</t>
  </si>
  <si>
    <t>Aparece un material de arcilla delgada con presencia de limo y grava de baja plasticidad de color amarillo con trazas de color habano. Es clasificado como CL. Presenta un límite líquido de 20.17%, un límite plástico de 11.83%, y un índice de plasticidad de 8.34%. Dentro de su ensayo de lavado por el tamiz numero 200 el porcentaje que paso la malla es del 50.29%.Clasificadas en el sistema AASHTO como un suelo tipo A-4.La humedad promedio del estrato es del 15.03%</t>
  </si>
  <si>
    <t>Está compuesta por material de arcilla delgada de mediana plasticidad de color amarillo con trazas de color habano. Es clasificado como CL. Presenta un límite líquido de 32.84%, un límite plástico de 15.45%, y un índice de plasticidad de 17.40%. Dentro de su ensayo de lavado por el tamiz numero 200 el porcentaje que paso la malla es del 67.94%.Clasificadas en el sistema AASHTO como un suelo tipo A-6.La humedad promedio del estrato es del 16.67%</t>
  </si>
  <si>
    <t xml:space="preserve">PYA </t>
  </si>
  <si>
    <t>15.03</t>
  </si>
  <si>
    <t>18-18-16</t>
  </si>
  <si>
    <t xml:space="preserve">Material de relleno </t>
  </si>
  <si>
    <t>Está compuesta por un material de arcilla delgada con presencia de limo d baja plasticidad de color café. Es clasificado como CL. Presenta un límite líquido de 20.69%, un límite plástico de 12.71%, y un índice de plasticidad de 7.98%. Dentro de su ensayo de lavado por el tamiz numero 200 el porcentaje que paso la malla es del 74.74%.Clasificadas en el sistema AASHTO como un suelo tipo A-4.La humedad promedio del estrato es del 11.79%.</t>
  </si>
  <si>
    <t>Aparece un material de arcilla delgada con presencia de limo de baja plasticidad de color amarillo. Es clasificado como CL. Presenta un límite líquido de 21.50%, un límite plástico de 12.71%, y un índice de plasticidad de 8.79%. Dentro de su ensayo de lavado por el tamiz numero 200 el porcentaje que paso la malla es del 75.01%.Clasificadas en el sistema AASHTO como un suelo tipo A-4.La humedad promedio del estrato es del 23.45%.</t>
  </si>
  <si>
    <t>Está compuesto por un material de arcilla delgada con grava de baja plasticidad de color habano con trazas de color naranja. Es clasificado como CL. Presenta un límite líquido de 25.60%, un límite plástico de 13.74%, y un índice de plasticidad de 11.86%. Dentro de su ensayo de lavado por el tamiz numero 200 el porcentaje que paso la malla es del 67.19%.Clasificadas en el sistema AASHTO como un suelo tipo A-6.La humedad promedio del estrato es del 14.29%</t>
  </si>
  <si>
    <t>Aparece un material de arcilla delgada de mediana plasticidad de color café con trazas de color habano Es clasificado como CL. Presenta un límite líquido de 33.35%, un límite plástico de 14.48%, y un índice de plasticidad de 18.87%. Dentro de su ensayo de lavado por el tamiz numero 200 el porcentaje que paso la malla es del 72.80%.Clasificadas en el sistema AASHTO como un suelo tipo A-6.La humedad promedio del estrato es del 15.42%</t>
  </si>
  <si>
    <t>11.79</t>
  </si>
  <si>
    <t>27-23-31</t>
  </si>
  <si>
    <t>16-20-14</t>
  </si>
  <si>
    <t>Está compuesta por un material de arcilla delgada con presencia de limo y grava de baja plasticidad de color café. Es clasificado como CL. Presenta un límite líquido de 24.04%, un límite plástico de 15.28%, y un índice de plasticidad de 8.76%. Dentro de su ensayo de lavado por el tamiz numero 200 el porcentaje que paso la malla es del 58.79%.Clasificadas en el sistema AASHTO como un suelo tipo A-4.La humedad promedio del estrato es del 13.22%.</t>
  </si>
  <si>
    <t>Aparece un material de arcilla limosa de baja plasticidad de color gris. Es clasificado como CL. Presenta un límite líquido de 17.78%, un límite plástico de 11.24%, y un índice de plasticidad de 6.53%. Dentro de su ensayo de lavado por el tamiz numero 200 el porcentaje que paso la malla es del 72.84%.Clasificadas en el sistema AASHTO como un suelo tipo A-4.La humedad promedio del estrato es del 16.04%</t>
  </si>
  <si>
    <t>Está compuesto por un material de arcilla delgada de baja plasticidad de color habano. Es clasificado como CL. Presenta un límite líquido de 28.43%, un límite plástico de 14.08%, y un índice de plasticidad de 14.35%. Dentro de su ensayo de lavado por el tamiz numero 200 el porcentaje que paso la malla es del 51.93%.Clasificadas en el sistema AASHTO como un suelo tipo A-6.La humedad promedio del estrato es del 17.26%</t>
  </si>
  <si>
    <t>24.04</t>
  </si>
  <si>
    <t>26-24-29</t>
  </si>
  <si>
    <t>16-14-21</t>
  </si>
  <si>
    <t>Arcilla de consistencia Blanda, de color marrón claro con gris, de plasticidad baja, tamaño de grano medio a fino, subredondeado a redondeado, humedad media</t>
  </si>
  <si>
    <t xml:space="preserve">Arcilla de consistencia Firme, de color Gns con trazas de color marrón oscuro, plasticidad baja, tamaño de grano medio a fino, subredondeado a redondeado, humedad media	</t>
  </si>
  <si>
    <t xml:space="preserve">Depósito compuesto por fragmentos de roca, arenisca cuarzosa, chert, en matriz arcillosa de color marrón  amarillento y marrón muy oscuro, con tamaños de grano medios, humedad media </t>
  </si>
  <si>
    <t>Arcilla de consistencia Mediana, de color marrón amarillento oscuro, plasticidad alta, tamaño de grano muy fino, subredondeado. humedad media</t>
  </si>
  <si>
    <t xml:space="preserve">Arcilla de consistencia Firme, de color Gris con trazas de color marrón oscuro, plasticidad baja, tamaño de  grano medio  a fino, subredondeado a redondeado, humedad media		</t>
  </si>
  <si>
    <t>2.07</t>
  </si>
  <si>
    <t>33.9</t>
  </si>
  <si>
    <t xml:space="preserve">Arcilla de consistencia Blenda, de color marrón claro con gris, de plasticidad baja, tamaño de grano medio a fino, subredondeado a redondeado, humedad media.	</t>
  </si>
  <si>
    <t>Arcilla de consistencia Muy Firme, de color gris claro, de plasticidad baja, tamaño de grano medio, humedad mediaTiene presencia de gravas</t>
  </si>
  <si>
    <t xml:space="preserve">Depósito compuesto por fragmentos de roca, arenisca Cuarzosa, chert en matriz arcillosa de color marrón amarillento y marrón muy oscuro. con tomaños de grano medios, humedad media. </t>
  </si>
  <si>
    <t xml:space="preserve">Arcilla de consistencia Muy Firme, de color gris claro, de  plasticidad baja tamaño de  grano medio,  humedad media, Tiene presencia de gravas. </t>
  </si>
  <si>
    <t>Arcilla de consistencia Firme, de color Gris con trazas de color Marrón oscuro, plasticidad baja, tamaño de grano medio a fino subredondeado a redondeado, humedad media.</t>
  </si>
  <si>
    <t xml:space="preserve">Arcilla de consistencia Firme, de color Gris con trazas de color marrón oscuro, plasticidad baja,  tamaño de grano medio a fino, subredondeado a redondeada, humedad medio. </t>
  </si>
  <si>
    <t xml:space="preserve">Arcilla de consistencia Firme, de color Gris claro, de plasticidad baja, tañano de grano medio, humedad media, tiene presencia de gravas 							</t>
  </si>
  <si>
    <t>Depósito compuesto por fragmentos de roca, arenisca ,cuarzosa, chert, en matriz arcillosa de color marrón amarillento y marrón muy oscuro, con tamños de grano medios, humedad media.</t>
  </si>
  <si>
    <t>Arcilla de consistencia Firme, de color Gris con trazas de color marrón oscuro, plasticidad baja, tamaño de grano medio a fino, subredondeado a redondeado, humedad media</t>
  </si>
  <si>
    <t>2.67</t>
  </si>
  <si>
    <t>Depósito compuesto por fragmentos de roca, arenisca  cuarzosa, chert, en matriz arcillosa de color marrón   amarillento y marrón muy oscuro. con tamaños de grano medios, humedad media.</t>
  </si>
  <si>
    <t xml:space="preserve">Arcilla de conststencia Mediana, de color marrón amarillento oscuro, plasticidad alta, tamaño de grano muyfino, subredondeado, humedad media.										</t>
  </si>
  <si>
    <t>Depósito compuesto por fragmentos de roca, arenisca cuarzosa, chert, en matriz arcillosa de color marrón muyamarillento y marrón oscuro, con tamaños de grano medios, humedad media.y Fragmentos de roca arenisca con cantos rodados.</t>
  </si>
  <si>
    <t>Fragmentos de roca arenisca con cantos rodados.</t>
  </si>
  <si>
    <t>190.53</t>
  </si>
  <si>
    <t>Fragmentos de roca arenisca con cantos rodados</t>
  </si>
  <si>
    <t>Arcilla de consistencia Mediana, de color amarillento oscuro, plasticidad alta, tamaño de grano muy fino, subredondeado, humedad media</t>
  </si>
  <si>
    <t xml:space="preserve">Arcilla de consistencia Firme, de color Gris con trazas de color . Marrón oscuro, plasticidad baja, tamaño de grano medio a fino, subredondeado a redondeado, humedad media </t>
  </si>
  <si>
    <t xml:space="preserve">Arcilla de consistencia Mediana, de color marrón amarillento oscuro, plasticidad alta, tamaño de grano muy fino, subredondeado, humedad media	</t>
  </si>
  <si>
    <t>31.79</t>
  </si>
  <si>
    <t>23.34</t>
  </si>
  <si>
    <t>Depósito compuesto por fragmentos de roca, arenisca cuarzosa, chert, en matriz arcillosa de color marrón muyamarillento y marrón oscuro, con tamaños de grano medios, humedad media.</t>
  </si>
  <si>
    <t>Arcilla de consistencia Mediana, de color marron amarillento oscuro, plasticidad alta, tamaño de grano muy fino, subredondeado, humedad media.</t>
  </si>
  <si>
    <t xml:space="preserve">Arcilla de consistencia Firme, de color Gris con trazas de color marrón oscuro, plasticidad baja, tamaño grano  medio a fino, subredondeado a redondeado, humedad media </t>
  </si>
  <si>
    <t>Arcilla de consistencia Mediana, de color marrón amarillento oscuro, plasticidad alta, tamaño de grano muy fino, subredondeado, humedad media</t>
  </si>
  <si>
    <t>0.3</t>
  </si>
  <si>
    <t xml:space="preserve">JORGE ELIECER GAITAN </t>
  </si>
  <si>
    <t>ARENISCA</t>
  </si>
  <si>
    <t xml:space="preserve">CAPITOLIO </t>
  </si>
  <si>
    <t>ARCILLA ALTAMENTE RESISTENTE</t>
  </si>
  <si>
    <t>Capa vegetal con presencia de raíces</t>
  </si>
  <si>
    <t>Aparece un material de arcillas delgadas de color café, de baja plasticidad.
Es clasificado corno CL. Presenta un límite líquido de 30.29%, un limite
plástico de 20.11%, y un índice de plasticidad de 10.17%. Dentro de su
ensayo de lavado por el tamiz numero 200 el porcentaje que paso la malla es
del 94.44%. Clasificadas en el sistema AASHTO como un suelo tipo A-6. La
humedad promedio del estrato es del 9.37%.</t>
  </si>
  <si>
    <t>Se aprecia un material con las mismas características físicas del estrato
anterior. Arcillas delgadas de color café claro, de baja plasticidad. Es clasificado como CL. Presenta un límite líquido de 30.27%, un límite plástico
de 19.21%, y un índice de plasticidad de 11.06%. Dentro de su ensayo de
lavado por el tamiz numero 200 el porcentaje que paso la malla es del
94.79%. Clasificadas en el sistema AASHTO corno un suelo tipo A-6. La
humedad promedio del estrato es del 10.84%.</t>
  </si>
  <si>
    <t>Está compuesto por un material de arcillas consolidadas de alta resistencia
de color café. La humedad promedio del estrato es del 11.01%.</t>
  </si>
  <si>
    <t>Material de relleno. La humedad promedio del estrato es del 7.76%.</t>
  </si>
  <si>
    <t>Está compuesto por un material de arcillas delgadas de color café, de baja
plasticidad. Es clasificado como CL. Presenta un límite líquido de 30.18%, un
límite plástico de 19.94%, y un índice de plasticidad de 10.24%. Dentro de su
ensayo de lavado por el tamiz numero 200 el porcentaje que paso la malla es
del 92.67%. Clasificadas en el sistema AASHTO como un suelo tipo A-6. La
humedad promedio del estrato es del 9.58%.</t>
  </si>
  <si>
    <t>Aparece un material con las mismas „características físicas del estrato
anterior. Arcillas delgadas de color café claro, de baja plasticidad. Es
clasificado como CL.? Presenta un límite líquido de 26.53%, un límite plástico
de 1734%, y un índice de plasticidad de 9.18%. Dentro de su ensayo de
lavado por el tamiz numero 200 el porcentaje que paso la malla es del
91.76%. Clasificadas en el sistema AASHTO como un suelo tipo A-4. La
humedad promedio del estrato es del 12.00%</t>
  </si>
  <si>
    <t>Está compuesto por un material de arcillas consolidadas de alta resistencia
de color café. La humedad promedio del estrato es del 11.42%.</t>
  </si>
  <si>
    <t>Aparece un material de arcillas delgadas., de color cafe,de.bpja plasticidad.
Es clasificado como CL. Presenta un límite líquido de 26.63%; un límite
plástico de 18.27%, y un índice de plasticidad de 836,%. Dentro de su
ensayo de lavado por, el tamiz numero 200 el porcentaje que paso la:malta es
del 87.00%. Clasificadas en el sistema AASHTO como un suelo tipo A-4. La
humedad promedio del estrato es del 10.12%.</t>
  </si>
  <si>
    <t>Está compuesta por un material con las mismas características físicas del
estrato anterior. Arcillas delgadas de color café claro, de baja plasticidad. Es
clasificado como CL. Presenta un límite líquido de 27.26%, un límite plástico de 17.98%, y un índice de plasticidad de 9.27%. Dentro de su ensayo de
lavado por el tamiz numero 200 el porcentaje que paso la malla es del
86.96%. Clasificadas en el sistema AASHTO como un suelo tipo A-4. La
humedad promedio del estrato es del 10.97%</t>
  </si>
  <si>
    <t>Está compuesto por un material de arcillas consolidadas de alta resistencia
de color café. La humedad promedio del estrato es del 11.32%</t>
  </si>
  <si>
    <t>11.06</t>
  </si>
  <si>
    <t>50-50-50</t>
  </si>
  <si>
    <t xml:space="preserve">Está compuesta por un material de arcilla delgada con presencia de limo de 
baja plasticidad de color café. Es clasificado como CL. Presenta un límite  líquido de 28.92%, un límite plástico de 19.30% y un índice de plasticidad de  9.53%. Dentro de su ensayo de lavado por el tamiz numero 200 el porcentaje  que paso la malla es del 84.26%.Clasificadas en el sistema AASHTO como  un suelo tipo A-4.La humedad promedio del estrato es del 19.27%.  </t>
  </si>
  <si>
    <t>Aparece un material de arcilla delgada de baja plasticidad de color café con  trazas de color habano.  Es clasificado como CL. Presenta un límite líquido  de 34.66%, un límite plástico de 21.53% y un índice de plasticidad de 13.13%. Dentro de su ensayo de lavado por el tamiz numero 200 el  porcentaje que paso la malla es del 83.00%.Clasificadas en el sistema  AASHTO como un suelo tipo A-6.La humedad promedio del estrato es del  22.45%</t>
  </si>
  <si>
    <t xml:space="preserve">Aparece un material de limo plástico con presencia de arcilla de color 
amarillo con trazas de color naranja.  Es clasificado como MH. Presenta un 
límite líquido de 56.27%, un límite plástico de 37.23% y un índice de 
plasticidad de 19.04%. Dentro de su ensayo de lavado por el tamiz numero 
200 el porcentaje que paso la malla es del 95.17%.Clasificadas en el sistema 
AASHTO como un suelo tipo A-7-5.La humedad promedio del estrato es del 
22.67%. </t>
  </si>
  <si>
    <t xml:space="preserve">Está compuesta por un material de limo plástico con presencia de arcilla de 
color rojo.  Es clasificado como MH. Presenta un límite líquido de 54.79%, un 
límite plástico de 32.14% y un índice de plasticidad de 22.65%. Dentro de su 
ensayo de lavado por el tamiz numero 200 el porcentaje que paso la malla es 
del 98.03%.Clasificadas en el sistema AASHTO como un suelo tipo A-7-5.La 
humedad promedio del estrato es del 23.43%.  </t>
  </si>
  <si>
    <t>Baldosa placa</t>
  </si>
  <si>
    <t xml:space="preserve">Material de Relleno </t>
  </si>
  <si>
    <t xml:space="preserve">Aparece un material de arcilla delgada de baja plasticidad de color café. Es 
clasificado como CL. Presenta un límite líquido de 30.94%, un límite plástico de 20.03% y un índice de plasticidad de 10.91%. Dentro de su ensayo de 
lavado por el tamiz numero 200 el porcentaje que paso la malla es del 
83.18%.Clasificadas en el sistema AASHTO como un suelo tipo A-6. La 
humedad promedio del estrato es del 16.66%. </t>
  </si>
  <si>
    <t xml:space="preserve">Aparece un material de arcilla delgada de baja plasticidad de color café con 
trazas de color habano. Es clasificado como CL. Presenta un límite líquido de 
30.94%, un límite plástico de 20.03% y un índice de plasticidad de 10.91%. 
Dentro de su ensayo de lavado por el tamiz numero 200 el porcentaje que 
paso la malla es del 84.23%.Clasificadas en el sistema AASHTO como un 
suelo tipo A-6. La humedad promedio del estrato es del 22.01%.  </t>
  </si>
  <si>
    <t>Aparece un material de limo plástico con presencia de arcilla de color naranja 
con trazas de color habano. Es clasificado como CL. Presenta un límite 
líquido de 59.46%, un límite plástico de 45.15% y un índice de plasticidad de 
14.31%. Dentro de su ensayo de lavado por el tamiz numero 200 el 
porcentaje que paso la malla es del 98.10%.Clasificadas en el sistema 
AASHTO como un suelo tipo A-7-5. La humedad promedio del estrato es del 
23.69%</t>
  </si>
  <si>
    <t xml:space="preserve">Aparece un material de limo plástico con presencia de arcilla de color rojo 
con trazas de color habano. Es clasificado como MH. Presenta un límite 
líquido de 59.68%, un límite plástico de 36.79% y un índice de plasticidad de 
22.89%. Dentro de su ensayo de lavado por el tamiz numero 200 el 
porcentaje que paso la malla es del 95.36%.Clasificadas en el sistema 
AASHTO como un suelo tipo A-7-5. La humedad promedio del estrato es del 
26.13%.  </t>
  </si>
  <si>
    <t xml:space="preserve">Está compuesta por un material de arcilla delgada con presencia de limo de 
baja plasticidad de color café. Es clasificado como CL. Presenta un límite 
líquido de 30.33%, un límite plástico de 21.57% y un índice de plasticidad de 
8.77%. Dentro de su ensayo de lavado por el tamiz numero 200 el porcentaje 
que paso la malla es del 82.37%.Clasificadas en el sistema AASHTO como 
un suelo tipo A-4.La humedad promedio del estrato es del 17.50%.  </t>
  </si>
  <si>
    <t xml:space="preserve">Aparece un material de arcilla delgada con presencia de limo de baja 
plasticidad de color café.  Es clasificado como CL. Presenta un límite líquido 
de 29.49%, un límite plástico de 20.15% y un índice de plasticidad de 9.34%. 
Dentro de su ensayo de lavado por el tamiz numero 200 el porcentaje que 
paso la malla es del 83.41%.Clasificadas en el sistema AASHTO como un 
suelo tipo A-4.La humedad promedio del estrato es del 18.02%.  </t>
  </si>
  <si>
    <t>Aparece un material de arcilla delgada de baja plasticidad de color café.  Es 
clasificado como CL. Presenta un límite líquido de 38.42%, un límite plástico 
de 24.80% y un índice de plasticidad de 13.62%. Dentro de su ensayo de 
lavado por el tamiz numero 200 el porcentaje que paso la malla es del 
84.02%.Clasificadas en el sistema AASHTO como un suelo tipo A-6.La 
humedad promedio del estrato es del 18.28%.</t>
  </si>
  <si>
    <t xml:space="preserve">Está compuesta por un material de limo plástico con presencia de arcilla de 
color café con trazas de color habano.  Es clasificado como MH. Presenta un 
límite líquido de 59.62%, un límite plástico de 40.63% y un índice de 
plasticidad de 18.99%. Dentro de su ensayo de lavado por el tamiz numero 
200 el porcentaje que paso la malla es del 95.66%.Clasificadas en el sistema 
AASHTO como un suelo tipo A-7-5.La humedad promedio del estrato es del 
19.24%. </t>
  </si>
  <si>
    <t>Está compuesta por un material de arcilla delgada con presencia de limo de 
baja plasticidad de color café. Es clasificado como CL. Presenta un límite 
líquido de 27.42%, un límite plástico de 18.27% y un índice de plasticidad de 
9.15%. Dentro de su ensayo de lavado por el tamiz numero 200 el porcentaje 
que paso la malla es del 19.92%.Clasificadas en el sistema AASHTO como 
un suelo tipo A-4.La humedad promedio del estrato es del 16.28%</t>
  </si>
  <si>
    <t>Aparece un material de arcilla delgada de baja plasticidad de color café.  Es 
clasificado como CL. Presenta un límite líquido de 28.77%, un límite plástico 
de 18.56% y un índice de plasticidad de 10.21%. Dentro de su ensayo de 
lavado por el tamiz numero 200 el porcentaje que paso la malla es del 
84.53%.Clasificadas en el sistema AASHTO como un suelo tipo A-6.La 
humedad promedio del estrato es del 18.64%.</t>
  </si>
  <si>
    <t>Está compuesta por un material de limo con presencia de arcilla de baja 
plasticidad de color café con trazas de color habano.  Es clasificado como 
ML. Presenta un límite líquido de 39.64%, un límite plástico de 25.80% y un 
índice de plasticidad de 13.84%. Dentro de su ensayo de lavado por el tamiz 
numero 200 el porcentaje que paso la malla es del 88.71%.Clasificadas en el 
sistema AASHTO como un suelo tipo A-6.La humedad promedio del estrato 
es del 22.21%.</t>
  </si>
  <si>
    <t>Aparece un material de arcilla delgada de baja plasticidad de color café con 
trazas de color habano.  Es clasificado como CL. Presenta un límite líquido 
de 34.62%, un límite plástico de 21.55% y un índice de plasticidad de 
13.06%. Dentro de su ensayo de lavado por el tamiz numero 200 el 
porcentaje que paso la malla es del 85.43%.Clasificadas en el sistema AASHTO como un suelo tipo A-6.La humedad promedio del estrato es del 
23.95%</t>
  </si>
  <si>
    <t>22.01</t>
  </si>
  <si>
    <t>45.15</t>
  </si>
  <si>
    <t>C2LC-0282-2020</t>
  </si>
  <si>
    <t>C2LC-0275-2020</t>
  </si>
  <si>
    <t>LIBERTADOR</t>
  </si>
  <si>
    <t>INFORME DE RESULTADOS DEL ESTUDIO DE SUELOS PARA DISEÑO DE CIMENTACIÓN DEL PROYECTO "CONSTRUCCIÓN EDIFICACION CENTRO MEDICO Y DE NEGOCIOS DEL NORTE" URBANIZACION MANOLETE MZ.1 LOTE 5, MUNICIPIO DE TUNJA, DEPARTAMENTO DE BOYACÁ</t>
  </si>
  <si>
    <t xml:space="preserve">JORGE ALBERTO VILLAMIL </t>
  </si>
  <si>
    <t>MANOLETE</t>
  </si>
  <si>
    <t xml:space="preserve">Arcilla do color gns (MUNSELL 10YR 5/1 GRAY) con vetas de oxidaciones rojizas , plasticidad media, consistencia firme a dura, a. presencia de raices, estado húmedo </t>
  </si>
  <si>
    <t>Arcilla de color café (MUNSELL 10YR 4/3 ROVVN) con vetas de  oxidaciones rojizas, plasticidad alta, consistencia firme a dura</t>
  </si>
  <si>
    <t xml:space="preserve">Arcilla arenosa de color gris verdoso (MUNSELL GLEY 1 5/1 GREENISH GRAY) plasticidad baja, consistencia muy blanda. grano muy fino subredondeado </t>
  </si>
  <si>
    <t xml:space="preserve">Arcilla arenosa de color verde oliva (MUNSELL 10Y-5GY 414 OLIVE •GREEN), plasticidad media a baja, consistencia firme a blanda, grano no medio subredondeado a anguloso, presencia ocasional de fragmentos de arenisca cuarzosa de grano fino redondeado de color gris claro  (MUNSELL 10YR 7/1 LIGHT GRAY) con mica </t>
  </si>
  <si>
    <t>Arcilla  de color gris con vetas de color marrón. consistencia muy blanda a blanda, plastricidad media, presencia de arena de color amarillo (MUNSELL 10YR 7/6 YELLOW) de grano fino a muy fino redondeado junto con mica muy fina y fragmentos esporádicos de Chert de color gris oscuro (MUNSELL 10YR 4/1 DARK GRAY) de consistencia muy dura.</t>
  </si>
  <si>
    <t>05 2014</t>
  </si>
  <si>
    <t xml:space="preserve">C2LC - 0145 2020 </t>
  </si>
  <si>
    <t>Arcilla de color gris (MUNSELL 10YR 511 GRAY) con vetas de oxidaciones naranjas a rojas, consistencia blanda a firme, plasticidad alta, presencia ocasional de raices, estado húmedo.</t>
  </si>
  <si>
    <t xml:space="preserve"> Limo Arcilloso de color calór oscuro a gris oscuro (MUNSELL 10YR 3/3 5.00DARK BROWN), consistencia blanda a muy blanda, plasticidad alta, presenta ocasionalmente vetas negras de material orgánico, nódulos Wesporádicosde arena de grano fino a muy fino redondeado de color amarillo (MUNSELL 10YR 716 YELLOW), olor un poco desagradable, sao estado húmedo.	</t>
  </si>
  <si>
    <t>Turba de color negro, estado muy húmedo, consistencia muy blanda, presencia de arcilla arenosa de color gis verdoso de grano fino 900• redondeado, ocasionales nódulos de arena de color amarillo (MUNSELL 10YR 716 YELLOW) de grano fino redondeado.</t>
  </si>
  <si>
    <t xml:space="preserve">Arcilla de color gris (MUNSELL GLEY 1 &amp;N GRAY) con vetas de color marrón, consistencia blanda a firme, plasticidad media, presencia de arena de grano fino redondeado de color amarillo. mica muy fina, fragmentos de Chert de color gris oscuro (MUNSELL GLEY 1 4/N DARK GRAY) junto con arenisca cuarzosa de grano fino subredondeado a redondeado de color blanco junto con arena muy fina redondeada de color amarillo (MUNSELL 10YR 716 YELLOW).			</t>
  </si>
  <si>
    <t xml:space="preserve">Arcilla arenosa de color gris verdoso (MUNSELL GLEY 1 5/1 GREENISH GRAY) de grano fino a muy fino redondeado a subredondeado, consistencia blanda a firme, plasticidad baja, presencia de arena cuarzosa de color amarillo de grano fino redondeado.	</t>
  </si>
  <si>
    <t>Arcilla do color gris (MUNSELL 10YR 5/1 GRAY) con vetas de oxidaciones rosizas, plasticidad media, consistenaa firme a dura, a. presencia de raices, estado húmedo.</t>
  </si>
  <si>
    <t>Arcilla arenosa de color verde oliva (MUNSELL 10Y-5GY 414 OLIVE GREEN), plasticidad media a baja, consistencia firme a blanda, grano medio subredondeado a anguloso, presencia ocasional de fragmentos de arenisca cuarzosa de grano fino redondeado de color gris claro (MUNSELL 10YR 7/1 LIGHT GRAY) con mica</t>
  </si>
  <si>
    <t>Arcilla de color café (MUNSELL 10YR 4/3 ROVVN) con vetas de oxidacaones rojizas, plasticidad alta, consistencia firme a dura.</t>
  </si>
  <si>
    <t>Acilla de color gns con vetas de color marrón. consistencia muy blanda a blanda, plastrodad media, presencia de arena de color amanllo (MUNSELL 10YR 7/6 YELLOVV) de grano fino a muy fino redondeado junto con mica muy fina y fragmentos esporádicos de Chert de color gns oscuro (MUNSELL 10YR 4/1 DARK GRAY) de consistencia muy dura.</t>
  </si>
  <si>
    <t>Arcilla limosa de color gris y marrón (MUNSELL 10YR 5/1 GRAY) con oxidaciones naranjas a rojizas, consistencia blanda, plasticidad media a alta,  presencia ocasionales de raices, nódulos de  arena de color naranja a amarillo (MUNSELL 10YR 7/6 YELLOW) de grano fino redondeado, estado húmed</t>
  </si>
  <si>
    <t>Arcilla de color gns oscuro (MUNSELL 10YR 4/1con DARK GRAY) vetas de oxidaciones naranjas y negras (matera orgánica). consistencia blanda a firme, plasticidad media, presencia de nódulos de arena de grano muy fino redondeado de color amanllo (MUNSELL 10YR 7/6 YELLOW), hacia la base presencia de turba de color negro.</t>
  </si>
  <si>
    <t>Arcilla arenosa de color gris verdoso (MUNSELL GLEY 1 5/1 GREENISH GRAY) consistencia muy blanda a blanda, plasticudad baja, grano fino redondeado, presenta vetas negras esporadicas ( materia organica)</t>
  </si>
  <si>
    <t>Fragmentos de Chert gris de color oscuro (MUNSELL 10YR 4/1 DARK ,,GRAY) junto con arenisca cuarzosa de grano fino a muy fino redondeado de color amarillo a (MUNSELL10YR 7/6 YELOW)   con presencia de mica de grano muy fino</t>
  </si>
  <si>
    <t>Arcilla de color marrón y gris (MUNSELL 10YR 6/6 BROWNISH
YELLOW) , consistencia blanda, plasticidad alta, presencia de arena de color amarillo de grano muy fino redondeado junto con mica esporádica, estado húmedo</t>
  </si>
  <si>
    <t xml:space="preserve">INFORME DE ESTUDIO DE SUELOS  CRA 10 N°5-31 SUR URBANIZACION CENTRAL DE MERCADO MAYOR  
TUNJA-BOYACA </t>
  </si>
  <si>
    <t>JORGE ENRIQUE QUIROGA</t>
  </si>
  <si>
    <t>CARRERA 15 6 07</t>
  </si>
  <si>
    <t>BODEGA MIXTA</t>
  </si>
  <si>
    <t xml:space="preserve">CARRERA 10 5 31 SUR </t>
  </si>
  <si>
    <t>Está compuesta por un material de arcilla limosa con arena y grava de baja 
plástico de color habano con trazas de color gris.  Es clasificado como CL-
ML. Presenta un límite líquido de 25.75%, un límite plástico de 19.02% y un 
índice de plasticidad de 6.73%. Dentro de su ensayo de lavado por el tamiz 
numero 200 el porcentaje que paso la malla es del 55.10%.Clasificadas en el 
sistema AASHTO como un suelo tipo A-4.La humedad promedio del estrato 
es del 20.62%.</t>
  </si>
  <si>
    <t>Está compuesta por un material de arcilla delgada con grava de baja 
plasticidad de color café con trazas de color naranja.  Es clasificado como 
CL. Presenta un límite líquido de 32.37%, un límite plástico de 20.74% y un índice de plasticidad de 11.63%.. Dentro de su ensayo de lavado por el tamiz 
numero 200 el porcentaje que paso la malla es del 66.18%.Clasificadas en el 
sistema AASHTO como un suelo tipo A-6.La humedad promedio del estrato 
es del 21.77%</t>
  </si>
  <si>
    <t>Aparece un material de limo arenoso con grava de baja plasticidad de color 
naranja.  Es clasificado como ML. Presenta un límite líquido de 37.62%, un 
límite plástico de 25.30% y un índice de plasticidad de 12.32%. Dentro de su 
ensayo de lavado por el tamiz numero 200 el porcentaje que paso la malla es 
del 51.40%.Clasificadas en el sistema AASHTO como un suelo tipo A-6.La 
humedad promedio del estrato es del 19.50%</t>
  </si>
  <si>
    <t>Está compuesta por un material de arcilla limosa con grava y arena de baja 
plasticidad de color café.  Es clasificado como CL-ML. Presenta un límite 
líquido de 28.45%, un límite plástico de 21.49% y un índice de plasticidad de 
6.96%. Dentro de su ensayo de lavado por el tamiz numero 200 el porcentaje 
que paso la malla es del 51.84%.Clasificadas en el sistema AASHTO como 
un suelo tipo A-4.La humedad promedio del estrato es del 20.72%</t>
  </si>
  <si>
    <t>10-13-9</t>
  </si>
  <si>
    <t>13-16-13</t>
  </si>
  <si>
    <t>22-41-39</t>
  </si>
  <si>
    <t>37-37-36</t>
  </si>
  <si>
    <t>Aparece un material de limo con grava de baja plasticidad de color café. Es 
clasificado como ML. Presenta un límite líquido de 35.61%, un límite plástico 
de 30.49% y un índice de plasticidad de 5.12%. Dentro de su ensayo de 
lavado por el tamiz numero 200 el porcentaje que paso la malla es del 
51.16%.Clasificadas en el sistema AASHTO como un suelo tipo A-4. La 
humedad promedio del estrato es del 23.17%.</t>
  </si>
  <si>
    <t>Está compuesta por  un material de arcilla delgada con grava de color café 
con trazas de color naranja. Es clasificado como CL. Presenta un límite 
líquido de 34.22%, un límite plástico de 20.74% y un índice de plasticidad de 
13.48%.  Dentro de su ensayo de lavado por el tamiz numero 200 el porcentaje que paso la malla es del 51.18%.Clasificadas en el sistema  AASHTO como un suelo tipo A-6. La humedad promedio del estrato es del 
23.71%.</t>
  </si>
  <si>
    <t>Aparece  un material de arcilla delgada con grava de color café  y amarillo Es 
clasificado como CL. Presenta un límite líquido de 38.70%, un límite plástico 
de 20.97% y un índice de plasticidad de 17.73%.  Dentro de su ensayo de 
lavado por el tamiz numero 200 el porcentaje que paso la malla es del 
50.47%.Clasificadas en el sistema AASHTO como un suelo tipo A-6. La 
humedad promedio del estrato es del 25.11%.</t>
  </si>
  <si>
    <t xml:space="preserve">capa vegetal </t>
  </si>
  <si>
    <t xml:space="preserve">Aparece un material de  arcilla delgada con grava y limo de baja plasticidad 
de color café. Es clasificado como CL. Presenta un límite líquido de 32.47%, 
un límite plástico de 22.47 y un índice de plasticidad de 10.00%. Dentro de su 
ensayo de lavado por el tamiz numero 200 el porcentaje que paso la malla es 
del 57.04%.Clasificadas en el sistema AASHTO como un suelo tipo A-4. La 
humedad promedio del estrato es del 20.43%. </t>
  </si>
  <si>
    <t xml:space="preserve">Está compuesta por  un material de arcilla delgada con grava y limo de baja 
plasticidad de color café. Es clasificado como CL. Presenta un límite líquido 
de 31.78%, un límite plástico de 22.75% y un índice de plasticidad de 9.03%.  
Dentro de su ensayo de lavado por el tamiz numero 200 el porcentaje que 
paso la malla es del 59.27%.Clasificadas en el sistema AASHTO como un 
suelo tipo A-4. La humedad promedio del estrato es del 31.28%.  </t>
  </si>
  <si>
    <t xml:space="preserve">Aparece  un material de limo arenoso con arcilla de baja plasticidad de color 
amarillo. Es clasificado como ML. Presenta un límite líquido de 38.40%, un 
límite plástico de 26.25% y un índice de plasticidad de 12.15%.  Dentro de su 
ensayo de lavado por el tamiz numero 200 el porcentaje que paso la malla es 
del 51.78%.Clasificadas en el sistema AASHTO como un suelo tipo A-6. La 
humedad promedio del estrato es del 23.62%. </t>
  </si>
  <si>
    <t>MERCADO MAYOR DE TUNJA</t>
  </si>
  <si>
    <t xml:space="preserve">BARRIO JORDAN </t>
  </si>
  <si>
    <t>INFORME DE ESTUDIO DE SUELOS CONSTRUCCION VIVIENDA MULTIFAMILIAR Y COMERCIO CARRERA 7 N° 11 - 78 - LOTE 5 - BARRIO JORDAN TUNJA - BOYACA</t>
  </si>
  <si>
    <t>BERNARDO DUEÑAS TRIANA</t>
  </si>
  <si>
    <t xml:space="preserve">CARRERA 7 1 78 </t>
  </si>
  <si>
    <t>11 2012</t>
  </si>
  <si>
    <t xml:space="preserve">Capa vegetal con presencia de raices y material organico </t>
  </si>
  <si>
    <t>Aparece un estrato de limos de color café, de baja plasticidad. Es clasificado
como ML. Presenta un límite líquido de 26.60%, un límite plástico de 22.95%
y un índice de plasticidad de 3.65, dentro de su ensayo de lavado por el
tamiz numero 200 el porcentaje que paso la malla es del 91.38%, La
humedad promedio del estrato es del 16.45%.</t>
  </si>
  <si>
    <t>Está compuesto por un manto rocoso con sobretamaños de 3* de color
anaranjado La humedad promedio del estrato es del 17.15%</t>
  </si>
  <si>
    <t>Aparece un material de limos de color anaranjado, de baja plasticidad, Es
clasificado como ML. Presenta un límite líquido de 28.92%., un límite plástico
de 24.08%. Un índice de plasticidad de 4.84%, dentro de su ensayo de
lavado por el tamiz numero 200 el porcentaje que paso la malla es del
88.92%, La humedad promedio del estrato es del 16.98%.</t>
  </si>
  <si>
    <t>Está compuesto por un manto rocoso con sobretamaños de 3" de color
anaranjado. La humedad promedio del estrato es del 17.08%.</t>
  </si>
  <si>
    <t>Está compuesto por arcillas limosas de color café, de baja plasticidad. Es
clasificada como CL-ML. Presenta un límite líquido de 18.20%, un límite
plástico de 11.91% y un índice de plasticidad de 6.29%. El ensayo de lavado
por el tamiz numero 200 el porcentaje que paso la malla es del 85.93%. La
humedad promedio del estrato es del 18.23%.</t>
  </si>
  <si>
    <t>CL - ML</t>
  </si>
  <si>
    <t>Está compuesto por un manto rocoso con sobretamaños de 3" de color
anaranjado. La humedad promedio del estrato es del 14,74</t>
  </si>
  <si>
    <t>29-28-32</t>
  </si>
  <si>
    <t>21-24-26</t>
  </si>
  <si>
    <t>29-37-38</t>
  </si>
  <si>
    <t>ESTUDIO DE SUELOS AMPLIACION COLEGIO LOS ANGELES CALLE 73 2 - 02 ALTOS E ARBOLEDA</t>
  </si>
  <si>
    <t xml:space="preserve">COLEGIO LOS ANGELES </t>
  </si>
  <si>
    <t xml:space="preserve">CALLE 73 2 02 </t>
  </si>
  <si>
    <t>COLEGIO</t>
  </si>
  <si>
    <t xml:space="preserve">09 2014 </t>
  </si>
  <si>
    <t>ALTOS DE ARBOLEDA</t>
  </si>
  <si>
    <t xml:space="preserve">Adoquin de ladrillo </t>
  </si>
  <si>
    <t>Recebo y arena arcillosa de color café y
oxidado.</t>
  </si>
  <si>
    <t xml:space="preserve">Arcilla ligeramnete arenosa de color rojizo con habano a un naranja con gris a mayor profundidad, estado solido, expansividad media,	 plasticidad media, consistencia muy firme. Clasificación USC (CL).	</t>
  </si>
  <si>
    <t xml:space="preserve">Arena arcillosa de color amarillo con gris claro arenoso, expansividad baja, plasticidad baja,compacidad medio densa. Clasificación USC (SC).	</t>
  </si>
  <si>
    <t xml:space="preserve">Bloques de arenisca de color gris con lentes de arcilla arenosa de color amarillo, de expansividad media y plasticidad media. Clasificación USC (CL), de la parte fina.									</t>
  </si>
  <si>
    <t>Arcilla de color naraja con gris pasando a un tono blanco con amarillo. Estado
solido, expansividad media, plasticidad media a alta, consistencia muy firme. Clasificación USC (CL/CH).</t>
  </si>
  <si>
    <t>Arena arcillosa de color amarillo. Estado solido y plastico, expansividad baja y media, plasticidad baja y media, consistencia muy firme. Clasificación USC (CL arenoso)</t>
  </si>
  <si>
    <t>Tramo de arenisca de color amarillo oxidado y tramos de arcilla de color amarillo oxidado y gris claro en estado solido y plastico, expansivida media a baja, plasticidad media a baja, consistencia muy firme, y de compacidad medio densa a densa. Clasificaciónen USC (CL)</t>
  </si>
  <si>
    <t>16 ,0</t>
  </si>
  <si>
    <t>19 ,6</t>
  </si>
  <si>
    <t>Arenisca
con
lentes CL</t>
  </si>
  <si>
    <t>Arenisca con
lentes CL</t>
  </si>
  <si>
    <t>11- 13- 15</t>
  </si>
  <si>
    <t>13- 16- 40</t>
  </si>
  <si>
    <t>14- 15- 40</t>
  </si>
  <si>
    <t>INFORME DE ESTUDIO DE SUELOS  CRA 9 N°64 B-26 BARRIO VILLAS DEL NORTE-TUNJA(BOYACA).</t>
  </si>
  <si>
    <t>FRANCISCO ACUÑA</t>
  </si>
  <si>
    <t xml:space="preserve">CARRERA 9 64 B 26 </t>
  </si>
  <si>
    <t>08 2016</t>
  </si>
  <si>
    <t>C2LC-0135-2021</t>
  </si>
  <si>
    <t>C2LC0128-2016</t>
  </si>
  <si>
    <t xml:space="preserve"> VILLAS DEL NORTE</t>
  </si>
  <si>
    <t>Aparece un material de arcilla limosa de baja plasticidad de color gris oscuro. Es clasificado como CL-ML. Presenta un límite líquido de 23.51%, un límite  plástico de 16.61% y un índice de plasticidad de 6.90%. Dentro de su ensayo  de lavado por el tamiz numero 200 el porcentaje que paso la malla es del  88.27%.Clasificadas en el sistema AASHTO como un suelo tipo A-4. La  humedad promedio del estrato es del 14.95%.</t>
  </si>
  <si>
    <t>Está compuesta por  un material de arcilla limosa de baja plasticidad de color gris oscuro. Es clasificado como CL-ML. Presenta un límite líquido de 23.31%, un límite plástico de 16.47% y un índice de plasticidad de 6.84%. Dentro de su ensayo de lavado por el tamiz numero 200 el porcentaje que paso la malla es del 93.84%.Clasificadas en el sistema AASHTO como un suelo tipo A-4. La humedad promedio del estrato es del 18.17%</t>
  </si>
  <si>
    <t>Está compuesta por un material de arcilla delgada de baja plasticidad de color gris oscuro.   Es clasificado como CL. Presenta un límite líquido de  25.19%, un límite plástico de 14.89% y un índice de plasticidad de 10.30%. Dentro de su ensayo de lavado por el tamiz numero 200 el porcentaje que paso la malla es del 87.23%.Clasificadas en el sistema AASHTO como un suelo tipo A-6.La humedad promedio del estrato es del 14.62 %</t>
  </si>
  <si>
    <t xml:space="preserve">Está compuesta por un material de arcilla delgada con presencia de limo de baja plasticidad de color gris oscuro.  Es clasificado como CL. Presenta un límite líquido de 25.43%, un límite plástico de 16.48% y un índice de plasticidad de 8.95%.Dentro de su ensayo de lavado por el tamiz numero 200 el porcentaje que paso la malla es del 91.99%.Clasificadas en el sistema AASHTO como un suelo tipo A-4.La humedad promedio del estrato es del 16.62 %.  </t>
  </si>
  <si>
    <t>12-18-12</t>
  </si>
  <si>
    <t>21-19-19</t>
  </si>
  <si>
    <t>Vp_(m-s)</t>
  </si>
  <si>
    <t>Vs_(m-s)</t>
  </si>
  <si>
    <t>DENSIDAD_(g-cm³)</t>
  </si>
  <si>
    <t>N_(golpes-pie)</t>
  </si>
  <si>
    <t>VELETA_(kg-cm²)</t>
  </si>
  <si>
    <t xml:space="preserve">22-24- 26     </t>
  </si>
  <si>
    <t xml:space="preserve">ESTUDIO DE SUELOS EDIFICIO DE 5 PISOS Y SEMISOTANO CARRERA 16 N 38 02 </t>
  </si>
  <si>
    <t>CANO H INGENIERIA SAS</t>
  </si>
  <si>
    <t>07 2014</t>
  </si>
  <si>
    <t>C2LC 097 2014</t>
  </si>
  <si>
    <t xml:space="preserve">LA MARIA </t>
  </si>
  <si>
    <t>Arcilla de color habana con gris,estado plastico, expansividad media, consistencia blanda a media, plasticidad media.</t>
  </si>
  <si>
    <t>Limo gris habano con negro, estado plastico, expansividad media, plasticidad alta, consistencia media. Clasificación USC (MH).</t>
  </si>
  <si>
    <t>Turba de color negro a gris oscuro  y claro, consistencia blanda, estado plastico,expansividad media, plasticidad alta.  Clasificación USC (OH).</t>
  </si>
  <si>
    <t>Gravas limosas con arenas de color habano claro, compacidad medio densa.	Clasificación USC (GM).</t>
  </si>
  <si>
    <t xml:space="preserve">Limo de color café, estado plastico, expansividad alta, plasticidad muy alta,consistencia muy firme, media a blanda a mayor profundidad. Clasificación USC (MH).	</t>
  </si>
  <si>
    <t xml:space="preserve">Turba de color negra a gris, estado muy plastico, expansividad muy alta, plasticidad	
muy alta, consistencia blanda. Clasificación	USC (OH).		</t>
  </si>
  <si>
    <t>Arcilla habana de plasticidad media, expansividad media, consistencia firme.
Clasifiación USC (CL).</t>
  </si>
  <si>
    <t xml:space="preserve">Arena gravosa con arcilla de color habano claro, comapcidad medio densa Clasificación USC (SM).	</t>
  </si>
  <si>
    <t>13- 17- 20</t>
  </si>
  <si>
    <t xml:space="preserve">CARRERA 16  38 02 </t>
  </si>
  <si>
    <t>ESTUDIO DE SUELOS CONSTRUCCION TRES PISOSO TRIFAMILIAR CARRERA 14 12 A 09 TUNJA BOYACA</t>
  </si>
  <si>
    <t>CARRERA 14 12 A 09</t>
  </si>
  <si>
    <t xml:space="preserve">EDGAR REINALDO LEON GALLO </t>
  </si>
  <si>
    <t>09 2016</t>
  </si>
  <si>
    <t>Está compuesta por un material de arcilla delgada de baja plasticidad de
color naranja con trazas de color café. Es clasificado como CL. Presenta un límite líquido de 31.38%, un límite plástico de 17.80% y un índice de plasticidad de 13.58%.Dentro de su ensayo de lavado por el  tamiz 200 el porcentaje que paso la malla es del 87.96%.Clasificadas en el sistema AASHTO como un suelo tipo A-6.La humedad promedio del estrato es del 12.07 %.</t>
  </si>
  <si>
    <t>Está compuesta por un material de arcilla delgada con presencia de limo de
baja plasticidad de color café. Es clasificado como CL. Presenta un límite
líquido de 31.48%, un límite plástico de 21.78% y un índice de plasticidad de
9.70%. Dentro de su ensayo de lavado por el tamiz numero 200 el porcentaje
que paso la malla es del 92.44%.Clasificadas en el sistema AASHTO como
un suelo tipo A-4.La humedad promedio del estrato es del 10.63 %.</t>
  </si>
  <si>
    <t>Aparece un material de arcilla delgada con presencia  de roca de baja plasticidad de color naranja con trazas de color café. Es clasificado como CL. Presenta un límite líquido de 31.64%, un límite plástico de 18.30% y un índice de plasticidad de 13.35%.Dentro de su ensayo de lavado por el tamiz numero 200 el porcentaje que paso la malla es
del 91.22%.Clasificadas en el sistema AASHTO como un suelo tipo A-6.La
humedad promedio del estrato es del 13.78%</t>
  </si>
  <si>
    <t>Material rocoso. La humedad promedio del estrato es del 16.09%.</t>
  </si>
  <si>
    <t>Aparece un material de arcilla delgada con presencia de limo de baja plasticidad de color café. Es clasificado como CL. Presenta un límite líquido de 31.67%, un límite plástico de 22.34% y un indice de plasticidad de 9.33%. Dentro de su ensayo de lavado por el tamiz numero 200 el porcentaje que  paso la malla es del 96.26%.Clasificadas en el sistema AASHTO como un suelo tipo A-4. La humedad promedio del estrato es del 9.55%</t>
  </si>
  <si>
    <t>Está compuesta por un material de arcilla delgada de baja plasticidad de
color habano. Es clasificado como CL. Presenta un límite líquido de 31.06%,
un límite plástico de 17.03% y un índice de plasticidad de 14.03%. Dentro de
su ensayo de lavado por el tamiz numero 200 el porcentaje que paso la malla
es del 93.71%.Clasificadas en el sistema AASHTO como un suelo tipo A-6.
La humedad promedio del estrato es del 9.79%.</t>
  </si>
  <si>
    <t>Aparece un material de arcilla delgada con presencia de roca de baja
plasticidad de color habano. Es clasificado como CL. Presenta un límite
líquido de 31.27%, un límite plástico de 18.17% y un índice de plasticidad de
13.10%. Dentro de su ensayo de lavado por el tamiz numero 200 el
porcentaje que paso la malla es del 88.95%.Clasificadas en el sistema
AASHTO como un suelo tipo A-6. La humedad promedio del estrato es del
13.47%.</t>
  </si>
  <si>
    <t>17-19-21</t>
  </si>
  <si>
    <t>23-23-23</t>
  </si>
  <si>
    <t>ESTUDIO DE SUELOS EDIFICIO FLOREÑA CARRERA 14 1B 06 TUNJA BOYACA</t>
  </si>
  <si>
    <t xml:space="preserve">CARRERA 14 1B 06 </t>
  </si>
  <si>
    <t>LUZ JANETH PEÑA LOPEZ</t>
  </si>
  <si>
    <t>03 2012</t>
  </si>
  <si>
    <t>SIBERIA</t>
  </si>
  <si>
    <t>Capa vegetal.</t>
  </si>
  <si>
    <t>Arcilla amarilla oxidada con matices grises, plasticidad media de potecial expansivo medio, de consistencia firme.</t>
  </si>
  <si>
    <t>Arcilla color gris oxidado con matices amarillos oxidados de plasticidad media de potencial expansivo alto de consistencia muy firme.</t>
  </si>
  <si>
    <t>Arcilla color rojizacon matices blanco de plasticidad media de potencial expansivo alto de consistencia media.</t>
  </si>
  <si>
    <t>Roca arenizca de color amarillo con matices grises.</t>
  </si>
  <si>
    <t>Arcilla color gris con matices rojizos de plasticidad media de potencial expansivo medio de consistencia dura.</t>
  </si>
  <si>
    <t>Arcilla color gris con matices rojizos oxidados  de plasticidad media de potencial expansivo medio de consistencia muy firme.</t>
  </si>
  <si>
    <t>Arcilla color amarillo con matices rojizos de plasticidad media de potencial expansivo medio de consistencia muy firme.</t>
  </si>
  <si>
    <t>Roca arenizca parcialmente meteorizada de color gris.</t>
  </si>
  <si>
    <t>L</t>
  </si>
  <si>
    <t>H</t>
  </si>
  <si>
    <t>40- 40- 40</t>
  </si>
  <si>
    <t>10- 15- 40</t>
  </si>
  <si>
    <t>ESTUDIO DE SUELOS PARA LA CONSTRUCCION DE UN EDIFICIO EN LA CALLE 12 BIS # 5-30 DE TUNJA, BOYACA.</t>
  </si>
  <si>
    <t xml:space="preserve">CALLE 12 BIS 5 30 </t>
  </si>
  <si>
    <t xml:space="preserve">GLORIA MARIA SANDOVAL </t>
  </si>
  <si>
    <t>C2LC 0321 2020</t>
  </si>
  <si>
    <t>JORDAN</t>
  </si>
  <si>
    <t xml:space="preserve">Capa vegetal con rellenos </t>
  </si>
  <si>
    <t>Limos arcillosos pardo amanllentos hornadas</t>
  </si>
  <si>
    <t>Arenas limosas pardo amarillentas compacidad media secas, con gravas esporadicas de rocas areniscas e intercalaciones de gravas gruesas.</t>
  </si>
  <si>
    <t>Limos arcillosos pardo amarillentos secos, compactos homogeneos. en composicion y textura</t>
  </si>
  <si>
    <t>Arenas limosas sueltas amarillentas humedas con gravas esporadicas de rocas areniscas e intercalaciones de gravas gruesas</t>
  </si>
  <si>
    <t xml:space="preserve">Arenas limosas sueltas amarillentas, saturadas con gravas esporadicas de rocas areniscas e intercalaciones de gravas gruesas									</t>
  </si>
  <si>
    <t>SW</t>
  </si>
  <si>
    <t xml:space="preserve">Limos arcillosos pardo amarillentos secos, compactos homogeneos
en composlcion y textura	</t>
  </si>
  <si>
    <t>Arenas limosas sueltas amarillentas, humedas con gravas esporadicas de rocas areniscas e Intercalaciones de gravas gruesas</t>
  </si>
  <si>
    <t>limos arcilloso pardo amrillento</t>
  </si>
  <si>
    <t>Arenas limosas pardo amarillentas compacidad media
secas, con gravas esporadicas de rocas areniscas</t>
  </si>
  <si>
    <t>limo arcillosos pardo amanllentos humedos</t>
  </si>
  <si>
    <t>Limos arcillosos pardo amarillentos secos, compactos homogeneos.</t>
  </si>
  <si>
    <t>Limos arcillosos para alimentos</t>
  </si>
  <si>
    <t>Arenas limosas sueltas amarillentas,capacidad media secas  con gravas esporadicas de rocas areniscas</t>
  </si>
  <si>
    <t>secos, compactos homogeneos en composicion y textura</t>
  </si>
  <si>
    <t>Arenas limosas sueltas amarillentas, humedas con gravas esporadicas de rocas areniscas e intercalaciones de gravas gruesas</t>
  </si>
  <si>
    <t xml:space="preserve">OSCAR CELIO JIMENZ TAMAYO </t>
  </si>
  <si>
    <t xml:space="preserve">CALLE 47A 3B 66 </t>
  </si>
  <si>
    <t>ALTOS DE ALEJANDRIA</t>
  </si>
  <si>
    <t>Vegetal</t>
  </si>
  <si>
    <t xml:space="preserve">Material organico y relleno </t>
  </si>
  <si>
    <t>Está compuesta por un material de arcilla delgada con presencia de grava de
mediana plasticidad de color gris claro con trazas de color amarillo. Es
clasificado como CL. Presenta un límite líquido de 36.13%, un límite plástico
de 19.48% y un índice de plasticidad de 16.65%. Dentro de su ensayo de
lavado por el tamiz numero 200 el porcentaje que paso la malla es del
50.72%.Clasificadas en el sistema AASHTO como un suelo tipo A-6.La
humedad promedio del estrato es del 20.89%.</t>
  </si>
  <si>
    <t>Está compuesta por un material de limo con presencia de arcilla de baja
plasticidad de color habano. Es clasificado como ML. Presenta un límite
líquido de 32.99%, un límite plástico de 24.18% y un índice de plasticidad de
8.80%. Dentro de su ensayo de lavado por el tamiz numero 200 el porcentaje
que paso la malla es del 70.94%.Clasificadas en el sistema AASHTO como
un suelo tipo A-4.La humedad promedio del estrato es del 22.50%</t>
  </si>
  <si>
    <t>Aparece un material de ardilla delgada de baja plasticidad de color habano
con trazas de color café. Es clasificado como CL. Presenta un límite líquido
de 33.68%, un límite plástico de 20.26% y un índice de plasticidad de
13.42%. Dentro de su ensayo de lavado por el tamiz numero 200 el
porcentaje que paso la mata es del 81.67%.Clasificadas en el sistema
AASHTO como un suelo tipo A-6.La humedad promedio del estrato es del
25.11%.</t>
  </si>
  <si>
    <t>Aparece un material de limo con presencia de arcilla de baja plasticidad de
color habano. Es clasificado como ML. Presenta un límite líquido de 35.31%,
un límite plástico de 24.51% y un indice de plasticidad de 10.40%. Dentro de
su ensayo de lavado por el tamiz numero 200 el porcentaje que paso la malla
es del 71.76%.Clasificadas en el sistema AASHTO como un suelo tipo A-6.
La humedad promedio del estrato es del 20.38%.</t>
  </si>
  <si>
    <t>Está compuesta por un material de limo con presencia de arcilla de baja
plasticidad de color habano. Es clasificado como ML. Presenta un límite
líquido de 33.93%, un límite plástico de 25.79% y un índice de plasticidad de
8.14%. Dentro de su ensayo de lavado por el tamiz numero 200 el porcentaje que paso la malla es del 63.56%.Clasificadas en el sistema
AASHTO como un suelo tipo A-4. La humedad promedio del estrato es del
20.92%</t>
  </si>
  <si>
    <t>Aparece un material de limo con presencia de arcilla de color habano. Es
clasificado como ML. No líquido, No plástico. Dentro de su ensayo de lavado
por el tamiz numero 200 el porcentaje que paso la malla es del
55.63%.Clasificadas en el sistema AASHTO como un suelo tipo A-4. La
humedad promedio del estrato es del 23.54%.</t>
  </si>
  <si>
    <t>Aparece un material de limo con presencia de arcilla de baja plasticidad de
color habano. Es clasificado como ML. Presenta un límite líquido de 33.93%,
un límite plástico de 25.88% y un índice de plasticidad de 8.08%. Dentro de
su ensayo de lavado por el tamiz numero 200 el porcentaje que paso la malla
es del 78.18%.Clasificadas en el sistema AASHTO como un suelo tipo A-4.
La humedad promedio del estrato es del 17.20%</t>
  </si>
  <si>
    <t xml:space="preserve">Material Organico y relleno </t>
  </si>
  <si>
    <t>Está compuesta por un material de arcilla delgada con presencia de grava
de baja plasticidad de color habano. Es clasificado como CL. Presenta un
límite líquido de 34.32%, un límite plástico de 22.25% y un índice de
plasticidad de 12.07%. Dentro de su ensayo de lavado por el tamiz numero
200 el porcentaje que paso la malla es del 56.50%.Clasificadas en el sistema AASHTO como un suelo tipo A-6. La humedad promedio del estrato es del
21.22%.</t>
  </si>
  <si>
    <t>Aparece un material de arcilla delgada de baja plasticidad de color habano.
Es clasificado como CL. Presenta un límite líquido de 31.39%, un límite
plástico de 20.34% y un índice de plasticidad de 11.05%. Dentro de su
ensayo de lavado por el tamiz numero 200 el porcentaje que paso la malla es
del 52.92%.Clasificadas en el sistema AASHTO como un suelo tipo A-6. La
humedad promedio del estrato es del 23.74%.</t>
  </si>
  <si>
    <t>22-27-17</t>
  </si>
  <si>
    <t>20-20-20</t>
  </si>
  <si>
    <t>21-26-15</t>
  </si>
  <si>
    <t>27-24-30</t>
  </si>
  <si>
    <t>22-22-20</t>
  </si>
  <si>
    <t>16-24-22</t>
  </si>
  <si>
    <t xml:space="preserve">ESTUDIO DE SUELOS CONSTRUCCION VIVIENDA  UNIFAMILIAR DOS PISOS Y ALTILLO </t>
  </si>
  <si>
    <t>ESTUDIO DE SUELOS  EDIFICIO SIBERIA CARRERA 14 CALLE 1A</t>
  </si>
  <si>
    <t>CARRERA 14 1A</t>
  </si>
  <si>
    <t>10 2017</t>
  </si>
  <si>
    <t>03 2017</t>
  </si>
  <si>
    <t>(0,00/0,50) Material de relleno, desechos de construcción ladrillo y concreto</t>
  </si>
  <si>
    <t>(0,50/2,20) Arcilla con arena, color habano oscuro con tonos rojizos y grisáceos, en estado sólido, de consistencia muy firme a dura, plasticidad y expansividad baja; con 53% a 69% de material fino y 31% a 47% arenas. Clasificación USCS (CL con arena)</t>
  </si>
  <si>
    <t>(2,20/3,50) Limo color habano con tonos rojizos y naranjas, en estado sólido, de consistencia dura, plasticidad y expansividad alta. Clasificación USC (MH)</t>
  </si>
  <si>
    <t>(3,50/4,70) Arcilla color habano y naranja, en estado sólido, de consistencia dura, plasticidad y expansividad alta; con 95% de material fino y 5% arenas. Clasificación USCS (CH)</t>
  </si>
  <si>
    <t>(4,70/7,00) Gravas arenosas con lentes de arcilla color amarillo y rojo, de compacidad densa, Rechazo en ensayo de penetración estándar (SPT).</t>
  </si>
  <si>
    <t>(7,00/15,00) Arenisca color amarillo con gris y morado, roca blanda según ISMR (1981) y Bieniawski (1973); se presentan algunos lentes de arcilla,  la calidad de la roca se clasifica como mala (RQD&lt; 50%),</t>
  </si>
  <si>
    <t>(0,00/0,50) Capa vegetal limosa color café, con raíces.</t>
  </si>
  <si>
    <t>(0,50/3,80) Arcilla con arena de color amarillo con tonos rojizos y naranja, en estado sólido, de consistencia muy firme a dura, plasticidad y expansividad baja; con una gradación correspondiente a 68% a 73% de material fino, 27% a 32% arenas, sin presencia de material gravoso. Clasificación USCS (CL).</t>
  </si>
  <si>
    <t>(3,80/5,50) Limo arcilloso de color rojizo con tonos habanos, en estado sólido, de consistencia muy firme, plasticidad y expansividad alta. Clasificación USCS (MH).</t>
  </si>
  <si>
    <t>(5,50/6,20) Arcilla color blanco con habano, tonos naranja y rojizos, en estado sólido de consistencia dura, plasticidad y expansividad alta. Clasificación USCS (CH).</t>
  </si>
  <si>
    <t>(6,20/7,50) Arcilla color habano con morado y gravas de arenisca, en estado sólido de consistencia muy firme, de plasticidad y expansividad media. Clasificación (CL).</t>
  </si>
  <si>
    <t>(7,50/8,00) Arenisca meteorizada color gris claro y morado de compacidad muy densa.</t>
  </si>
  <si>
    <t>(8,00/13,00) Arenisca color amarillo con gris claro y morado, moderadamente dura, la calidad de la roca se clasifica como mala (RQD&lt; 50%).</t>
  </si>
  <si>
    <t>(13,00/13,50) Arcilla color blanco con morado, de consistencia muy firme, plasticidad y expansividad muy alta. Clasificación USCS (CH).</t>
  </si>
  <si>
    <t xml:space="preserve">(13,50/15,00)  Arenisca color  amarillo con gris y morado clasificada como calidad mala (RQD&lt; 50%). </t>
  </si>
  <si>
    <t/>
  </si>
  <si>
    <t xml:space="preserve">ESTUDIO DE SUELOS CONSTRUCCION CASA TRES PISOS. AVENIDA COLON N°26-69 TUNJA-BOYACA. </t>
  </si>
  <si>
    <t>FELIX FONSECA OSTOS</t>
  </si>
  <si>
    <t xml:space="preserve">AV COLON  26 69 </t>
  </si>
  <si>
    <t xml:space="preserve">MALDONADO </t>
  </si>
  <si>
    <t>MALDONADO</t>
  </si>
  <si>
    <t>Está compuesta por un material de arcilla delgada de baja plasticidad de 
color café.   Es clasificado como CL. Presenta un límite líquido de 23.86%, un  límite plástico de 11.78% y un índice de plasticidad de 12.07%. Dentro de su  ensayo de lavado por el tamiz numero 200 el porcentaje que paso la malla es  del 87.45%.Clasificadas en el sistema AASHTO como un suelo tipo A-6.La  humedad promedio del estrato es del 12.93 %.</t>
  </si>
  <si>
    <t>Está compuesta por un material de arcilla delgada de baja plasticidad de  color café con trazas de color gris.  Es clasificado como CL. Presenta un  límite líquido de 23.86%, un límite plástico de 12.33% y un índice de  plasticidad de 11.53%.Dentro de su ensayo de lavado por el tamiz numero  200 el porcentaje que paso la malla es del 92.89%.Clasificadas en el sistema  AASHTO como un suelo tipo A-6.La humedad promedio del estrato es del  11.71 %.</t>
  </si>
  <si>
    <t>Aparece un material de arcilla delgada con presencia de limo y roca de baja  plasticidad de color café con trazas de color gris.  Es clasificado como CL.  Presenta un límite líquido de 23.72%, un límite plástico de 13.85% y un  índice de plasticidad de 9.87%.Dentro de su ensayo de lavado por el tamiz  numero 200 el porcentaje que paso la malla es del 88.32%.Clasificadas en el  sistema AASHTO como un suelo tipo A-4.La humedad promedio del estrato  es del 12.06 %.</t>
  </si>
  <si>
    <t xml:space="preserve">Material rocoso. La humedad promedio del estrato es del 14.75 %. </t>
  </si>
  <si>
    <t>ROCA</t>
  </si>
  <si>
    <t>Placa</t>
  </si>
  <si>
    <t>Aparece un material de arcilla delgada con presencia de limo de baja  plasticidad de color café. Es clasificado como CL. Presenta un límite líquido  de 30.72%, un límite plástico de 17.49% y un índice de plasticidad de 13.22%. Dentro de su ensayo de lavado por el tamiz numero 200 el porcentaje que paso la malla es del 89.36%.Clasificadas en el sistema AASHTO como un suelo tipo A-4. La humedad promedio del estrato es del 
15.05%</t>
  </si>
  <si>
    <t xml:space="preserve">Está compuesta por  un material de arcilla delgada de baja plasticidad de 
color café con trazas de color gris. Es clasificado como CL. Presenta un 
límite líquido de 30.89%, un límite plástico de 17.35% y un índice de 
plasticidad de 13.54%. Dentro de su ensayo de lavado por el tamiz numero 
200 el porcentaje que paso la malla es del 86.05%.Clasificadas en el sistema 
AASHTO como un suelo tipo A-6. La humedad promedio del estrato es del 
18.79%. </t>
  </si>
  <si>
    <t>Aparece  un material de arcilla delgada  con presencia de roca de baja 
plasticidad de color café con trazas de color gris. Es clasificado como CL. 
Presenta un límite líquido de 31.27%, un límite plástico de 16.90% y un 
índice de plasticidad de 14.38%. Dentro de su ensayo de lavado por el tamiz 
numero 200 el porcentaje que paso la malla es del 87.81%.Clasificadas en el sistema AASHTO como un suelo tipo A-6. La humedad promedio del estrato 
es del 19.14%.</t>
  </si>
  <si>
    <t>Material rocoso. La humedad promedio del estrato es del 20.23 %</t>
  </si>
  <si>
    <t>Está compuesta por un material de arcilla delgada con grava de baja  plasticidad de color café.  Es clasificado como CL. Presenta un límite líquido de 27.44%, un límite plástico de 16.55% y un índice de plasticidad de 10.89%. Dentro de su ensayo de lavado por el tamiz numero 200 el porcentaje que paso la malla es del 80.49%.Clasificadas en el sistema AASHTO como un suelo tipo A-6.La humedad promedio del estrato es del 
17.93 %.</t>
  </si>
  <si>
    <t xml:space="preserve">Está compuesta por un material de limo de color amarillo.  Es clasificado 
como ML. No líquido, no plástico. Dentro de su ensayo de lavado por el tamiz 
numero 200 el porcentaje que paso la malla es del 96.60%.Clasificadas en el 
sistema AASHTO como un suelo tipo A-4.La humedad promedio del estrato 
es del 15.81 %.  </t>
  </si>
  <si>
    <t>Está compuesta por un material de arcilla delgada de baja plasticidad de 
color amarillo.  Es clasificado como ML. No líquido, no plástico. Dentro de su 
ensayo de lavado por el tamiz numero 200 el porcentaje que paso la malla es del 95.00%.Clasificadas en el sistema AASHTO como un suelo tipo A-4.La 
humedad promedio del estrato es del 16.44 %.</t>
  </si>
  <si>
    <t xml:space="preserve">Material rocoso. La humedad promedio del estrato es del 17.43 %. </t>
  </si>
  <si>
    <t>38-15-29</t>
  </si>
  <si>
    <t>21-21-21</t>
  </si>
  <si>
    <t>34-34-36</t>
  </si>
  <si>
    <t>28-30-30</t>
  </si>
  <si>
    <t>36-36-37</t>
  </si>
  <si>
    <t>INFORME DE ESTUDIO DE SUELOS  CONSTRUCCION LOCALES COMERCIALES DOS PISOS Y ALTILLO</t>
  </si>
  <si>
    <t xml:space="preserve">LEONARDO DE ESTUDIO DE SUELO </t>
  </si>
  <si>
    <t xml:space="preserve">CARRERA 6 64B 236 </t>
  </si>
  <si>
    <t>06 2016</t>
  </si>
  <si>
    <t>MUISCAS</t>
  </si>
  <si>
    <t xml:space="preserve">Matrial de relleno </t>
  </si>
  <si>
    <t xml:space="preserve">Está compuesta por un material de arcilla delgada con presencia de limo de 
baja plasticidad de color café.   Es clasificado como CL. Presenta un límite 
líquido de 22.73%, un límite plástico de 14.56% y un índice de plasticidad de 
8.17%.Dentro de su ensayo de lavado por el tamiz numero 200 el porcentaje 
que paso la malla es del 85.97%.Clasificadas en el sistema AASHTO como 
un suelo tipo A-4.La humedad promedio del estrato es del 17.24 %. </t>
  </si>
  <si>
    <t xml:space="preserve">Está compuesta por un material de arcilla delgada con presencia de limo de 
baja plasticidad de color café.  Es clasificado como CL. Presenta un límite 
líquido de 25.72%, un límite plástico de 16.04% y un índice de plasticidad de 
9.68%.Dentro de su ensayo de lavado por el tamiz numero 200 el porcentaje 
que paso la malla es del 86.43%.Clasificadas en el sistema AASHTO como 
un suelo tipo A-4.La humedad promedio del estrato es del 19.53 %.  </t>
  </si>
  <si>
    <t>Aparece un material de arcilla delgada con presencia de limo de baja 
plasticidad de color café. Es clasificado como CL. Presenta un límite líquido 
de 25.66%, un límite plástico de 16.81% y un índice de plasticidad de 8.86%. 
Dentro de su ensayo de lavado por el tamiz numero 200 el porcentaje que 
paso la malla es del 95.36%.Clasificadas en el sistema AASHTO como un 
suelo tipo A-4. La humedad promedio del estrato es del 14.08%.</t>
  </si>
  <si>
    <t>Está compuesta por  un material de arcilla limosa de baja plasticidad de color 
café. Es clasificado como CL-ML. Presenta un límite líquido de 21.55%, un 
límite plástico de 16.43% y un índice de plasticidad de 5.12%. Dentro de su 
ensayo de lavado por el tamiz numero 200 el porcentaje que paso la malla es 
del 96.49%.Clasificadas en el sistema AASHTO como un suelo tipo A-4. La 
humedad promedio del estrato es del 15.50%</t>
  </si>
  <si>
    <t xml:space="preserve">Está compuesta por un material de arcilla delgada con presencia de limo de 
baja plasticidad de color naranja. Es clasificado como CL. Presenta un límite 
líquido de 21.82%, un límite plástico de 13.81% y un índice de plasticidad de 
8.01%.Dentro de su ensayo de lavado por el tamiz numero 200 el porcentaje que paso la malla es del 86.88%.Clasificadas en el sistema AASHTO como 
un suelo tipo A-4.La humedad promedio del estrato es del 14.09 %.  </t>
  </si>
  <si>
    <t>Está compuesta por un material de arcilla delgada de mediana plasticidad de 
color café .  Es clasificado como CL. Presenta un límite líquido de 28.12%, un 
límite plástico de 14.11% y un índice de plasticidad de 14.01%.Dentro de su 
ensayo de lavado por el tamiz numero 200 el porcentaje que paso la malla es 
del 89.72%.Clasificadas en el sistema AASHTO como un suelo tipo A-6.La 
humedad promedio del estrato es del 15.53 %.</t>
  </si>
  <si>
    <t>Placa Asfalto</t>
  </si>
  <si>
    <t>Está compuesta por un material de arcilla delgada con presencia de limo de 
baja plasticidad de color café.  Es clasificado como CL. Presenta un límite 
líquido de 22.18%, un límite plástico de 14.33% y un índice de plasticidad de 
7.84%.Dentro de su ensayo de lavado por el tamiz numero 200 el porcentaje 
que paso la malla es del 80.42%.Clasificadas en el sistema AASHTO como 
un suelo tipo A-4.La humedad promedio del estrato es del 16.69 %.</t>
  </si>
  <si>
    <t xml:space="preserve">Está compuesta por un material de arcilla delgada con presencia de limo de 
baja plasticidad de color café.   Es clasificado como CL. Presenta un límite 
líquido de 22.04%, un límite plástico de 13.83% y un índice de plasticidad de 
8.21%.Dentro de su ensayo de lavado por el tamiz número 200 el porcentaje 
que paso la malla es del 95.47%.Clasificadas en el sistema AASHTO como 
un suelo tipo A-4.La humedad promedio del estrato es del 14.16 </t>
  </si>
  <si>
    <t>9.68</t>
  </si>
  <si>
    <t>16.81</t>
  </si>
  <si>
    <t>13.81</t>
  </si>
  <si>
    <t>85.97</t>
  </si>
  <si>
    <t>22.73</t>
  </si>
  <si>
    <t>14.56</t>
  </si>
  <si>
    <t>8.17</t>
  </si>
  <si>
    <t>86.43</t>
  </si>
  <si>
    <t>25.72</t>
  </si>
  <si>
    <t>16.04</t>
  </si>
  <si>
    <t>95.36</t>
  </si>
  <si>
    <t>25.66</t>
  </si>
  <si>
    <t>8.86</t>
  </si>
  <si>
    <t>96.49</t>
  </si>
  <si>
    <t>21.55</t>
  </si>
  <si>
    <t>16.43</t>
  </si>
  <si>
    <t>5.12</t>
  </si>
  <si>
    <t>86.88</t>
  </si>
  <si>
    <t>21.82</t>
  </si>
  <si>
    <t>8.01</t>
  </si>
  <si>
    <t>89.72</t>
  </si>
  <si>
    <t>28.12</t>
  </si>
  <si>
    <t>14.11</t>
  </si>
  <si>
    <t>14.01</t>
  </si>
  <si>
    <t>95.47</t>
  </si>
  <si>
    <t>22.04</t>
  </si>
  <si>
    <t>13.83</t>
  </si>
  <si>
    <t>8.21</t>
  </si>
  <si>
    <t>80.42</t>
  </si>
  <si>
    <t>22.18</t>
  </si>
  <si>
    <t>14.33</t>
  </si>
  <si>
    <t>7.84</t>
  </si>
  <si>
    <t>20-20-24</t>
  </si>
  <si>
    <t>22-22-26</t>
  </si>
  <si>
    <t>21-15-24</t>
  </si>
  <si>
    <t xml:space="preserve">ESTUDIO DE SUELOS  CONJUNTO CERRADO VILLA TOLEDO  VIVIENDA DE INTERES SOCIAL </t>
  </si>
  <si>
    <t xml:space="preserve">CALLE 53 16 </t>
  </si>
  <si>
    <t>FARIAS SAS ARQUITECTOS</t>
  </si>
  <si>
    <t>VILLA TOLOSA</t>
  </si>
  <si>
    <t>SC-CL</t>
  </si>
  <si>
    <t xml:space="preserve">(0,0/0,30) Capa Vegetal con raicez, color café </t>
  </si>
  <si>
    <t>(0,30/2,60) Arcilla ligeramente arenosa de color café y tonos amarillos, estado solido, de baja expansividad, de plasticidad baja, consistencia dura. Clasificación  USC (CL)</t>
  </si>
  <si>
    <t>(2,60/3,90) Arena arcillosa de color amarillo con gris, estado plastico, baja expansividad, baja plasticidad, consistencia muy firme, compacidad medio densa. Clasificación  USC (SC/CL).</t>
  </si>
  <si>
    <t>(3,90/12,0) Arcilla arenosa de color gris con oxidos, estado plastico, de baja expansividad, de plasticidad baja, consistencia muy firme, compacidad medio densa a suelta. Clasificación  USC (CL)</t>
  </si>
  <si>
    <t>(12,0/15,15) Arena arcillosa de color amarillo, baja expansividad, no plastico, consistencia firme, compacidad suelta. Clasificación  USC (SC).</t>
  </si>
  <si>
    <t>(0,0/0,60) Capa vegetal de color café y arcilla de color amarillo oxidado de consistencia dura.</t>
  </si>
  <si>
    <t>(0,60/3,60) Arcilla arenosa habana con rojizo en estado solido, de baja expansividad, baja plasticidad de consistencia muy firme. Clasificación  USC (CL)</t>
  </si>
  <si>
    <t>(3,60/6,00) Arena arcillosa de color naranja claro con tonos rojizas y blancas, en estado solido, expansividad baja, de baja plasticidad, de consistencia firme. Clasificación  USC (SC)</t>
  </si>
  <si>
    <t>(6,00/7,50) Arcilla arenosa de color naranja y gris claro, estado solido, expansividad baja, baja plasticidad, consistencia muy firme. Clasificación  USC (CL)</t>
  </si>
  <si>
    <t>(7,50/12,00) Arena arcillosa de color naranja oscuro, estado solido, expansividad baja, baja plasticidad, consistencia muy firme, compacidad medio densa. Clasificación  USC (SC).</t>
  </si>
  <si>
    <t xml:space="preserve">(12,00/14,70) Arcilla arenosa naranja con rojizo presencia de gravas de compacidad densa, a los 13,50 metros arenisca de color morado y amarillo oxidado con lentes arcillosos, compacidad densa. </t>
  </si>
  <si>
    <t>(14,70/15,00) Bloques de arenisca de compacidad muy densa.</t>
  </si>
  <si>
    <t xml:space="preserve">Capa Vegetal café presencia de limo arcillo arenoso </t>
  </si>
  <si>
    <t>(0,60/1,50) Arcilla ligeramente arenosa, tonalidad café con rojizo, estado solido, expansividad baja, mediana plasticidad, consistencia dura. Clasificación  USC (CL)</t>
  </si>
  <si>
    <t>(1,50/6,30) Arcilla arenosa de color amarillo quemado con tonos habanos, estado solido, expansividad baja, baja plasticidad, consistencia dura. Clasificación  USC (CL)</t>
  </si>
  <si>
    <t>(6,30/7,80) Arena arcillosa, tonos naranjas con gris, estado solido, expansividad baja, baja plasticidad, consistencia muy firme. Clasificación  USC (SC)</t>
  </si>
  <si>
    <t>(7,80/12,00) Arcilla arenosa, de tonalidad naranja, estado solido, expansividad baja, plasticidad media y baja, consistencia dura. Clasificación  USC (CL)</t>
  </si>
  <si>
    <t>(12,00/13,70) Arcilla habana y amarillo quemado con tonos rojos, estado solido, expansividad baja, plasticidad media y baja, consistencia dura. Clasificación  USC (CL)</t>
  </si>
  <si>
    <t>(13,70/14,70) Arenisca de color amarillo oxidado de compacidad densa. A una profundidad mayor a los 14,70 m se presentan Bloques de Arenisca.</t>
  </si>
  <si>
    <t xml:space="preserve">(0,0/0,50) Capa vegetal, color café, presencia de limo con gravas arenosos </t>
  </si>
  <si>
    <t>(0,50/3,00) Arcilla ligeramente arenosa de color amarillo oxidado y tonos grises, en estado solido, expansividad baja, plasticidad baja y media, consistencia dura a muy firme.  Clasificación  USC (CL)</t>
  </si>
  <si>
    <t>(3,00/6,00) Arcilla arenosa y lentes de arena de color café parte fina y rojiza parte granular, en estado solido, expansividad baja, plasticidad baja, consistencia muy firme a dura  Clasificación  USC (SC/CL)</t>
  </si>
  <si>
    <t>(6,00/13,00) Arcilla ligeramente arenosa de color naranja con betas blancas, en estado solido, expansividad baja, plasticidad media, consistencia dura a muy firme. Clasificación  USC (CL)</t>
  </si>
  <si>
    <t>(13,00/14,70)  Arena arcillosa, de tonaldiad rojiza, N.P, N.L, consistencia firme. Clasificación  USC (SC)</t>
  </si>
  <si>
    <t>(14,7/15,00) Arenisca de color morado y amarillo oxidado de compacidad densa.</t>
  </si>
  <si>
    <t>JPI</t>
  </si>
  <si>
    <t xml:space="preserve">JP ALTA INGENIERIA DISEÑO CONSULTORIA Y CONSTRUCCION DE OBRAS </t>
  </si>
  <si>
    <t>CARRERA 13A 22 33</t>
  </si>
  <si>
    <t xml:space="preserve">JORGE ROA </t>
  </si>
  <si>
    <t>ESTUDIO DE SUELOS PARA DISEÑO Y CONSTRUCCIÓN DE EDIFICIO MULTIFAMILIAR DE 5 PISOS UBICADO EN LA CARRERA 16 #32 22 EN EL MUNICIPIO DE TUNJA</t>
  </si>
  <si>
    <t>GUISEPPE CORONADO VITOLO</t>
  </si>
  <si>
    <t>CARRERA 16 32 22</t>
  </si>
  <si>
    <t>C2LC 009 2021</t>
  </si>
  <si>
    <t xml:space="preserve">GAITAN </t>
  </si>
  <si>
    <t>Relleno - Escombros A</t>
  </si>
  <si>
    <t xml:space="preserve">Arcilla limosa café </t>
  </si>
  <si>
    <t xml:space="preserve">Arcilla arenosa amarillo quemado - betas rojas </t>
  </si>
  <si>
    <t xml:space="preserve">Arcilla arenosa roja - betas grises </t>
  </si>
  <si>
    <t xml:space="preserve">Arcilla arenosa gris - Betas amarillo quemado y rojo </t>
  </si>
  <si>
    <t>Arcilla arenosa gris - Betas amarillo quemado y morado</t>
  </si>
  <si>
    <t>Limo arenoso gris - Betas moradas</t>
  </si>
  <si>
    <t>Material organico</t>
  </si>
  <si>
    <t>Arcilla arenosa amarillo quemado - oxidaciones</t>
  </si>
  <si>
    <t>Arcilla arenosa gris  - betas rojas</t>
  </si>
  <si>
    <t>Arcilla arenosa gris  - betas naranjas</t>
  </si>
  <si>
    <t xml:space="preserve">Arcilla arenosa roja - betas gris y amarillo quemado </t>
  </si>
  <si>
    <t>45.55</t>
  </si>
  <si>
    <t>1.46</t>
  </si>
  <si>
    <t>1.67</t>
  </si>
  <si>
    <t xml:space="preserve">ESTUDIO DE SUELOS  CENTRO COMERCIAL JURARE  AVENIDA UNIVERSITARIA N° 45-199 </t>
  </si>
  <si>
    <t xml:space="preserve">CONSTRUCTORA SAHURI SAS </t>
  </si>
  <si>
    <t xml:space="preserve">AV UNIVERSITARIA  45 199 </t>
  </si>
  <si>
    <t>10 2016</t>
  </si>
  <si>
    <t>MH-ML</t>
  </si>
  <si>
    <t>CV:  Capa vegetal</t>
  </si>
  <si>
    <t xml:space="preserve"> CL:  Arcilla color gris de baja plasticidad, en estado sólido, de consistencia dura de plasticidad y expansividad baja</t>
  </si>
  <si>
    <t>CH:  Arcilla color gris de alta plasticidad, en estado sólido, de consistencia muy firme,  de plasticidad y expansividad alta.</t>
  </si>
  <si>
    <t>CL:  Arcilla color gris de baja plasticidad, en estado plástico a líquido, de consistencia media,  de plasticidad y expansividad media a baja</t>
  </si>
  <si>
    <t>MH:  Limo de  color gris de alta plasticidad, en estado plástico , de consistencia blanda,  de plasticidad y expansividad alta.</t>
  </si>
  <si>
    <t>CL:  Arcilla de  color gris verdoso de baja plasticidad, en estado plástico , de consistencia media,  de plasticidad baja.</t>
  </si>
  <si>
    <t xml:space="preserve"> SM:  Arena limosa  de  color gris de plasticidad nula, de compacidad suelta..</t>
  </si>
  <si>
    <t>GP:  Grava arenosa mal gradada,    de  color gris de plasticidad nula, de compacidad densa.</t>
  </si>
  <si>
    <t>GC:  Grava arcillosa,  de  color gris y amarillo,  de plasticidad media, de compacidad media a suelta.</t>
  </si>
  <si>
    <t xml:space="preserve"> CL: Arcilla color gris de baja plasticidad, de consistencia firme, de plasticidad y expansividad baja.</t>
  </si>
  <si>
    <t>GC: Grava arcillosa color gris,  Comp. Media a suelta</t>
  </si>
  <si>
    <t>ML: Limo color amarillo E: Sólido C. Muy firme</t>
  </si>
  <si>
    <t>SC:  Arcilla color amarillo.  E: Sólido. C: Media densa</t>
  </si>
  <si>
    <t>CL: Arcilla  color amarillo E: Sólido C. Dura</t>
  </si>
  <si>
    <t xml:space="preserve"> R:  Material de relleno.  Arcilla color amarillo y gris</t>
  </si>
  <si>
    <t>CL:  Arcilla de color amarillo y gris, en estado sólido, de consistencia dura, de plasticidad media, expansividad media.</t>
  </si>
  <si>
    <t>CH: Arcilla de color café, en estado sólido, de consistencia media, de alta plasticidad, de expansividad media.</t>
  </si>
  <si>
    <t>MH/ML: Limo de color gris oscuro a café, en estado plástico, de consistencia media a firme, plasticidad media a alta, expansividad media.</t>
  </si>
  <si>
    <t>CL:  Arcilla de color café oscuro, en estado sólido, de consistencia muy firme, de plasticidad media, expansividad baja</t>
  </si>
  <si>
    <t>CL: Arcilla color gris verdoso, en estado plástico, de consistencia blanda, de plasticidad media, de potencial expansivo medio</t>
  </si>
  <si>
    <t>SM:  Arena limosa de color gris claro, de compacidad media a densa, de plasticidad nula</t>
  </si>
  <si>
    <t>GM:  Grava limosa de color gris claro, de compacidad densa, plasticidad nula.</t>
  </si>
  <si>
    <t>SC: Arcilla arenosa de color gris claro, de compacidad media a suelta, de baja plasticidad.</t>
  </si>
  <si>
    <t>CL:  Arcilla de color gris, en estado plástico, de consistencia media, de plasticidad media y expansividad baja</t>
  </si>
  <si>
    <t>CL:  Arcilla de color café, en estado sólido, de consistencia dura, de plasticidad media a baja, de potencial media a baja.</t>
  </si>
  <si>
    <t>CH:  Arcilla de color gris claro, de consistencia firme, de plasticidad alta a muy alta, expansividad alta a muy alta.</t>
  </si>
  <si>
    <t>MH:  Limo de color gris y café, en estado plástico, de consistencia media a firme, de alta plasticidad, potencial expansivo medio.</t>
  </si>
  <si>
    <t>CL:  Arcilla de color gris verdoso, en estado plástico, de consistencia blanda, de plasticidad media, de potencial expansiva baja.</t>
  </si>
  <si>
    <t>ML:  Limo de color gris verdoso, en estado plástico, de consistencia blanda, de baja plasticidad, de potencial expansivo bajo.</t>
  </si>
  <si>
    <t>SC:  Arena arcillosa color amarillo y gris, de compacidad media a densa, de baja plasticidad.</t>
  </si>
  <si>
    <t>CL: Arcilla gravosa en estado plástico, consistencia media, plasticidad media, expansividad  baja.</t>
  </si>
  <si>
    <t>GC: Grava arcillosa  de compacidad media a densa, de plasticidad media.</t>
  </si>
  <si>
    <t>CL: Arcilla gravo arenosa de color gris verdoso, de consistencia media a firme, en estado sólido, de baja plasticidad.</t>
  </si>
  <si>
    <t>SC Arena arcillo gravosa de color amarillo, de compacidad media a densa, de baja plasticidad.</t>
  </si>
  <si>
    <t>CL Arcilla color amarillo, de consistencia firme</t>
  </si>
  <si>
    <t xml:space="preserve"> CV:  Capa vegetal </t>
  </si>
  <si>
    <t>CH:  Arcilla de color café oxidado, en estado sólido, de consistencia dura a media, de plasticidad alta y expansividad media.</t>
  </si>
  <si>
    <t>MH/ML: Limo de color gris a café, en estado sólido a plástico, de consistencia media a blanda, de plasticidad media a alta, expansividad media.</t>
  </si>
  <si>
    <t>CL: Arcilla arenosa de color gris verdoso, en estado plástico, de consistencia media, de plasticidad baja y expansividad baja.</t>
  </si>
  <si>
    <t>SM:  Arena de color amarillo oxidado, de compacidad media a densa, de plasticidad nula</t>
  </si>
  <si>
    <t>CL:  Arcilla de color gris claro, de consistencia media a firme, en estado plástico, de baja plasticidad, de potencial expansivo bajo.</t>
  </si>
  <si>
    <t>SC: Arena arcillosa de color café oscuro, de compacidad media a suelta, de baja plasticidad, de potencial expansivo bajo.</t>
  </si>
  <si>
    <t>NL</t>
  </si>
  <si>
    <t>NP</t>
  </si>
  <si>
    <t>15- 18- 23</t>
  </si>
  <si>
    <t>11- 13- 14</t>
  </si>
  <si>
    <t>21- 25- 27</t>
  </si>
  <si>
    <t>12- 14- 18</t>
  </si>
  <si>
    <t>12- 15- 18</t>
  </si>
  <si>
    <t>14- 16- 18</t>
  </si>
  <si>
    <t>18- 21- 22</t>
  </si>
  <si>
    <t>28- 26- 25</t>
  </si>
  <si>
    <t>1- 23- 18</t>
  </si>
  <si>
    <t>9-1-212</t>
  </si>
  <si>
    <t>1-11-215</t>
  </si>
  <si>
    <t>1-12-215</t>
  </si>
  <si>
    <t xml:space="preserve">ESTUDIO DE SUELOS CALLE 16 N 11-51 BARRIO SANTA BARBARA </t>
  </si>
  <si>
    <t>CALLE 16  11 51</t>
  </si>
  <si>
    <t xml:space="preserve">FRANCISCO JAVIER CANO </t>
  </si>
  <si>
    <t>03 2013</t>
  </si>
  <si>
    <t>SANTA BARBARA</t>
  </si>
  <si>
    <t>Se aprecia un mato rocoso de color café claro. La humedad promedio del
estrato es del 14.76</t>
  </si>
  <si>
    <t>Está compuesta por un material con las mismas características físicas del
estrato anterior. Arcillas delgadas de color café, de mediana plasticidad. Es
clasificado como CL. Presenta un límite líquido de 34.44%, un límite plástico
de 17.01% y un índice de plasticidad de 17.43%. Dentro de su ensayo de
lavado por el tamiz numero 200 el porcentaje que paso la malla es del
99.58%. Clasificadas en el sistema AASHTO como un suelo tipo A — 6. La
humedad promedio del estrato es del 15.47%.</t>
  </si>
  <si>
    <t>Aparece un material de arcillas delgadas de color café claro, de mediana
plasticidad. Es clasificado como CL. Presenta un límite líquido de 34.37%, un
límite plástico de 18.79%, y un índice de plasticidad de 15.57%. Dentro de su
ensayo de lavado por el tamiz numero 200 el porcentaje que paso la malla es
del 94.62%. Clasificadas en el sistema AASHTO como un suelo tipo A - 6. La
humedad promedio del estrato es del 15.56%</t>
  </si>
  <si>
    <t>Material de relleno con desechos de construcción. La humedad promedio del
estrato es del 18.67%.</t>
  </si>
  <si>
    <t>Material de relleno con desechos de construcción. La humedad promedio del
estrato es del 14.03%.</t>
  </si>
  <si>
    <t>Aparece un material de limos con arena de color habano con trazas rojas. Es
clasificado como ML. Presenta un límite líquido de NLY0., un límite plástico
de NP%. Un índice de plasticidad de 0.00%, Dentro de su ensayo de lavado
por el tamiz numero 200 el porcentaje que paso la malla es del 76.13%
Clasificadas en el sistema AASHTO como un suelo tipo A - 4. La humedad
promedio del estrato es del 16.67%.</t>
  </si>
  <si>
    <t>Está compuesta por un material de arcillas delgadas con grava de color
habano, de baja plasticidad. Es clasificado como CL. Presenta un límite
líquido de 31.11%., un límite plástico de 17.88%. Un índice de plasticidad de
13.23%, Dentro de su ensayo de lavado por el tamiz numero 200 el
porcentaje que paso la malla es del 81.61%. Clasificadas en el sistema
AASHTO como un suelo tipo A - 6 La humedad promedio del estrato es del
18.06%.</t>
  </si>
  <si>
    <t>Se aprecia un mato rocoso de color café claro. La humedad promedio del
estrato es del 16.85%.</t>
  </si>
  <si>
    <t>Material de relleno con desechos de construcción. La humedad promedio del
estrato es del 13.82%</t>
  </si>
  <si>
    <t>Aparece un material de limos de color café. Es clasificado como ML.
Presenta un límite líquido de NL%, un límite plástico de NP%, y un índice de
plasticidad de 0.00%. Dentro de su ensayo de lavado por el tamiz numero
200 el porcentaje que paso la malla es del 92.86% Clasificadas en el
sistema AASHTO como un suelo tipo A — 4. La humedad promedio del
estrato es del 14.93%.</t>
  </si>
  <si>
    <t>Está compuesta por un material arcillas delgadas de color café claro, de baja
plastia. Es clasificado como CL. Presenta un límite líquido de 27.58%, un
límite plástico de 18.63% y un índice de plasticidad de 8.95%. Dentro de su
ensayo de lavado por el tamiz numero 200 el porcentaje que paso la malla es
del 87.71%. Clasificadas en el sistema AASHTO como un suelo tipo A - 4. La
humedad promedio del estrato es del 14.26%.</t>
  </si>
  <si>
    <t>Se aprecia un mato rocoso de color café claro. La humedad promedio del
estrato es del 14.25%</t>
  </si>
  <si>
    <t>87.71</t>
  </si>
  <si>
    <t>29-42-38</t>
  </si>
  <si>
    <t>37-44-46</t>
  </si>
  <si>
    <t>15-21-27</t>
  </si>
  <si>
    <t>INFORME DE RESULTADOS DEL ESTUDIO DE SUELOS PARA "DISEÑO DE CIMENTACIÓN DE UN EDIFICIO DE CINCO PISOS UBICADO EN LA CALLE 32 8 16 EN LA CIUDAD DE TUNJA</t>
  </si>
  <si>
    <t xml:space="preserve">WS GROUP SAS </t>
  </si>
  <si>
    <t>CALLE 32 8 16</t>
  </si>
  <si>
    <t xml:space="preserve">INFORME DE ESTUDIO DE SUELOS  VIVIENDA MULTIFAMILIAR Y COMERCIO  SOTANO Y DOS PISOS </t>
  </si>
  <si>
    <t>ABEL ANTONIO ACERO VARGAS</t>
  </si>
  <si>
    <t xml:space="preserve">CALLE 64 B 8 15 </t>
  </si>
  <si>
    <t>12 2015</t>
  </si>
  <si>
    <t>AV OLIMPICA</t>
  </si>
  <si>
    <t>Arenisca acompañada esporadicamente de arcilla, el material posee coloración parduzca (7.5YR 4/4), consistencia firme, plasticidad baja y humedad media.</t>
  </si>
  <si>
    <t xml:space="preserve">Arcilla inorgánica de color marrón amarillento (10YR 5/6), el material posee consistencia de blanda a firme, plasticidad .2 media - baja, dilatancia lenta, tenacidad media y humedad media. </t>
  </si>
  <si>
    <t>Arcilla inorgánica acompañada de fragmentos de arenisca, el material posee coloración marrón amarillenta clara (10YR 6/6), consistencia blanda, plasticidad baja, tenacidad media, dilatancia lenta y humedad media.</t>
  </si>
  <si>
    <t xml:space="preserve">Matriz de arenisca de coloración marrón amarillenta (10YR 5/6), tamaño de grano muy fino y redondeado, consistencia muy dura, plasticidad nula y humedad media.		</t>
  </si>
  <si>
    <t>Arcilla inorgánica acompaáda de fragmentos de arenisca, el material posee coloración gris parduzco claro (10YR 6/2) con vetas amarillentas, consistencia firme, plasticidad baja, tenacidad baja, dilatancia lenta y humedad media</t>
  </si>
  <si>
    <t>Arcilla inorgánica de color gris claro (10YR 7/2) con vetas rojizas y moradas, el material posee consistencia firme, plasticidad media, dilatando nula, tenacidad medía y humedad media.</t>
  </si>
  <si>
    <t xml:space="preserve">Arcilla inorgánica acompañada esporádicamente de 0fragmentos de arenisca, la matriz posee color gris parduzco claro (10YR Ea), consistencia firme, plasticidad media, dilatancia media, tenacidad baja, y humeda media. </t>
  </si>
  <si>
    <t xml:space="preserve">Matriz de arenisca acompañada por intercalaciones de arcilla, el material posee tamaño de grano fino y .00 redondeado, coloración marrón rojiza (5YR 4/4) y vetas grises parduzcas claras (10YR 6/2), consistencia dura, plasticidad baja y humedad media. </t>
  </si>
  <si>
    <t>Arcilla inorgánica de coloración gris parduzca clara (10YR 6/2) con vetas amarillas, el material posee consistencia firme, plasticidad baja, tenacidad media, dilatancia nula humedad media.</t>
  </si>
  <si>
    <t>Fragmentos de arenisca acompañados de matriz arcillosa .00de color gns parduzco claro (10YR 6/2), la matriz rocosa posee un tamaño de grano fino y redondeado, consistencia dura, plasticidad baja y humedad media.</t>
  </si>
  <si>
    <t xml:space="preserve">Material de relleno constituido por fragmentos de roca correspondientes a areniscas y chert, acompañados esporádicamente de arcilla y desechos de materiales de construcción, el material posee coloración amarilla parduzca (10YR 6/6), consistencia firme, plasticidad baja y humedad media. </t>
  </si>
  <si>
    <t xml:space="preserve">Material de relleno constituido por fragmentos de roca correspondientes a areniscas y ched, acompañados esporadicarnente de arcilla, el material posee coloración	 parduzca (7.5YR 4/4), consistencia firme, plasticidad baja y humedad media				</t>
  </si>
  <si>
    <t xml:space="preserve">Arcilla inorgánica deacompañada esporádicamente	fragmentos de arenisca, el material posee coloración marrón amarillento claro (10YR 6(4). consistencia blanda,plasticidad media, dilatancia lenta, tenacidad media y  humedad media.											</t>
  </si>
  <si>
    <t xml:space="preserve">Arcilla inorgánica de color grisácea clara (10YR 7/2), el material posee consistencia plasticidadfirme, baja, dilatancia lenta: tenacidad media y humedad media.	</t>
  </si>
  <si>
    <t xml:space="preserve">Matriz de arenisca acompañada esporádicamente de trazas de arcilla, el material rrcpso posee tamaño de grano medio y redondeado, coloración amarilla parduzca(10YR 6/6), consistencia dura y muy dura, plasticidad de baja a nula </t>
  </si>
  <si>
    <t>Arcilla inorgánica acompañada de fragmentos de arenisca, l material posee color amanllo (10YR 7/6) y marrón (10YR •5/4), consistencia firme, plasticidad media, dilatancia lenta, tenacidad ybaja humedad media.</t>
  </si>
  <si>
    <t xml:space="preserve">Matriz de arenisca acompañada esporádicamente de trazas de arcilla, el material rocoso posee tamaño de grano fino y redondeado, coloración marrón amarillenta clara (10YR 6/4), censistencia de firrne dura,a muy plasticidad de baja a nula y humedad media.	</t>
  </si>
  <si>
    <t>Material de relleno constituido por fragmentos de chert y arenisca, este posee un color amarillo parduzco (10YR 6/8), consistencia dura, plasticidad nula y humedad media.</t>
  </si>
  <si>
    <t xml:space="preserve">Arcilla inorgánica acompañada esporádicamente de fragmentos de chert y nódulos de arena, el material posee olor blancuzco (10YR 811) con vetas amarillentas, consistencia blanda, plasticidad media, dilatancia lenta, tenacidad media y humedad media.		</t>
  </si>
  <si>
    <t xml:space="preserve">Matriz de arenisca acompañada de arcilla, el material posee 0tamaño de grano fino y redondeado, coloración marrón amarillento (10YR (10YR 5/8) con vetas varicoloreadas, consistencia blanda, plasticidad baja y humedad media. </t>
  </si>
  <si>
    <t xml:space="preserve">Arcilla inorgánica acompañada de arena, la matriz presenta color amarillo parduzco (10YR 6/4) y vetas grisáceas, consistencia de blanda a firme, plasticidad baja, dilatancia A media, tenacidad baja y humedad media.	</t>
  </si>
  <si>
    <t xml:space="preserve">Matriz de arenisca acompañada esporádicamente de trazas de arcilla, el material posee tamaño de grano muy fino y redondeado, color marrón amarillento (10YR 5/4), consistencia muy dura, plasticidad nula y humedad media. </t>
  </si>
  <si>
    <t>Arcilla inorgánica acompañada de nódulos de arena y fragmentos de arenisca, el material posee coloración gris Clara (10YR 7/2) con vetas amarillentas, consistencia dura, plasticidad baja, tenacidad media, dilatancia media y humedad media.</t>
  </si>
  <si>
    <t>R-S</t>
  </si>
  <si>
    <t>BARRIO ASIS</t>
  </si>
  <si>
    <t>Está compuesta por un material de arcilla delgada con presencia de limo de  baja plasticidad de color habano.   Es clasificado como CL. Presenta un  límite líquido de 25.46%, un límite plástico de 17.52% y un índice de plasticidad de 7.94%.Dentro de su ensayo de lavado por el tamiz numero 200 el porcentaje que paso la malla es del 81.92%.Clasificadas en el sistema AASHTO como un suelo tipo A-4.La humedad promedio del estrato es del 18.76%.</t>
  </si>
  <si>
    <t>Aparece un material de arcilla delgada de baja plasticidad de color naranja. 
Es clasificado como CL. Presenta un límite líquido de 34.03%, un límite  plástico de 20.04% y un índice de plasticidad de 13.99%. Dentro de su ensayo de lavado por el tamiz numero 200 el porcentaje que paso la malla es del 90.25%.Clasificadas en el sistema AASHTO como un suelo tipo A-6.La humedad promedio del estrato es del 19.16%</t>
  </si>
  <si>
    <t>Está compuesta por un material de arcilla delgada de baja plasticidad de  color café.   Es clasificado como CL. Presenta un límite líquido de 26.44%, un límite plástico de 17.67% y un índice de plasticidad de 8.77%.Dentro de su ensayo de lavado por el tamiz numero 200 el porcentaje que paso la malla es del 79.88%.Clasificadas en el sistema AASHTO como un suelo tipo A-4.La humedad promedio del estrato es del 21.24</t>
  </si>
  <si>
    <t xml:space="preserve">Aparece un material de0.7548.851.0001.03 arcilla delgada con grava de baja plasticidad de color café. Es clasificado como CL. Presenta un límite líquido de 26.55%, un límite plástico de 16.44% y un índice de plasticidad de 10.11%. Dentro de su  ensayo de lavado por el tamiz numero 200 el porcentaje que paso la malla es del 82.04%.Clasificadas en el sistema AASHTO como un suelo tipo A-6. La humedad promedio del estrato es del 22.95%.  </t>
  </si>
  <si>
    <t>Placa de concreto</t>
  </si>
  <si>
    <t>Está compuesta por un material de arcilla limosa con arena de baja plasticidad de color café. Es clasificado como CL-ML. Presenta un límite líquido de 23.03%, un límite plástico de 16.44% y un índice de plasticidad de 6.59%.Dentro de su ensayo de lavado por el tamiz numero 200 el porcentaje que paso la malla es del 74.56%.Clasificadas en el sistema AASHTO como un suelo tipo A-4.La humedad promedio del estrato es del 13.41%.</t>
  </si>
  <si>
    <t>Aparece un material de arcilla delgada con limo de baja plasticidad de color 
habano. Es clasificado como CL. Presenta un límite líquido de 20.42%, un 
límite plástico de 13.18% y un índice de plasticidad de 7.24%. Dentro de su ensayo de lavado por el tamiz numero 200 el porcentaje que paso la malla es 
del 86.26%.Clasificadas en el sistema AASHTO como un suelo tipo A-4.La 
humedad promedio del estrato es del 14.99%.</t>
  </si>
  <si>
    <t>17-18-19</t>
  </si>
  <si>
    <t>18-18-21</t>
  </si>
  <si>
    <t>27-23-25</t>
  </si>
  <si>
    <t>25-23-23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</si>
</sst>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
    <numFmt numFmtId="165" formatCode="_-* #,##0.00\ [$€]_-;\-* #,##0.00\ [$€]_-;_-* &quot;-&quot;??\ [$€]_-;_-@_-"/>
    <numFmt numFmtId="166" formatCode="[$-C0A]d\-mmm\-yy;@"/>
    <numFmt numFmtId="167" formatCode="[$-C0A]dd\-mmm\-yy;@"/>
    <numFmt numFmtId="168" formatCode="_(* #,##0_);_(* \(#,##0\);_(* &quot;-&quot;??_);_(@_)"/>
    <numFmt numFmtId="169" formatCode="_(* #,##0.00000000_);_(* \(#,##0.00000000\);_(* &quot;-&quot;??_);_(@_)"/>
    <numFmt numFmtId="170" formatCode="_(* #,##0.0_);_(* \(#,##0.0\);_(* &quot;-&quot;??_);_(@_)"/>
    <numFmt numFmtId="171" formatCode="0.000"/>
    <numFmt numFmtId="172" formatCode="yyyy\-mm\-dd;@"/>
    <numFmt numFmtId="173" formatCode="dd\-mm\-yy"/>
    <numFmt numFmtId="174" formatCode="###0.00;###0.00"/>
    <numFmt numFmtId="175" formatCode="###0;###0"/>
  </numFmts>
  <fonts count="2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0"/>
      <name val="Arial"/>
      <family val="2"/>
    </font>
    <font>
      <sz val="10"/>
      <name val="Monosp821Cyril BT"/>
      <family val="3"/>
      <charset val="204"/>
    </font>
    <font>
      <b/>
      <sz val="10"/>
      <name val="Monosp821Cyril BT"/>
      <family val="3"/>
      <charset val="204"/>
    </font>
    <font>
      <b/>
      <sz val="20"/>
      <color theme="1" tint="0.499984740745262"/>
      <name val="Monosp821Cyril BT"/>
      <family val="3"/>
      <charset val="204"/>
    </font>
    <font>
      <sz val="10"/>
      <color theme="6" tint="-0.249977111117893"/>
      <name val="Monosp821Cyril BT"/>
      <family val="3"/>
      <charset val="204"/>
    </font>
    <font>
      <sz val="10"/>
      <color theme="3"/>
      <name val="Monosp821Cyril BT"/>
      <family val="3"/>
      <charset val="204"/>
    </font>
    <font>
      <sz val="10"/>
      <color theme="1"/>
      <name val="Monosp821Cyril BT"/>
      <family val="3"/>
      <charset val="204"/>
    </font>
    <font>
      <sz val="8"/>
      <name val="Arial"/>
      <family val="2"/>
    </font>
    <font>
      <sz val="10"/>
      <name val="Monosp821Cyril BT"/>
    </font>
    <font>
      <sz val="10"/>
      <color theme="1"/>
      <name val="Monosp821Cyril BT"/>
    </font>
    <font>
      <sz val="10"/>
      <color rgb="FFFF0000"/>
      <name val="Monosp821Cyril BT"/>
    </font>
    <font>
      <b/>
      <sz val="10"/>
      <name val="Monosp821Cyril BT"/>
    </font>
    <font>
      <sz val="12"/>
      <color theme="1"/>
      <name val="Monosp821Cyril BT"/>
    </font>
    <font>
      <sz val="5"/>
      <name val="Helvetica"/>
      <family val="2"/>
    </font>
    <font>
      <sz val="10"/>
      <name val="Monosp821Cyril"/>
    </font>
    <font>
      <sz val="10"/>
      <color theme="1"/>
      <name val="Arial"/>
      <family val="2"/>
    </font>
    <font>
      <sz val="9"/>
      <color theme="1"/>
      <name val="Arial"/>
      <family val="2"/>
    </font>
    <font>
      <sz val="10"/>
      <color rgb="FFFF0000"/>
      <name val="Monosp821Cyril"/>
    </font>
    <font>
      <b/>
      <sz val="10"/>
      <name val="Monosp821Cyril"/>
    </font>
    <font>
      <sz val="10"/>
      <color theme="1"/>
      <name val="Monosp821Cyril"/>
    </font>
    <font>
      <sz val="8"/>
      <name val="Arial"/>
      <family val="2"/>
    </font>
    <font>
      <sz val="10"/>
      <color theme="1"/>
      <name val="Times New Roman"/>
      <family val="1"/>
    </font>
    <font>
      <sz val="9"/>
      <color theme="1"/>
      <name val="Times New Roman"/>
      <family val="1"/>
    </font>
  </fonts>
  <fills count="10">
    <fill>
      <patternFill patternType="none"/>
    </fill>
    <fill>
      <patternFill patternType="gray125"/>
    </fill>
    <fill>
      <patternFill patternType="solid">
        <fgColor indexed="47"/>
        <bgColor indexed="64"/>
      </patternFill>
    </fill>
    <fill>
      <patternFill patternType="solid">
        <fgColor theme="0"/>
        <bgColor indexed="64"/>
      </patternFill>
    </fill>
    <fill>
      <patternFill patternType="solid">
        <fgColor theme="0" tint="-0.14999847407452621"/>
        <bgColor indexed="64"/>
      </patternFill>
    </fill>
    <fill>
      <patternFill patternType="solid">
        <fgColor rgb="FFDAF4D8"/>
        <bgColor indexed="64"/>
      </patternFill>
    </fill>
    <fill>
      <patternFill patternType="solid">
        <fgColor rgb="FFFFFF00"/>
        <bgColor indexed="64"/>
      </patternFill>
    </fill>
    <fill>
      <patternFill patternType="solid">
        <fgColor rgb="FFFFFFFF"/>
        <bgColor rgb="FF000000"/>
      </patternFill>
    </fill>
    <fill>
      <patternFill patternType="solid">
        <fgColor rgb="FFE3E3E3"/>
        <bgColor rgb="FF000000"/>
      </patternFill>
    </fill>
    <fill>
      <patternFill patternType="solid">
        <fgColor theme="0"/>
        <bgColor rgb="FF000000"/>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12">
    <xf numFmtId="0" fontId="0" fillId="0" borderId="0">
      <alignment horizontal="justify"/>
    </xf>
    <xf numFmtId="165" fontId="4" fillId="0" borderId="0" applyFont="0" applyFill="0" applyBorder="0" applyAlignment="0" applyProtection="0">
      <alignment horizontal="justify"/>
    </xf>
    <xf numFmtId="0" fontId="4" fillId="0" borderId="0">
      <alignment horizontal="justify"/>
    </xf>
    <xf numFmtId="0" fontId="3" fillId="0" borderId="0"/>
    <xf numFmtId="0" fontId="5" fillId="0" borderId="0"/>
    <xf numFmtId="43" fontId="6" fillId="0" borderId="0" applyFont="0" applyFill="0" applyBorder="0" applyAlignment="0" applyProtection="0"/>
    <xf numFmtId="0" fontId="2" fillId="0" borderId="0"/>
    <xf numFmtId="0" fontId="4" fillId="0" borderId="0">
      <alignment horizontal="justify"/>
    </xf>
    <xf numFmtId="0" fontId="1" fillId="0" borderId="0"/>
    <xf numFmtId="9" fontId="4" fillId="0" borderId="0" applyFont="0" applyFill="0" applyBorder="0" applyAlignment="0" applyProtection="0"/>
    <xf numFmtId="0" fontId="4" fillId="0" borderId="0"/>
    <xf numFmtId="0" fontId="4" fillId="0" borderId="0"/>
  </cellStyleXfs>
  <cellXfs count="341">
    <xf numFmtId="0" fontId="0" fillId="0" borderId="0" xfId="0">
      <alignment horizontal="justify"/>
    </xf>
    <xf numFmtId="0" fontId="7" fillId="3" borderId="0" xfId="3" applyFont="1" applyFill="1"/>
    <xf numFmtId="0" fontId="7" fillId="3" borderId="0" xfId="3" applyFont="1" applyFill="1" applyAlignment="1">
      <alignment horizontal="left" indent="1"/>
    </xf>
    <xf numFmtId="0" fontId="9" fillId="4" borderId="6" xfId="3" applyFont="1" applyFill="1" applyBorder="1" applyAlignment="1">
      <alignment horizontal="center"/>
    </xf>
    <xf numFmtId="0" fontId="10" fillId="4" borderId="7" xfId="3" applyFont="1" applyFill="1" applyBorder="1" applyAlignment="1">
      <alignment horizontal="center" vertical="top"/>
    </xf>
    <xf numFmtId="0" fontId="7" fillId="3" borderId="0" xfId="3" applyFont="1" applyFill="1" applyAlignment="1">
      <alignment vertical="center"/>
    </xf>
    <xf numFmtId="0" fontId="8" fillId="5" borderId="1" xfId="3" applyFont="1" applyFill="1" applyBorder="1" applyAlignment="1">
      <alignment horizontal="center"/>
    </xf>
    <xf numFmtId="0" fontId="7" fillId="5" borderId="1" xfId="3" applyFont="1" applyFill="1" applyBorder="1" applyAlignment="1">
      <alignment horizontal="center" vertical="center"/>
    </xf>
    <xf numFmtId="0" fontId="7" fillId="3" borderId="1" xfId="3" applyFont="1" applyFill="1" applyBorder="1" applyAlignment="1">
      <alignment horizontal="center" vertical="center"/>
    </xf>
    <xf numFmtId="0" fontId="7" fillId="3" borderId="1" xfId="3" applyFont="1" applyFill="1" applyBorder="1" applyAlignment="1">
      <alignment horizontal="left" vertical="center" indent="1"/>
    </xf>
    <xf numFmtId="17" fontId="7" fillId="3" borderId="1" xfId="3" applyNumberFormat="1" applyFont="1" applyFill="1" applyBorder="1" applyAlignment="1">
      <alignment horizontal="center" vertical="center"/>
    </xf>
    <xf numFmtId="0" fontId="7" fillId="3" borderId="1" xfId="3" applyFont="1" applyFill="1" applyBorder="1" applyAlignment="1">
      <alignment horizontal="left" vertical="center" wrapText="1" indent="1"/>
    </xf>
    <xf numFmtId="17" fontId="7" fillId="3" borderId="1" xfId="4" applyNumberFormat="1" applyFont="1" applyFill="1" applyBorder="1" applyAlignment="1">
      <alignment horizontal="center" vertical="center"/>
    </xf>
    <xf numFmtId="2" fontId="7" fillId="3" borderId="1" xfId="3" applyNumberFormat="1" applyFont="1" applyFill="1" applyBorder="1" applyAlignment="1">
      <alignment horizontal="center" vertical="center"/>
    </xf>
    <xf numFmtId="0" fontId="11" fillId="3" borderId="0" xfId="3" applyFont="1" applyFill="1"/>
    <xf numFmtId="0" fontId="11" fillId="3" borderId="0" xfId="3" applyFont="1" applyFill="1" applyAlignment="1">
      <alignment horizontal="left" indent="1"/>
    </xf>
    <xf numFmtId="0" fontId="12" fillId="3" borderId="0" xfId="3" applyFont="1" applyFill="1"/>
    <xf numFmtId="0" fontId="7" fillId="5" borderId="1" xfId="3" applyFont="1" applyFill="1" applyBorder="1" applyAlignment="1">
      <alignment horizontal="center" vertical="center" wrapText="1"/>
    </xf>
    <xf numFmtId="1" fontId="7" fillId="3" borderId="1" xfId="3" applyNumberFormat="1" applyFont="1" applyFill="1" applyBorder="1" applyAlignment="1">
      <alignment horizontal="center" vertical="center"/>
    </xf>
    <xf numFmtId="0" fontId="8" fillId="3" borderId="0" xfId="3" applyFont="1" applyFill="1" applyAlignment="1">
      <alignment horizontal="center" vertical="center"/>
    </xf>
    <xf numFmtId="0" fontId="7" fillId="3" borderId="1" xfId="3" applyFont="1" applyFill="1" applyBorder="1"/>
    <xf numFmtId="172" fontId="7" fillId="3" borderId="1" xfId="3" applyNumberFormat="1" applyFont="1" applyFill="1" applyBorder="1" applyAlignment="1">
      <alignment horizontal="center" vertical="center"/>
    </xf>
    <xf numFmtId="2" fontId="7" fillId="3" borderId="1" xfId="3" quotePrefix="1" applyNumberFormat="1" applyFont="1" applyFill="1" applyBorder="1" applyAlignment="1">
      <alignment horizontal="center" vertical="center"/>
    </xf>
    <xf numFmtId="172" fontId="7" fillId="3" borderId="1" xfId="4" applyNumberFormat="1" applyFont="1" applyFill="1" applyBorder="1" applyAlignment="1">
      <alignment horizontal="center" vertical="center"/>
    </xf>
    <xf numFmtId="0" fontId="14" fillId="5" borderId="1" xfId="0" applyNumberFormat="1" applyFont="1" applyFill="1" applyBorder="1" applyAlignment="1">
      <alignment horizontal="center" vertical="center"/>
    </xf>
    <xf numFmtId="0" fontId="14" fillId="0" borderId="0" xfId="0" applyFont="1">
      <alignment horizontal="justify"/>
    </xf>
    <xf numFmtId="0" fontId="14" fillId="0" borderId="1" xfId="0" applyNumberFormat="1" applyFont="1" applyFill="1" applyBorder="1" applyAlignment="1">
      <alignment horizontal="left" vertical="center"/>
    </xf>
    <xf numFmtId="0" fontId="14" fillId="0" borderId="1" xfId="0" applyNumberFormat="1" applyFont="1" applyBorder="1" applyAlignment="1">
      <alignment horizontal="left" vertical="center"/>
    </xf>
    <xf numFmtId="0" fontId="15" fillId="0" borderId="1" xfId="0" applyNumberFormat="1" applyFont="1" applyBorder="1" applyAlignment="1">
      <alignment horizontal="left" vertical="center"/>
    </xf>
    <xf numFmtId="0" fontId="14" fillId="0" borderId="1" xfId="0" applyNumberFormat="1" applyFont="1" applyBorder="1" applyAlignment="1" applyProtection="1">
      <alignment horizontal="left" vertical="center"/>
      <protection locked="0"/>
    </xf>
    <xf numFmtId="0" fontId="15" fillId="0" borderId="1" xfId="0" applyNumberFormat="1" applyFont="1" applyBorder="1" applyAlignment="1" applyProtection="1">
      <alignment horizontal="left" vertical="center"/>
      <protection locked="0"/>
    </xf>
    <xf numFmtId="0" fontId="14" fillId="0" borderId="0" xfId="0" applyFont="1" applyAlignment="1">
      <alignment horizontal="justify"/>
    </xf>
    <xf numFmtId="0" fontId="14" fillId="0" borderId="1" xfId="0" applyFont="1" applyBorder="1" applyAlignment="1">
      <alignment horizontal="left" vertical="center"/>
    </xf>
    <xf numFmtId="0" fontId="14" fillId="0" borderId="1" xfId="0" applyFont="1" applyBorder="1" applyAlignment="1">
      <alignment horizontal="left"/>
    </xf>
    <xf numFmtId="0" fontId="14" fillId="0" borderId="0" xfId="0" applyFont="1" applyAlignment="1">
      <alignment horizontal="center"/>
    </xf>
    <xf numFmtId="0" fontId="14" fillId="5" borderId="16" xfId="0" applyNumberFormat="1" applyFont="1" applyFill="1" applyBorder="1" applyAlignment="1" applyProtection="1">
      <alignment horizontal="center" vertical="center" textRotation="90"/>
    </xf>
    <xf numFmtId="0" fontId="14" fillId="5" borderId="7" xfId="0" applyNumberFormat="1" applyFont="1" applyFill="1" applyBorder="1" applyAlignment="1" applyProtection="1">
      <alignment horizontal="center" vertical="center" textRotation="90"/>
      <protection locked="0"/>
    </xf>
    <xf numFmtId="0" fontId="14" fillId="5" borderId="7" xfId="0" applyFont="1" applyFill="1" applyBorder="1" applyAlignment="1" applyProtection="1">
      <alignment horizontal="center" vertical="center" textRotation="90"/>
      <protection locked="0"/>
    </xf>
    <xf numFmtId="43" fontId="14" fillId="5" borderId="7" xfId="5" applyFont="1" applyFill="1" applyBorder="1" applyAlignment="1" applyProtection="1">
      <alignment horizontal="center" vertical="center" textRotation="90"/>
      <protection locked="0"/>
    </xf>
    <xf numFmtId="0" fontId="14" fillId="2" borderId="10" xfId="0" applyNumberFormat="1" applyFont="1" applyFill="1" applyBorder="1" applyAlignment="1" applyProtection="1">
      <alignment horizontal="center" vertical="center"/>
    </xf>
    <xf numFmtId="0" fontId="14" fillId="3" borderId="1" xfId="0" applyNumberFormat="1" applyFont="1" applyFill="1" applyBorder="1" applyAlignment="1" applyProtection="1">
      <alignment horizontal="center" vertical="center"/>
      <protection locked="0"/>
    </xf>
    <xf numFmtId="0" fontId="14" fillId="0" borderId="1" xfId="0" applyNumberFormat="1" applyFont="1" applyBorder="1" applyAlignment="1" applyProtection="1">
      <alignment horizontal="center" vertical="center"/>
      <protection locked="0"/>
    </xf>
    <xf numFmtId="0" fontId="14" fillId="0" borderId="1" xfId="0" applyFont="1" applyBorder="1" applyAlignment="1" applyProtection="1">
      <alignment horizontal="center" vertical="center"/>
      <protection locked="0"/>
    </xf>
    <xf numFmtId="0" fontId="14" fillId="0" borderId="1" xfId="0" applyFont="1" applyFill="1" applyBorder="1" applyAlignment="1" applyProtection="1">
      <alignment horizontal="left" vertical="center"/>
      <protection locked="0"/>
    </xf>
    <xf numFmtId="166" fontId="14" fillId="0" borderId="1" xfId="0" applyNumberFormat="1" applyFont="1" applyBorder="1" applyAlignment="1" applyProtection="1">
      <alignment horizontal="center" vertical="center"/>
      <protection locked="0"/>
    </xf>
    <xf numFmtId="0" fontId="14" fillId="0" borderId="1" xfId="0" applyNumberFormat="1" applyFont="1" applyFill="1" applyBorder="1" applyAlignment="1" applyProtection="1">
      <alignment horizontal="center" vertical="center"/>
      <protection locked="0"/>
    </xf>
    <xf numFmtId="0" fontId="14" fillId="0" borderId="1" xfId="2" applyNumberFormat="1" applyFont="1" applyBorder="1" applyAlignment="1" applyProtection="1">
      <alignment horizontal="center" vertical="center"/>
      <protection locked="0"/>
    </xf>
    <xf numFmtId="0" fontId="14" fillId="0" borderId="1" xfId="2" applyNumberFormat="1" applyFont="1" applyFill="1" applyBorder="1" applyAlignment="1" applyProtection="1">
      <alignment horizontal="center" vertical="center"/>
      <protection locked="0"/>
    </xf>
    <xf numFmtId="0" fontId="14" fillId="0" borderId="1" xfId="0" applyFont="1" applyBorder="1" applyAlignment="1" applyProtection="1">
      <alignment horizontal="left" vertical="center"/>
      <protection locked="0"/>
    </xf>
    <xf numFmtId="166" fontId="14" fillId="0" borderId="1" xfId="0" quotePrefix="1" applyNumberFormat="1" applyFont="1" applyBorder="1" applyAlignment="1" applyProtection="1">
      <alignment horizontal="center" vertical="center"/>
      <protection locked="0"/>
    </xf>
    <xf numFmtId="0" fontId="16" fillId="0" borderId="1" xfId="0" applyNumberFormat="1" applyFont="1" applyFill="1" applyBorder="1" applyAlignment="1" applyProtection="1">
      <alignment horizontal="center" vertical="center"/>
      <protection locked="0"/>
    </xf>
    <xf numFmtId="0" fontId="14" fillId="0" borderId="1" xfId="2" applyFont="1" applyBorder="1" applyAlignment="1" applyProtection="1">
      <alignment horizontal="center" vertical="center"/>
      <protection locked="0"/>
    </xf>
    <xf numFmtId="0" fontId="14" fillId="0" borderId="1" xfId="0" applyFont="1" applyFill="1" applyBorder="1" applyAlignment="1" applyProtection="1">
      <alignment horizontal="center" vertical="center"/>
      <protection locked="0"/>
    </xf>
    <xf numFmtId="166" fontId="14" fillId="0" borderId="1" xfId="0" applyNumberFormat="1" applyFont="1" applyFill="1" applyBorder="1" applyAlignment="1" applyProtection="1">
      <alignment horizontal="center" vertical="center"/>
      <protection locked="0"/>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xf>
    <xf numFmtId="0" fontId="14" fillId="6" borderId="1" xfId="0" applyFont="1" applyFill="1" applyBorder="1" applyAlignment="1">
      <alignment horizontal="center" vertical="center"/>
    </xf>
    <xf numFmtId="0" fontId="14" fillId="0" borderId="0" xfId="0" applyFont="1" applyAlignment="1">
      <alignment horizontal="left"/>
    </xf>
    <xf numFmtId="0" fontId="14" fillId="5" borderId="1" xfId="0" applyNumberFormat="1" applyFont="1" applyFill="1" applyBorder="1" applyAlignment="1">
      <alignment horizontal="center" vertical="center" textRotation="90"/>
    </xf>
    <xf numFmtId="0" fontId="14" fillId="5" borderId="1" xfId="0" applyFont="1" applyFill="1" applyBorder="1" applyAlignment="1">
      <alignment horizontal="center" vertical="center" textRotation="90"/>
    </xf>
    <xf numFmtId="2" fontId="14" fillId="5" borderId="1" xfId="0" applyNumberFormat="1" applyFont="1" applyFill="1" applyBorder="1" applyAlignment="1">
      <alignment horizontal="center" vertical="center" textRotation="90"/>
    </xf>
    <xf numFmtId="0" fontId="14" fillId="5" borderId="1" xfId="0" applyFont="1" applyFill="1" applyBorder="1" applyAlignment="1" applyProtection="1">
      <alignment horizontal="center" vertical="center" textRotation="90"/>
      <protection locked="0"/>
    </xf>
    <xf numFmtId="167" fontId="14" fillId="5" borderId="1" xfId="0" applyNumberFormat="1" applyFont="1" applyFill="1" applyBorder="1" applyAlignment="1">
      <alignment horizontal="center" vertical="center" textRotation="90"/>
    </xf>
    <xf numFmtId="0" fontId="14" fillId="5" borderId="1" xfId="0" applyFont="1" applyFill="1" applyBorder="1" applyAlignment="1" applyProtection="1">
      <alignment horizontal="left" vertical="center" textRotation="90"/>
      <protection locked="0"/>
    </xf>
    <xf numFmtId="43" fontId="14" fillId="5" borderId="1" xfId="5" applyFont="1" applyFill="1" applyBorder="1" applyAlignment="1">
      <alignment horizontal="center" vertical="center" textRotation="90"/>
    </xf>
    <xf numFmtId="0" fontId="14" fillId="2" borderId="1" xfId="0" applyFont="1" applyFill="1" applyBorder="1" applyAlignment="1">
      <alignment horizontal="center" vertical="center"/>
    </xf>
    <xf numFmtId="0" fontId="15" fillId="0" borderId="1" xfId="0" applyFont="1" applyFill="1" applyBorder="1" applyAlignment="1">
      <alignment horizontal="center" vertical="center"/>
    </xf>
    <xf numFmtId="2" fontId="14" fillId="0" borderId="1" xfId="0" applyNumberFormat="1" applyFont="1" applyFill="1" applyBorder="1" applyAlignment="1">
      <alignment horizontal="center" vertical="center"/>
    </xf>
    <xf numFmtId="0" fontId="14" fillId="0" borderId="1" xfId="0" applyFont="1" applyBorder="1" applyAlignment="1">
      <alignment horizontal="center" vertical="center"/>
    </xf>
    <xf numFmtId="167" fontId="14" fillId="0" borderId="1" xfId="0" applyNumberFormat="1" applyFont="1" applyFill="1" applyBorder="1" applyAlignment="1">
      <alignment horizontal="center" vertical="center"/>
    </xf>
    <xf numFmtId="164" fontId="14" fillId="0" borderId="1" xfId="0" applyNumberFormat="1" applyFont="1" applyFill="1" applyBorder="1" applyAlignment="1">
      <alignment horizontal="center" vertical="center"/>
    </xf>
    <xf numFmtId="170" fontId="14" fillId="0" borderId="1" xfId="0" applyNumberFormat="1" applyFont="1" applyFill="1" applyBorder="1" applyAlignment="1">
      <alignment horizontal="center"/>
    </xf>
    <xf numFmtId="0" fontId="14" fillId="0" borderId="1" xfId="0" applyFont="1" applyBorder="1" applyAlignment="1">
      <alignment horizontal="center"/>
    </xf>
    <xf numFmtId="0" fontId="14" fillId="0" borderId="11" xfId="0" applyFont="1" applyBorder="1" applyAlignment="1">
      <alignment horizontal="center"/>
    </xf>
    <xf numFmtId="2" fontId="15" fillId="0" borderId="11" xfId="0" applyNumberFormat="1" applyFont="1" applyBorder="1" applyAlignment="1">
      <alignment horizontal="center" vertical="center"/>
    </xf>
    <xf numFmtId="2" fontId="15" fillId="0" borderId="12" xfId="0" applyNumberFormat="1" applyFont="1" applyBorder="1" applyAlignment="1">
      <alignment horizontal="center"/>
    </xf>
    <xf numFmtId="2" fontId="15" fillId="0" borderId="13" xfId="0" applyNumberFormat="1" applyFont="1" applyBorder="1" applyAlignment="1">
      <alignment horizontal="center"/>
    </xf>
    <xf numFmtId="0" fontId="15" fillId="0" borderId="11" xfId="0" applyFont="1" applyBorder="1" applyAlignment="1">
      <alignment horizontal="center"/>
    </xf>
    <xf numFmtId="2" fontId="15" fillId="0" borderId="11" xfId="0" applyNumberFormat="1" applyFont="1" applyBorder="1" applyAlignment="1">
      <alignment horizontal="center"/>
    </xf>
    <xf numFmtId="164" fontId="15" fillId="0" borderId="11" xfId="0" applyNumberFormat="1" applyFont="1" applyBorder="1" applyAlignment="1">
      <alignment horizontal="center" vertical="center"/>
    </xf>
    <xf numFmtId="1" fontId="14" fillId="0" borderId="1" xfId="0" applyNumberFormat="1" applyFont="1" applyFill="1" applyBorder="1" applyAlignment="1">
      <alignment horizontal="center" vertical="center"/>
    </xf>
    <xf numFmtId="2" fontId="15" fillId="0" borderId="11" xfId="0" applyNumberFormat="1" applyFont="1" applyBorder="1" applyAlignment="1">
      <alignment horizontal="center" wrapText="1"/>
    </xf>
    <xf numFmtId="2" fontId="14" fillId="0" borderId="11" xfId="0" applyNumberFormat="1" applyFont="1" applyBorder="1" applyAlignment="1">
      <alignment horizontal="center" vertical="center"/>
    </xf>
    <xf numFmtId="2" fontId="15" fillId="0" borderId="14" xfId="0" applyNumberFormat="1" applyFont="1" applyBorder="1" applyAlignment="1">
      <alignment horizontal="center"/>
    </xf>
    <xf numFmtId="0" fontId="15" fillId="0" borderId="11" xfId="0" applyFont="1" applyBorder="1" applyAlignment="1">
      <alignment horizontal="center" vertical="center"/>
    </xf>
    <xf numFmtId="2" fontId="14" fillId="0" borderId="11" xfId="0" applyNumberFormat="1" applyFont="1" applyBorder="1" applyAlignment="1">
      <alignment horizontal="center"/>
    </xf>
    <xf numFmtId="0" fontId="14" fillId="0" borderId="1" xfId="0" applyFont="1" applyFill="1" applyBorder="1" applyAlignment="1">
      <alignment horizontal="center"/>
    </xf>
    <xf numFmtId="166" fontId="14" fillId="0" borderId="1" xfId="0" applyNumberFormat="1" applyFont="1" applyFill="1" applyBorder="1" applyAlignment="1" applyProtection="1">
      <alignment horizontal="center"/>
      <protection locked="0"/>
    </xf>
    <xf numFmtId="0" fontId="14" fillId="2" borderId="1" xfId="0" applyFont="1" applyFill="1" applyBorder="1" applyAlignment="1">
      <alignment vertical="center"/>
    </xf>
    <xf numFmtId="2" fontId="14" fillId="2" borderId="1" xfId="0" applyNumberFormat="1" applyFont="1" applyFill="1" applyBorder="1" applyAlignment="1">
      <alignment horizontal="center" vertical="center"/>
    </xf>
    <xf numFmtId="1" fontId="14" fillId="2" borderId="1" xfId="0" applyNumberFormat="1" applyFont="1" applyFill="1" applyBorder="1" applyAlignment="1">
      <alignment horizontal="center" vertical="center"/>
    </xf>
    <xf numFmtId="164" fontId="14" fillId="2" borderId="1" xfId="0" applyNumberFormat="1" applyFont="1" applyFill="1" applyBorder="1" applyAlignment="1">
      <alignment horizontal="center" vertical="center"/>
    </xf>
    <xf numFmtId="0" fontId="14" fillId="0" borderId="1" xfId="0" applyFont="1" applyFill="1" applyBorder="1" applyAlignment="1">
      <alignment vertical="center"/>
    </xf>
    <xf numFmtId="164" fontId="14" fillId="5" borderId="1" xfId="0" applyNumberFormat="1" applyFont="1" applyFill="1" applyBorder="1" applyAlignment="1">
      <alignment horizontal="center" vertical="center" textRotation="90"/>
    </xf>
    <xf numFmtId="0" fontId="14" fillId="0" borderId="1" xfId="0" applyFont="1" applyFill="1" applyBorder="1" applyAlignment="1">
      <alignment horizontal="left"/>
    </xf>
    <xf numFmtId="1" fontId="14" fillId="5" borderId="1" xfId="0" applyNumberFormat="1" applyFont="1" applyFill="1" applyBorder="1" applyAlignment="1">
      <alignment horizontal="center" vertical="center" textRotation="90"/>
    </xf>
    <xf numFmtId="0" fontId="18" fillId="0" borderId="1" xfId="0" applyFont="1" applyBorder="1" applyAlignment="1">
      <alignment horizontal="center" vertical="center" wrapText="1"/>
    </xf>
    <xf numFmtId="0" fontId="14" fillId="0" borderId="1" xfId="0" applyFont="1" applyBorder="1">
      <alignment horizontal="justify"/>
    </xf>
    <xf numFmtId="43" fontId="14" fillId="0" borderId="1" xfId="5" applyFont="1" applyFill="1" applyBorder="1" applyAlignment="1">
      <alignment vertical="center"/>
    </xf>
    <xf numFmtId="0" fontId="19" fillId="0" borderId="1" xfId="0" applyFont="1" applyBorder="1" applyAlignment="1">
      <alignment horizontal="center"/>
    </xf>
    <xf numFmtId="0" fontId="0" fillId="0" borderId="1" xfId="0" applyBorder="1" applyAlignment="1">
      <alignment horizontal="center"/>
    </xf>
    <xf numFmtId="0" fontId="14" fillId="5" borderId="1" xfId="0" applyFont="1" applyFill="1" applyBorder="1" applyAlignment="1">
      <alignment vertical="center" textRotation="90"/>
    </xf>
    <xf numFmtId="169" fontId="14" fillId="0" borderId="1" xfId="0" applyNumberFormat="1" applyFont="1" applyFill="1" applyBorder="1" applyAlignment="1">
      <alignment vertical="center"/>
    </xf>
    <xf numFmtId="0" fontId="15" fillId="0" borderId="1" xfId="0" applyFont="1" applyFill="1" applyBorder="1" applyAlignment="1">
      <alignment vertical="center"/>
    </xf>
    <xf numFmtId="0" fontId="14" fillId="0" borderId="0" xfId="0" applyFont="1" applyAlignment="1">
      <alignment vertical="center"/>
    </xf>
    <xf numFmtId="49" fontId="14" fillId="0" borderId="1" xfId="0" applyNumberFormat="1" applyFont="1" applyBorder="1" applyAlignment="1">
      <alignment horizontal="center"/>
    </xf>
    <xf numFmtId="49" fontId="14" fillId="0" borderId="1" xfId="0" applyNumberFormat="1" applyFont="1" applyBorder="1">
      <alignment horizontal="justify"/>
    </xf>
    <xf numFmtId="49" fontId="14" fillId="0" borderId="1" xfId="0" applyNumberFormat="1" applyFont="1" applyFill="1" applyBorder="1" applyAlignment="1">
      <alignment horizontal="center" vertical="center"/>
    </xf>
    <xf numFmtId="0" fontId="14" fillId="0" borderId="1" xfId="0" applyFont="1" applyBorder="1" applyAlignment="1" applyProtection="1">
      <alignment horizontal="left" vertical="center" wrapText="1"/>
      <protection locked="0"/>
    </xf>
    <xf numFmtId="0" fontId="20" fillId="0" borderId="1" xfId="0" applyFont="1" applyFill="1" applyBorder="1" applyAlignment="1">
      <alignment horizontal="center" vertical="center"/>
    </xf>
    <xf numFmtId="0" fontId="20" fillId="0" borderId="1" xfId="0" applyFont="1" applyFill="1" applyBorder="1" applyAlignment="1">
      <alignment horizontal="center" vertical="center" wrapText="1"/>
    </xf>
    <xf numFmtId="0" fontId="20" fillId="0" borderId="1" xfId="0" applyFont="1" applyBorder="1" applyAlignment="1">
      <alignment horizontal="center"/>
    </xf>
    <xf numFmtId="43" fontId="14" fillId="5" borderId="1" xfId="5" applyFont="1" applyFill="1" applyBorder="1" applyAlignment="1">
      <alignment horizontal="right" vertical="center" textRotation="90"/>
    </xf>
    <xf numFmtId="168" fontId="14" fillId="3" borderId="1" xfId="5" applyNumberFormat="1" applyFont="1" applyFill="1" applyBorder="1" applyAlignment="1">
      <alignment horizontal="right" vertical="center"/>
    </xf>
    <xf numFmtId="168" fontId="14" fillId="3" borderId="1" xfId="5" applyNumberFormat="1" applyFont="1" applyFill="1" applyBorder="1" applyAlignment="1" applyProtection="1">
      <alignment horizontal="right" vertical="center"/>
      <protection locked="0"/>
    </xf>
    <xf numFmtId="168" fontId="14" fillId="0" borderId="1" xfId="5" applyNumberFormat="1" applyFont="1" applyFill="1" applyBorder="1" applyAlignment="1">
      <alignment horizontal="right" vertical="center"/>
    </xf>
    <xf numFmtId="3" fontId="14" fillId="3" borderId="1" xfId="5" applyNumberFormat="1" applyFont="1" applyFill="1" applyBorder="1" applyAlignment="1" applyProtection="1">
      <alignment horizontal="right" vertical="center"/>
      <protection locked="0"/>
    </xf>
    <xf numFmtId="43" fontId="14" fillId="0" borderId="1" xfId="5" applyFont="1" applyFill="1" applyBorder="1" applyAlignment="1">
      <alignment horizontal="right" vertical="center"/>
    </xf>
    <xf numFmtId="0" fontId="14" fillId="0" borderId="0" xfId="0" applyFont="1" applyAlignment="1">
      <alignment horizontal="right"/>
    </xf>
    <xf numFmtId="164" fontId="20" fillId="0" borderId="1" xfId="0" applyNumberFormat="1" applyFont="1" applyFill="1" applyBorder="1" applyAlignment="1">
      <alignment horizontal="center" vertical="center"/>
    </xf>
    <xf numFmtId="0" fontId="20" fillId="0" borderId="1" xfId="0" applyFont="1" applyBorder="1" applyAlignment="1" applyProtection="1">
      <alignment horizontal="center" vertical="center"/>
      <protection locked="0"/>
    </xf>
    <xf numFmtId="164" fontId="20" fillId="0" borderId="1" xfId="0" applyNumberFormat="1" applyFont="1" applyFill="1" applyBorder="1" applyAlignment="1">
      <alignment vertical="center"/>
    </xf>
    <xf numFmtId="2" fontId="20" fillId="0" borderId="1" xfId="0" applyNumberFormat="1" applyFont="1" applyBorder="1" applyAlignment="1" applyProtection="1">
      <alignment horizontal="center" vertical="center"/>
      <protection locked="0"/>
    </xf>
    <xf numFmtId="0" fontId="20" fillId="0" borderId="0" xfId="0" applyFont="1">
      <alignment horizontal="justify"/>
    </xf>
    <xf numFmtId="171" fontId="20" fillId="0" borderId="1" xfId="0" applyNumberFormat="1" applyFont="1" applyBorder="1" applyAlignment="1" applyProtection="1">
      <alignment horizontal="center" vertical="center"/>
      <protection locked="0"/>
    </xf>
    <xf numFmtId="0" fontId="20" fillId="5" borderId="1" xfId="0" applyFont="1" applyFill="1" applyBorder="1" applyAlignment="1">
      <alignment horizontal="center" vertical="center" textRotation="90"/>
    </xf>
    <xf numFmtId="0" fontId="20" fillId="5" borderId="1" xfId="0" applyNumberFormat="1" applyFont="1" applyFill="1" applyBorder="1" applyAlignment="1">
      <alignment horizontal="center" vertical="center" textRotation="90"/>
    </xf>
    <xf numFmtId="2" fontId="20" fillId="5" borderId="1" xfId="0" applyNumberFormat="1" applyFont="1" applyFill="1" applyBorder="1" applyAlignment="1">
      <alignment horizontal="center" vertical="center" textRotation="90"/>
    </xf>
    <xf numFmtId="164" fontId="20" fillId="5" borderId="1" xfId="0" applyNumberFormat="1" applyFont="1" applyFill="1" applyBorder="1" applyAlignment="1">
      <alignment horizontal="center" vertical="center" textRotation="90"/>
    </xf>
    <xf numFmtId="43" fontId="20" fillId="5" borderId="1" xfId="5" applyFont="1" applyFill="1" applyBorder="1" applyAlignment="1">
      <alignment horizontal="center" vertical="center" textRotation="90"/>
    </xf>
    <xf numFmtId="0" fontId="20" fillId="2" borderId="1" xfId="0" applyFont="1" applyFill="1" applyBorder="1" applyAlignment="1">
      <alignment vertical="center"/>
    </xf>
    <xf numFmtId="0" fontId="20" fillId="0" borderId="1" xfId="0" applyNumberFormat="1" applyFont="1" applyBorder="1" applyAlignment="1" applyProtection="1">
      <alignment horizontal="center" vertical="center"/>
      <protection locked="0"/>
    </xf>
    <xf numFmtId="164" fontId="20" fillId="2" borderId="1" xfId="0" applyNumberFormat="1" applyFont="1" applyFill="1" applyBorder="1" applyAlignment="1">
      <alignment horizontal="center" vertical="center"/>
    </xf>
    <xf numFmtId="2" fontId="20" fillId="0" borderId="1" xfId="0" applyNumberFormat="1" applyFont="1" applyFill="1" applyBorder="1" applyAlignment="1">
      <alignment horizontal="center" vertical="center"/>
    </xf>
    <xf numFmtId="0" fontId="20" fillId="0" borderId="1" xfId="0" applyFont="1" applyFill="1" applyBorder="1" applyAlignment="1">
      <alignment vertical="center"/>
    </xf>
    <xf numFmtId="1" fontId="20" fillId="2" borderId="1" xfId="0" applyNumberFormat="1" applyFont="1" applyFill="1" applyBorder="1" applyAlignment="1">
      <alignment horizontal="center" vertical="center"/>
    </xf>
    <xf numFmtId="2" fontId="20" fillId="0" borderId="1" xfId="0" applyNumberFormat="1" applyFont="1" applyFill="1" applyBorder="1" applyAlignment="1">
      <alignment vertical="center"/>
    </xf>
    <xf numFmtId="2" fontId="20" fillId="2" borderId="1" xfId="0" applyNumberFormat="1" applyFont="1" applyFill="1" applyBorder="1" applyAlignment="1">
      <alignment horizontal="center" vertical="center"/>
    </xf>
    <xf numFmtId="0" fontId="20" fillId="0" borderId="1" xfId="0" applyFont="1" applyFill="1" applyBorder="1" applyAlignment="1">
      <alignment horizontal="center"/>
    </xf>
    <xf numFmtId="0" fontId="20" fillId="0" borderId="0" xfId="0" applyFont="1" applyAlignment="1">
      <alignment horizontal="center"/>
    </xf>
    <xf numFmtId="171" fontId="20" fillId="0" borderId="1" xfId="0" applyNumberFormat="1" applyFont="1" applyFill="1" applyBorder="1" applyAlignment="1">
      <alignment horizontal="center" vertical="center"/>
    </xf>
    <xf numFmtId="0" fontId="20" fillId="0" borderId="1" xfId="0" applyFont="1" applyBorder="1" applyAlignment="1">
      <alignment horizontal="center" vertical="center"/>
    </xf>
    <xf numFmtId="164" fontId="20" fillId="0" borderId="1" xfId="0" applyNumberFormat="1" applyFont="1" applyFill="1" applyBorder="1" applyAlignment="1">
      <alignment horizontal="center" vertical="center" wrapText="1"/>
    </xf>
    <xf numFmtId="0" fontId="20" fillId="0" borderId="1" xfId="0" applyFont="1" applyBorder="1">
      <alignment horizontal="justify"/>
    </xf>
    <xf numFmtId="0" fontId="20" fillId="0" borderId="0" xfId="0" applyFont="1" applyFill="1" applyBorder="1" applyAlignment="1">
      <alignment horizontal="center" vertical="center"/>
    </xf>
    <xf numFmtId="0" fontId="20" fillId="3" borderId="1" xfId="0" applyFont="1" applyFill="1" applyBorder="1" applyAlignment="1">
      <alignment horizontal="center" vertical="center"/>
    </xf>
    <xf numFmtId="164" fontId="20" fillId="3" borderId="1" xfId="0" applyNumberFormat="1" applyFont="1" applyFill="1" applyBorder="1" applyAlignment="1">
      <alignment horizontal="center" vertical="center"/>
    </xf>
    <xf numFmtId="0" fontId="20" fillId="0" borderId="1" xfId="0" applyFont="1" applyFill="1" applyBorder="1" applyAlignment="1">
      <alignment horizontal="left" vertical="center"/>
    </xf>
    <xf numFmtId="0" fontId="20" fillId="3" borderId="1" xfId="0" applyFont="1" applyFill="1" applyBorder="1">
      <alignment horizontal="justify"/>
    </xf>
    <xf numFmtId="2" fontId="20" fillId="0" borderId="0" xfId="0" applyNumberFormat="1" applyFont="1" applyAlignment="1">
      <alignment horizontal="center"/>
    </xf>
    <xf numFmtId="2" fontId="20" fillId="0" borderId="0" xfId="0" applyNumberFormat="1" applyFont="1">
      <alignment horizontal="justify"/>
    </xf>
    <xf numFmtId="2" fontId="20" fillId="3" borderId="1" xfId="0" applyNumberFormat="1" applyFont="1" applyFill="1" applyBorder="1" applyAlignment="1">
      <alignment horizontal="center" vertical="center"/>
    </xf>
    <xf numFmtId="0" fontId="20" fillId="3" borderId="1" xfId="0" applyFont="1" applyFill="1" applyBorder="1" applyAlignment="1" applyProtection="1">
      <alignment horizontal="center" vertical="center"/>
      <protection locked="0"/>
    </xf>
    <xf numFmtId="164" fontId="20" fillId="3" borderId="1" xfId="0" applyNumberFormat="1" applyFont="1" applyFill="1" applyBorder="1" applyAlignment="1">
      <alignment vertical="center"/>
    </xf>
    <xf numFmtId="164" fontId="20" fillId="0" borderId="1" xfId="0" applyNumberFormat="1" applyFont="1" applyBorder="1" applyAlignment="1" applyProtection="1">
      <alignment horizontal="center" vertical="center"/>
      <protection locked="0"/>
    </xf>
    <xf numFmtId="1" fontId="22" fillId="4" borderId="1" xfId="0" applyNumberFormat="1" applyFont="1" applyFill="1" applyBorder="1" applyAlignment="1">
      <alignment horizontal="center" vertical="center"/>
    </xf>
    <xf numFmtId="1" fontId="22" fillId="0" borderId="1" xfId="0" applyNumberFormat="1" applyFont="1" applyBorder="1" applyAlignment="1">
      <alignment horizontal="center" vertical="center"/>
    </xf>
    <xf numFmtId="1" fontId="22" fillId="3" borderId="1" xfId="0" applyNumberFormat="1" applyFont="1" applyFill="1" applyBorder="1" applyAlignment="1">
      <alignment horizontal="center" vertical="center"/>
    </xf>
    <xf numFmtId="0" fontId="21" fillId="3" borderId="1" xfId="10" applyFont="1" applyFill="1" applyBorder="1" applyAlignment="1">
      <alignment vertical="center"/>
    </xf>
    <xf numFmtId="0" fontId="20" fillId="2" borderId="1" xfId="0" applyNumberFormat="1" applyFont="1" applyFill="1" applyBorder="1" applyAlignment="1" applyProtection="1">
      <alignment horizontal="left" vertical="center"/>
    </xf>
    <xf numFmtId="0" fontId="20" fillId="3" borderId="1" xfId="0" applyNumberFormat="1" applyFont="1" applyFill="1" applyBorder="1" applyAlignment="1" applyProtection="1">
      <alignment horizontal="center" vertical="center"/>
      <protection locked="0"/>
    </xf>
    <xf numFmtId="0" fontId="23" fillId="0" borderId="1" xfId="0" applyFont="1" applyFill="1" applyBorder="1" applyAlignment="1">
      <alignment horizontal="center" vertical="center"/>
    </xf>
    <xf numFmtId="0" fontId="24" fillId="2" borderId="1" xfId="0" applyFont="1" applyFill="1" applyBorder="1" applyAlignment="1">
      <alignment vertical="center"/>
    </xf>
    <xf numFmtId="2" fontId="23" fillId="0" borderId="1" xfId="0" applyNumberFormat="1" applyFont="1" applyFill="1" applyBorder="1" applyAlignment="1">
      <alignment horizontal="center" vertical="center"/>
    </xf>
    <xf numFmtId="2" fontId="25" fillId="0" borderId="1" xfId="0" applyNumberFormat="1" applyFont="1" applyFill="1" applyBorder="1" applyAlignment="1">
      <alignment horizontal="center" vertical="center"/>
    </xf>
    <xf numFmtId="2" fontId="20" fillId="0" borderId="15" xfId="0" applyNumberFormat="1" applyFont="1" applyFill="1" applyBorder="1" applyAlignment="1">
      <alignment horizontal="center" vertical="center"/>
    </xf>
    <xf numFmtId="0" fontId="25" fillId="0" borderId="1" xfId="0" applyFont="1" applyBorder="1" applyAlignment="1">
      <alignment horizontal="center" vertical="center" wrapText="1"/>
    </xf>
    <xf numFmtId="0" fontId="20" fillId="2" borderId="1" xfId="0" applyFont="1" applyFill="1" applyBorder="1" applyAlignment="1">
      <alignment vertical="center" wrapText="1"/>
    </xf>
    <xf numFmtId="2" fontId="20" fillId="2" borderId="1" xfId="0" applyNumberFormat="1" applyFont="1" applyFill="1" applyBorder="1" applyAlignment="1">
      <alignment horizontal="center" vertical="center" wrapText="1"/>
    </xf>
    <xf numFmtId="2" fontId="20" fillId="0" borderId="1" xfId="0" applyNumberFormat="1" applyFont="1" applyFill="1" applyBorder="1" applyAlignment="1">
      <alignment horizontal="center" vertical="center" wrapText="1"/>
    </xf>
    <xf numFmtId="0" fontId="20" fillId="0" borderId="0" xfId="0" applyFont="1" applyAlignment="1">
      <alignment horizontal="justify" wrapText="1"/>
    </xf>
    <xf numFmtId="0" fontId="20" fillId="0" borderId="1" xfId="0" applyNumberFormat="1" applyFont="1" applyFill="1" applyBorder="1" applyAlignment="1" applyProtection="1">
      <alignment horizontal="center" vertical="center"/>
    </xf>
    <xf numFmtId="0" fontId="20" fillId="0" borderId="1" xfId="0" applyFont="1" applyFill="1" applyBorder="1" applyAlignment="1">
      <alignment horizontal="left" vertical="center" wrapText="1" shrinkToFit="1"/>
    </xf>
    <xf numFmtId="0" fontId="20" fillId="3" borderId="1" xfId="0" applyFont="1" applyFill="1" applyBorder="1" applyAlignment="1">
      <alignment horizontal="left" vertical="center" wrapText="1" shrinkToFit="1"/>
    </xf>
    <xf numFmtId="0" fontId="23" fillId="0" borderId="1" xfId="0" applyFont="1" applyFill="1" applyBorder="1" applyAlignment="1">
      <alignment horizontal="left" vertical="center" wrapText="1" shrinkToFit="1"/>
    </xf>
    <xf numFmtId="1" fontId="14" fillId="0" borderId="1" xfId="0" applyNumberFormat="1" applyFont="1" applyBorder="1" applyAlignment="1">
      <alignment horizontal="center"/>
    </xf>
    <xf numFmtId="2" fontId="14" fillId="0" borderId="1" xfId="0" applyNumberFormat="1" applyFont="1" applyFill="1" applyBorder="1" applyAlignment="1">
      <alignment horizontal="right" vertical="center"/>
    </xf>
    <xf numFmtId="2" fontId="14" fillId="0" borderId="1" xfId="0" applyNumberFormat="1" applyFont="1" applyBorder="1" applyAlignment="1">
      <alignment horizontal="right"/>
    </xf>
    <xf numFmtId="2" fontId="14" fillId="5" borderId="1" xfId="0" applyNumberFormat="1" applyFont="1" applyFill="1" applyBorder="1" applyAlignment="1">
      <alignment horizontal="right" vertical="center" textRotation="90"/>
    </xf>
    <xf numFmtId="2" fontId="14" fillId="0" borderId="0" xfId="0" applyNumberFormat="1" applyFont="1" applyAlignment="1">
      <alignment horizontal="right"/>
    </xf>
    <xf numFmtId="0" fontId="14" fillId="3" borderId="1" xfId="0" applyFont="1" applyFill="1" applyBorder="1" applyAlignment="1" applyProtection="1">
      <alignment horizontal="left" vertical="center" wrapText="1"/>
      <protection locked="0"/>
    </xf>
    <xf numFmtId="0" fontId="14" fillId="8" borderId="1" xfId="0" applyFont="1" applyFill="1" applyBorder="1" applyAlignment="1">
      <alignment vertical="center"/>
    </xf>
    <xf numFmtId="0" fontId="14" fillId="0" borderId="0" xfId="0" applyNumberFormat="1" applyFont="1">
      <alignment horizontal="justify"/>
    </xf>
    <xf numFmtId="0" fontId="14" fillId="0" borderId="0" xfId="0" applyNumberFormat="1" applyFont="1" applyAlignment="1">
      <alignment horizontal="center"/>
    </xf>
    <xf numFmtId="0" fontId="14" fillId="0" borderId="0" xfId="0" applyFont="1" applyBorder="1">
      <alignment horizontal="justify"/>
    </xf>
    <xf numFmtId="0" fontId="14" fillId="0" borderId="0" xfId="0" applyFont="1" applyBorder="1" applyAlignment="1">
      <alignment horizontal="center"/>
    </xf>
    <xf numFmtId="0" fontId="14" fillId="0" borderId="0" xfId="0" applyNumberFormat="1" applyFont="1" applyBorder="1">
      <alignment horizontal="justify"/>
    </xf>
    <xf numFmtId="0" fontId="20" fillId="3" borderId="1" xfId="0" applyFont="1" applyFill="1" applyBorder="1" applyAlignment="1">
      <alignment horizontal="center"/>
    </xf>
    <xf numFmtId="2" fontId="20" fillId="0" borderId="1" xfId="0" applyNumberFormat="1" applyFont="1" applyBorder="1" applyAlignment="1">
      <alignment horizontal="center"/>
    </xf>
    <xf numFmtId="0" fontId="15" fillId="0" borderId="0" xfId="0" applyFont="1">
      <alignment horizontal="justify"/>
    </xf>
    <xf numFmtId="0" fontId="15" fillId="3" borderId="1" xfId="0" applyNumberFormat="1" applyFont="1" applyFill="1" applyBorder="1" applyAlignment="1" applyProtection="1">
      <alignment horizontal="center" vertical="center"/>
      <protection locked="0"/>
    </xf>
    <xf numFmtId="2" fontId="20" fillId="8" borderId="1" xfId="0" applyNumberFormat="1" applyFont="1" applyFill="1" applyBorder="1" applyAlignment="1">
      <alignment horizontal="center" vertical="center"/>
    </xf>
    <xf numFmtId="2" fontId="20" fillId="0" borderId="1" xfId="0" applyNumberFormat="1" applyFont="1" applyBorder="1" applyAlignment="1">
      <alignment horizontal="center" vertical="center"/>
    </xf>
    <xf numFmtId="164" fontId="20" fillId="0" borderId="1" xfId="0" applyNumberFormat="1" applyFont="1" applyBorder="1">
      <alignment horizontal="justify"/>
    </xf>
    <xf numFmtId="2" fontId="20" fillId="0" borderId="1" xfId="0" applyNumberFormat="1" applyFont="1" applyBorder="1">
      <alignment horizontal="justify"/>
    </xf>
    <xf numFmtId="168" fontId="14" fillId="5" borderId="7" xfId="5" applyNumberFormat="1" applyFont="1" applyFill="1" applyBorder="1" applyAlignment="1" applyProtection="1">
      <alignment horizontal="right" vertical="center" textRotation="90"/>
      <protection locked="0"/>
    </xf>
    <xf numFmtId="168" fontId="14" fillId="0" borderId="0" xfId="0" applyNumberFormat="1" applyFont="1" applyAlignment="1">
      <alignment horizontal="right"/>
    </xf>
    <xf numFmtId="168" fontId="14" fillId="0" borderId="0" xfId="0" applyNumberFormat="1" applyFont="1" applyBorder="1" applyAlignment="1">
      <alignment horizontal="right"/>
    </xf>
    <xf numFmtId="0" fontId="20" fillId="0" borderId="0" xfId="0" applyFont="1" applyAlignment="1">
      <alignment horizontal="left" wrapText="1" shrinkToFit="1"/>
    </xf>
    <xf numFmtId="2" fontId="20" fillId="0" borderId="0" xfId="0" applyNumberFormat="1" applyFont="1" applyFill="1" applyBorder="1" applyAlignment="1">
      <alignment horizontal="center" vertical="center"/>
    </xf>
    <xf numFmtId="0" fontId="20" fillId="0" borderId="1" xfId="0" applyFont="1" applyBorder="1" applyAlignment="1">
      <alignment horizontal="left" wrapText="1" shrinkToFit="1"/>
    </xf>
    <xf numFmtId="0" fontId="20" fillId="0" borderId="0" xfId="0" applyFont="1" applyFill="1" applyBorder="1" applyAlignment="1">
      <alignment horizontal="left" vertical="center" wrapText="1" shrinkToFit="1"/>
    </xf>
    <xf numFmtId="0" fontId="14" fillId="0" borderId="7" xfId="0" applyFont="1" applyBorder="1" applyAlignment="1">
      <alignment horizontal="center"/>
    </xf>
    <xf numFmtId="173" fontId="14" fillId="0" borderId="1" xfId="0" applyNumberFormat="1" applyFont="1" applyBorder="1" applyAlignment="1">
      <alignment horizontal="center"/>
    </xf>
    <xf numFmtId="1" fontId="14" fillId="8" borderId="1" xfId="0" applyNumberFormat="1" applyFont="1" applyFill="1" applyBorder="1" applyAlignment="1">
      <alignment horizontal="center" vertical="center"/>
    </xf>
    <xf numFmtId="0" fontId="0" fillId="0" borderId="1" xfId="0" applyBorder="1">
      <alignment horizontal="justify"/>
    </xf>
    <xf numFmtId="0" fontId="20" fillId="0" borderId="0" xfId="0" applyFont="1" applyBorder="1" applyAlignment="1">
      <alignment horizontal="center"/>
    </xf>
    <xf numFmtId="0" fontId="4" fillId="0" borderId="1" xfId="0" applyFont="1" applyBorder="1" applyAlignment="1">
      <alignment horizontal="center" vertical="center"/>
    </xf>
    <xf numFmtId="2" fontId="20" fillId="9" borderId="1" xfId="0" applyNumberFormat="1" applyFont="1" applyFill="1" applyBorder="1" applyAlignment="1">
      <alignment horizontal="center" vertical="center"/>
    </xf>
    <xf numFmtId="1" fontId="4" fillId="0" borderId="1" xfId="0" applyNumberFormat="1" applyFont="1" applyBorder="1" applyAlignment="1">
      <alignment horizontal="center" vertical="center"/>
    </xf>
    <xf numFmtId="0" fontId="20" fillId="0" borderId="7" xfId="0" applyFont="1" applyBorder="1" applyAlignment="1">
      <alignment horizontal="center" vertical="center"/>
    </xf>
    <xf numFmtId="0" fontId="20" fillId="2" borderId="10" xfId="0" applyFont="1" applyFill="1" applyBorder="1" applyAlignment="1">
      <alignment vertical="center"/>
    </xf>
    <xf numFmtId="0" fontId="24" fillId="2" borderId="10" xfId="0" applyFont="1" applyFill="1" applyBorder="1" applyAlignment="1">
      <alignment vertical="center"/>
    </xf>
    <xf numFmtId="0" fontId="20" fillId="2" borderId="10" xfId="0" applyFont="1" applyFill="1" applyBorder="1" applyAlignment="1">
      <alignment vertical="center" wrapText="1"/>
    </xf>
    <xf numFmtId="1" fontId="20" fillId="2" borderId="8" xfId="0" applyNumberFormat="1" applyFont="1" applyFill="1" applyBorder="1" applyAlignment="1">
      <alignment horizontal="center" vertical="center"/>
    </xf>
    <xf numFmtId="0" fontId="20" fillId="5" borderId="7" xfId="0" applyFont="1" applyFill="1" applyBorder="1" applyAlignment="1">
      <alignment horizontal="center" vertical="center" textRotation="90"/>
    </xf>
    <xf numFmtId="43" fontId="20" fillId="5" borderId="7" xfId="5" applyFont="1" applyFill="1" applyBorder="1" applyAlignment="1">
      <alignment horizontal="center" vertical="center" textRotation="90"/>
    </xf>
    <xf numFmtId="43" fontId="20" fillId="5" borderId="4" xfId="5" applyFont="1" applyFill="1" applyBorder="1" applyAlignment="1">
      <alignment horizontal="center" vertical="center" textRotation="90"/>
    </xf>
    <xf numFmtId="0" fontId="20" fillId="2" borderId="6" xfId="0" applyFont="1" applyFill="1" applyBorder="1" applyAlignment="1">
      <alignment vertical="center"/>
    </xf>
    <xf numFmtId="0" fontId="20" fillId="0" borderId="6" xfId="0" applyFont="1" applyBorder="1" applyAlignment="1">
      <alignment horizontal="center" vertical="center"/>
    </xf>
    <xf numFmtId="0" fontId="20" fillId="0" borderId="6" xfId="0" applyFont="1" applyFill="1" applyBorder="1" applyAlignment="1">
      <alignment horizontal="center" vertical="center"/>
    </xf>
    <xf numFmtId="2" fontId="20" fillId="2" borderId="6" xfId="0" applyNumberFormat="1" applyFont="1" applyFill="1" applyBorder="1" applyAlignment="1">
      <alignment horizontal="center" vertical="center"/>
    </xf>
    <xf numFmtId="2" fontId="20" fillId="0" borderId="6" xfId="0" applyNumberFormat="1" applyFont="1" applyFill="1" applyBorder="1" applyAlignment="1">
      <alignment horizontal="center" vertical="center"/>
    </xf>
    <xf numFmtId="0" fontId="20" fillId="0" borderId="6" xfId="0" applyFont="1" applyFill="1" applyBorder="1" applyAlignment="1">
      <alignment horizontal="left" vertical="center" wrapText="1" shrinkToFit="1"/>
    </xf>
    <xf numFmtId="1" fontId="20" fillId="0" borderId="1" xfId="0" applyNumberFormat="1" applyFont="1" applyBorder="1" applyAlignment="1">
      <alignment horizontal="center"/>
    </xf>
    <xf numFmtId="1" fontId="14" fillId="2" borderId="7" xfId="0" applyNumberFormat="1" applyFont="1" applyFill="1" applyBorder="1" applyAlignment="1">
      <alignment horizontal="center" vertical="center"/>
    </xf>
    <xf numFmtId="0" fontId="20" fillId="0" borderId="7" xfId="0" applyFont="1" applyFill="1" applyBorder="1" applyAlignment="1">
      <alignment horizontal="center" vertical="center"/>
    </xf>
    <xf numFmtId="2" fontId="20" fillId="0" borderId="7" xfId="0" applyNumberFormat="1" applyFont="1" applyFill="1" applyBorder="1" applyAlignment="1">
      <alignment horizontal="center" vertical="center"/>
    </xf>
    <xf numFmtId="0" fontId="20" fillId="0" borderId="7" xfId="0" applyFont="1" applyBorder="1">
      <alignment horizontal="justify"/>
    </xf>
    <xf numFmtId="0" fontId="20" fillId="0" borderId="10" xfId="0" applyFont="1" applyBorder="1">
      <alignment horizontal="justify"/>
    </xf>
    <xf numFmtId="1" fontId="20" fillId="0" borderId="1" xfId="0" applyNumberFormat="1" applyFont="1" applyFill="1" applyBorder="1" applyAlignment="1">
      <alignment horizontal="center" vertical="center"/>
    </xf>
    <xf numFmtId="164"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0" fillId="0" borderId="7" xfId="0" applyFont="1" applyBorder="1" applyAlignment="1">
      <alignment horizontal="center"/>
    </xf>
    <xf numFmtId="2" fontId="20" fillId="2" borderId="7" xfId="0" applyNumberFormat="1" applyFont="1" applyFill="1" applyBorder="1" applyAlignment="1">
      <alignment horizontal="center" vertical="center"/>
    </xf>
    <xf numFmtId="0" fontId="14" fillId="2" borderId="17" xfId="0" applyNumberFormat="1" applyFont="1" applyFill="1" applyBorder="1" applyAlignment="1" applyProtection="1">
      <alignment horizontal="center" vertical="center"/>
    </xf>
    <xf numFmtId="0" fontId="14" fillId="0" borderId="0" xfId="0" applyNumberFormat="1" applyFont="1" applyBorder="1" applyAlignment="1">
      <alignment horizontal="center"/>
    </xf>
    <xf numFmtId="164" fontId="20" fillId="0" borderId="1" xfId="0" applyNumberFormat="1" applyFont="1" applyBorder="1" applyAlignment="1">
      <alignment horizontal="center"/>
    </xf>
    <xf numFmtId="0" fontId="14" fillId="0" borderId="1" xfId="0" applyFont="1" applyBorder="1" applyAlignment="1">
      <alignment horizontal="left" wrapText="1"/>
    </xf>
    <xf numFmtId="0" fontId="14" fillId="0" borderId="0" xfId="0" applyFont="1" applyAlignment="1">
      <alignment horizontal="center" vertical="center"/>
    </xf>
    <xf numFmtId="0" fontId="14" fillId="0" borderId="0" xfId="0" applyNumberFormat="1" applyFont="1" applyBorder="1" applyAlignment="1">
      <alignment horizontal="center" vertical="center"/>
    </xf>
    <xf numFmtId="0" fontId="14" fillId="2" borderId="1" xfId="0" applyNumberFormat="1" applyFont="1" applyFill="1" applyBorder="1" applyAlignment="1" applyProtection="1">
      <alignment horizontal="center" vertical="center"/>
    </xf>
    <xf numFmtId="0" fontId="14" fillId="0" borderId="1" xfId="0" applyFont="1" applyBorder="1" applyAlignment="1">
      <alignment horizontal="left" vertical="center" wrapText="1"/>
    </xf>
    <xf numFmtId="0" fontId="14" fillId="0" borderId="0" xfId="0" applyFont="1" applyBorder="1" applyAlignment="1">
      <alignment horizontal="right"/>
    </xf>
    <xf numFmtId="168" fontId="14" fillId="0" borderId="0" xfId="0" applyNumberFormat="1" applyFont="1" applyAlignment="1">
      <alignment horizontal="right" vertical="center"/>
    </xf>
    <xf numFmtId="0" fontId="14" fillId="0" borderId="0" xfId="0" applyNumberFormat="1" applyFont="1" applyAlignment="1">
      <alignment horizontal="center" vertical="center"/>
    </xf>
    <xf numFmtId="0" fontId="14" fillId="0" borderId="1" xfId="0" applyNumberFormat="1" applyFont="1" applyBorder="1" applyAlignment="1" applyProtection="1">
      <alignment horizontal="left" vertical="center" wrapText="1"/>
      <protection locked="0"/>
    </xf>
    <xf numFmtId="0" fontId="14" fillId="0" borderId="0" xfId="0" applyFont="1" applyBorder="1" applyAlignment="1">
      <alignment horizontal="left"/>
    </xf>
    <xf numFmtId="0" fontId="14" fillId="0" borderId="1" xfId="0" applyNumberFormat="1" applyFont="1" applyFill="1" applyBorder="1" applyAlignment="1" applyProtection="1">
      <alignment horizontal="left" vertical="center"/>
      <protection locked="0"/>
    </xf>
    <xf numFmtId="0" fontId="14" fillId="5" borderId="1" xfId="0" applyNumberFormat="1" applyFont="1" applyFill="1" applyBorder="1" applyAlignment="1">
      <alignment horizontal="left" vertical="center" textRotation="90"/>
    </xf>
    <xf numFmtId="0" fontId="17" fillId="2" borderId="1" xfId="0" applyFont="1" applyFill="1" applyBorder="1" applyAlignment="1">
      <alignment horizontal="left" vertical="center"/>
    </xf>
    <xf numFmtId="0" fontId="14" fillId="2" borderId="1" xfId="0" applyFont="1" applyFill="1" applyBorder="1" applyAlignment="1">
      <alignment horizontal="left" vertical="center"/>
    </xf>
    <xf numFmtId="0" fontId="20" fillId="2" borderId="6" xfId="0" applyNumberFormat="1" applyFont="1" applyFill="1" applyBorder="1" applyAlignment="1" applyProtection="1">
      <alignment vertical="center"/>
    </xf>
    <xf numFmtId="0" fontId="20" fillId="0" borderId="6" xfId="0" applyNumberFormat="1" applyFont="1" applyFill="1" applyBorder="1" applyAlignment="1" applyProtection="1">
      <alignment horizontal="center" vertical="center"/>
    </xf>
    <xf numFmtId="0" fontId="20" fillId="2" borderId="1" xfId="0" applyNumberFormat="1" applyFont="1" applyFill="1" applyBorder="1" applyAlignment="1" applyProtection="1">
      <alignment vertical="center"/>
    </xf>
    <xf numFmtId="0" fontId="24" fillId="2" borderId="17" xfId="0" applyFont="1" applyFill="1" applyBorder="1" applyAlignment="1">
      <alignment vertical="center"/>
    </xf>
    <xf numFmtId="164" fontId="20" fillId="0" borderId="7" xfId="0" applyNumberFormat="1" applyFont="1" applyBorder="1" applyAlignment="1">
      <alignment horizontal="center"/>
    </xf>
    <xf numFmtId="0" fontId="14" fillId="8" borderId="7" xfId="0" applyFont="1" applyFill="1" applyBorder="1" applyAlignment="1">
      <alignment vertical="center"/>
    </xf>
    <xf numFmtId="2" fontId="20" fillId="7" borderId="1" xfId="0" applyNumberFormat="1" applyFont="1" applyFill="1" applyBorder="1" applyAlignment="1">
      <alignment horizontal="center" vertical="center"/>
    </xf>
    <xf numFmtId="0" fontId="14" fillId="0" borderId="7" xfId="0" applyFont="1" applyBorder="1">
      <alignment horizontal="justify"/>
    </xf>
    <xf numFmtId="173" fontId="14" fillId="0" borderId="7" xfId="0" applyNumberFormat="1" applyFont="1" applyBorder="1" applyAlignment="1">
      <alignment horizontal="center"/>
    </xf>
    <xf numFmtId="2" fontId="14" fillId="0" borderId="7" xfId="0" applyNumberFormat="1" applyFont="1" applyBorder="1" applyAlignment="1">
      <alignment horizontal="right"/>
    </xf>
    <xf numFmtId="2" fontId="14" fillId="0" borderId="1" xfId="0" applyNumberFormat="1" applyFont="1" applyBorder="1" applyAlignment="1"/>
    <xf numFmtId="0" fontId="14" fillId="0" borderId="1" xfId="0" applyFont="1" applyBorder="1" applyAlignment="1"/>
    <xf numFmtId="0" fontId="20" fillId="2" borderId="17" xfId="0" applyFont="1" applyFill="1" applyBorder="1" applyAlignment="1">
      <alignment vertical="center"/>
    </xf>
    <xf numFmtId="0" fontId="14" fillId="0" borderId="0" xfId="0" applyFont="1" applyAlignment="1"/>
    <xf numFmtId="2" fontId="14" fillId="5" borderId="1" xfId="0" applyNumberFormat="1" applyFont="1" applyFill="1" applyBorder="1" applyAlignment="1">
      <alignment vertical="center" textRotation="90"/>
    </xf>
    <xf numFmtId="2" fontId="14" fillId="0" borderId="1" xfId="0" applyNumberFormat="1" applyFont="1" applyFill="1" applyBorder="1" applyAlignment="1">
      <alignment vertical="center"/>
    </xf>
    <xf numFmtId="2" fontId="14" fillId="0" borderId="15" xfId="0" applyNumberFormat="1" applyFont="1" applyFill="1" applyBorder="1" applyAlignment="1">
      <alignment vertical="center"/>
    </xf>
    <xf numFmtId="2" fontId="16" fillId="0" borderId="1" xfId="0" applyNumberFormat="1" applyFont="1" applyFill="1" applyBorder="1" applyAlignment="1">
      <alignment vertical="center"/>
    </xf>
    <xf numFmtId="164" fontId="16" fillId="0" borderId="1" xfId="0" applyNumberFormat="1" applyFont="1" applyFill="1" applyBorder="1" applyAlignment="1">
      <alignment vertical="center"/>
    </xf>
    <xf numFmtId="164" fontId="14" fillId="0" borderId="1" xfId="0" applyNumberFormat="1" applyFont="1" applyFill="1" applyBorder="1" applyAlignment="1">
      <alignment vertical="center"/>
    </xf>
    <xf numFmtId="170" fontId="14" fillId="0" borderId="1" xfId="5" applyNumberFormat="1" applyFont="1" applyFill="1" applyBorder="1" applyAlignment="1">
      <alignment vertical="center"/>
    </xf>
    <xf numFmtId="0" fontId="14" fillId="0" borderId="1" xfId="0" applyFont="1" applyFill="1" applyBorder="1" applyAlignment="1" applyProtection="1">
      <alignment horizontal="left" vertical="center" wrapText="1"/>
      <protection locked="0"/>
    </xf>
    <xf numFmtId="14" fontId="14" fillId="0" borderId="1" xfId="0" applyNumberFormat="1" applyFont="1" applyBorder="1" applyAlignment="1">
      <alignment horizontal="center"/>
    </xf>
    <xf numFmtId="0" fontId="20" fillId="5" borderId="1" xfId="0" applyFont="1" applyFill="1" applyBorder="1" applyAlignment="1">
      <alignment horizontal="center" vertical="center" textRotation="90" wrapText="1" shrinkToFit="1"/>
    </xf>
    <xf numFmtId="0" fontId="20" fillId="0" borderId="0" xfId="0" applyFont="1" applyBorder="1">
      <alignment horizontal="justify"/>
    </xf>
    <xf numFmtId="164" fontId="20" fillId="5" borderId="1" xfId="0" applyNumberFormat="1" applyFont="1" applyFill="1" applyBorder="1" applyAlignment="1">
      <alignment vertical="center" textRotation="90"/>
    </xf>
    <xf numFmtId="0" fontId="20" fillId="0" borderId="1" xfId="0" applyFont="1" applyBorder="1" applyAlignment="1"/>
    <xf numFmtId="0" fontId="20" fillId="0" borderId="0" xfId="0" applyFont="1" applyAlignment="1"/>
    <xf numFmtId="164" fontId="20" fillId="0" borderId="1" xfId="0" applyNumberFormat="1" applyFont="1" applyBorder="1" applyAlignment="1">
      <alignment horizontal="center" vertical="center"/>
    </xf>
    <xf numFmtId="2" fontId="20" fillId="0" borderId="1" xfId="0" applyNumberFormat="1" applyFont="1" applyBorder="1" applyAlignment="1">
      <alignment horizontal="justify" vertical="center"/>
    </xf>
    <xf numFmtId="0" fontId="20" fillId="0" borderId="1" xfId="0" applyFont="1" applyBorder="1" applyAlignment="1">
      <alignment horizontal="justify" vertical="center"/>
    </xf>
    <xf numFmtId="0" fontId="20" fillId="0" borderId="1" xfId="0" applyFont="1" applyBorder="1" applyAlignment="1">
      <alignment vertical="center"/>
    </xf>
    <xf numFmtId="0" fontId="20" fillId="0" borderId="0" xfId="0" applyFont="1" applyBorder="1" applyAlignment="1">
      <alignment horizontal="justify" vertical="center"/>
    </xf>
    <xf numFmtId="2" fontId="20" fillId="3" borderId="1" xfId="0" applyNumberFormat="1" applyFont="1" applyFill="1" applyBorder="1" applyAlignment="1">
      <alignment horizontal="center"/>
    </xf>
    <xf numFmtId="0" fontId="20" fillId="0" borderId="16" xfId="0" applyFont="1" applyBorder="1">
      <alignment horizontal="justify"/>
    </xf>
    <xf numFmtId="0" fontId="14" fillId="0" borderId="1" xfId="0" applyFont="1" applyFill="1" applyBorder="1" applyAlignment="1">
      <alignment vertical="center" wrapText="1"/>
    </xf>
    <xf numFmtId="0" fontId="14" fillId="0" borderId="0" xfId="0" applyFont="1" applyFill="1" applyBorder="1" applyAlignment="1">
      <alignment vertical="center"/>
    </xf>
    <xf numFmtId="0" fontId="14" fillId="0" borderId="1" xfId="0" applyFont="1" applyFill="1" applyBorder="1" applyAlignment="1"/>
    <xf numFmtId="2" fontId="23" fillId="0" borderId="0" xfId="0" applyNumberFormat="1" applyFont="1" applyFill="1" applyBorder="1" applyAlignment="1">
      <alignment horizontal="center" vertical="center"/>
    </xf>
    <xf numFmtId="0" fontId="20" fillId="0" borderId="0" xfId="0" applyFont="1" applyBorder="1" applyAlignment="1">
      <alignment horizontal="center" vertical="center"/>
    </xf>
    <xf numFmtId="0" fontId="20" fillId="2" borderId="7" xfId="0" applyFont="1" applyFill="1" applyBorder="1" applyAlignment="1">
      <alignment vertical="center"/>
    </xf>
    <xf numFmtId="0" fontId="20" fillId="0" borderId="7" xfId="0" applyNumberFormat="1" applyFont="1" applyBorder="1" applyAlignment="1" applyProtection="1">
      <alignment horizontal="center" vertical="center"/>
      <protection locked="0"/>
    </xf>
    <xf numFmtId="2" fontId="20" fillId="9" borderId="7" xfId="0" applyNumberFormat="1" applyFont="1" applyFill="1" applyBorder="1" applyAlignment="1">
      <alignment horizontal="center" vertical="center"/>
    </xf>
    <xf numFmtId="164" fontId="20" fillId="2" borderId="7" xfId="0" applyNumberFormat="1" applyFont="1" applyFill="1" applyBorder="1" applyAlignment="1">
      <alignment horizontal="center" vertical="center"/>
    </xf>
    <xf numFmtId="164" fontId="20" fillId="0" borderId="7" xfId="0" applyNumberFormat="1" applyFont="1" applyFill="1" applyBorder="1" applyAlignment="1">
      <alignment horizontal="center" vertical="center"/>
    </xf>
    <xf numFmtId="0" fontId="20" fillId="0" borderId="7" xfId="0" applyFont="1" applyBorder="1" applyAlignment="1" applyProtection="1">
      <alignment horizontal="center" vertical="center"/>
      <protection locked="0"/>
    </xf>
    <xf numFmtId="164" fontId="20" fillId="0" borderId="7" xfId="0" applyNumberFormat="1" applyFont="1" applyFill="1" applyBorder="1" applyAlignment="1">
      <alignment vertical="center"/>
    </xf>
    <xf numFmtId="0" fontId="20" fillId="0" borderId="7" xfId="0" applyFont="1" applyFill="1" applyBorder="1" applyAlignment="1">
      <alignment vertical="center"/>
    </xf>
    <xf numFmtId="1" fontId="20" fillId="2" borderId="7" xfId="0" applyNumberFormat="1" applyFont="1" applyFill="1" applyBorder="1" applyAlignment="1">
      <alignment horizontal="center" vertical="center"/>
    </xf>
    <xf numFmtId="0" fontId="14" fillId="0" borderId="0" xfId="0" applyFont="1" applyAlignment="1">
      <alignment horizontal="right" vertical="center"/>
    </xf>
    <xf numFmtId="164" fontId="20" fillId="5" borderId="8" xfId="0" applyNumberFormat="1" applyFont="1" applyFill="1" applyBorder="1" applyAlignment="1">
      <alignment horizontal="center" vertical="center" textRotation="90"/>
    </xf>
    <xf numFmtId="174" fontId="20" fillId="0" borderId="1" xfId="0" applyNumberFormat="1" applyFont="1" applyBorder="1">
      <alignment horizontal="justify"/>
    </xf>
    <xf numFmtId="175" fontId="20" fillId="0" borderId="1" xfId="0" applyNumberFormat="1" applyFont="1" applyBorder="1">
      <alignment horizontal="justify"/>
    </xf>
    <xf numFmtId="164" fontId="20" fillId="5" borderId="10" xfId="0" applyNumberFormat="1" applyFont="1" applyFill="1" applyBorder="1" applyAlignment="1">
      <alignment horizontal="center" vertical="center" textRotation="90"/>
    </xf>
    <xf numFmtId="2" fontId="20" fillId="0" borderId="7" xfId="0" applyNumberFormat="1" applyFont="1" applyBorder="1">
      <alignment horizontal="justify"/>
    </xf>
    <xf numFmtId="0" fontId="20" fillId="0" borderId="6" xfId="0" applyFont="1" applyBorder="1" applyAlignment="1">
      <alignment horizontal="left" vertical="center" wrapText="1" shrinkToFit="1"/>
    </xf>
    <xf numFmtId="0" fontId="20" fillId="3" borderId="7" xfId="0" applyFont="1" applyFill="1" applyBorder="1">
      <alignment horizontal="justify"/>
    </xf>
    <xf numFmtId="0" fontId="20" fillId="0" borderId="8" xfId="0" applyFont="1" applyBorder="1">
      <alignment horizontal="justify"/>
    </xf>
    <xf numFmtId="0" fontId="20" fillId="0" borderId="4" xfId="0" applyFont="1" applyBorder="1">
      <alignment horizontal="justify"/>
    </xf>
    <xf numFmtId="0" fontId="20" fillId="0" borderId="8" xfId="0" applyFont="1" applyBorder="1" applyAlignment="1">
      <alignment horizontal="center"/>
    </xf>
    <xf numFmtId="0" fontId="14" fillId="0" borderId="0" xfId="0" applyFont="1" applyAlignment="1">
      <alignment horizontal="left" vertical="center"/>
    </xf>
    <xf numFmtId="0" fontId="20" fillId="0" borderId="10" xfId="0" applyFont="1" applyFill="1" applyBorder="1" applyAlignment="1">
      <alignment horizontal="center" vertical="center"/>
    </xf>
    <xf numFmtId="0" fontId="20" fillId="0" borderId="7" xfId="0" applyFont="1" applyFill="1" applyBorder="1" applyAlignment="1">
      <alignment horizontal="left" vertical="center" wrapText="1" shrinkToFit="1"/>
    </xf>
    <xf numFmtId="0" fontId="27" fillId="0" borderId="0" xfId="11" applyFont="1" applyBorder="1" applyAlignment="1">
      <alignment vertical="center" wrapText="1"/>
    </xf>
    <xf numFmtId="0" fontId="28" fillId="0" borderId="1" xfId="11" applyFont="1" applyBorder="1" applyAlignment="1">
      <alignment wrapText="1"/>
    </xf>
    <xf numFmtId="0" fontId="28" fillId="0" borderId="1" xfId="11" applyFont="1" applyBorder="1" applyAlignment="1">
      <alignment vertical="center" wrapText="1"/>
    </xf>
    <xf numFmtId="0" fontId="27" fillId="0" borderId="1" xfId="11" applyFont="1" applyBorder="1" applyAlignment="1">
      <alignment vertical="center" wrapText="1"/>
    </xf>
    <xf numFmtId="2" fontId="4" fillId="0" borderId="1" xfId="0" applyNumberFormat="1" applyFont="1" applyBorder="1">
      <alignment horizontal="justify"/>
    </xf>
    <xf numFmtId="2" fontId="0" fillId="0" borderId="1" xfId="0" applyNumberFormat="1" applyBorder="1">
      <alignment horizontal="justify"/>
    </xf>
    <xf numFmtId="0" fontId="20" fillId="0" borderId="0" xfId="0" applyFont="1" applyAlignment="1">
      <alignment horizontal="center" vertical="center"/>
    </xf>
    <xf numFmtId="0" fontId="14" fillId="0" borderId="1" xfId="0" applyFont="1" applyFill="1" applyBorder="1" applyAlignment="1">
      <alignment horizontal="left" vertical="center" wrapText="1"/>
    </xf>
    <xf numFmtId="1" fontId="13" fillId="0" borderId="1" xfId="0" applyNumberFormat="1" applyFont="1" applyBorder="1" applyAlignment="1">
      <alignment horizontal="center" vertical="center"/>
    </xf>
    <xf numFmtId="0" fontId="20" fillId="2" borderId="1" xfId="0" applyFont="1" applyFill="1" applyBorder="1" applyAlignment="1">
      <alignment horizontal="center" vertical="center"/>
    </xf>
    <xf numFmtId="0" fontId="14" fillId="0" borderId="0" xfId="0" applyFont="1" applyFill="1" applyBorder="1">
      <alignment horizontal="justify"/>
    </xf>
    <xf numFmtId="168" fontId="14" fillId="0" borderId="0" xfId="5" applyNumberFormat="1" applyFont="1" applyFill="1" applyBorder="1" applyAlignment="1" applyProtection="1">
      <alignment horizontal="right" vertical="center"/>
      <protection locked="0"/>
    </xf>
    <xf numFmtId="168" fontId="14" fillId="0" borderId="1" xfId="5" applyNumberFormat="1" applyFont="1" applyFill="1" applyBorder="1" applyAlignment="1" applyProtection="1">
      <alignment horizontal="right" vertical="center"/>
      <protection locked="0"/>
    </xf>
    <xf numFmtId="0" fontId="7" fillId="3" borderId="8" xfId="3" applyFont="1" applyFill="1" applyBorder="1" applyAlignment="1">
      <alignment horizontal="left" indent="1"/>
    </xf>
    <xf numFmtId="0" fontId="7" fillId="3" borderId="9" xfId="3" applyFont="1" applyFill="1" applyBorder="1" applyAlignment="1">
      <alignment horizontal="left" indent="1"/>
    </xf>
    <xf numFmtId="0" fontId="7" fillId="3" borderId="10" xfId="3" applyFont="1" applyFill="1" applyBorder="1" applyAlignment="1">
      <alignment horizontal="left" indent="1"/>
    </xf>
    <xf numFmtId="0" fontId="8" fillId="4" borderId="8" xfId="3" applyFont="1" applyFill="1" applyBorder="1" applyAlignment="1">
      <alignment horizontal="center" vertical="center"/>
    </xf>
    <xf numFmtId="0" fontId="8" fillId="4" borderId="9" xfId="3" applyFont="1" applyFill="1" applyBorder="1" applyAlignment="1">
      <alignment horizontal="center" vertical="center"/>
    </xf>
    <xf numFmtId="0" fontId="8" fillId="4" borderId="10" xfId="3" applyFont="1" applyFill="1" applyBorder="1" applyAlignment="1">
      <alignment horizontal="center" vertical="center"/>
    </xf>
    <xf numFmtId="0" fontId="8" fillId="4" borderId="2" xfId="3" applyFont="1" applyFill="1" applyBorder="1" applyAlignment="1">
      <alignment horizontal="center" vertical="center"/>
    </xf>
    <xf numFmtId="0" fontId="8" fillId="4" borderId="3" xfId="3" applyFont="1" applyFill="1" applyBorder="1" applyAlignment="1">
      <alignment horizontal="center" vertical="center"/>
    </xf>
    <xf numFmtId="0" fontId="8" fillId="4" borderId="4" xfId="3" applyFont="1" applyFill="1" applyBorder="1" applyAlignment="1">
      <alignment horizontal="center" vertical="center"/>
    </xf>
    <xf numFmtId="0" fontId="8" fillId="4" borderId="5" xfId="3" applyFont="1" applyFill="1" applyBorder="1" applyAlignment="1">
      <alignment horizontal="center" vertical="center"/>
    </xf>
    <xf numFmtId="0" fontId="8" fillId="4" borderId="8" xfId="3" applyFont="1" applyFill="1" applyBorder="1" applyAlignment="1">
      <alignment horizontal="center" vertical="top"/>
    </xf>
    <xf numFmtId="0" fontId="8" fillId="4" borderId="9" xfId="3" applyFont="1" applyFill="1" applyBorder="1" applyAlignment="1">
      <alignment horizontal="center" vertical="top"/>
    </xf>
    <xf numFmtId="0" fontId="8" fillId="4" borderId="10" xfId="3" applyFont="1" applyFill="1" applyBorder="1" applyAlignment="1">
      <alignment horizontal="center" vertical="top"/>
    </xf>
  </cellXfs>
  <cellStyles count="12">
    <cellStyle name="Comma" xfId="5" builtinId="3"/>
    <cellStyle name="Euro" xfId="1" xr:uid="{00000000-0005-0000-0000-000000000000}"/>
    <cellStyle name="Normal" xfId="0" builtinId="0"/>
    <cellStyle name="Normal 2" xfId="2" xr:uid="{00000000-0005-0000-0000-000004000000}"/>
    <cellStyle name="Normal 2 2" xfId="4" xr:uid="{00000000-0005-0000-0000-000005000000}"/>
    <cellStyle name="Normal 3" xfId="3" xr:uid="{00000000-0005-0000-0000-000006000000}"/>
    <cellStyle name="Normal 4" xfId="7" xr:uid="{00000000-0005-0000-0000-000007000000}"/>
    <cellStyle name="Normal 5" xfId="6" xr:uid="{00000000-0005-0000-0000-000008000000}"/>
    <cellStyle name="Normal 5 2" xfId="8" xr:uid="{3FEB707E-52BA-441C-B3B8-083A44665E05}"/>
    <cellStyle name="Normal_Inventario Muestras" xfId="11" xr:uid="{A6C8CDEE-DE42-B94B-860F-29EE91559480}"/>
    <cellStyle name="Normal_REGISTRO Y CONTROL_ENSAYOS ESTUDIOS DE SUELO1" xfId="10" xr:uid="{4026CFA3-308B-0A4D-B52C-27798A6A20AE}"/>
    <cellStyle name="Percent 2" xfId="9" xr:uid="{5BFB4B73-F05D-4743-9B29-640807510DFB}"/>
  </cellStyles>
  <dxfs count="43">
    <dxf>
      <font>
        <condense val="0"/>
        <extend val="0"/>
        <color indexed="9"/>
      </font>
    </dxf>
    <dxf>
      <font>
        <condense val="0"/>
        <extend val="0"/>
        <color indexed="9"/>
      </font>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left" vertical="center" textRotation="0" wrapText="1" indent="0" justifyLastLine="0" shrinkToFit="1"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0"/>
        <color auto="1"/>
        <name val="Monosp821Cyril"/>
        <scheme val="none"/>
      </font>
      <fill>
        <patternFill patternType="solid">
          <fgColor indexed="64"/>
          <bgColor rgb="FFDAF4D8"/>
        </patternFill>
      </fill>
      <alignment horizontal="center" vertical="center" textRotation="9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Monosp821Cyril BT"/>
        <scheme val="none"/>
      </font>
      <numFmt numFmtId="0" formatCode="General"/>
    </dxf>
    <dxf>
      <font>
        <b val="0"/>
        <i val="0"/>
        <strike val="0"/>
        <condense val="0"/>
        <extend val="0"/>
        <outline val="0"/>
        <shadow val="0"/>
        <u val="none"/>
        <vertAlign val="baseline"/>
        <sz val="10"/>
        <color auto="1"/>
        <name val="Monosp821Cyril BT"/>
        <scheme val="none"/>
      </font>
      <numFmt numFmtId="168" formatCode="_(* #,##0_);_(* \(#,##0\);_(* &quot;-&quot;??_);_(@_)"/>
      <alignment horizontal="right" wrapText="0" indent="0" justifyLastLine="0" shrinkToFit="0" readingOrder="0"/>
    </dxf>
    <dxf>
      <font>
        <b val="0"/>
        <i val="0"/>
        <strike val="0"/>
        <condense val="0"/>
        <extend val="0"/>
        <outline val="0"/>
        <shadow val="0"/>
        <u val="none"/>
        <vertAlign val="baseline"/>
        <sz val="10"/>
        <color auto="1"/>
        <name val="Monosp821Cyril BT"/>
        <scheme val="none"/>
      </font>
      <alignment horizontal="right" textRotation="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alignment horizontal="center" wrapText="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alignment horizontal="center" wrapText="0" indent="0" justifyLastLine="0" shrinkToFit="0" readingOrder="0"/>
    </dxf>
    <dxf>
      <font>
        <b val="0"/>
        <i val="0"/>
        <strike val="0"/>
        <condense val="0"/>
        <extend val="0"/>
        <outline val="0"/>
        <shadow val="0"/>
        <u val="none"/>
        <vertAlign val="baseline"/>
        <sz val="10"/>
        <color auto="1"/>
        <name val="Monosp821Cyril BT"/>
        <scheme val="none"/>
      </font>
      <alignment horizontal="center"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center"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left" textRotation="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numFmt numFmtId="0" formatCode="General"/>
      <fill>
        <patternFill patternType="solid">
          <fgColor indexed="64"/>
          <bgColor indexed="47"/>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border outline="0">
        <left style="thin">
          <color indexed="64"/>
        </left>
        <top style="thin">
          <color indexed="64"/>
        </top>
      </border>
    </dxf>
    <dxf>
      <font>
        <b val="0"/>
        <i val="0"/>
        <strike val="0"/>
        <condense val="0"/>
        <extend val="0"/>
        <outline val="0"/>
        <shadow val="0"/>
        <u val="none"/>
        <vertAlign val="baseline"/>
        <sz val="10"/>
        <color auto="1"/>
        <name val="Monosp821Cyril BT"/>
        <scheme val="none"/>
      </font>
      <numFmt numFmtId="0" formatCode="General"/>
    </dxf>
    <dxf>
      <border outline="0">
        <bottom style="thin">
          <color indexed="64"/>
        </bottom>
      </border>
    </dxf>
    <dxf>
      <font>
        <b val="0"/>
        <i val="0"/>
        <strike val="0"/>
        <condense val="0"/>
        <extend val="0"/>
        <outline val="0"/>
        <shadow val="0"/>
        <u val="none"/>
        <vertAlign val="baseline"/>
        <sz val="10"/>
        <color auto="1"/>
        <name val="Monosp821Cyril BT"/>
        <scheme val="none"/>
      </font>
      <numFmt numFmtId="0" formatCode="General"/>
      <fill>
        <patternFill patternType="solid">
          <fgColor indexed="64"/>
          <bgColor rgb="FFDAF4D8"/>
        </patternFill>
      </fill>
      <alignment horizontal="center" vertical="center" textRotation="90" wrapText="0" indent="0" justifyLastLine="0" shrinkToFit="0" readingOrder="0"/>
      <border diagonalUp="0" diagonalDown="0" outline="0">
        <left style="thin">
          <color indexed="64"/>
        </left>
        <right style="thin">
          <color indexed="64"/>
        </right>
        <top/>
        <bottom/>
      </border>
      <protection locked="0" hidden="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DAF4D8"/>
      <color rgb="FFCCFFCC"/>
      <color rgb="FFFFE0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1317217</xdr:colOff>
      <xdr:row>1</xdr:row>
      <xdr:rowOff>67870</xdr:rowOff>
    </xdr:from>
    <xdr:to>
      <xdr:col>3</xdr:col>
      <xdr:colOff>1661819</xdr:colOff>
      <xdr:row>2</xdr:row>
      <xdr:rowOff>314801</xdr:rowOff>
    </xdr:to>
    <xdr:pic>
      <xdr:nvPicPr>
        <xdr:cNvPr id="2" name="Imagen 1" descr="Portadilla_DG">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77" t="5809" r="1652" b="7051"/>
        <a:stretch/>
      </xdr:blipFill>
      <xdr:spPr bwMode="auto">
        <a:xfrm>
          <a:off x="1574952" y="359223"/>
          <a:ext cx="3751191" cy="840843"/>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coshighsierra/Desktop/CURADURIA%202/GDR/229.%20EDIFIFCIO%20SIBERIA/229/D/RESUMEN%20ES%2017018%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AAB01D-F3F9-8648-A64D-34EA28ACB9E7}" name="estudio" displayName="estudio" ref="A1:R79" totalsRowShown="0" headerRowDxfId="42" dataDxfId="40" headerRowBorderDxfId="41" tableBorderDxfId="39">
  <autoFilter ref="A1:R79" xr:uid="{7DAAB01D-F3F9-8648-A64D-34EA28ACB9E7}"/>
  <tableColumns count="18">
    <tableColumn id="1" xr3:uid="{23C37ADC-CD80-A24C-B150-0F87A5E3C041}" name="ID_ESTUDIO" dataDxfId="38">
      <calculatedColumnFormula>B2&amp;C2</calculatedColumnFormula>
    </tableColumn>
    <tableColumn id="2" xr3:uid="{3DE2E614-6D1F-6E49-9D9E-7622EDBE08F9}" name="ID_FUENTE" dataDxfId="37"/>
    <tableColumn id="3" xr3:uid="{C4171363-B8A4-E045-BDE7-A0A3A360FF2F}" name="NO_ESTUDIO" dataDxfId="36"/>
    <tableColumn id="4" xr3:uid="{2F19CAF1-DF11-4F40-BD96-B090709AB6EC}" name="NOMBRE_ESTUDIO" dataDxfId="35"/>
    <tableColumn id="5" xr3:uid="{E3F3EDE1-8C25-004C-8B9F-AB0751762661}" name="CLIENTE" dataDxfId="34"/>
    <tableColumn id="6" xr3:uid="{E60EBCA6-44CE-D846-BFD1-6B1A1A73496D}" name="DIRECCION" dataDxfId="33"/>
    <tableColumn id="7" xr3:uid="{50F2DD47-A1D3-314B-AB29-8E21437387D2}" name="SECTOR" dataDxfId="32"/>
    <tableColumn id="8" xr3:uid="{C708A420-8A1F-9C42-BA2E-30A5CDEF0BC8}" name="INFO_FUENTE" dataDxfId="31"/>
    <tableColumn id="9" xr3:uid="{CD665E2C-442B-C646-BC30-0B6428EF9B35}" name="FECHA" dataDxfId="30"/>
    <tableColumn id="10" xr3:uid="{94B2DCF1-7293-D840-A6E8-910A201082C3}" name="TIPO_PROYECTO" dataDxfId="29"/>
    <tableColumn id="11" xr3:uid="{503907A0-AB64-1142-8BF7-B18D325C3EC4}" name="NO_REFERENCIA" dataDxfId="28"/>
    <tableColumn id="12" xr3:uid="{28A4AEBA-44C8-9649-BD6A-3E1A85FEB668}" name="NO_PERFORACIONES" dataDxfId="27"/>
    <tableColumn id="13" xr3:uid="{CCCBB32B-7B12-9B4A-972C-0C1279CAF6C7}" name="NO_SONDEOS" dataDxfId="26"/>
    <tableColumn id="14" xr3:uid="{E71F314E-3E69-9E40-B1E2-0F4E96C44BC1}" name="NO_APIQUES" dataDxfId="25"/>
    <tableColumn id="15" xr3:uid="{156B17CE-CEB0-5D48-ABD1-40180DD12518}" name="NO_GEOFISICOS" dataDxfId="24"/>
    <tableColumn id="16" xr3:uid="{6B796392-0943-644C-B8E8-C1DC2429918F}" name="COORDENADA_X" dataDxfId="23"/>
    <tableColumn id="17" xr3:uid="{F185018A-B357-5446-BD0D-8ECEACDE7135}" name="COORDENADA_Y" dataDxfId="22"/>
    <tableColumn id="18" xr3:uid="{29A8F293-760A-A94E-8C00-EF68B29FEBF4}" name="Columna1" dataDxfId="2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8BEF02-B75D-B44C-B522-32D90E77CE38}" name="ESTRATO" displayName="ESTRATO" ref="A1:P986" totalsRowShown="0" headerRowDxfId="20" headerRowBorderDxfId="19" tableBorderDxfId="18">
  <autoFilter ref="A1:P986" xr:uid="{028BEF02-B75D-B44C-B522-32D90E77CE38}">
    <filterColumn colId="3">
      <filters>
        <filter val="UPT"/>
      </filters>
    </filterColumn>
    <filterColumn colId="4">
      <filters>
        <filter val="2"/>
      </filters>
    </filterColumn>
  </autoFilter>
  <tableColumns count="16">
    <tableColumn id="1" xr3:uid="{6FF742FC-A97D-ED4E-B6F7-4181A3B46B9E}" name="ID_ESTRATO" dataDxfId="17">
      <calculatedColumnFormula>CONCATENATE(D2,E2,G2,F2,"E",H2)</calculatedColumnFormula>
    </tableColumn>
    <tableColumn id="2" xr3:uid="{59F229A4-8DCD-B243-BE8A-09F8456CD6F6}" name="ID_EXPLORACION" dataDxfId="16">
      <calculatedColumnFormula>CONCATENATE(D2,E2,G2,F2)</calculatedColumnFormula>
    </tableColumn>
    <tableColumn id="3" xr3:uid="{60D5E71D-E952-DE45-89DB-465515E05749}" name="ID_ESTUDIO" dataDxfId="15">
      <calculatedColumnFormula>CONCATENATE(D2,E2)</calculatedColumnFormula>
    </tableColumn>
    <tableColumn id="4" xr3:uid="{C884166C-5255-9240-8A86-7D2CC0A4D099}" name="ID_FUENTE" dataDxfId="14"/>
    <tableColumn id="5" xr3:uid="{71E06711-4D35-0840-9C89-C6144BADAC29}" name="NO_ESTUDIO" dataDxfId="13"/>
    <tableColumn id="6" xr3:uid="{28AA77DB-7FB0-B04E-8B8A-0DE036C1ABA5}" name="NO_EXPLORACION" dataDxfId="12"/>
    <tableColumn id="7" xr3:uid="{4FC497FA-831C-4543-9ACD-DC7384FADD31}" name="TIPO_EXPLORACION" dataDxfId="11"/>
    <tableColumn id="8" xr3:uid="{6AF05DAD-9B98-5342-9A73-7598392F2432}" name="NO_ESTRATO" dataDxfId="10"/>
    <tableColumn id="9" xr3:uid="{AAE4966E-2208-044D-960C-F9EFDF5E7725}" name="TRAMO_DESDE_(m)" dataDxfId="9">
      <calculatedColumnFormula>J1</calculatedColumnFormula>
    </tableColumn>
    <tableColumn id="10" xr3:uid="{2C9DC3B6-6888-EA4F-A353-98E19D07F60D}" name="TRAMO_HASTA_(m)" dataDxfId="8"/>
    <tableColumn id="11" xr3:uid="{72CF0B06-01E8-C941-A167-37220675F134}" name="ESPESOR_(m)" dataDxfId="7">
      <calculatedColumnFormula>J2-I2</calculatedColumnFormula>
    </tableColumn>
    <tableColumn id="12" xr3:uid="{2C564D69-D268-594C-BF9F-2A5DF87C46B1}" name="CLASIF_USCS" dataDxfId="6"/>
    <tableColumn id="13" xr3:uid="{30987318-7071-D84B-A7F9-C625C2AB0F41}" name="Descripción" dataDxfId="5"/>
    <tableColumn id="14" xr3:uid="{C944038A-074F-AA49-BDD9-76C1C439763E}" name="CAPA_TIPO" dataDxfId="4"/>
    <tableColumn id="15" xr3:uid="{4C4F3E3B-145C-C043-BE3B-D07D373B3D8F}" name="COORDENADA_X" dataDxfId="3"/>
    <tableColumn id="16" xr3:uid="{A5390466-901A-9249-B1E1-C1C34B719BBD}" name="COORDENADA_Y" dataDxfId="2"/>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pageSetUpPr fitToPage="1"/>
  </sheetPr>
  <dimension ref="B1:E180"/>
  <sheetViews>
    <sheetView topLeftCell="A37" zoomScale="166" zoomScaleNormal="170" workbookViewId="0">
      <selection activeCell="B82" sqref="B82"/>
    </sheetView>
  </sheetViews>
  <sheetFormatPr defaultColWidth="11.42578125" defaultRowHeight="13.5"/>
  <cols>
    <col min="1" max="1" width="3.85546875" style="16" customWidth="1"/>
    <col min="2" max="2" width="39.140625" style="1" bestFit="1" customWidth="1"/>
    <col min="3" max="3" width="11.85546875" style="14" bestFit="1" customWidth="1"/>
    <col min="4" max="4" width="40.7109375" style="14" bestFit="1" customWidth="1"/>
    <col min="5" max="5" width="167.7109375" style="15" customWidth="1"/>
    <col min="6" max="16384" width="11.42578125" style="16"/>
  </cols>
  <sheetData>
    <row r="1" spans="2:5" s="1" customFormat="1" ht="23.1" customHeight="1">
      <c r="E1" s="2"/>
    </row>
    <row r="2" spans="2:5" s="1" customFormat="1" ht="47.1" customHeight="1">
      <c r="B2" s="334"/>
      <c r="C2" s="335"/>
      <c r="D2" s="335"/>
      <c r="E2" s="3" t="s">
        <v>246</v>
      </c>
    </row>
    <row r="3" spans="2:5" s="1" customFormat="1" ht="32.1" customHeight="1">
      <c r="B3" s="336"/>
      <c r="C3" s="337"/>
      <c r="D3" s="337"/>
      <c r="E3" s="4" t="s">
        <v>145</v>
      </c>
    </row>
    <row r="4" spans="2:5" s="1" customFormat="1" ht="23.1" customHeight="1">
      <c r="B4" s="19" t="s">
        <v>207</v>
      </c>
      <c r="E4" s="2"/>
    </row>
    <row r="5" spans="2:5" s="5" customFormat="1">
      <c r="B5" s="331" t="s">
        <v>22</v>
      </c>
      <c r="C5" s="332"/>
      <c r="D5" s="332"/>
      <c r="E5" s="333"/>
    </row>
    <row r="6" spans="2:5" s="1" customFormat="1">
      <c r="B6" s="6" t="s">
        <v>10</v>
      </c>
      <c r="C6" s="6" t="s">
        <v>4</v>
      </c>
      <c r="D6" s="6" t="s">
        <v>3</v>
      </c>
      <c r="E6" s="6" t="s">
        <v>21</v>
      </c>
    </row>
    <row r="7" spans="2:5" s="1" customFormat="1">
      <c r="B7" s="7" t="s">
        <v>23</v>
      </c>
      <c r="C7" s="8" t="s">
        <v>5</v>
      </c>
      <c r="D7" s="8" t="s">
        <v>14</v>
      </c>
      <c r="E7" s="9" t="s">
        <v>198</v>
      </c>
    </row>
    <row r="8" spans="2:5" s="1" customFormat="1">
      <c r="B8" s="7" t="s">
        <v>65</v>
      </c>
      <c r="C8" s="8" t="s">
        <v>47</v>
      </c>
      <c r="D8" s="8" t="s">
        <v>199</v>
      </c>
      <c r="E8" s="9" t="s">
        <v>200</v>
      </c>
    </row>
    <row r="9" spans="2:5" s="1" customFormat="1">
      <c r="B9" s="7" t="s">
        <v>15</v>
      </c>
      <c r="C9" s="8" t="s">
        <v>201</v>
      </c>
      <c r="D9" s="8" t="s">
        <v>151</v>
      </c>
      <c r="E9" s="9" t="s">
        <v>202</v>
      </c>
    </row>
    <row r="10" spans="2:5" s="1" customFormat="1">
      <c r="B10" s="7" t="s">
        <v>16</v>
      </c>
      <c r="C10" s="8" t="s">
        <v>203</v>
      </c>
      <c r="D10" s="8">
        <v>2200200</v>
      </c>
      <c r="E10" s="9" t="s">
        <v>204</v>
      </c>
    </row>
    <row r="11" spans="2:5" s="1" customFormat="1">
      <c r="B11" s="7" t="s">
        <v>66</v>
      </c>
      <c r="C11" s="8" t="s">
        <v>39</v>
      </c>
      <c r="D11" s="8" t="s">
        <v>17</v>
      </c>
      <c r="E11" s="9" t="s">
        <v>205</v>
      </c>
    </row>
    <row r="12" spans="2:5" s="1" customFormat="1" ht="23.1" customHeight="1">
      <c r="E12" s="2"/>
    </row>
    <row r="13" spans="2:5" s="5" customFormat="1">
      <c r="B13" s="331" t="s">
        <v>26</v>
      </c>
      <c r="C13" s="332"/>
      <c r="D13" s="332"/>
      <c r="E13" s="333"/>
    </row>
    <row r="14" spans="2:5" s="1" customFormat="1">
      <c r="B14" s="6" t="s">
        <v>10</v>
      </c>
      <c r="C14" s="6" t="s">
        <v>4</v>
      </c>
      <c r="D14" s="6" t="s">
        <v>3</v>
      </c>
      <c r="E14" s="6" t="s">
        <v>21</v>
      </c>
    </row>
    <row r="15" spans="2:5" s="1" customFormat="1">
      <c r="B15" s="7" t="s">
        <v>27</v>
      </c>
      <c r="C15" s="8" t="s">
        <v>267</v>
      </c>
      <c r="D15" s="8" t="s">
        <v>227</v>
      </c>
      <c r="E15" s="9" t="s">
        <v>234</v>
      </c>
    </row>
    <row r="16" spans="2:5" s="1" customFormat="1">
      <c r="B16" s="7" t="s">
        <v>23</v>
      </c>
      <c r="C16" s="8" t="s">
        <v>5</v>
      </c>
      <c r="D16" s="8" t="s">
        <v>14</v>
      </c>
      <c r="E16" s="9" t="s">
        <v>172</v>
      </c>
    </row>
    <row r="17" spans="2:5" s="1" customFormat="1">
      <c r="B17" s="7" t="s">
        <v>67</v>
      </c>
      <c r="C17" s="8" t="s">
        <v>28</v>
      </c>
      <c r="D17" s="8">
        <v>1</v>
      </c>
      <c r="E17" s="9" t="s">
        <v>173</v>
      </c>
    </row>
    <row r="18" spans="2:5" s="1" customFormat="1">
      <c r="B18" s="7" t="s">
        <v>24</v>
      </c>
      <c r="C18" s="8" t="s">
        <v>25</v>
      </c>
      <c r="D18" s="10" t="s">
        <v>147</v>
      </c>
      <c r="E18" s="9" t="s">
        <v>235</v>
      </c>
    </row>
    <row r="19" spans="2:5" s="1" customFormat="1">
      <c r="B19" s="7" t="s">
        <v>18</v>
      </c>
      <c r="C19" s="8" t="s">
        <v>39</v>
      </c>
      <c r="D19" s="8" t="s">
        <v>228</v>
      </c>
      <c r="E19" s="11" t="s">
        <v>215</v>
      </c>
    </row>
    <row r="20" spans="2:5" s="1" customFormat="1">
      <c r="B20" s="7" t="s">
        <v>15</v>
      </c>
      <c r="C20" s="8" t="s">
        <v>0</v>
      </c>
      <c r="D20" s="12" t="s">
        <v>152</v>
      </c>
      <c r="E20" s="9" t="s">
        <v>216</v>
      </c>
    </row>
    <row r="21" spans="2:5" s="1" customFormat="1">
      <c r="B21" s="7" t="s">
        <v>20</v>
      </c>
      <c r="C21" s="8" t="s">
        <v>39</v>
      </c>
      <c r="D21" s="13" t="s">
        <v>148</v>
      </c>
      <c r="E21" s="9" t="s">
        <v>217</v>
      </c>
    </row>
    <row r="22" spans="2:5" s="1" customFormat="1">
      <c r="B22" s="7" t="s">
        <v>68</v>
      </c>
      <c r="C22" s="8" t="s">
        <v>39</v>
      </c>
      <c r="D22" s="13" t="s">
        <v>149</v>
      </c>
      <c r="E22" s="9" t="s">
        <v>237</v>
      </c>
    </row>
    <row r="23" spans="2:5" s="1" customFormat="1">
      <c r="B23" s="7" t="s">
        <v>19</v>
      </c>
      <c r="C23" s="8" t="s">
        <v>0</v>
      </c>
      <c r="D23" s="21">
        <v>41337</v>
      </c>
      <c r="E23" s="9" t="s">
        <v>236</v>
      </c>
    </row>
    <row r="24" spans="2:5" s="1" customFormat="1">
      <c r="B24" s="7" t="s">
        <v>146</v>
      </c>
      <c r="C24" s="8" t="s">
        <v>39</v>
      </c>
      <c r="D24" s="13" t="s">
        <v>150</v>
      </c>
      <c r="E24" s="9"/>
    </row>
    <row r="25" spans="2:5" s="1" customFormat="1">
      <c r="B25" s="7" t="s">
        <v>76</v>
      </c>
      <c r="C25" s="8" t="s">
        <v>39</v>
      </c>
      <c r="D25" s="18">
        <v>1</v>
      </c>
      <c r="E25" s="9" t="s">
        <v>238</v>
      </c>
    </row>
    <row r="26" spans="2:5" s="1" customFormat="1">
      <c r="B26" s="7" t="s">
        <v>77</v>
      </c>
      <c r="C26" s="8" t="s">
        <v>63</v>
      </c>
      <c r="D26" s="18">
        <v>1</v>
      </c>
      <c r="E26" s="9" t="s">
        <v>232</v>
      </c>
    </row>
    <row r="27" spans="2:5" s="1" customFormat="1">
      <c r="B27" s="7" t="s">
        <v>185</v>
      </c>
      <c r="C27" s="8"/>
      <c r="D27" s="18">
        <v>4</v>
      </c>
      <c r="E27" s="9" t="s">
        <v>233</v>
      </c>
    </row>
    <row r="28" spans="2:5" s="1" customFormat="1">
      <c r="B28" s="7" t="s">
        <v>78</v>
      </c>
      <c r="C28" s="8"/>
      <c r="D28" s="18">
        <v>1</v>
      </c>
      <c r="E28" s="9" t="s">
        <v>229</v>
      </c>
    </row>
    <row r="29" spans="2:5" s="1" customFormat="1">
      <c r="B29" s="7" t="s">
        <v>79</v>
      </c>
      <c r="C29" s="8"/>
      <c r="D29" s="18">
        <v>7</v>
      </c>
      <c r="E29" s="9" t="s">
        <v>230</v>
      </c>
    </row>
    <row r="30" spans="2:5" s="1" customFormat="1">
      <c r="B30" s="7" t="s">
        <v>70</v>
      </c>
      <c r="C30" s="8" t="s">
        <v>7</v>
      </c>
      <c r="D30" s="18">
        <v>1057692.79</v>
      </c>
      <c r="E30" s="9" t="s">
        <v>231</v>
      </c>
    </row>
    <row r="31" spans="2:5" s="1" customFormat="1">
      <c r="B31" s="7" t="s">
        <v>71</v>
      </c>
      <c r="C31" s="8" t="s">
        <v>7</v>
      </c>
      <c r="D31" s="18">
        <v>765467.16</v>
      </c>
      <c r="E31" s="9" t="s">
        <v>231</v>
      </c>
    </row>
    <row r="32" spans="2:5" s="1" customFormat="1" ht="23.1" customHeight="1">
      <c r="E32" s="2"/>
    </row>
    <row r="33" spans="2:5" s="5" customFormat="1">
      <c r="B33" s="338" t="s">
        <v>163</v>
      </c>
      <c r="C33" s="339"/>
      <c r="D33" s="339"/>
      <c r="E33" s="340"/>
    </row>
    <row r="34" spans="2:5" s="1" customFormat="1">
      <c r="B34" s="6" t="s">
        <v>10</v>
      </c>
      <c r="C34" s="6" t="s">
        <v>4</v>
      </c>
      <c r="D34" s="6" t="s">
        <v>3</v>
      </c>
      <c r="E34" s="6" t="s">
        <v>21</v>
      </c>
    </row>
    <row r="35" spans="2:5" s="1" customFormat="1">
      <c r="B35" s="7" t="s">
        <v>32</v>
      </c>
      <c r="C35" s="8" t="s">
        <v>29</v>
      </c>
      <c r="D35" s="8" t="s">
        <v>30</v>
      </c>
      <c r="E35" s="9" t="s">
        <v>31</v>
      </c>
    </row>
    <row r="36" spans="2:5" s="1" customFormat="1">
      <c r="B36" s="7" t="s">
        <v>27</v>
      </c>
      <c r="C36" s="8" t="s">
        <v>33</v>
      </c>
      <c r="D36" s="8" t="s">
        <v>34</v>
      </c>
      <c r="E36" s="9" t="s">
        <v>174</v>
      </c>
    </row>
    <row r="37" spans="2:5" s="1" customFormat="1">
      <c r="B37" s="7" t="s">
        <v>23</v>
      </c>
      <c r="C37" s="8" t="s">
        <v>9</v>
      </c>
      <c r="D37" s="8" t="s">
        <v>8</v>
      </c>
      <c r="E37" s="9" t="s">
        <v>175</v>
      </c>
    </row>
    <row r="38" spans="2:5" s="1" customFormat="1">
      <c r="B38" s="7" t="s">
        <v>67</v>
      </c>
      <c r="C38" s="8" t="s">
        <v>63</v>
      </c>
      <c r="D38" s="8">
        <v>3</v>
      </c>
      <c r="E38" s="9" t="s">
        <v>176</v>
      </c>
    </row>
    <row r="39" spans="2:5" s="1" customFormat="1">
      <c r="B39" s="7" t="s">
        <v>72</v>
      </c>
      <c r="C39" s="8" t="s">
        <v>5</v>
      </c>
      <c r="D39" s="8" t="s">
        <v>35</v>
      </c>
      <c r="E39" s="9" t="s">
        <v>36</v>
      </c>
    </row>
    <row r="40" spans="2:5" s="1" customFormat="1">
      <c r="B40" s="7" t="s">
        <v>73</v>
      </c>
      <c r="C40" s="8" t="s">
        <v>6</v>
      </c>
      <c r="D40" s="8" t="s">
        <v>37</v>
      </c>
      <c r="E40" s="11" t="s">
        <v>164</v>
      </c>
    </row>
    <row r="41" spans="2:5" s="1" customFormat="1">
      <c r="B41" s="7" t="s">
        <v>74</v>
      </c>
      <c r="C41" s="8" t="s">
        <v>38</v>
      </c>
      <c r="D41" s="8">
        <v>50</v>
      </c>
      <c r="E41" s="9" t="s">
        <v>165</v>
      </c>
    </row>
    <row r="42" spans="2:5" s="1" customFormat="1">
      <c r="B42" s="7" t="s">
        <v>153</v>
      </c>
      <c r="C42" s="8" t="s">
        <v>38</v>
      </c>
      <c r="D42" s="8">
        <v>5</v>
      </c>
      <c r="E42" s="9" t="s">
        <v>156</v>
      </c>
    </row>
    <row r="43" spans="2:5" s="1" customFormat="1">
      <c r="B43" s="7" t="s">
        <v>69</v>
      </c>
      <c r="C43" s="8" t="s">
        <v>6</v>
      </c>
      <c r="D43" s="8" t="s">
        <v>220</v>
      </c>
      <c r="E43" s="11" t="s">
        <v>265</v>
      </c>
    </row>
    <row r="44" spans="2:5" s="1" customFormat="1">
      <c r="B44" s="7" t="s">
        <v>19</v>
      </c>
      <c r="C44" s="8" t="s">
        <v>0</v>
      </c>
      <c r="D44" s="23">
        <v>35111</v>
      </c>
      <c r="E44" s="9"/>
    </row>
    <row r="45" spans="2:5" s="1" customFormat="1">
      <c r="B45" s="7" t="s">
        <v>76</v>
      </c>
      <c r="C45" s="8" t="s">
        <v>39</v>
      </c>
      <c r="D45" s="10" t="s">
        <v>248</v>
      </c>
      <c r="E45" s="9" t="s">
        <v>250</v>
      </c>
    </row>
    <row r="46" spans="2:5" s="1" customFormat="1">
      <c r="B46" s="7" t="s">
        <v>154</v>
      </c>
      <c r="C46" s="8" t="s">
        <v>39</v>
      </c>
      <c r="D46" s="10" t="s">
        <v>249</v>
      </c>
      <c r="E46" s="9"/>
    </row>
    <row r="47" spans="2:5" s="1" customFormat="1">
      <c r="B47" s="7" t="s">
        <v>75</v>
      </c>
      <c r="C47" s="8" t="s">
        <v>39</v>
      </c>
      <c r="D47" s="8" t="s">
        <v>247</v>
      </c>
      <c r="E47" s="11"/>
    </row>
    <row r="48" spans="2:5" s="1" customFormat="1">
      <c r="B48" s="7" t="s">
        <v>70</v>
      </c>
      <c r="C48" s="8" t="s">
        <v>7</v>
      </c>
      <c r="D48" s="13">
        <v>104008</v>
      </c>
      <c r="E48" s="9" t="s">
        <v>206</v>
      </c>
    </row>
    <row r="49" spans="2:5" s="1" customFormat="1">
      <c r="B49" s="7" t="s">
        <v>71</v>
      </c>
      <c r="C49" s="8" t="s">
        <v>7</v>
      </c>
      <c r="D49" s="13">
        <v>120975</v>
      </c>
      <c r="E49" s="9" t="s">
        <v>206</v>
      </c>
    </row>
    <row r="50" spans="2:5" s="1" customFormat="1" ht="23.1" customHeight="1">
      <c r="E50" s="2"/>
    </row>
    <row r="51" spans="2:5" s="5" customFormat="1">
      <c r="B51" s="331" t="s">
        <v>40</v>
      </c>
      <c r="C51" s="332"/>
      <c r="D51" s="332"/>
      <c r="E51" s="333"/>
    </row>
    <row r="52" spans="2:5" s="1" customFormat="1">
      <c r="B52" s="6" t="s">
        <v>10</v>
      </c>
      <c r="C52" s="6" t="s">
        <v>4</v>
      </c>
      <c r="D52" s="6" t="s">
        <v>3</v>
      </c>
      <c r="E52" s="6" t="s">
        <v>21</v>
      </c>
    </row>
    <row r="53" spans="2:5" s="1" customFormat="1">
      <c r="B53" s="7" t="s">
        <v>41</v>
      </c>
      <c r="C53" s="8" t="s">
        <v>42</v>
      </c>
      <c r="D53" s="8" t="s">
        <v>43</v>
      </c>
      <c r="E53" s="9" t="s">
        <v>177</v>
      </c>
    </row>
    <row r="54" spans="2:5" s="1" customFormat="1">
      <c r="B54" s="7" t="s">
        <v>32</v>
      </c>
      <c r="C54" s="8" t="s">
        <v>42</v>
      </c>
      <c r="D54" s="8" t="s">
        <v>44</v>
      </c>
      <c r="E54" s="9" t="s">
        <v>166</v>
      </c>
    </row>
    <row r="55" spans="2:5" s="1" customFormat="1">
      <c r="B55" s="7" t="s">
        <v>27</v>
      </c>
      <c r="C55" s="8" t="s">
        <v>33</v>
      </c>
      <c r="D55" s="8" t="s">
        <v>30</v>
      </c>
      <c r="E55" s="9" t="s">
        <v>31</v>
      </c>
    </row>
    <row r="56" spans="2:5" s="1" customFormat="1">
      <c r="B56" s="7" t="s">
        <v>23</v>
      </c>
      <c r="C56" s="8" t="s">
        <v>33</v>
      </c>
      <c r="D56" s="8" t="s">
        <v>35</v>
      </c>
      <c r="E56" s="9" t="s">
        <v>36</v>
      </c>
    </row>
    <row r="57" spans="2:5" s="1" customFormat="1">
      <c r="B57" s="7" t="s">
        <v>67</v>
      </c>
      <c r="C57" s="8" t="s">
        <v>63</v>
      </c>
      <c r="D57" s="8">
        <v>1</v>
      </c>
      <c r="E57" s="20"/>
    </row>
    <row r="58" spans="2:5" s="1" customFormat="1">
      <c r="B58" s="7" t="s">
        <v>72</v>
      </c>
      <c r="C58" s="8" t="s">
        <v>46</v>
      </c>
      <c r="D58" s="8">
        <v>1</v>
      </c>
      <c r="E58" s="9"/>
    </row>
    <row r="59" spans="2:5" s="1" customFormat="1">
      <c r="B59" s="7" t="s">
        <v>73</v>
      </c>
      <c r="C59" s="8" t="s">
        <v>9</v>
      </c>
      <c r="D59" s="8" t="s">
        <v>8</v>
      </c>
      <c r="E59" s="9"/>
    </row>
    <row r="60" spans="2:5" s="1" customFormat="1">
      <c r="B60" s="7" t="s">
        <v>183</v>
      </c>
      <c r="C60" s="8" t="s">
        <v>63</v>
      </c>
      <c r="D60" s="8">
        <v>10</v>
      </c>
      <c r="E60" s="9" t="s">
        <v>219</v>
      </c>
    </row>
    <row r="61" spans="2:5" s="1" customFormat="1">
      <c r="B61" s="7" t="s">
        <v>80</v>
      </c>
      <c r="C61" s="8" t="s">
        <v>7</v>
      </c>
      <c r="D61" s="8"/>
      <c r="E61" s="9" t="s">
        <v>245</v>
      </c>
    </row>
    <row r="62" spans="2:5" s="1" customFormat="1">
      <c r="B62" s="7" t="s">
        <v>81</v>
      </c>
      <c r="C62" s="8" t="s">
        <v>7</v>
      </c>
      <c r="D62" s="8"/>
      <c r="E62" s="9" t="s">
        <v>45</v>
      </c>
    </row>
    <row r="63" spans="2:5" s="1" customFormat="1">
      <c r="B63" s="7" t="s">
        <v>82</v>
      </c>
      <c r="C63" s="8" t="s">
        <v>7</v>
      </c>
      <c r="D63" s="8"/>
      <c r="E63" s="9" t="s">
        <v>218</v>
      </c>
    </row>
    <row r="64" spans="2:5" s="1" customFormat="1">
      <c r="B64" s="7" t="s">
        <v>83</v>
      </c>
      <c r="C64" s="8" t="s">
        <v>266</v>
      </c>
      <c r="D64" s="8"/>
      <c r="E64" s="9" t="s">
        <v>178</v>
      </c>
    </row>
    <row r="65" spans="2:5" s="1" customFormat="1">
      <c r="B65" s="7" t="s">
        <v>84</v>
      </c>
      <c r="C65" s="8"/>
      <c r="D65" s="8"/>
      <c r="E65" s="9"/>
    </row>
    <row r="66" spans="2:5" s="1" customFormat="1">
      <c r="B66" s="7" t="s">
        <v>70</v>
      </c>
      <c r="C66" s="8" t="s">
        <v>7</v>
      </c>
      <c r="D66" s="8">
        <v>105112</v>
      </c>
      <c r="E66" s="9" t="s">
        <v>231</v>
      </c>
    </row>
    <row r="67" spans="2:5" s="1" customFormat="1">
      <c r="B67" s="7" t="s">
        <v>71</v>
      </c>
      <c r="C67" s="8" t="s">
        <v>7</v>
      </c>
      <c r="D67" s="8">
        <v>116788</v>
      </c>
      <c r="E67" s="9" t="s">
        <v>231</v>
      </c>
    </row>
    <row r="68" spans="2:5" ht="23.1" customHeight="1"/>
    <row r="69" spans="2:5" s="5" customFormat="1">
      <c r="B69" s="331" t="s">
        <v>48</v>
      </c>
      <c r="C69" s="332"/>
      <c r="D69" s="332"/>
      <c r="E69" s="333"/>
    </row>
    <row r="70" spans="2:5" s="1" customFormat="1">
      <c r="B70" s="6" t="s">
        <v>10</v>
      </c>
      <c r="C70" s="6" t="s">
        <v>4</v>
      </c>
      <c r="D70" s="6" t="s">
        <v>3</v>
      </c>
      <c r="E70" s="6" t="s">
        <v>21</v>
      </c>
    </row>
    <row r="71" spans="2:5" s="1" customFormat="1">
      <c r="B71" s="7" t="s">
        <v>49</v>
      </c>
      <c r="C71" s="8" t="s">
        <v>1</v>
      </c>
      <c r="D71" s="8" t="s">
        <v>50</v>
      </c>
      <c r="E71" s="9" t="s">
        <v>179</v>
      </c>
    </row>
    <row r="72" spans="2:5" s="1" customFormat="1">
      <c r="B72" s="17" t="s">
        <v>41</v>
      </c>
      <c r="C72" s="8" t="s">
        <v>33</v>
      </c>
      <c r="D72" s="8" t="s">
        <v>52</v>
      </c>
      <c r="E72" s="9" t="s">
        <v>53</v>
      </c>
    </row>
    <row r="73" spans="2:5" s="1" customFormat="1">
      <c r="B73" s="7" t="s">
        <v>184</v>
      </c>
      <c r="C73" s="8" t="s">
        <v>42</v>
      </c>
      <c r="D73" s="8" t="s">
        <v>269</v>
      </c>
      <c r="E73" s="9" t="s">
        <v>251</v>
      </c>
    </row>
    <row r="74" spans="2:5" s="1" customFormat="1">
      <c r="B74" s="17" t="s">
        <v>32</v>
      </c>
      <c r="C74" s="8" t="s">
        <v>33</v>
      </c>
      <c r="D74" s="8" t="s">
        <v>51</v>
      </c>
      <c r="E74" s="9" t="s">
        <v>252</v>
      </c>
    </row>
    <row r="75" spans="2:5" s="1" customFormat="1">
      <c r="B75" s="7" t="s">
        <v>27</v>
      </c>
      <c r="C75" s="8" t="s">
        <v>33</v>
      </c>
      <c r="D75" s="8" t="s">
        <v>271</v>
      </c>
      <c r="E75" s="9"/>
    </row>
    <row r="76" spans="2:5" s="1" customFormat="1">
      <c r="B76" s="7" t="s">
        <v>23</v>
      </c>
      <c r="C76" s="8" t="s">
        <v>33</v>
      </c>
      <c r="D76" s="8" t="s">
        <v>268</v>
      </c>
      <c r="E76" s="9"/>
    </row>
    <row r="77" spans="2:5" s="1" customFormat="1">
      <c r="B77" s="7" t="s">
        <v>67</v>
      </c>
      <c r="C77" s="8" t="s">
        <v>63</v>
      </c>
      <c r="D77" s="8">
        <v>32</v>
      </c>
      <c r="E77" s="9"/>
    </row>
    <row r="78" spans="2:5" s="1" customFormat="1">
      <c r="B78" s="7" t="s">
        <v>72</v>
      </c>
      <c r="C78" s="8" t="s">
        <v>63</v>
      </c>
      <c r="D78" s="8">
        <v>1</v>
      </c>
      <c r="E78" s="9"/>
    </row>
    <row r="79" spans="2:5" s="1" customFormat="1">
      <c r="B79" s="7" t="s">
        <v>73</v>
      </c>
      <c r="C79" s="8" t="s">
        <v>9</v>
      </c>
      <c r="D79" s="8" t="s">
        <v>270</v>
      </c>
      <c r="E79" s="9"/>
    </row>
    <row r="80" spans="2:5" s="1" customFormat="1">
      <c r="B80" s="7" t="s">
        <v>183</v>
      </c>
      <c r="C80" s="8" t="s">
        <v>38</v>
      </c>
      <c r="D80" s="8">
        <v>4</v>
      </c>
      <c r="E80" s="9"/>
    </row>
    <row r="81" spans="2:5" s="1" customFormat="1">
      <c r="B81" s="7" t="s">
        <v>122</v>
      </c>
      <c r="C81" s="8" t="s">
        <v>38</v>
      </c>
      <c r="D81" s="8">
        <v>6</v>
      </c>
      <c r="E81" s="9"/>
    </row>
    <row r="82" spans="2:5" s="1" customFormat="1">
      <c r="B82" s="7" t="s">
        <v>87</v>
      </c>
      <c r="C82" s="8" t="s">
        <v>38</v>
      </c>
      <c r="D82" s="8" t="s">
        <v>221</v>
      </c>
      <c r="E82" s="9" t="s">
        <v>272</v>
      </c>
    </row>
    <row r="83" spans="2:5" s="1" customFormat="1">
      <c r="B83" s="7" t="s">
        <v>80</v>
      </c>
      <c r="C83" s="8" t="s">
        <v>2</v>
      </c>
      <c r="D83" s="8">
        <v>6</v>
      </c>
      <c r="E83" s="9" t="s">
        <v>54</v>
      </c>
    </row>
    <row r="84" spans="2:5" s="1" customFormat="1">
      <c r="B84" s="7" t="s">
        <v>81</v>
      </c>
      <c r="C84" s="8" t="s">
        <v>2</v>
      </c>
      <c r="D84" s="8">
        <v>6.8</v>
      </c>
      <c r="E84" s="9" t="s">
        <v>55</v>
      </c>
    </row>
    <row r="85" spans="2:5" s="1" customFormat="1">
      <c r="B85" s="7" t="s">
        <v>88</v>
      </c>
      <c r="C85" s="8" t="s">
        <v>2</v>
      </c>
      <c r="D85" s="8">
        <v>6.4</v>
      </c>
      <c r="E85" s="9" t="s">
        <v>56</v>
      </c>
    </row>
    <row r="86" spans="2:5" s="1" customFormat="1">
      <c r="B86" s="7" t="s">
        <v>83</v>
      </c>
      <c r="C86" s="8" t="s">
        <v>266</v>
      </c>
      <c r="D86" s="8" t="s">
        <v>12</v>
      </c>
      <c r="E86" s="9" t="s">
        <v>180</v>
      </c>
    </row>
    <row r="87" spans="2:5" s="1" customFormat="1">
      <c r="B87" s="7" t="s">
        <v>90</v>
      </c>
      <c r="C87" s="8" t="s">
        <v>38</v>
      </c>
      <c r="D87" s="13">
        <v>33</v>
      </c>
      <c r="E87" s="9" t="s">
        <v>11</v>
      </c>
    </row>
    <row r="88" spans="2:5" s="1" customFormat="1">
      <c r="B88" s="7" t="s">
        <v>91</v>
      </c>
      <c r="C88" s="8" t="s">
        <v>38</v>
      </c>
      <c r="D88" s="13">
        <v>50</v>
      </c>
      <c r="E88" s="9" t="s">
        <v>158</v>
      </c>
    </row>
    <row r="89" spans="2:5" s="1" customFormat="1">
      <c r="B89" s="7" t="s">
        <v>92</v>
      </c>
      <c r="C89" s="8" t="s">
        <v>38</v>
      </c>
      <c r="D89" s="13">
        <v>20</v>
      </c>
      <c r="E89" s="9" t="s">
        <v>159</v>
      </c>
    </row>
    <row r="90" spans="2:5" s="1" customFormat="1">
      <c r="B90" s="7" t="s">
        <v>93</v>
      </c>
      <c r="C90" s="8" t="s">
        <v>38</v>
      </c>
      <c r="D90" s="8">
        <v>30</v>
      </c>
      <c r="E90" s="9" t="s">
        <v>160</v>
      </c>
    </row>
    <row r="91" spans="2:5" s="1" customFormat="1">
      <c r="B91" s="7" t="s">
        <v>124</v>
      </c>
      <c r="C91" s="8" t="s">
        <v>57</v>
      </c>
      <c r="D91" s="8">
        <v>1.6</v>
      </c>
      <c r="E91" s="9" t="s">
        <v>85</v>
      </c>
    </row>
    <row r="92" spans="2:5" s="1" customFormat="1">
      <c r="B92" s="7" t="s">
        <v>125</v>
      </c>
      <c r="C92" s="8" t="s">
        <v>57</v>
      </c>
      <c r="D92" s="13">
        <v>1.2</v>
      </c>
      <c r="E92" s="9" t="s">
        <v>86</v>
      </c>
    </row>
    <row r="93" spans="2:5" s="1" customFormat="1">
      <c r="B93" s="7" t="s">
        <v>94</v>
      </c>
      <c r="C93" s="8" t="s">
        <v>2</v>
      </c>
      <c r="D93" s="13">
        <v>0.25</v>
      </c>
      <c r="E93" s="9"/>
    </row>
    <row r="94" spans="2:5" s="1" customFormat="1">
      <c r="B94" s="7" t="s">
        <v>126</v>
      </c>
      <c r="C94" s="8" t="s">
        <v>2</v>
      </c>
      <c r="D94" s="13">
        <v>2.65</v>
      </c>
      <c r="E94" s="9" t="s">
        <v>161</v>
      </c>
    </row>
    <row r="95" spans="2:5" s="1" customFormat="1">
      <c r="B95" s="7" t="s">
        <v>96</v>
      </c>
      <c r="C95" s="8" t="s">
        <v>2</v>
      </c>
      <c r="D95" s="13">
        <v>100</v>
      </c>
      <c r="E95" s="9" t="s">
        <v>167</v>
      </c>
    </row>
    <row r="96" spans="2:5" s="1" customFormat="1">
      <c r="B96" s="7" t="s">
        <v>97</v>
      </c>
      <c r="C96" s="8" t="s">
        <v>2</v>
      </c>
      <c r="D96" s="13">
        <v>99.2</v>
      </c>
      <c r="E96" s="9" t="s">
        <v>168</v>
      </c>
    </row>
    <row r="97" spans="2:5" s="1" customFormat="1">
      <c r="B97" s="7" t="s">
        <v>98</v>
      </c>
      <c r="C97" s="8" t="s">
        <v>2</v>
      </c>
      <c r="D97" s="13">
        <v>96.2</v>
      </c>
      <c r="E97" s="9" t="s">
        <v>169</v>
      </c>
    </row>
    <row r="98" spans="2:5" s="1" customFormat="1">
      <c r="B98" s="7" t="s">
        <v>99</v>
      </c>
      <c r="C98" s="8" t="s">
        <v>2</v>
      </c>
      <c r="D98" s="13">
        <v>95.1</v>
      </c>
      <c r="E98" s="9"/>
    </row>
    <row r="99" spans="2:5" s="1" customFormat="1">
      <c r="B99" s="7" t="s">
        <v>100</v>
      </c>
      <c r="C99" s="8" t="s">
        <v>2</v>
      </c>
      <c r="D99" s="13">
        <v>90.3</v>
      </c>
      <c r="E99" s="9"/>
    </row>
    <row r="100" spans="2:5" s="1" customFormat="1">
      <c r="B100" s="7" t="s">
        <v>101</v>
      </c>
      <c r="C100" s="8" t="s">
        <v>2</v>
      </c>
      <c r="D100" s="13">
        <v>80.099999999999994</v>
      </c>
      <c r="E100" s="9"/>
    </row>
    <row r="101" spans="2:5" s="1" customFormat="1">
      <c r="B101" s="7" t="s">
        <v>127</v>
      </c>
      <c r="C101" s="8" t="s">
        <v>2</v>
      </c>
      <c r="D101" s="13">
        <v>76.2</v>
      </c>
      <c r="E101" s="9"/>
    </row>
    <row r="102" spans="2:5" s="1" customFormat="1">
      <c r="B102" s="7" t="s">
        <v>128</v>
      </c>
      <c r="C102" s="8" t="s">
        <v>2</v>
      </c>
      <c r="D102" s="13">
        <v>50.2</v>
      </c>
      <c r="E102" s="9"/>
    </row>
    <row r="103" spans="2:5" s="1" customFormat="1">
      <c r="B103" s="7" t="s">
        <v>129</v>
      </c>
      <c r="C103" s="8" t="s">
        <v>2</v>
      </c>
      <c r="D103" s="13">
        <v>51.2</v>
      </c>
      <c r="E103" s="9"/>
    </row>
    <row r="104" spans="2:5" s="1" customFormat="1">
      <c r="B104" s="7" t="s">
        <v>130</v>
      </c>
      <c r="C104" s="8" t="s">
        <v>2</v>
      </c>
      <c r="D104" s="13">
        <v>50.2</v>
      </c>
      <c r="E104" s="9"/>
    </row>
    <row r="105" spans="2:5" s="1" customFormat="1">
      <c r="B105" s="7" t="s">
        <v>131</v>
      </c>
      <c r="C105" s="8" t="s">
        <v>2</v>
      </c>
      <c r="D105" s="13">
        <v>51.2</v>
      </c>
      <c r="E105" s="9"/>
    </row>
    <row r="106" spans="2:5" s="1" customFormat="1">
      <c r="B106" s="7" t="s">
        <v>132</v>
      </c>
      <c r="C106" s="8" t="s">
        <v>2</v>
      </c>
      <c r="D106" s="13">
        <v>35.1</v>
      </c>
      <c r="E106" s="9"/>
    </row>
    <row r="107" spans="2:5" s="1" customFormat="1">
      <c r="B107" s="7" t="s">
        <v>133</v>
      </c>
      <c r="C107" s="8" t="s">
        <v>2</v>
      </c>
      <c r="D107" s="13">
        <v>12.1</v>
      </c>
      <c r="E107" s="9"/>
    </row>
    <row r="108" spans="2:5" s="1" customFormat="1">
      <c r="B108" s="7" t="s">
        <v>134</v>
      </c>
      <c r="C108" s="8" t="s">
        <v>2</v>
      </c>
      <c r="D108" s="13"/>
      <c r="E108" s="9"/>
    </row>
    <row r="109" spans="2:5" s="1" customFormat="1">
      <c r="B109" s="7" t="s">
        <v>135</v>
      </c>
      <c r="C109" s="8" t="s">
        <v>2</v>
      </c>
      <c r="D109" s="13"/>
      <c r="E109" s="9"/>
    </row>
    <row r="110" spans="2:5" s="1" customFormat="1">
      <c r="B110" s="7" t="s">
        <v>190</v>
      </c>
      <c r="C110" s="8" t="s">
        <v>2</v>
      </c>
      <c r="D110" s="13"/>
      <c r="E110" s="9"/>
    </row>
    <row r="111" spans="2:5" s="1" customFormat="1">
      <c r="B111" s="7" t="s">
        <v>136</v>
      </c>
      <c r="C111" s="8" t="s">
        <v>2</v>
      </c>
      <c r="D111" s="13"/>
      <c r="E111" s="9"/>
    </row>
    <row r="112" spans="2:5" s="1" customFormat="1">
      <c r="B112" s="7" t="s">
        <v>137</v>
      </c>
      <c r="C112" s="8" t="s">
        <v>2</v>
      </c>
      <c r="D112" s="13"/>
      <c r="E112" s="9"/>
    </row>
    <row r="113" spans="2:5" s="1" customFormat="1">
      <c r="B113" s="7" t="s">
        <v>102</v>
      </c>
      <c r="C113" s="8" t="s">
        <v>2</v>
      </c>
      <c r="D113" s="13">
        <v>10</v>
      </c>
      <c r="E113" s="9" t="s">
        <v>253</v>
      </c>
    </row>
    <row r="114" spans="2:5" s="1" customFormat="1">
      <c r="B114" s="7" t="s">
        <v>103</v>
      </c>
      <c r="C114" s="8" t="s">
        <v>2</v>
      </c>
      <c r="D114" s="13">
        <v>10</v>
      </c>
      <c r="E114" s="9" t="s">
        <v>254</v>
      </c>
    </row>
    <row r="115" spans="2:5" s="1" customFormat="1">
      <c r="B115" s="7" t="s">
        <v>104</v>
      </c>
      <c r="C115" s="8" t="s">
        <v>2</v>
      </c>
      <c r="D115" s="13">
        <v>80</v>
      </c>
      <c r="E115" s="9" t="s">
        <v>255</v>
      </c>
    </row>
    <row r="116" spans="2:5" s="1" customFormat="1">
      <c r="B116" s="7" t="s">
        <v>105</v>
      </c>
      <c r="C116" s="8" t="s">
        <v>2</v>
      </c>
      <c r="D116" s="13"/>
      <c r="E116" s="9"/>
    </row>
    <row r="117" spans="2:5" s="1" customFormat="1">
      <c r="B117" s="7" t="s">
        <v>139</v>
      </c>
      <c r="C117" s="8" t="s">
        <v>2</v>
      </c>
      <c r="D117" s="13"/>
      <c r="E117" s="9"/>
    </row>
    <row r="118" spans="2:5" s="1" customFormat="1">
      <c r="B118" s="7" t="s">
        <v>138</v>
      </c>
      <c r="C118" s="8" t="s">
        <v>2</v>
      </c>
      <c r="D118" s="13"/>
      <c r="E118" s="9"/>
    </row>
    <row r="119" spans="2:5" s="1" customFormat="1">
      <c r="B119" s="7" t="s">
        <v>140</v>
      </c>
      <c r="C119" s="8" t="s">
        <v>2</v>
      </c>
      <c r="D119" s="13"/>
      <c r="E119" s="9" t="s">
        <v>256</v>
      </c>
    </row>
    <row r="120" spans="2:5" s="1" customFormat="1">
      <c r="B120" s="7" t="s">
        <v>106</v>
      </c>
      <c r="C120" s="8" t="s">
        <v>2</v>
      </c>
      <c r="D120" s="13"/>
      <c r="E120" s="9" t="s">
        <v>257</v>
      </c>
    </row>
    <row r="121" spans="2:5" s="1" customFormat="1">
      <c r="B121" s="7" t="s">
        <v>107</v>
      </c>
      <c r="C121" s="8" t="s">
        <v>2</v>
      </c>
      <c r="D121" s="13"/>
      <c r="E121" s="9" t="s">
        <v>258</v>
      </c>
    </row>
    <row r="122" spans="2:5" s="1" customFormat="1">
      <c r="B122" s="7" t="s">
        <v>108</v>
      </c>
      <c r="C122" s="8" t="s">
        <v>2</v>
      </c>
      <c r="D122" s="13"/>
      <c r="E122" s="9" t="s">
        <v>259</v>
      </c>
    </row>
    <row r="123" spans="2:5" s="1" customFormat="1">
      <c r="B123" s="7" t="s">
        <v>141</v>
      </c>
      <c r="C123" s="8" t="s">
        <v>2</v>
      </c>
      <c r="D123" s="13"/>
      <c r="E123" s="9" t="s">
        <v>260</v>
      </c>
    </row>
    <row r="124" spans="2:5" s="1" customFormat="1">
      <c r="B124" s="7" t="s">
        <v>142</v>
      </c>
      <c r="C124" s="8" t="s">
        <v>2</v>
      </c>
      <c r="D124" s="13"/>
      <c r="E124" s="9" t="s">
        <v>261</v>
      </c>
    </row>
    <row r="125" spans="2:5" s="1" customFormat="1">
      <c r="B125" s="7" t="s">
        <v>109</v>
      </c>
      <c r="C125" s="8" t="s">
        <v>2</v>
      </c>
      <c r="D125" s="13"/>
      <c r="E125" s="9" t="s">
        <v>210</v>
      </c>
    </row>
    <row r="126" spans="2:5" s="1" customFormat="1">
      <c r="B126" s="7" t="s">
        <v>110</v>
      </c>
      <c r="C126" s="8" t="s">
        <v>2</v>
      </c>
      <c r="D126" s="13"/>
      <c r="E126" s="9" t="s">
        <v>240</v>
      </c>
    </row>
    <row r="127" spans="2:5" s="1" customFormat="1">
      <c r="B127" s="7" t="s">
        <v>111</v>
      </c>
      <c r="C127" s="8" t="s">
        <v>2</v>
      </c>
      <c r="D127" s="13"/>
      <c r="E127" s="9" t="s">
        <v>239</v>
      </c>
    </row>
    <row r="128" spans="2:5" s="1" customFormat="1">
      <c r="B128" s="7" t="s">
        <v>112</v>
      </c>
      <c r="C128" s="8" t="s">
        <v>2</v>
      </c>
      <c r="D128" s="13"/>
      <c r="E128" s="9" t="s">
        <v>241</v>
      </c>
    </row>
    <row r="129" spans="2:5" s="1" customFormat="1">
      <c r="B129" s="7" t="s">
        <v>113</v>
      </c>
      <c r="C129" s="8" t="s">
        <v>2</v>
      </c>
      <c r="D129" s="13"/>
      <c r="E129" s="9" t="s">
        <v>242</v>
      </c>
    </row>
    <row r="130" spans="2:5" s="1" customFormat="1">
      <c r="B130" s="7" t="s">
        <v>114</v>
      </c>
      <c r="C130" s="8" t="s">
        <v>2</v>
      </c>
      <c r="D130" s="13"/>
      <c r="E130" s="9" t="s">
        <v>243</v>
      </c>
    </row>
    <row r="131" spans="2:5" s="1" customFormat="1">
      <c r="B131" s="7" t="s">
        <v>115</v>
      </c>
      <c r="C131" s="8" t="s">
        <v>2</v>
      </c>
      <c r="D131" s="13"/>
      <c r="E131" s="9" t="s">
        <v>244</v>
      </c>
    </row>
    <row r="132" spans="2:5" s="1" customFormat="1">
      <c r="B132" s="7" t="s">
        <v>116</v>
      </c>
      <c r="C132" s="8" t="s">
        <v>2</v>
      </c>
      <c r="D132" s="13"/>
      <c r="E132" s="9" t="s">
        <v>212</v>
      </c>
    </row>
    <row r="133" spans="2:5" s="1" customFormat="1">
      <c r="B133" s="7" t="s">
        <v>117</v>
      </c>
      <c r="C133" s="8" t="s">
        <v>2</v>
      </c>
      <c r="D133" s="13"/>
      <c r="E133" s="9" t="s">
        <v>213</v>
      </c>
    </row>
    <row r="134" spans="2:5" s="1" customFormat="1">
      <c r="B134" s="7" t="s">
        <v>118</v>
      </c>
      <c r="C134" s="8" t="s">
        <v>2</v>
      </c>
      <c r="D134" s="13"/>
      <c r="E134" s="9" t="s">
        <v>214</v>
      </c>
    </row>
    <row r="135" spans="2:5" s="1" customFormat="1">
      <c r="B135" s="7" t="s">
        <v>123</v>
      </c>
      <c r="C135" s="8" t="s">
        <v>2</v>
      </c>
      <c r="D135" s="13"/>
      <c r="E135" s="9"/>
    </row>
    <row r="136" spans="2:5" s="1" customFormat="1">
      <c r="B136" s="7" t="s">
        <v>143</v>
      </c>
      <c r="C136" s="8" t="s">
        <v>2</v>
      </c>
      <c r="D136" s="13"/>
      <c r="E136" s="9"/>
    </row>
    <row r="137" spans="2:5" s="1" customFormat="1">
      <c r="B137" s="7" t="s">
        <v>119</v>
      </c>
      <c r="C137" s="8" t="s">
        <v>2</v>
      </c>
      <c r="D137" s="13"/>
      <c r="E137" s="9"/>
    </row>
    <row r="138" spans="2:5" s="1" customFormat="1">
      <c r="B138" s="7" t="s">
        <v>120</v>
      </c>
      <c r="C138" s="8" t="s">
        <v>2</v>
      </c>
      <c r="D138" s="13"/>
      <c r="E138" s="9"/>
    </row>
    <row r="139" spans="2:5" s="1" customFormat="1">
      <c r="B139" s="7" t="s">
        <v>21</v>
      </c>
      <c r="C139" s="8" t="s">
        <v>2</v>
      </c>
      <c r="D139" s="13"/>
      <c r="E139" s="9" t="s">
        <v>262</v>
      </c>
    </row>
    <row r="140" spans="2:5" s="1" customFormat="1">
      <c r="B140" s="7" t="s">
        <v>84</v>
      </c>
      <c r="C140" s="8" t="s">
        <v>2</v>
      </c>
      <c r="D140" s="13"/>
      <c r="E140" s="9"/>
    </row>
    <row r="141" spans="2:5" s="1" customFormat="1">
      <c r="B141" s="7" t="s">
        <v>70</v>
      </c>
      <c r="C141" s="8" t="s">
        <v>7</v>
      </c>
      <c r="D141" s="13"/>
      <c r="E141" s="9" t="s">
        <v>206</v>
      </c>
    </row>
    <row r="142" spans="2:5" s="1" customFormat="1">
      <c r="B142" s="7" t="s">
        <v>71</v>
      </c>
      <c r="C142" s="8" t="s">
        <v>7</v>
      </c>
      <c r="D142" s="13">
        <v>109979</v>
      </c>
      <c r="E142" s="9" t="s">
        <v>206</v>
      </c>
    </row>
    <row r="143" spans="2:5" s="1" customFormat="1" ht="23.1" customHeight="1">
      <c r="E143" s="2"/>
    </row>
    <row r="144" spans="2:5" s="5" customFormat="1">
      <c r="B144" s="331" t="s">
        <v>58</v>
      </c>
      <c r="C144" s="332"/>
      <c r="D144" s="332"/>
      <c r="E144" s="333"/>
    </row>
    <row r="145" spans="2:5" s="1" customFormat="1">
      <c r="B145" s="6" t="s">
        <v>10</v>
      </c>
      <c r="C145" s="6" t="s">
        <v>4</v>
      </c>
      <c r="D145" s="6" t="s">
        <v>3</v>
      </c>
      <c r="E145" s="6" t="s">
        <v>21</v>
      </c>
    </row>
    <row r="146" spans="2:5" s="1" customFormat="1">
      <c r="B146" s="7" t="s">
        <v>59</v>
      </c>
      <c r="C146" s="8" t="s">
        <v>1</v>
      </c>
      <c r="D146" s="8" t="s">
        <v>60</v>
      </c>
      <c r="E146" s="9" t="s">
        <v>181</v>
      </c>
    </row>
    <row r="147" spans="2:5" s="1" customFormat="1">
      <c r="B147" s="7" t="s">
        <v>41</v>
      </c>
      <c r="C147" s="8" t="s">
        <v>33</v>
      </c>
      <c r="D147" s="8" t="s">
        <v>62</v>
      </c>
      <c r="E147" s="9" t="s">
        <v>166</v>
      </c>
    </row>
    <row r="148" spans="2:5" s="1" customFormat="1">
      <c r="B148" s="7" t="s">
        <v>186</v>
      </c>
      <c r="C148" s="8" t="s">
        <v>33</v>
      </c>
      <c r="D148" s="8" t="s">
        <v>275</v>
      </c>
      <c r="E148" s="9" t="s">
        <v>53</v>
      </c>
    </row>
    <row r="149" spans="2:5" s="1" customFormat="1">
      <c r="B149" s="7" t="s">
        <v>32</v>
      </c>
      <c r="C149" s="8" t="s">
        <v>33</v>
      </c>
      <c r="D149" s="8" t="s">
        <v>61</v>
      </c>
      <c r="E149" s="9" t="s">
        <v>170</v>
      </c>
    </row>
    <row r="150" spans="2:5" s="1" customFormat="1">
      <c r="B150" s="7" t="s">
        <v>27</v>
      </c>
      <c r="C150" s="8" t="s">
        <v>33</v>
      </c>
      <c r="D150" s="8" t="s">
        <v>274</v>
      </c>
      <c r="E150" s="20"/>
    </row>
    <row r="151" spans="2:5" s="1" customFormat="1">
      <c r="B151" s="7" t="s">
        <v>23</v>
      </c>
      <c r="C151" s="8" t="s">
        <v>5</v>
      </c>
      <c r="D151" s="8" t="s">
        <v>273</v>
      </c>
      <c r="E151" s="20"/>
    </row>
    <row r="152" spans="2:5" s="1" customFormat="1">
      <c r="B152" s="7" t="s">
        <v>67</v>
      </c>
      <c r="C152" s="8" t="s">
        <v>33</v>
      </c>
      <c r="D152" s="8">
        <v>4</v>
      </c>
      <c r="E152" s="20"/>
    </row>
    <row r="153" spans="2:5" s="1" customFormat="1">
      <c r="B153" s="7" t="s">
        <v>72</v>
      </c>
      <c r="C153" s="8" t="s">
        <v>63</v>
      </c>
      <c r="D153" s="8">
        <v>1</v>
      </c>
      <c r="E153" s="20"/>
    </row>
    <row r="154" spans="2:5" s="1" customFormat="1">
      <c r="B154" s="7" t="s">
        <v>73</v>
      </c>
      <c r="C154" s="8" t="s">
        <v>9</v>
      </c>
      <c r="D154" s="8" t="s">
        <v>8</v>
      </c>
      <c r="E154" s="20"/>
    </row>
    <row r="155" spans="2:5" s="1" customFormat="1">
      <c r="B155" s="7" t="s">
        <v>183</v>
      </c>
      <c r="C155" s="8" t="s">
        <v>63</v>
      </c>
      <c r="D155" s="8">
        <v>3</v>
      </c>
      <c r="E155" s="20"/>
    </row>
    <row r="156" spans="2:5" s="1" customFormat="1">
      <c r="B156" s="7" t="s">
        <v>188</v>
      </c>
      <c r="C156" s="8" t="s">
        <v>63</v>
      </c>
      <c r="D156" s="8">
        <v>1</v>
      </c>
      <c r="E156" s="20"/>
    </row>
    <row r="157" spans="2:5" s="1" customFormat="1">
      <c r="B157" s="7" t="s">
        <v>187</v>
      </c>
      <c r="C157" s="8" t="s">
        <v>9</v>
      </c>
      <c r="D157" s="8" t="s">
        <v>13</v>
      </c>
      <c r="E157" s="9" t="s">
        <v>211</v>
      </c>
    </row>
    <row r="158" spans="2:5" s="1" customFormat="1">
      <c r="B158" s="7" t="s">
        <v>80</v>
      </c>
      <c r="C158" s="8" t="s">
        <v>7</v>
      </c>
      <c r="D158" s="8">
        <v>2</v>
      </c>
      <c r="E158" s="9" t="s">
        <v>54</v>
      </c>
    </row>
    <row r="159" spans="2:5" s="1" customFormat="1">
      <c r="B159" s="7" t="s">
        <v>81</v>
      </c>
      <c r="C159" s="8" t="s">
        <v>7</v>
      </c>
      <c r="D159" s="8">
        <v>4</v>
      </c>
      <c r="E159" s="9" t="s">
        <v>55</v>
      </c>
    </row>
    <row r="160" spans="2:5" s="1" customFormat="1">
      <c r="B160" s="7" t="s">
        <v>88</v>
      </c>
      <c r="C160" s="8" t="s">
        <v>7</v>
      </c>
      <c r="D160" s="8">
        <v>3</v>
      </c>
      <c r="E160" s="9" t="s">
        <v>56</v>
      </c>
    </row>
    <row r="161" spans="2:5" s="1" customFormat="1">
      <c r="B161" s="7" t="s">
        <v>155</v>
      </c>
      <c r="C161" s="8" t="s">
        <v>7</v>
      </c>
      <c r="D161" s="8">
        <v>450</v>
      </c>
      <c r="E161" s="9" t="s">
        <v>171</v>
      </c>
    </row>
    <row r="162" spans="2:5" s="1" customFormat="1">
      <c r="B162" s="7" t="s">
        <v>95</v>
      </c>
      <c r="C162" s="8" t="s">
        <v>7</v>
      </c>
      <c r="D162" s="8">
        <v>220</v>
      </c>
      <c r="E162" s="9" t="s">
        <v>162</v>
      </c>
    </row>
    <row r="163" spans="2:5" s="1" customFormat="1">
      <c r="B163" s="7" t="s">
        <v>191</v>
      </c>
      <c r="C163" s="8" t="s">
        <v>57</v>
      </c>
      <c r="D163" s="13">
        <v>1.5</v>
      </c>
      <c r="E163" s="20"/>
    </row>
    <row r="164" spans="2:5" s="1" customFormat="1">
      <c r="B164" s="7" t="s">
        <v>121</v>
      </c>
      <c r="C164" s="8"/>
      <c r="D164" s="8"/>
      <c r="E164" s="9"/>
    </row>
    <row r="165" spans="2:5" s="1" customFormat="1">
      <c r="B165" s="7" t="s">
        <v>89</v>
      </c>
      <c r="C165" s="8" t="s">
        <v>63</v>
      </c>
      <c r="D165" s="22" t="s">
        <v>263</v>
      </c>
      <c r="E165" s="9"/>
    </row>
    <row r="166" spans="2:5" s="1" customFormat="1">
      <c r="B166" s="7" t="s">
        <v>514</v>
      </c>
      <c r="C166" s="8" t="s">
        <v>63</v>
      </c>
      <c r="D166" s="18">
        <v>30</v>
      </c>
      <c r="E166" s="9" t="s">
        <v>182</v>
      </c>
    </row>
    <row r="167" spans="2:5" s="1" customFormat="1">
      <c r="B167" s="7" t="s">
        <v>192</v>
      </c>
      <c r="C167" s="8" t="s">
        <v>2</v>
      </c>
      <c r="D167" s="13"/>
      <c r="E167" s="9" t="s">
        <v>64</v>
      </c>
    </row>
    <row r="168" spans="2:5" s="1" customFormat="1">
      <c r="B168" s="7" t="s">
        <v>21</v>
      </c>
      <c r="C168" s="8"/>
      <c r="D168" s="13"/>
      <c r="E168" s="9" t="s">
        <v>264</v>
      </c>
    </row>
    <row r="169" spans="2:5" s="1" customFormat="1">
      <c r="B169" s="7" t="s">
        <v>84</v>
      </c>
      <c r="C169" s="8"/>
      <c r="D169" s="13"/>
      <c r="E169" s="9"/>
    </row>
    <row r="170" spans="2:5" s="1" customFormat="1">
      <c r="B170" s="7" t="s">
        <v>70</v>
      </c>
      <c r="C170" s="8" t="s">
        <v>7</v>
      </c>
      <c r="D170" s="13"/>
      <c r="E170" s="9" t="s">
        <v>206</v>
      </c>
    </row>
    <row r="171" spans="2:5" s="1" customFormat="1">
      <c r="B171" s="7" t="s">
        <v>71</v>
      </c>
      <c r="C171" s="8" t="s">
        <v>7</v>
      </c>
      <c r="D171" s="13">
        <v>109979</v>
      </c>
      <c r="E171" s="9" t="s">
        <v>206</v>
      </c>
    </row>
    <row r="172" spans="2:5" s="1" customFormat="1" ht="23.1" customHeight="1">
      <c r="E172" s="2"/>
    </row>
    <row r="173" spans="2:5" s="1" customFormat="1">
      <c r="B173" s="331" t="s">
        <v>144</v>
      </c>
      <c r="C173" s="332"/>
      <c r="D173" s="332"/>
      <c r="E173" s="333"/>
    </row>
    <row r="174" spans="2:5" s="1" customFormat="1">
      <c r="B174" s="328" t="s">
        <v>157</v>
      </c>
      <c r="C174" s="329"/>
      <c r="D174" s="329"/>
      <c r="E174" s="330"/>
    </row>
    <row r="175" spans="2:5" s="1" customFormat="1">
      <c r="B175" s="328" t="s">
        <v>209</v>
      </c>
      <c r="C175" s="329"/>
      <c r="D175" s="329"/>
      <c r="E175" s="330"/>
    </row>
    <row r="176" spans="2:5" s="1" customFormat="1">
      <c r="B176" s="328" t="s">
        <v>193</v>
      </c>
      <c r="C176" s="329"/>
      <c r="D176" s="329"/>
      <c r="E176" s="330"/>
    </row>
    <row r="177" spans="2:5" s="1" customFormat="1">
      <c r="B177" s="328" t="s">
        <v>226</v>
      </c>
      <c r="C177" s="329"/>
      <c r="D177" s="329"/>
      <c r="E177" s="330"/>
    </row>
    <row r="178" spans="2:5" s="1" customFormat="1">
      <c r="E178" s="2"/>
    </row>
    <row r="179" spans="2:5" s="1" customFormat="1">
      <c r="E179" s="2"/>
    </row>
    <row r="180" spans="2:5" s="1" customFormat="1">
      <c r="E180" s="2"/>
    </row>
  </sheetData>
  <mergeCells count="12">
    <mergeCell ref="B177:E177"/>
    <mergeCell ref="B5:E5"/>
    <mergeCell ref="B174:E174"/>
    <mergeCell ref="B175:E175"/>
    <mergeCell ref="B2:D3"/>
    <mergeCell ref="B176:E176"/>
    <mergeCell ref="B13:E13"/>
    <mergeCell ref="B33:E33"/>
    <mergeCell ref="B51:E51"/>
    <mergeCell ref="B69:E69"/>
    <mergeCell ref="B144:E144"/>
    <mergeCell ref="B173:E173"/>
  </mergeCells>
  <printOptions horizontalCentered="1"/>
  <pageMargins left="0.39370078740157483" right="0.39370078740157483" top="0.39370078740157483" bottom="0.39370078740157483" header="0" footer="0.31496062992125984"/>
  <pageSetup scale="51" fitToHeight="0" pageOrder="overThenDown" orientation="landscape" r:id="rId1"/>
  <headerFooter scaleWithDoc="0">
    <oddFooter>&amp;L&amp;6© FOPAE 2011 - Todos los derechos reservados&amp;C&amp;6BASE DE DATOS GEOTÉCNICA DE BOGOTÁ - Archivo: &amp;F.xlsx, Hoja: &amp;A&amp;R&amp;6Página &amp;P de &amp;N</oddFooter>
  </headerFooter>
  <rowBreaks count="1" manualBreakCount="1">
    <brk id="48" min="1"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G25"/>
  <sheetViews>
    <sheetView zoomScale="130" zoomScaleNormal="130" workbookViewId="0">
      <selection activeCell="D22" sqref="D22"/>
    </sheetView>
  </sheetViews>
  <sheetFormatPr defaultColWidth="11.42578125" defaultRowHeight="15" customHeight="1"/>
  <cols>
    <col min="1" max="1" width="6.7109375" style="34" customWidth="1"/>
    <col min="2" max="2" width="55.7109375" style="34" customWidth="1"/>
    <col min="3" max="3" width="31.42578125" style="34" customWidth="1"/>
    <col min="4" max="4" width="24.28515625" style="34" bestFit="1" customWidth="1"/>
    <col min="5" max="5" width="27.7109375" style="34" bestFit="1" customWidth="1"/>
    <col min="6" max="16384" width="11.42578125" style="25"/>
  </cols>
  <sheetData>
    <row r="1" spans="1:7" ht="19.7" customHeight="1">
      <c r="A1" s="24" t="s">
        <v>23</v>
      </c>
      <c r="B1" s="24" t="s">
        <v>65</v>
      </c>
      <c r="C1" s="24" t="s">
        <v>15</v>
      </c>
      <c r="D1" s="24" t="s">
        <v>16</v>
      </c>
      <c r="E1" s="24" t="s">
        <v>66</v>
      </c>
    </row>
    <row r="2" spans="1:7" ht="15" customHeight="1">
      <c r="A2" s="26" t="s">
        <v>277</v>
      </c>
      <c r="B2" s="27" t="s">
        <v>276</v>
      </c>
      <c r="C2" s="27" t="s">
        <v>278</v>
      </c>
      <c r="D2" s="27">
        <v>6087405626</v>
      </c>
      <c r="E2" s="27" t="s">
        <v>279</v>
      </c>
    </row>
    <row r="3" spans="1:7" ht="15" customHeight="1">
      <c r="A3" s="26" t="s">
        <v>277</v>
      </c>
      <c r="B3" s="27" t="s">
        <v>276</v>
      </c>
      <c r="C3" s="27" t="s">
        <v>278</v>
      </c>
      <c r="D3" s="27">
        <v>6087405626</v>
      </c>
      <c r="E3" s="27" t="s">
        <v>585</v>
      </c>
    </row>
    <row r="4" spans="1:7" ht="15" customHeight="1">
      <c r="A4" s="26" t="s">
        <v>584</v>
      </c>
      <c r="B4" s="28" t="s">
        <v>583</v>
      </c>
      <c r="C4" s="27" t="s">
        <v>586</v>
      </c>
      <c r="D4" s="27">
        <v>6087427856</v>
      </c>
      <c r="E4" s="27" t="s">
        <v>587</v>
      </c>
    </row>
    <row r="5" spans="1:7" ht="15" customHeight="1">
      <c r="A5" s="29" t="s">
        <v>588</v>
      </c>
      <c r="B5" s="30" t="s">
        <v>591</v>
      </c>
      <c r="C5" s="27" t="s">
        <v>589</v>
      </c>
      <c r="D5" s="27">
        <v>6087265804</v>
      </c>
      <c r="E5" s="27" t="s">
        <v>590</v>
      </c>
      <c r="G5" s="31"/>
    </row>
    <row r="6" spans="1:7" ht="15" customHeight="1">
      <c r="A6" s="26" t="s">
        <v>584</v>
      </c>
      <c r="B6" s="28" t="s">
        <v>583</v>
      </c>
      <c r="C6" s="27"/>
      <c r="D6" s="27">
        <v>6087427856</v>
      </c>
      <c r="E6" s="27" t="s">
        <v>587</v>
      </c>
    </row>
    <row r="7" spans="1:7" ht="15" customHeight="1">
      <c r="A7" s="26" t="s">
        <v>654</v>
      </c>
      <c r="B7" s="27" t="s">
        <v>655</v>
      </c>
      <c r="C7" s="27" t="s">
        <v>656</v>
      </c>
      <c r="D7" s="27">
        <v>3124113265</v>
      </c>
      <c r="E7" s="27"/>
    </row>
    <row r="8" spans="1:7" ht="15" customHeight="1">
      <c r="A8" s="26" t="s">
        <v>816</v>
      </c>
      <c r="B8" s="27" t="s">
        <v>817</v>
      </c>
      <c r="C8" s="27" t="s">
        <v>818</v>
      </c>
      <c r="D8" s="27">
        <v>6087472011</v>
      </c>
      <c r="E8" s="27" t="s">
        <v>819</v>
      </c>
    </row>
    <row r="9" spans="1:7" ht="15" customHeight="1">
      <c r="A9" s="26" t="s">
        <v>844</v>
      </c>
      <c r="B9" s="27" t="s">
        <v>842</v>
      </c>
      <c r="C9" s="27" t="s">
        <v>843</v>
      </c>
      <c r="D9" s="27">
        <v>6087403972</v>
      </c>
      <c r="E9" s="27" t="s">
        <v>849</v>
      </c>
    </row>
    <row r="10" spans="1:7" ht="15" customHeight="1">
      <c r="A10" s="26" t="s">
        <v>967</v>
      </c>
      <c r="B10" s="27" t="s">
        <v>968</v>
      </c>
      <c r="C10" s="27" t="s">
        <v>969</v>
      </c>
      <c r="D10" s="27">
        <v>3204225004</v>
      </c>
      <c r="E10" s="27"/>
    </row>
    <row r="11" spans="1:7" ht="15" customHeight="1">
      <c r="A11" s="26" t="s">
        <v>975</v>
      </c>
      <c r="B11" s="27" t="s">
        <v>973</v>
      </c>
      <c r="C11" s="27" t="s">
        <v>974</v>
      </c>
      <c r="D11" s="27">
        <v>3142135896</v>
      </c>
      <c r="E11" s="27"/>
    </row>
    <row r="12" spans="1:7" ht="15" customHeight="1">
      <c r="A12" s="26" t="s">
        <v>1005</v>
      </c>
      <c r="B12" s="27" t="s">
        <v>1004</v>
      </c>
      <c r="C12" s="27" t="s">
        <v>1006</v>
      </c>
      <c r="D12" s="27">
        <v>3153970889</v>
      </c>
      <c r="E12" s="27" t="s">
        <v>1007</v>
      </c>
    </row>
    <row r="13" spans="1:7" ht="15" customHeight="1">
      <c r="A13" s="26" t="s">
        <v>1026</v>
      </c>
      <c r="B13" s="32" t="s">
        <v>1025</v>
      </c>
      <c r="C13" s="27" t="s">
        <v>1027</v>
      </c>
      <c r="D13" s="27">
        <v>6087438147</v>
      </c>
      <c r="E13" s="27"/>
    </row>
    <row r="14" spans="1:7" ht="15" customHeight="1">
      <c r="A14" s="26" t="s">
        <v>1028</v>
      </c>
      <c r="B14" s="27" t="s">
        <v>1205</v>
      </c>
      <c r="C14" s="27" t="s">
        <v>1033</v>
      </c>
      <c r="D14" s="27">
        <v>3103294011</v>
      </c>
      <c r="E14" s="27" t="s">
        <v>1034</v>
      </c>
    </row>
    <row r="15" spans="1:7" ht="15" customHeight="1">
      <c r="A15" s="26" t="s">
        <v>1045</v>
      </c>
      <c r="B15" s="27" t="s">
        <v>1170</v>
      </c>
      <c r="C15" s="27" t="s">
        <v>1046</v>
      </c>
      <c r="D15" s="27">
        <v>3142268413</v>
      </c>
      <c r="E15" s="27" t="s">
        <v>1047</v>
      </c>
    </row>
    <row r="16" spans="1:7" ht="15" customHeight="1">
      <c r="A16" s="26" t="s">
        <v>273</v>
      </c>
      <c r="B16" s="27" t="s">
        <v>1082</v>
      </c>
      <c r="C16" s="27" t="s">
        <v>1083</v>
      </c>
      <c r="D16" s="27">
        <v>6347906</v>
      </c>
      <c r="E16" s="27" t="s">
        <v>1084</v>
      </c>
    </row>
    <row r="17" spans="1:5" ht="15" customHeight="1">
      <c r="A17" s="26" t="s">
        <v>1147</v>
      </c>
      <c r="B17" s="27" t="s">
        <v>1148</v>
      </c>
      <c r="C17" s="27"/>
      <c r="D17" s="27"/>
      <c r="E17" s="27" t="s">
        <v>1163</v>
      </c>
    </row>
    <row r="18" spans="1:5" ht="15" customHeight="1">
      <c r="A18" s="26" t="s">
        <v>1342</v>
      </c>
      <c r="B18" s="27" t="s">
        <v>1341</v>
      </c>
      <c r="C18" s="27"/>
      <c r="D18" s="27"/>
      <c r="E18" s="27" t="s">
        <v>1343</v>
      </c>
    </row>
    <row r="19" spans="1:5" ht="15" customHeight="1">
      <c r="A19" s="26" t="s">
        <v>1363</v>
      </c>
      <c r="B19" s="27" t="s">
        <v>1364</v>
      </c>
      <c r="C19" s="27" t="s">
        <v>1365</v>
      </c>
      <c r="D19" s="27">
        <v>3132108063</v>
      </c>
      <c r="E19" s="27"/>
    </row>
    <row r="20" spans="1:5" ht="15" customHeight="1">
      <c r="A20" s="26" t="s">
        <v>1368</v>
      </c>
      <c r="B20" s="27" t="s">
        <v>1369</v>
      </c>
      <c r="C20" s="27" t="s">
        <v>1370</v>
      </c>
      <c r="D20" s="27">
        <v>3142135896</v>
      </c>
      <c r="E20" s="27" t="s">
        <v>1371</v>
      </c>
    </row>
    <row r="21" spans="1:5" ht="15" customHeight="1">
      <c r="A21" s="26" t="s">
        <v>1887</v>
      </c>
      <c r="B21" s="27" t="s">
        <v>1888</v>
      </c>
      <c r="C21" s="27" t="s">
        <v>1889</v>
      </c>
      <c r="D21" s="27">
        <v>3208735614</v>
      </c>
      <c r="E21" s="27" t="s">
        <v>1890</v>
      </c>
    </row>
    <row r="22" spans="1:5" ht="15" customHeight="1">
      <c r="A22" s="33"/>
      <c r="B22" s="33"/>
      <c r="C22" s="33"/>
      <c r="D22" s="33"/>
      <c r="E22" s="33"/>
    </row>
    <row r="23" spans="1:5" ht="15" customHeight="1">
      <c r="A23" s="33"/>
      <c r="B23" s="33"/>
      <c r="C23" s="33"/>
      <c r="D23" s="33"/>
      <c r="E23" s="33"/>
    </row>
    <row r="24" spans="1:5" ht="15" customHeight="1">
      <c r="A24" s="33"/>
      <c r="B24" s="33"/>
      <c r="C24" s="33"/>
      <c r="D24" s="33"/>
      <c r="E24" s="33"/>
    </row>
    <row r="25" spans="1:5" ht="15" customHeight="1">
      <c r="A25" s="33"/>
      <c r="B25" s="33"/>
      <c r="C25" s="33"/>
      <c r="D25" s="33"/>
      <c r="E25" s="33"/>
    </row>
  </sheetData>
  <autoFilter ref="A1:E1" xr:uid="{00000000-0009-0000-0000-000001000000}">
    <sortState xmlns:xlrd2="http://schemas.microsoft.com/office/spreadsheetml/2017/richdata2" ref="A2:E8">
      <sortCondition ref="A1"/>
    </sortState>
  </autoFilter>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9"/>
  <sheetViews>
    <sheetView zoomScaleNormal="200" workbookViewId="0">
      <selection activeCell="P14" sqref="P14"/>
    </sheetView>
  </sheetViews>
  <sheetFormatPr defaultColWidth="11.42578125" defaultRowHeight="12.75"/>
  <cols>
    <col min="1" max="1" width="7.85546875" style="25" bestFit="1" customWidth="1"/>
    <col min="2" max="3" width="5.85546875" style="25" customWidth="1"/>
    <col min="4" max="4" width="103.7109375" style="25" customWidth="1"/>
    <col min="5" max="5" width="36.85546875" style="34" customWidth="1"/>
    <col min="6" max="6" width="29.28515625" style="25" customWidth="1"/>
    <col min="7" max="7" width="8.140625" style="25" customWidth="1"/>
    <col min="8" max="8" width="16" style="34" customWidth="1"/>
    <col min="9" max="9" width="12.42578125" style="25" customWidth="1"/>
    <col min="10" max="10" width="18.42578125" style="34" customWidth="1"/>
    <col min="11" max="11" width="16.85546875" style="25" customWidth="1"/>
    <col min="12" max="15" width="5.85546875" style="25" customWidth="1"/>
    <col min="16" max="16" width="14.7109375" style="25" bestFit="1" customWidth="1"/>
    <col min="17" max="17" width="15.28515625" style="196" bestFit="1" customWidth="1"/>
    <col min="18" max="16384" width="11.42578125" style="25"/>
  </cols>
  <sheetData>
    <row r="1" spans="1:19" ht="109.5">
      <c r="A1" s="35" t="s">
        <v>27</v>
      </c>
      <c r="B1" s="36" t="s">
        <v>23</v>
      </c>
      <c r="C1" s="36" t="s">
        <v>67</v>
      </c>
      <c r="D1" s="37" t="s">
        <v>24</v>
      </c>
      <c r="E1" s="36" t="s">
        <v>18</v>
      </c>
      <c r="F1" s="37" t="s">
        <v>15</v>
      </c>
      <c r="G1" s="36" t="s">
        <v>20</v>
      </c>
      <c r="H1" s="37" t="s">
        <v>68</v>
      </c>
      <c r="I1" s="37" t="s">
        <v>19</v>
      </c>
      <c r="J1" s="37" t="s">
        <v>146</v>
      </c>
      <c r="K1" s="36" t="s">
        <v>76</v>
      </c>
      <c r="L1" s="36" t="s">
        <v>77</v>
      </c>
      <c r="M1" s="36" t="s">
        <v>185</v>
      </c>
      <c r="N1" s="36" t="s">
        <v>78</v>
      </c>
      <c r="O1" s="36" t="s">
        <v>79</v>
      </c>
      <c r="P1" s="38" t="s">
        <v>70</v>
      </c>
      <c r="Q1" s="195" t="s">
        <v>71</v>
      </c>
      <c r="R1" s="36" t="s">
        <v>1012</v>
      </c>
    </row>
    <row r="2" spans="1:19">
      <c r="A2" s="39" t="str">
        <f t="shared" ref="A2:A55" si="0">B2&amp;C2</f>
        <v>UPT1</v>
      </c>
      <c r="B2" s="40" t="s">
        <v>277</v>
      </c>
      <c r="C2" s="41">
        <v>1</v>
      </c>
      <c r="D2" s="48" t="s">
        <v>280</v>
      </c>
      <c r="E2" s="29" t="s">
        <v>228</v>
      </c>
      <c r="F2" s="42" t="s">
        <v>290</v>
      </c>
      <c r="G2" s="42" t="s">
        <v>290</v>
      </c>
      <c r="H2" s="52" t="s">
        <v>289</v>
      </c>
      <c r="I2" s="44" t="s">
        <v>281</v>
      </c>
      <c r="J2" s="42" t="s">
        <v>288</v>
      </c>
      <c r="K2" s="41" t="s">
        <v>287</v>
      </c>
      <c r="L2" s="190">
        <v>17</v>
      </c>
      <c r="M2" s="45"/>
      <c r="N2" s="45"/>
      <c r="O2" s="45"/>
      <c r="P2" s="113">
        <v>1082318</v>
      </c>
      <c r="Q2" s="113">
        <v>1107454</v>
      </c>
      <c r="R2" s="182"/>
    </row>
    <row r="3" spans="1:19" ht="25.5">
      <c r="A3" s="39" t="str">
        <f t="shared" si="0"/>
        <v>UPT2</v>
      </c>
      <c r="B3" s="40" t="s">
        <v>277</v>
      </c>
      <c r="C3" s="41">
        <v>2</v>
      </c>
      <c r="D3" s="108" t="s">
        <v>491</v>
      </c>
      <c r="E3" s="29" t="s">
        <v>492</v>
      </c>
      <c r="F3" s="42" t="s">
        <v>547</v>
      </c>
      <c r="G3" s="46" t="s">
        <v>290</v>
      </c>
      <c r="H3" s="52" t="s">
        <v>289</v>
      </c>
      <c r="I3" s="44" t="s">
        <v>493</v>
      </c>
      <c r="J3" s="42" t="s">
        <v>579</v>
      </c>
      <c r="K3" s="41" t="s">
        <v>494</v>
      </c>
      <c r="L3" s="47">
        <v>2</v>
      </c>
      <c r="M3" s="45"/>
      <c r="N3" s="45"/>
      <c r="O3" s="45"/>
      <c r="P3" s="113" t="s">
        <v>1066</v>
      </c>
      <c r="Q3" s="114">
        <v>1106650.2690000001</v>
      </c>
      <c r="R3" s="182"/>
    </row>
    <row r="4" spans="1:19" ht="38.25">
      <c r="A4" s="39" t="str">
        <f t="shared" si="0"/>
        <v>DEI3</v>
      </c>
      <c r="B4" s="40" t="s">
        <v>584</v>
      </c>
      <c r="C4" s="41">
        <v>3</v>
      </c>
      <c r="D4" s="108" t="s">
        <v>546</v>
      </c>
      <c r="E4" s="29" t="s">
        <v>545</v>
      </c>
      <c r="F4" s="42" t="s">
        <v>544</v>
      </c>
      <c r="G4" s="46" t="s">
        <v>290</v>
      </c>
      <c r="H4" s="52" t="s">
        <v>548</v>
      </c>
      <c r="I4" s="44" t="s">
        <v>549</v>
      </c>
      <c r="J4" s="42" t="s">
        <v>577</v>
      </c>
      <c r="K4" s="41" t="s">
        <v>550</v>
      </c>
      <c r="L4" s="47">
        <v>4</v>
      </c>
      <c r="M4" s="45"/>
      <c r="N4" s="45"/>
      <c r="O4" s="45"/>
      <c r="P4" s="113">
        <v>1079484.22752</v>
      </c>
      <c r="Q4" s="113">
        <v>1105549</v>
      </c>
      <c r="R4" s="182"/>
      <c r="S4" s="189"/>
    </row>
    <row r="5" spans="1:19" ht="25.5">
      <c r="A5" s="39" t="str">
        <f t="shared" si="0"/>
        <v>LSG4</v>
      </c>
      <c r="B5" s="40" t="s">
        <v>588</v>
      </c>
      <c r="C5" s="41">
        <v>4</v>
      </c>
      <c r="D5" s="108" t="s">
        <v>575</v>
      </c>
      <c r="E5" s="29" t="s">
        <v>574</v>
      </c>
      <c r="F5" s="42" t="s">
        <v>573</v>
      </c>
      <c r="G5" s="46" t="s">
        <v>290</v>
      </c>
      <c r="H5" s="52" t="s">
        <v>548</v>
      </c>
      <c r="I5" s="44" t="s">
        <v>576</v>
      </c>
      <c r="J5" s="42" t="s">
        <v>577</v>
      </c>
      <c r="K5" s="41" t="s">
        <v>578</v>
      </c>
      <c r="L5" s="47">
        <v>4</v>
      </c>
      <c r="M5" s="45"/>
      <c r="N5" s="45"/>
      <c r="O5" s="45"/>
      <c r="P5" s="113">
        <v>1079119.6969999999</v>
      </c>
      <c r="Q5" s="113">
        <v>1104090.1189999999</v>
      </c>
      <c r="R5" s="182"/>
    </row>
    <row r="6" spans="1:19" ht="38.25">
      <c r="A6" s="39" t="str">
        <f t="shared" si="0"/>
        <v>DEI5</v>
      </c>
      <c r="B6" s="40" t="s">
        <v>584</v>
      </c>
      <c r="C6" s="41">
        <v>5</v>
      </c>
      <c r="D6" s="108" t="s">
        <v>623</v>
      </c>
      <c r="E6" s="29" t="s">
        <v>624</v>
      </c>
      <c r="F6" s="42" t="s">
        <v>625</v>
      </c>
      <c r="G6" s="46" t="s">
        <v>290</v>
      </c>
      <c r="H6" s="52" t="s">
        <v>548</v>
      </c>
      <c r="I6" s="44" t="s">
        <v>626</v>
      </c>
      <c r="J6" s="42" t="s">
        <v>577</v>
      </c>
      <c r="K6" s="41" t="s">
        <v>627</v>
      </c>
      <c r="L6" s="47">
        <v>4</v>
      </c>
      <c r="M6" s="45"/>
      <c r="N6" s="45"/>
      <c r="O6" s="45"/>
      <c r="P6" s="113">
        <v>1080901.8065599999</v>
      </c>
      <c r="Q6" s="113">
        <v>1105690.05745</v>
      </c>
      <c r="R6" s="182"/>
    </row>
    <row r="7" spans="1:19" ht="25.5">
      <c r="A7" s="39" t="str">
        <f t="shared" si="0"/>
        <v>APP6</v>
      </c>
      <c r="B7" s="40" t="s">
        <v>654</v>
      </c>
      <c r="C7" s="41">
        <v>6</v>
      </c>
      <c r="D7" s="108" t="s">
        <v>657</v>
      </c>
      <c r="E7" s="29" t="s">
        <v>658</v>
      </c>
      <c r="F7" s="42" t="s">
        <v>659</v>
      </c>
      <c r="G7" s="46" t="s">
        <v>290</v>
      </c>
      <c r="H7" s="52" t="s">
        <v>548</v>
      </c>
      <c r="I7" s="44" t="s">
        <v>660</v>
      </c>
      <c r="J7" s="42" t="s">
        <v>577</v>
      </c>
      <c r="K7" s="41" t="s">
        <v>661</v>
      </c>
      <c r="L7" s="47">
        <v>3</v>
      </c>
      <c r="M7" s="45"/>
      <c r="N7" s="45"/>
      <c r="O7" s="45"/>
      <c r="P7" s="113">
        <v>1080252.8171300001</v>
      </c>
      <c r="Q7" s="113">
        <v>1104857.4058399999</v>
      </c>
      <c r="R7" s="182"/>
    </row>
    <row r="8" spans="1:19" ht="38.25">
      <c r="A8" s="39" t="str">
        <f t="shared" si="0"/>
        <v>CTE7</v>
      </c>
      <c r="B8" s="40" t="s">
        <v>816</v>
      </c>
      <c r="C8" s="41">
        <v>7</v>
      </c>
      <c r="D8" s="108" t="s">
        <v>820</v>
      </c>
      <c r="E8" s="29" t="s">
        <v>821</v>
      </c>
      <c r="F8" s="42" t="s">
        <v>822</v>
      </c>
      <c r="G8" s="42" t="s">
        <v>290</v>
      </c>
      <c r="H8" s="52" t="s">
        <v>548</v>
      </c>
      <c r="I8" s="44" t="s">
        <v>823</v>
      </c>
      <c r="J8" s="42" t="s">
        <v>577</v>
      </c>
      <c r="K8" s="41"/>
      <c r="L8" s="47">
        <v>2</v>
      </c>
      <c r="M8" s="45"/>
      <c r="N8" s="45"/>
      <c r="O8" s="45"/>
      <c r="P8" s="113">
        <v>1081148.669</v>
      </c>
      <c r="Q8" s="113">
        <v>1107368.7353699999</v>
      </c>
      <c r="R8" s="182"/>
    </row>
    <row r="9" spans="1:19">
      <c r="A9" s="39" t="str">
        <f t="shared" si="0"/>
        <v>LHL8</v>
      </c>
      <c r="B9" s="41" t="s">
        <v>844</v>
      </c>
      <c r="C9" s="41">
        <v>8</v>
      </c>
      <c r="D9" s="108" t="s">
        <v>845</v>
      </c>
      <c r="E9" s="29" t="s">
        <v>848</v>
      </c>
      <c r="F9" s="42" t="s">
        <v>846</v>
      </c>
      <c r="G9" s="46" t="s">
        <v>290</v>
      </c>
      <c r="H9" s="52" t="s">
        <v>847</v>
      </c>
      <c r="I9" s="44" t="s">
        <v>850</v>
      </c>
      <c r="J9" s="42" t="s">
        <v>577</v>
      </c>
      <c r="K9" s="41">
        <v>15057</v>
      </c>
      <c r="L9" s="47">
        <v>2</v>
      </c>
      <c r="M9" s="45"/>
      <c r="N9" s="45"/>
      <c r="O9" s="45"/>
      <c r="P9" s="113">
        <v>1079265.3</v>
      </c>
      <c r="Q9" s="113">
        <v>1104157.3</v>
      </c>
      <c r="R9" s="182"/>
    </row>
    <row r="10" spans="1:19" s="34" customFormat="1" ht="25.5">
      <c r="A10" s="39" t="str">
        <f t="shared" si="0"/>
        <v>LHL9</v>
      </c>
      <c r="B10" s="41" t="s">
        <v>844</v>
      </c>
      <c r="C10" s="41">
        <v>9</v>
      </c>
      <c r="D10" s="108" t="s">
        <v>868</v>
      </c>
      <c r="E10" s="29" t="s">
        <v>865</v>
      </c>
      <c r="F10" s="42" t="s">
        <v>866</v>
      </c>
      <c r="G10" s="46" t="s">
        <v>290</v>
      </c>
      <c r="H10" s="52" t="s">
        <v>847</v>
      </c>
      <c r="I10" s="44" t="s">
        <v>867</v>
      </c>
      <c r="J10" s="42" t="s">
        <v>577</v>
      </c>
      <c r="K10" s="41">
        <v>1334</v>
      </c>
      <c r="L10" s="47">
        <v>3</v>
      </c>
      <c r="M10" s="45"/>
      <c r="N10" s="45"/>
      <c r="O10" s="45"/>
      <c r="P10" s="116">
        <v>1079358</v>
      </c>
      <c r="Q10" s="113">
        <v>1103191</v>
      </c>
      <c r="R10" s="183"/>
    </row>
    <row r="11" spans="1:19">
      <c r="A11" s="39" t="str">
        <f t="shared" si="0"/>
        <v>APP10</v>
      </c>
      <c r="B11" s="41" t="s">
        <v>654</v>
      </c>
      <c r="C11" s="41">
        <v>10</v>
      </c>
      <c r="D11" s="108" t="s">
        <v>907</v>
      </c>
      <c r="E11" s="29" t="s">
        <v>908</v>
      </c>
      <c r="F11" s="42" t="s">
        <v>909</v>
      </c>
      <c r="G11" s="46" t="s">
        <v>290</v>
      </c>
      <c r="H11" s="52" t="s">
        <v>847</v>
      </c>
      <c r="I11" s="44" t="s">
        <v>910</v>
      </c>
      <c r="J11" s="42" t="s">
        <v>577</v>
      </c>
      <c r="K11" s="41">
        <v>1342</v>
      </c>
      <c r="L11" s="47">
        <v>2</v>
      </c>
      <c r="M11" s="45"/>
      <c r="N11" s="45"/>
      <c r="O11" s="45"/>
      <c r="P11" s="116">
        <v>1080470</v>
      </c>
      <c r="Q11" s="114">
        <v>1106309.3</v>
      </c>
      <c r="R11" s="182"/>
    </row>
    <row r="12" spans="1:19">
      <c r="A12" s="39" t="str">
        <f t="shared" si="0"/>
        <v>LHL11</v>
      </c>
      <c r="B12" s="41" t="s">
        <v>844</v>
      </c>
      <c r="C12" s="41">
        <v>11</v>
      </c>
      <c r="D12" s="108" t="s">
        <v>947</v>
      </c>
      <c r="E12" s="29" t="s">
        <v>949</v>
      </c>
      <c r="F12" s="42" t="s">
        <v>948</v>
      </c>
      <c r="G12" s="46" t="s">
        <v>290</v>
      </c>
      <c r="H12" s="52" t="s">
        <v>847</v>
      </c>
      <c r="I12" s="44" t="s">
        <v>950</v>
      </c>
      <c r="J12" s="42" t="s">
        <v>577</v>
      </c>
      <c r="K12" s="41">
        <v>1462</v>
      </c>
      <c r="L12" s="47">
        <v>2</v>
      </c>
      <c r="M12" s="45"/>
      <c r="N12" s="45"/>
      <c r="O12" s="45"/>
      <c r="P12" s="116">
        <v>1079341.8999999999</v>
      </c>
      <c r="Q12" s="114">
        <v>1104654.1000000001</v>
      </c>
      <c r="R12" s="182"/>
    </row>
    <row r="13" spans="1:19">
      <c r="A13" s="39" t="str">
        <f t="shared" si="0"/>
        <v>LSP12</v>
      </c>
      <c r="B13" s="41" t="s">
        <v>975</v>
      </c>
      <c r="C13" s="41">
        <v>12</v>
      </c>
      <c r="D13" s="180" t="s">
        <v>976</v>
      </c>
      <c r="E13" s="29" t="s">
        <v>977</v>
      </c>
      <c r="F13" s="42" t="s">
        <v>978</v>
      </c>
      <c r="G13" s="46" t="s">
        <v>290</v>
      </c>
      <c r="H13" s="52" t="s">
        <v>548</v>
      </c>
      <c r="I13" s="49" t="s">
        <v>979</v>
      </c>
      <c r="J13" s="42" t="s">
        <v>577</v>
      </c>
      <c r="K13" s="41" t="s">
        <v>980</v>
      </c>
      <c r="L13" s="47">
        <v>3</v>
      </c>
      <c r="M13" s="45"/>
      <c r="N13" s="45"/>
      <c r="O13" s="45"/>
      <c r="P13" s="116">
        <v>1080427.399</v>
      </c>
      <c r="Q13" s="114">
        <v>1106186.838</v>
      </c>
      <c r="R13" s="182"/>
    </row>
    <row r="14" spans="1:19">
      <c r="A14" s="39" t="str">
        <f t="shared" si="0"/>
        <v>JIS13</v>
      </c>
      <c r="B14" s="41" t="s">
        <v>1005</v>
      </c>
      <c r="C14" s="41">
        <v>13</v>
      </c>
      <c r="D14" s="48" t="s">
        <v>1004</v>
      </c>
      <c r="E14" s="29" t="s">
        <v>1010</v>
      </c>
      <c r="F14" s="42" t="s">
        <v>1008</v>
      </c>
      <c r="G14" s="46" t="s">
        <v>290</v>
      </c>
      <c r="H14" s="52" t="s">
        <v>548</v>
      </c>
      <c r="I14" s="49" t="s">
        <v>1009</v>
      </c>
      <c r="J14" s="42" t="s">
        <v>577</v>
      </c>
      <c r="K14" s="41" t="s">
        <v>1011</v>
      </c>
      <c r="L14" s="47">
        <v>4</v>
      </c>
      <c r="M14" s="50"/>
      <c r="N14" s="50"/>
      <c r="O14" s="50"/>
      <c r="P14" s="116">
        <v>1079946.6440000001</v>
      </c>
      <c r="Q14" s="114">
        <v>1104967.2890000001</v>
      </c>
      <c r="R14" s="182"/>
    </row>
    <row r="15" spans="1:19">
      <c r="A15" s="39" t="str">
        <f t="shared" si="0"/>
        <v>CSE14</v>
      </c>
      <c r="B15" s="41" t="s">
        <v>1028</v>
      </c>
      <c r="C15" s="41">
        <v>14</v>
      </c>
      <c r="D15" s="247" t="s">
        <v>1150</v>
      </c>
      <c r="E15" s="29" t="s">
        <v>1029</v>
      </c>
      <c r="F15" s="42" t="s">
        <v>1032</v>
      </c>
      <c r="G15" s="51" t="s">
        <v>290</v>
      </c>
      <c r="H15" s="52" t="s">
        <v>548</v>
      </c>
      <c r="I15" s="49" t="s">
        <v>1030</v>
      </c>
      <c r="J15" s="42" t="s">
        <v>577</v>
      </c>
      <c r="K15" s="41" t="s">
        <v>1031</v>
      </c>
      <c r="L15" s="47">
        <v>2</v>
      </c>
      <c r="M15" s="45"/>
      <c r="N15" s="45"/>
      <c r="O15" s="45"/>
      <c r="P15" s="116">
        <v>1080277.585</v>
      </c>
      <c r="Q15" s="114">
        <v>1106187.5390000001</v>
      </c>
      <c r="R15" s="182"/>
    </row>
    <row r="16" spans="1:19" ht="25.5">
      <c r="A16" s="39" t="str">
        <f t="shared" si="0"/>
        <v>IJA15</v>
      </c>
      <c r="B16" s="41" t="s">
        <v>1045</v>
      </c>
      <c r="C16" s="41">
        <v>15</v>
      </c>
      <c r="D16" s="108" t="s">
        <v>1048</v>
      </c>
      <c r="E16" s="246" t="s">
        <v>1049</v>
      </c>
      <c r="F16" s="42" t="s">
        <v>1050</v>
      </c>
      <c r="G16" s="41" t="s">
        <v>290</v>
      </c>
      <c r="H16" s="52" t="s">
        <v>548</v>
      </c>
      <c r="I16" s="44" t="s">
        <v>1030</v>
      </c>
      <c r="J16" s="42" t="s">
        <v>577</v>
      </c>
      <c r="K16" s="41" t="s">
        <v>1051</v>
      </c>
      <c r="L16" s="47">
        <v>4</v>
      </c>
      <c r="M16" s="45"/>
      <c r="N16" s="45"/>
      <c r="O16" s="45"/>
      <c r="P16" s="116">
        <v>1078683.5943499999</v>
      </c>
      <c r="Q16" s="114">
        <v>1103004.2469599999</v>
      </c>
      <c r="R16" s="182"/>
    </row>
    <row r="17" spans="1:18" ht="25.5">
      <c r="A17" s="39" t="str">
        <f t="shared" si="0"/>
        <v>AUS16</v>
      </c>
      <c r="B17" s="41" t="s">
        <v>273</v>
      </c>
      <c r="C17" s="41">
        <v>16</v>
      </c>
      <c r="D17" s="108" t="s">
        <v>1085</v>
      </c>
      <c r="E17" s="29" t="s">
        <v>1086</v>
      </c>
      <c r="F17" s="42" t="s">
        <v>1087</v>
      </c>
      <c r="G17" s="41" t="s">
        <v>290</v>
      </c>
      <c r="H17" s="52" t="s">
        <v>548</v>
      </c>
      <c r="I17" s="44" t="s">
        <v>1088</v>
      </c>
      <c r="J17" s="42" t="s">
        <v>577</v>
      </c>
      <c r="K17" s="41" t="s">
        <v>1089</v>
      </c>
      <c r="L17" s="47">
        <v>4</v>
      </c>
      <c r="M17" s="45"/>
      <c r="N17" s="45"/>
      <c r="O17" s="45"/>
      <c r="P17" s="116">
        <v>1082312.7699</v>
      </c>
      <c r="Q17" s="114">
        <v>1107194.47808</v>
      </c>
      <c r="R17" s="182"/>
    </row>
    <row r="18" spans="1:18" ht="25.5">
      <c r="A18" s="39" t="str">
        <f t="shared" si="0"/>
        <v>IJA17</v>
      </c>
      <c r="B18" s="40" t="s">
        <v>1045</v>
      </c>
      <c r="C18" s="45">
        <v>17</v>
      </c>
      <c r="D18" s="108" t="s">
        <v>1151</v>
      </c>
      <c r="E18" s="246" t="s">
        <v>1152</v>
      </c>
      <c r="F18" s="42" t="s">
        <v>1153</v>
      </c>
      <c r="G18" s="41" t="s">
        <v>290</v>
      </c>
      <c r="H18" s="52" t="s">
        <v>548</v>
      </c>
      <c r="I18" s="44" t="s">
        <v>1154</v>
      </c>
      <c r="J18" s="42" t="s">
        <v>577</v>
      </c>
      <c r="K18" s="41" t="s">
        <v>1155</v>
      </c>
      <c r="L18" s="47">
        <v>4</v>
      </c>
      <c r="M18" s="45"/>
      <c r="N18" s="45"/>
      <c r="O18" s="45"/>
      <c r="P18" s="116">
        <v>1080441.05733</v>
      </c>
      <c r="Q18" s="114">
        <v>1106163.5075399999</v>
      </c>
      <c r="R18" s="182"/>
    </row>
    <row r="19" spans="1:18" ht="25.5">
      <c r="A19" s="39" t="str">
        <f t="shared" si="0"/>
        <v>SIS18</v>
      </c>
      <c r="B19" s="41" t="s">
        <v>1147</v>
      </c>
      <c r="C19" s="45">
        <v>18</v>
      </c>
      <c r="D19" s="108" t="s">
        <v>1164</v>
      </c>
      <c r="E19" s="29" t="s">
        <v>1165</v>
      </c>
      <c r="F19" s="42" t="s">
        <v>1166</v>
      </c>
      <c r="G19" s="41" t="s">
        <v>290</v>
      </c>
      <c r="H19" s="52" t="s">
        <v>548</v>
      </c>
      <c r="I19" s="44" t="s">
        <v>1167</v>
      </c>
      <c r="J19" s="42" t="s">
        <v>577</v>
      </c>
      <c r="K19" s="41" t="s">
        <v>1168</v>
      </c>
      <c r="L19" s="47">
        <v>4</v>
      </c>
      <c r="M19" s="45"/>
      <c r="N19" s="45"/>
      <c r="O19" s="45"/>
      <c r="P19" s="116">
        <v>1080340.4405700001</v>
      </c>
      <c r="Q19" s="114">
        <v>1106255.7421299999</v>
      </c>
      <c r="R19" s="182"/>
    </row>
    <row r="20" spans="1:18" ht="25.5">
      <c r="A20" s="235" t="str">
        <f>B20&amp;C20</f>
        <v>AUS19</v>
      </c>
      <c r="B20" s="72" t="s">
        <v>273</v>
      </c>
      <c r="C20" s="72">
        <v>19</v>
      </c>
      <c r="D20" s="238" t="s">
        <v>1188</v>
      </c>
      <c r="E20" s="33" t="s">
        <v>1189</v>
      </c>
      <c r="F20" s="72" t="s">
        <v>1190</v>
      </c>
      <c r="G20" s="72" t="s">
        <v>290</v>
      </c>
      <c r="H20" s="72" t="s">
        <v>548</v>
      </c>
      <c r="I20" s="72" t="s">
        <v>1191</v>
      </c>
      <c r="J20" s="72" t="s">
        <v>1192</v>
      </c>
      <c r="K20" s="41" t="s">
        <v>1193</v>
      </c>
      <c r="L20" s="72">
        <v>4</v>
      </c>
      <c r="M20" s="72"/>
      <c r="N20" s="72"/>
      <c r="O20" s="72"/>
      <c r="P20" s="116">
        <v>1081058.8130399999</v>
      </c>
      <c r="Q20" s="114">
        <v>1105270.35137</v>
      </c>
      <c r="R20" s="236"/>
    </row>
    <row r="21" spans="1:18" ht="25.5">
      <c r="A21" s="241" t="str">
        <f>B21&amp;C21</f>
        <v>LSG20</v>
      </c>
      <c r="B21" s="68" t="s">
        <v>588</v>
      </c>
      <c r="C21" s="68">
        <v>20</v>
      </c>
      <c r="D21" s="242" t="s">
        <v>1206</v>
      </c>
      <c r="E21" s="32" t="s">
        <v>1207</v>
      </c>
      <c r="F21" s="68" t="s">
        <v>1208</v>
      </c>
      <c r="G21" s="68" t="s">
        <v>290</v>
      </c>
      <c r="H21" s="68" t="s">
        <v>548</v>
      </c>
      <c r="I21" s="68" t="s">
        <v>1209</v>
      </c>
      <c r="J21" s="68" t="s">
        <v>577</v>
      </c>
      <c r="K21" s="41" t="s">
        <v>1210</v>
      </c>
      <c r="L21" s="68">
        <v>4</v>
      </c>
      <c r="M21" s="68"/>
      <c r="N21" s="68"/>
      <c r="O21" s="68"/>
      <c r="P21" s="116">
        <v>1079842.3894</v>
      </c>
      <c r="Q21" s="114">
        <v>1104222.5365500001</v>
      </c>
      <c r="R21" s="240"/>
    </row>
    <row r="22" spans="1:18">
      <c r="A22" s="241" t="str">
        <f>B22&amp;C22</f>
        <v>IJA21</v>
      </c>
      <c r="B22" s="68" t="s">
        <v>1045</v>
      </c>
      <c r="C22" s="68">
        <v>21</v>
      </c>
      <c r="D22" s="242" t="s">
        <v>1217</v>
      </c>
      <c r="E22" s="32" t="s">
        <v>1218</v>
      </c>
      <c r="F22" s="68" t="s">
        <v>1219</v>
      </c>
      <c r="G22" s="68" t="s">
        <v>290</v>
      </c>
      <c r="H22" s="68" t="s">
        <v>548</v>
      </c>
      <c r="I22" s="68" t="s">
        <v>1191</v>
      </c>
      <c r="J22" s="68" t="s">
        <v>577</v>
      </c>
      <c r="K22" s="41" t="s">
        <v>1220</v>
      </c>
      <c r="L22" s="68">
        <v>4</v>
      </c>
      <c r="M22" s="68"/>
      <c r="N22" s="68"/>
      <c r="O22" s="68"/>
      <c r="P22" s="116">
        <v>1079389.61769</v>
      </c>
      <c r="Q22" s="114">
        <v>1104879.95744</v>
      </c>
      <c r="R22" s="240"/>
    </row>
    <row r="23" spans="1:18" ht="25.5">
      <c r="A23" s="39" t="str">
        <f t="shared" si="0"/>
        <v>AUS22</v>
      </c>
      <c r="B23" s="41" t="s">
        <v>273</v>
      </c>
      <c r="C23" s="41">
        <v>22</v>
      </c>
      <c r="D23" s="108" t="s">
        <v>1226</v>
      </c>
      <c r="E23" s="29" t="s">
        <v>1225</v>
      </c>
      <c r="F23" s="42" t="s">
        <v>1227</v>
      </c>
      <c r="G23" s="41" t="s">
        <v>290</v>
      </c>
      <c r="H23" s="52" t="s">
        <v>548</v>
      </c>
      <c r="I23" s="44" t="s">
        <v>1191</v>
      </c>
      <c r="J23" s="42" t="s">
        <v>577</v>
      </c>
      <c r="K23" s="41" t="s">
        <v>1224</v>
      </c>
      <c r="L23" s="47">
        <v>4</v>
      </c>
      <c r="M23" s="45"/>
      <c r="N23" s="45"/>
      <c r="O23" s="45"/>
      <c r="P23" s="116">
        <v>1081349.3579299999</v>
      </c>
      <c r="Q23" s="114">
        <v>1106432.6092600001</v>
      </c>
      <c r="R23" s="182"/>
    </row>
    <row r="24" spans="1:18" ht="25.5">
      <c r="A24" s="39" t="str">
        <f t="shared" si="0"/>
        <v>IJA23</v>
      </c>
      <c r="B24" s="41" t="s">
        <v>1045</v>
      </c>
      <c r="C24" s="41">
        <v>23</v>
      </c>
      <c r="D24" s="108" t="s">
        <v>1233</v>
      </c>
      <c r="E24" s="29" t="s">
        <v>1234</v>
      </c>
      <c r="F24" s="42" t="s">
        <v>1235</v>
      </c>
      <c r="G24" s="41" t="s">
        <v>290</v>
      </c>
      <c r="H24" s="52" t="s">
        <v>548</v>
      </c>
      <c r="I24" s="44" t="s">
        <v>1236</v>
      </c>
      <c r="J24" s="42" t="s">
        <v>577</v>
      </c>
      <c r="K24" s="41" t="s">
        <v>1237</v>
      </c>
      <c r="L24" s="47">
        <v>4</v>
      </c>
      <c r="M24" s="45"/>
      <c r="N24" s="45"/>
      <c r="O24" s="45"/>
      <c r="P24" s="116">
        <v>1080733.61402</v>
      </c>
      <c r="Q24" s="114">
        <v>1102032.5811600001</v>
      </c>
      <c r="R24" s="182"/>
    </row>
    <row r="25" spans="1:18" ht="25.5">
      <c r="A25" s="39" t="str">
        <f t="shared" si="0"/>
        <v>AUS24</v>
      </c>
      <c r="B25" s="41" t="s">
        <v>273</v>
      </c>
      <c r="C25" s="41">
        <v>24</v>
      </c>
      <c r="D25" s="108" t="s">
        <v>1290</v>
      </c>
      <c r="E25" s="29" t="s">
        <v>1291</v>
      </c>
      <c r="F25" s="42" t="s">
        <v>1292</v>
      </c>
      <c r="G25" s="41" t="s">
        <v>290</v>
      </c>
      <c r="H25" s="52" t="s">
        <v>548</v>
      </c>
      <c r="I25" s="44" t="s">
        <v>1293</v>
      </c>
      <c r="J25" s="42" t="s">
        <v>577</v>
      </c>
      <c r="K25" s="41" t="s">
        <v>1294</v>
      </c>
      <c r="L25" s="47"/>
      <c r="M25" s="45"/>
      <c r="N25" s="45"/>
      <c r="O25" s="45"/>
      <c r="P25" s="116">
        <v>1080207.2186</v>
      </c>
      <c r="Q25" s="114">
        <v>1103314.2091300001</v>
      </c>
      <c r="R25" s="182"/>
    </row>
    <row r="26" spans="1:18" ht="25.5">
      <c r="A26" s="39" t="str">
        <f t="shared" si="0"/>
        <v>IAF25</v>
      </c>
      <c r="B26" s="41" t="s">
        <v>1342</v>
      </c>
      <c r="C26" s="41">
        <v>25</v>
      </c>
      <c r="D26" s="108" t="s">
        <v>1340</v>
      </c>
      <c r="E26" s="29" t="s">
        <v>1345</v>
      </c>
      <c r="F26" s="42" t="s">
        <v>1346</v>
      </c>
      <c r="G26" s="41" t="s">
        <v>290</v>
      </c>
      <c r="H26" s="52" t="s">
        <v>548</v>
      </c>
      <c r="I26" s="44" t="s">
        <v>1347</v>
      </c>
      <c r="J26" s="42" t="s">
        <v>577</v>
      </c>
      <c r="K26" s="41" t="s">
        <v>1348</v>
      </c>
      <c r="L26" s="47">
        <v>2</v>
      </c>
      <c r="M26" s="45"/>
      <c r="N26" s="45"/>
      <c r="O26" s="45"/>
      <c r="P26" s="116">
        <v>1080041.0693300001</v>
      </c>
      <c r="Q26" s="114">
        <v>1105783.9280300001</v>
      </c>
      <c r="R26" s="182"/>
    </row>
    <row r="27" spans="1:18">
      <c r="A27" s="39" t="str">
        <f t="shared" si="0"/>
        <v>SCE26</v>
      </c>
      <c r="B27" s="41" t="s">
        <v>1363</v>
      </c>
      <c r="C27" s="41">
        <v>26</v>
      </c>
      <c r="D27" s="48" t="s">
        <v>1366</v>
      </c>
      <c r="E27" s="29" t="s">
        <v>1364</v>
      </c>
      <c r="F27" s="42" t="s">
        <v>1365</v>
      </c>
      <c r="G27" s="41" t="s">
        <v>290</v>
      </c>
      <c r="H27" s="52" t="s">
        <v>14</v>
      </c>
      <c r="I27" s="44" t="s">
        <v>1367</v>
      </c>
      <c r="J27" s="42" t="s">
        <v>577</v>
      </c>
      <c r="K27" s="41"/>
      <c r="L27" s="47">
        <v>6</v>
      </c>
      <c r="M27" s="45"/>
      <c r="N27" s="45"/>
      <c r="O27" s="45"/>
      <c r="P27" s="116">
        <v>1080956.04685</v>
      </c>
      <c r="Q27" s="114">
        <v>1105136.8485900001</v>
      </c>
      <c r="R27" s="182"/>
    </row>
    <row r="28" spans="1:18">
      <c r="A28" s="39" t="str">
        <f t="shared" si="0"/>
        <v>PYA27</v>
      </c>
      <c r="B28" s="41" t="s">
        <v>1368</v>
      </c>
      <c r="C28" s="41">
        <v>27</v>
      </c>
      <c r="D28" s="48" t="s">
        <v>1477</v>
      </c>
      <c r="E28" s="29" t="s">
        <v>1372</v>
      </c>
      <c r="F28" s="42" t="s">
        <v>1373</v>
      </c>
      <c r="G28" s="41" t="s">
        <v>290</v>
      </c>
      <c r="H28" s="52" t="s">
        <v>1380</v>
      </c>
      <c r="I28" s="44" t="s">
        <v>979</v>
      </c>
      <c r="J28" s="42" t="s">
        <v>1374</v>
      </c>
      <c r="K28" s="41" t="s">
        <v>1375</v>
      </c>
      <c r="L28" s="47">
        <v>3</v>
      </c>
      <c r="M28" s="45"/>
      <c r="N28" s="45"/>
      <c r="O28" s="45"/>
      <c r="P28" s="116">
        <v>1081340.3186999999</v>
      </c>
      <c r="Q28" s="114">
        <v>1108009.6910300001</v>
      </c>
      <c r="R28" s="182"/>
    </row>
    <row r="29" spans="1:18" ht="51">
      <c r="A29" s="39" t="str">
        <f t="shared" si="0"/>
        <v>DEI28</v>
      </c>
      <c r="B29" s="41" t="s">
        <v>584</v>
      </c>
      <c r="C29" s="41">
        <v>28</v>
      </c>
      <c r="D29" s="108" t="s">
        <v>1376</v>
      </c>
      <c r="E29" s="29" t="s">
        <v>1377</v>
      </c>
      <c r="F29" s="42" t="s">
        <v>1378</v>
      </c>
      <c r="G29" s="41" t="s">
        <v>1379</v>
      </c>
      <c r="H29" s="52" t="s">
        <v>1380</v>
      </c>
      <c r="I29" s="44" t="s">
        <v>1381</v>
      </c>
      <c r="J29" s="42" t="s">
        <v>577</v>
      </c>
      <c r="K29" s="41" t="s">
        <v>1382</v>
      </c>
      <c r="L29" s="47">
        <v>5</v>
      </c>
      <c r="M29" s="45"/>
      <c r="N29" s="45"/>
      <c r="O29" s="45"/>
      <c r="P29" s="116">
        <v>1081512.2763100001</v>
      </c>
      <c r="Q29" s="114">
        <v>1107101.49914</v>
      </c>
      <c r="R29" s="182"/>
    </row>
    <row r="30" spans="1:18" ht="38.25">
      <c r="A30" s="39" t="str">
        <f t="shared" si="0"/>
        <v>LHL29</v>
      </c>
      <c r="B30" s="41" t="s">
        <v>844</v>
      </c>
      <c r="C30" s="41">
        <v>29</v>
      </c>
      <c r="D30" s="108" t="s">
        <v>1383</v>
      </c>
      <c r="E30" s="29"/>
      <c r="F30" s="42" t="s">
        <v>1385</v>
      </c>
      <c r="G30" s="46" t="s">
        <v>290</v>
      </c>
      <c r="H30" s="52" t="s">
        <v>1380</v>
      </c>
      <c r="I30" s="44" t="s">
        <v>1384</v>
      </c>
      <c r="J30" s="42" t="s">
        <v>577</v>
      </c>
      <c r="K30" s="41" t="s">
        <v>1569</v>
      </c>
      <c r="L30" s="47">
        <v>2</v>
      </c>
      <c r="M30" s="45"/>
      <c r="N30" s="45"/>
      <c r="O30" s="45"/>
      <c r="P30" s="116">
        <v>1078941.7</v>
      </c>
      <c r="Q30" s="114">
        <v>1104986</v>
      </c>
      <c r="R30" s="182"/>
    </row>
    <row r="31" spans="1:18" ht="25.5">
      <c r="A31" s="39" t="str">
        <f t="shared" si="0"/>
        <v>PYA30</v>
      </c>
      <c r="B31" s="45" t="s">
        <v>1368</v>
      </c>
      <c r="C31" s="45">
        <v>30</v>
      </c>
      <c r="D31" s="273" t="s">
        <v>1386</v>
      </c>
      <c r="E31" s="248" t="s">
        <v>1387</v>
      </c>
      <c r="F31" s="52" t="s">
        <v>1388</v>
      </c>
      <c r="G31" s="47" t="s">
        <v>290</v>
      </c>
      <c r="H31" s="52" t="s">
        <v>1380</v>
      </c>
      <c r="I31" s="53" t="s">
        <v>660</v>
      </c>
      <c r="J31" s="52" t="s">
        <v>1389</v>
      </c>
      <c r="K31" s="41" t="s">
        <v>1390</v>
      </c>
      <c r="L31" s="47">
        <v>3</v>
      </c>
      <c r="M31" s="45"/>
      <c r="N31" s="45"/>
      <c r="O31" s="45"/>
      <c r="P31" s="116">
        <v>1081989.7262500001</v>
      </c>
      <c r="Q31" s="114">
        <v>1108041.2228399999</v>
      </c>
      <c r="R31" s="182"/>
    </row>
    <row r="32" spans="1:18">
      <c r="A32" s="39" t="str">
        <f t="shared" si="0"/>
        <v>PYA31</v>
      </c>
      <c r="B32" s="45" t="s">
        <v>1368</v>
      </c>
      <c r="C32" s="45">
        <v>31</v>
      </c>
      <c r="D32" s="43" t="s">
        <v>1391</v>
      </c>
      <c r="E32" s="248" t="s">
        <v>1392</v>
      </c>
      <c r="F32" s="52" t="s">
        <v>1598</v>
      </c>
      <c r="G32" s="47" t="s">
        <v>290</v>
      </c>
      <c r="H32" s="52" t="s">
        <v>1380</v>
      </c>
      <c r="I32" s="53" t="s">
        <v>1393</v>
      </c>
      <c r="J32" s="34" t="s">
        <v>577</v>
      </c>
      <c r="K32" s="41" t="s">
        <v>1570</v>
      </c>
      <c r="L32" s="47">
        <v>4</v>
      </c>
      <c r="M32" s="45"/>
      <c r="N32" s="45"/>
      <c r="O32" s="45"/>
      <c r="P32" s="116">
        <v>1078352.30663</v>
      </c>
      <c r="Q32" s="114">
        <v>1102292.0631899999</v>
      </c>
      <c r="R32" s="182"/>
    </row>
    <row r="33" spans="1:18" ht="38.25">
      <c r="A33" s="39" t="str">
        <f t="shared" si="0"/>
        <v>DEI32</v>
      </c>
      <c r="B33" s="45" t="s">
        <v>584</v>
      </c>
      <c r="C33" s="45">
        <v>32</v>
      </c>
      <c r="D33" s="273" t="s">
        <v>1572</v>
      </c>
      <c r="E33" s="248" t="s">
        <v>1573</v>
      </c>
      <c r="F33" s="52"/>
      <c r="G33" s="47" t="s">
        <v>290</v>
      </c>
      <c r="H33" s="52" t="s">
        <v>1380</v>
      </c>
      <c r="I33" s="53" t="s">
        <v>1580</v>
      </c>
      <c r="J33" s="52" t="s">
        <v>577</v>
      </c>
      <c r="K33" s="52" t="s">
        <v>1581</v>
      </c>
      <c r="L33" s="47">
        <v>4</v>
      </c>
      <c r="M33" s="45"/>
      <c r="N33" s="45"/>
      <c r="O33" s="45"/>
      <c r="P33" s="116">
        <v>1081003.36243</v>
      </c>
      <c r="Q33" s="114">
        <v>1105706.1573900001</v>
      </c>
      <c r="R33" s="182"/>
    </row>
    <row r="34" spans="1:18" ht="25.5">
      <c r="A34" s="39" t="str">
        <f t="shared" si="0"/>
        <v>PYA33</v>
      </c>
      <c r="B34" s="45" t="s">
        <v>1368</v>
      </c>
      <c r="C34" s="45">
        <v>33</v>
      </c>
      <c r="D34" s="273" t="s">
        <v>1596</v>
      </c>
      <c r="E34" s="248" t="s">
        <v>1597</v>
      </c>
      <c r="F34" s="52" t="s">
        <v>1600</v>
      </c>
      <c r="G34" s="52" t="s">
        <v>290</v>
      </c>
      <c r="H34" s="52" t="s">
        <v>1380</v>
      </c>
      <c r="I34" s="53" t="s">
        <v>576</v>
      </c>
      <c r="J34" s="52" t="s">
        <v>1599</v>
      </c>
      <c r="K34" s="47" t="s">
        <v>1658</v>
      </c>
      <c r="L34" s="47">
        <v>3</v>
      </c>
      <c r="M34" s="45"/>
      <c r="N34" s="45"/>
      <c r="O34" s="45"/>
      <c r="P34" s="116">
        <v>1078624.7885199999</v>
      </c>
      <c r="Q34" s="114">
        <v>1103015.05177</v>
      </c>
      <c r="R34" s="182"/>
    </row>
    <row r="35" spans="1:18" ht="25.5">
      <c r="A35" s="39" t="str">
        <f t="shared" si="0"/>
        <v>PYA34</v>
      </c>
      <c r="B35" s="45" t="s">
        <v>1368</v>
      </c>
      <c r="C35" s="45">
        <v>34</v>
      </c>
      <c r="D35" s="273" t="s">
        <v>1618</v>
      </c>
      <c r="E35" s="248" t="s">
        <v>1619</v>
      </c>
      <c r="F35" s="52" t="s">
        <v>1620</v>
      </c>
      <c r="G35" s="52" t="s">
        <v>290</v>
      </c>
      <c r="H35" s="52" t="s">
        <v>847</v>
      </c>
      <c r="I35" s="53" t="s">
        <v>1621</v>
      </c>
      <c r="J35" s="52" t="s">
        <v>1374</v>
      </c>
      <c r="K35" s="47"/>
      <c r="L35" s="47">
        <v>3</v>
      </c>
      <c r="M35" s="45"/>
      <c r="N35" s="45"/>
      <c r="O35" s="45"/>
      <c r="P35" s="116">
        <v>1079271</v>
      </c>
      <c r="Q35" s="114">
        <v>1102655</v>
      </c>
      <c r="R35" s="182"/>
    </row>
    <row r="36" spans="1:18">
      <c r="A36" s="39" t="str">
        <f t="shared" si="0"/>
        <v>LHL35</v>
      </c>
      <c r="B36" s="45" t="s">
        <v>844</v>
      </c>
      <c r="C36" s="45">
        <v>35</v>
      </c>
      <c r="D36" s="43" t="s">
        <v>1633</v>
      </c>
      <c r="E36" s="248" t="s">
        <v>1634</v>
      </c>
      <c r="F36" s="52" t="s">
        <v>1635</v>
      </c>
      <c r="G36" s="47" t="s">
        <v>290</v>
      </c>
      <c r="H36" s="52" t="s">
        <v>1380</v>
      </c>
      <c r="I36" s="53" t="s">
        <v>1637</v>
      </c>
      <c r="J36" s="52" t="s">
        <v>1636</v>
      </c>
      <c r="K36" s="47"/>
      <c r="L36" s="45">
        <v>2</v>
      </c>
      <c r="M36" s="45"/>
      <c r="N36" s="45"/>
      <c r="P36" s="116">
        <v>1082299.3</v>
      </c>
      <c r="Q36" s="114">
        <v>1107929.2</v>
      </c>
      <c r="R36" s="182"/>
    </row>
    <row r="37" spans="1:18">
      <c r="A37" s="39" t="str">
        <f t="shared" si="0"/>
        <v>PYA36</v>
      </c>
      <c r="B37" s="45" t="s">
        <v>1368</v>
      </c>
      <c r="C37" s="45">
        <v>36</v>
      </c>
      <c r="D37" s="43" t="s">
        <v>1654</v>
      </c>
      <c r="E37" s="248" t="s">
        <v>1655</v>
      </c>
      <c r="F37" s="52" t="s">
        <v>1656</v>
      </c>
      <c r="G37" s="52" t="s">
        <v>290</v>
      </c>
      <c r="H37" s="52" t="s">
        <v>1380</v>
      </c>
      <c r="I37" s="53" t="s">
        <v>1657</v>
      </c>
      <c r="J37" s="52" t="s">
        <v>1374</v>
      </c>
      <c r="K37" s="45" t="s">
        <v>1659</v>
      </c>
      <c r="L37" s="45">
        <v>2</v>
      </c>
      <c r="M37" s="45"/>
      <c r="N37" s="45"/>
      <c r="O37" s="45"/>
      <c r="P37" s="116">
        <v>1082332</v>
      </c>
      <c r="Q37" s="114">
        <v>1107786</v>
      </c>
      <c r="R37" s="182"/>
    </row>
    <row r="38" spans="1:18">
      <c r="A38" s="39" t="str">
        <f>B38&amp;C38</f>
        <v>LHL37</v>
      </c>
      <c r="B38" s="45" t="s">
        <v>844</v>
      </c>
      <c r="C38" s="45">
        <v>37</v>
      </c>
      <c r="D38" s="43" t="s">
        <v>1673</v>
      </c>
      <c r="E38" s="248" t="s">
        <v>1674</v>
      </c>
      <c r="F38" s="52" t="s">
        <v>1687</v>
      </c>
      <c r="G38" s="52" t="s">
        <v>290</v>
      </c>
      <c r="H38" s="52" t="s">
        <v>1380</v>
      </c>
      <c r="I38" s="53" t="s">
        <v>1675</v>
      </c>
      <c r="J38" s="52" t="s">
        <v>577</v>
      </c>
      <c r="K38" s="45" t="s">
        <v>1676</v>
      </c>
      <c r="L38" s="45">
        <v>2</v>
      </c>
      <c r="M38" s="45"/>
      <c r="N38" s="45"/>
      <c r="O38" s="45"/>
      <c r="P38" s="116">
        <v>1080751</v>
      </c>
      <c r="Q38" s="114">
        <v>1106744.2</v>
      </c>
      <c r="R38" s="182"/>
    </row>
    <row r="39" spans="1:18">
      <c r="A39" s="39" t="str">
        <f t="shared" si="0"/>
        <v>PYA38</v>
      </c>
      <c r="B39" s="45" t="s">
        <v>1368</v>
      </c>
      <c r="C39" s="45">
        <v>38</v>
      </c>
      <c r="D39" s="273" t="s">
        <v>1688</v>
      </c>
      <c r="E39" s="248" t="s">
        <v>1690</v>
      </c>
      <c r="F39" s="52" t="s">
        <v>1689</v>
      </c>
      <c r="G39" s="52" t="s">
        <v>290</v>
      </c>
      <c r="H39" s="52" t="s">
        <v>1380</v>
      </c>
      <c r="I39" s="53" t="s">
        <v>1691</v>
      </c>
      <c r="J39" s="52" t="s">
        <v>1374</v>
      </c>
      <c r="K39" s="45"/>
      <c r="L39" s="45">
        <v>2</v>
      </c>
      <c r="M39" s="45"/>
      <c r="N39" s="45"/>
      <c r="O39" s="45"/>
      <c r="P39" s="116">
        <v>1079506.18536</v>
      </c>
      <c r="Q39" s="114">
        <v>1102662.08766</v>
      </c>
      <c r="R39" s="182"/>
    </row>
    <row r="40" spans="1:18">
      <c r="A40" s="39" t="str">
        <f t="shared" si="0"/>
        <v>LHL39</v>
      </c>
      <c r="B40" s="45" t="s">
        <v>844</v>
      </c>
      <c r="C40" s="45">
        <v>39</v>
      </c>
      <c r="D40" s="43" t="s">
        <v>1701</v>
      </c>
      <c r="E40" s="248" t="s">
        <v>1703</v>
      </c>
      <c r="F40" s="52" t="s">
        <v>1702</v>
      </c>
      <c r="G40" s="47" t="s">
        <v>290</v>
      </c>
      <c r="H40" s="52" t="s">
        <v>1380</v>
      </c>
      <c r="I40" s="53" t="s">
        <v>1704</v>
      </c>
      <c r="J40" s="52" t="s">
        <v>577</v>
      </c>
      <c r="K40" s="47"/>
      <c r="L40" s="47">
        <v>2</v>
      </c>
      <c r="M40" s="45"/>
      <c r="N40" s="45"/>
      <c r="O40" s="45"/>
      <c r="P40" s="116">
        <v>1078353</v>
      </c>
      <c r="Q40" s="114">
        <v>1101706</v>
      </c>
      <c r="R40" s="182"/>
    </row>
    <row r="41" spans="1:18" ht="25.5">
      <c r="A41" s="39" t="str">
        <f t="shared" si="0"/>
        <v>JIS40</v>
      </c>
      <c r="B41" s="45" t="s">
        <v>1005</v>
      </c>
      <c r="C41" s="45">
        <v>40</v>
      </c>
      <c r="D41" s="273" t="s">
        <v>1719</v>
      </c>
      <c r="E41" s="248" t="s">
        <v>1721</v>
      </c>
      <c r="F41" s="52" t="s">
        <v>1720</v>
      </c>
      <c r="G41" s="47" t="s">
        <v>290</v>
      </c>
      <c r="H41" s="52" t="s">
        <v>1380</v>
      </c>
      <c r="I41" s="53" t="s">
        <v>576</v>
      </c>
      <c r="J41" s="52" t="s">
        <v>577</v>
      </c>
      <c r="K41" s="47" t="s">
        <v>1722</v>
      </c>
      <c r="L41" s="47">
        <v>4</v>
      </c>
      <c r="M41" s="45"/>
      <c r="N41" s="45"/>
      <c r="O41" s="45"/>
      <c r="P41" s="116">
        <v>1081257.04422</v>
      </c>
      <c r="Q41" s="114">
        <v>1105665.61277</v>
      </c>
      <c r="R41" s="182"/>
    </row>
    <row r="42" spans="1:18">
      <c r="A42" s="39" t="str">
        <f t="shared" si="0"/>
        <v>PYA41</v>
      </c>
      <c r="B42" s="45" t="s">
        <v>1368</v>
      </c>
      <c r="C42" s="45">
        <v>41</v>
      </c>
      <c r="D42" s="273" t="s">
        <v>1762</v>
      </c>
      <c r="E42" s="248" t="s">
        <v>1741</v>
      </c>
      <c r="F42" s="52" t="s">
        <v>1742</v>
      </c>
      <c r="G42" s="47" t="s">
        <v>290</v>
      </c>
      <c r="H42" s="52" t="s">
        <v>1380</v>
      </c>
      <c r="I42" s="53" t="s">
        <v>1765</v>
      </c>
      <c r="J42" s="52" t="s">
        <v>1374</v>
      </c>
      <c r="K42" s="47"/>
      <c r="L42" s="47">
        <v>3</v>
      </c>
      <c r="M42" s="45"/>
      <c r="N42" s="45"/>
      <c r="O42" s="45"/>
      <c r="P42" s="116">
        <v>1079482.6063000001</v>
      </c>
      <c r="Q42" s="114">
        <v>1104345.5353000001</v>
      </c>
      <c r="R42" s="182"/>
    </row>
    <row r="43" spans="1:18">
      <c r="A43" s="39" t="str">
        <f t="shared" si="0"/>
        <v>LHL42</v>
      </c>
      <c r="B43" s="45" t="s">
        <v>844</v>
      </c>
      <c r="C43" s="45">
        <v>42</v>
      </c>
      <c r="D43" s="43" t="s">
        <v>1763</v>
      </c>
      <c r="E43" s="248" t="s">
        <v>1674</v>
      </c>
      <c r="F43" s="52" t="s">
        <v>1764</v>
      </c>
      <c r="G43" s="47" t="s">
        <v>290</v>
      </c>
      <c r="H43" s="52" t="s">
        <v>1380</v>
      </c>
      <c r="I43" s="53" t="s">
        <v>1766</v>
      </c>
      <c r="J43" s="52" t="s">
        <v>577</v>
      </c>
      <c r="K43" s="47"/>
      <c r="L43" s="47">
        <v>2</v>
      </c>
      <c r="M43" s="45"/>
      <c r="N43" s="45"/>
      <c r="O43" s="45"/>
      <c r="P43" s="116">
        <v>1078330.9569999999</v>
      </c>
      <c r="Q43" s="114">
        <v>1101695.787</v>
      </c>
      <c r="R43" s="182"/>
    </row>
    <row r="44" spans="1:18">
      <c r="A44" s="39" t="str">
        <f t="shared" si="0"/>
        <v>PYA43</v>
      </c>
      <c r="B44" s="45" t="s">
        <v>1368</v>
      </c>
      <c r="C44" s="45">
        <v>43</v>
      </c>
      <c r="D44" s="43" t="s">
        <v>1783</v>
      </c>
      <c r="E44" s="248" t="s">
        <v>1784</v>
      </c>
      <c r="F44" s="52" t="s">
        <v>1785</v>
      </c>
      <c r="G44" s="47" t="s">
        <v>290</v>
      </c>
      <c r="H44" s="52" t="s">
        <v>1380</v>
      </c>
      <c r="I44" s="53" t="s">
        <v>1657</v>
      </c>
      <c r="J44" s="52" t="s">
        <v>1374</v>
      </c>
      <c r="K44" s="47"/>
      <c r="L44" s="45">
        <v>3</v>
      </c>
      <c r="M44" s="45"/>
      <c r="N44" s="45"/>
      <c r="O44" s="45"/>
      <c r="P44" s="116">
        <v>1081426.7344500001</v>
      </c>
      <c r="Q44" s="114">
        <v>1107822.4033900001</v>
      </c>
      <c r="R44" s="182"/>
    </row>
    <row r="45" spans="1:18">
      <c r="A45" s="39" t="str">
        <f t="shared" si="0"/>
        <v>PYA44</v>
      </c>
      <c r="B45" s="45" t="s">
        <v>1368</v>
      </c>
      <c r="C45" s="45">
        <v>44</v>
      </c>
      <c r="D45" s="43" t="s">
        <v>1807</v>
      </c>
      <c r="E45" s="248" t="s">
        <v>1808</v>
      </c>
      <c r="F45" s="52" t="s">
        <v>1809</v>
      </c>
      <c r="G45" s="47" t="s">
        <v>290</v>
      </c>
      <c r="H45" s="52" t="s">
        <v>1380</v>
      </c>
      <c r="I45" s="53" t="s">
        <v>1810</v>
      </c>
      <c r="J45" s="52" t="s">
        <v>1389</v>
      </c>
      <c r="K45" s="47"/>
      <c r="L45" s="45">
        <v>4</v>
      </c>
      <c r="M45" s="45"/>
      <c r="N45" s="45"/>
      <c r="O45" s="45"/>
      <c r="P45" s="116">
        <v>1079250.8633900001</v>
      </c>
      <c r="Q45" s="114">
        <v>1105079.4723199999</v>
      </c>
      <c r="R45" s="182"/>
    </row>
    <row r="46" spans="1:18">
      <c r="A46" s="39" t="str">
        <f t="shared" si="0"/>
        <v>LHL45</v>
      </c>
      <c r="B46" s="45" t="s">
        <v>844</v>
      </c>
      <c r="C46" s="45">
        <v>45</v>
      </c>
      <c r="D46" s="43" t="s">
        <v>1857</v>
      </c>
      <c r="E46" s="248" t="s">
        <v>1859</v>
      </c>
      <c r="F46" s="52" t="s">
        <v>1858</v>
      </c>
      <c r="G46" s="47" t="s">
        <v>290</v>
      </c>
      <c r="H46" s="52" t="s">
        <v>1380</v>
      </c>
      <c r="I46" s="53" t="s">
        <v>910</v>
      </c>
      <c r="J46" s="52" t="s">
        <v>1374</v>
      </c>
      <c r="K46" s="47"/>
      <c r="L46" s="45">
        <v>4</v>
      </c>
      <c r="M46" s="45"/>
      <c r="N46" s="45"/>
      <c r="O46" s="45"/>
      <c r="P46" s="116">
        <v>1108394.73</v>
      </c>
      <c r="Q46" s="114">
        <v>1079381.46</v>
      </c>
      <c r="R46" s="182"/>
    </row>
    <row r="47" spans="1:18" ht="25.5">
      <c r="A47" s="39" t="str">
        <f t="shared" si="0"/>
        <v>JPI46</v>
      </c>
      <c r="B47" s="54" t="s">
        <v>1887</v>
      </c>
      <c r="C47" s="54">
        <v>46</v>
      </c>
      <c r="D47" s="273" t="s">
        <v>1891</v>
      </c>
      <c r="E47" s="55" t="s">
        <v>1892</v>
      </c>
      <c r="F47" s="54" t="s">
        <v>1893</v>
      </c>
      <c r="G47" s="54" t="s">
        <v>290</v>
      </c>
      <c r="H47" s="54" t="s">
        <v>1380</v>
      </c>
      <c r="I47" s="53" t="s">
        <v>1347</v>
      </c>
      <c r="J47" s="52" t="s">
        <v>577</v>
      </c>
      <c r="K47" s="54" t="s">
        <v>1894</v>
      </c>
      <c r="L47" s="54">
        <v>2</v>
      </c>
      <c r="M47" s="54"/>
      <c r="N47" s="54"/>
      <c r="O47" s="54"/>
      <c r="P47" s="116">
        <v>1078982.2102099999</v>
      </c>
      <c r="Q47" s="114">
        <v>1103232.85619</v>
      </c>
      <c r="R47" s="182"/>
    </row>
    <row r="48" spans="1:18">
      <c r="A48" s="39" t="str">
        <f t="shared" si="0"/>
        <v>LHL47</v>
      </c>
      <c r="B48" s="54" t="s">
        <v>844</v>
      </c>
      <c r="C48" s="54">
        <v>47</v>
      </c>
      <c r="D48" s="55" t="s">
        <v>1911</v>
      </c>
      <c r="E48" s="55" t="s">
        <v>1912</v>
      </c>
      <c r="F48" s="54" t="s">
        <v>1913</v>
      </c>
      <c r="G48" s="54" t="s">
        <v>290</v>
      </c>
      <c r="H48" s="54" t="s">
        <v>1380</v>
      </c>
      <c r="I48" s="53" t="s">
        <v>1914</v>
      </c>
      <c r="J48" s="52" t="s">
        <v>577</v>
      </c>
      <c r="K48" s="54"/>
      <c r="L48" s="54">
        <v>4</v>
      </c>
      <c r="M48" s="54"/>
      <c r="N48" s="54"/>
      <c r="O48" s="54"/>
      <c r="P48" s="116">
        <v>1081010.3330000001</v>
      </c>
      <c r="Q48" s="114">
        <v>1105652.7949999999</v>
      </c>
      <c r="R48" s="182"/>
    </row>
    <row r="49" spans="1:18">
      <c r="A49" s="39" t="str">
        <f t="shared" si="0"/>
        <v>PYA 48</v>
      </c>
      <c r="B49" s="54" t="s">
        <v>1482</v>
      </c>
      <c r="C49" s="54">
        <v>48</v>
      </c>
      <c r="D49" s="322" t="s">
        <v>1972</v>
      </c>
      <c r="E49" s="55" t="s">
        <v>1974</v>
      </c>
      <c r="F49" s="54" t="s">
        <v>1973</v>
      </c>
      <c r="G49" s="54" t="s">
        <v>290</v>
      </c>
      <c r="H49" s="54" t="s">
        <v>1380</v>
      </c>
      <c r="I49" s="53" t="s">
        <v>1975</v>
      </c>
      <c r="J49" s="52" t="s">
        <v>577</v>
      </c>
      <c r="K49" s="54"/>
      <c r="L49" s="54">
        <v>3</v>
      </c>
      <c r="M49" s="54"/>
      <c r="N49" s="54"/>
      <c r="O49" s="54"/>
      <c r="P49" s="116">
        <v>1079906.6526200001</v>
      </c>
      <c r="Q49" s="114">
        <v>1104948.1690499999</v>
      </c>
      <c r="R49" s="182"/>
    </row>
    <row r="50" spans="1:18" ht="25.5">
      <c r="A50" s="39" t="str">
        <f t="shared" si="0"/>
        <v>DEI49</v>
      </c>
      <c r="B50" s="54" t="s">
        <v>584</v>
      </c>
      <c r="C50" s="54">
        <v>49</v>
      </c>
      <c r="D50" s="273" t="s">
        <v>1993</v>
      </c>
      <c r="E50" s="55" t="s">
        <v>1994</v>
      </c>
      <c r="F50" s="54" t="s">
        <v>1995</v>
      </c>
      <c r="G50" s="54" t="s">
        <v>290</v>
      </c>
      <c r="H50" s="54" t="s">
        <v>1380</v>
      </c>
      <c r="I50" s="53" t="s">
        <v>1691</v>
      </c>
      <c r="J50" s="52" t="s">
        <v>577</v>
      </c>
      <c r="K50" s="54"/>
      <c r="L50" s="54">
        <v>4</v>
      </c>
      <c r="M50" s="54"/>
      <c r="N50" s="54"/>
      <c r="O50" s="54"/>
      <c r="P50" s="116">
        <v>1079909.7269600001</v>
      </c>
      <c r="Q50" s="114">
        <v>1104951.24483</v>
      </c>
      <c r="R50" s="182"/>
    </row>
    <row r="51" spans="1:18">
      <c r="A51" s="39" t="str">
        <f>B51&amp;C51</f>
        <v>PYA50</v>
      </c>
      <c r="B51" s="54" t="s">
        <v>1368</v>
      </c>
      <c r="C51" s="54">
        <v>50</v>
      </c>
      <c r="D51" s="322" t="s">
        <v>1996</v>
      </c>
      <c r="E51" s="55" t="s">
        <v>1997</v>
      </c>
      <c r="F51" s="54" t="s">
        <v>1998</v>
      </c>
      <c r="G51" s="54" t="s">
        <v>290</v>
      </c>
      <c r="H51" s="54" t="s">
        <v>1380</v>
      </c>
      <c r="I51" s="53" t="s">
        <v>1999</v>
      </c>
      <c r="J51" s="52" t="s">
        <v>577</v>
      </c>
      <c r="K51" s="54"/>
      <c r="L51" s="54">
        <v>3</v>
      </c>
      <c r="M51" s="54"/>
      <c r="N51" s="54"/>
      <c r="O51" s="54"/>
      <c r="P51" s="116">
        <v>1081183.68698</v>
      </c>
      <c r="Q51" s="114">
        <v>1107733.01171</v>
      </c>
      <c r="R51" s="182"/>
    </row>
    <row r="52" spans="1:18">
      <c r="A52" s="39" t="str">
        <f t="shared" si="0"/>
        <v/>
      </c>
      <c r="B52" s="54"/>
      <c r="C52" s="54"/>
      <c r="D52" s="55"/>
      <c r="E52" s="55"/>
      <c r="F52" s="54"/>
      <c r="G52" s="54"/>
      <c r="H52" s="54"/>
      <c r="I52" s="53"/>
      <c r="J52" s="52"/>
      <c r="K52" s="54"/>
      <c r="L52" s="54"/>
      <c r="M52" s="54"/>
      <c r="N52" s="54"/>
      <c r="O52" s="54"/>
      <c r="P52" s="117"/>
      <c r="Q52" s="115"/>
      <c r="R52" s="182"/>
    </row>
    <row r="53" spans="1:18">
      <c r="A53" s="39" t="str">
        <f t="shared" si="0"/>
        <v/>
      </c>
      <c r="B53" s="54"/>
      <c r="C53" s="54"/>
      <c r="D53" s="55"/>
      <c r="E53" s="55"/>
      <c r="F53" s="54"/>
      <c r="G53" s="54"/>
      <c r="H53" s="54"/>
      <c r="I53" s="53"/>
      <c r="J53" s="52"/>
      <c r="K53" s="54"/>
      <c r="L53" s="54"/>
      <c r="M53" s="54"/>
      <c r="N53" s="54"/>
      <c r="O53" s="54"/>
      <c r="P53" s="117"/>
      <c r="R53" s="182"/>
    </row>
    <row r="54" spans="1:18">
      <c r="A54" s="39" t="str">
        <f t="shared" si="0"/>
        <v/>
      </c>
      <c r="B54" s="56"/>
      <c r="C54" s="54"/>
      <c r="D54" s="55"/>
      <c r="E54" s="55"/>
      <c r="F54" s="54"/>
      <c r="G54" s="54"/>
      <c r="H54" s="54"/>
      <c r="I54" s="53"/>
      <c r="J54" s="52"/>
      <c r="K54" s="54"/>
      <c r="L54" s="54"/>
      <c r="M54" s="54"/>
      <c r="N54" s="54"/>
      <c r="O54" s="54"/>
      <c r="P54" s="117"/>
      <c r="Q54" s="115"/>
      <c r="R54" s="182"/>
    </row>
    <row r="55" spans="1:18">
      <c r="A55" s="39" t="str">
        <f t="shared" si="0"/>
        <v/>
      </c>
      <c r="B55" s="54"/>
      <c r="C55" s="54"/>
      <c r="D55" s="55"/>
      <c r="E55" s="55"/>
      <c r="F55" s="54"/>
      <c r="G55" s="54"/>
      <c r="H55" s="54"/>
      <c r="I55" s="53"/>
      <c r="J55" s="52"/>
      <c r="K55" s="54"/>
      <c r="L55" s="54"/>
      <c r="M55" s="54"/>
      <c r="N55" s="54"/>
      <c r="O55" s="54"/>
      <c r="P55" s="117"/>
      <c r="Q55" s="115"/>
      <c r="R55" s="182"/>
    </row>
    <row r="56" spans="1:18">
      <c r="A56" s="39" t="str">
        <f t="shared" ref="A56:A74" si="1">B56&amp;C56</f>
        <v/>
      </c>
      <c r="B56" s="54"/>
      <c r="C56" s="54"/>
      <c r="D56" s="55"/>
      <c r="E56" s="55"/>
      <c r="F56" s="54"/>
      <c r="G56" s="54"/>
      <c r="H56" s="54"/>
      <c r="I56" s="53"/>
      <c r="J56" s="52"/>
      <c r="K56" s="54"/>
      <c r="L56" s="54"/>
      <c r="M56" s="54"/>
      <c r="N56" s="54"/>
      <c r="O56" s="54"/>
      <c r="P56" s="117"/>
      <c r="Q56" s="115"/>
      <c r="R56" s="182"/>
    </row>
    <row r="57" spans="1:18">
      <c r="A57" s="39" t="str">
        <f t="shared" si="1"/>
        <v/>
      </c>
      <c r="B57" s="54"/>
      <c r="C57" s="54"/>
      <c r="D57" s="55"/>
      <c r="E57" s="55"/>
      <c r="F57" s="54"/>
      <c r="G57" s="54"/>
      <c r="H57" s="54"/>
      <c r="I57" s="53"/>
      <c r="J57" s="52"/>
      <c r="K57" s="54"/>
      <c r="L57" s="54"/>
      <c r="M57" s="54"/>
      <c r="N57" s="54"/>
      <c r="O57" s="54"/>
      <c r="P57" s="117"/>
      <c r="Q57" s="115"/>
      <c r="R57" s="182"/>
    </row>
    <row r="58" spans="1:18">
      <c r="A58" s="39" t="str">
        <f t="shared" si="1"/>
        <v/>
      </c>
      <c r="B58" s="54"/>
      <c r="C58" s="54"/>
      <c r="D58" s="55"/>
      <c r="E58" s="55"/>
      <c r="F58" s="54"/>
      <c r="G58" s="54"/>
      <c r="H58" s="54"/>
      <c r="I58" s="53"/>
      <c r="J58" s="52"/>
      <c r="K58" s="54"/>
      <c r="L58" s="54"/>
      <c r="M58" s="54"/>
      <c r="N58" s="54"/>
      <c r="O58" s="54"/>
      <c r="P58" s="117"/>
      <c r="Q58" s="115"/>
      <c r="R58" s="182"/>
    </row>
    <row r="59" spans="1:18">
      <c r="A59" s="39" t="str">
        <f t="shared" si="1"/>
        <v/>
      </c>
      <c r="B59" s="54"/>
      <c r="C59" s="54"/>
      <c r="D59" s="55"/>
      <c r="E59" s="55"/>
      <c r="F59" s="54"/>
      <c r="G59" s="54"/>
      <c r="H59" s="54"/>
      <c r="I59" s="53"/>
      <c r="J59" s="52"/>
      <c r="K59" s="54"/>
      <c r="L59" s="54"/>
      <c r="M59" s="54"/>
      <c r="N59" s="54"/>
      <c r="O59" s="54"/>
      <c r="P59" s="117"/>
      <c r="Q59" s="115"/>
      <c r="R59" s="182"/>
    </row>
    <row r="60" spans="1:18">
      <c r="A60" s="39" t="str">
        <f t="shared" si="1"/>
        <v/>
      </c>
      <c r="B60" s="54"/>
      <c r="C60" s="54"/>
      <c r="D60" s="55"/>
      <c r="E60" s="55"/>
      <c r="F60" s="54"/>
      <c r="G60" s="54"/>
      <c r="H60" s="54"/>
      <c r="I60" s="53"/>
      <c r="J60" s="52"/>
      <c r="K60" s="54"/>
      <c r="L60" s="54"/>
      <c r="M60" s="54"/>
      <c r="N60" s="54"/>
      <c r="O60" s="54"/>
      <c r="P60" s="117"/>
      <c r="Q60" s="115"/>
      <c r="R60" s="182"/>
    </row>
    <row r="61" spans="1:18">
      <c r="A61" s="39" t="str">
        <f t="shared" si="1"/>
        <v/>
      </c>
      <c r="B61" s="54"/>
      <c r="C61" s="54"/>
      <c r="D61" s="55"/>
      <c r="E61" s="55"/>
      <c r="F61" s="54"/>
      <c r="G61" s="54"/>
      <c r="H61" s="54"/>
      <c r="I61" s="53"/>
      <c r="J61" s="52"/>
      <c r="K61" s="54"/>
      <c r="L61" s="54"/>
      <c r="M61" s="54"/>
      <c r="N61" s="54"/>
      <c r="O61" s="54"/>
      <c r="P61" s="117"/>
      <c r="Q61" s="115"/>
      <c r="R61" s="182"/>
    </row>
    <row r="62" spans="1:18">
      <c r="A62" s="39" t="str">
        <f t="shared" si="1"/>
        <v/>
      </c>
      <c r="B62" s="54"/>
      <c r="C62" s="54"/>
      <c r="D62" s="55"/>
      <c r="E62" s="55"/>
      <c r="F62" s="54"/>
      <c r="G62" s="54"/>
      <c r="H62" s="54"/>
      <c r="I62" s="53"/>
      <c r="J62" s="52"/>
      <c r="K62" s="54"/>
      <c r="L62" s="54"/>
      <c r="M62" s="54"/>
      <c r="N62" s="54"/>
      <c r="O62" s="54"/>
      <c r="P62" s="117"/>
      <c r="Q62" s="115"/>
      <c r="R62" s="182"/>
    </row>
    <row r="63" spans="1:18">
      <c r="A63" s="39" t="str">
        <f t="shared" si="1"/>
        <v/>
      </c>
      <c r="B63" s="54"/>
      <c r="C63" s="54"/>
      <c r="D63" s="55"/>
      <c r="E63" s="55"/>
      <c r="F63" s="54"/>
      <c r="G63" s="54"/>
      <c r="H63" s="54"/>
      <c r="I63" s="53"/>
      <c r="J63" s="52"/>
      <c r="K63" s="54"/>
      <c r="L63" s="54"/>
      <c r="M63" s="54"/>
      <c r="N63" s="54"/>
      <c r="O63" s="54"/>
      <c r="P63" s="117"/>
      <c r="Q63" s="115"/>
      <c r="R63" s="182"/>
    </row>
    <row r="64" spans="1:18">
      <c r="A64" s="39" t="str">
        <f t="shared" si="1"/>
        <v/>
      </c>
      <c r="B64" s="54"/>
      <c r="C64" s="54"/>
      <c r="D64" s="55"/>
      <c r="E64" s="55"/>
      <c r="F64" s="54"/>
      <c r="G64" s="54"/>
      <c r="H64" s="54"/>
      <c r="I64" s="53"/>
      <c r="J64" s="52"/>
      <c r="K64" s="54"/>
      <c r="L64" s="54"/>
      <c r="M64" s="54"/>
      <c r="N64" s="54"/>
      <c r="O64" s="54"/>
      <c r="P64" s="117"/>
      <c r="Q64" s="115"/>
      <c r="R64" s="182"/>
    </row>
    <row r="65" spans="1:18">
      <c r="A65" s="39" t="str">
        <f t="shared" si="1"/>
        <v/>
      </c>
      <c r="B65" s="54"/>
      <c r="C65" s="54"/>
      <c r="D65" s="55"/>
      <c r="E65" s="55"/>
      <c r="F65" s="54"/>
      <c r="G65" s="54"/>
      <c r="H65" s="54"/>
      <c r="I65" s="53"/>
      <c r="J65" s="52"/>
      <c r="K65" s="54"/>
      <c r="L65" s="54"/>
      <c r="M65" s="54"/>
      <c r="N65" s="54"/>
      <c r="O65" s="54"/>
      <c r="P65" s="117"/>
      <c r="Q65" s="115"/>
      <c r="R65" s="182"/>
    </row>
    <row r="66" spans="1:18">
      <c r="A66" s="39" t="str">
        <f t="shared" si="1"/>
        <v/>
      </c>
      <c r="B66" s="54"/>
      <c r="C66" s="54"/>
      <c r="D66" s="55"/>
      <c r="E66" s="55"/>
      <c r="F66" s="54"/>
      <c r="G66" s="54"/>
      <c r="H66" s="54"/>
      <c r="I66" s="53"/>
      <c r="J66" s="52"/>
      <c r="K66" s="54"/>
      <c r="L66" s="54"/>
      <c r="M66" s="54"/>
      <c r="N66" s="54"/>
      <c r="O66" s="54"/>
      <c r="P66" s="117"/>
      <c r="Q66" s="115"/>
      <c r="R66" s="182"/>
    </row>
    <row r="67" spans="1:18">
      <c r="A67" s="39" t="str">
        <f t="shared" si="1"/>
        <v/>
      </c>
      <c r="D67" s="57"/>
      <c r="E67" s="57"/>
      <c r="F67" s="34"/>
      <c r="G67" s="34"/>
      <c r="P67" s="118"/>
      <c r="R67" s="182"/>
    </row>
    <row r="68" spans="1:18">
      <c r="A68" s="39" t="str">
        <f t="shared" si="1"/>
        <v/>
      </c>
      <c r="D68" s="57"/>
      <c r="E68" s="57"/>
      <c r="F68" s="34"/>
      <c r="G68" s="34"/>
      <c r="P68" s="118"/>
      <c r="R68" s="182"/>
    </row>
    <row r="69" spans="1:18">
      <c r="A69" s="39" t="str">
        <f t="shared" si="1"/>
        <v/>
      </c>
      <c r="D69" s="57"/>
      <c r="E69" s="57"/>
      <c r="F69" s="34"/>
      <c r="G69" s="34"/>
      <c r="P69" s="118"/>
      <c r="R69" s="182"/>
    </row>
    <row r="70" spans="1:18">
      <c r="A70" s="39" t="str">
        <f t="shared" si="1"/>
        <v/>
      </c>
      <c r="D70" s="57"/>
      <c r="E70" s="57"/>
      <c r="F70" s="34"/>
      <c r="G70" s="34"/>
      <c r="P70" s="118"/>
      <c r="R70" s="182"/>
    </row>
    <row r="71" spans="1:18">
      <c r="A71" s="39" t="str">
        <f t="shared" si="1"/>
        <v/>
      </c>
      <c r="D71" s="57"/>
      <c r="E71" s="57"/>
      <c r="F71" s="34"/>
      <c r="G71" s="34"/>
      <c r="P71" s="118"/>
      <c r="R71" s="182"/>
    </row>
    <row r="72" spans="1:18">
      <c r="A72" s="39" t="str">
        <f t="shared" si="1"/>
        <v/>
      </c>
      <c r="D72" s="57"/>
      <c r="E72" s="57"/>
      <c r="F72" s="34"/>
      <c r="G72" s="34"/>
      <c r="P72" s="118"/>
      <c r="R72" s="182"/>
    </row>
    <row r="73" spans="1:18">
      <c r="A73" s="39" t="str">
        <f t="shared" si="1"/>
        <v/>
      </c>
      <c r="D73" s="57"/>
      <c r="E73" s="57"/>
      <c r="F73" s="34"/>
      <c r="G73" s="34"/>
      <c r="P73" s="118"/>
      <c r="R73" s="182"/>
    </row>
    <row r="74" spans="1:18">
      <c r="A74" s="39" t="str">
        <f t="shared" si="1"/>
        <v/>
      </c>
      <c r="D74" s="57"/>
      <c r="E74" s="57"/>
      <c r="F74" s="34"/>
      <c r="G74" s="34"/>
      <c r="P74" s="118"/>
      <c r="R74" s="182"/>
    </row>
    <row r="75" spans="1:18">
      <c r="A75" s="39"/>
      <c r="D75" s="57"/>
      <c r="E75" s="57"/>
      <c r="F75" s="34"/>
      <c r="G75" s="34"/>
      <c r="P75" s="118"/>
      <c r="R75" s="182"/>
    </row>
    <row r="76" spans="1:18" s="34" customFormat="1">
      <c r="A76" s="39"/>
      <c r="D76" s="57"/>
      <c r="E76" s="57"/>
      <c r="P76" s="118"/>
      <c r="Q76" s="196"/>
      <c r="R76" s="183"/>
    </row>
    <row r="77" spans="1:18" s="239" customFormat="1">
      <c r="A77" s="39"/>
      <c r="D77" s="312"/>
      <c r="E77" s="57"/>
      <c r="P77" s="301"/>
      <c r="Q77" s="244"/>
      <c r="R77" s="245"/>
    </row>
    <row r="78" spans="1:18">
      <c r="A78" s="39"/>
      <c r="D78" s="57"/>
      <c r="E78" s="57"/>
      <c r="F78" s="34"/>
      <c r="G78" s="34"/>
      <c r="P78" s="118"/>
      <c r="R78" s="182"/>
    </row>
    <row r="79" spans="1:18">
      <c r="A79" s="235" t="e">
        <f>#REF!&amp;C79</f>
        <v>#REF!</v>
      </c>
      <c r="B79" s="184"/>
      <c r="C79" s="184">
        <v>22</v>
      </c>
      <c r="D79" s="247"/>
      <c r="E79" s="247"/>
      <c r="F79" s="185"/>
      <c r="G79" s="185"/>
      <c r="H79" s="185"/>
      <c r="I79" s="184"/>
      <c r="J79" s="185"/>
      <c r="K79" s="184"/>
      <c r="L79" s="184"/>
      <c r="M79" s="184"/>
      <c r="N79" s="184"/>
      <c r="O79" s="184"/>
      <c r="P79" s="243"/>
      <c r="Q79" s="197"/>
      <c r="R79" s="186"/>
    </row>
  </sheetData>
  <phoneticPr fontId="13"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529"/>
  <sheetViews>
    <sheetView zoomScaleNormal="100" workbookViewId="0">
      <pane xSplit="2" ySplit="1" topLeftCell="C2" activePane="bottomRight" state="frozen"/>
      <selection pane="topRight" activeCell="C1" sqref="C1"/>
      <selection pane="bottomLeft" activeCell="A2" sqref="A2"/>
      <selection pane="bottomRight" activeCell="Q9" sqref="Q9"/>
    </sheetView>
  </sheetViews>
  <sheetFormatPr defaultColWidth="11.42578125" defaultRowHeight="12.75"/>
  <cols>
    <col min="1" max="1" width="10.140625" style="57" bestFit="1" customWidth="1"/>
    <col min="2" max="2" width="6.7109375" style="25" bestFit="1" customWidth="1"/>
    <col min="3" max="3" width="4.42578125" style="25" bestFit="1" customWidth="1"/>
    <col min="4" max="4" width="3.42578125" style="25" bestFit="1" customWidth="1"/>
    <col min="5" max="5" width="4.42578125" style="25" bestFit="1" customWidth="1"/>
    <col min="6" max="6" width="3.42578125" style="25" bestFit="1" customWidth="1"/>
    <col min="7" max="7" width="24.28515625" style="25" customWidth="1"/>
    <col min="8" max="8" width="9" style="265" customWidth="1"/>
    <col min="9" max="9" width="16.140625" style="25" customWidth="1"/>
    <col min="10" max="10" width="17.28515625" style="25" customWidth="1"/>
    <col min="11" max="11" width="12.42578125" style="25" customWidth="1"/>
    <col min="12" max="12" width="30.28515625" style="57" customWidth="1"/>
    <col min="13" max="13" width="24.85546875" style="265" customWidth="1"/>
    <col min="14" max="14" width="40.7109375" style="104" customWidth="1"/>
    <col min="15" max="16" width="13.7109375" style="118" bestFit="1" customWidth="1"/>
    <col min="17" max="17" width="11.28515625" style="25" bestFit="1" customWidth="1"/>
    <col min="18" max="16384" width="11.42578125" style="25"/>
  </cols>
  <sheetData>
    <row r="1" spans="1:19" ht="126.75">
      <c r="A1" s="249" t="s">
        <v>32</v>
      </c>
      <c r="B1" s="58" t="s">
        <v>27</v>
      </c>
      <c r="C1" s="59" t="s">
        <v>23</v>
      </c>
      <c r="D1" s="59" t="s">
        <v>67</v>
      </c>
      <c r="E1" s="59" t="s">
        <v>72</v>
      </c>
      <c r="F1" s="59" t="s">
        <v>195</v>
      </c>
      <c r="G1" s="59" t="s">
        <v>73</v>
      </c>
      <c r="H1" s="266" t="s">
        <v>74</v>
      </c>
      <c r="I1" s="60" t="s">
        <v>153</v>
      </c>
      <c r="J1" s="61" t="s">
        <v>69</v>
      </c>
      <c r="K1" s="62" t="s">
        <v>19</v>
      </c>
      <c r="L1" s="63" t="s">
        <v>76</v>
      </c>
      <c r="M1" s="101" t="s">
        <v>154</v>
      </c>
      <c r="N1" s="101" t="s">
        <v>75</v>
      </c>
      <c r="O1" s="112" t="s">
        <v>70</v>
      </c>
      <c r="P1" s="112" t="s">
        <v>71</v>
      </c>
    </row>
    <row r="2" spans="1:19" ht="13.5" customHeight="1">
      <c r="A2" s="250" t="str">
        <f t="shared" ref="A2:A33" si="0">CONCATENATE(C2,D2,F2,E2)</f>
        <v>UPT1P1</v>
      </c>
      <c r="B2" s="65" t="str">
        <f t="shared" ref="B2:B33" si="1">CONCATENATE(C2,D2)</f>
        <v>UPT1</v>
      </c>
      <c r="C2" s="40" t="s">
        <v>277</v>
      </c>
      <c r="D2" s="41">
        <v>1</v>
      </c>
      <c r="E2" s="54">
        <v>1</v>
      </c>
      <c r="F2" s="66" t="s">
        <v>8</v>
      </c>
      <c r="G2" s="66" t="s">
        <v>434</v>
      </c>
      <c r="H2" s="267">
        <v>20</v>
      </c>
      <c r="I2" s="68"/>
      <c r="J2" s="55"/>
      <c r="K2" s="69"/>
      <c r="L2" s="55" t="s">
        <v>435</v>
      </c>
      <c r="M2" s="92" t="s">
        <v>283</v>
      </c>
      <c r="N2" s="92" t="s">
        <v>282</v>
      </c>
      <c r="O2" s="113">
        <v>4962959.6045000004</v>
      </c>
      <c r="P2" s="113">
        <v>2173202.2015999998</v>
      </c>
      <c r="Q2" s="25">
        <v>1</v>
      </c>
    </row>
    <row r="3" spans="1:19" ht="13.5" customHeight="1">
      <c r="A3" s="250" t="str">
        <f t="shared" si="0"/>
        <v>UPT1P2</v>
      </c>
      <c r="B3" s="65" t="str">
        <f t="shared" si="1"/>
        <v>UPT1</v>
      </c>
      <c r="C3" s="40" t="s">
        <v>277</v>
      </c>
      <c r="D3" s="41">
        <v>1</v>
      </c>
      <c r="E3" s="54">
        <v>2</v>
      </c>
      <c r="F3" s="66" t="s">
        <v>8</v>
      </c>
      <c r="G3" s="66" t="s">
        <v>434</v>
      </c>
      <c r="H3" s="267">
        <v>20</v>
      </c>
      <c r="I3" s="68"/>
      <c r="J3" s="55"/>
      <c r="K3" s="69"/>
      <c r="L3" s="55" t="s">
        <v>436</v>
      </c>
      <c r="M3" s="92" t="s">
        <v>283</v>
      </c>
      <c r="N3" s="92" t="s">
        <v>296</v>
      </c>
      <c r="O3" s="114">
        <v>4963124.7827000003</v>
      </c>
      <c r="P3" s="113">
        <v>2173925.2736</v>
      </c>
      <c r="Q3" s="25">
        <v>2</v>
      </c>
      <c r="R3" s="325"/>
      <c r="S3" s="325"/>
    </row>
    <row r="4" spans="1:19" ht="13.5" customHeight="1">
      <c r="A4" s="250" t="str">
        <f t="shared" si="0"/>
        <v>UPT1P3</v>
      </c>
      <c r="B4" s="65" t="str">
        <f t="shared" si="1"/>
        <v>UPT1</v>
      </c>
      <c r="C4" s="40" t="s">
        <v>277</v>
      </c>
      <c r="D4" s="41">
        <v>1</v>
      </c>
      <c r="E4" s="54">
        <v>3</v>
      </c>
      <c r="F4" s="66" t="s">
        <v>8</v>
      </c>
      <c r="G4" s="66" t="s">
        <v>434</v>
      </c>
      <c r="H4" s="267">
        <v>20</v>
      </c>
      <c r="I4" s="68"/>
      <c r="J4" s="55"/>
      <c r="K4" s="69"/>
      <c r="L4" s="55" t="s">
        <v>437</v>
      </c>
      <c r="M4" s="92" t="s">
        <v>283</v>
      </c>
      <c r="N4" s="92" t="s">
        <v>302</v>
      </c>
      <c r="O4" s="114">
        <v>4962170.4814999998</v>
      </c>
      <c r="P4" s="114">
        <v>2173856.0781</v>
      </c>
      <c r="Q4" s="25">
        <v>3</v>
      </c>
      <c r="R4" s="326"/>
      <c r="S4" s="326"/>
    </row>
    <row r="5" spans="1:19" ht="14.1" customHeight="1">
      <c r="A5" s="250" t="str">
        <f t="shared" si="0"/>
        <v>UPT1P4</v>
      </c>
      <c r="B5" s="65" t="str">
        <f t="shared" si="1"/>
        <v>UPT1</v>
      </c>
      <c r="C5" s="40" t="s">
        <v>277</v>
      </c>
      <c r="D5" s="41">
        <v>1</v>
      </c>
      <c r="E5" s="54">
        <v>4</v>
      </c>
      <c r="F5" s="66" t="s">
        <v>8</v>
      </c>
      <c r="G5" s="66" t="s">
        <v>434</v>
      </c>
      <c r="H5" s="267">
        <v>27</v>
      </c>
      <c r="I5" s="68"/>
      <c r="J5" s="55"/>
      <c r="K5" s="69"/>
      <c r="L5" s="55" t="s">
        <v>438</v>
      </c>
      <c r="M5" s="92" t="s">
        <v>283</v>
      </c>
      <c r="N5" s="102" t="s">
        <v>305</v>
      </c>
      <c r="O5" s="114">
        <v>4962488.2806000002</v>
      </c>
      <c r="P5" s="114">
        <v>2172801.4089000002</v>
      </c>
      <c r="Q5" s="25">
        <v>4</v>
      </c>
      <c r="R5" s="325"/>
      <c r="S5" s="325"/>
    </row>
    <row r="6" spans="1:19" ht="13.5" customHeight="1">
      <c r="A6" s="250" t="str">
        <f t="shared" si="0"/>
        <v>UPT1P5</v>
      </c>
      <c r="B6" s="65" t="str">
        <f t="shared" si="1"/>
        <v>UPT1</v>
      </c>
      <c r="C6" s="40" t="s">
        <v>277</v>
      </c>
      <c r="D6" s="41">
        <v>1</v>
      </c>
      <c r="E6" s="54">
        <v>5</v>
      </c>
      <c r="F6" s="66" t="s">
        <v>8</v>
      </c>
      <c r="G6" s="66" t="s">
        <v>434</v>
      </c>
      <c r="H6" s="267">
        <v>25</v>
      </c>
      <c r="I6" s="68"/>
      <c r="J6" s="55"/>
      <c r="K6" s="69"/>
      <c r="L6" s="55" t="s">
        <v>439</v>
      </c>
      <c r="M6" s="92" t="s">
        <v>320</v>
      </c>
      <c r="N6" s="92" t="s">
        <v>306</v>
      </c>
      <c r="O6" s="114">
        <v>4960058.6113</v>
      </c>
      <c r="P6" s="114">
        <v>2170187.0841000001</v>
      </c>
      <c r="Q6" s="25">
        <v>5</v>
      </c>
      <c r="R6" s="184"/>
      <c r="S6" s="184"/>
    </row>
    <row r="7" spans="1:19" ht="13.5" customHeight="1">
      <c r="A7" s="250" t="str">
        <f t="shared" si="0"/>
        <v>UPT1P6</v>
      </c>
      <c r="B7" s="65" t="str">
        <f t="shared" si="1"/>
        <v>UPT1</v>
      </c>
      <c r="C7" s="40" t="s">
        <v>277</v>
      </c>
      <c r="D7" s="41">
        <v>1</v>
      </c>
      <c r="E7" s="54">
        <v>6</v>
      </c>
      <c r="F7" s="66" t="s">
        <v>8</v>
      </c>
      <c r="G7" s="66" t="s">
        <v>434</v>
      </c>
      <c r="H7" s="267">
        <v>35</v>
      </c>
      <c r="I7" s="68"/>
      <c r="J7" s="55"/>
      <c r="K7" s="69"/>
      <c r="L7" s="55" t="s">
        <v>440</v>
      </c>
      <c r="M7" s="103" t="s">
        <v>283</v>
      </c>
      <c r="N7" s="103" t="s">
        <v>307</v>
      </c>
      <c r="O7" s="114">
        <v>4961751.6583000002</v>
      </c>
      <c r="P7" s="114">
        <v>2172659.8752000001</v>
      </c>
      <c r="Q7" s="25">
        <v>6</v>
      </c>
      <c r="R7" s="184"/>
      <c r="S7" s="184"/>
    </row>
    <row r="8" spans="1:19" ht="13.5" customHeight="1">
      <c r="A8" s="250" t="str">
        <f t="shared" si="0"/>
        <v>UPT1P7</v>
      </c>
      <c r="B8" s="65" t="str">
        <f t="shared" si="1"/>
        <v>UPT1</v>
      </c>
      <c r="C8" s="40" t="s">
        <v>277</v>
      </c>
      <c r="D8" s="41">
        <v>1</v>
      </c>
      <c r="E8" s="54">
        <v>7</v>
      </c>
      <c r="F8" s="66" t="s">
        <v>8</v>
      </c>
      <c r="G8" s="66" t="s">
        <v>434</v>
      </c>
      <c r="H8" s="267">
        <v>40</v>
      </c>
      <c r="I8" s="68"/>
      <c r="J8" s="55"/>
      <c r="K8" s="69"/>
      <c r="L8" s="55" t="s">
        <v>441</v>
      </c>
      <c r="M8" s="103" t="s">
        <v>283</v>
      </c>
      <c r="N8" s="103" t="s">
        <v>308</v>
      </c>
      <c r="O8" s="114">
        <v>4961461.9636000004</v>
      </c>
      <c r="P8" s="114">
        <v>2171593.3226000001</v>
      </c>
      <c r="Q8" s="25">
        <v>7</v>
      </c>
    </row>
    <row r="9" spans="1:19" ht="13.5" customHeight="1">
      <c r="A9" s="250" t="str">
        <f t="shared" si="0"/>
        <v>UPT1P9</v>
      </c>
      <c r="B9" s="65" t="str">
        <f t="shared" si="1"/>
        <v>UPT1</v>
      </c>
      <c r="C9" s="40" t="s">
        <v>277</v>
      </c>
      <c r="D9" s="41">
        <v>1</v>
      </c>
      <c r="E9" s="54">
        <v>9</v>
      </c>
      <c r="F9" s="66" t="s">
        <v>8</v>
      </c>
      <c r="G9" s="66" t="s">
        <v>434</v>
      </c>
      <c r="H9" s="267">
        <v>10</v>
      </c>
      <c r="I9" s="54"/>
      <c r="J9" s="55"/>
      <c r="K9" s="69"/>
      <c r="L9" s="55" t="s">
        <v>442</v>
      </c>
      <c r="M9" s="92" t="s">
        <v>319</v>
      </c>
      <c r="N9" s="92" t="s">
        <v>309</v>
      </c>
      <c r="O9" s="114">
        <v>4962390.1283999998</v>
      </c>
      <c r="P9" s="114">
        <v>2171025.1230000001</v>
      </c>
      <c r="Q9" s="25">
        <v>8</v>
      </c>
    </row>
    <row r="10" spans="1:19" ht="13.5" customHeight="1">
      <c r="A10" s="250" t="str">
        <f t="shared" si="0"/>
        <v>UPT1P10</v>
      </c>
      <c r="B10" s="65" t="str">
        <f t="shared" si="1"/>
        <v>UPT1</v>
      </c>
      <c r="C10" s="40" t="s">
        <v>277</v>
      </c>
      <c r="D10" s="41">
        <v>1</v>
      </c>
      <c r="E10" s="54">
        <v>10</v>
      </c>
      <c r="F10" s="66" t="s">
        <v>8</v>
      </c>
      <c r="G10" s="66" t="s">
        <v>434</v>
      </c>
      <c r="H10" s="267">
        <v>45</v>
      </c>
      <c r="I10" s="54"/>
      <c r="J10" s="55"/>
      <c r="K10" s="69"/>
      <c r="L10" s="55" t="s">
        <v>443</v>
      </c>
      <c r="M10" s="92" t="s">
        <v>320</v>
      </c>
      <c r="N10" s="92" t="s">
        <v>310</v>
      </c>
      <c r="O10" s="114">
        <v>4961136.8351999996</v>
      </c>
      <c r="P10" s="114">
        <v>2170819.5805000002</v>
      </c>
      <c r="Q10" s="25">
        <v>9</v>
      </c>
    </row>
    <row r="11" spans="1:19" ht="13.5" customHeight="1">
      <c r="A11" s="250" t="str">
        <f t="shared" si="0"/>
        <v>UPT1P11</v>
      </c>
      <c r="B11" s="65" t="str">
        <f t="shared" si="1"/>
        <v>UPT1</v>
      </c>
      <c r="C11" s="40" t="s">
        <v>277</v>
      </c>
      <c r="D11" s="41">
        <v>1</v>
      </c>
      <c r="E11" s="54">
        <v>11</v>
      </c>
      <c r="F11" s="66" t="s">
        <v>8</v>
      </c>
      <c r="G11" s="66" t="s">
        <v>434</v>
      </c>
      <c r="H11" s="267">
        <v>21</v>
      </c>
      <c r="I11" s="54"/>
      <c r="J11" s="55"/>
      <c r="K11" s="69"/>
      <c r="L11" s="55" t="s">
        <v>444</v>
      </c>
      <c r="M11" s="92" t="s">
        <v>320</v>
      </c>
      <c r="N11" s="92" t="s">
        <v>311</v>
      </c>
      <c r="O11" s="114">
        <v>4960486.9775999999</v>
      </c>
      <c r="P11" s="114">
        <v>2169489.9043999999</v>
      </c>
      <c r="Q11" s="25">
        <v>10</v>
      </c>
    </row>
    <row r="12" spans="1:19" ht="13.5" customHeight="1">
      <c r="A12" s="250" t="str">
        <f t="shared" si="0"/>
        <v>UPT1P12</v>
      </c>
      <c r="B12" s="65" t="str">
        <f t="shared" si="1"/>
        <v>UPT1</v>
      </c>
      <c r="C12" s="40" t="s">
        <v>277</v>
      </c>
      <c r="D12" s="41">
        <v>1</v>
      </c>
      <c r="E12" s="54">
        <v>12</v>
      </c>
      <c r="F12" s="66" t="s">
        <v>8</v>
      </c>
      <c r="G12" s="66" t="s">
        <v>434</v>
      </c>
      <c r="H12" s="267">
        <v>21</v>
      </c>
      <c r="I12" s="54"/>
      <c r="J12" s="55"/>
      <c r="K12" s="69"/>
      <c r="L12" s="55" t="s">
        <v>445</v>
      </c>
      <c r="M12" s="92" t="s">
        <v>319</v>
      </c>
      <c r="N12" s="92" t="s">
        <v>309</v>
      </c>
      <c r="O12" s="114">
        <v>4961836.9817000004</v>
      </c>
      <c r="P12" s="114">
        <v>2170131.9001000002</v>
      </c>
      <c r="Q12" s="25">
        <v>11</v>
      </c>
    </row>
    <row r="13" spans="1:19" ht="13.5" customHeight="1">
      <c r="A13" s="250" t="str">
        <f t="shared" si="0"/>
        <v>UPT1P13</v>
      </c>
      <c r="B13" s="65" t="str">
        <f t="shared" si="1"/>
        <v>UPT1</v>
      </c>
      <c r="C13" s="40" t="s">
        <v>277</v>
      </c>
      <c r="D13" s="41">
        <v>1</v>
      </c>
      <c r="E13" s="54">
        <v>13</v>
      </c>
      <c r="F13" s="66" t="s">
        <v>8</v>
      </c>
      <c r="G13" s="66" t="s">
        <v>434</v>
      </c>
      <c r="H13" s="267">
        <v>16</v>
      </c>
      <c r="I13" s="54"/>
      <c r="J13" s="55"/>
      <c r="K13" s="69"/>
      <c r="L13" s="55" t="s">
        <v>446</v>
      </c>
      <c r="M13" s="92" t="s">
        <v>321</v>
      </c>
      <c r="N13" s="92" t="s">
        <v>312</v>
      </c>
      <c r="O13" s="114">
        <v>4958811.5906999996</v>
      </c>
      <c r="P13" s="114">
        <v>2169037.3317</v>
      </c>
      <c r="Q13" s="25">
        <v>12</v>
      </c>
    </row>
    <row r="14" spans="1:19" ht="13.5" customHeight="1">
      <c r="A14" s="250" t="str">
        <f t="shared" si="0"/>
        <v>UPT1P14</v>
      </c>
      <c r="B14" s="65" t="str">
        <f t="shared" si="1"/>
        <v>UPT1</v>
      </c>
      <c r="C14" s="40" t="s">
        <v>277</v>
      </c>
      <c r="D14" s="41">
        <v>1</v>
      </c>
      <c r="E14" s="54">
        <v>14</v>
      </c>
      <c r="F14" s="66" t="s">
        <v>8</v>
      </c>
      <c r="G14" s="66" t="s">
        <v>434</v>
      </c>
      <c r="H14" s="267">
        <v>31</v>
      </c>
      <c r="I14" s="54"/>
      <c r="J14" s="55"/>
      <c r="K14" s="69"/>
      <c r="L14" s="55" t="s">
        <v>447</v>
      </c>
      <c r="M14" s="92" t="s">
        <v>321</v>
      </c>
      <c r="N14" s="92" t="s">
        <v>313</v>
      </c>
      <c r="O14" s="114">
        <v>4960954.5898000002</v>
      </c>
      <c r="P14" s="114">
        <v>2168946.5227999999</v>
      </c>
      <c r="Q14" s="25">
        <v>13</v>
      </c>
    </row>
    <row r="15" spans="1:19" ht="13.5" customHeight="1">
      <c r="A15" s="250" t="str">
        <f t="shared" si="0"/>
        <v>UPT1P15</v>
      </c>
      <c r="B15" s="65" t="str">
        <f t="shared" si="1"/>
        <v>UPT1</v>
      </c>
      <c r="C15" s="40" t="s">
        <v>277</v>
      </c>
      <c r="D15" s="41">
        <v>1</v>
      </c>
      <c r="E15" s="54">
        <v>15</v>
      </c>
      <c r="F15" s="66" t="s">
        <v>8</v>
      </c>
      <c r="G15" s="66" t="s">
        <v>434</v>
      </c>
      <c r="H15" s="267">
        <v>35</v>
      </c>
      <c r="I15" s="54"/>
      <c r="J15" s="55"/>
      <c r="K15" s="69"/>
      <c r="L15" s="55" t="s">
        <v>448</v>
      </c>
      <c r="M15" s="92" t="s">
        <v>321</v>
      </c>
      <c r="N15" s="92" t="s">
        <v>314</v>
      </c>
      <c r="O15" s="114">
        <v>4960960.9132000003</v>
      </c>
      <c r="P15" s="114">
        <v>2168024.3043999998</v>
      </c>
      <c r="Q15" s="25">
        <v>14</v>
      </c>
    </row>
    <row r="16" spans="1:19" ht="13.5" customHeight="1">
      <c r="A16" s="250" t="str">
        <f t="shared" si="0"/>
        <v>UPT1P16</v>
      </c>
      <c r="B16" s="65" t="str">
        <f t="shared" si="1"/>
        <v>UPT1</v>
      </c>
      <c r="C16" s="40" t="s">
        <v>277</v>
      </c>
      <c r="D16" s="41">
        <v>1</v>
      </c>
      <c r="E16" s="54">
        <v>16</v>
      </c>
      <c r="F16" s="66" t="s">
        <v>8</v>
      </c>
      <c r="G16" s="66" t="s">
        <v>434</v>
      </c>
      <c r="H16" s="268">
        <v>35</v>
      </c>
      <c r="I16" s="54"/>
      <c r="J16" s="55"/>
      <c r="K16" s="69"/>
      <c r="L16" s="55" t="s">
        <v>449</v>
      </c>
      <c r="M16" s="92" t="s">
        <v>318</v>
      </c>
      <c r="N16" s="92" t="s">
        <v>315</v>
      </c>
      <c r="O16" s="114">
        <v>4960238.6698000003</v>
      </c>
      <c r="P16" s="114">
        <v>2168099.5477</v>
      </c>
      <c r="Q16" s="25">
        <v>15</v>
      </c>
    </row>
    <row r="17" spans="1:17" ht="13.5" customHeight="1">
      <c r="A17" s="250" t="str">
        <f t="shared" si="0"/>
        <v>UPT1P17</v>
      </c>
      <c r="B17" s="65" t="str">
        <f t="shared" si="1"/>
        <v>UPT1</v>
      </c>
      <c r="C17" s="40" t="s">
        <v>277</v>
      </c>
      <c r="D17" s="41">
        <v>1</v>
      </c>
      <c r="E17" s="54">
        <v>17</v>
      </c>
      <c r="F17" s="66" t="s">
        <v>8</v>
      </c>
      <c r="G17" s="66" t="s">
        <v>434</v>
      </c>
      <c r="H17" s="267">
        <v>20</v>
      </c>
      <c r="I17" s="54"/>
      <c r="J17" s="55"/>
      <c r="K17" s="69"/>
      <c r="L17" s="55" t="s">
        <v>450</v>
      </c>
      <c r="M17" s="92" t="s">
        <v>318</v>
      </c>
      <c r="N17" s="92" t="s">
        <v>316</v>
      </c>
      <c r="O17" s="114">
        <v>4959117.6257999996</v>
      </c>
      <c r="P17" s="114">
        <v>2167545.0518999998</v>
      </c>
      <c r="Q17" s="25">
        <v>16</v>
      </c>
    </row>
    <row r="18" spans="1:17" ht="13.5" customHeight="1">
      <c r="A18" s="250" t="str">
        <f t="shared" si="0"/>
        <v>UPT1P18</v>
      </c>
      <c r="B18" s="65" t="str">
        <f t="shared" si="1"/>
        <v>UPT1</v>
      </c>
      <c r="C18" s="40" t="s">
        <v>277</v>
      </c>
      <c r="D18" s="41">
        <v>1</v>
      </c>
      <c r="E18" s="54">
        <v>18</v>
      </c>
      <c r="F18" s="66" t="s">
        <v>8</v>
      </c>
      <c r="G18" s="66" t="s">
        <v>434</v>
      </c>
      <c r="H18" s="267">
        <v>18</v>
      </c>
      <c r="I18" s="54"/>
      <c r="J18" s="55"/>
      <c r="K18" s="69"/>
      <c r="L18" s="55" t="s">
        <v>451</v>
      </c>
      <c r="M18" s="92" t="s">
        <v>318</v>
      </c>
      <c r="N18" s="92" t="s">
        <v>317</v>
      </c>
      <c r="O18" s="114">
        <v>4959341.0195000004</v>
      </c>
      <c r="P18" s="114">
        <v>2166762.3171000001</v>
      </c>
      <c r="Q18" s="25">
        <v>17</v>
      </c>
    </row>
    <row r="19" spans="1:17" ht="13.5" customHeight="1">
      <c r="A19" s="250" t="str">
        <f t="shared" si="0"/>
        <v>UPT2S1</v>
      </c>
      <c r="B19" s="65" t="str">
        <f t="shared" si="1"/>
        <v>UPT2</v>
      </c>
      <c r="C19" s="40" t="s">
        <v>277</v>
      </c>
      <c r="D19" s="41">
        <v>2</v>
      </c>
      <c r="E19" s="54">
        <v>1</v>
      </c>
      <c r="F19" s="54" t="s">
        <v>13</v>
      </c>
      <c r="G19" s="66" t="s">
        <v>434</v>
      </c>
      <c r="H19" s="267">
        <v>15</v>
      </c>
      <c r="I19" s="54"/>
      <c r="J19" s="55"/>
      <c r="K19" s="69"/>
      <c r="L19" s="33" t="s">
        <v>434</v>
      </c>
      <c r="M19" s="287" t="s">
        <v>580</v>
      </c>
      <c r="N19" s="92" t="s">
        <v>581</v>
      </c>
      <c r="O19" s="114">
        <v>4960703.0921999998</v>
      </c>
      <c r="P19" s="114">
        <v>2172403.0090999999</v>
      </c>
      <c r="Q19" s="25">
        <v>18</v>
      </c>
    </row>
    <row r="20" spans="1:17" ht="13.5" customHeight="1">
      <c r="A20" s="250" t="str">
        <f t="shared" si="0"/>
        <v>UPT2S2</v>
      </c>
      <c r="B20" s="65" t="str">
        <f t="shared" si="1"/>
        <v>UPT2</v>
      </c>
      <c r="C20" s="40" t="s">
        <v>277</v>
      </c>
      <c r="D20" s="41">
        <v>2</v>
      </c>
      <c r="E20" s="54">
        <v>2</v>
      </c>
      <c r="F20" s="54" t="s">
        <v>13</v>
      </c>
      <c r="G20" s="66" t="s">
        <v>434</v>
      </c>
      <c r="H20" s="267">
        <v>15.5</v>
      </c>
      <c r="I20" s="54"/>
      <c r="J20" s="55"/>
      <c r="K20" s="69"/>
      <c r="L20" s="33" t="s">
        <v>434</v>
      </c>
      <c r="M20" s="92" t="s">
        <v>580</v>
      </c>
      <c r="N20" s="92" t="s">
        <v>582</v>
      </c>
      <c r="O20" s="114">
        <v>4960884.7587000001</v>
      </c>
      <c r="P20" s="115">
        <v>2172305.7612999999</v>
      </c>
      <c r="Q20" s="25">
        <v>19</v>
      </c>
    </row>
    <row r="21" spans="1:17" ht="13.5" customHeight="1">
      <c r="A21" s="250" t="str">
        <f t="shared" si="0"/>
        <v>DEI3P1</v>
      </c>
      <c r="B21" s="65" t="str">
        <f t="shared" si="1"/>
        <v>DEI3</v>
      </c>
      <c r="C21" s="40" t="s">
        <v>584</v>
      </c>
      <c r="D21" s="41">
        <v>3</v>
      </c>
      <c r="E21" s="54">
        <v>1</v>
      </c>
      <c r="F21" s="54" t="s">
        <v>8</v>
      </c>
      <c r="G21" s="54" t="s">
        <v>434</v>
      </c>
      <c r="H21" s="269">
        <v>16</v>
      </c>
      <c r="I21" s="54">
        <v>3.3</v>
      </c>
      <c r="J21" s="55"/>
      <c r="K21" s="69"/>
      <c r="L21" s="55" t="s">
        <v>435</v>
      </c>
      <c r="M21" s="92" t="s">
        <v>551</v>
      </c>
      <c r="N21" s="92" t="s">
        <v>551</v>
      </c>
      <c r="O21" s="115">
        <v>4960215.5393000003</v>
      </c>
      <c r="P21" s="115">
        <v>2171304.8402</v>
      </c>
      <c r="Q21" s="25">
        <v>20</v>
      </c>
    </row>
    <row r="22" spans="1:17" ht="13.5" customHeight="1">
      <c r="A22" s="250" t="str">
        <f t="shared" si="0"/>
        <v>DEI3P2</v>
      </c>
      <c r="B22" s="65" t="str">
        <f t="shared" si="1"/>
        <v>DEI3</v>
      </c>
      <c r="C22" s="40" t="s">
        <v>584</v>
      </c>
      <c r="D22" s="41">
        <v>3</v>
      </c>
      <c r="E22" s="54">
        <v>2</v>
      </c>
      <c r="F22" s="54" t="s">
        <v>8</v>
      </c>
      <c r="G22" s="54" t="s">
        <v>434</v>
      </c>
      <c r="H22" s="269">
        <v>16</v>
      </c>
      <c r="I22" s="54">
        <v>3.3</v>
      </c>
      <c r="J22" s="55"/>
      <c r="K22" s="69"/>
      <c r="L22" s="55" t="s">
        <v>436</v>
      </c>
      <c r="M22" s="92" t="s">
        <v>551</v>
      </c>
      <c r="N22" s="92" t="s">
        <v>551</v>
      </c>
      <c r="O22" s="115">
        <v>4960215.5482000001</v>
      </c>
      <c r="P22" s="114">
        <v>2171319.1527</v>
      </c>
      <c r="Q22" s="25">
        <v>21</v>
      </c>
    </row>
    <row r="23" spans="1:17" ht="13.5" customHeight="1">
      <c r="A23" s="250" t="str">
        <f t="shared" si="0"/>
        <v>DEI3P3</v>
      </c>
      <c r="B23" s="65" t="str">
        <f t="shared" si="1"/>
        <v>DEI3</v>
      </c>
      <c r="C23" s="40" t="s">
        <v>584</v>
      </c>
      <c r="D23" s="41">
        <v>3</v>
      </c>
      <c r="E23" s="54">
        <v>3</v>
      </c>
      <c r="F23" s="54" t="s">
        <v>8</v>
      </c>
      <c r="G23" s="54" t="s">
        <v>434</v>
      </c>
      <c r="H23" s="269">
        <v>16</v>
      </c>
      <c r="I23" s="54">
        <v>3.3</v>
      </c>
      <c r="J23" s="55"/>
      <c r="K23" s="69"/>
      <c r="L23" s="55" t="s">
        <v>437</v>
      </c>
      <c r="M23" s="92" t="s">
        <v>551</v>
      </c>
      <c r="N23" s="92" t="s">
        <v>551</v>
      </c>
      <c r="O23" s="114">
        <v>4960202.9380999999</v>
      </c>
      <c r="P23" s="114">
        <v>2171317.6257000002</v>
      </c>
      <c r="Q23" s="25">
        <v>22</v>
      </c>
    </row>
    <row r="24" spans="1:17" ht="13.5" customHeight="1">
      <c r="A24" s="250" t="str">
        <f t="shared" si="0"/>
        <v>DEI3P4</v>
      </c>
      <c r="B24" s="65" t="str">
        <f t="shared" si="1"/>
        <v>DEI3</v>
      </c>
      <c r="C24" s="40" t="s">
        <v>584</v>
      </c>
      <c r="D24" s="41">
        <v>3</v>
      </c>
      <c r="E24" s="54">
        <v>4</v>
      </c>
      <c r="F24" s="54" t="s">
        <v>8</v>
      </c>
      <c r="G24" s="54" t="s">
        <v>570</v>
      </c>
      <c r="H24" s="267">
        <v>11</v>
      </c>
      <c r="I24" s="54">
        <v>3.3</v>
      </c>
      <c r="J24" s="55"/>
      <c r="K24" s="69"/>
      <c r="L24" s="55" t="s">
        <v>438</v>
      </c>
      <c r="M24" s="92" t="s">
        <v>551</v>
      </c>
      <c r="N24" s="92" t="s">
        <v>551</v>
      </c>
      <c r="O24" s="114">
        <v>4960225.3755999999</v>
      </c>
      <c r="P24" s="114">
        <v>2171296.1261999998</v>
      </c>
      <c r="Q24" s="25">
        <v>23</v>
      </c>
    </row>
    <row r="25" spans="1:17" ht="13.5" customHeight="1">
      <c r="A25" s="250" t="str">
        <f t="shared" si="0"/>
        <v>LSG4P3</v>
      </c>
      <c r="B25" s="65" t="str">
        <f t="shared" si="1"/>
        <v>LSG4</v>
      </c>
      <c r="C25" s="40" t="s">
        <v>588</v>
      </c>
      <c r="D25" s="41">
        <v>4</v>
      </c>
      <c r="E25" s="54">
        <v>3</v>
      </c>
      <c r="F25" s="54" t="s">
        <v>8</v>
      </c>
      <c r="G25" s="54" t="s">
        <v>434</v>
      </c>
      <c r="H25" s="267">
        <v>12</v>
      </c>
      <c r="I25" s="54"/>
      <c r="J25" s="55"/>
      <c r="K25" s="69"/>
      <c r="L25" s="55" t="s">
        <v>592</v>
      </c>
      <c r="M25" s="92" t="s">
        <v>593</v>
      </c>
      <c r="N25" s="92" t="s">
        <v>593</v>
      </c>
      <c r="O25" s="114">
        <v>4959757.9480999997</v>
      </c>
      <c r="P25" s="114">
        <v>2169847.0406999998</v>
      </c>
      <c r="Q25" s="25">
        <v>24</v>
      </c>
    </row>
    <row r="26" spans="1:17" ht="13.5" customHeight="1">
      <c r="A26" s="250" t="str">
        <f t="shared" si="0"/>
        <v>LSG4P4</v>
      </c>
      <c r="B26" s="65" t="str">
        <f t="shared" si="1"/>
        <v>LSG4</v>
      </c>
      <c r="C26" s="40" t="s">
        <v>588</v>
      </c>
      <c r="D26" s="41">
        <v>4</v>
      </c>
      <c r="E26" s="54">
        <v>4</v>
      </c>
      <c r="F26" s="54" t="s">
        <v>8</v>
      </c>
      <c r="G26" s="54" t="s">
        <v>434</v>
      </c>
      <c r="H26" s="267">
        <v>12</v>
      </c>
      <c r="I26" s="54"/>
      <c r="J26" s="55"/>
      <c r="K26" s="69"/>
      <c r="L26" s="55" t="s">
        <v>592</v>
      </c>
      <c r="M26" s="92" t="s">
        <v>593</v>
      </c>
      <c r="N26" s="92" t="s">
        <v>593</v>
      </c>
      <c r="O26" s="114">
        <v>4959757.9480999997</v>
      </c>
      <c r="P26" s="114">
        <v>2169847.0406999998</v>
      </c>
      <c r="Q26" s="25">
        <v>25</v>
      </c>
    </row>
    <row r="27" spans="1:17" ht="13.5" customHeight="1">
      <c r="A27" s="250" t="str">
        <f t="shared" si="0"/>
        <v>DEI5P2</v>
      </c>
      <c r="B27" s="65" t="str">
        <f t="shared" si="1"/>
        <v>DEI5</v>
      </c>
      <c r="C27" s="40" t="s">
        <v>584</v>
      </c>
      <c r="D27" s="41">
        <v>5</v>
      </c>
      <c r="E27" s="54">
        <v>2</v>
      </c>
      <c r="F27" s="54" t="s">
        <v>8</v>
      </c>
      <c r="G27" s="54" t="s">
        <v>434</v>
      </c>
      <c r="H27" s="269">
        <v>15.5</v>
      </c>
      <c r="I27" s="54">
        <v>7</v>
      </c>
      <c r="J27" s="55"/>
      <c r="K27" s="69"/>
      <c r="L27" s="55" t="s">
        <v>436</v>
      </c>
      <c r="M27" s="92" t="s">
        <v>628</v>
      </c>
      <c r="N27" s="92" t="s">
        <v>628</v>
      </c>
      <c r="O27" s="114">
        <v>4961547.2780999998</v>
      </c>
      <c r="P27" s="114">
        <v>2171455.8673</v>
      </c>
      <c r="Q27" s="25">
        <v>26</v>
      </c>
    </row>
    <row r="28" spans="1:17" ht="13.5" customHeight="1">
      <c r="A28" s="250" t="str">
        <f t="shared" si="0"/>
        <v>DEI5P1</v>
      </c>
      <c r="B28" s="65" t="str">
        <f t="shared" si="1"/>
        <v>DEI5</v>
      </c>
      <c r="C28" s="40" t="s">
        <v>584</v>
      </c>
      <c r="D28" s="41">
        <v>5</v>
      </c>
      <c r="E28" s="54">
        <v>1</v>
      </c>
      <c r="F28" s="54" t="s">
        <v>8</v>
      </c>
      <c r="G28" s="54" t="s">
        <v>434</v>
      </c>
      <c r="H28" s="267">
        <v>15</v>
      </c>
      <c r="I28" s="54">
        <v>7</v>
      </c>
      <c r="J28" s="55"/>
      <c r="K28" s="69"/>
      <c r="L28" s="55" t="s">
        <v>435</v>
      </c>
      <c r="M28" s="92" t="s">
        <v>628</v>
      </c>
      <c r="N28" s="92" t="s">
        <v>628</v>
      </c>
      <c r="O28" s="114">
        <v>4961541.4269000003</v>
      </c>
      <c r="P28" s="114">
        <v>2171442.3654</v>
      </c>
      <c r="Q28" s="25">
        <v>27</v>
      </c>
    </row>
    <row r="29" spans="1:17" ht="13.5" customHeight="1">
      <c r="A29" s="250" t="str">
        <f t="shared" si="0"/>
        <v>DEI5P3</v>
      </c>
      <c r="B29" s="65" t="str">
        <f t="shared" si="1"/>
        <v>DEI5</v>
      </c>
      <c r="C29" s="40" t="s">
        <v>584</v>
      </c>
      <c r="D29" s="41">
        <v>5</v>
      </c>
      <c r="E29" s="54">
        <v>3</v>
      </c>
      <c r="F29" s="54" t="s">
        <v>8</v>
      </c>
      <c r="G29" s="54" t="s">
        <v>434</v>
      </c>
      <c r="H29" s="267">
        <v>15</v>
      </c>
      <c r="I29" s="54">
        <v>7</v>
      </c>
      <c r="J29" s="55"/>
      <c r="K29" s="69"/>
      <c r="L29" s="55" t="s">
        <v>437</v>
      </c>
      <c r="M29" s="92" t="s">
        <v>628</v>
      </c>
      <c r="N29" s="92" t="s">
        <v>628</v>
      </c>
      <c r="O29" s="114">
        <v>4961550.6546</v>
      </c>
      <c r="P29" s="114">
        <v>2171445.1224000002</v>
      </c>
      <c r="Q29" s="25">
        <v>28</v>
      </c>
    </row>
    <row r="30" spans="1:17" ht="13.5" customHeight="1">
      <c r="A30" s="250" t="str">
        <f t="shared" si="0"/>
        <v>DEI5P4</v>
      </c>
      <c r="B30" s="65" t="str">
        <f t="shared" si="1"/>
        <v>DEI5</v>
      </c>
      <c r="C30" s="40" t="s">
        <v>584</v>
      </c>
      <c r="D30" s="41">
        <v>5</v>
      </c>
      <c r="E30" s="54">
        <v>4</v>
      </c>
      <c r="F30" s="54" t="s">
        <v>8</v>
      </c>
      <c r="G30" s="54" t="s">
        <v>434</v>
      </c>
      <c r="H30" s="267">
        <v>15</v>
      </c>
      <c r="I30" s="54">
        <v>7</v>
      </c>
      <c r="J30" s="55"/>
      <c r="K30" s="69"/>
      <c r="L30" s="55" t="s">
        <v>438</v>
      </c>
      <c r="M30" s="92" t="s">
        <v>628</v>
      </c>
      <c r="N30" s="92" t="s">
        <v>628</v>
      </c>
      <c r="O30" s="114">
        <v>4961559.273</v>
      </c>
      <c r="P30" s="114">
        <v>2171457.3949000002</v>
      </c>
      <c r="Q30" s="25">
        <v>29</v>
      </c>
    </row>
    <row r="31" spans="1:17" ht="13.5" customHeight="1">
      <c r="A31" s="250" t="str">
        <f t="shared" si="0"/>
        <v>APP6P1</v>
      </c>
      <c r="B31" s="65" t="str">
        <f t="shared" si="1"/>
        <v>APP6</v>
      </c>
      <c r="C31" s="40" t="s">
        <v>654</v>
      </c>
      <c r="D31" s="41">
        <v>6</v>
      </c>
      <c r="E31" s="54">
        <v>1</v>
      </c>
      <c r="F31" s="54" t="s">
        <v>8</v>
      </c>
      <c r="G31" s="54" t="s">
        <v>434</v>
      </c>
      <c r="H31" s="267">
        <v>15</v>
      </c>
      <c r="I31" s="54"/>
      <c r="J31" s="55"/>
      <c r="K31" s="69"/>
      <c r="L31" s="55" t="s">
        <v>435</v>
      </c>
      <c r="M31" s="92" t="s">
        <v>662</v>
      </c>
      <c r="N31" s="92" t="s">
        <v>662</v>
      </c>
      <c r="O31" s="114">
        <v>4960902.7958000004</v>
      </c>
      <c r="P31" s="114">
        <v>2170626.2834000001</v>
      </c>
      <c r="Q31" s="25">
        <v>30</v>
      </c>
    </row>
    <row r="32" spans="1:17">
      <c r="A32" s="250" t="str">
        <f t="shared" si="0"/>
        <v>APP6P2</v>
      </c>
      <c r="B32" s="65" t="str">
        <f t="shared" si="1"/>
        <v>APP6</v>
      </c>
      <c r="C32" s="40" t="s">
        <v>654</v>
      </c>
      <c r="D32" s="41">
        <v>6</v>
      </c>
      <c r="E32" s="54">
        <v>2</v>
      </c>
      <c r="F32" s="54" t="s">
        <v>8</v>
      </c>
      <c r="G32" s="54" t="s">
        <v>434</v>
      </c>
      <c r="H32" s="267">
        <v>15</v>
      </c>
      <c r="I32" s="54"/>
      <c r="J32" s="55"/>
      <c r="K32" s="69"/>
      <c r="L32" s="55" t="s">
        <v>436</v>
      </c>
      <c r="M32" s="92" t="s">
        <v>662</v>
      </c>
      <c r="N32" s="92" t="s">
        <v>662</v>
      </c>
      <c r="O32" s="114">
        <v>4960888.9439000003</v>
      </c>
      <c r="P32" s="114">
        <v>2170605.4197</v>
      </c>
      <c r="Q32" s="25">
        <v>31</v>
      </c>
    </row>
    <row r="33" spans="1:17">
      <c r="A33" s="250" t="str">
        <f t="shared" si="0"/>
        <v>APP6P3</v>
      </c>
      <c r="B33" s="65" t="str">
        <f t="shared" si="1"/>
        <v>APP6</v>
      </c>
      <c r="C33" s="40" t="s">
        <v>654</v>
      </c>
      <c r="D33" s="41">
        <v>6</v>
      </c>
      <c r="E33" s="54">
        <v>3</v>
      </c>
      <c r="F33" s="54" t="s">
        <v>8</v>
      </c>
      <c r="G33" s="54" t="s">
        <v>434</v>
      </c>
      <c r="H33" s="267">
        <v>15</v>
      </c>
      <c r="I33" s="54"/>
      <c r="J33" s="55"/>
      <c r="K33" s="69"/>
      <c r="L33" s="55" t="s">
        <v>437</v>
      </c>
      <c r="M33" s="92" t="s">
        <v>662</v>
      </c>
      <c r="N33" s="92" t="s">
        <v>662</v>
      </c>
      <c r="O33" s="114">
        <v>4960874.4731999999</v>
      </c>
      <c r="P33" s="114">
        <v>2170578.4177000001</v>
      </c>
      <c r="Q33" s="25">
        <v>32</v>
      </c>
    </row>
    <row r="34" spans="1:17">
      <c r="A34" s="250" t="str">
        <f t="shared" ref="A34:A69" si="2">CONCATENATE(C34,D34,F34,E34)</f>
        <v>CTE7P1</v>
      </c>
      <c r="B34" s="65" t="str">
        <f t="shared" ref="B34:B68" si="3">CONCATENATE(C34,D34)</f>
        <v>CTE7</v>
      </c>
      <c r="C34" s="40" t="s">
        <v>816</v>
      </c>
      <c r="D34" s="41">
        <v>7</v>
      </c>
      <c r="E34" s="54">
        <v>1</v>
      </c>
      <c r="F34" s="54" t="s">
        <v>8</v>
      </c>
      <c r="G34" s="54" t="s">
        <v>434</v>
      </c>
      <c r="H34" s="267">
        <v>12</v>
      </c>
      <c r="I34" s="54"/>
      <c r="J34" s="55"/>
      <c r="K34" s="69"/>
      <c r="L34" s="55" t="s">
        <v>435</v>
      </c>
      <c r="M34" s="92" t="s">
        <v>824</v>
      </c>
      <c r="N34" s="92" t="s">
        <v>824</v>
      </c>
      <c r="O34" s="114">
        <v>4960860.4151999997</v>
      </c>
      <c r="P34" s="114">
        <v>2170555.5077999998</v>
      </c>
      <c r="Q34" s="25">
        <v>33</v>
      </c>
    </row>
    <row r="35" spans="1:17">
      <c r="A35" s="250" t="str">
        <f t="shared" si="2"/>
        <v>CTE7P3</v>
      </c>
      <c r="B35" s="65" t="str">
        <f t="shared" si="3"/>
        <v>CTE7</v>
      </c>
      <c r="C35" s="40" t="s">
        <v>816</v>
      </c>
      <c r="D35" s="41">
        <v>7</v>
      </c>
      <c r="E35" s="54">
        <v>3</v>
      </c>
      <c r="F35" s="54" t="s">
        <v>8</v>
      </c>
      <c r="G35" s="54" t="s">
        <v>434</v>
      </c>
      <c r="H35" s="267">
        <v>12</v>
      </c>
      <c r="I35" s="54"/>
      <c r="J35" s="55"/>
      <c r="K35" s="69"/>
      <c r="L35" s="55" t="s">
        <v>437</v>
      </c>
      <c r="M35" s="92" t="s">
        <v>824</v>
      </c>
      <c r="N35" s="92" t="s">
        <v>824</v>
      </c>
      <c r="O35" s="114">
        <v>4960846.2538000001</v>
      </c>
      <c r="P35" s="114">
        <v>2170531.5750000002</v>
      </c>
      <c r="Q35" s="25">
        <v>34</v>
      </c>
    </row>
    <row r="36" spans="1:17">
      <c r="A36" s="250" t="str">
        <f t="shared" si="2"/>
        <v>LHL8P3</v>
      </c>
      <c r="B36" s="65" t="str">
        <f t="shared" si="3"/>
        <v>LHL8</v>
      </c>
      <c r="C36" s="40" t="s">
        <v>844</v>
      </c>
      <c r="D36" s="41">
        <v>8</v>
      </c>
      <c r="E36" s="54">
        <v>3</v>
      </c>
      <c r="F36" s="54" t="s">
        <v>8</v>
      </c>
      <c r="G36" s="54" t="s">
        <v>434</v>
      </c>
      <c r="H36" s="267">
        <v>15</v>
      </c>
      <c r="I36" s="54"/>
      <c r="J36" s="55"/>
      <c r="K36" s="69"/>
      <c r="L36" s="55" t="s">
        <v>863</v>
      </c>
      <c r="M36" s="92" t="s">
        <v>851</v>
      </c>
      <c r="N36" s="92" t="s">
        <v>852</v>
      </c>
      <c r="O36" s="114">
        <v>4959903.2476000004</v>
      </c>
      <c r="P36" s="114">
        <v>2169913.6008000001</v>
      </c>
      <c r="Q36" s="25">
        <v>35</v>
      </c>
    </row>
    <row r="37" spans="1:17">
      <c r="A37" s="250" t="str">
        <f t="shared" si="2"/>
        <v>LHL8P4</v>
      </c>
      <c r="B37" s="65" t="str">
        <f t="shared" si="3"/>
        <v>LHL8</v>
      </c>
      <c r="C37" s="40" t="s">
        <v>844</v>
      </c>
      <c r="D37" s="41">
        <v>8</v>
      </c>
      <c r="E37" s="54">
        <v>4</v>
      </c>
      <c r="F37" s="54" t="s">
        <v>8</v>
      </c>
      <c r="G37" s="54" t="s">
        <v>434</v>
      </c>
      <c r="H37" s="267">
        <v>15</v>
      </c>
      <c r="I37" s="54"/>
      <c r="J37" s="55"/>
      <c r="K37" s="69"/>
      <c r="L37" s="55" t="s">
        <v>864</v>
      </c>
      <c r="M37" s="92" t="s">
        <v>851</v>
      </c>
      <c r="N37" s="92" t="s">
        <v>852</v>
      </c>
      <c r="O37" s="114">
        <v>4959903.2476000004</v>
      </c>
      <c r="P37" s="114">
        <v>2169913.6008000001</v>
      </c>
      <c r="Q37" s="25">
        <v>36</v>
      </c>
    </row>
    <row r="38" spans="1:17">
      <c r="A38" s="250" t="str">
        <f t="shared" si="2"/>
        <v>LHL9P1</v>
      </c>
      <c r="B38" s="65" t="str">
        <f t="shared" si="3"/>
        <v>LHL9</v>
      </c>
      <c r="C38" s="40" t="s">
        <v>844</v>
      </c>
      <c r="D38" s="41">
        <v>9</v>
      </c>
      <c r="E38" s="54">
        <v>1</v>
      </c>
      <c r="F38" s="54" t="s">
        <v>8</v>
      </c>
      <c r="G38" s="54" t="s">
        <v>434</v>
      </c>
      <c r="H38" s="267">
        <v>12</v>
      </c>
      <c r="I38" s="54"/>
      <c r="J38" s="55"/>
      <c r="K38" s="69"/>
      <c r="L38" s="55" t="s">
        <v>869</v>
      </c>
      <c r="M38" s="92" t="s">
        <v>320</v>
      </c>
      <c r="N38" s="55" t="s">
        <v>320</v>
      </c>
      <c r="O38" s="114">
        <v>4959994.4173999997</v>
      </c>
      <c r="P38" s="114">
        <v>2168948.2626</v>
      </c>
      <c r="Q38" s="25">
        <v>37</v>
      </c>
    </row>
    <row r="39" spans="1:17">
      <c r="A39" s="250" t="str">
        <f t="shared" si="2"/>
        <v>LHL9P3</v>
      </c>
      <c r="B39" s="65" t="str">
        <f t="shared" si="3"/>
        <v>LHL9</v>
      </c>
      <c r="C39" s="40" t="s">
        <v>844</v>
      </c>
      <c r="D39" s="41">
        <v>9</v>
      </c>
      <c r="E39" s="54">
        <v>3</v>
      </c>
      <c r="F39" s="54" t="s">
        <v>8</v>
      </c>
      <c r="G39" s="54" t="s">
        <v>434</v>
      </c>
      <c r="H39" s="267">
        <v>10.5</v>
      </c>
      <c r="I39" s="54"/>
      <c r="J39" s="55"/>
      <c r="K39" s="69"/>
      <c r="L39" s="55" t="s">
        <v>863</v>
      </c>
      <c r="M39" s="92" t="s">
        <v>320</v>
      </c>
      <c r="N39" s="55" t="s">
        <v>320</v>
      </c>
      <c r="O39" s="114">
        <v>4959994.4173999997</v>
      </c>
      <c r="P39" s="114">
        <v>2168948.2626</v>
      </c>
      <c r="Q39" s="25">
        <v>38</v>
      </c>
    </row>
    <row r="40" spans="1:17">
      <c r="A40" s="250" t="str">
        <f t="shared" si="2"/>
        <v>LHL9P4</v>
      </c>
      <c r="B40" s="65" t="str">
        <f t="shared" si="3"/>
        <v>LHL9</v>
      </c>
      <c r="C40" s="40" t="s">
        <v>844</v>
      </c>
      <c r="D40" s="41">
        <v>9</v>
      </c>
      <c r="E40" s="54">
        <v>4</v>
      </c>
      <c r="F40" s="54" t="s">
        <v>8</v>
      </c>
      <c r="G40" s="54" t="s">
        <v>434</v>
      </c>
      <c r="H40" s="267">
        <v>15</v>
      </c>
      <c r="I40" s="54"/>
      <c r="J40" s="55"/>
      <c r="K40" s="69"/>
      <c r="L40" s="55" t="s">
        <v>864</v>
      </c>
      <c r="M40" s="92" t="s">
        <v>320</v>
      </c>
      <c r="N40" s="55" t="s">
        <v>320</v>
      </c>
      <c r="O40" s="114">
        <v>4959994.4173999997</v>
      </c>
      <c r="P40" s="114">
        <v>2168948.2626</v>
      </c>
      <c r="Q40" s="25">
        <v>39</v>
      </c>
    </row>
    <row r="41" spans="1:17">
      <c r="A41" s="250" t="str">
        <f t="shared" si="2"/>
        <v>APP10P4</v>
      </c>
      <c r="B41" s="65" t="str">
        <f t="shared" si="3"/>
        <v>APP10</v>
      </c>
      <c r="C41" s="40" t="s">
        <v>654</v>
      </c>
      <c r="D41" s="41">
        <v>10</v>
      </c>
      <c r="E41" s="54">
        <v>4</v>
      </c>
      <c r="F41" s="54" t="s">
        <v>8</v>
      </c>
      <c r="G41" s="66" t="s">
        <v>434</v>
      </c>
      <c r="H41" s="267">
        <v>15</v>
      </c>
      <c r="I41" s="54"/>
      <c r="J41" s="55"/>
      <c r="K41" s="69"/>
      <c r="L41" s="33" t="s">
        <v>864</v>
      </c>
      <c r="M41" s="287"/>
      <c r="N41" s="92"/>
      <c r="O41" s="114">
        <v>4961111.1194000002</v>
      </c>
      <c r="P41" s="114">
        <v>2172061.8585000001</v>
      </c>
      <c r="Q41" s="25">
        <v>40</v>
      </c>
    </row>
    <row r="42" spans="1:17">
      <c r="A42" s="250" t="str">
        <f t="shared" si="2"/>
        <v>APP10P5</v>
      </c>
      <c r="B42" s="65" t="str">
        <f t="shared" si="3"/>
        <v>APP10</v>
      </c>
      <c r="C42" s="40" t="s">
        <v>654</v>
      </c>
      <c r="D42" s="41">
        <v>10</v>
      </c>
      <c r="E42" s="54">
        <v>5</v>
      </c>
      <c r="F42" s="54" t="s">
        <v>8</v>
      </c>
      <c r="G42" s="66" t="s">
        <v>434</v>
      </c>
      <c r="H42" s="267">
        <v>15</v>
      </c>
      <c r="I42" s="54"/>
      <c r="J42" s="55"/>
      <c r="K42" s="69"/>
      <c r="L42" s="55" t="s">
        <v>911</v>
      </c>
      <c r="M42" s="92"/>
      <c r="N42" s="92"/>
      <c r="O42" s="114">
        <v>4961111.1194000002</v>
      </c>
      <c r="P42" s="114">
        <v>2172061.8585000001</v>
      </c>
      <c r="Q42" s="25">
        <v>41</v>
      </c>
    </row>
    <row r="43" spans="1:17">
      <c r="A43" s="250" t="str">
        <f t="shared" si="2"/>
        <v>LHL11P1</v>
      </c>
      <c r="B43" s="65" t="str">
        <f t="shared" si="3"/>
        <v>LHL11</v>
      </c>
      <c r="C43" s="40" t="s">
        <v>844</v>
      </c>
      <c r="D43" s="41">
        <v>11</v>
      </c>
      <c r="E43" s="54">
        <v>1</v>
      </c>
      <c r="F43" s="54" t="s">
        <v>8</v>
      </c>
      <c r="G43" s="54" t="s">
        <v>434</v>
      </c>
      <c r="H43" s="267">
        <v>20.3</v>
      </c>
      <c r="I43" s="54"/>
      <c r="J43" s="55"/>
      <c r="K43" s="69"/>
      <c r="L43" s="55" t="s">
        <v>869</v>
      </c>
      <c r="M43" s="92"/>
      <c r="N43" s="92"/>
      <c r="O43" s="114">
        <v>4959980.9831999997</v>
      </c>
      <c r="P43" s="114">
        <v>2170410.1340999999</v>
      </c>
      <c r="Q43" s="25">
        <v>42</v>
      </c>
    </row>
    <row r="44" spans="1:17">
      <c r="A44" s="250" t="str">
        <f t="shared" si="2"/>
        <v>LHL11P4</v>
      </c>
      <c r="B44" s="65" t="str">
        <f t="shared" si="3"/>
        <v>LHL11</v>
      </c>
      <c r="C44" s="40" t="s">
        <v>844</v>
      </c>
      <c r="D44" s="41">
        <v>11</v>
      </c>
      <c r="E44" s="54">
        <v>4</v>
      </c>
      <c r="F44" s="54" t="s">
        <v>8</v>
      </c>
      <c r="G44" s="54" t="s">
        <v>434</v>
      </c>
      <c r="H44" s="267">
        <v>21</v>
      </c>
      <c r="I44" s="54"/>
      <c r="J44" s="55"/>
      <c r="K44" s="69"/>
      <c r="L44" s="55" t="s">
        <v>951</v>
      </c>
      <c r="M44" s="92"/>
      <c r="N44" s="92"/>
      <c r="O44" s="114">
        <v>4959980.9831999997</v>
      </c>
      <c r="P44" s="114">
        <v>2170410.1340999999</v>
      </c>
      <c r="Q44" s="25">
        <v>43</v>
      </c>
    </row>
    <row r="45" spans="1:17">
      <c r="A45" s="250" t="str">
        <f t="shared" si="2"/>
        <v>LSP12P1</v>
      </c>
      <c r="B45" s="65" t="str">
        <f t="shared" si="3"/>
        <v>LSP12</v>
      </c>
      <c r="C45" s="40" t="s">
        <v>975</v>
      </c>
      <c r="D45" s="41">
        <v>12</v>
      </c>
      <c r="E45" s="54">
        <v>1</v>
      </c>
      <c r="F45" s="54" t="s">
        <v>8</v>
      </c>
      <c r="G45" s="54" t="s">
        <v>434</v>
      </c>
      <c r="H45" s="267">
        <v>15</v>
      </c>
      <c r="I45" s="54"/>
      <c r="J45" s="55"/>
      <c r="K45" s="69"/>
      <c r="L45" s="55" t="s">
        <v>970</v>
      </c>
      <c r="M45" s="92" t="s">
        <v>981</v>
      </c>
      <c r="N45" s="92" t="s">
        <v>283</v>
      </c>
      <c r="O45" s="114">
        <v>4961068.3323999997</v>
      </c>
      <c r="P45" s="114">
        <v>2171939.5795999998</v>
      </c>
      <c r="Q45" s="25">
        <v>44</v>
      </c>
    </row>
    <row r="46" spans="1:17" ht="14.25" customHeight="1">
      <c r="A46" s="250" t="str">
        <f t="shared" si="2"/>
        <v>LSP12P2</v>
      </c>
      <c r="B46" s="65" t="str">
        <f t="shared" si="3"/>
        <v>LSP12</v>
      </c>
      <c r="C46" s="40" t="s">
        <v>975</v>
      </c>
      <c r="D46" s="41">
        <v>12</v>
      </c>
      <c r="E46" s="54">
        <v>2</v>
      </c>
      <c r="F46" s="54" t="s">
        <v>8</v>
      </c>
      <c r="G46" s="54" t="s">
        <v>434</v>
      </c>
      <c r="H46" s="267">
        <v>15</v>
      </c>
      <c r="I46" s="54"/>
      <c r="J46" s="55"/>
      <c r="K46" s="69"/>
      <c r="L46" s="55" t="s">
        <v>971</v>
      </c>
      <c r="M46" s="92" t="s">
        <v>981</v>
      </c>
      <c r="N46" s="92" t="s">
        <v>283</v>
      </c>
      <c r="O46" s="114">
        <v>4961068.3323999997</v>
      </c>
      <c r="P46" s="114">
        <v>2171939.5795999998</v>
      </c>
      <c r="Q46" s="25">
        <v>45</v>
      </c>
    </row>
    <row r="47" spans="1:17" ht="14.25" customHeight="1">
      <c r="A47" s="250" t="str">
        <f t="shared" si="2"/>
        <v>LSP12P3</v>
      </c>
      <c r="B47" s="65" t="str">
        <f t="shared" si="3"/>
        <v>LSP12</v>
      </c>
      <c r="C47" s="40" t="s">
        <v>975</v>
      </c>
      <c r="D47" s="41">
        <v>12</v>
      </c>
      <c r="E47" s="54">
        <v>3</v>
      </c>
      <c r="F47" s="54" t="s">
        <v>8</v>
      </c>
      <c r="G47" s="54" t="s">
        <v>434</v>
      </c>
      <c r="H47" s="267">
        <v>15</v>
      </c>
      <c r="I47" s="54"/>
      <c r="J47" s="55"/>
      <c r="K47" s="69"/>
      <c r="L47" s="55" t="s">
        <v>972</v>
      </c>
      <c r="M47" s="92" t="s">
        <v>981</v>
      </c>
      <c r="N47" s="92" t="s">
        <v>283</v>
      </c>
      <c r="O47" s="114">
        <v>4961068.3323999997</v>
      </c>
      <c r="P47" s="114">
        <v>2171939.5795999998</v>
      </c>
      <c r="Q47" s="25">
        <v>46</v>
      </c>
    </row>
    <row r="48" spans="1:17" ht="14.25" customHeight="1">
      <c r="A48" s="250" t="str">
        <f t="shared" si="2"/>
        <v>JIS13P1</v>
      </c>
      <c r="B48" s="65" t="str">
        <f t="shared" si="3"/>
        <v>JIS13</v>
      </c>
      <c r="C48" s="40" t="s">
        <v>1005</v>
      </c>
      <c r="D48" s="41">
        <v>13</v>
      </c>
      <c r="E48" s="54">
        <v>1</v>
      </c>
      <c r="F48" s="54" t="s">
        <v>8</v>
      </c>
      <c r="G48" s="54" t="s">
        <v>434</v>
      </c>
      <c r="H48" s="267">
        <v>14.4</v>
      </c>
      <c r="I48" s="54">
        <v>1.8</v>
      </c>
      <c r="J48" s="55"/>
      <c r="K48" s="69"/>
      <c r="L48" s="55" t="s">
        <v>970</v>
      </c>
      <c r="M48" s="92" t="s">
        <v>1013</v>
      </c>
      <c r="N48" s="92" t="s">
        <v>1013</v>
      </c>
      <c r="O48" s="114">
        <v>4960585.7752999999</v>
      </c>
      <c r="P48" s="114">
        <v>2170721.9558000001</v>
      </c>
      <c r="Q48" s="25">
        <v>47</v>
      </c>
    </row>
    <row r="49" spans="1:17" ht="14.25" customHeight="1">
      <c r="A49" s="250" t="str">
        <f t="shared" si="2"/>
        <v>JIS13P2</v>
      </c>
      <c r="B49" s="65" t="str">
        <f t="shared" si="3"/>
        <v>JIS13</v>
      </c>
      <c r="C49" s="40" t="s">
        <v>1005</v>
      </c>
      <c r="D49" s="41">
        <v>13</v>
      </c>
      <c r="E49" s="54">
        <v>2</v>
      </c>
      <c r="F49" s="54" t="s">
        <v>8</v>
      </c>
      <c r="G49" s="54" t="s">
        <v>434</v>
      </c>
      <c r="H49" s="267">
        <v>13.4</v>
      </c>
      <c r="I49" s="54">
        <v>1.8</v>
      </c>
      <c r="J49" s="55"/>
      <c r="K49" s="69"/>
      <c r="L49" s="55" t="s">
        <v>971</v>
      </c>
      <c r="M49" s="92" t="s">
        <v>1013</v>
      </c>
      <c r="N49" s="92" t="s">
        <v>1013</v>
      </c>
      <c r="O49" s="114">
        <v>4960585.7752999999</v>
      </c>
      <c r="P49" s="114">
        <v>2170721.9558000001</v>
      </c>
      <c r="Q49" s="25">
        <v>48</v>
      </c>
    </row>
    <row r="50" spans="1:17" ht="14.25" customHeight="1">
      <c r="A50" s="250" t="str">
        <f t="shared" si="2"/>
        <v>JIS13P3</v>
      </c>
      <c r="B50" s="65" t="str">
        <f t="shared" si="3"/>
        <v>JIS13</v>
      </c>
      <c r="C50" s="40" t="s">
        <v>1005</v>
      </c>
      <c r="D50" s="41">
        <v>13</v>
      </c>
      <c r="E50" s="54">
        <v>3</v>
      </c>
      <c r="F50" s="54" t="s">
        <v>8</v>
      </c>
      <c r="G50" s="54" t="s">
        <v>434</v>
      </c>
      <c r="H50" s="267">
        <v>13.6</v>
      </c>
      <c r="I50" s="54">
        <v>1.8</v>
      </c>
      <c r="J50" s="55"/>
      <c r="K50" s="69"/>
      <c r="L50" s="55" t="s">
        <v>972</v>
      </c>
      <c r="M50" s="92" t="s">
        <v>1013</v>
      </c>
      <c r="N50" s="92" t="s">
        <v>1013</v>
      </c>
      <c r="O50" s="114">
        <v>4960585.7752999999</v>
      </c>
      <c r="P50" s="114">
        <v>2170721.9558000001</v>
      </c>
      <c r="Q50" s="25">
        <v>49</v>
      </c>
    </row>
    <row r="51" spans="1:17" ht="14.25" customHeight="1">
      <c r="A51" s="250" t="str">
        <f t="shared" si="2"/>
        <v>JIS13P4</v>
      </c>
      <c r="B51" s="65" t="str">
        <f t="shared" si="3"/>
        <v>JIS13</v>
      </c>
      <c r="C51" s="40" t="s">
        <v>1005</v>
      </c>
      <c r="D51" s="41">
        <v>13</v>
      </c>
      <c r="E51" s="54">
        <v>4</v>
      </c>
      <c r="F51" s="54" t="s">
        <v>8</v>
      </c>
      <c r="G51" s="54" t="s">
        <v>434</v>
      </c>
      <c r="H51" s="267">
        <v>14.4</v>
      </c>
      <c r="I51" s="54">
        <v>1.8</v>
      </c>
      <c r="J51" s="55"/>
      <c r="K51" s="69"/>
      <c r="L51" s="55" t="s">
        <v>1036</v>
      </c>
      <c r="M51" s="92" t="s">
        <v>1013</v>
      </c>
      <c r="N51" s="55" t="s">
        <v>1013</v>
      </c>
      <c r="O51" s="114">
        <v>4960585.7752999999</v>
      </c>
      <c r="P51" s="114">
        <v>2170721.9558000001</v>
      </c>
      <c r="Q51" s="25">
        <v>50</v>
      </c>
    </row>
    <row r="52" spans="1:17" ht="14.25" customHeight="1">
      <c r="A52" s="250" t="str">
        <f t="shared" si="2"/>
        <v>CSE14P3</v>
      </c>
      <c r="B52" s="65" t="str">
        <f t="shared" si="3"/>
        <v>CSE14</v>
      </c>
      <c r="C52" s="40" t="s">
        <v>1028</v>
      </c>
      <c r="D52" s="41">
        <v>14</v>
      </c>
      <c r="E52" s="54">
        <v>3</v>
      </c>
      <c r="F52" s="54" t="s">
        <v>8</v>
      </c>
      <c r="G52" s="54" t="s">
        <v>434</v>
      </c>
      <c r="H52" s="267">
        <v>15.2</v>
      </c>
      <c r="I52" s="54"/>
      <c r="J52" s="55"/>
      <c r="K52" s="69"/>
      <c r="L52" s="55" t="s">
        <v>972</v>
      </c>
      <c r="M52" s="92" t="s">
        <v>1035</v>
      </c>
      <c r="N52" s="55" t="s">
        <v>1035</v>
      </c>
      <c r="O52" s="114">
        <v>4960918.6489000004</v>
      </c>
      <c r="P52" s="114">
        <v>2171940.5526000001</v>
      </c>
      <c r="Q52" s="25">
        <v>51</v>
      </c>
    </row>
    <row r="53" spans="1:17" ht="14.25" customHeight="1">
      <c r="A53" s="250" t="str">
        <f t="shared" si="2"/>
        <v>CSE14P4</v>
      </c>
      <c r="B53" s="65" t="str">
        <f t="shared" si="3"/>
        <v>CSE14</v>
      </c>
      <c r="C53" s="40" t="s">
        <v>1028</v>
      </c>
      <c r="D53" s="41">
        <v>14</v>
      </c>
      <c r="E53" s="54">
        <v>4</v>
      </c>
      <c r="F53" s="54" t="s">
        <v>8</v>
      </c>
      <c r="G53" s="54" t="s">
        <v>434</v>
      </c>
      <c r="H53" s="267">
        <v>15.2</v>
      </c>
      <c r="I53" s="54"/>
      <c r="J53" s="55"/>
      <c r="K53" s="69"/>
      <c r="L53" s="55" t="s">
        <v>1036</v>
      </c>
      <c r="M53" s="92" t="s">
        <v>1035</v>
      </c>
      <c r="N53" s="55" t="s">
        <v>1035</v>
      </c>
      <c r="O53" s="114">
        <v>4960918.6489000004</v>
      </c>
      <c r="P53" s="114">
        <v>2171940.5526000001</v>
      </c>
      <c r="Q53" s="25">
        <v>52</v>
      </c>
    </row>
    <row r="54" spans="1:17" ht="14.25" customHeight="1">
      <c r="A54" s="250" t="str">
        <f t="shared" si="2"/>
        <v>IJA15P1</v>
      </c>
      <c r="B54" s="65" t="str">
        <f t="shared" si="3"/>
        <v>IJA15</v>
      </c>
      <c r="C54" s="40" t="s">
        <v>1045</v>
      </c>
      <c r="D54" s="41">
        <v>15</v>
      </c>
      <c r="E54" s="54">
        <v>1</v>
      </c>
      <c r="F54" s="54" t="s">
        <v>8</v>
      </c>
      <c r="G54" s="54" t="s">
        <v>434</v>
      </c>
      <c r="H54" s="267">
        <v>15</v>
      </c>
      <c r="I54" s="54"/>
      <c r="J54" s="55"/>
      <c r="K54" s="69"/>
      <c r="L54" s="55" t="s">
        <v>970</v>
      </c>
      <c r="M54" s="92" t="s">
        <v>1052</v>
      </c>
      <c r="N54" s="55" t="s">
        <v>1052</v>
      </c>
      <c r="O54" s="114">
        <v>4959320.2527999999</v>
      </c>
      <c r="P54" s="114">
        <v>2168762.8908000002</v>
      </c>
      <c r="Q54" s="25">
        <v>53</v>
      </c>
    </row>
    <row r="55" spans="1:17" ht="14.25" customHeight="1">
      <c r="A55" s="250" t="str">
        <f t="shared" si="2"/>
        <v>IJA15P2</v>
      </c>
      <c r="B55" s="65" t="str">
        <f t="shared" si="3"/>
        <v>IJA15</v>
      </c>
      <c r="C55" s="40" t="s">
        <v>1045</v>
      </c>
      <c r="D55" s="41">
        <v>15</v>
      </c>
      <c r="E55" s="54">
        <v>2</v>
      </c>
      <c r="F55" s="54" t="s">
        <v>8</v>
      </c>
      <c r="G55" s="54" t="s">
        <v>434</v>
      </c>
      <c r="H55" s="267">
        <v>15</v>
      </c>
      <c r="I55" s="54"/>
      <c r="J55" s="55"/>
      <c r="K55" s="69"/>
      <c r="L55" s="55" t="s">
        <v>971</v>
      </c>
      <c r="M55" s="92" t="s">
        <v>1052</v>
      </c>
      <c r="N55" s="55" t="s">
        <v>1052</v>
      </c>
      <c r="O55" s="114">
        <v>4959320.2527999999</v>
      </c>
      <c r="P55" s="114">
        <v>2168762.8908000002</v>
      </c>
      <c r="Q55" s="25">
        <v>54</v>
      </c>
    </row>
    <row r="56" spans="1:17" ht="14.25" customHeight="1">
      <c r="A56" s="250" t="str">
        <f t="shared" si="2"/>
        <v>IJA15P3</v>
      </c>
      <c r="B56" s="65" t="str">
        <f t="shared" si="3"/>
        <v>IJA15</v>
      </c>
      <c r="C56" s="40" t="s">
        <v>1045</v>
      </c>
      <c r="D56" s="41">
        <v>15</v>
      </c>
      <c r="E56" s="54">
        <v>3</v>
      </c>
      <c r="F56" s="54" t="s">
        <v>8</v>
      </c>
      <c r="G56" s="54" t="s">
        <v>434</v>
      </c>
      <c r="H56" s="267">
        <v>15</v>
      </c>
      <c r="I56" s="54"/>
      <c r="J56" s="55"/>
      <c r="K56" s="69"/>
      <c r="L56" s="55" t="s">
        <v>972</v>
      </c>
      <c r="M56" s="92" t="s">
        <v>1052</v>
      </c>
      <c r="N56" s="55" t="s">
        <v>1052</v>
      </c>
      <c r="O56" s="114">
        <v>4959320.2527999999</v>
      </c>
      <c r="P56" s="114">
        <v>2168762.8908000002</v>
      </c>
      <c r="Q56" s="25">
        <v>55</v>
      </c>
    </row>
    <row r="57" spans="1:17" ht="14.25" customHeight="1">
      <c r="A57" s="250" t="str">
        <f t="shared" si="2"/>
        <v>IJA15P4</v>
      </c>
      <c r="B57" s="65" t="str">
        <f t="shared" si="3"/>
        <v>IJA15</v>
      </c>
      <c r="C57" s="40" t="s">
        <v>1045</v>
      </c>
      <c r="D57" s="41">
        <v>15</v>
      </c>
      <c r="E57" s="54">
        <v>4</v>
      </c>
      <c r="F57" s="54" t="s">
        <v>8</v>
      </c>
      <c r="G57" s="54" t="s">
        <v>434</v>
      </c>
      <c r="H57" s="267">
        <v>15</v>
      </c>
      <c r="I57" s="54"/>
      <c r="J57" s="55"/>
      <c r="K57" s="69"/>
      <c r="L57" s="55" t="s">
        <v>1036</v>
      </c>
      <c r="M57" s="92" t="s">
        <v>1052</v>
      </c>
      <c r="N57" s="55" t="s">
        <v>1052</v>
      </c>
      <c r="O57" s="114">
        <v>4959320.2527999999</v>
      </c>
      <c r="P57" s="114">
        <v>2168762.8908000002</v>
      </c>
      <c r="Q57" s="25">
        <v>56</v>
      </c>
    </row>
    <row r="58" spans="1:17" ht="14.25" customHeight="1">
      <c r="A58" s="250" t="str">
        <f t="shared" si="2"/>
        <v>AUS16P5</v>
      </c>
      <c r="B58" s="65" t="str">
        <f t="shared" si="3"/>
        <v>AUS16</v>
      </c>
      <c r="C58" s="40" t="s">
        <v>273</v>
      </c>
      <c r="D58" s="41">
        <v>16</v>
      </c>
      <c r="E58" s="54">
        <v>5</v>
      </c>
      <c r="F58" s="54" t="s">
        <v>8</v>
      </c>
      <c r="G58" s="54" t="s">
        <v>434</v>
      </c>
      <c r="H58" s="270">
        <v>14</v>
      </c>
      <c r="I58" s="54">
        <v>1.5</v>
      </c>
      <c r="J58" s="55"/>
      <c r="K58" s="69"/>
      <c r="L58" s="55" t="s">
        <v>437</v>
      </c>
      <c r="M58" s="92" t="s">
        <v>1099</v>
      </c>
      <c r="N58" s="92" t="s">
        <v>1099</v>
      </c>
      <c r="O58" s="114">
        <v>4962953.9058999997</v>
      </c>
      <c r="P58" s="114">
        <v>2172942.9145999998</v>
      </c>
      <c r="Q58" s="25">
        <v>57</v>
      </c>
    </row>
    <row r="59" spans="1:17" ht="14.25" customHeight="1">
      <c r="A59" s="250" t="str">
        <f t="shared" si="2"/>
        <v>AUS16P1</v>
      </c>
      <c r="B59" s="65" t="str">
        <f t="shared" si="3"/>
        <v>AUS16</v>
      </c>
      <c r="C59" s="40" t="s">
        <v>273</v>
      </c>
      <c r="D59" s="41">
        <v>16</v>
      </c>
      <c r="E59" s="54">
        <v>1</v>
      </c>
      <c r="F59" s="54" t="s">
        <v>8</v>
      </c>
      <c r="G59" s="54" t="s">
        <v>434</v>
      </c>
      <c r="H59" s="271">
        <v>25</v>
      </c>
      <c r="I59" s="54">
        <v>2.5</v>
      </c>
      <c r="J59" s="55"/>
      <c r="K59" s="69"/>
      <c r="L59" s="55" t="s">
        <v>435</v>
      </c>
      <c r="M59" s="92" t="s">
        <v>1099</v>
      </c>
      <c r="N59" s="92" t="s">
        <v>1099</v>
      </c>
      <c r="O59" s="114">
        <v>4962953.9058999997</v>
      </c>
      <c r="P59" s="114">
        <v>2172942.9145999998</v>
      </c>
      <c r="Q59" s="25">
        <v>58</v>
      </c>
    </row>
    <row r="60" spans="1:17" ht="14.25" customHeight="1">
      <c r="A60" s="250" t="str">
        <f t="shared" si="2"/>
        <v>AUS16P3</v>
      </c>
      <c r="B60" s="65" t="str">
        <f t="shared" si="3"/>
        <v>AUS16</v>
      </c>
      <c r="C60" s="40" t="s">
        <v>273</v>
      </c>
      <c r="D60" s="41">
        <v>16</v>
      </c>
      <c r="E60" s="54">
        <v>3</v>
      </c>
      <c r="F60" s="54" t="s">
        <v>8</v>
      </c>
      <c r="G60" s="54" t="s">
        <v>434</v>
      </c>
      <c r="H60" s="271">
        <v>25</v>
      </c>
      <c r="I60" s="54">
        <v>3.5</v>
      </c>
      <c r="J60" s="55"/>
      <c r="K60" s="69"/>
      <c r="L60" s="55" t="s">
        <v>436</v>
      </c>
      <c r="M60" s="92" t="s">
        <v>1099</v>
      </c>
      <c r="N60" s="92" t="s">
        <v>1099</v>
      </c>
      <c r="O60" s="114">
        <v>4962953.9058999997</v>
      </c>
      <c r="P60" s="114">
        <v>2172942.9145999998</v>
      </c>
      <c r="Q60" s="25">
        <v>59</v>
      </c>
    </row>
    <row r="61" spans="1:17" ht="14.25" customHeight="1">
      <c r="A61" s="250" t="str">
        <f t="shared" si="2"/>
        <v>AUS16P8</v>
      </c>
      <c r="B61" s="65" t="str">
        <f t="shared" si="3"/>
        <v>AUS16</v>
      </c>
      <c r="C61" s="40" t="s">
        <v>273</v>
      </c>
      <c r="D61" s="41">
        <v>16</v>
      </c>
      <c r="E61" s="54">
        <v>8</v>
      </c>
      <c r="F61" s="54" t="s">
        <v>8</v>
      </c>
      <c r="G61" s="54" t="s">
        <v>434</v>
      </c>
      <c r="H61" s="271">
        <v>25.5</v>
      </c>
      <c r="I61" s="54">
        <v>3.2</v>
      </c>
      <c r="J61" s="55"/>
      <c r="K61" s="69"/>
      <c r="L61" s="55" t="s">
        <v>438</v>
      </c>
      <c r="M61" s="92" t="s">
        <v>1099</v>
      </c>
      <c r="N61" s="92" t="s">
        <v>1099</v>
      </c>
      <c r="O61" s="114">
        <v>4962953.9058999997</v>
      </c>
      <c r="P61" s="114">
        <v>2172942.9145999998</v>
      </c>
      <c r="Q61" s="25">
        <v>60</v>
      </c>
    </row>
    <row r="62" spans="1:17" ht="14.25" customHeight="1">
      <c r="A62" s="250" t="str">
        <f t="shared" si="2"/>
        <v>AIJ17P1</v>
      </c>
      <c r="B62" s="65" t="str">
        <f t="shared" si="3"/>
        <v>AIJ17</v>
      </c>
      <c r="C62" s="40" t="s">
        <v>1156</v>
      </c>
      <c r="D62" s="41">
        <v>17</v>
      </c>
      <c r="E62" s="54">
        <v>1</v>
      </c>
      <c r="F62" s="54" t="s">
        <v>8</v>
      </c>
      <c r="G62" s="54" t="s">
        <v>434</v>
      </c>
      <c r="H62" s="271">
        <v>15</v>
      </c>
      <c r="I62" s="54"/>
      <c r="J62" s="55"/>
      <c r="K62" s="69"/>
      <c r="L62" s="55" t="s">
        <v>970</v>
      </c>
      <c r="M62" s="92" t="s">
        <v>1157</v>
      </c>
      <c r="N62" s="55" t="s">
        <v>1157</v>
      </c>
      <c r="O62" s="114">
        <v>4961081.9364999998</v>
      </c>
      <c r="P62" s="114">
        <v>2171916.2445</v>
      </c>
      <c r="Q62" s="25">
        <v>61</v>
      </c>
    </row>
    <row r="63" spans="1:17" ht="14.25" customHeight="1">
      <c r="A63" s="250" t="str">
        <f t="shared" si="2"/>
        <v>AIJ17P2</v>
      </c>
      <c r="B63" s="65" t="str">
        <f t="shared" si="3"/>
        <v>AIJ17</v>
      </c>
      <c r="C63" s="40" t="s">
        <v>1156</v>
      </c>
      <c r="D63" s="41">
        <v>17</v>
      </c>
      <c r="E63" s="54">
        <v>2</v>
      </c>
      <c r="F63" s="54" t="s">
        <v>8</v>
      </c>
      <c r="G63" s="54" t="s">
        <v>434</v>
      </c>
      <c r="H63" s="271">
        <v>15</v>
      </c>
      <c r="I63" s="54"/>
      <c r="J63" s="55"/>
      <c r="K63" s="69"/>
      <c r="L63" s="55" t="s">
        <v>971</v>
      </c>
      <c r="M63" s="92" t="s">
        <v>1157</v>
      </c>
      <c r="N63" s="55" t="s">
        <v>1157</v>
      </c>
      <c r="O63" s="114">
        <v>4961081.9364999998</v>
      </c>
      <c r="P63" s="114">
        <v>2171916.2445</v>
      </c>
      <c r="Q63" s="25">
        <v>62</v>
      </c>
    </row>
    <row r="64" spans="1:17" ht="14.25" customHeight="1">
      <c r="A64" s="250" t="str">
        <f t="shared" si="2"/>
        <v>AIJ17P3</v>
      </c>
      <c r="B64" s="65" t="str">
        <f t="shared" si="3"/>
        <v>AIJ17</v>
      </c>
      <c r="C64" s="40" t="s">
        <v>1156</v>
      </c>
      <c r="D64" s="41">
        <v>17</v>
      </c>
      <c r="E64" s="54">
        <v>3</v>
      </c>
      <c r="F64" s="54" t="s">
        <v>8</v>
      </c>
      <c r="G64" s="54" t="s">
        <v>434</v>
      </c>
      <c r="H64" s="271">
        <v>15</v>
      </c>
      <c r="I64" s="54"/>
      <c r="J64" s="55"/>
      <c r="K64" s="69"/>
      <c r="L64" s="55" t="s">
        <v>972</v>
      </c>
      <c r="M64" s="92" t="s">
        <v>1157</v>
      </c>
      <c r="N64" s="55" t="s">
        <v>1157</v>
      </c>
      <c r="O64" s="114">
        <v>4961081.9364999998</v>
      </c>
      <c r="P64" s="114">
        <v>2171916.2445</v>
      </c>
      <c r="Q64" s="25">
        <v>63</v>
      </c>
    </row>
    <row r="65" spans="1:17" ht="14.25" customHeight="1">
      <c r="A65" s="250" t="str">
        <f t="shared" si="2"/>
        <v>AIJ17P4</v>
      </c>
      <c r="B65" s="65" t="str">
        <f t="shared" si="3"/>
        <v>AIJ17</v>
      </c>
      <c r="C65" s="40" t="s">
        <v>1156</v>
      </c>
      <c r="D65" s="41">
        <v>17</v>
      </c>
      <c r="E65" s="54">
        <v>4</v>
      </c>
      <c r="F65" s="54" t="s">
        <v>8</v>
      </c>
      <c r="G65" s="54" t="s">
        <v>434</v>
      </c>
      <c r="H65" s="271">
        <v>15</v>
      </c>
      <c r="I65" s="54"/>
      <c r="J65" s="55"/>
      <c r="K65" s="69"/>
      <c r="L65" s="55" t="s">
        <v>1036</v>
      </c>
      <c r="M65" s="92" t="s">
        <v>1157</v>
      </c>
      <c r="N65" s="55" t="s">
        <v>1157</v>
      </c>
      <c r="O65" s="114">
        <v>4961081.9364999998</v>
      </c>
      <c r="P65" s="114">
        <v>2171916.2445</v>
      </c>
      <c r="Q65" s="25">
        <v>64</v>
      </c>
    </row>
    <row r="66" spans="1:17" ht="14.25" customHeight="1">
      <c r="A66" s="250" t="str">
        <f t="shared" si="2"/>
        <v>SIS18P2</v>
      </c>
      <c r="B66" s="65" t="str">
        <f t="shared" si="3"/>
        <v>SIS18</v>
      </c>
      <c r="C66" s="40" t="s">
        <v>1147</v>
      </c>
      <c r="D66" s="41">
        <v>18</v>
      </c>
      <c r="E66" s="54">
        <v>2</v>
      </c>
      <c r="F66" s="54" t="s">
        <v>8</v>
      </c>
      <c r="G66" s="54" t="s">
        <v>434</v>
      </c>
      <c r="H66" s="271">
        <v>10</v>
      </c>
      <c r="I66" s="54"/>
      <c r="J66" s="55"/>
      <c r="K66" s="69"/>
      <c r="L66" s="55" t="s">
        <v>436</v>
      </c>
      <c r="M66" s="92" t="s">
        <v>1157</v>
      </c>
      <c r="N66" s="55" t="s">
        <v>1157</v>
      </c>
      <c r="O66" s="114">
        <v>4960981.5743000004</v>
      </c>
      <c r="P66" s="114">
        <v>2172008.5825</v>
      </c>
      <c r="Q66" s="25">
        <v>65</v>
      </c>
    </row>
    <row r="67" spans="1:17" ht="14.25" customHeight="1">
      <c r="A67" s="250" t="str">
        <f t="shared" si="2"/>
        <v>SIS18P4</v>
      </c>
      <c r="B67" s="65" t="str">
        <f t="shared" si="3"/>
        <v>SIS18</v>
      </c>
      <c r="C67" s="40" t="s">
        <v>1147</v>
      </c>
      <c r="D67" s="41">
        <v>18</v>
      </c>
      <c r="E67" s="54">
        <v>4</v>
      </c>
      <c r="F67" s="54" t="s">
        <v>8</v>
      </c>
      <c r="G67" s="54" t="s">
        <v>434</v>
      </c>
      <c r="H67" s="271">
        <v>10</v>
      </c>
      <c r="I67" s="54"/>
      <c r="J67" s="55"/>
      <c r="K67" s="69"/>
      <c r="L67" s="55" t="s">
        <v>437</v>
      </c>
      <c r="M67" s="92" t="s">
        <v>1157</v>
      </c>
      <c r="N67" s="55" t="s">
        <v>1157</v>
      </c>
      <c r="O67" s="114">
        <v>4960981.5743000004</v>
      </c>
      <c r="P67" s="114">
        <v>2172008.5825</v>
      </c>
      <c r="Q67" s="25">
        <v>66</v>
      </c>
    </row>
    <row r="68" spans="1:17" ht="14.25" customHeight="1">
      <c r="A68" s="250" t="str">
        <f t="shared" si="2"/>
        <v>AUS19P9</v>
      </c>
      <c r="B68" s="65" t="str">
        <f t="shared" si="3"/>
        <v>AUS19</v>
      </c>
      <c r="C68" s="40" t="s">
        <v>273</v>
      </c>
      <c r="D68" s="41">
        <v>19</v>
      </c>
      <c r="E68" s="41">
        <v>9</v>
      </c>
      <c r="F68" s="54" t="s">
        <v>8</v>
      </c>
      <c r="G68" s="54" t="s">
        <v>434</v>
      </c>
      <c r="H68" s="271">
        <v>10.199999999999999</v>
      </c>
      <c r="I68" s="54">
        <v>2.5</v>
      </c>
      <c r="J68" s="55"/>
      <c r="K68" s="69"/>
      <c r="L68" s="55" t="str">
        <f>CONCATENATE(G68,   , E68 )</f>
        <v>PERFORACION9</v>
      </c>
      <c r="M68" s="92" t="s">
        <v>1194</v>
      </c>
      <c r="N68" s="55" t="s">
        <v>1194</v>
      </c>
      <c r="O68" s="114">
        <v>4961697.5349000003</v>
      </c>
      <c r="P68" s="114">
        <v>2171022.7368000001</v>
      </c>
      <c r="Q68" s="25">
        <v>67</v>
      </c>
    </row>
    <row r="69" spans="1:17" ht="14.25" customHeight="1">
      <c r="A69" s="250" t="str">
        <f t="shared" si="2"/>
        <v>AUS19P10</v>
      </c>
      <c r="B69" s="65" t="str">
        <f>CONCATENATE(C69,D69)</f>
        <v>AUS19</v>
      </c>
      <c r="C69" s="40" t="s">
        <v>273</v>
      </c>
      <c r="D69" s="41">
        <v>19</v>
      </c>
      <c r="E69" s="41">
        <v>10</v>
      </c>
      <c r="F69" s="54" t="s">
        <v>8</v>
      </c>
      <c r="G69" s="54" t="s">
        <v>434</v>
      </c>
      <c r="H69" s="271">
        <v>12</v>
      </c>
      <c r="I69" s="54">
        <v>3</v>
      </c>
      <c r="J69" s="55"/>
      <c r="K69" s="69"/>
      <c r="L69" s="55" t="str">
        <f t="shared" ref="L69:L84" si="4">CONCATENATE(G69,   , E69 )</f>
        <v>PERFORACION10</v>
      </c>
      <c r="M69" s="92" t="s">
        <v>1194</v>
      </c>
      <c r="N69" s="55" t="s">
        <v>1194</v>
      </c>
      <c r="O69" s="114">
        <v>4961697.5349000003</v>
      </c>
      <c r="P69" s="114">
        <v>2171022.7368000001</v>
      </c>
      <c r="Q69" s="25">
        <v>68</v>
      </c>
    </row>
    <row r="70" spans="1:17" ht="14.25" customHeight="1">
      <c r="A70" s="250" t="str">
        <f>CONCATENATE(C70,D70,F70,E70)</f>
        <v>AUS19P11</v>
      </c>
      <c r="B70" s="65" t="str">
        <f>CONCATENATE(C70,D70)</f>
        <v>AUS19</v>
      </c>
      <c r="C70" s="40" t="s">
        <v>273</v>
      </c>
      <c r="D70" s="41">
        <v>19</v>
      </c>
      <c r="E70" s="41">
        <v>11</v>
      </c>
      <c r="F70" s="54" t="s">
        <v>8</v>
      </c>
      <c r="G70" s="54" t="s">
        <v>434</v>
      </c>
      <c r="H70" s="271">
        <v>12</v>
      </c>
      <c r="I70" s="54">
        <v>3.5</v>
      </c>
      <c r="J70" s="55"/>
      <c r="K70" s="69"/>
      <c r="L70" s="55" t="str">
        <f t="shared" si="4"/>
        <v>PERFORACION11</v>
      </c>
      <c r="M70" s="92" t="s">
        <v>1194</v>
      </c>
      <c r="N70" s="55" t="s">
        <v>1194</v>
      </c>
      <c r="O70" s="114">
        <v>4961697.5349000003</v>
      </c>
      <c r="P70" s="114">
        <v>2171022.7368000001</v>
      </c>
      <c r="Q70" s="25">
        <v>69</v>
      </c>
    </row>
    <row r="71" spans="1:17" ht="14.25" customHeight="1">
      <c r="A71" s="250" t="str">
        <f t="shared" ref="A71:A76" si="5">CONCATENATE(C71,D71,F71,E71)</f>
        <v>AUS19P12</v>
      </c>
      <c r="B71" s="65" t="str">
        <f t="shared" ref="B71:B76" si="6">CONCATENATE(C71,D71)</f>
        <v>AUS19</v>
      </c>
      <c r="C71" s="40" t="s">
        <v>273</v>
      </c>
      <c r="D71" s="41">
        <v>19</v>
      </c>
      <c r="E71" s="41">
        <v>12</v>
      </c>
      <c r="F71" s="54" t="s">
        <v>8</v>
      </c>
      <c r="G71" s="54" t="s">
        <v>434</v>
      </c>
      <c r="H71" s="271">
        <v>12</v>
      </c>
      <c r="I71" s="54">
        <v>3</v>
      </c>
      <c r="J71" s="55"/>
      <c r="K71" s="69"/>
      <c r="L71" s="55" t="str">
        <f t="shared" si="4"/>
        <v>PERFORACION12</v>
      </c>
      <c r="M71" s="92" t="s">
        <v>1194</v>
      </c>
      <c r="N71" s="55" t="s">
        <v>1194</v>
      </c>
      <c r="O71" s="114">
        <v>4961697.5349000003</v>
      </c>
      <c r="P71" s="114">
        <v>2171022.7368000001</v>
      </c>
      <c r="Q71" s="25">
        <v>70</v>
      </c>
    </row>
    <row r="72" spans="1:17" ht="14.25" customHeight="1">
      <c r="A72" s="250" t="str">
        <f t="shared" si="5"/>
        <v>LSG20P3</v>
      </c>
      <c r="B72" s="65" t="str">
        <f t="shared" si="6"/>
        <v>LSG20</v>
      </c>
      <c r="C72" s="40" t="s">
        <v>588</v>
      </c>
      <c r="D72" s="41">
        <v>20</v>
      </c>
      <c r="E72" s="54">
        <v>3</v>
      </c>
      <c r="F72" s="54" t="s">
        <v>8</v>
      </c>
      <c r="G72" s="54" t="s">
        <v>434</v>
      </c>
      <c r="H72" s="271">
        <v>16</v>
      </c>
      <c r="I72" s="54"/>
      <c r="J72" s="55"/>
      <c r="K72" s="69"/>
      <c r="L72" s="55" t="str">
        <f t="shared" si="4"/>
        <v>PERFORACION3</v>
      </c>
      <c r="M72" s="92" t="s">
        <v>851</v>
      </c>
      <c r="N72" s="92" t="s">
        <v>852</v>
      </c>
      <c r="O72" s="114">
        <v>4960480.2591000004</v>
      </c>
      <c r="P72" s="114">
        <v>2169978.034</v>
      </c>
      <c r="Q72" s="25">
        <v>71</v>
      </c>
    </row>
    <row r="73" spans="1:17" ht="14.25" customHeight="1">
      <c r="A73" s="250" t="str">
        <f t="shared" si="5"/>
        <v>LSG20P4</v>
      </c>
      <c r="B73" s="65" t="str">
        <f t="shared" si="6"/>
        <v>LSG20</v>
      </c>
      <c r="C73" s="40" t="s">
        <v>588</v>
      </c>
      <c r="D73" s="41">
        <v>20</v>
      </c>
      <c r="E73" s="54">
        <v>4</v>
      </c>
      <c r="F73" s="54" t="s">
        <v>8</v>
      </c>
      <c r="G73" s="54" t="s">
        <v>434</v>
      </c>
      <c r="H73" s="271">
        <v>16</v>
      </c>
      <c r="I73" s="54"/>
      <c r="J73" s="55"/>
      <c r="K73" s="69"/>
      <c r="L73" s="55" t="str">
        <f t="shared" si="4"/>
        <v>PERFORACION4</v>
      </c>
      <c r="M73" s="92" t="s">
        <v>851</v>
      </c>
      <c r="N73" s="92" t="s">
        <v>852</v>
      </c>
      <c r="O73" s="114">
        <v>4960480.2591000004</v>
      </c>
      <c r="P73" s="114">
        <v>2169978.034</v>
      </c>
      <c r="Q73" s="25">
        <v>72</v>
      </c>
    </row>
    <row r="74" spans="1:17" ht="14.25" customHeight="1">
      <c r="A74" s="250" t="str">
        <f t="shared" si="5"/>
        <v>IJA21P3</v>
      </c>
      <c r="B74" s="65" t="str">
        <f t="shared" si="6"/>
        <v>IJA21</v>
      </c>
      <c r="C74" s="40" t="s">
        <v>1045</v>
      </c>
      <c r="D74" s="41">
        <v>21</v>
      </c>
      <c r="E74" s="54">
        <v>3</v>
      </c>
      <c r="F74" s="54" t="s">
        <v>8</v>
      </c>
      <c r="G74" s="54" t="s">
        <v>434</v>
      </c>
      <c r="H74" s="271">
        <v>16</v>
      </c>
      <c r="I74" s="54"/>
      <c r="J74" s="55"/>
      <c r="K74" s="69"/>
      <c r="L74" s="55" t="str">
        <f t="shared" si="4"/>
        <v>PERFORACION3</v>
      </c>
      <c r="M74" s="92"/>
      <c r="N74" s="55" t="s">
        <v>1228</v>
      </c>
      <c r="O74" s="114">
        <v>4960029.0697999997</v>
      </c>
      <c r="P74" s="114">
        <v>2170635.7107000002</v>
      </c>
      <c r="Q74" s="25">
        <v>73</v>
      </c>
    </row>
    <row r="75" spans="1:17" ht="14.25" customHeight="1">
      <c r="A75" s="250" t="str">
        <f t="shared" si="5"/>
        <v>IJA21P4</v>
      </c>
      <c r="B75" s="65" t="str">
        <f t="shared" si="6"/>
        <v>IJA21</v>
      </c>
      <c r="C75" s="40" t="s">
        <v>1045</v>
      </c>
      <c r="D75" s="41">
        <v>21</v>
      </c>
      <c r="E75" s="54">
        <v>4</v>
      </c>
      <c r="F75" s="54" t="s">
        <v>8</v>
      </c>
      <c r="G75" s="54" t="s">
        <v>434</v>
      </c>
      <c r="H75" s="271">
        <v>16</v>
      </c>
      <c r="I75" s="54"/>
      <c r="J75" s="55"/>
      <c r="K75" s="69"/>
      <c r="L75" s="55" t="str">
        <f t="shared" si="4"/>
        <v>PERFORACION4</v>
      </c>
      <c r="M75" s="92" t="s">
        <v>1228</v>
      </c>
      <c r="N75" s="55" t="s">
        <v>1228</v>
      </c>
      <c r="O75" s="114">
        <v>4960029.0697999997</v>
      </c>
      <c r="P75" s="114">
        <v>2170635.7107000002</v>
      </c>
      <c r="Q75" s="25">
        <v>74</v>
      </c>
    </row>
    <row r="76" spans="1:17" ht="14.25" customHeight="1">
      <c r="A76" s="250" t="str">
        <f t="shared" si="5"/>
        <v>AUS22P1</v>
      </c>
      <c r="B76" s="65" t="str">
        <f t="shared" si="6"/>
        <v>AUS22</v>
      </c>
      <c r="C76" s="40" t="s">
        <v>273</v>
      </c>
      <c r="D76" s="41">
        <v>22</v>
      </c>
      <c r="E76" s="54">
        <v>1</v>
      </c>
      <c r="F76" s="54" t="s">
        <v>8</v>
      </c>
      <c r="G76" s="54" t="s">
        <v>434</v>
      </c>
      <c r="H76" s="271">
        <v>21</v>
      </c>
      <c r="I76" s="54">
        <v>8</v>
      </c>
      <c r="J76" s="55"/>
      <c r="K76" s="69"/>
      <c r="L76" s="55" t="str">
        <f t="shared" si="4"/>
        <v>PERFORACION1</v>
      </c>
      <c r="M76" s="92" t="s">
        <v>1228</v>
      </c>
      <c r="N76" s="55" t="s">
        <v>1228</v>
      </c>
      <c r="O76" s="114">
        <v>4961989.9417000003</v>
      </c>
      <c r="P76" s="114">
        <v>2172183.4608999998</v>
      </c>
      <c r="Q76" s="25">
        <v>75</v>
      </c>
    </row>
    <row r="77" spans="1:17" ht="14.25" customHeight="1">
      <c r="A77" s="250" t="str">
        <f t="shared" ref="A77:A84" si="7">CONCATENATE(C77,D77,F77,E77)</f>
        <v>AUS22P2</v>
      </c>
      <c r="B77" s="65" t="str">
        <f t="shared" ref="B77:B108" si="8">CONCATENATE(C77,D77)</f>
        <v>AUS22</v>
      </c>
      <c r="C77" s="40" t="s">
        <v>273</v>
      </c>
      <c r="D77" s="41">
        <v>22</v>
      </c>
      <c r="E77" s="54">
        <v>2</v>
      </c>
      <c r="F77" s="54" t="s">
        <v>8</v>
      </c>
      <c r="G77" s="54" t="s">
        <v>434</v>
      </c>
      <c r="H77" s="271">
        <v>21</v>
      </c>
      <c r="I77" s="54">
        <v>1.5</v>
      </c>
      <c r="J77" s="55"/>
      <c r="K77" s="69"/>
      <c r="L77" s="55" t="str">
        <f t="shared" si="4"/>
        <v>PERFORACION2</v>
      </c>
      <c r="M77" s="92" t="s">
        <v>1228</v>
      </c>
      <c r="N77" s="55" t="s">
        <v>1228</v>
      </c>
      <c r="O77" s="114">
        <v>4961989.9417000003</v>
      </c>
      <c r="P77" s="114">
        <v>2172183.4608999998</v>
      </c>
      <c r="Q77" s="25">
        <v>76</v>
      </c>
    </row>
    <row r="78" spans="1:17" ht="14.25" customHeight="1">
      <c r="A78" s="250" t="str">
        <f t="shared" si="7"/>
        <v>AUS22P4</v>
      </c>
      <c r="B78" s="65" t="str">
        <f t="shared" si="8"/>
        <v>AUS22</v>
      </c>
      <c r="C78" s="40" t="s">
        <v>273</v>
      </c>
      <c r="D78" s="41">
        <v>22</v>
      </c>
      <c r="E78" s="54">
        <v>4</v>
      </c>
      <c r="F78" s="54" t="s">
        <v>8</v>
      </c>
      <c r="G78" s="54" t="s">
        <v>434</v>
      </c>
      <c r="H78" s="271">
        <v>21</v>
      </c>
      <c r="I78" s="54">
        <v>3.2</v>
      </c>
      <c r="J78" s="55"/>
      <c r="K78" s="69"/>
      <c r="L78" s="55" t="str">
        <f t="shared" si="4"/>
        <v>PERFORACION4</v>
      </c>
      <c r="M78" s="92"/>
      <c r="N78" s="55" t="s">
        <v>1228</v>
      </c>
      <c r="O78" s="114">
        <v>4961989.9417000003</v>
      </c>
      <c r="P78" s="114">
        <v>2172183.4608999998</v>
      </c>
      <c r="Q78" s="25">
        <v>77</v>
      </c>
    </row>
    <row r="79" spans="1:17" ht="14.25" customHeight="1">
      <c r="A79" s="250" t="str">
        <f t="shared" ref="A79" si="9">CONCATENATE(C79,D79,F79,E79)</f>
        <v>AUS22P6</v>
      </c>
      <c r="B79" s="65" t="str">
        <f t="shared" ref="B79" si="10">CONCATENATE(C79,D79)</f>
        <v>AUS22</v>
      </c>
      <c r="C79" s="40" t="s">
        <v>273</v>
      </c>
      <c r="D79" s="41">
        <v>22</v>
      </c>
      <c r="E79" s="54">
        <v>6</v>
      </c>
      <c r="F79" s="54" t="s">
        <v>8</v>
      </c>
      <c r="G79" s="54" t="s">
        <v>434</v>
      </c>
      <c r="H79" s="271">
        <v>21</v>
      </c>
      <c r="I79" s="54">
        <v>3.2</v>
      </c>
      <c r="J79" s="55"/>
      <c r="K79" s="69"/>
      <c r="L79" s="55" t="str">
        <f t="shared" ref="L79" si="11">CONCATENATE(G79,   , E79 )</f>
        <v>PERFORACION6</v>
      </c>
      <c r="M79" s="92"/>
      <c r="N79" s="55" t="s">
        <v>1228</v>
      </c>
      <c r="O79" s="114">
        <v>4961989.9417000003</v>
      </c>
      <c r="P79" s="114">
        <v>2172183.4608999998</v>
      </c>
      <c r="Q79" s="25">
        <v>78</v>
      </c>
    </row>
    <row r="80" spans="1:17" ht="14.25" customHeight="1">
      <c r="A80" s="250" t="str">
        <f t="shared" si="7"/>
        <v>IJA23P1</v>
      </c>
      <c r="B80" s="65" t="str">
        <f t="shared" si="8"/>
        <v>IJA23</v>
      </c>
      <c r="C80" s="40" t="s">
        <v>1045</v>
      </c>
      <c r="D80" s="41">
        <v>23</v>
      </c>
      <c r="E80" s="54">
        <v>1</v>
      </c>
      <c r="F80" s="54" t="s">
        <v>8</v>
      </c>
      <c r="G80" s="54" t="s">
        <v>434</v>
      </c>
      <c r="H80" s="271">
        <v>16</v>
      </c>
      <c r="I80" s="54"/>
      <c r="J80" s="55"/>
      <c r="K80" s="69"/>
      <c r="L80" s="55" t="str">
        <f t="shared" si="4"/>
        <v>PERFORACION1</v>
      </c>
      <c r="M80" s="92"/>
      <c r="N80" s="92"/>
      <c r="O80" s="114">
        <v>4961366.7506999997</v>
      </c>
      <c r="P80" s="114">
        <v>2167788.3539</v>
      </c>
      <c r="Q80" s="25">
        <v>79</v>
      </c>
    </row>
    <row r="81" spans="1:17" ht="14.25" customHeight="1">
      <c r="A81" s="250" t="str">
        <f t="shared" si="7"/>
        <v>IJA23P2</v>
      </c>
      <c r="B81" s="65" t="str">
        <f t="shared" si="8"/>
        <v>IJA23</v>
      </c>
      <c r="C81" s="40" t="s">
        <v>1045</v>
      </c>
      <c r="D81" s="41">
        <v>23</v>
      </c>
      <c r="E81" s="54">
        <v>2</v>
      </c>
      <c r="F81" s="54" t="s">
        <v>8</v>
      </c>
      <c r="G81" s="54" t="s">
        <v>434</v>
      </c>
      <c r="H81" s="271">
        <v>16</v>
      </c>
      <c r="I81" s="54"/>
      <c r="J81" s="55"/>
      <c r="K81" s="69"/>
      <c r="L81" s="55" t="str">
        <f t="shared" si="4"/>
        <v>PERFORACION2</v>
      </c>
      <c r="M81" s="92"/>
      <c r="N81" s="92"/>
      <c r="O81" s="114">
        <v>4961366.7506999997</v>
      </c>
      <c r="P81" s="114">
        <v>2167788.3539</v>
      </c>
      <c r="Q81" s="25">
        <v>80</v>
      </c>
    </row>
    <row r="82" spans="1:17" ht="14.25" customHeight="1">
      <c r="A82" s="250" t="str">
        <f t="shared" si="7"/>
        <v>IJA23P3</v>
      </c>
      <c r="B82" s="65" t="str">
        <f t="shared" si="8"/>
        <v>IJA23</v>
      </c>
      <c r="C82" s="40" t="s">
        <v>1045</v>
      </c>
      <c r="D82" s="41">
        <v>23</v>
      </c>
      <c r="E82" s="54">
        <v>3</v>
      </c>
      <c r="F82" s="54" t="s">
        <v>8</v>
      </c>
      <c r="G82" s="54" t="s">
        <v>434</v>
      </c>
      <c r="H82" s="271">
        <v>16</v>
      </c>
      <c r="I82" s="54"/>
      <c r="J82" s="55"/>
      <c r="K82" s="69"/>
      <c r="L82" s="55" t="str">
        <f t="shared" si="4"/>
        <v>PERFORACION3</v>
      </c>
      <c r="M82" s="92"/>
      <c r="N82" s="92"/>
      <c r="O82" s="114">
        <v>4961366.7506999997</v>
      </c>
      <c r="P82" s="114">
        <v>2167788.3539</v>
      </c>
      <c r="Q82" s="25">
        <v>81</v>
      </c>
    </row>
    <row r="83" spans="1:17" ht="14.25" customHeight="1">
      <c r="A83" s="250" t="str">
        <f t="shared" si="7"/>
        <v>IJA23P4</v>
      </c>
      <c r="B83" s="65" t="str">
        <f t="shared" si="8"/>
        <v>IJA23</v>
      </c>
      <c r="C83" s="40" t="s">
        <v>1045</v>
      </c>
      <c r="D83" s="41">
        <v>23</v>
      </c>
      <c r="E83" s="54">
        <v>4</v>
      </c>
      <c r="F83" s="54" t="s">
        <v>8</v>
      </c>
      <c r="G83" s="54" t="s">
        <v>434</v>
      </c>
      <c r="H83" s="271">
        <v>16</v>
      </c>
      <c r="I83" s="54"/>
      <c r="J83" s="55"/>
      <c r="K83" s="69"/>
      <c r="L83" s="55" t="str">
        <f t="shared" si="4"/>
        <v>PERFORACION4</v>
      </c>
      <c r="M83" s="92"/>
      <c r="N83" s="92"/>
      <c r="O83" s="114">
        <v>4961366.7506999997</v>
      </c>
      <c r="P83" s="114">
        <v>2167788.3539</v>
      </c>
      <c r="Q83" s="25">
        <v>82</v>
      </c>
    </row>
    <row r="84" spans="1:17" ht="14.25" customHeight="1">
      <c r="A84" s="250" t="str">
        <f t="shared" si="7"/>
        <v>AUS24P1</v>
      </c>
      <c r="B84" s="65" t="str">
        <f t="shared" si="8"/>
        <v>AUS24</v>
      </c>
      <c r="C84" s="40" t="s">
        <v>273</v>
      </c>
      <c r="D84" s="41">
        <v>24</v>
      </c>
      <c r="E84" s="54">
        <v>1</v>
      </c>
      <c r="F84" s="54" t="s">
        <v>8</v>
      </c>
      <c r="G84" s="54" t="s">
        <v>434</v>
      </c>
      <c r="H84" s="271">
        <v>20</v>
      </c>
      <c r="I84" s="54">
        <v>4.5</v>
      </c>
      <c r="J84" s="55"/>
      <c r="K84" s="69"/>
      <c r="L84" s="55" t="str">
        <f t="shared" si="4"/>
        <v>PERFORACION1</v>
      </c>
      <c r="M84" s="92"/>
      <c r="N84" s="92"/>
      <c r="O84" s="114">
        <v>4960843.1278999997</v>
      </c>
      <c r="P84" s="114">
        <v>2169069.8281</v>
      </c>
      <c r="Q84" s="25">
        <v>83</v>
      </c>
    </row>
    <row r="85" spans="1:17" ht="14.25" customHeight="1">
      <c r="A85" s="250" t="str">
        <f t="shared" ref="A85:A94" si="12">CONCATENATE(C85,D85,F85,E85)</f>
        <v>AUS24P3</v>
      </c>
      <c r="B85" s="65" t="str">
        <f t="shared" si="8"/>
        <v>AUS24</v>
      </c>
      <c r="C85" s="40" t="s">
        <v>273</v>
      </c>
      <c r="D85" s="41">
        <v>24</v>
      </c>
      <c r="E85" s="54">
        <v>3</v>
      </c>
      <c r="F85" s="54" t="s">
        <v>8</v>
      </c>
      <c r="G85" s="54" t="s">
        <v>434</v>
      </c>
      <c r="H85" s="271">
        <v>20</v>
      </c>
      <c r="I85" s="54">
        <v>4.5</v>
      </c>
      <c r="J85" s="55"/>
      <c r="K85" s="69"/>
      <c r="L85" s="55" t="str">
        <f t="shared" ref="L85:L91" si="13">CONCATENATE(G85,   , E85 )</f>
        <v>PERFORACION3</v>
      </c>
      <c r="M85" s="92"/>
      <c r="N85" s="92"/>
      <c r="O85" s="114">
        <v>4960843.1278999997</v>
      </c>
      <c r="P85" s="114">
        <v>2169069.8281</v>
      </c>
      <c r="Q85" s="25">
        <v>84</v>
      </c>
    </row>
    <row r="86" spans="1:17" ht="14.25" customHeight="1">
      <c r="A86" s="250" t="str">
        <f t="shared" si="12"/>
        <v>AUS24P4</v>
      </c>
      <c r="B86" s="65" t="str">
        <f t="shared" si="8"/>
        <v>AUS24</v>
      </c>
      <c r="C86" s="40" t="s">
        <v>273</v>
      </c>
      <c r="D86" s="41">
        <v>24</v>
      </c>
      <c r="E86" s="54">
        <v>4</v>
      </c>
      <c r="F86" s="54" t="s">
        <v>8</v>
      </c>
      <c r="G86" s="54" t="s">
        <v>434</v>
      </c>
      <c r="H86" s="271">
        <v>20</v>
      </c>
      <c r="I86" s="54">
        <v>4.5</v>
      </c>
      <c r="J86" s="55"/>
      <c r="K86" s="69"/>
      <c r="L86" s="55" t="str">
        <f t="shared" si="13"/>
        <v>PERFORACION4</v>
      </c>
      <c r="M86" s="92"/>
      <c r="N86" s="92"/>
      <c r="O86" s="114">
        <v>4960843.1278999997</v>
      </c>
      <c r="P86" s="114">
        <v>2169069.8281</v>
      </c>
      <c r="Q86" s="25">
        <v>85</v>
      </c>
    </row>
    <row r="87" spans="1:17" ht="14.25" customHeight="1">
      <c r="A87" s="250" t="str">
        <f t="shared" si="12"/>
        <v>AUS24P8</v>
      </c>
      <c r="B87" s="65" t="str">
        <f t="shared" si="8"/>
        <v>AUS24</v>
      </c>
      <c r="C87" s="40" t="s">
        <v>273</v>
      </c>
      <c r="D87" s="41">
        <v>24</v>
      </c>
      <c r="E87" s="54">
        <v>8</v>
      </c>
      <c r="F87" s="54" t="s">
        <v>8</v>
      </c>
      <c r="G87" s="54" t="s">
        <v>434</v>
      </c>
      <c r="H87" s="271">
        <v>20</v>
      </c>
      <c r="I87" s="54">
        <v>4.5</v>
      </c>
      <c r="J87" s="55"/>
      <c r="K87" s="69"/>
      <c r="L87" s="55" t="str">
        <f t="shared" si="13"/>
        <v>PERFORACION8</v>
      </c>
      <c r="M87" s="92"/>
      <c r="N87" s="92"/>
      <c r="O87" s="114">
        <v>4960843.1278999997</v>
      </c>
      <c r="P87" s="114">
        <v>2169069.8281</v>
      </c>
      <c r="Q87" s="25">
        <v>86</v>
      </c>
    </row>
    <row r="88" spans="1:17" ht="14.25" customHeight="1">
      <c r="A88" s="250" t="str">
        <f t="shared" si="12"/>
        <v>AUS24P10</v>
      </c>
      <c r="B88" s="65" t="str">
        <f t="shared" si="8"/>
        <v>AUS24</v>
      </c>
      <c r="C88" s="40" t="s">
        <v>273</v>
      </c>
      <c r="D88" s="41">
        <v>24</v>
      </c>
      <c r="E88" s="54">
        <v>10</v>
      </c>
      <c r="F88" s="54" t="s">
        <v>8</v>
      </c>
      <c r="G88" s="54" t="s">
        <v>434</v>
      </c>
      <c r="H88" s="271">
        <v>20</v>
      </c>
      <c r="I88" s="54">
        <v>4.5</v>
      </c>
      <c r="J88" s="55"/>
      <c r="K88" s="69"/>
      <c r="L88" s="55" t="str">
        <f t="shared" si="13"/>
        <v>PERFORACION10</v>
      </c>
      <c r="M88" s="92"/>
      <c r="N88" s="92"/>
      <c r="O88" s="114">
        <v>4960843.1278999997</v>
      </c>
      <c r="P88" s="114">
        <v>2169069.8281</v>
      </c>
      <c r="Q88" s="25">
        <v>87</v>
      </c>
    </row>
    <row r="89" spans="1:17" ht="14.25" customHeight="1">
      <c r="A89" s="250" t="str">
        <f t="shared" si="12"/>
        <v>AUS24P13</v>
      </c>
      <c r="B89" s="65" t="str">
        <f t="shared" si="8"/>
        <v>AUS24</v>
      </c>
      <c r="C89" s="40" t="s">
        <v>273</v>
      </c>
      <c r="D89" s="41">
        <v>24</v>
      </c>
      <c r="E89" s="54">
        <v>13</v>
      </c>
      <c r="F89" s="54" t="s">
        <v>8</v>
      </c>
      <c r="G89" s="54" t="s">
        <v>434</v>
      </c>
      <c r="H89" s="271">
        <v>20</v>
      </c>
      <c r="I89" s="54">
        <v>4.5</v>
      </c>
      <c r="J89" s="55"/>
      <c r="K89" s="69"/>
      <c r="L89" s="55" t="str">
        <f t="shared" si="13"/>
        <v>PERFORACION13</v>
      </c>
      <c r="M89" s="92"/>
      <c r="N89" s="92"/>
      <c r="O89" s="114">
        <v>4960843.1278999997</v>
      </c>
      <c r="P89" s="114">
        <v>2169069.8281</v>
      </c>
      <c r="Q89" s="25">
        <v>88</v>
      </c>
    </row>
    <row r="90" spans="1:17" ht="14.25" customHeight="1">
      <c r="A90" s="250" t="str">
        <f t="shared" si="12"/>
        <v>AUS24P15</v>
      </c>
      <c r="B90" s="65" t="str">
        <f t="shared" si="8"/>
        <v>AUS24</v>
      </c>
      <c r="C90" s="40" t="s">
        <v>273</v>
      </c>
      <c r="D90" s="41">
        <v>24</v>
      </c>
      <c r="E90" s="54">
        <v>15</v>
      </c>
      <c r="F90" s="54" t="s">
        <v>8</v>
      </c>
      <c r="G90" s="54" t="s">
        <v>434</v>
      </c>
      <c r="H90" s="271">
        <v>21</v>
      </c>
      <c r="I90" s="54">
        <v>4.5</v>
      </c>
      <c r="J90" s="55"/>
      <c r="K90" s="69"/>
      <c r="L90" s="55" t="str">
        <f t="shared" si="13"/>
        <v>PERFORACION15</v>
      </c>
      <c r="M90" s="92"/>
      <c r="N90" s="92"/>
      <c r="O90" s="114">
        <v>4960843.1278999997</v>
      </c>
      <c r="P90" s="114">
        <v>2169069.8281</v>
      </c>
      <c r="Q90" s="25">
        <v>89</v>
      </c>
    </row>
    <row r="91" spans="1:17" ht="14.25" customHeight="1">
      <c r="A91" s="250" t="str">
        <f t="shared" si="12"/>
        <v>AUS24P16</v>
      </c>
      <c r="B91" s="65" t="str">
        <f t="shared" si="8"/>
        <v>AUS24</v>
      </c>
      <c r="C91" s="40" t="s">
        <v>273</v>
      </c>
      <c r="D91" s="41">
        <v>24</v>
      </c>
      <c r="E91" s="54">
        <v>16</v>
      </c>
      <c r="F91" s="54" t="s">
        <v>8</v>
      </c>
      <c r="G91" s="54" t="s">
        <v>434</v>
      </c>
      <c r="H91" s="271">
        <v>22</v>
      </c>
      <c r="I91" s="54">
        <v>4.5</v>
      </c>
      <c r="J91" s="55"/>
      <c r="K91" s="69"/>
      <c r="L91" s="55" t="str">
        <f t="shared" si="13"/>
        <v>PERFORACION16</v>
      </c>
      <c r="M91" s="92"/>
      <c r="N91" s="92"/>
      <c r="O91" s="114">
        <v>4960843.1278999997</v>
      </c>
      <c r="P91" s="114">
        <v>2169069.8281</v>
      </c>
      <c r="Q91" s="25">
        <v>90</v>
      </c>
    </row>
    <row r="92" spans="1:17" ht="14.25" customHeight="1">
      <c r="A92" s="250" t="str">
        <f t="shared" si="12"/>
        <v>IAF25P1</v>
      </c>
      <c r="B92" s="65" t="str">
        <f t="shared" si="8"/>
        <v>IAF25</v>
      </c>
      <c r="C92" s="40" t="s">
        <v>1342</v>
      </c>
      <c r="D92" s="41">
        <v>25</v>
      </c>
      <c r="E92" s="54">
        <v>1</v>
      </c>
      <c r="F92" s="54" t="s">
        <v>8</v>
      </c>
      <c r="G92" s="54" t="s">
        <v>434</v>
      </c>
      <c r="H92" s="272">
        <v>18</v>
      </c>
      <c r="I92" s="71"/>
      <c r="J92" s="55"/>
      <c r="K92" s="69"/>
      <c r="L92" s="55" t="s">
        <v>970</v>
      </c>
      <c r="M92" s="92"/>
      <c r="N92" s="98"/>
      <c r="O92" s="114">
        <v>4960681.6030000001</v>
      </c>
      <c r="P92" s="114">
        <v>2171537.7196999998</v>
      </c>
      <c r="Q92" s="25">
        <v>91</v>
      </c>
    </row>
    <row r="93" spans="1:17" ht="14.25" customHeight="1">
      <c r="A93" s="250" t="str">
        <f t="shared" si="12"/>
        <v>IAF25P2</v>
      </c>
      <c r="B93" s="65" t="str">
        <f t="shared" si="8"/>
        <v>IAF25</v>
      </c>
      <c r="C93" s="40" t="s">
        <v>1342</v>
      </c>
      <c r="D93" s="41">
        <v>25</v>
      </c>
      <c r="E93" s="54">
        <v>2</v>
      </c>
      <c r="F93" s="54" t="s">
        <v>8</v>
      </c>
      <c r="G93" s="54" t="s">
        <v>434</v>
      </c>
      <c r="H93" s="272">
        <v>18</v>
      </c>
      <c r="I93" s="71"/>
      <c r="J93" s="55"/>
      <c r="K93" s="69"/>
      <c r="L93" s="55" t="s">
        <v>971</v>
      </c>
      <c r="M93" s="92"/>
      <c r="N93" s="98"/>
      <c r="O93" s="114">
        <v>4960681.6030000001</v>
      </c>
      <c r="P93" s="114">
        <v>2171537.7196999998</v>
      </c>
      <c r="Q93" s="25">
        <v>92</v>
      </c>
    </row>
    <row r="94" spans="1:17" ht="14.25" customHeight="1">
      <c r="A94" s="250" t="str">
        <f t="shared" si="12"/>
        <v>SCE26P1</v>
      </c>
      <c r="B94" s="65" t="str">
        <f t="shared" si="8"/>
        <v>SCE26</v>
      </c>
      <c r="C94" s="40" t="s">
        <v>1363</v>
      </c>
      <c r="D94" s="41">
        <v>26</v>
      </c>
      <c r="E94" s="54">
        <v>1</v>
      </c>
      <c r="F94" s="54" t="s">
        <v>8</v>
      </c>
      <c r="G94" s="54" t="s">
        <v>592</v>
      </c>
      <c r="H94" s="272">
        <v>24</v>
      </c>
      <c r="I94" s="71"/>
      <c r="J94" s="55"/>
      <c r="K94" s="69"/>
      <c r="L94" s="55" t="str">
        <f t="shared" ref="L94:L101" si="14">CONCATENATE(G94,   , E94 )</f>
        <v>PERFORACION 1</v>
      </c>
      <c r="M94" s="92" t="s">
        <v>1228</v>
      </c>
      <c r="N94" s="98"/>
      <c r="O94" s="114">
        <v>4961594.6151000001</v>
      </c>
      <c r="P94" s="114">
        <v>2170889.5361000001</v>
      </c>
      <c r="Q94" s="25">
        <v>93</v>
      </c>
    </row>
    <row r="95" spans="1:17" ht="14.25" customHeight="1">
      <c r="A95" s="250" t="str">
        <f t="shared" ref="A95:A117" si="15">CONCATENATE(C95,D95,F95,E95)</f>
        <v>SCE26P2</v>
      </c>
      <c r="B95" s="65" t="str">
        <f t="shared" si="8"/>
        <v>SCE26</v>
      </c>
      <c r="C95" s="40" t="s">
        <v>1363</v>
      </c>
      <c r="D95" s="41">
        <v>26</v>
      </c>
      <c r="E95" s="54">
        <v>2</v>
      </c>
      <c r="F95" s="54" t="s">
        <v>8</v>
      </c>
      <c r="G95" s="54" t="s">
        <v>592</v>
      </c>
      <c r="H95" s="272">
        <v>24</v>
      </c>
      <c r="I95" s="71"/>
      <c r="J95" s="55"/>
      <c r="K95" s="69"/>
      <c r="L95" s="55" t="str">
        <f t="shared" si="14"/>
        <v>PERFORACION 2</v>
      </c>
      <c r="M95" s="92" t="s">
        <v>1228</v>
      </c>
      <c r="N95" s="98"/>
      <c r="O95" s="114">
        <v>4961594.6151000001</v>
      </c>
      <c r="P95" s="114">
        <v>2170889.5361000001</v>
      </c>
      <c r="Q95" s="25">
        <v>94</v>
      </c>
    </row>
    <row r="96" spans="1:17" ht="14.25" customHeight="1">
      <c r="A96" s="250" t="str">
        <f t="shared" si="15"/>
        <v>SCE26P3</v>
      </c>
      <c r="B96" s="65" t="str">
        <f t="shared" si="8"/>
        <v>SCE26</v>
      </c>
      <c r="C96" s="40" t="s">
        <v>1363</v>
      </c>
      <c r="D96" s="41">
        <v>26</v>
      </c>
      <c r="E96" s="54">
        <v>3</v>
      </c>
      <c r="F96" s="54" t="s">
        <v>8</v>
      </c>
      <c r="G96" s="54" t="s">
        <v>592</v>
      </c>
      <c r="H96" s="272">
        <v>24</v>
      </c>
      <c r="I96" s="71"/>
      <c r="J96" s="55"/>
      <c r="K96" s="69"/>
      <c r="L96" s="55" t="str">
        <f t="shared" si="14"/>
        <v>PERFORACION 3</v>
      </c>
      <c r="M96" s="92" t="s">
        <v>1228</v>
      </c>
      <c r="N96" s="98"/>
      <c r="O96" s="114">
        <v>4961594.6151000001</v>
      </c>
      <c r="P96" s="114">
        <v>2170889.5361000001</v>
      </c>
      <c r="Q96" s="25">
        <v>95</v>
      </c>
    </row>
    <row r="97" spans="1:17" ht="14.25" customHeight="1">
      <c r="A97" s="250" t="str">
        <f t="shared" si="15"/>
        <v>SCE26P4</v>
      </c>
      <c r="B97" s="65" t="str">
        <f t="shared" si="8"/>
        <v>SCE26</v>
      </c>
      <c r="C97" s="40" t="s">
        <v>1363</v>
      </c>
      <c r="D97" s="41">
        <v>26</v>
      </c>
      <c r="E97" s="54">
        <v>4</v>
      </c>
      <c r="F97" s="54" t="s">
        <v>8</v>
      </c>
      <c r="G97" s="54" t="s">
        <v>592</v>
      </c>
      <c r="H97" s="272">
        <v>24</v>
      </c>
      <c r="I97" s="54"/>
      <c r="J97" s="55"/>
      <c r="K97" s="69"/>
      <c r="L97" s="55" t="str">
        <f t="shared" si="14"/>
        <v>PERFORACION 4</v>
      </c>
      <c r="M97" s="92" t="s">
        <v>1228</v>
      </c>
      <c r="N97" s="92"/>
      <c r="O97" s="114">
        <v>4961594.6151000001</v>
      </c>
      <c r="P97" s="114">
        <v>2170889.5361000001</v>
      </c>
      <c r="Q97" s="25">
        <v>96</v>
      </c>
    </row>
    <row r="98" spans="1:17" ht="14.25" customHeight="1">
      <c r="A98" s="250" t="str">
        <f t="shared" si="15"/>
        <v>SCE26P5</v>
      </c>
      <c r="B98" s="65" t="str">
        <f t="shared" si="8"/>
        <v>SCE26</v>
      </c>
      <c r="C98" s="40" t="s">
        <v>1363</v>
      </c>
      <c r="D98" s="41">
        <v>26</v>
      </c>
      <c r="E98" s="54">
        <v>5</v>
      </c>
      <c r="F98" s="54" t="s">
        <v>8</v>
      </c>
      <c r="G98" s="54" t="s">
        <v>592</v>
      </c>
      <c r="H98" s="272">
        <v>24</v>
      </c>
      <c r="I98" s="54"/>
      <c r="J98" s="55"/>
      <c r="K98" s="69"/>
      <c r="L98" s="55" t="str">
        <f t="shared" si="14"/>
        <v>PERFORACION 5</v>
      </c>
      <c r="M98" s="92" t="s">
        <v>1228</v>
      </c>
      <c r="N98" s="92"/>
      <c r="O98" s="114">
        <v>4961594.6151000001</v>
      </c>
      <c r="P98" s="114">
        <v>2170889.5361000001</v>
      </c>
      <c r="Q98" s="25">
        <v>97</v>
      </c>
    </row>
    <row r="99" spans="1:17" ht="14.25" customHeight="1">
      <c r="A99" s="250" t="str">
        <f t="shared" si="15"/>
        <v>SCE26P6</v>
      </c>
      <c r="B99" s="65" t="str">
        <f t="shared" si="8"/>
        <v>SCE26</v>
      </c>
      <c r="C99" s="40" t="s">
        <v>1363</v>
      </c>
      <c r="D99" s="41">
        <v>26</v>
      </c>
      <c r="E99" s="54">
        <v>6</v>
      </c>
      <c r="F99" s="54" t="s">
        <v>8</v>
      </c>
      <c r="G99" s="54" t="s">
        <v>592</v>
      </c>
      <c r="H99" s="272">
        <v>24</v>
      </c>
      <c r="I99" s="70"/>
      <c r="J99" s="55"/>
      <c r="K99" s="69"/>
      <c r="L99" s="55" t="str">
        <f t="shared" si="14"/>
        <v>PERFORACION 6</v>
      </c>
      <c r="M99" s="92" t="s">
        <v>1228</v>
      </c>
      <c r="N99" s="92"/>
      <c r="O99" s="114">
        <v>4961594.6151000001</v>
      </c>
      <c r="P99" s="114">
        <v>2170889.5361000001</v>
      </c>
      <c r="Q99" s="25">
        <v>98</v>
      </c>
    </row>
    <row r="100" spans="1:17" ht="14.25" customHeight="1">
      <c r="A100" s="250" t="str">
        <f t="shared" si="15"/>
        <v>PYA27P1</v>
      </c>
      <c r="B100" s="65" t="str">
        <f t="shared" si="8"/>
        <v>PYA27</v>
      </c>
      <c r="C100" s="40" t="s">
        <v>1368</v>
      </c>
      <c r="D100" s="41">
        <v>27</v>
      </c>
      <c r="E100" s="54">
        <v>1</v>
      </c>
      <c r="F100" s="54" t="s">
        <v>8</v>
      </c>
      <c r="G100" s="54" t="s">
        <v>434</v>
      </c>
      <c r="H100" s="271">
        <v>10</v>
      </c>
      <c r="I100" s="54"/>
      <c r="J100" s="55"/>
      <c r="K100" s="69"/>
      <c r="L100" s="55" t="str">
        <f t="shared" si="14"/>
        <v>PERFORACION1</v>
      </c>
      <c r="M100" s="92" t="s">
        <v>1478</v>
      </c>
      <c r="N100" s="92"/>
      <c r="O100" s="114">
        <v>4961983.7843000004</v>
      </c>
      <c r="P100" s="114">
        <v>2173759.1940000001</v>
      </c>
      <c r="Q100" s="25">
        <v>99</v>
      </c>
    </row>
    <row r="101" spans="1:17" ht="14.25" customHeight="1">
      <c r="A101" s="250" t="str">
        <f t="shared" si="15"/>
        <v>PYA27P2</v>
      </c>
      <c r="B101" s="65" t="str">
        <f t="shared" si="8"/>
        <v>PYA27</v>
      </c>
      <c r="C101" s="40" t="s">
        <v>1368</v>
      </c>
      <c r="D101" s="41">
        <v>27</v>
      </c>
      <c r="E101" s="54">
        <v>2</v>
      </c>
      <c r="F101" s="54" t="s">
        <v>8</v>
      </c>
      <c r="G101" s="54" t="s">
        <v>434</v>
      </c>
      <c r="H101" s="271">
        <v>10</v>
      </c>
      <c r="I101" s="54"/>
      <c r="J101" s="55"/>
      <c r="K101" s="69"/>
      <c r="L101" s="55" t="str">
        <f t="shared" si="14"/>
        <v>PERFORACION2</v>
      </c>
      <c r="M101" s="92" t="s">
        <v>1478</v>
      </c>
      <c r="N101" s="92"/>
      <c r="O101" s="114">
        <v>4961983.7843000004</v>
      </c>
      <c r="P101" s="114">
        <v>2173759.1940000001</v>
      </c>
      <c r="Q101" s="25">
        <v>100</v>
      </c>
    </row>
    <row r="102" spans="1:17" ht="14.25" customHeight="1">
      <c r="A102" s="250" t="str">
        <f t="shared" si="15"/>
        <v>PYA27P3</v>
      </c>
      <c r="B102" s="65" t="str">
        <f t="shared" si="8"/>
        <v>PYA27</v>
      </c>
      <c r="C102" s="40" t="s">
        <v>1368</v>
      </c>
      <c r="D102" s="41">
        <v>27</v>
      </c>
      <c r="E102" s="54">
        <v>3</v>
      </c>
      <c r="F102" s="54" t="s">
        <v>8</v>
      </c>
      <c r="G102" s="54" t="s">
        <v>434</v>
      </c>
      <c r="H102" s="271">
        <v>10</v>
      </c>
      <c r="I102" s="54"/>
      <c r="J102" s="55"/>
      <c r="K102" s="69"/>
      <c r="L102" s="55" t="str">
        <f>CONCATENATE(G102,   , E102 )</f>
        <v>PERFORACION3</v>
      </c>
      <c r="M102" s="92" t="s">
        <v>1478</v>
      </c>
      <c r="N102" s="92"/>
      <c r="O102" s="114">
        <v>4961983.7843000004</v>
      </c>
      <c r="P102" s="114">
        <v>2173759.1940000001</v>
      </c>
      <c r="Q102" s="25">
        <v>101</v>
      </c>
    </row>
    <row r="103" spans="1:17" ht="14.25" customHeight="1">
      <c r="A103" s="250" t="str">
        <f t="shared" si="15"/>
        <v>DEI28P1</v>
      </c>
      <c r="B103" s="65" t="str">
        <f t="shared" si="8"/>
        <v>DEI28</v>
      </c>
      <c r="C103" s="40" t="s">
        <v>584</v>
      </c>
      <c r="D103" s="41">
        <v>28</v>
      </c>
      <c r="E103" s="54">
        <v>1</v>
      </c>
      <c r="F103" s="54" t="s">
        <v>8</v>
      </c>
      <c r="G103" s="54" t="s">
        <v>434</v>
      </c>
      <c r="H103" s="271">
        <v>25</v>
      </c>
      <c r="I103" s="54"/>
      <c r="J103" s="55"/>
      <c r="K103" s="69"/>
      <c r="L103" s="55" t="str">
        <f>CONCATENATE(G103,   , E103 )</f>
        <v>PERFORACION1</v>
      </c>
      <c r="M103" s="92" t="s">
        <v>824</v>
      </c>
      <c r="N103" s="92"/>
      <c r="O103" s="114">
        <v>4962153.9370999997</v>
      </c>
      <c r="P103" s="114">
        <v>2172851.4748999998</v>
      </c>
      <c r="Q103" s="25">
        <v>102</v>
      </c>
    </row>
    <row r="104" spans="1:17" ht="14.25" customHeight="1">
      <c r="A104" s="250" t="str">
        <f t="shared" si="15"/>
        <v>DEI28P2</v>
      </c>
      <c r="B104" s="65" t="str">
        <f t="shared" si="8"/>
        <v>DEI28</v>
      </c>
      <c r="C104" s="40" t="s">
        <v>584</v>
      </c>
      <c r="D104" s="41">
        <v>28</v>
      </c>
      <c r="E104" s="54">
        <v>2</v>
      </c>
      <c r="F104" s="54" t="s">
        <v>8</v>
      </c>
      <c r="G104" s="54" t="s">
        <v>434</v>
      </c>
      <c r="H104" s="271">
        <v>25</v>
      </c>
      <c r="I104" s="54"/>
      <c r="J104" s="55"/>
      <c r="K104" s="69"/>
      <c r="L104" s="55" t="str">
        <f t="shared" ref="L104:L118" si="16">CONCATENATE(G104,   , E104 )</f>
        <v>PERFORACION2</v>
      </c>
      <c r="M104" s="92" t="s">
        <v>824</v>
      </c>
      <c r="N104" s="92"/>
      <c r="O104" s="114">
        <v>4962169.0218000002</v>
      </c>
      <c r="P104" s="114">
        <v>2172878.4769000001</v>
      </c>
      <c r="Q104" s="25">
        <v>103</v>
      </c>
    </row>
    <row r="105" spans="1:17" ht="14.25" customHeight="1">
      <c r="A105" s="250" t="str">
        <f t="shared" si="15"/>
        <v>DEI28P3</v>
      </c>
      <c r="B105" s="65" t="str">
        <f t="shared" si="8"/>
        <v>DEI28</v>
      </c>
      <c r="C105" s="40" t="s">
        <v>584</v>
      </c>
      <c r="D105" s="41">
        <v>28</v>
      </c>
      <c r="E105" s="54">
        <v>3</v>
      </c>
      <c r="F105" s="54" t="s">
        <v>8</v>
      </c>
      <c r="G105" s="54" t="s">
        <v>434</v>
      </c>
      <c r="H105" s="271">
        <v>25</v>
      </c>
      <c r="I105" s="54"/>
      <c r="J105" s="55"/>
      <c r="K105" s="69"/>
      <c r="L105" s="55" t="str">
        <f t="shared" si="16"/>
        <v>PERFORACION3</v>
      </c>
      <c r="M105" s="92" t="s">
        <v>824</v>
      </c>
      <c r="N105" s="92"/>
      <c r="O105" s="114">
        <v>4962197.6239</v>
      </c>
      <c r="P105" s="114">
        <v>2172881.2228000001</v>
      </c>
      <c r="Q105" s="25">
        <v>104</v>
      </c>
    </row>
    <row r="106" spans="1:17" ht="14.25" customHeight="1">
      <c r="A106" s="250" t="str">
        <f t="shared" si="15"/>
        <v>DEI28P4</v>
      </c>
      <c r="B106" s="65" t="str">
        <f t="shared" si="8"/>
        <v>DEI28</v>
      </c>
      <c r="C106" s="40" t="s">
        <v>584</v>
      </c>
      <c r="D106" s="41">
        <v>28</v>
      </c>
      <c r="E106" s="54">
        <v>4</v>
      </c>
      <c r="F106" s="54" t="s">
        <v>8</v>
      </c>
      <c r="G106" s="54" t="s">
        <v>434</v>
      </c>
      <c r="H106" s="271">
        <v>25</v>
      </c>
      <c r="I106" s="54"/>
      <c r="J106" s="55"/>
      <c r="K106" s="69"/>
      <c r="L106" s="55" t="str">
        <f t="shared" si="16"/>
        <v>PERFORACION4</v>
      </c>
      <c r="M106" s="92" t="s">
        <v>824</v>
      </c>
      <c r="N106" s="92"/>
      <c r="O106" s="114">
        <v>4962207.7855000002</v>
      </c>
      <c r="P106" s="114">
        <v>2172903.6236</v>
      </c>
      <c r="Q106" s="25">
        <v>105</v>
      </c>
    </row>
    <row r="107" spans="1:17" ht="14.25" customHeight="1">
      <c r="A107" s="250" t="str">
        <f t="shared" si="15"/>
        <v>DEI28P5</v>
      </c>
      <c r="B107" s="65" t="str">
        <f t="shared" si="8"/>
        <v>DEI28</v>
      </c>
      <c r="C107" s="40" t="s">
        <v>584</v>
      </c>
      <c r="D107" s="41">
        <v>28</v>
      </c>
      <c r="E107" s="54">
        <v>5</v>
      </c>
      <c r="F107" s="54" t="s">
        <v>8</v>
      </c>
      <c r="G107" s="54" t="s">
        <v>434</v>
      </c>
      <c r="H107" s="271">
        <v>25</v>
      </c>
      <c r="I107" s="54"/>
      <c r="J107" s="55"/>
      <c r="K107" s="69"/>
      <c r="L107" s="55" t="str">
        <f t="shared" si="16"/>
        <v>PERFORACION5</v>
      </c>
      <c r="M107" s="92" t="s">
        <v>824</v>
      </c>
      <c r="N107" s="92"/>
      <c r="O107" s="114">
        <v>4962229.0107000005</v>
      </c>
      <c r="P107" s="114">
        <v>2172913.1264</v>
      </c>
      <c r="Q107" s="25">
        <v>106</v>
      </c>
    </row>
    <row r="108" spans="1:17" ht="14.25" customHeight="1">
      <c r="A108" s="250" t="str">
        <f t="shared" si="15"/>
        <v>LHL29P1</v>
      </c>
      <c r="B108" s="65" t="str">
        <f t="shared" si="8"/>
        <v>LHL29</v>
      </c>
      <c r="C108" s="40" t="s">
        <v>844</v>
      </c>
      <c r="D108" s="41">
        <v>29</v>
      </c>
      <c r="E108" s="54">
        <v>1</v>
      </c>
      <c r="F108" s="54" t="s">
        <v>8</v>
      </c>
      <c r="G108" s="54" t="s">
        <v>434</v>
      </c>
      <c r="H108" s="271">
        <v>15</v>
      </c>
      <c r="I108" s="54"/>
      <c r="J108" s="55"/>
      <c r="K108" s="69"/>
      <c r="L108" s="55" t="str">
        <f t="shared" si="16"/>
        <v>PERFORACION1</v>
      </c>
      <c r="M108" s="92" t="s">
        <v>1532</v>
      </c>
      <c r="N108" s="92"/>
      <c r="O108" s="114">
        <v>4959581.7295000004</v>
      </c>
      <c r="P108" s="114">
        <v>2170742.4753999999</v>
      </c>
      <c r="Q108" s="25">
        <v>107</v>
      </c>
    </row>
    <row r="109" spans="1:17" ht="14.25" customHeight="1">
      <c r="A109" s="250" t="str">
        <f t="shared" si="15"/>
        <v>LHL29P3</v>
      </c>
      <c r="B109" s="65" t="str">
        <f t="shared" ref="B109:B117" si="17">CONCATENATE(C109,D109)</f>
        <v>LHL29</v>
      </c>
      <c r="C109" s="40" t="s">
        <v>844</v>
      </c>
      <c r="D109" s="41">
        <v>29</v>
      </c>
      <c r="E109" s="54">
        <v>3</v>
      </c>
      <c r="F109" s="54" t="s">
        <v>8</v>
      </c>
      <c r="G109" s="54" t="s">
        <v>434</v>
      </c>
      <c r="H109" s="271">
        <v>15</v>
      </c>
      <c r="I109" s="54"/>
      <c r="J109" s="55"/>
      <c r="K109" s="69"/>
      <c r="L109" s="55" t="str">
        <f t="shared" si="16"/>
        <v>PERFORACION3</v>
      </c>
      <c r="M109" s="92" t="s">
        <v>1532</v>
      </c>
      <c r="N109" s="92"/>
      <c r="O109" s="114">
        <v>4959581.7295000004</v>
      </c>
      <c r="P109" s="114">
        <v>2170742.4753999999</v>
      </c>
      <c r="Q109" s="25">
        <v>108</v>
      </c>
    </row>
    <row r="110" spans="1:17" ht="14.25" customHeight="1">
      <c r="A110" s="250" t="str">
        <f t="shared" si="15"/>
        <v>LHL29P4</v>
      </c>
      <c r="B110" s="65" t="str">
        <f t="shared" si="17"/>
        <v>LHL29</v>
      </c>
      <c r="C110" s="40" t="s">
        <v>844</v>
      </c>
      <c r="D110" s="41">
        <v>29</v>
      </c>
      <c r="E110" s="54">
        <v>4</v>
      </c>
      <c r="F110" s="54" t="s">
        <v>8</v>
      </c>
      <c r="G110" s="54" t="s">
        <v>434</v>
      </c>
      <c r="H110" s="271">
        <v>15</v>
      </c>
      <c r="I110" s="54"/>
      <c r="J110" s="55"/>
      <c r="K110" s="69"/>
      <c r="L110" s="55" t="str">
        <f t="shared" si="16"/>
        <v>PERFORACION4</v>
      </c>
      <c r="M110" s="92" t="s">
        <v>1532</v>
      </c>
      <c r="N110" s="92"/>
      <c r="O110" s="114">
        <v>4959581.7295000004</v>
      </c>
      <c r="P110" s="114">
        <v>2170742.4753999999</v>
      </c>
      <c r="Q110" s="25">
        <v>109</v>
      </c>
    </row>
    <row r="111" spans="1:17" ht="14.25" customHeight="1">
      <c r="A111" s="250" t="str">
        <f t="shared" si="15"/>
        <v>PYA30P1</v>
      </c>
      <c r="B111" s="65" t="str">
        <f t="shared" si="17"/>
        <v>PYA30</v>
      </c>
      <c r="C111" s="40" t="s">
        <v>1368</v>
      </c>
      <c r="D111" s="41">
        <v>30</v>
      </c>
      <c r="E111" s="54">
        <v>1</v>
      </c>
      <c r="F111" s="54" t="s">
        <v>8</v>
      </c>
      <c r="G111" s="54" t="s">
        <v>434</v>
      </c>
      <c r="H111" s="271">
        <v>10</v>
      </c>
      <c r="I111" s="54"/>
      <c r="J111" s="55"/>
      <c r="K111" s="69"/>
      <c r="L111" s="55" t="str">
        <f t="shared" si="16"/>
        <v>PERFORACION1</v>
      </c>
      <c r="M111" s="92" t="s">
        <v>1534</v>
      </c>
      <c r="N111" s="92"/>
      <c r="O111" s="114">
        <v>4962632.6865999997</v>
      </c>
      <c r="P111" s="114">
        <v>2173789.5134999999</v>
      </c>
      <c r="Q111" s="25">
        <v>110</v>
      </c>
    </row>
    <row r="112" spans="1:17" ht="14.25" customHeight="1">
      <c r="A112" s="250" t="str">
        <f t="shared" si="15"/>
        <v>PYA30P2</v>
      </c>
      <c r="B112" s="65" t="str">
        <f t="shared" si="17"/>
        <v>PYA30</v>
      </c>
      <c r="C112" s="40" t="s">
        <v>1368</v>
      </c>
      <c r="D112" s="41">
        <v>30</v>
      </c>
      <c r="E112" s="54">
        <v>2</v>
      </c>
      <c r="F112" s="54" t="s">
        <v>8</v>
      </c>
      <c r="G112" s="54" t="s">
        <v>434</v>
      </c>
      <c r="H112" s="271">
        <v>10</v>
      </c>
      <c r="I112" s="54"/>
      <c r="J112" s="55"/>
      <c r="K112" s="69"/>
      <c r="L112" s="55" t="str">
        <f t="shared" si="16"/>
        <v>PERFORACION2</v>
      </c>
      <c r="M112" s="92" t="s">
        <v>1534</v>
      </c>
      <c r="N112" s="92"/>
      <c r="O112" s="114">
        <v>4962632.6865999997</v>
      </c>
      <c r="P112" s="114">
        <v>2173789.5134999999</v>
      </c>
      <c r="Q112" s="25">
        <v>111</v>
      </c>
    </row>
    <row r="113" spans="1:17" ht="14.25" customHeight="1">
      <c r="A113" s="250" t="str">
        <f t="shared" si="15"/>
        <v>PYA30P3</v>
      </c>
      <c r="B113" s="65" t="str">
        <f t="shared" si="17"/>
        <v>PYA30</v>
      </c>
      <c r="C113" s="40" t="s">
        <v>1368</v>
      </c>
      <c r="D113" s="41">
        <v>30</v>
      </c>
      <c r="E113" s="54">
        <v>3</v>
      </c>
      <c r="F113" s="54" t="s">
        <v>8</v>
      </c>
      <c r="G113" s="54" t="s">
        <v>434</v>
      </c>
      <c r="H113" s="271">
        <v>10</v>
      </c>
      <c r="I113" s="54"/>
      <c r="J113" s="55"/>
      <c r="K113" s="69"/>
      <c r="L113" s="55" t="str">
        <f t="shared" si="16"/>
        <v>PERFORACION3</v>
      </c>
      <c r="M113" s="92" t="s">
        <v>1534</v>
      </c>
      <c r="N113" s="92"/>
      <c r="O113" s="114">
        <v>4962632.6865999997</v>
      </c>
      <c r="P113" s="114">
        <v>2173789.5134999999</v>
      </c>
      <c r="Q113" s="25">
        <v>112</v>
      </c>
    </row>
    <row r="114" spans="1:17" ht="14.25" customHeight="1">
      <c r="A114" s="250" t="str">
        <f t="shared" si="15"/>
        <v>PYA31P1</v>
      </c>
      <c r="B114" s="65" t="str">
        <f t="shared" si="17"/>
        <v>PYA31</v>
      </c>
      <c r="C114" s="40" t="s">
        <v>1368</v>
      </c>
      <c r="D114" s="41">
        <v>31</v>
      </c>
      <c r="E114" s="54">
        <v>1</v>
      </c>
      <c r="F114" s="54" t="s">
        <v>8</v>
      </c>
      <c r="G114" s="54" t="s">
        <v>434</v>
      </c>
      <c r="H114" s="271">
        <v>15</v>
      </c>
      <c r="I114" s="54"/>
      <c r="J114" s="55"/>
      <c r="K114" s="69"/>
      <c r="L114" s="55" t="str">
        <f t="shared" si="16"/>
        <v>PERFORACION1</v>
      </c>
      <c r="M114" s="92" t="s">
        <v>1571</v>
      </c>
      <c r="N114" s="92"/>
      <c r="O114" s="114">
        <v>4958987.9606999997</v>
      </c>
      <c r="P114" s="114">
        <v>2168051.9167999998</v>
      </c>
      <c r="Q114" s="25">
        <v>113</v>
      </c>
    </row>
    <row r="115" spans="1:17" ht="14.25" customHeight="1">
      <c r="A115" s="250" t="str">
        <f t="shared" si="15"/>
        <v>PYA31P2</v>
      </c>
      <c r="B115" s="65" t="str">
        <f t="shared" si="17"/>
        <v>PYA31</v>
      </c>
      <c r="C115" s="40" t="s">
        <v>1368</v>
      </c>
      <c r="D115" s="41">
        <v>31</v>
      </c>
      <c r="E115" s="54">
        <v>2</v>
      </c>
      <c r="F115" s="54" t="s">
        <v>8</v>
      </c>
      <c r="G115" s="54" t="s">
        <v>434</v>
      </c>
      <c r="H115" s="271">
        <v>15</v>
      </c>
      <c r="I115" s="54"/>
      <c r="J115" s="55"/>
      <c r="K115" s="69"/>
      <c r="L115" s="55" t="str">
        <f t="shared" si="16"/>
        <v>PERFORACION2</v>
      </c>
      <c r="M115" s="92" t="s">
        <v>1571</v>
      </c>
      <c r="N115" s="92"/>
      <c r="O115" s="114">
        <v>4958987.9606999997</v>
      </c>
      <c r="P115" s="114">
        <v>2168051.9167999998</v>
      </c>
      <c r="Q115" s="25">
        <v>114</v>
      </c>
    </row>
    <row r="116" spans="1:17" ht="14.25" customHeight="1">
      <c r="A116" s="250" t="str">
        <f t="shared" si="15"/>
        <v>PYA31P3</v>
      </c>
      <c r="B116" s="65" t="str">
        <f t="shared" si="17"/>
        <v>PYA31</v>
      </c>
      <c r="C116" s="40" t="s">
        <v>1368</v>
      </c>
      <c r="D116" s="41">
        <v>31</v>
      </c>
      <c r="E116" s="54">
        <v>3</v>
      </c>
      <c r="F116" s="54" t="s">
        <v>8</v>
      </c>
      <c r="G116" s="54" t="s">
        <v>434</v>
      </c>
      <c r="H116" s="271">
        <v>15</v>
      </c>
      <c r="I116" s="54"/>
      <c r="J116" s="55"/>
      <c r="K116" s="69"/>
      <c r="L116" s="55" t="str">
        <f t="shared" si="16"/>
        <v>PERFORACION3</v>
      </c>
      <c r="M116" s="92" t="s">
        <v>1571</v>
      </c>
      <c r="N116" s="92"/>
      <c r="O116" s="114">
        <v>4958987.9606999997</v>
      </c>
      <c r="P116" s="114">
        <v>2168051.9167999998</v>
      </c>
      <c r="Q116" s="25">
        <v>115</v>
      </c>
    </row>
    <row r="117" spans="1:17" ht="14.25" customHeight="1">
      <c r="A117" s="250" t="str">
        <f t="shared" si="15"/>
        <v>PYA31P4</v>
      </c>
      <c r="B117" s="65" t="str">
        <f t="shared" si="17"/>
        <v>PYA31</v>
      </c>
      <c r="C117" s="40" t="s">
        <v>1368</v>
      </c>
      <c r="D117" s="41">
        <v>31</v>
      </c>
      <c r="E117" s="54">
        <v>4</v>
      </c>
      <c r="F117" s="54" t="s">
        <v>8</v>
      </c>
      <c r="G117" s="54" t="s">
        <v>434</v>
      </c>
      <c r="H117" s="271">
        <v>15</v>
      </c>
      <c r="I117" s="54"/>
      <c r="J117" s="55"/>
      <c r="K117" s="69"/>
      <c r="L117" s="55" t="str">
        <f t="shared" si="16"/>
        <v>PERFORACION4</v>
      </c>
      <c r="M117" s="92" t="s">
        <v>1571</v>
      </c>
      <c r="N117" s="92"/>
      <c r="O117" s="114">
        <v>4958987.9606999997</v>
      </c>
      <c r="P117" s="114">
        <v>2168051.9167999998</v>
      </c>
      <c r="Q117" s="25">
        <v>116</v>
      </c>
    </row>
    <row r="118" spans="1:17" ht="14.25" customHeight="1">
      <c r="A118" s="250" t="str">
        <f>CONCATENATE(C118,D118,F118,E118)</f>
        <v>DEI32P1</v>
      </c>
      <c r="B118" s="65" t="str">
        <f t="shared" ref="B118:B158" si="18">CONCATENATE(C118,D118)</f>
        <v>DEI32</v>
      </c>
      <c r="C118" s="40" t="s">
        <v>584</v>
      </c>
      <c r="D118" s="41">
        <v>32</v>
      </c>
      <c r="E118" s="54">
        <v>1</v>
      </c>
      <c r="F118" s="54" t="s">
        <v>8</v>
      </c>
      <c r="G118" s="54" t="s">
        <v>434</v>
      </c>
      <c r="H118" s="271">
        <v>15</v>
      </c>
      <c r="I118" s="54">
        <v>0.75</v>
      </c>
      <c r="J118" s="55"/>
      <c r="K118" s="69"/>
      <c r="L118" s="55" t="str">
        <f t="shared" si="16"/>
        <v>PERFORACION1</v>
      </c>
      <c r="M118" s="92" t="s">
        <v>1574</v>
      </c>
      <c r="N118" s="92"/>
      <c r="O118" s="114">
        <v>4961642.9241000004</v>
      </c>
      <c r="P118" s="114">
        <v>2171458.2667</v>
      </c>
      <c r="Q118" s="25">
        <v>117</v>
      </c>
    </row>
    <row r="119" spans="1:17" ht="14.25" customHeight="1">
      <c r="A119" s="250" t="str">
        <f>CONCATENATE(C119,D119,F119,E119)</f>
        <v>DEI32P2</v>
      </c>
      <c r="B119" s="65" t="str">
        <f t="shared" si="18"/>
        <v>DEI32</v>
      </c>
      <c r="C119" s="40" t="s">
        <v>584</v>
      </c>
      <c r="D119" s="41">
        <v>32</v>
      </c>
      <c r="E119" s="54">
        <v>2</v>
      </c>
      <c r="F119" s="54" t="s">
        <v>8</v>
      </c>
      <c r="G119" s="54" t="s">
        <v>434</v>
      </c>
      <c r="H119" s="271">
        <v>15</v>
      </c>
      <c r="I119" s="54">
        <v>0.75</v>
      </c>
      <c r="J119" s="55"/>
      <c r="K119" s="69"/>
      <c r="L119" s="55" t="str">
        <f t="shared" ref="L119:L124" si="19">CONCATENATE(G119,   , E119 )</f>
        <v>PERFORACION2</v>
      </c>
      <c r="M119" s="92" t="s">
        <v>1574</v>
      </c>
      <c r="N119" s="92"/>
      <c r="O119" s="114">
        <v>4961650.9181000004</v>
      </c>
      <c r="P119" s="114">
        <v>2171454.5787999998</v>
      </c>
      <c r="Q119" s="25">
        <v>118</v>
      </c>
    </row>
    <row r="120" spans="1:17" ht="14.25" customHeight="1">
      <c r="A120" s="250" t="str">
        <f>CONCATENATE(C120,D120,F120,E120)</f>
        <v>DEI32P3</v>
      </c>
      <c r="B120" s="65" t="str">
        <f t="shared" si="18"/>
        <v>DEI32</v>
      </c>
      <c r="C120" s="40" t="s">
        <v>584</v>
      </c>
      <c r="D120" s="41">
        <v>32</v>
      </c>
      <c r="E120" s="54">
        <v>3</v>
      </c>
      <c r="F120" s="54" t="s">
        <v>8</v>
      </c>
      <c r="G120" s="54" t="s">
        <v>434</v>
      </c>
      <c r="H120" s="271">
        <v>15</v>
      </c>
      <c r="I120" s="54">
        <v>0.75</v>
      </c>
      <c r="J120" s="55"/>
      <c r="K120" s="69"/>
      <c r="L120" s="55" t="str">
        <f t="shared" si="19"/>
        <v>PERFORACION3</v>
      </c>
      <c r="M120" s="92" t="s">
        <v>1574</v>
      </c>
      <c r="N120" s="92"/>
      <c r="O120" s="114">
        <v>4961652.4626000002</v>
      </c>
      <c r="P120" s="114">
        <v>2171466.2415</v>
      </c>
      <c r="Q120" s="25">
        <v>119</v>
      </c>
    </row>
    <row r="121" spans="1:17" ht="14.25" customHeight="1">
      <c r="A121" s="250" t="str">
        <f>CONCATENATE(C121,D121,F121,E121)</f>
        <v>DEI32P4</v>
      </c>
      <c r="B121" s="65" t="str">
        <f t="shared" si="18"/>
        <v>DEI32</v>
      </c>
      <c r="C121" s="40" t="s">
        <v>584</v>
      </c>
      <c r="D121" s="41">
        <v>32</v>
      </c>
      <c r="E121" s="54">
        <v>4</v>
      </c>
      <c r="F121" s="54" t="s">
        <v>8</v>
      </c>
      <c r="G121" s="54" t="s">
        <v>434</v>
      </c>
      <c r="H121" s="271">
        <v>15</v>
      </c>
      <c r="I121" s="54">
        <v>0.75</v>
      </c>
      <c r="J121" s="55"/>
      <c r="K121" s="69"/>
      <c r="L121" s="55" t="str">
        <f t="shared" si="19"/>
        <v>PERFORACION4</v>
      </c>
      <c r="M121" s="92" t="s">
        <v>1574</v>
      </c>
      <c r="N121" s="92"/>
      <c r="O121" s="114">
        <v>4959060.9594999999</v>
      </c>
      <c r="P121" s="114">
        <v>2166738.1683999998</v>
      </c>
      <c r="Q121" s="25">
        <v>120</v>
      </c>
    </row>
    <row r="122" spans="1:17" ht="14.25" customHeight="1">
      <c r="A122" s="250" t="str">
        <f t="shared" ref="A122:A130" si="20">CONCATENATE(C122,D122,F122,E122)</f>
        <v>PYA33P1</v>
      </c>
      <c r="B122" s="65" t="str">
        <f t="shared" si="18"/>
        <v>PYA33</v>
      </c>
      <c r="C122" s="40" t="s">
        <v>1368</v>
      </c>
      <c r="D122" s="41">
        <v>33</v>
      </c>
      <c r="E122" s="54">
        <v>1</v>
      </c>
      <c r="F122" s="54" t="s">
        <v>8</v>
      </c>
      <c r="G122" s="54" t="s">
        <v>434</v>
      </c>
      <c r="H122" s="271">
        <v>10</v>
      </c>
      <c r="I122" s="54"/>
      <c r="J122" s="55"/>
      <c r="K122" s="69"/>
      <c r="L122" s="55" t="str">
        <f t="shared" si="19"/>
        <v>PERFORACION1</v>
      </c>
      <c r="M122" s="92" t="s">
        <v>1616</v>
      </c>
      <c r="N122" s="92"/>
      <c r="O122" s="114">
        <v>4961650.9181000004</v>
      </c>
      <c r="P122" s="114">
        <v>2171454.5787999998</v>
      </c>
      <c r="Q122" s="25">
        <v>121</v>
      </c>
    </row>
    <row r="123" spans="1:17" ht="14.25" customHeight="1">
      <c r="A123" s="250" t="str">
        <f t="shared" si="20"/>
        <v>PYA33P2</v>
      </c>
      <c r="B123" s="65" t="str">
        <f t="shared" si="18"/>
        <v>PYA33</v>
      </c>
      <c r="C123" s="40" t="s">
        <v>1368</v>
      </c>
      <c r="D123" s="41">
        <v>33</v>
      </c>
      <c r="E123" s="54">
        <v>2</v>
      </c>
      <c r="F123" s="54" t="s">
        <v>8</v>
      </c>
      <c r="G123" s="54" t="s">
        <v>434</v>
      </c>
      <c r="H123" s="271">
        <v>10</v>
      </c>
      <c r="I123" s="54"/>
      <c r="J123" s="55"/>
      <c r="K123" s="69"/>
      <c r="L123" s="55" t="str">
        <f t="shared" si="19"/>
        <v>PERFORACION2</v>
      </c>
      <c r="M123" s="92" t="s">
        <v>1616</v>
      </c>
      <c r="N123" s="92"/>
      <c r="O123" s="114">
        <v>4961650.9181000004</v>
      </c>
      <c r="P123" s="114">
        <v>2171454.5787999998</v>
      </c>
      <c r="Q123" s="25">
        <v>122</v>
      </c>
    </row>
    <row r="124" spans="1:17" ht="14.25" customHeight="1">
      <c r="A124" s="250" t="str">
        <f t="shared" si="20"/>
        <v>PYA33P3</v>
      </c>
      <c r="B124" s="65" t="str">
        <f t="shared" si="18"/>
        <v>PYA33</v>
      </c>
      <c r="C124" s="40" t="s">
        <v>1368</v>
      </c>
      <c r="D124" s="41">
        <v>33</v>
      </c>
      <c r="E124" s="54">
        <v>3</v>
      </c>
      <c r="F124" s="54" t="s">
        <v>8</v>
      </c>
      <c r="G124" s="54" t="s">
        <v>434</v>
      </c>
      <c r="H124" s="271">
        <v>10</v>
      </c>
      <c r="I124" s="54"/>
      <c r="J124" s="55"/>
      <c r="K124" s="69"/>
      <c r="L124" s="55" t="str">
        <f t="shared" si="19"/>
        <v>PERFORACION3</v>
      </c>
      <c r="M124" s="92" t="s">
        <v>1616</v>
      </c>
      <c r="N124" s="92"/>
      <c r="O124" s="114">
        <v>4961650.9181000004</v>
      </c>
      <c r="P124" s="114">
        <v>2171454.5787999998</v>
      </c>
      <c r="Q124" s="25">
        <v>123</v>
      </c>
    </row>
    <row r="125" spans="1:17" ht="14.25" customHeight="1">
      <c r="A125" s="250" t="str">
        <f t="shared" si="20"/>
        <v>PYA34P1</v>
      </c>
      <c r="B125" s="65" t="str">
        <f t="shared" si="18"/>
        <v>PYA34</v>
      </c>
      <c r="C125" s="40" t="s">
        <v>1368</v>
      </c>
      <c r="D125" s="41">
        <v>34</v>
      </c>
      <c r="E125" s="54">
        <v>1</v>
      </c>
      <c r="F125" s="54" t="s">
        <v>8</v>
      </c>
      <c r="G125" s="54" t="s">
        <v>434</v>
      </c>
      <c r="H125" s="271">
        <v>10</v>
      </c>
      <c r="I125" s="54"/>
      <c r="J125" s="55"/>
      <c r="K125" s="69"/>
      <c r="L125" s="55" t="str">
        <f t="shared" ref="L125:L142" si="21">CONCATENATE(G125,   , E125 )</f>
        <v>PERFORACION1</v>
      </c>
      <c r="M125" s="92" t="s">
        <v>1617</v>
      </c>
      <c r="N125" s="92"/>
      <c r="O125" s="114">
        <v>4959906.5220999997</v>
      </c>
      <c r="P125" s="114">
        <v>2168412.8807999999</v>
      </c>
      <c r="Q125" s="25">
        <v>124</v>
      </c>
    </row>
    <row r="126" spans="1:17" ht="14.25" customHeight="1">
      <c r="A126" s="250" t="str">
        <f t="shared" si="20"/>
        <v>PYA34P2</v>
      </c>
      <c r="B126" s="65" t="str">
        <f t="shared" si="18"/>
        <v>PYA34</v>
      </c>
      <c r="C126" s="40" t="s">
        <v>1368</v>
      </c>
      <c r="D126" s="41">
        <v>34</v>
      </c>
      <c r="E126" s="72">
        <v>2</v>
      </c>
      <c r="F126" s="54" t="s">
        <v>8</v>
      </c>
      <c r="G126" s="54" t="s">
        <v>434</v>
      </c>
      <c r="H126" s="271">
        <v>10</v>
      </c>
      <c r="I126" s="54"/>
      <c r="J126" s="55"/>
      <c r="K126" s="69"/>
      <c r="L126" s="55" t="str">
        <f t="shared" si="21"/>
        <v>PERFORACION2</v>
      </c>
      <c r="M126" s="92" t="s">
        <v>1617</v>
      </c>
      <c r="N126" s="92"/>
      <c r="O126" s="327">
        <v>4959906.5040999996</v>
      </c>
      <c r="P126" s="327">
        <v>2168402.8894000002</v>
      </c>
      <c r="Q126" s="25">
        <v>125</v>
      </c>
    </row>
    <row r="127" spans="1:17" ht="14.25" customHeight="1">
      <c r="A127" s="250" t="str">
        <f t="shared" si="20"/>
        <v>PYA34P3</v>
      </c>
      <c r="B127" s="65" t="str">
        <f t="shared" si="18"/>
        <v>PYA34</v>
      </c>
      <c r="C127" s="40" t="s">
        <v>1368</v>
      </c>
      <c r="D127" s="41">
        <v>34</v>
      </c>
      <c r="E127" s="72">
        <v>3</v>
      </c>
      <c r="F127" s="54" t="s">
        <v>8</v>
      </c>
      <c r="G127" s="54" t="s">
        <v>434</v>
      </c>
      <c r="H127" s="271">
        <v>10</v>
      </c>
      <c r="I127" s="54"/>
      <c r="J127" s="55"/>
      <c r="K127" s="69"/>
      <c r="L127" s="55" t="str">
        <f t="shared" si="21"/>
        <v>PERFORACION3</v>
      </c>
      <c r="M127" s="92" t="s">
        <v>1617</v>
      </c>
      <c r="N127" s="92"/>
      <c r="O127" s="327">
        <v>4959916.4881999996</v>
      </c>
      <c r="P127" s="327">
        <v>2168398.8747999999</v>
      </c>
      <c r="Q127" s="25">
        <v>126</v>
      </c>
    </row>
    <row r="128" spans="1:17" ht="14.25" customHeight="1">
      <c r="A128" s="250" t="str">
        <f t="shared" si="20"/>
        <v>LHL35P1</v>
      </c>
      <c r="B128" s="65" t="str">
        <f t="shared" si="18"/>
        <v>LHL35</v>
      </c>
      <c r="C128" s="40" t="s">
        <v>844</v>
      </c>
      <c r="D128" s="41">
        <v>35</v>
      </c>
      <c r="E128" s="72">
        <v>1</v>
      </c>
      <c r="F128" s="54" t="s">
        <v>8</v>
      </c>
      <c r="G128" s="54" t="s">
        <v>434</v>
      </c>
      <c r="H128" s="271">
        <v>15</v>
      </c>
      <c r="I128" s="54"/>
      <c r="J128" s="55"/>
      <c r="K128" s="69"/>
      <c r="L128" s="55" t="str">
        <f t="shared" si="21"/>
        <v>PERFORACION1</v>
      </c>
      <c r="M128" s="92" t="s">
        <v>1638</v>
      </c>
      <c r="N128" s="92"/>
      <c r="O128" s="327">
        <v>4962941.7873</v>
      </c>
      <c r="P128" s="327">
        <v>2173677.0230999999</v>
      </c>
      <c r="Q128" s="25">
        <v>127</v>
      </c>
    </row>
    <row r="129" spans="1:17" ht="14.25" customHeight="1">
      <c r="A129" s="250" t="str">
        <f t="shared" si="20"/>
        <v>LHL35P2</v>
      </c>
      <c r="B129" s="65" t="str">
        <f t="shared" si="18"/>
        <v>LHL35</v>
      </c>
      <c r="C129" s="40" t="s">
        <v>844</v>
      </c>
      <c r="D129" s="41">
        <v>35</v>
      </c>
      <c r="E129" s="72">
        <v>2</v>
      </c>
      <c r="F129" s="54" t="s">
        <v>8</v>
      </c>
      <c r="G129" s="54" t="s">
        <v>434</v>
      </c>
      <c r="H129" s="271">
        <v>15</v>
      </c>
      <c r="I129" s="54"/>
      <c r="J129" s="55"/>
      <c r="K129" s="69"/>
      <c r="L129" s="55" t="str">
        <f t="shared" si="21"/>
        <v>PERFORACION2</v>
      </c>
      <c r="M129" s="92" t="s">
        <v>1638</v>
      </c>
      <c r="N129" s="92"/>
      <c r="O129" s="327">
        <v>4962941.7873</v>
      </c>
      <c r="P129" s="327">
        <v>2173677.0230999999</v>
      </c>
      <c r="Q129" s="25">
        <v>128</v>
      </c>
    </row>
    <row r="130" spans="1:17" ht="14.25" customHeight="1">
      <c r="A130" s="250" t="str">
        <f t="shared" si="20"/>
        <v>PYA36P1</v>
      </c>
      <c r="B130" s="65" t="str">
        <f t="shared" si="18"/>
        <v>PYA36</v>
      </c>
      <c r="C130" s="40" t="s">
        <v>1368</v>
      </c>
      <c r="D130" s="41">
        <v>36</v>
      </c>
      <c r="E130" s="72">
        <v>1</v>
      </c>
      <c r="F130" s="54" t="s">
        <v>8</v>
      </c>
      <c r="G130" s="54" t="s">
        <v>434</v>
      </c>
      <c r="H130" s="271">
        <v>12</v>
      </c>
      <c r="I130" s="54"/>
      <c r="J130" s="55"/>
      <c r="K130" s="69"/>
      <c r="L130" s="55" t="str">
        <f t="shared" si="21"/>
        <v>PERFORACION1</v>
      </c>
      <c r="M130" s="92" t="s">
        <v>1660</v>
      </c>
      <c r="N130" s="92"/>
      <c r="O130" s="327">
        <v>4962974.1977000004</v>
      </c>
      <c r="P130" s="327">
        <v>2173533.8878000001</v>
      </c>
      <c r="Q130" s="25">
        <v>129</v>
      </c>
    </row>
    <row r="131" spans="1:17" ht="14.25" customHeight="1">
      <c r="A131" s="250" t="str">
        <f t="shared" ref="A131:A158" si="22">CONCATENATE(C131,D131,F131,E131)</f>
        <v>PYA36P2</v>
      </c>
      <c r="B131" s="65" t="str">
        <f t="shared" si="18"/>
        <v>PYA36</v>
      </c>
      <c r="C131" s="40" t="s">
        <v>1368</v>
      </c>
      <c r="D131" s="41">
        <v>36</v>
      </c>
      <c r="E131" s="72">
        <v>2</v>
      </c>
      <c r="F131" s="54" t="s">
        <v>8</v>
      </c>
      <c r="G131" s="54" t="s">
        <v>434</v>
      </c>
      <c r="H131" s="271">
        <v>12</v>
      </c>
      <c r="I131" s="54"/>
      <c r="J131" s="55"/>
      <c r="K131" s="69"/>
      <c r="L131" s="55" t="str">
        <f t="shared" si="21"/>
        <v>PERFORACION2</v>
      </c>
      <c r="M131" s="92" t="s">
        <v>1660</v>
      </c>
      <c r="N131" s="92"/>
      <c r="O131" s="327">
        <v>4962974.1977000004</v>
      </c>
      <c r="P131" s="327">
        <v>2173533.8878000001</v>
      </c>
      <c r="Q131" s="25">
        <v>130</v>
      </c>
    </row>
    <row r="132" spans="1:17" ht="14.25" customHeight="1">
      <c r="A132" s="250" t="str">
        <f t="shared" si="22"/>
        <v>LHL37P3</v>
      </c>
      <c r="B132" s="65" t="str">
        <f t="shared" si="18"/>
        <v>LHL37</v>
      </c>
      <c r="C132" s="40" t="s">
        <v>844</v>
      </c>
      <c r="D132" s="41">
        <v>37</v>
      </c>
      <c r="E132" s="72">
        <v>3</v>
      </c>
      <c r="F132" s="54" t="s">
        <v>8</v>
      </c>
      <c r="G132" s="54" t="s">
        <v>434</v>
      </c>
      <c r="H132" s="271">
        <v>15</v>
      </c>
      <c r="I132" s="54">
        <v>2.7</v>
      </c>
      <c r="J132" s="55"/>
      <c r="K132" s="69"/>
      <c r="L132" s="55" t="str">
        <f t="shared" si="21"/>
        <v>PERFORACION3</v>
      </c>
      <c r="M132" s="92" t="s">
        <v>1677</v>
      </c>
      <c r="N132" s="92"/>
      <c r="O132" s="327">
        <v>4961392.6684999997</v>
      </c>
      <c r="P132" s="327">
        <v>2172495.8714000001</v>
      </c>
      <c r="Q132" s="25">
        <v>131</v>
      </c>
    </row>
    <row r="133" spans="1:17" ht="14.25" customHeight="1">
      <c r="A133" s="250" t="str">
        <f t="shared" si="22"/>
        <v>LHL37P4</v>
      </c>
      <c r="B133" s="65" t="str">
        <f t="shared" si="18"/>
        <v>LHL37</v>
      </c>
      <c r="C133" s="40" t="s">
        <v>844</v>
      </c>
      <c r="D133" s="41">
        <v>37</v>
      </c>
      <c r="E133" s="72">
        <v>4</v>
      </c>
      <c r="F133" s="54" t="s">
        <v>8</v>
      </c>
      <c r="G133" s="54" t="s">
        <v>434</v>
      </c>
      <c r="H133" s="271">
        <v>15</v>
      </c>
      <c r="I133" s="54">
        <v>2.7</v>
      </c>
      <c r="J133" s="55"/>
      <c r="K133" s="69"/>
      <c r="L133" s="55" t="str">
        <f t="shared" si="21"/>
        <v>PERFORACION4</v>
      </c>
      <c r="M133" s="92" t="s">
        <v>1677</v>
      </c>
      <c r="N133" s="92"/>
      <c r="O133" s="327">
        <v>4961392.6684999997</v>
      </c>
      <c r="P133" s="327">
        <v>2172495.8714000001</v>
      </c>
      <c r="Q133" s="25">
        <v>132</v>
      </c>
    </row>
    <row r="134" spans="1:17" ht="14.25" customHeight="1">
      <c r="A134" s="250" t="str">
        <f t="shared" si="22"/>
        <v>PYA38P1</v>
      </c>
      <c r="B134" s="65" t="str">
        <f t="shared" si="18"/>
        <v>PYA38</v>
      </c>
      <c r="C134" s="40" t="s">
        <v>1368</v>
      </c>
      <c r="D134" s="41">
        <v>38</v>
      </c>
      <c r="E134" s="72">
        <v>1</v>
      </c>
      <c r="F134" s="54" t="s">
        <v>8</v>
      </c>
      <c r="G134" s="54" t="s">
        <v>434</v>
      </c>
      <c r="H134" s="271">
        <v>10</v>
      </c>
      <c r="I134" s="54"/>
      <c r="J134" s="55"/>
      <c r="K134" s="69"/>
      <c r="L134" s="55" t="str">
        <f t="shared" si="21"/>
        <v>PERFORACION1</v>
      </c>
      <c r="M134" s="92"/>
      <c r="N134" s="92"/>
      <c r="O134" s="327">
        <v>4962941.7873</v>
      </c>
      <c r="P134" s="327">
        <v>2173677.0230999999</v>
      </c>
      <c r="Q134" s="25">
        <v>133</v>
      </c>
    </row>
    <row r="135" spans="1:17" ht="14.25" customHeight="1">
      <c r="A135" s="250" t="str">
        <f t="shared" si="22"/>
        <v>PYA38P2</v>
      </c>
      <c r="B135" s="65" t="str">
        <f t="shared" si="18"/>
        <v>PYA38</v>
      </c>
      <c r="C135" s="40" t="s">
        <v>1368</v>
      </c>
      <c r="D135" s="41">
        <v>38</v>
      </c>
      <c r="E135" s="72">
        <v>2</v>
      </c>
      <c r="F135" s="54" t="s">
        <v>8</v>
      </c>
      <c r="G135" s="54" t="s">
        <v>434</v>
      </c>
      <c r="H135" s="271">
        <v>10</v>
      </c>
      <c r="I135" s="54"/>
      <c r="J135" s="55"/>
      <c r="K135" s="69"/>
      <c r="L135" s="55" t="str">
        <f t="shared" si="21"/>
        <v>PERFORACION2</v>
      </c>
      <c r="M135" s="92"/>
      <c r="N135" s="92"/>
      <c r="O135" s="327">
        <v>4962941.7873</v>
      </c>
      <c r="P135" s="327">
        <v>2173677.0230999999</v>
      </c>
      <c r="Q135" s="25">
        <v>134</v>
      </c>
    </row>
    <row r="136" spans="1:17" ht="14.25" customHeight="1">
      <c r="A136" s="250" t="str">
        <f t="shared" si="22"/>
        <v>LHL39P1</v>
      </c>
      <c r="B136" s="65" t="str">
        <f t="shared" si="18"/>
        <v>LHL39</v>
      </c>
      <c r="C136" s="40" t="s">
        <v>844</v>
      </c>
      <c r="D136" s="41">
        <v>39</v>
      </c>
      <c r="E136" s="72">
        <v>1</v>
      </c>
      <c r="F136" s="54" t="s">
        <v>8</v>
      </c>
      <c r="G136" s="54" t="s">
        <v>434</v>
      </c>
      <c r="H136" s="271">
        <v>15</v>
      </c>
      <c r="I136" s="54">
        <v>4</v>
      </c>
      <c r="J136" s="55"/>
      <c r="K136" s="69"/>
      <c r="L136" s="55" t="str">
        <f t="shared" si="21"/>
        <v>PERFORACION1</v>
      </c>
      <c r="M136" s="92" t="s">
        <v>1705</v>
      </c>
      <c r="N136" s="92"/>
      <c r="O136" s="327">
        <v>4962974.1977000004</v>
      </c>
      <c r="P136" s="327">
        <v>2173533.8878000001</v>
      </c>
      <c r="Q136" s="25">
        <v>135</v>
      </c>
    </row>
    <row r="137" spans="1:17" ht="14.25" customHeight="1">
      <c r="A137" s="250" t="str">
        <f t="shared" si="22"/>
        <v>LHL39P2</v>
      </c>
      <c r="B137" s="65" t="str">
        <f t="shared" si="18"/>
        <v>LHL39</v>
      </c>
      <c r="C137" s="40" t="s">
        <v>844</v>
      </c>
      <c r="D137" s="41">
        <v>39</v>
      </c>
      <c r="E137" s="72">
        <v>2</v>
      </c>
      <c r="F137" s="54" t="s">
        <v>8</v>
      </c>
      <c r="G137" s="54" t="s">
        <v>434</v>
      </c>
      <c r="H137" s="271">
        <v>15</v>
      </c>
      <c r="I137" s="54">
        <v>4</v>
      </c>
      <c r="J137" s="55"/>
      <c r="K137" s="69"/>
      <c r="L137" s="55" t="str">
        <f t="shared" si="21"/>
        <v>PERFORACION2</v>
      </c>
      <c r="M137" s="92" t="s">
        <v>1705</v>
      </c>
      <c r="N137" s="92"/>
      <c r="O137" s="327">
        <v>4962974.1977000004</v>
      </c>
      <c r="P137" s="327">
        <v>2173533.8878000001</v>
      </c>
      <c r="Q137" s="25">
        <v>136</v>
      </c>
    </row>
    <row r="138" spans="1:17" ht="14.25" customHeight="1">
      <c r="A138" s="250" t="str">
        <f t="shared" si="22"/>
        <v>JIS40P1</v>
      </c>
      <c r="B138" s="65" t="str">
        <f t="shared" si="18"/>
        <v>JIS40</v>
      </c>
      <c r="C138" s="40" t="s">
        <v>1005</v>
      </c>
      <c r="D138" s="41">
        <v>40</v>
      </c>
      <c r="E138" s="54">
        <v>1</v>
      </c>
      <c r="F138" s="54" t="s">
        <v>8</v>
      </c>
      <c r="G138" s="54" t="s">
        <v>434</v>
      </c>
      <c r="H138" s="271">
        <v>15</v>
      </c>
      <c r="I138" s="54"/>
      <c r="J138" s="55"/>
      <c r="K138" s="69"/>
      <c r="L138" s="55" t="str">
        <f t="shared" si="21"/>
        <v>PERFORACION1</v>
      </c>
      <c r="M138" s="92" t="s">
        <v>1723</v>
      </c>
      <c r="N138" s="92"/>
      <c r="O138" s="327">
        <v>4961896.3128000004</v>
      </c>
      <c r="P138" s="327">
        <v>2171417.2960999999</v>
      </c>
      <c r="Q138" s="25">
        <v>137</v>
      </c>
    </row>
    <row r="139" spans="1:17" ht="14.25" customHeight="1">
      <c r="A139" s="250" t="str">
        <f t="shared" si="22"/>
        <v>JIS40P2</v>
      </c>
      <c r="B139" s="65" t="str">
        <f t="shared" si="18"/>
        <v>JIS40</v>
      </c>
      <c r="C139" s="40" t="s">
        <v>1005</v>
      </c>
      <c r="D139" s="41">
        <v>40</v>
      </c>
      <c r="E139" s="54">
        <v>2</v>
      </c>
      <c r="F139" s="54" t="s">
        <v>8</v>
      </c>
      <c r="G139" s="54" t="s">
        <v>434</v>
      </c>
      <c r="H139" s="271">
        <v>15</v>
      </c>
      <c r="I139" s="54"/>
      <c r="J139" s="55"/>
      <c r="K139" s="69"/>
      <c r="L139" s="55" t="str">
        <f t="shared" si="21"/>
        <v>PERFORACION2</v>
      </c>
      <c r="M139" s="92" t="s">
        <v>1723</v>
      </c>
      <c r="N139" s="92"/>
      <c r="O139" s="327">
        <v>4961896.3128000004</v>
      </c>
      <c r="P139" s="327">
        <v>2171417.2960999999</v>
      </c>
      <c r="Q139" s="25">
        <v>138</v>
      </c>
    </row>
    <row r="140" spans="1:17" ht="14.25" customHeight="1">
      <c r="A140" s="250" t="str">
        <f t="shared" si="22"/>
        <v>JIS40P3</v>
      </c>
      <c r="B140" s="65" t="str">
        <f t="shared" si="18"/>
        <v>JIS40</v>
      </c>
      <c r="C140" s="40" t="s">
        <v>1005</v>
      </c>
      <c r="D140" s="41">
        <v>40</v>
      </c>
      <c r="E140" s="54">
        <v>3</v>
      </c>
      <c r="F140" s="54" t="s">
        <v>8</v>
      </c>
      <c r="G140" s="54" t="s">
        <v>434</v>
      </c>
      <c r="H140" s="271">
        <v>15</v>
      </c>
      <c r="I140" s="54"/>
      <c r="J140" s="55"/>
      <c r="K140" s="69"/>
      <c r="L140" s="55" t="str">
        <f t="shared" si="21"/>
        <v>PERFORACION3</v>
      </c>
      <c r="M140" s="92" t="s">
        <v>1723</v>
      </c>
      <c r="N140" s="92"/>
      <c r="O140" s="327">
        <v>4961896.3128000004</v>
      </c>
      <c r="P140" s="327">
        <v>2171417.2960999999</v>
      </c>
      <c r="Q140" s="25">
        <v>139</v>
      </c>
    </row>
    <row r="141" spans="1:17" ht="14.25" customHeight="1">
      <c r="A141" s="250" t="str">
        <f t="shared" si="22"/>
        <v>JIS40P4</v>
      </c>
      <c r="B141" s="65" t="str">
        <f t="shared" si="18"/>
        <v>JIS40</v>
      </c>
      <c r="C141" s="40" t="s">
        <v>1005</v>
      </c>
      <c r="D141" s="41">
        <v>40</v>
      </c>
      <c r="E141" s="54">
        <v>4</v>
      </c>
      <c r="F141" s="54" t="s">
        <v>8</v>
      </c>
      <c r="G141" s="54" t="s">
        <v>434</v>
      </c>
      <c r="H141" s="271">
        <v>15</v>
      </c>
      <c r="I141" s="54"/>
      <c r="J141" s="55"/>
      <c r="K141" s="69"/>
      <c r="L141" s="55" t="str">
        <f t="shared" si="21"/>
        <v>PERFORACION4</v>
      </c>
      <c r="M141" s="92" t="s">
        <v>1723</v>
      </c>
      <c r="N141" s="92"/>
      <c r="O141" s="327">
        <v>4961896.3128000004</v>
      </c>
      <c r="P141" s="327">
        <v>2171417.2960999999</v>
      </c>
      <c r="Q141" s="25">
        <v>140</v>
      </c>
    </row>
    <row r="142" spans="1:17" ht="14.25" customHeight="1">
      <c r="A142" s="250" t="str">
        <f t="shared" si="22"/>
        <v>PYA41P1</v>
      </c>
      <c r="B142" s="65" t="str">
        <f t="shared" si="18"/>
        <v>PYA41</v>
      </c>
      <c r="C142" s="40" t="s">
        <v>1368</v>
      </c>
      <c r="D142" s="41">
        <v>41</v>
      </c>
      <c r="E142" s="54">
        <v>1</v>
      </c>
      <c r="F142" s="54" t="s">
        <v>8</v>
      </c>
      <c r="G142" s="54" t="s">
        <v>434</v>
      </c>
      <c r="H142" s="271">
        <v>10</v>
      </c>
      <c r="I142" s="54"/>
      <c r="J142" s="55"/>
      <c r="K142" s="69"/>
      <c r="L142" s="55" t="str">
        <f t="shared" si="21"/>
        <v>PERFORACION1</v>
      </c>
      <c r="M142" s="92" t="s">
        <v>1743</v>
      </c>
      <c r="N142" s="92"/>
      <c r="O142" s="327">
        <v>4960121.0088</v>
      </c>
      <c r="P142" s="327">
        <v>2170101.5794000002</v>
      </c>
      <c r="Q142" s="25">
        <v>141</v>
      </c>
    </row>
    <row r="143" spans="1:17" ht="14.25" customHeight="1">
      <c r="A143" s="250" t="str">
        <f t="shared" si="22"/>
        <v>PYA41P2</v>
      </c>
      <c r="B143" s="65" t="str">
        <f t="shared" si="18"/>
        <v>PYA41</v>
      </c>
      <c r="C143" s="40" t="s">
        <v>1368</v>
      </c>
      <c r="D143" s="41">
        <v>41</v>
      </c>
      <c r="E143" s="54">
        <v>2</v>
      </c>
      <c r="F143" s="54" t="s">
        <v>8</v>
      </c>
      <c r="G143" s="54" t="s">
        <v>434</v>
      </c>
      <c r="H143" s="271">
        <v>10</v>
      </c>
      <c r="I143" s="54"/>
      <c r="J143" s="55"/>
      <c r="K143" s="69"/>
      <c r="L143" s="55" t="str">
        <f t="shared" ref="L143:L173" si="23">CONCATENATE(G143,   , E143 )</f>
        <v>PERFORACION2</v>
      </c>
      <c r="M143" s="92" t="s">
        <v>1743</v>
      </c>
      <c r="N143" s="92"/>
      <c r="O143" s="327">
        <v>4960121.0088</v>
      </c>
      <c r="P143" s="327">
        <v>2170101.5794000002</v>
      </c>
      <c r="Q143" s="25">
        <v>142</v>
      </c>
    </row>
    <row r="144" spans="1:17" ht="14.25" customHeight="1">
      <c r="A144" s="250" t="str">
        <f t="shared" si="22"/>
        <v>PYA41P3</v>
      </c>
      <c r="B144" s="65" t="str">
        <f t="shared" si="18"/>
        <v>PYA41</v>
      </c>
      <c r="C144" s="40" t="s">
        <v>1368</v>
      </c>
      <c r="D144" s="41">
        <v>41</v>
      </c>
      <c r="E144" s="54">
        <v>3</v>
      </c>
      <c r="F144" s="54" t="s">
        <v>8</v>
      </c>
      <c r="G144" s="54" t="s">
        <v>434</v>
      </c>
      <c r="H144" s="271">
        <v>10</v>
      </c>
      <c r="I144" s="54"/>
      <c r="J144" s="55"/>
      <c r="K144" s="69"/>
      <c r="L144" s="55" t="str">
        <f t="shared" si="23"/>
        <v>PERFORACION3</v>
      </c>
      <c r="M144" s="92" t="s">
        <v>1743</v>
      </c>
      <c r="N144" s="92"/>
      <c r="O144" s="327">
        <v>4960121.0088</v>
      </c>
      <c r="P144" s="327">
        <v>2170101.5794000002</v>
      </c>
      <c r="Q144" s="25">
        <v>143</v>
      </c>
    </row>
    <row r="145" spans="1:17" ht="14.25" customHeight="1">
      <c r="A145" s="250" t="str">
        <f t="shared" si="22"/>
        <v>LHL42P1</v>
      </c>
      <c r="B145" s="65" t="str">
        <f t="shared" si="18"/>
        <v>LHL42</v>
      </c>
      <c r="C145" s="40" t="s">
        <v>844</v>
      </c>
      <c r="D145" s="41">
        <v>42</v>
      </c>
      <c r="E145" s="54">
        <v>1</v>
      </c>
      <c r="F145" s="54" t="s">
        <v>8</v>
      </c>
      <c r="G145" s="54" t="s">
        <v>434</v>
      </c>
      <c r="H145" s="271">
        <v>15</v>
      </c>
      <c r="I145" s="54">
        <v>4</v>
      </c>
      <c r="J145" s="55"/>
      <c r="K145" s="69"/>
      <c r="L145" s="55" t="str">
        <f t="shared" si="23"/>
        <v>PERFORACION1</v>
      </c>
      <c r="M145" s="92"/>
      <c r="N145" s="92"/>
      <c r="O145" s="327">
        <v>4958965.5520000001</v>
      </c>
      <c r="P145" s="327">
        <v>2167456.1899000001</v>
      </c>
      <c r="Q145" s="25">
        <v>144</v>
      </c>
    </row>
    <row r="146" spans="1:17" ht="14.25" customHeight="1">
      <c r="A146" s="250" t="str">
        <f t="shared" si="22"/>
        <v>LHL42P3</v>
      </c>
      <c r="B146" s="65" t="str">
        <f t="shared" si="18"/>
        <v>LHL42</v>
      </c>
      <c r="C146" s="40" t="s">
        <v>844</v>
      </c>
      <c r="D146" s="41">
        <v>42</v>
      </c>
      <c r="E146" s="54">
        <v>3</v>
      </c>
      <c r="F146" s="54" t="s">
        <v>8</v>
      </c>
      <c r="G146" s="54" t="s">
        <v>434</v>
      </c>
      <c r="H146" s="271">
        <v>15</v>
      </c>
      <c r="I146" s="54">
        <v>4</v>
      </c>
      <c r="J146" s="55"/>
      <c r="K146" s="69"/>
      <c r="L146" s="55" t="str">
        <f t="shared" si="23"/>
        <v>PERFORACION3</v>
      </c>
      <c r="M146" s="92"/>
      <c r="N146" s="92"/>
      <c r="O146" s="327">
        <v>4958965.5520000001</v>
      </c>
      <c r="P146" s="327">
        <v>2167456.1899000001</v>
      </c>
      <c r="Q146" s="25">
        <v>145</v>
      </c>
    </row>
    <row r="147" spans="1:17" ht="14.25" customHeight="1">
      <c r="A147" s="251" t="str">
        <f t="shared" si="22"/>
        <v>PYA43P1</v>
      </c>
      <c r="B147" s="65" t="str">
        <f t="shared" si="18"/>
        <v>PYA43</v>
      </c>
      <c r="C147" s="40" t="s">
        <v>1368</v>
      </c>
      <c r="D147" s="41">
        <v>43</v>
      </c>
      <c r="E147" s="54">
        <v>1</v>
      </c>
      <c r="F147" s="54" t="s">
        <v>8</v>
      </c>
      <c r="G147" s="54" t="s">
        <v>434</v>
      </c>
      <c r="H147" s="271">
        <v>12</v>
      </c>
      <c r="I147" s="54"/>
      <c r="J147" s="55"/>
      <c r="K147" s="69"/>
      <c r="L147" s="55" t="str">
        <f t="shared" si="23"/>
        <v>PERFORACION1</v>
      </c>
      <c r="M147" s="92" t="s">
        <v>1787</v>
      </c>
      <c r="N147" s="92"/>
      <c r="O147" s="327">
        <v>4962069.7835999997</v>
      </c>
      <c r="P147" s="327">
        <v>2173571.9109</v>
      </c>
      <c r="Q147" s="25">
        <v>146</v>
      </c>
    </row>
    <row r="148" spans="1:17" ht="14.25" customHeight="1">
      <c r="A148" s="251" t="str">
        <f t="shared" si="22"/>
        <v>PYA43P2</v>
      </c>
      <c r="B148" s="65" t="str">
        <f t="shared" si="18"/>
        <v>PYA43</v>
      </c>
      <c r="C148" s="40" t="s">
        <v>1368</v>
      </c>
      <c r="D148" s="41">
        <v>43</v>
      </c>
      <c r="E148" s="54">
        <v>2</v>
      </c>
      <c r="F148" s="54" t="s">
        <v>8</v>
      </c>
      <c r="G148" s="54" t="s">
        <v>434</v>
      </c>
      <c r="H148" s="271">
        <v>12</v>
      </c>
      <c r="I148" s="54"/>
      <c r="J148" s="55"/>
      <c r="K148" s="69"/>
      <c r="L148" s="55" t="str">
        <f t="shared" si="23"/>
        <v>PERFORACION2</v>
      </c>
      <c r="M148" s="92" t="s">
        <v>1786</v>
      </c>
      <c r="N148" s="92"/>
      <c r="O148" s="327">
        <v>4962069.7835999997</v>
      </c>
      <c r="P148" s="327">
        <v>2173571.9109</v>
      </c>
      <c r="Q148" s="25">
        <v>147</v>
      </c>
    </row>
    <row r="149" spans="1:17" ht="14.25" customHeight="1">
      <c r="A149" s="251" t="str">
        <f t="shared" si="22"/>
        <v>PYA43P3</v>
      </c>
      <c r="B149" s="65" t="str">
        <f t="shared" si="18"/>
        <v>PYA43</v>
      </c>
      <c r="C149" s="40" t="s">
        <v>1368</v>
      </c>
      <c r="D149" s="41">
        <v>43</v>
      </c>
      <c r="E149" s="54">
        <v>3</v>
      </c>
      <c r="F149" s="54" t="s">
        <v>8</v>
      </c>
      <c r="G149" s="54" t="s">
        <v>434</v>
      </c>
      <c r="H149" s="271">
        <v>12</v>
      </c>
      <c r="I149" s="54"/>
      <c r="J149" s="55"/>
      <c r="K149" s="69"/>
      <c r="L149" s="55" t="str">
        <f t="shared" si="23"/>
        <v>PERFORACION3</v>
      </c>
      <c r="M149" s="92" t="s">
        <v>1786</v>
      </c>
      <c r="N149" s="92"/>
      <c r="O149" s="327">
        <v>4962069.7835999997</v>
      </c>
      <c r="P149" s="327">
        <v>2173571.9109</v>
      </c>
      <c r="Q149" s="25">
        <v>148</v>
      </c>
    </row>
    <row r="150" spans="1:17" ht="14.25" customHeight="1">
      <c r="A150" s="251" t="str">
        <f t="shared" si="22"/>
        <v>PYA44P1</v>
      </c>
      <c r="B150" s="65" t="str">
        <f t="shared" si="18"/>
        <v>PYA44</v>
      </c>
      <c r="C150" s="40" t="s">
        <v>1368</v>
      </c>
      <c r="D150" s="41">
        <v>44</v>
      </c>
      <c r="E150" s="54">
        <v>1</v>
      </c>
      <c r="F150" s="54" t="s">
        <v>8</v>
      </c>
      <c r="G150" s="54" t="s">
        <v>434</v>
      </c>
      <c r="H150" s="271">
        <v>10</v>
      </c>
      <c r="I150" s="54"/>
      <c r="J150" s="55"/>
      <c r="K150" s="69"/>
      <c r="L150" s="55" t="str">
        <f t="shared" si="23"/>
        <v>PERFORACION1</v>
      </c>
      <c r="M150" s="92" t="s">
        <v>1811</v>
      </c>
      <c r="N150" s="92"/>
      <c r="O150" s="327">
        <v>4959890.7971000001</v>
      </c>
      <c r="P150" s="327">
        <v>2170835.3059999999</v>
      </c>
      <c r="Q150" s="25">
        <v>149</v>
      </c>
    </row>
    <row r="151" spans="1:17" ht="14.25" customHeight="1">
      <c r="A151" s="251" t="str">
        <f t="shared" si="22"/>
        <v>PYA44P2</v>
      </c>
      <c r="B151" s="65" t="str">
        <f t="shared" si="18"/>
        <v>PYA44</v>
      </c>
      <c r="C151" s="40" t="s">
        <v>1368</v>
      </c>
      <c r="D151" s="41">
        <v>44</v>
      </c>
      <c r="E151" s="54">
        <v>2</v>
      </c>
      <c r="F151" s="54" t="s">
        <v>8</v>
      </c>
      <c r="G151" s="54" t="s">
        <v>434</v>
      </c>
      <c r="H151" s="271">
        <v>10</v>
      </c>
      <c r="I151" s="54"/>
      <c r="J151" s="55"/>
      <c r="K151" s="69"/>
      <c r="L151" s="55" t="str">
        <f t="shared" si="23"/>
        <v>PERFORACION2</v>
      </c>
      <c r="M151" s="92" t="s">
        <v>1811</v>
      </c>
      <c r="N151" s="92"/>
      <c r="O151" s="327">
        <v>4959890.7971000001</v>
      </c>
      <c r="P151" s="327">
        <v>2170835.3059999999</v>
      </c>
      <c r="Q151" s="25">
        <v>150</v>
      </c>
    </row>
    <row r="152" spans="1:17" ht="14.25" customHeight="1">
      <c r="A152" s="251" t="str">
        <f t="shared" si="22"/>
        <v>PYA44P3</v>
      </c>
      <c r="B152" s="65" t="str">
        <f t="shared" si="18"/>
        <v>PYA44</v>
      </c>
      <c r="C152" s="40" t="s">
        <v>1368</v>
      </c>
      <c r="D152" s="41">
        <v>44</v>
      </c>
      <c r="E152" s="54">
        <v>3</v>
      </c>
      <c r="F152" s="54" t="s">
        <v>8</v>
      </c>
      <c r="G152" s="54" t="s">
        <v>434</v>
      </c>
      <c r="H152" s="271">
        <v>10</v>
      </c>
      <c r="I152" s="54"/>
      <c r="J152" s="55"/>
      <c r="K152" s="69"/>
      <c r="L152" s="55" t="str">
        <f t="shared" si="23"/>
        <v>PERFORACION3</v>
      </c>
      <c r="M152" s="92" t="s">
        <v>1811</v>
      </c>
      <c r="N152" s="92"/>
      <c r="O152" s="327">
        <v>4959890.7971000001</v>
      </c>
      <c r="P152" s="327">
        <v>2170835.3059999999</v>
      </c>
      <c r="Q152" s="25">
        <v>151</v>
      </c>
    </row>
    <row r="153" spans="1:17" ht="14.25" customHeight="1">
      <c r="A153" s="251" t="str">
        <f t="shared" si="22"/>
        <v>PYA44P4</v>
      </c>
      <c r="B153" s="65" t="str">
        <f t="shared" si="18"/>
        <v>PYA44</v>
      </c>
      <c r="C153" s="40" t="s">
        <v>1368</v>
      </c>
      <c r="D153" s="41">
        <v>44</v>
      </c>
      <c r="E153" s="54">
        <v>4</v>
      </c>
      <c r="F153" s="54" t="s">
        <v>8</v>
      </c>
      <c r="G153" s="54" t="s">
        <v>434</v>
      </c>
      <c r="H153" s="271">
        <v>10</v>
      </c>
      <c r="I153" s="54"/>
      <c r="J153" s="55"/>
      <c r="K153" s="69"/>
      <c r="L153" s="55" t="str">
        <f t="shared" si="23"/>
        <v>PERFORACION4</v>
      </c>
      <c r="M153" s="92" t="s">
        <v>1811</v>
      </c>
      <c r="N153" s="92"/>
      <c r="O153" s="327">
        <v>4959890.7971000001</v>
      </c>
      <c r="P153" s="327">
        <v>2170835.3059999999</v>
      </c>
      <c r="Q153" s="25">
        <v>152</v>
      </c>
    </row>
    <row r="154" spans="1:17" ht="14.25" customHeight="1">
      <c r="A154" s="251" t="str">
        <f t="shared" si="22"/>
        <v>LHL45P2</v>
      </c>
      <c r="B154" s="65" t="str">
        <f t="shared" si="18"/>
        <v>LHL45</v>
      </c>
      <c r="C154" s="40" t="s">
        <v>844</v>
      </c>
      <c r="D154" s="41">
        <v>45</v>
      </c>
      <c r="E154" s="54">
        <v>2</v>
      </c>
      <c r="F154" s="54" t="s">
        <v>8</v>
      </c>
      <c r="G154" s="54" t="s">
        <v>434</v>
      </c>
      <c r="H154" s="271">
        <v>15</v>
      </c>
      <c r="I154" s="54"/>
      <c r="J154" s="55"/>
      <c r="K154" s="69"/>
      <c r="L154" s="55" t="str">
        <f t="shared" si="23"/>
        <v>PERFORACION2</v>
      </c>
      <c r="M154" s="92" t="s">
        <v>1860</v>
      </c>
      <c r="N154" s="92"/>
      <c r="O154" s="327">
        <v>4960808.4877000004</v>
      </c>
      <c r="P154" s="327">
        <v>2172863.6239</v>
      </c>
      <c r="Q154" s="25">
        <v>153</v>
      </c>
    </row>
    <row r="155" spans="1:17" ht="14.25" customHeight="1">
      <c r="A155" s="251" t="str">
        <f t="shared" si="22"/>
        <v>LHL45P3</v>
      </c>
      <c r="B155" s="65" t="str">
        <f t="shared" si="18"/>
        <v>LHL45</v>
      </c>
      <c r="C155" s="40" t="s">
        <v>844</v>
      </c>
      <c r="D155" s="41">
        <v>45</v>
      </c>
      <c r="E155" s="54">
        <v>3</v>
      </c>
      <c r="F155" s="54" t="s">
        <v>8</v>
      </c>
      <c r="G155" s="54" t="s">
        <v>434</v>
      </c>
      <c r="H155" s="271">
        <v>15</v>
      </c>
      <c r="I155" s="54"/>
      <c r="J155" s="55"/>
      <c r="K155" s="69"/>
      <c r="L155" s="55" t="str">
        <f t="shared" si="23"/>
        <v>PERFORACION3</v>
      </c>
      <c r="M155" s="92" t="s">
        <v>1860</v>
      </c>
      <c r="N155" s="92"/>
      <c r="O155" s="327">
        <v>4960808.4877000004</v>
      </c>
      <c r="P155" s="327">
        <v>2172863.6239</v>
      </c>
      <c r="Q155" s="25">
        <v>154</v>
      </c>
    </row>
    <row r="156" spans="1:17" ht="14.25" customHeight="1">
      <c r="A156" s="251" t="str">
        <f t="shared" si="22"/>
        <v>LHL45P4</v>
      </c>
      <c r="B156" s="65" t="str">
        <f t="shared" si="18"/>
        <v>LHL45</v>
      </c>
      <c r="C156" s="40" t="s">
        <v>844</v>
      </c>
      <c r="D156" s="41">
        <v>45</v>
      </c>
      <c r="E156" s="54">
        <v>4</v>
      </c>
      <c r="F156" s="54" t="s">
        <v>8</v>
      </c>
      <c r="G156" s="54" t="s">
        <v>434</v>
      </c>
      <c r="H156" s="271">
        <v>15</v>
      </c>
      <c r="I156" s="54"/>
      <c r="J156" s="55"/>
      <c r="K156" s="69"/>
      <c r="L156" s="55" t="str">
        <f t="shared" si="23"/>
        <v>PERFORACION4</v>
      </c>
      <c r="M156" s="92" t="s">
        <v>1860</v>
      </c>
      <c r="N156" s="92"/>
      <c r="O156" s="327">
        <v>4960808.4877000004</v>
      </c>
      <c r="P156" s="327">
        <v>2172863.6239</v>
      </c>
      <c r="Q156" s="25">
        <v>155</v>
      </c>
    </row>
    <row r="157" spans="1:17" ht="14.25" customHeight="1">
      <c r="A157" s="251" t="str">
        <f t="shared" si="22"/>
        <v>LHL45P5</v>
      </c>
      <c r="B157" s="65" t="str">
        <f t="shared" si="18"/>
        <v>LHL45</v>
      </c>
      <c r="C157" s="40" t="s">
        <v>844</v>
      </c>
      <c r="D157" s="41">
        <v>45</v>
      </c>
      <c r="E157" s="54">
        <v>5</v>
      </c>
      <c r="F157" s="54" t="s">
        <v>8</v>
      </c>
      <c r="G157" s="54" t="s">
        <v>434</v>
      </c>
      <c r="H157" s="271">
        <v>15</v>
      </c>
      <c r="I157" s="54"/>
      <c r="J157" s="55"/>
      <c r="K157" s="69"/>
      <c r="L157" s="55" t="str">
        <f t="shared" si="23"/>
        <v>PERFORACION5</v>
      </c>
      <c r="M157" s="92" t="s">
        <v>1860</v>
      </c>
      <c r="N157" s="92"/>
      <c r="O157" s="327">
        <v>4960808.4877000004</v>
      </c>
      <c r="P157" s="327">
        <v>2172863.6239</v>
      </c>
      <c r="Q157" s="25">
        <v>156</v>
      </c>
    </row>
    <row r="158" spans="1:17" ht="14.25" customHeight="1">
      <c r="A158" s="251" t="str">
        <f t="shared" si="22"/>
        <v>JPI46P1</v>
      </c>
      <c r="B158" s="65" t="str">
        <f t="shared" si="18"/>
        <v>JPI46</v>
      </c>
      <c r="C158" s="40" t="s">
        <v>1887</v>
      </c>
      <c r="D158" s="41">
        <v>46</v>
      </c>
      <c r="E158" s="54">
        <v>1</v>
      </c>
      <c r="F158" s="54" t="s">
        <v>8</v>
      </c>
      <c r="G158" s="54" t="s">
        <v>434</v>
      </c>
      <c r="H158" s="271">
        <v>10.3</v>
      </c>
      <c r="I158" s="54"/>
      <c r="J158" s="55"/>
      <c r="K158" s="69"/>
      <c r="L158" s="55" t="str">
        <f t="shared" si="23"/>
        <v>PERFORACION1</v>
      </c>
      <c r="M158" s="92" t="s">
        <v>1895</v>
      </c>
      <c r="N158" s="92"/>
      <c r="O158" s="327">
        <v>4959619.0262000002</v>
      </c>
      <c r="P158" s="327">
        <v>2168990.7633000002</v>
      </c>
      <c r="Q158" s="25">
        <v>157</v>
      </c>
    </row>
    <row r="159" spans="1:17" ht="14.25" customHeight="1">
      <c r="A159" s="251" t="str">
        <f t="shared" ref="A159:A167" si="24">CONCATENATE(C159,D159,F159,E159)</f>
        <v>JPI46P2</v>
      </c>
      <c r="B159" s="65" t="str">
        <f t="shared" ref="B159:B167" si="25">CONCATENATE(C159,D159)</f>
        <v>JPI46</v>
      </c>
      <c r="C159" s="40" t="s">
        <v>1887</v>
      </c>
      <c r="D159" s="41">
        <v>46</v>
      </c>
      <c r="E159" s="54">
        <v>2</v>
      </c>
      <c r="F159" s="54" t="s">
        <v>8</v>
      </c>
      <c r="G159" s="54" t="s">
        <v>434</v>
      </c>
      <c r="H159" s="271">
        <v>10.3</v>
      </c>
      <c r="I159" s="54"/>
      <c r="J159" s="55"/>
      <c r="K159" s="69"/>
      <c r="L159" s="55" t="str">
        <f t="shared" si="23"/>
        <v>PERFORACION2</v>
      </c>
      <c r="M159" s="92" t="s">
        <v>1895</v>
      </c>
      <c r="N159" s="92"/>
      <c r="O159" s="327">
        <v>4959619.0262000002</v>
      </c>
      <c r="P159" s="327">
        <v>2168990.7633000002</v>
      </c>
      <c r="Q159" s="25">
        <v>158</v>
      </c>
    </row>
    <row r="160" spans="1:17" ht="14.25" customHeight="1">
      <c r="A160" s="251" t="str">
        <f t="shared" si="24"/>
        <v>LHL47P1</v>
      </c>
      <c r="B160" s="65" t="str">
        <f t="shared" si="25"/>
        <v>LHL47</v>
      </c>
      <c r="C160" s="40" t="s">
        <v>844</v>
      </c>
      <c r="D160" s="41">
        <v>47</v>
      </c>
      <c r="E160" s="54">
        <v>1</v>
      </c>
      <c r="F160" s="54" t="s">
        <v>8</v>
      </c>
      <c r="G160" s="54" t="s">
        <v>434</v>
      </c>
      <c r="H160" s="271">
        <v>25</v>
      </c>
      <c r="I160" s="54">
        <v>3.7</v>
      </c>
      <c r="J160" s="55"/>
      <c r="K160" s="69"/>
      <c r="L160" s="55" t="str">
        <f t="shared" si="23"/>
        <v>PERFORACION1</v>
      </c>
      <c r="M160" s="92" t="s">
        <v>1228</v>
      </c>
      <c r="N160" s="92"/>
      <c r="O160" s="327">
        <v>4961649.7917999998</v>
      </c>
      <c r="P160" s="327">
        <v>2171404.9378</v>
      </c>
      <c r="Q160" s="25">
        <v>159</v>
      </c>
    </row>
    <row r="161" spans="1:17" ht="14.25" customHeight="1">
      <c r="A161" s="251" t="str">
        <f t="shared" si="24"/>
        <v>LHL47P2</v>
      </c>
      <c r="B161" s="65" t="str">
        <f t="shared" si="25"/>
        <v>LHL47</v>
      </c>
      <c r="C161" s="40" t="s">
        <v>844</v>
      </c>
      <c r="D161" s="41">
        <v>47</v>
      </c>
      <c r="E161" s="54">
        <v>2</v>
      </c>
      <c r="F161" s="54" t="s">
        <v>8</v>
      </c>
      <c r="G161" s="54" t="s">
        <v>434</v>
      </c>
      <c r="H161" s="271">
        <v>15</v>
      </c>
      <c r="I161" s="54">
        <v>3.7</v>
      </c>
      <c r="J161" s="55"/>
      <c r="K161" s="69"/>
      <c r="L161" s="55" t="str">
        <f t="shared" si="23"/>
        <v>PERFORACION2</v>
      </c>
      <c r="M161" s="92" t="s">
        <v>1228</v>
      </c>
      <c r="N161" s="92"/>
      <c r="O161" s="327">
        <v>4961649.7917999998</v>
      </c>
      <c r="P161" s="327">
        <v>2171404.9378</v>
      </c>
      <c r="Q161" s="25">
        <v>160</v>
      </c>
    </row>
    <row r="162" spans="1:17" ht="14.25" customHeight="1">
      <c r="A162" s="251" t="str">
        <f t="shared" si="24"/>
        <v>LHL47P3</v>
      </c>
      <c r="B162" s="65" t="str">
        <f t="shared" si="25"/>
        <v>LHL47</v>
      </c>
      <c r="C162" s="40" t="s">
        <v>844</v>
      </c>
      <c r="D162" s="41">
        <v>47</v>
      </c>
      <c r="E162" s="54">
        <v>3</v>
      </c>
      <c r="F162" s="54" t="s">
        <v>8</v>
      </c>
      <c r="G162" s="54" t="s">
        <v>434</v>
      </c>
      <c r="H162" s="267">
        <v>25</v>
      </c>
      <c r="I162" s="54">
        <v>3.7</v>
      </c>
      <c r="J162" s="54"/>
      <c r="K162" s="69"/>
      <c r="L162" s="55" t="str">
        <f t="shared" si="23"/>
        <v>PERFORACION3</v>
      </c>
      <c r="M162" s="92" t="s">
        <v>1228</v>
      </c>
      <c r="N162" s="92"/>
      <c r="O162" s="327">
        <v>4961649.7917999998</v>
      </c>
      <c r="P162" s="327">
        <v>2171404.9378</v>
      </c>
      <c r="Q162" s="25">
        <v>161</v>
      </c>
    </row>
    <row r="163" spans="1:17" ht="14.25" customHeight="1">
      <c r="A163" s="251" t="str">
        <f t="shared" si="24"/>
        <v>LHL47P4</v>
      </c>
      <c r="B163" s="65" t="str">
        <f t="shared" si="25"/>
        <v>LHL47</v>
      </c>
      <c r="C163" s="40" t="s">
        <v>844</v>
      </c>
      <c r="D163" s="41">
        <v>47</v>
      </c>
      <c r="E163" s="54">
        <v>4</v>
      </c>
      <c r="F163" s="54" t="s">
        <v>8</v>
      </c>
      <c r="G163" s="54" t="s">
        <v>434</v>
      </c>
      <c r="H163" s="267">
        <v>15</v>
      </c>
      <c r="I163" s="54">
        <v>3.7</v>
      </c>
      <c r="J163" s="54"/>
      <c r="K163" s="69"/>
      <c r="L163" s="55" t="str">
        <f t="shared" si="23"/>
        <v>PERFORACION4</v>
      </c>
      <c r="M163" s="92" t="s">
        <v>1228</v>
      </c>
      <c r="N163" s="92"/>
      <c r="O163" s="327">
        <v>4961649.7917999998</v>
      </c>
      <c r="P163" s="327">
        <v>2171404.9378</v>
      </c>
      <c r="Q163" s="25">
        <v>162</v>
      </c>
    </row>
    <row r="164" spans="1:17" ht="14.25" customHeight="1">
      <c r="A164" s="251" t="str">
        <f t="shared" si="24"/>
        <v>PYA48P1</v>
      </c>
      <c r="B164" s="65" t="str">
        <f t="shared" si="25"/>
        <v>PYA48</v>
      </c>
      <c r="C164" s="40" t="s">
        <v>1368</v>
      </c>
      <c r="D164" s="41">
        <v>48</v>
      </c>
      <c r="E164" s="54">
        <v>1</v>
      </c>
      <c r="F164" s="54" t="s">
        <v>8</v>
      </c>
      <c r="G164" s="54" t="s">
        <v>434</v>
      </c>
      <c r="H164" s="267">
        <v>10</v>
      </c>
      <c r="I164" s="54"/>
      <c r="J164" s="54"/>
      <c r="K164" s="69"/>
      <c r="L164" s="55" t="str">
        <f t="shared" si="23"/>
        <v>PERFORACION1</v>
      </c>
      <c r="M164" s="92" t="s">
        <v>1976</v>
      </c>
      <c r="N164" s="92"/>
      <c r="O164" s="327">
        <v>4960545.7836999996</v>
      </c>
      <c r="P164" s="327">
        <v>2170702.9249999998</v>
      </c>
      <c r="Q164" s="25">
        <v>163</v>
      </c>
    </row>
    <row r="165" spans="1:17" ht="14.25" customHeight="1">
      <c r="A165" s="251" t="str">
        <f t="shared" si="24"/>
        <v>PYA48P2</v>
      </c>
      <c r="B165" s="65" t="str">
        <f t="shared" si="25"/>
        <v>PYA48</v>
      </c>
      <c r="C165" s="40" t="s">
        <v>1368</v>
      </c>
      <c r="D165" s="41">
        <v>48</v>
      </c>
      <c r="E165" s="54">
        <v>2</v>
      </c>
      <c r="F165" s="54" t="s">
        <v>8</v>
      </c>
      <c r="G165" s="54" t="s">
        <v>434</v>
      </c>
      <c r="H165" s="267">
        <v>10</v>
      </c>
      <c r="I165" s="54"/>
      <c r="J165" s="54"/>
      <c r="K165" s="69"/>
      <c r="L165" s="55" t="str">
        <f t="shared" si="23"/>
        <v>PERFORACION2</v>
      </c>
      <c r="M165" s="92" t="s">
        <v>1976</v>
      </c>
      <c r="N165" s="92"/>
      <c r="O165" s="327">
        <v>4960545.7836999996</v>
      </c>
      <c r="P165" s="327">
        <v>2170702.9249999998</v>
      </c>
      <c r="Q165" s="25">
        <v>164</v>
      </c>
    </row>
    <row r="166" spans="1:17" ht="14.25" customHeight="1">
      <c r="A166" s="251" t="str">
        <f t="shared" si="24"/>
        <v>PYA48P3</v>
      </c>
      <c r="B166" s="65" t="str">
        <f t="shared" si="25"/>
        <v>PYA48</v>
      </c>
      <c r="C166" s="40" t="s">
        <v>1368</v>
      </c>
      <c r="D166" s="41">
        <v>48</v>
      </c>
      <c r="E166" s="54">
        <v>3</v>
      </c>
      <c r="F166" s="54" t="s">
        <v>8</v>
      </c>
      <c r="G166" s="54" t="s">
        <v>434</v>
      </c>
      <c r="H166" s="267">
        <v>10</v>
      </c>
      <c r="I166" s="54"/>
      <c r="J166" s="54"/>
      <c r="K166" s="69"/>
      <c r="L166" s="55" t="str">
        <f t="shared" si="23"/>
        <v>PERFORACION3</v>
      </c>
      <c r="M166" s="92" t="s">
        <v>1976</v>
      </c>
      <c r="N166" s="92"/>
      <c r="O166" s="327">
        <v>4960545.7836999996</v>
      </c>
      <c r="P166" s="327">
        <v>2170702.9249999998</v>
      </c>
      <c r="Q166" s="25">
        <v>165</v>
      </c>
    </row>
    <row r="167" spans="1:17" ht="14.25" customHeight="1">
      <c r="A167" s="251" t="str">
        <f t="shared" si="24"/>
        <v>DEI49P1</v>
      </c>
      <c r="B167" s="65" t="str">
        <f t="shared" si="25"/>
        <v>DEI49</v>
      </c>
      <c r="C167" s="40" t="s">
        <v>584</v>
      </c>
      <c r="D167" s="41">
        <v>49</v>
      </c>
      <c r="E167" s="54">
        <v>1</v>
      </c>
      <c r="F167" s="54" t="s">
        <v>8</v>
      </c>
      <c r="G167" s="54" t="s">
        <v>434</v>
      </c>
      <c r="H167" s="267">
        <v>15</v>
      </c>
      <c r="I167" s="54"/>
      <c r="J167" s="54"/>
      <c r="K167" s="69"/>
      <c r="L167" s="55" t="str">
        <f t="shared" si="23"/>
        <v>PERFORACION1</v>
      </c>
      <c r="M167" s="92" t="s">
        <v>2000</v>
      </c>
      <c r="N167" s="92"/>
      <c r="O167" s="327">
        <v>4960548.8609999996</v>
      </c>
      <c r="P167" s="327">
        <v>2170705.9923999999</v>
      </c>
      <c r="Q167" s="25">
        <v>166</v>
      </c>
    </row>
    <row r="168" spans="1:17" ht="14.25" customHeight="1">
      <c r="A168" s="251" t="str">
        <f t="shared" ref="A168:A171" si="26">CONCATENATE(C168,D168,F168,E168)</f>
        <v>DEI49P2</v>
      </c>
      <c r="B168" s="65" t="str">
        <f t="shared" ref="B168:B171" si="27">CONCATENATE(C168,D168)</f>
        <v>DEI49</v>
      </c>
      <c r="C168" s="40" t="s">
        <v>584</v>
      </c>
      <c r="D168" s="41">
        <v>49</v>
      </c>
      <c r="E168" s="54">
        <v>2</v>
      </c>
      <c r="F168" s="54" t="s">
        <v>8</v>
      </c>
      <c r="G168" s="54" t="s">
        <v>434</v>
      </c>
      <c r="H168" s="267">
        <v>15</v>
      </c>
      <c r="I168" s="54"/>
      <c r="J168" s="54"/>
      <c r="K168" s="69"/>
      <c r="L168" s="55" t="str">
        <f t="shared" si="23"/>
        <v>PERFORACION2</v>
      </c>
      <c r="M168" s="92" t="s">
        <v>2000</v>
      </c>
      <c r="N168" s="92"/>
      <c r="O168" s="327">
        <v>4960551.9326999998</v>
      </c>
      <c r="P168" s="327">
        <v>2170699.8519000001</v>
      </c>
      <c r="Q168" s="25">
        <v>167</v>
      </c>
    </row>
    <row r="169" spans="1:17" ht="14.25" customHeight="1">
      <c r="A169" s="251" t="str">
        <f t="shared" si="26"/>
        <v>DEI49P3</v>
      </c>
      <c r="B169" s="65" t="str">
        <f t="shared" si="27"/>
        <v>DEI49</v>
      </c>
      <c r="C169" s="40" t="s">
        <v>584</v>
      </c>
      <c r="D169" s="41">
        <v>49</v>
      </c>
      <c r="E169" s="54">
        <v>3</v>
      </c>
      <c r="F169" s="54" t="s">
        <v>8</v>
      </c>
      <c r="G169" s="54" t="s">
        <v>434</v>
      </c>
      <c r="H169" s="267">
        <v>15</v>
      </c>
      <c r="I169" s="54"/>
      <c r="J169" s="54"/>
      <c r="K169" s="69"/>
      <c r="L169" s="55" t="str">
        <f t="shared" si="23"/>
        <v>PERFORACION3</v>
      </c>
      <c r="M169" s="92" t="s">
        <v>2000</v>
      </c>
      <c r="N169" s="92"/>
      <c r="O169" s="327">
        <v>4960553.4731999999</v>
      </c>
      <c r="P169" s="327">
        <v>2170704.4550000001</v>
      </c>
      <c r="Q169" s="25">
        <v>168</v>
      </c>
    </row>
    <row r="170" spans="1:17" ht="14.25" customHeight="1">
      <c r="A170" s="251" t="str">
        <f t="shared" si="26"/>
        <v>DEI49P4</v>
      </c>
      <c r="B170" s="65" t="str">
        <f t="shared" si="27"/>
        <v>DEI49</v>
      </c>
      <c r="C170" s="40" t="s">
        <v>584</v>
      </c>
      <c r="D170" s="41">
        <v>49</v>
      </c>
      <c r="E170" s="54">
        <v>4</v>
      </c>
      <c r="F170" s="54" t="s">
        <v>8</v>
      </c>
      <c r="G170" s="54" t="s">
        <v>434</v>
      </c>
      <c r="H170" s="267">
        <v>15</v>
      </c>
      <c r="I170" s="54"/>
      <c r="J170" s="54"/>
      <c r="K170" s="69"/>
      <c r="L170" s="55" t="str">
        <f t="shared" si="23"/>
        <v>PERFORACION4</v>
      </c>
      <c r="M170" s="92" t="s">
        <v>2000</v>
      </c>
      <c r="N170" s="92"/>
      <c r="O170" s="327">
        <v>4961826.7833000002</v>
      </c>
      <c r="P170" s="327">
        <v>2173483.0397999999</v>
      </c>
      <c r="Q170" s="25">
        <v>169</v>
      </c>
    </row>
    <row r="171" spans="1:17" ht="14.25" customHeight="1">
      <c r="A171" s="251" t="str">
        <f t="shared" si="26"/>
        <v>PYA50P1</v>
      </c>
      <c r="B171" s="65" t="str">
        <f t="shared" si="27"/>
        <v>PYA50</v>
      </c>
      <c r="C171" s="40" t="s">
        <v>1368</v>
      </c>
      <c r="D171" s="41">
        <v>50</v>
      </c>
      <c r="E171" s="54">
        <v>1</v>
      </c>
      <c r="F171" s="54" t="s">
        <v>8</v>
      </c>
      <c r="G171" s="54" t="s">
        <v>434</v>
      </c>
      <c r="H171" s="267">
        <v>10</v>
      </c>
      <c r="I171" s="54"/>
      <c r="J171" s="54"/>
      <c r="K171" s="69"/>
      <c r="L171" s="55" t="str">
        <f t="shared" si="23"/>
        <v>PERFORACION1</v>
      </c>
      <c r="M171" s="92" t="s">
        <v>2025</v>
      </c>
      <c r="N171" s="92"/>
      <c r="O171" s="327">
        <v>4961826.7833000002</v>
      </c>
      <c r="P171" s="327">
        <v>2173483.0397999999</v>
      </c>
      <c r="Q171" s="25">
        <v>170</v>
      </c>
    </row>
    <row r="172" spans="1:17" ht="14.25" customHeight="1">
      <c r="A172" s="251" t="str">
        <f t="shared" ref="A172:A173" si="28">CONCATENATE(C172,D172,F172,E172)</f>
        <v>PYA50P2</v>
      </c>
      <c r="B172" s="65" t="str">
        <f t="shared" ref="B172:B173" si="29">CONCATENATE(C172,D172)</f>
        <v>PYA50</v>
      </c>
      <c r="C172" s="40" t="s">
        <v>1368</v>
      </c>
      <c r="D172" s="41">
        <v>50</v>
      </c>
      <c r="E172" s="54">
        <v>2</v>
      </c>
      <c r="F172" s="54" t="s">
        <v>8</v>
      </c>
      <c r="G172" s="54" t="s">
        <v>434</v>
      </c>
      <c r="H172" s="267">
        <v>10</v>
      </c>
      <c r="I172" s="54"/>
      <c r="J172" s="54"/>
      <c r="K172" s="69"/>
      <c r="L172" s="55" t="str">
        <f t="shared" si="23"/>
        <v>PERFORACION2</v>
      </c>
      <c r="M172" s="92" t="s">
        <v>2025</v>
      </c>
      <c r="N172" s="92"/>
      <c r="O172" s="327">
        <v>4961826.7833000002</v>
      </c>
      <c r="P172" s="327">
        <v>2173483.0397999999</v>
      </c>
      <c r="Q172" s="25">
        <v>171</v>
      </c>
    </row>
    <row r="173" spans="1:17" ht="14.25" customHeight="1">
      <c r="A173" s="251" t="str">
        <f t="shared" si="28"/>
        <v>PYA50P3</v>
      </c>
      <c r="B173" s="65" t="str">
        <f t="shared" si="29"/>
        <v>PYA50</v>
      </c>
      <c r="C173" s="40" t="s">
        <v>1368</v>
      </c>
      <c r="D173" s="41">
        <v>50</v>
      </c>
      <c r="E173" s="54">
        <v>3</v>
      </c>
      <c r="F173" s="54" t="s">
        <v>8</v>
      </c>
      <c r="G173" s="54" t="s">
        <v>434</v>
      </c>
      <c r="H173" s="267">
        <v>10</v>
      </c>
      <c r="I173" s="54"/>
      <c r="J173" s="54"/>
      <c r="K173" s="69"/>
      <c r="L173" s="55" t="str">
        <f t="shared" si="23"/>
        <v>PERFORACION3</v>
      </c>
      <c r="M173" s="92" t="s">
        <v>2025</v>
      </c>
      <c r="N173" s="92"/>
      <c r="O173" s="327">
        <v>4961826.7833000002</v>
      </c>
      <c r="P173" s="327">
        <v>2173483.0397999999</v>
      </c>
      <c r="Q173" s="25">
        <v>172</v>
      </c>
    </row>
    <row r="174" spans="1:17" ht="14.25" customHeight="1">
      <c r="A174" s="251"/>
      <c r="B174" s="65"/>
      <c r="C174" s="41"/>
      <c r="D174" s="41"/>
      <c r="E174" s="54"/>
      <c r="F174" s="54"/>
      <c r="G174" s="54"/>
      <c r="H174" s="267"/>
      <c r="I174" s="54"/>
      <c r="J174" s="54"/>
      <c r="K174" s="69"/>
      <c r="L174" s="55"/>
      <c r="M174" s="92"/>
      <c r="N174" s="92"/>
      <c r="O174" s="115"/>
      <c r="P174" s="115"/>
    </row>
    <row r="175" spans="1:17">
      <c r="A175" s="251"/>
      <c r="B175" s="65"/>
      <c r="C175" s="41"/>
      <c r="D175" s="41"/>
      <c r="E175" s="54"/>
      <c r="F175" s="54"/>
      <c r="G175" s="54"/>
      <c r="H175" s="267"/>
      <c r="I175" s="54"/>
      <c r="J175" s="54"/>
      <c r="K175" s="69"/>
      <c r="L175" s="55"/>
      <c r="M175" s="92"/>
      <c r="N175" s="92"/>
      <c r="O175" s="115"/>
      <c r="P175" s="115"/>
    </row>
    <row r="176" spans="1:17">
      <c r="A176" s="251"/>
      <c r="B176" s="65"/>
      <c r="C176" s="41"/>
      <c r="D176" s="41"/>
      <c r="E176" s="54"/>
      <c r="F176" s="54"/>
      <c r="G176" s="54"/>
      <c r="H176" s="267"/>
      <c r="I176" s="54"/>
      <c r="J176" s="54"/>
      <c r="K176" s="69"/>
      <c r="L176" s="55"/>
      <c r="M176" s="92"/>
      <c r="N176" s="92"/>
      <c r="O176" s="115"/>
      <c r="P176" s="115"/>
    </row>
    <row r="177" spans="1:16">
      <c r="A177" s="251"/>
      <c r="B177" s="65"/>
      <c r="C177" s="68"/>
      <c r="D177" s="68"/>
      <c r="E177" s="54"/>
      <c r="F177" s="54"/>
      <c r="G177" s="54"/>
      <c r="H177" s="267"/>
      <c r="I177" s="73"/>
      <c r="J177" s="54"/>
      <c r="K177" s="69"/>
      <c r="L177" s="55"/>
      <c r="M177" s="92"/>
      <c r="N177" s="92"/>
      <c r="O177" s="115"/>
      <c r="P177" s="115"/>
    </row>
    <row r="178" spans="1:16">
      <c r="A178" s="251"/>
      <c r="B178" s="65"/>
      <c r="C178" s="68"/>
      <c r="D178" s="68"/>
      <c r="E178" s="54"/>
      <c r="F178" s="54"/>
      <c r="G178" s="54"/>
      <c r="H178" s="267"/>
      <c r="I178" s="73"/>
      <c r="J178" s="54"/>
      <c r="K178" s="69"/>
      <c r="L178" s="55"/>
      <c r="M178" s="92"/>
      <c r="N178" s="92"/>
      <c r="O178" s="115"/>
      <c r="P178" s="115"/>
    </row>
    <row r="179" spans="1:16">
      <c r="A179" s="251"/>
      <c r="B179" s="65"/>
      <c r="C179" s="68"/>
      <c r="D179" s="68"/>
      <c r="E179" s="54"/>
      <c r="F179" s="54"/>
      <c r="G179" s="54"/>
      <c r="H179" s="267"/>
      <c r="I179" s="73"/>
      <c r="J179" s="54"/>
      <c r="K179" s="69"/>
      <c r="L179" s="55"/>
      <c r="M179" s="92"/>
      <c r="N179" s="92"/>
      <c r="O179" s="115"/>
      <c r="P179" s="115"/>
    </row>
    <row r="180" spans="1:16">
      <c r="A180" s="251"/>
      <c r="B180" s="65"/>
      <c r="C180" s="68"/>
      <c r="D180" s="68"/>
      <c r="E180" s="54"/>
      <c r="F180" s="54"/>
      <c r="G180" s="54"/>
      <c r="H180" s="267"/>
      <c r="I180" s="73"/>
      <c r="J180" s="54"/>
      <c r="K180" s="69"/>
      <c r="L180" s="55"/>
      <c r="M180" s="92"/>
      <c r="N180" s="92"/>
      <c r="O180" s="115"/>
      <c r="P180" s="115"/>
    </row>
    <row r="181" spans="1:16">
      <c r="A181" s="251"/>
      <c r="B181" s="65"/>
      <c r="C181" s="68"/>
      <c r="D181" s="68"/>
      <c r="E181" s="54"/>
      <c r="F181" s="54"/>
      <c r="G181" s="54"/>
      <c r="H181" s="267"/>
      <c r="I181" s="73"/>
      <c r="J181" s="54"/>
      <c r="K181" s="69"/>
      <c r="L181" s="55"/>
      <c r="M181" s="92"/>
      <c r="N181" s="92"/>
      <c r="O181" s="115"/>
      <c r="P181" s="115"/>
    </row>
    <row r="182" spans="1:16">
      <c r="A182" s="251"/>
      <c r="B182" s="65"/>
      <c r="C182" s="68"/>
      <c r="D182" s="68"/>
      <c r="E182" s="54"/>
      <c r="F182" s="54"/>
      <c r="G182" s="54"/>
      <c r="H182" s="267"/>
      <c r="I182" s="74"/>
      <c r="J182" s="54"/>
      <c r="K182" s="69"/>
      <c r="L182" s="55"/>
      <c r="M182" s="92"/>
      <c r="N182" s="92"/>
      <c r="O182" s="115"/>
      <c r="P182" s="115"/>
    </row>
    <row r="183" spans="1:16">
      <c r="A183" s="251"/>
      <c r="B183" s="65"/>
      <c r="C183" s="68"/>
      <c r="D183" s="68"/>
      <c r="E183" s="54"/>
      <c r="F183" s="54"/>
      <c r="G183" s="54"/>
      <c r="H183" s="267"/>
      <c r="I183" s="74"/>
      <c r="J183" s="54"/>
      <c r="K183" s="69"/>
      <c r="L183" s="55"/>
      <c r="M183" s="92"/>
      <c r="N183" s="92"/>
      <c r="O183" s="115"/>
      <c r="P183" s="115"/>
    </row>
    <row r="184" spans="1:16">
      <c r="A184" s="251"/>
      <c r="B184" s="65"/>
      <c r="C184" s="68"/>
      <c r="D184" s="68"/>
      <c r="E184" s="54"/>
      <c r="F184" s="54"/>
      <c r="G184" s="54"/>
      <c r="H184" s="267"/>
      <c r="I184" s="74"/>
      <c r="J184" s="54"/>
      <c r="K184" s="69"/>
      <c r="L184" s="55"/>
      <c r="M184" s="92"/>
      <c r="N184" s="92"/>
      <c r="O184" s="115"/>
      <c r="P184" s="115"/>
    </row>
    <row r="185" spans="1:16">
      <c r="A185" s="251"/>
      <c r="B185" s="65"/>
      <c r="C185" s="68"/>
      <c r="D185" s="68"/>
      <c r="E185" s="54"/>
      <c r="F185" s="54"/>
      <c r="G185" s="54"/>
      <c r="H185" s="267"/>
      <c r="I185" s="74"/>
      <c r="J185" s="54"/>
      <c r="K185" s="69"/>
      <c r="L185" s="55"/>
      <c r="M185" s="92"/>
      <c r="N185" s="92"/>
      <c r="O185" s="115"/>
      <c r="P185" s="115"/>
    </row>
    <row r="186" spans="1:16">
      <c r="A186" s="251"/>
      <c r="B186" s="65"/>
      <c r="C186" s="68"/>
      <c r="D186" s="68"/>
      <c r="E186" s="54"/>
      <c r="F186" s="54"/>
      <c r="G186" s="54"/>
      <c r="H186" s="267"/>
      <c r="I186" s="74"/>
      <c r="J186" s="54"/>
      <c r="K186" s="69"/>
      <c r="L186" s="55"/>
      <c r="M186" s="92"/>
      <c r="N186" s="92"/>
      <c r="O186" s="115"/>
      <c r="P186" s="115"/>
    </row>
    <row r="187" spans="1:16">
      <c r="A187" s="251"/>
      <c r="B187" s="65"/>
      <c r="C187" s="68"/>
      <c r="D187" s="68"/>
      <c r="E187" s="54"/>
      <c r="F187" s="54"/>
      <c r="G187" s="54"/>
      <c r="H187" s="267"/>
      <c r="I187" s="74"/>
      <c r="J187" s="54"/>
      <c r="K187" s="69"/>
      <c r="L187" s="55"/>
      <c r="M187" s="92"/>
      <c r="N187" s="92"/>
      <c r="O187" s="115"/>
      <c r="P187" s="115"/>
    </row>
    <row r="188" spans="1:16">
      <c r="A188" s="251"/>
      <c r="B188" s="65"/>
      <c r="C188" s="68"/>
      <c r="D188" s="68"/>
      <c r="E188" s="54"/>
      <c r="F188" s="54"/>
      <c r="G188" s="54"/>
      <c r="H188" s="267"/>
      <c r="I188" s="74"/>
      <c r="J188" s="54"/>
      <c r="K188" s="69"/>
      <c r="L188" s="55"/>
      <c r="M188" s="92"/>
      <c r="N188" s="92"/>
      <c r="O188" s="115"/>
      <c r="P188" s="115"/>
    </row>
    <row r="189" spans="1:16">
      <c r="A189" s="251"/>
      <c r="B189" s="65"/>
      <c r="C189" s="68"/>
      <c r="D189" s="68"/>
      <c r="E189" s="54"/>
      <c r="F189" s="54"/>
      <c r="G189" s="54"/>
      <c r="H189" s="267"/>
      <c r="I189" s="74"/>
      <c r="J189" s="54"/>
      <c r="K189" s="69"/>
      <c r="L189" s="55"/>
      <c r="M189" s="92"/>
      <c r="N189" s="92"/>
      <c r="O189" s="115"/>
      <c r="P189" s="115"/>
    </row>
    <row r="190" spans="1:16">
      <c r="A190" s="251"/>
      <c r="B190" s="65"/>
      <c r="C190" s="68"/>
      <c r="D190" s="68"/>
      <c r="E190" s="54"/>
      <c r="F190" s="54"/>
      <c r="G190" s="54"/>
      <c r="H190" s="267"/>
      <c r="I190" s="74"/>
      <c r="J190" s="54"/>
      <c r="K190" s="69"/>
      <c r="L190" s="55"/>
      <c r="M190" s="92"/>
      <c r="N190" s="92"/>
      <c r="O190" s="115"/>
      <c r="P190" s="115"/>
    </row>
    <row r="191" spans="1:16">
      <c r="A191" s="251"/>
      <c r="B191" s="65"/>
      <c r="C191" s="68"/>
      <c r="D191" s="68"/>
      <c r="E191" s="54"/>
      <c r="F191" s="54"/>
      <c r="G191" s="54"/>
      <c r="H191" s="267"/>
      <c r="I191" s="74"/>
      <c r="J191" s="54"/>
      <c r="K191" s="69"/>
      <c r="L191" s="55"/>
      <c r="M191" s="92"/>
      <c r="N191" s="92"/>
      <c r="O191" s="115"/>
      <c r="P191" s="115"/>
    </row>
    <row r="192" spans="1:16">
      <c r="A192" s="251"/>
      <c r="B192" s="65"/>
      <c r="C192" s="68"/>
      <c r="D192" s="68"/>
      <c r="E192" s="54"/>
      <c r="F192" s="54"/>
      <c r="G192" s="54"/>
      <c r="H192" s="267"/>
      <c r="I192" s="74"/>
      <c r="J192" s="54"/>
      <c r="K192" s="69"/>
      <c r="L192" s="55"/>
      <c r="M192" s="92"/>
      <c r="N192" s="92"/>
      <c r="O192" s="115"/>
      <c r="P192" s="115"/>
    </row>
    <row r="193" spans="1:16">
      <c r="A193" s="251"/>
      <c r="B193" s="65"/>
      <c r="C193" s="68"/>
      <c r="D193" s="68"/>
      <c r="E193" s="54"/>
      <c r="F193" s="54"/>
      <c r="G193" s="54"/>
      <c r="H193" s="267"/>
      <c r="I193" s="74"/>
      <c r="J193" s="54"/>
      <c r="K193" s="69"/>
      <c r="L193" s="55"/>
      <c r="M193" s="92"/>
      <c r="N193" s="92"/>
      <c r="O193" s="115"/>
      <c r="P193" s="115"/>
    </row>
    <row r="194" spans="1:16">
      <c r="A194" s="251"/>
      <c r="B194" s="65"/>
      <c r="C194" s="68"/>
      <c r="D194" s="68"/>
      <c r="E194" s="54"/>
      <c r="F194" s="54"/>
      <c r="G194" s="54"/>
      <c r="H194" s="267"/>
      <c r="I194" s="74"/>
      <c r="J194" s="54"/>
      <c r="K194" s="69"/>
      <c r="L194" s="55"/>
      <c r="M194" s="92"/>
      <c r="N194" s="92"/>
      <c r="O194" s="115"/>
      <c r="P194" s="115"/>
    </row>
    <row r="195" spans="1:16">
      <c r="A195" s="251"/>
      <c r="B195" s="65"/>
      <c r="C195" s="68"/>
      <c r="D195" s="68"/>
      <c r="E195" s="54"/>
      <c r="F195" s="54"/>
      <c r="G195" s="54"/>
      <c r="H195" s="267"/>
      <c r="I195" s="74"/>
      <c r="J195" s="54"/>
      <c r="K195" s="69"/>
      <c r="L195" s="55"/>
      <c r="M195" s="92"/>
      <c r="N195" s="92"/>
      <c r="O195" s="115"/>
      <c r="P195" s="115"/>
    </row>
    <row r="196" spans="1:16">
      <c r="A196" s="251"/>
      <c r="B196" s="65"/>
      <c r="C196" s="68"/>
      <c r="D196" s="68"/>
      <c r="E196" s="54"/>
      <c r="F196" s="54"/>
      <c r="G196" s="54"/>
      <c r="H196" s="267"/>
      <c r="I196" s="74"/>
      <c r="J196" s="54"/>
      <c r="K196" s="69"/>
      <c r="L196" s="55"/>
      <c r="M196" s="92"/>
      <c r="N196" s="92"/>
      <c r="O196" s="115"/>
      <c r="P196" s="115"/>
    </row>
    <row r="197" spans="1:16">
      <c r="A197" s="251"/>
      <c r="B197" s="65"/>
      <c r="C197" s="68"/>
      <c r="D197" s="68"/>
      <c r="E197" s="54"/>
      <c r="F197" s="54"/>
      <c r="G197" s="54"/>
      <c r="H197" s="267"/>
      <c r="I197" s="74"/>
      <c r="J197" s="54"/>
      <c r="K197" s="69"/>
      <c r="L197" s="55"/>
      <c r="M197" s="92"/>
      <c r="N197" s="92"/>
      <c r="O197" s="115"/>
      <c r="P197" s="115"/>
    </row>
    <row r="198" spans="1:16">
      <c r="A198" s="251"/>
      <c r="B198" s="65"/>
      <c r="C198" s="68"/>
      <c r="D198" s="68"/>
      <c r="E198" s="54"/>
      <c r="F198" s="54"/>
      <c r="G198" s="54"/>
      <c r="H198" s="267"/>
      <c r="I198" s="74"/>
      <c r="J198" s="54"/>
      <c r="K198" s="69"/>
      <c r="L198" s="55"/>
      <c r="M198" s="92"/>
      <c r="N198" s="92"/>
      <c r="O198" s="115"/>
      <c r="P198" s="115"/>
    </row>
    <row r="199" spans="1:16">
      <c r="A199" s="251"/>
      <c r="B199" s="65"/>
      <c r="C199" s="68"/>
      <c r="D199" s="68"/>
      <c r="E199" s="54"/>
      <c r="F199" s="54"/>
      <c r="G199" s="54"/>
      <c r="H199" s="267"/>
      <c r="I199" s="74"/>
      <c r="J199" s="54"/>
      <c r="K199" s="69"/>
      <c r="L199" s="55"/>
      <c r="M199" s="92"/>
      <c r="N199" s="92"/>
      <c r="O199" s="115"/>
      <c r="P199" s="115"/>
    </row>
    <row r="200" spans="1:16">
      <c r="A200" s="251"/>
      <c r="B200" s="65"/>
      <c r="C200" s="68"/>
      <c r="D200" s="68"/>
      <c r="E200" s="54"/>
      <c r="F200" s="54"/>
      <c r="G200" s="54"/>
      <c r="H200" s="267"/>
      <c r="I200" s="74"/>
      <c r="J200" s="54"/>
      <c r="K200" s="69"/>
      <c r="L200" s="55"/>
      <c r="M200" s="92"/>
      <c r="N200" s="92"/>
      <c r="O200" s="115"/>
      <c r="P200" s="115"/>
    </row>
    <row r="201" spans="1:16">
      <c r="A201" s="251"/>
      <c r="B201" s="65"/>
      <c r="C201" s="68"/>
      <c r="D201" s="68"/>
      <c r="E201" s="54"/>
      <c r="F201" s="54"/>
      <c r="G201" s="54"/>
      <c r="H201" s="267"/>
      <c r="I201" s="74"/>
      <c r="J201" s="54"/>
      <c r="K201" s="69"/>
      <c r="L201" s="55"/>
      <c r="M201" s="92"/>
      <c r="N201" s="92"/>
      <c r="O201" s="115"/>
      <c r="P201" s="115"/>
    </row>
    <row r="202" spans="1:16">
      <c r="A202" s="251"/>
      <c r="B202" s="65"/>
      <c r="C202" s="68"/>
      <c r="D202" s="68"/>
      <c r="E202" s="54"/>
      <c r="F202" s="54"/>
      <c r="G202" s="54"/>
      <c r="H202" s="267"/>
      <c r="I202" s="74"/>
      <c r="J202" s="54"/>
      <c r="K202" s="69"/>
      <c r="L202" s="55"/>
      <c r="M202" s="92"/>
      <c r="N202" s="92"/>
      <c r="O202" s="115"/>
      <c r="P202" s="115"/>
    </row>
    <row r="203" spans="1:16">
      <c r="A203" s="251"/>
      <c r="B203" s="65"/>
      <c r="C203" s="68"/>
      <c r="D203" s="68"/>
      <c r="E203" s="54"/>
      <c r="F203" s="54"/>
      <c r="G203" s="54"/>
      <c r="H203" s="267"/>
      <c r="I203" s="74"/>
      <c r="J203" s="54"/>
      <c r="K203" s="69"/>
      <c r="L203" s="55"/>
      <c r="M203" s="92"/>
      <c r="N203" s="92"/>
      <c r="O203" s="115"/>
      <c r="P203" s="115"/>
    </row>
    <row r="204" spans="1:16">
      <c r="A204" s="251"/>
      <c r="B204" s="65"/>
      <c r="C204" s="68"/>
      <c r="D204" s="68"/>
      <c r="E204" s="54"/>
      <c r="F204" s="54"/>
      <c r="G204" s="54"/>
      <c r="H204" s="267"/>
      <c r="I204" s="74"/>
      <c r="J204" s="54"/>
      <c r="K204" s="69"/>
      <c r="L204" s="55"/>
      <c r="M204" s="92"/>
      <c r="N204" s="92"/>
      <c r="O204" s="115"/>
      <c r="P204" s="115"/>
    </row>
    <row r="205" spans="1:16">
      <c r="A205" s="251"/>
      <c r="B205" s="65"/>
      <c r="C205" s="68"/>
      <c r="D205" s="68"/>
      <c r="E205" s="54"/>
      <c r="F205" s="54"/>
      <c r="G205" s="54"/>
      <c r="H205" s="267"/>
      <c r="I205" s="74"/>
      <c r="J205" s="54"/>
      <c r="K205" s="69"/>
      <c r="L205" s="55"/>
      <c r="M205" s="92"/>
      <c r="N205" s="92"/>
      <c r="O205" s="115"/>
      <c r="P205" s="115"/>
    </row>
    <row r="206" spans="1:16">
      <c r="A206" s="251"/>
      <c r="B206" s="65"/>
      <c r="C206" s="68"/>
      <c r="D206" s="68"/>
      <c r="E206" s="54"/>
      <c r="F206" s="54"/>
      <c r="G206" s="54"/>
      <c r="H206" s="267"/>
      <c r="I206" s="74"/>
      <c r="J206" s="54"/>
      <c r="K206" s="69"/>
      <c r="L206" s="55"/>
      <c r="M206" s="92"/>
      <c r="N206" s="92"/>
      <c r="O206" s="115"/>
      <c r="P206" s="115"/>
    </row>
    <row r="207" spans="1:16">
      <c r="A207" s="251"/>
      <c r="B207" s="65"/>
      <c r="C207" s="68"/>
      <c r="D207" s="68"/>
      <c r="E207" s="54"/>
      <c r="F207" s="54"/>
      <c r="G207" s="54"/>
      <c r="H207" s="267"/>
      <c r="I207" s="74"/>
      <c r="J207" s="54"/>
      <c r="K207" s="69"/>
      <c r="L207" s="55"/>
      <c r="M207" s="92"/>
      <c r="N207" s="92"/>
      <c r="O207" s="115"/>
      <c r="P207" s="115"/>
    </row>
    <row r="208" spans="1:16">
      <c r="A208" s="251"/>
      <c r="B208" s="65"/>
      <c r="C208" s="68"/>
      <c r="D208" s="68"/>
      <c r="E208" s="54"/>
      <c r="F208" s="54"/>
      <c r="G208" s="54"/>
      <c r="H208" s="267"/>
      <c r="I208" s="74"/>
      <c r="J208" s="54"/>
      <c r="K208" s="69"/>
      <c r="L208" s="55"/>
      <c r="M208" s="92"/>
      <c r="N208" s="92"/>
      <c r="O208" s="115"/>
      <c r="P208" s="115"/>
    </row>
    <row r="209" spans="1:16">
      <c r="A209" s="251"/>
      <c r="B209" s="65"/>
      <c r="C209" s="68"/>
      <c r="D209" s="68"/>
      <c r="E209" s="54"/>
      <c r="F209" s="54"/>
      <c r="G209" s="54"/>
      <c r="H209" s="267"/>
      <c r="I209" s="74"/>
      <c r="J209" s="54"/>
      <c r="K209" s="69"/>
      <c r="L209" s="55"/>
      <c r="M209" s="92"/>
      <c r="N209" s="92"/>
      <c r="O209" s="115"/>
      <c r="P209" s="115"/>
    </row>
    <row r="210" spans="1:16">
      <c r="A210" s="251"/>
      <c r="B210" s="65"/>
      <c r="C210" s="68"/>
      <c r="D210" s="68"/>
      <c r="E210" s="54"/>
      <c r="F210" s="54"/>
      <c r="G210" s="54"/>
      <c r="H210" s="267"/>
      <c r="I210" s="74"/>
      <c r="J210" s="54"/>
      <c r="K210" s="69"/>
      <c r="L210" s="55"/>
      <c r="M210" s="92"/>
      <c r="N210" s="92"/>
      <c r="O210" s="115"/>
      <c r="P210" s="115"/>
    </row>
    <row r="211" spans="1:16">
      <c r="A211" s="251"/>
      <c r="B211" s="65"/>
      <c r="C211" s="68"/>
      <c r="D211" s="68"/>
      <c r="E211" s="54"/>
      <c r="F211" s="54"/>
      <c r="G211" s="54"/>
      <c r="H211" s="267"/>
      <c r="I211" s="74"/>
      <c r="J211" s="54"/>
      <c r="K211" s="69"/>
      <c r="L211" s="55"/>
      <c r="M211" s="92"/>
      <c r="N211" s="92"/>
      <c r="O211" s="115"/>
      <c r="P211" s="115"/>
    </row>
    <row r="212" spans="1:16">
      <c r="A212" s="251"/>
      <c r="B212" s="65"/>
      <c r="C212" s="68"/>
      <c r="D212" s="68"/>
      <c r="E212" s="54"/>
      <c r="F212" s="54"/>
      <c r="G212" s="54"/>
      <c r="H212" s="267"/>
      <c r="I212" s="74"/>
      <c r="J212" s="54"/>
      <c r="K212" s="69"/>
      <c r="L212" s="55"/>
      <c r="M212" s="92"/>
      <c r="N212" s="92"/>
      <c r="O212" s="115"/>
      <c r="P212" s="115"/>
    </row>
    <row r="213" spans="1:16">
      <c r="A213" s="251"/>
      <c r="B213" s="65"/>
      <c r="C213" s="68"/>
      <c r="D213" s="68"/>
      <c r="E213" s="54"/>
      <c r="F213" s="54"/>
      <c r="G213" s="54"/>
      <c r="H213" s="267"/>
      <c r="I213" s="74"/>
      <c r="J213" s="54"/>
      <c r="K213" s="69"/>
      <c r="L213" s="55"/>
      <c r="M213" s="92"/>
      <c r="N213" s="92"/>
      <c r="O213" s="115"/>
      <c r="P213" s="115"/>
    </row>
    <row r="214" spans="1:16">
      <c r="A214" s="251"/>
      <c r="B214" s="65"/>
      <c r="C214" s="68"/>
      <c r="D214" s="68"/>
      <c r="E214" s="54"/>
      <c r="F214" s="54"/>
      <c r="G214" s="54"/>
      <c r="H214" s="267"/>
      <c r="I214" s="74"/>
      <c r="J214" s="54"/>
      <c r="K214" s="69"/>
      <c r="L214" s="55"/>
      <c r="M214" s="92"/>
      <c r="N214" s="92"/>
      <c r="O214" s="115"/>
      <c r="P214" s="115"/>
    </row>
    <row r="215" spans="1:16">
      <c r="A215" s="251"/>
      <c r="B215" s="65"/>
      <c r="C215" s="68"/>
      <c r="D215" s="68"/>
      <c r="E215" s="54"/>
      <c r="F215" s="54"/>
      <c r="G215" s="54"/>
      <c r="H215" s="267"/>
      <c r="I215" s="74"/>
      <c r="J215" s="54"/>
      <c r="K215" s="69"/>
      <c r="L215" s="55"/>
      <c r="M215" s="92"/>
      <c r="N215" s="92"/>
      <c r="O215" s="115"/>
      <c r="P215" s="115"/>
    </row>
    <row r="216" spans="1:16">
      <c r="A216" s="251"/>
      <c r="B216" s="65"/>
      <c r="C216" s="68"/>
      <c r="D216" s="68"/>
      <c r="E216" s="54"/>
      <c r="F216" s="54"/>
      <c r="G216" s="54"/>
      <c r="H216" s="267"/>
      <c r="I216" s="74"/>
      <c r="J216" s="54"/>
      <c r="K216" s="69"/>
      <c r="L216" s="55"/>
      <c r="M216" s="92"/>
      <c r="N216" s="92"/>
      <c r="O216" s="115"/>
      <c r="P216" s="115"/>
    </row>
    <row r="217" spans="1:16">
      <c r="A217" s="251"/>
      <c r="B217" s="65"/>
      <c r="C217" s="68"/>
      <c r="D217" s="68"/>
      <c r="E217" s="54"/>
      <c r="F217" s="54"/>
      <c r="G217" s="54"/>
      <c r="H217" s="267"/>
      <c r="I217" s="74"/>
      <c r="J217" s="54"/>
      <c r="K217" s="69"/>
      <c r="L217" s="55"/>
      <c r="M217" s="92"/>
      <c r="N217" s="92"/>
      <c r="O217" s="115"/>
      <c r="P217" s="115"/>
    </row>
    <row r="218" spans="1:16">
      <c r="A218" s="251"/>
      <c r="B218" s="65"/>
      <c r="C218" s="68"/>
      <c r="D218" s="68"/>
      <c r="E218" s="54"/>
      <c r="F218" s="54"/>
      <c r="G218" s="54"/>
      <c r="H218" s="267"/>
      <c r="I218" s="74"/>
      <c r="J218" s="54"/>
      <c r="K218" s="69"/>
      <c r="L218" s="55"/>
      <c r="M218" s="92"/>
      <c r="N218" s="92"/>
      <c r="O218" s="115"/>
      <c r="P218" s="115"/>
    </row>
    <row r="219" spans="1:16">
      <c r="A219" s="251"/>
      <c r="B219" s="65"/>
      <c r="C219" s="68"/>
      <c r="D219" s="68"/>
      <c r="E219" s="54"/>
      <c r="F219" s="54"/>
      <c r="G219" s="54"/>
      <c r="H219" s="267"/>
      <c r="I219" s="74"/>
      <c r="J219" s="54"/>
      <c r="K219" s="69"/>
      <c r="L219" s="55"/>
      <c r="M219" s="92"/>
      <c r="N219" s="92"/>
      <c r="O219" s="115"/>
      <c r="P219" s="115"/>
    </row>
    <row r="220" spans="1:16">
      <c r="A220" s="251"/>
      <c r="B220" s="65"/>
      <c r="C220" s="68"/>
      <c r="D220" s="68"/>
      <c r="E220" s="54"/>
      <c r="F220" s="54"/>
      <c r="G220" s="54"/>
      <c r="H220" s="267"/>
      <c r="I220" s="74"/>
      <c r="J220" s="54"/>
      <c r="K220" s="69"/>
      <c r="L220" s="55"/>
      <c r="M220" s="92"/>
      <c r="N220" s="92"/>
      <c r="O220" s="115"/>
      <c r="P220" s="115"/>
    </row>
    <row r="221" spans="1:16">
      <c r="A221" s="251"/>
      <c r="B221" s="65"/>
      <c r="C221" s="68"/>
      <c r="D221" s="68"/>
      <c r="E221" s="54"/>
      <c r="F221" s="54"/>
      <c r="G221" s="54"/>
      <c r="H221" s="267"/>
      <c r="I221" s="74"/>
      <c r="J221" s="54"/>
      <c r="K221" s="69"/>
      <c r="L221" s="55"/>
      <c r="M221" s="92"/>
      <c r="N221" s="92"/>
      <c r="O221" s="115"/>
      <c r="P221" s="115"/>
    </row>
    <row r="222" spans="1:16">
      <c r="A222" s="251"/>
      <c r="B222" s="65"/>
      <c r="C222" s="68"/>
      <c r="D222" s="68"/>
      <c r="E222" s="54"/>
      <c r="F222" s="54"/>
      <c r="G222" s="54"/>
      <c r="H222" s="267"/>
      <c r="I222" s="74"/>
      <c r="J222" s="54"/>
      <c r="K222" s="69"/>
      <c r="L222" s="55"/>
      <c r="M222" s="92"/>
      <c r="N222" s="92"/>
      <c r="O222" s="115"/>
      <c r="P222" s="115"/>
    </row>
    <row r="223" spans="1:16">
      <c r="A223" s="251"/>
      <c r="B223" s="65"/>
      <c r="C223" s="68"/>
      <c r="D223" s="68"/>
      <c r="E223" s="54"/>
      <c r="F223" s="54"/>
      <c r="G223" s="54"/>
      <c r="H223" s="267"/>
      <c r="I223" s="74"/>
      <c r="J223" s="54"/>
      <c r="K223" s="69"/>
      <c r="L223" s="55"/>
      <c r="M223" s="92"/>
      <c r="N223" s="92"/>
      <c r="O223" s="115"/>
      <c r="P223" s="115"/>
    </row>
    <row r="224" spans="1:16">
      <c r="A224" s="251"/>
      <c r="B224" s="65"/>
      <c r="C224" s="68"/>
      <c r="D224" s="68"/>
      <c r="E224" s="54"/>
      <c r="F224" s="54"/>
      <c r="G224" s="54"/>
      <c r="H224" s="267"/>
      <c r="I224" s="74"/>
      <c r="J224" s="54"/>
      <c r="K224" s="69"/>
      <c r="L224" s="55"/>
      <c r="M224" s="92"/>
      <c r="N224" s="92"/>
      <c r="O224" s="115"/>
      <c r="P224" s="115"/>
    </row>
    <row r="225" spans="1:16">
      <c r="A225" s="251"/>
      <c r="B225" s="65"/>
      <c r="C225" s="68"/>
      <c r="D225" s="68"/>
      <c r="E225" s="54"/>
      <c r="F225" s="54"/>
      <c r="G225" s="54"/>
      <c r="H225" s="267"/>
      <c r="I225" s="74"/>
      <c r="J225" s="54"/>
      <c r="K225" s="69"/>
      <c r="L225" s="55"/>
      <c r="M225" s="92"/>
      <c r="N225" s="92"/>
      <c r="O225" s="115"/>
      <c r="P225" s="115"/>
    </row>
    <row r="226" spans="1:16">
      <c r="A226" s="251"/>
      <c r="B226" s="65"/>
      <c r="C226" s="68"/>
      <c r="D226" s="68"/>
      <c r="E226" s="54"/>
      <c r="F226" s="54"/>
      <c r="G226" s="54"/>
      <c r="H226" s="267"/>
      <c r="I226" s="74"/>
      <c r="J226" s="54"/>
      <c r="K226" s="69"/>
      <c r="L226" s="55"/>
      <c r="M226" s="92"/>
      <c r="N226" s="92"/>
      <c r="O226" s="115"/>
      <c r="P226" s="115"/>
    </row>
    <row r="227" spans="1:16">
      <c r="A227" s="251"/>
      <c r="B227" s="65"/>
      <c r="C227" s="68"/>
      <c r="D227" s="68"/>
      <c r="E227" s="54"/>
      <c r="F227" s="54"/>
      <c r="G227" s="54"/>
      <c r="H227" s="267"/>
      <c r="I227" s="74"/>
      <c r="J227" s="54"/>
      <c r="K227" s="69"/>
      <c r="L227" s="55"/>
      <c r="M227" s="92"/>
      <c r="N227" s="92"/>
      <c r="O227" s="115"/>
      <c r="P227" s="115"/>
    </row>
    <row r="228" spans="1:16">
      <c r="A228" s="251"/>
      <c r="B228" s="65"/>
      <c r="C228" s="68"/>
      <c r="D228" s="68"/>
      <c r="E228" s="54"/>
      <c r="F228" s="54"/>
      <c r="G228" s="54"/>
      <c r="H228" s="267"/>
      <c r="I228" s="74"/>
      <c r="J228" s="54"/>
      <c r="K228" s="69"/>
      <c r="L228" s="55"/>
      <c r="M228" s="92"/>
      <c r="N228" s="92"/>
      <c r="O228" s="115"/>
      <c r="P228" s="115"/>
    </row>
    <row r="229" spans="1:16">
      <c r="A229" s="251"/>
      <c r="B229" s="65"/>
      <c r="C229" s="68"/>
      <c r="D229" s="68"/>
      <c r="E229" s="54"/>
      <c r="F229" s="54"/>
      <c r="G229" s="54"/>
      <c r="H229" s="267"/>
      <c r="I229" s="74"/>
      <c r="J229" s="54"/>
      <c r="K229" s="69"/>
      <c r="L229" s="55"/>
      <c r="M229" s="92"/>
      <c r="N229" s="92"/>
      <c r="O229" s="115"/>
      <c r="P229" s="115"/>
    </row>
    <row r="230" spans="1:16">
      <c r="A230" s="251"/>
      <c r="B230" s="65"/>
      <c r="C230" s="68"/>
      <c r="D230" s="68"/>
      <c r="E230" s="54"/>
      <c r="F230" s="54"/>
      <c r="G230" s="54"/>
      <c r="H230" s="267"/>
      <c r="I230" s="74"/>
      <c r="J230" s="54"/>
      <c r="K230" s="69"/>
      <c r="L230" s="55"/>
      <c r="M230" s="92"/>
      <c r="N230" s="92"/>
      <c r="O230" s="115"/>
      <c r="P230" s="115"/>
    </row>
    <row r="231" spans="1:16">
      <c r="A231" s="251"/>
      <c r="B231" s="65"/>
      <c r="C231" s="68"/>
      <c r="D231" s="68"/>
      <c r="E231" s="54"/>
      <c r="F231" s="54"/>
      <c r="G231" s="54"/>
      <c r="H231" s="267"/>
      <c r="I231" s="74"/>
      <c r="J231" s="54"/>
      <c r="K231" s="69"/>
      <c r="L231" s="55"/>
      <c r="M231" s="92"/>
      <c r="N231" s="92"/>
      <c r="O231" s="115"/>
      <c r="P231" s="115"/>
    </row>
    <row r="232" spans="1:16">
      <c r="A232" s="251"/>
      <c r="B232" s="65"/>
      <c r="C232" s="68"/>
      <c r="D232" s="68"/>
      <c r="E232" s="54"/>
      <c r="F232" s="54"/>
      <c r="G232" s="54"/>
      <c r="H232" s="267"/>
      <c r="I232" s="74"/>
      <c r="J232" s="54"/>
      <c r="K232" s="69"/>
      <c r="L232" s="55"/>
      <c r="M232" s="92"/>
      <c r="N232" s="92"/>
      <c r="O232" s="115"/>
      <c r="P232" s="115"/>
    </row>
    <row r="233" spans="1:16">
      <c r="A233" s="251"/>
      <c r="B233" s="65"/>
      <c r="C233" s="68"/>
      <c r="D233" s="68"/>
      <c r="E233" s="54"/>
      <c r="F233" s="54"/>
      <c r="G233" s="54"/>
      <c r="H233" s="267"/>
      <c r="I233" s="74"/>
      <c r="J233" s="54"/>
      <c r="K233" s="69"/>
      <c r="L233" s="55"/>
      <c r="M233" s="92"/>
      <c r="N233" s="92"/>
      <c r="O233" s="115"/>
      <c r="P233" s="115"/>
    </row>
    <row r="234" spans="1:16">
      <c r="A234" s="251"/>
      <c r="B234" s="65"/>
      <c r="C234" s="68"/>
      <c r="D234" s="68"/>
      <c r="E234" s="54"/>
      <c r="F234" s="54"/>
      <c r="G234" s="54"/>
      <c r="H234" s="267"/>
      <c r="I234" s="74"/>
      <c r="J234" s="54"/>
      <c r="K234" s="69"/>
      <c r="L234" s="55"/>
      <c r="M234" s="92"/>
      <c r="N234" s="92"/>
      <c r="O234" s="115"/>
      <c r="P234" s="115"/>
    </row>
    <row r="235" spans="1:16">
      <c r="A235" s="251"/>
      <c r="B235" s="65"/>
      <c r="C235" s="68"/>
      <c r="D235" s="68"/>
      <c r="E235" s="54"/>
      <c r="F235" s="54"/>
      <c r="G235" s="54"/>
      <c r="H235" s="267"/>
      <c r="I235" s="74"/>
      <c r="J235" s="54"/>
      <c r="K235" s="69"/>
      <c r="L235" s="55"/>
      <c r="M235" s="92"/>
      <c r="N235" s="92"/>
      <c r="O235" s="115"/>
      <c r="P235" s="115"/>
    </row>
    <row r="236" spans="1:16">
      <c r="A236" s="251"/>
      <c r="B236" s="65"/>
      <c r="C236" s="68"/>
      <c r="D236" s="68"/>
      <c r="E236" s="54"/>
      <c r="F236" s="54"/>
      <c r="G236" s="54"/>
      <c r="H236" s="267"/>
      <c r="I236" s="74"/>
      <c r="J236" s="54"/>
      <c r="K236" s="69"/>
      <c r="L236" s="55"/>
      <c r="M236" s="92"/>
      <c r="N236" s="92"/>
      <c r="O236" s="115"/>
      <c r="P236" s="115"/>
    </row>
    <row r="237" spans="1:16">
      <c r="A237" s="251"/>
      <c r="B237" s="65"/>
      <c r="C237" s="68"/>
      <c r="D237" s="68"/>
      <c r="E237" s="54"/>
      <c r="F237" s="54"/>
      <c r="G237" s="54"/>
      <c r="H237" s="267"/>
      <c r="I237" s="74"/>
      <c r="J237" s="54"/>
      <c r="K237" s="69"/>
      <c r="L237" s="55"/>
      <c r="M237" s="92"/>
      <c r="N237" s="92"/>
      <c r="O237" s="115"/>
      <c r="P237" s="115"/>
    </row>
    <row r="238" spans="1:16">
      <c r="A238" s="251"/>
      <c r="B238" s="65"/>
      <c r="C238" s="68"/>
      <c r="D238" s="68"/>
      <c r="E238" s="54"/>
      <c r="F238" s="54"/>
      <c r="G238" s="54"/>
      <c r="H238" s="267"/>
      <c r="I238" s="74"/>
      <c r="J238" s="54"/>
      <c r="K238" s="69"/>
      <c r="L238" s="55"/>
      <c r="M238" s="92"/>
      <c r="N238" s="92"/>
      <c r="O238" s="115"/>
      <c r="P238" s="115"/>
    </row>
    <row r="239" spans="1:16">
      <c r="A239" s="251"/>
      <c r="B239" s="65"/>
      <c r="C239" s="68"/>
      <c r="D239" s="68"/>
      <c r="E239" s="54"/>
      <c r="F239" s="54"/>
      <c r="G239" s="54"/>
      <c r="H239" s="267"/>
      <c r="I239" s="74"/>
      <c r="J239" s="54"/>
      <c r="K239" s="69"/>
      <c r="L239" s="55"/>
      <c r="M239" s="92"/>
      <c r="N239" s="92"/>
      <c r="O239" s="115"/>
      <c r="P239" s="115"/>
    </row>
    <row r="240" spans="1:16">
      <c r="A240" s="251"/>
      <c r="B240" s="65"/>
      <c r="C240" s="68"/>
      <c r="D240" s="68"/>
      <c r="E240" s="54"/>
      <c r="F240" s="54"/>
      <c r="G240" s="54"/>
      <c r="H240" s="267"/>
      <c r="I240" s="74"/>
      <c r="J240" s="54"/>
      <c r="K240" s="69"/>
      <c r="L240" s="55"/>
      <c r="M240" s="92"/>
      <c r="N240" s="92"/>
      <c r="O240" s="115"/>
      <c r="P240" s="115"/>
    </row>
    <row r="241" spans="1:16">
      <c r="A241" s="251"/>
      <c r="B241" s="65"/>
      <c r="C241" s="68"/>
      <c r="D241" s="68"/>
      <c r="E241" s="54"/>
      <c r="F241" s="54"/>
      <c r="G241" s="54"/>
      <c r="H241" s="267"/>
      <c r="I241" s="74"/>
      <c r="J241" s="54"/>
      <c r="K241" s="69"/>
      <c r="L241" s="55"/>
      <c r="M241" s="92"/>
      <c r="N241" s="92"/>
      <c r="O241" s="115"/>
      <c r="P241" s="115"/>
    </row>
    <row r="242" spans="1:16">
      <c r="A242" s="251"/>
      <c r="B242" s="65"/>
      <c r="C242" s="68"/>
      <c r="D242" s="68"/>
      <c r="E242" s="54"/>
      <c r="F242" s="54"/>
      <c r="G242" s="54"/>
      <c r="H242" s="267"/>
      <c r="I242" s="74"/>
      <c r="J242" s="54"/>
      <c r="K242" s="69"/>
      <c r="L242" s="55"/>
      <c r="M242" s="92"/>
      <c r="N242" s="92"/>
      <c r="O242" s="115"/>
      <c r="P242" s="115"/>
    </row>
    <row r="243" spans="1:16">
      <c r="A243" s="251"/>
      <c r="B243" s="65"/>
      <c r="C243" s="68"/>
      <c r="D243" s="68"/>
      <c r="E243" s="54"/>
      <c r="F243" s="54"/>
      <c r="G243" s="54"/>
      <c r="H243" s="267"/>
      <c r="I243" s="74"/>
      <c r="J243" s="54"/>
      <c r="K243" s="69"/>
      <c r="L243" s="55"/>
      <c r="M243" s="92"/>
      <c r="N243" s="92"/>
      <c r="O243" s="115"/>
      <c r="P243" s="115"/>
    </row>
    <row r="244" spans="1:16">
      <c r="A244" s="251"/>
      <c r="B244" s="65"/>
      <c r="C244" s="68"/>
      <c r="D244" s="68"/>
      <c r="E244" s="54"/>
      <c r="F244" s="54"/>
      <c r="G244" s="54"/>
      <c r="H244" s="267"/>
      <c r="I244" s="75"/>
      <c r="J244" s="54"/>
      <c r="K244" s="69"/>
      <c r="L244" s="55"/>
      <c r="M244" s="92"/>
      <c r="N244" s="92"/>
      <c r="O244" s="115"/>
      <c r="P244" s="115"/>
    </row>
    <row r="245" spans="1:16">
      <c r="A245" s="251"/>
      <c r="B245" s="65"/>
      <c r="C245" s="68"/>
      <c r="D245" s="68"/>
      <c r="E245" s="54"/>
      <c r="F245" s="54"/>
      <c r="G245" s="54"/>
      <c r="H245" s="267"/>
      <c r="I245" s="76"/>
      <c r="J245" s="54"/>
      <c r="K245" s="69"/>
      <c r="L245" s="55"/>
      <c r="M245" s="92"/>
      <c r="N245" s="92"/>
      <c r="O245" s="115"/>
      <c r="P245" s="115"/>
    </row>
    <row r="246" spans="1:16">
      <c r="A246" s="251"/>
      <c r="B246" s="65"/>
      <c r="C246" s="68"/>
      <c r="D246" s="68"/>
      <c r="E246" s="54"/>
      <c r="F246" s="54"/>
      <c r="G246" s="54"/>
      <c r="H246" s="267"/>
      <c r="I246" s="76"/>
      <c r="J246" s="54"/>
      <c r="K246" s="69"/>
      <c r="L246" s="55"/>
      <c r="M246" s="92"/>
      <c r="N246" s="92"/>
      <c r="O246" s="115"/>
      <c r="P246" s="115"/>
    </row>
    <row r="247" spans="1:16">
      <c r="A247" s="251"/>
      <c r="B247" s="65"/>
      <c r="C247" s="68"/>
      <c r="D247" s="68"/>
      <c r="E247" s="54"/>
      <c r="F247" s="54"/>
      <c r="G247" s="54"/>
      <c r="H247" s="267"/>
      <c r="I247" s="76"/>
      <c r="J247" s="54"/>
      <c r="K247" s="69"/>
      <c r="L247" s="55"/>
      <c r="M247" s="92"/>
      <c r="N247" s="92"/>
      <c r="O247" s="115"/>
      <c r="P247" s="115"/>
    </row>
    <row r="248" spans="1:16">
      <c r="A248" s="251"/>
      <c r="B248" s="65"/>
      <c r="C248" s="68"/>
      <c r="D248" s="68"/>
      <c r="E248" s="54"/>
      <c r="F248" s="54"/>
      <c r="G248" s="54"/>
      <c r="H248" s="267"/>
      <c r="I248" s="76"/>
      <c r="J248" s="54"/>
      <c r="K248" s="69"/>
      <c r="L248" s="55"/>
      <c r="M248" s="92"/>
      <c r="N248" s="92"/>
      <c r="O248" s="115"/>
      <c r="P248" s="115"/>
    </row>
    <row r="249" spans="1:16">
      <c r="A249" s="251"/>
      <c r="B249" s="65"/>
      <c r="C249" s="68"/>
      <c r="D249" s="68"/>
      <c r="E249" s="54"/>
      <c r="F249" s="54"/>
      <c r="G249" s="54"/>
      <c r="H249" s="267"/>
      <c r="I249" s="76"/>
      <c r="J249" s="54"/>
      <c r="K249" s="69"/>
      <c r="L249" s="55"/>
      <c r="M249" s="92"/>
      <c r="N249" s="92"/>
      <c r="O249" s="115"/>
      <c r="P249" s="115"/>
    </row>
    <row r="250" spans="1:16">
      <c r="A250" s="251"/>
      <c r="B250" s="65"/>
      <c r="C250" s="68"/>
      <c r="D250" s="68"/>
      <c r="E250" s="54"/>
      <c r="F250" s="54"/>
      <c r="G250" s="54"/>
      <c r="H250" s="267"/>
      <c r="I250" s="76"/>
      <c r="J250" s="54"/>
      <c r="K250" s="69"/>
      <c r="L250" s="55"/>
      <c r="M250" s="92"/>
      <c r="N250" s="92"/>
      <c r="O250" s="115"/>
      <c r="P250" s="115"/>
    </row>
    <row r="251" spans="1:16">
      <c r="A251" s="251"/>
      <c r="B251" s="65"/>
      <c r="C251" s="68"/>
      <c r="D251" s="68"/>
      <c r="E251" s="54"/>
      <c r="F251" s="54"/>
      <c r="G251" s="54"/>
      <c r="H251" s="267"/>
      <c r="I251" s="76"/>
      <c r="J251" s="54"/>
      <c r="K251" s="69"/>
      <c r="L251" s="55"/>
      <c r="M251" s="92"/>
      <c r="N251" s="92"/>
      <c r="O251" s="115"/>
      <c r="P251" s="115"/>
    </row>
    <row r="252" spans="1:16">
      <c r="A252" s="251"/>
      <c r="B252" s="65"/>
      <c r="C252" s="68"/>
      <c r="D252" s="68"/>
      <c r="E252" s="54"/>
      <c r="F252" s="54"/>
      <c r="G252" s="54"/>
      <c r="H252" s="267"/>
      <c r="I252" s="76"/>
      <c r="J252" s="54"/>
      <c r="K252" s="69"/>
      <c r="L252" s="55"/>
      <c r="M252" s="92"/>
      <c r="N252" s="92"/>
      <c r="O252" s="115"/>
      <c r="P252" s="115"/>
    </row>
    <row r="253" spans="1:16">
      <c r="A253" s="251"/>
      <c r="B253" s="65"/>
      <c r="C253" s="68"/>
      <c r="D253" s="68"/>
      <c r="E253" s="54"/>
      <c r="F253" s="54"/>
      <c r="G253" s="54"/>
      <c r="H253" s="267"/>
      <c r="I253" s="76"/>
      <c r="J253" s="54"/>
      <c r="K253" s="69"/>
      <c r="L253" s="55"/>
      <c r="M253" s="92"/>
      <c r="N253" s="92"/>
      <c r="O253" s="115"/>
      <c r="P253" s="115"/>
    </row>
    <row r="254" spans="1:16">
      <c r="A254" s="251"/>
      <c r="B254" s="65"/>
      <c r="C254" s="68"/>
      <c r="D254" s="68"/>
      <c r="E254" s="54"/>
      <c r="F254" s="54"/>
      <c r="G254" s="54"/>
      <c r="H254" s="267"/>
      <c r="I254" s="76"/>
      <c r="J254" s="54"/>
      <c r="K254" s="69"/>
      <c r="L254" s="55"/>
      <c r="M254" s="92"/>
      <c r="N254" s="92"/>
      <c r="O254" s="115"/>
      <c r="P254" s="115"/>
    </row>
    <row r="255" spans="1:16">
      <c r="A255" s="251"/>
      <c r="B255" s="65"/>
      <c r="C255" s="68"/>
      <c r="D255" s="68"/>
      <c r="E255" s="54"/>
      <c r="F255" s="54"/>
      <c r="G255" s="54"/>
      <c r="H255" s="267"/>
      <c r="I255" s="76"/>
      <c r="J255" s="54"/>
      <c r="K255" s="69"/>
      <c r="L255" s="55"/>
      <c r="M255" s="92"/>
      <c r="N255" s="92"/>
      <c r="O255" s="115"/>
      <c r="P255" s="115"/>
    </row>
    <row r="256" spans="1:16">
      <c r="A256" s="251"/>
      <c r="B256" s="65"/>
      <c r="C256" s="68"/>
      <c r="D256" s="68"/>
      <c r="E256" s="54"/>
      <c r="F256" s="54"/>
      <c r="G256" s="54"/>
      <c r="H256" s="267"/>
      <c r="I256" s="76"/>
      <c r="J256" s="54"/>
      <c r="K256" s="69"/>
      <c r="L256" s="55"/>
      <c r="M256" s="92"/>
      <c r="N256" s="92"/>
      <c r="O256" s="115"/>
      <c r="P256" s="115"/>
    </row>
    <row r="257" spans="1:16">
      <c r="A257" s="251"/>
      <c r="B257" s="65"/>
      <c r="C257" s="68"/>
      <c r="D257" s="68"/>
      <c r="E257" s="54"/>
      <c r="F257" s="54"/>
      <c r="G257" s="54"/>
      <c r="H257" s="267"/>
      <c r="I257" s="76"/>
      <c r="J257" s="54"/>
      <c r="K257" s="69"/>
      <c r="L257" s="55"/>
      <c r="M257" s="92"/>
      <c r="N257" s="92"/>
      <c r="O257" s="115"/>
      <c r="P257" s="115"/>
    </row>
    <row r="258" spans="1:16">
      <c r="A258" s="251"/>
      <c r="B258" s="65"/>
      <c r="C258" s="68"/>
      <c r="D258" s="68"/>
      <c r="E258" s="54"/>
      <c r="F258" s="54"/>
      <c r="G258" s="54"/>
      <c r="H258" s="267"/>
      <c r="I258" s="76"/>
      <c r="J258" s="54"/>
      <c r="K258" s="69"/>
      <c r="L258" s="55"/>
      <c r="M258" s="92"/>
      <c r="N258" s="92"/>
      <c r="O258" s="115"/>
      <c r="P258" s="115"/>
    </row>
    <row r="259" spans="1:16">
      <c r="A259" s="251"/>
      <c r="B259" s="65"/>
      <c r="C259" s="68"/>
      <c r="D259" s="68"/>
      <c r="E259" s="54"/>
      <c r="F259" s="54"/>
      <c r="G259" s="54"/>
      <c r="H259" s="267"/>
      <c r="I259" s="76"/>
      <c r="J259" s="54"/>
      <c r="K259" s="69"/>
      <c r="L259" s="55"/>
      <c r="M259" s="92"/>
      <c r="N259" s="92"/>
      <c r="O259" s="115"/>
      <c r="P259" s="115"/>
    </row>
    <row r="260" spans="1:16">
      <c r="A260" s="251"/>
      <c r="B260" s="65"/>
      <c r="C260" s="68"/>
      <c r="D260" s="68"/>
      <c r="E260" s="54"/>
      <c r="F260" s="54"/>
      <c r="G260" s="54"/>
      <c r="H260" s="267"/>
      <c r="I260" s="76"/>
      <c r="J260" s="54"/>
      <c r="K260" s="69"/>
      <c r="L260" s="55"/>
      <c r="M260" s="92"/>
      <c r="N260" s="92"/>
      <c r="O260" s="115"/>
      <c r="P260" s="115"/>
    </row>
    <row r="261" spans="1:16">
      <c r="A261" s="251"/>
      <c r="B261" s="65"/>
      <c r="C261" s="68"/>
      <c r="D261" s="68"/>
      <c r="E261" s="54"/>
      <c r="F261" s="54"/>
      <c r="G261" s="54"/>
      <c r="H261" s="267"/>
      <c r="I261" s="74"/>
      <c r="J261" s="54"/>
      <c r="K261" s="69"/>
      <c r="L261" s="55"/>
      <c r="M261" s="92"/>
      <c r="N261" s="92"/>
      <c r="O261" s="115"/>
      <c r="P261" s="115"/>
    </row>
    <row r="262" spans="1:16">
      <c r="A262" s="251"/>
      <c r="B262" s="65"/>
      <c r="C262" s="68"/>
      <c r="D262" s="68"/>
      <c r="E262" s="54"/>
      <c r="F262" s="54"/>
      <c r="G262" s="54"/>
      <c r="H262" s="267"/>
      <c r="I262" s="74"/>
      <c r="J262" s="54"/>
      <c r="K262" s="69"/>
      <c r="L262" s="55"/>
      <c r="M262" s="92"/>
      <c r="N262" s="92"/>
      <c r="O262" s="115"/>
      <c r="P262" s="115"/>
    </row>
    <row r="263" spans="1:16">
      <c r="A263" s="251"/>
      <c r="B263" s="65"/>
      <c r="C263" s="68"/>
      <c r="D263" s="68"/>
      <c r="E263" s="54"/>
      <c r="F263" s="54"/>
      <c r="G263" s="54"/>
      <c r="H263" s="267"/>
      <c r="I263" s="74"/>
      <c r="J263" s="54"/>
      <c r="K263" s="69"/>
      <c r="L263" s="55"/>
      <c r="M263" s="92"/>
      <c r="N263" s="92"/>
      <c r="O263" s="115"/>
      <c r="P263" s="115"/>
    </row>
    <row r="264" spans="1:16">
      <c r="A264" s="251"/>
      <c r="B264" s="65"/>
      <c r="C264" s="68"/>
      <c r="D264" s="68"/>
      <c r="E264" s="54"/>
      <c r="F264" s="54"/>
      <c r="G264" s="54"/>
      <c r="H264" s="267"/>
      <c r="I264" s="74"/>
      <c r="J264" s="54"/>
      <c r="K264" s="69"/>
      <c r="L264" s="55"/>
      <c r="M264" s="92"/>
      <c r="N264" s="92"/>
      <c r="O264" s="115"/>
      <c r="P264" s="115"/>
    </row>
    <row r="265" spans="1:16">
      <c r="A265" s="251"/>
      <c r="B265" s="65"/>
      <c r="C265" s="68"/>
      <c r="D265" s="68"/>
      <c r="E265" s="54"/>
      <c r="F265" s="54"/>
      <c r="G265" s="54"/>
      <c r="H265" s="267"/>
      <c r="I265" s="74"/>
      <c r="J265" s="54"/>
      <c r="K265" s="69"/>
      <c r="L265" s="55"/>
      <c r="M265" s="92"/>
      <c r="N265" s="92"/>
      <c r="O265" s="115"/>
      <c r="P265" s="115"/>
    </row>
    <row r="266" spans="1:16">
      <c r="A266" s="251"/>
      <c r="B266" s="65"/>
      <c r="C266" s="68"/>
      <c r="D266" s="68"/>
      <c r="E266" s="54"/>
      <c r="F266" s="54"/>
      <c r="G266" s="54"/>
      <c r="H266" s="267"/>
      <c r="I266" s="74"/>
      <c r="J266" s="54"/>
      <c r="K266" s="69"/>
      <c r="L266" s="55"/>
      <c r="M266" s="92"/>
      <c r="N266" s="92"/>
      <c r="O266" s="115"/>
      <c r="P266" s="115"/>
    </row>
    <row r="267" spans="1:16">
      <c r="A267" s="251"/>
      <c r="B267" s="65"/>
      <c r="C267" s="68"/>
      <c r="D267" s="68"/>
      <c r="E267" s="54"/>
      <c r="F267" s="54"/>
      <c r="G267" s="54"/>
      <c r="H267" s="267"/>
      <c r="I267" s="74"/>
      <c r="J267" s="54"/>
      <c r="K267" s="69"/>
      <c r="L267" s="55"/>
      <c r="M267" s="92"/>
      <c r="N267" s="92"/>
      <c r="O267" s="115"/>
      <c r="P267" s="115"/>
    </row>
    <row r="268" spans="1:16">
      <c r="A268" s="251"/>
      <c r="B268" s="65"/>
      <c r="C268" s="68"/>
      <c r="D268" s="68"/>
      <c r="E268" s="54"/>
      <c r="F268" s="54"/>
      <c r="G268" s="54"/>
      <c r="H268" s="267"/>
      <c r="I268" s="74"/>
      <c r="J268" s="54"/>
      <c r="K268" s="69"/>
      <c r="L268" s="55"/>
      <c r="M268" s="92"/>
      <c r="N268" s="92"/>
      <c r="O268" s="115"/>
      <c r="P268" s="115"/>
    </row>
    <row r="269" spans="1:16">
      <c r="A269" s="251"/>
      <c r="B269" s="65"/>
      <c r="C269" s="68"/>
      <c r="D269" s="68"/>
      <c r="E269" s="54"/>
      <c r="F269" s="54"/>
      <c r="G269" s="54"/>
      <c r="H269" s="267"/>
      <c r="I269" s="74"/>
      <c r="J269" s="54"/>
      <c r="K269" s="69"/>
      <c r="L269" s="55"/>
      <c r="M269" s="92"/>
      <c r="N269" s="92"/>
      <c r="O269" s="115"/>
      <c r="P269" s="115"/>
    </row>
    <row r="270" spans="1:16">
      <c r="A270" s="251"/>
      <c r="B270" s="65"/>
      <c r="C270" s="68"/>
      <c r="D270" s="68"/>
      <c r="E270" s="54"/>
      <c r="F270" s="54"/>
      <c r="G270" s="54"/>
      <c r="H270" s="267"/>
      <c r="I270" s="74"/>
      <c r="J270" s="54"/>
      <c r="K270" s="69"/>
      <c r="L270" s="55"/>
      <c r="M270" s="92"/>
      <c r="N270" s="92"/>
      <c r="O270" s="115"/>
      <c r="P270" s="115"/>
    </row>
    <row r="271" spans="1:16">
      <c r="A271" s="251"/>
      <c r="B271" s="65"/>
      <c r="C271" s="68"/>
      <c r="D271" s="68"/>
      <c r="E271" s="54"/>
      <c r="F271" s="54"/>
      <c r="G271" s="54"/>
      <c r="H271" s="267"/>
      <c r="I271" s="74"/>
      <c r="J271" s="54"/>
      <c r="K271" s="69"/>
      <c r="L271" s="55"/>
      <c r="M271" s="92"/>
      <c r="N271" s="92"/>
      <c r="O271" s="115"/>
      <c r="P271" s="115"/>
    </row>
    <row r="272" spans="1:16">
      <c r="A272" s="251"/>
      <c r="B272" s="65"/>
      <c r="C272" s="68"/>
      <c r="D272" s="68"/>
      <c r="E272" s="54"/>
      <c r="F272" s="54"/>
      <c r="G272" s="54"/>
      <c r="H272" s="267"/>
      <c r="I272" s="74"/>
      <c r="J272" s="54"/>
      <c r="K272" s="69"/>
      <c r="L272" s="55"/>
      <c r="M272" s="92"/>
      <c r="N272" s="92"/>
      <c r="O272" s="115"/>
      <c r="P272" s="115"/>
    </row>
    <row r="273" spans="1:16">
      <c r="A273" s="251"/>
      <c r="B273" s="65"/>
      <c r="C273" s="68"/>
      <c r="D273" s="68"/>
      <c r="E273" s="54"/>
      <c r="F273" s="54"/>
      <c r="G273" s="54"/>
      <c r="H273" s="267"/>
      <c r="I273" s="74"/>
      <c r="J273" s="54"/>
      <c r="K273" s="69"/>
      <c r="L273" s="55"/>
      <c r="M273" s="92"/>
      <c r="N273" s="92"/>
      <c r="O273" s="115"/>
      <c r="P273" s="115"/>
    </row>
    <row r="274" spans="1:16">
      <c r="A274" s="251"/>
      <c r="B274" s="65"/>
      <c r="C274" s="68"/>
      <c r="D274" s="68"/>
      <c r="E274" s="54"/>
      <c r="F274" s="54"/>
      <c r="G274" s="54"/>
      <c r="H274" s="267"/>
      <c r="I274" s="74"/>
      <c r="J274" s="54"/>
      <c r="K274" s="69"/>
      <c r="L274" s="55"/>
      <c r="M274" s="92"/>
      <c r="N274" s="92"/>
      <c r="O274" s="115"/>
      <c r="P274" s="115"/>
    </row>
    <row r="275" spans="1:16">
      <c r="A275" s="251"/>
      <c r="B275" s="65"/>
      <c r="C275" s="68"/>
      <c r="D275" s="68"/>
      <c r="E275" s="54"/>
      <c r="F275" s="54"/>
      <c r="G275" s="54"/>
      <c r="H275" s="267"/>
      <c r="I275" s="74"/>
      <c r="J275" s="54"/>
      <c r="K275" s="69"/>
      <c r="L275" s="55"/>
      <c r="M275" s="92"/>
      <c r="N275" s="92"/>
      <c r="O275" s="115"/>
      <c r="P275" s="115"/>
    </row>
    <row r="276" spans="1:16">
      <c r="A276" s="251"/>
      <c r="B276" s="65"/>
      <c r="C276" s="68"/>
      <c r="D276" s="68"/>
      <c r="E276" s="54"/>
      <c r="F276" s="54"/>
      <c r="G276" s="54"/>
      <c r="H276" s="267"/>
      <c r="I276" s="74"/>
      <c r="J276" s="54"/>
      <c r="K276" s="69"/>
      <c r="L276" s="55"/>
      <c r="M276" s="92"/>
      <c r="N276" s="92"/>
      <c r="O276" s="115"/>
      <c r="P276" s="115"/>
    </row>
    <row r="277" spans="1:16">
      <c r="A277" s="251"/>
      <c r="B277" s="65"/>
      <c r="C277" s="68"/>
      <c r="D277" s="68"/>
      <c r="E277" s="54"/>
      <c r="F277" s="54"/>
      <c r="G277" s="54"/>
      <c r="H277" s="267"/>
      <c r="I277" s="74"/>
      <c r="J277" s="54"/>
      <c r="K277" s="69"/>
      <c r="L277" s="55"/>
      <c r="M277" s="92"/>
      <c r="N277" s="92"/>
      <c r="O277" s="115"/>
      <c r="P277" s="115"/>
    </row>
    <row r="278" spans="1:16">
      <c r="A278" s="251"/>
      <c r="B278" s="65"/>
      <c r="C278" s="68"/>
      <c r="D278" s="68"/>
      <c r="E278" s="54"/>
      <c r="F278" s="54"/>
      <c r="G278" s="54"/>
      <c r="H278" s="267"/>
      <c r="I278" s="77"/>
      <c r="J278" s="54"/>
      <c r="K278" s="69"/>
      <c r="L278" s="55"/>
      <c r="M278" s="92"/>
      <c r="N278" s="92"/>
      <c r="O278" s="115"/>
      <c r="P278" s="115"/>
    </row>
    <row r="279" spans="1:16">
      <c r="A279" s="251"/>
      <c r="B279" s="65"/>
      <c r="C279" s="68"/>
      <c r="D279" s="68"/>
      <c r="E279" s="54"/>
      <c r="F279" s="54"/>
      <c r="G279" s="54"/>
      <c r="H279" s="267"/>
      <c r="I279" s="77"/>
      <c r="J279" s="54"/>
      <c r="K279" s="69"/>
      <c r="L279" s="55"/>
      <c r="M279" s="92"/>
      <c r="N279" s="92"/>
      <c r="O279" s="115"/>
      <c r="P279" s="115"/>
    </row>
    <row r="280" spans="1:16">
      <c r="A280" s="251"/>
      <c r="B280" s="65"/>
      <c r="C280" s="68"/>
      <c r="D280" s="68"/>
      <c r="E280" s="54"/>
      <c r="F280" s="54"/>
      <c r="G280" s="54"/>
      <c r="H280" s="267"/>
      <c r="I280" s="77"/>
      <c r="J280" s="54"/>
      <c r="K280" s="69"/>
      <c r="L280" s="55"/>
      <c r="M280" s="92"/>
      <c r="N280" s="92"/>
      <c r="O280" s="115"/>
      <c r="P280" s="115"/>
    </row>
    <row r="281" spans="1:16">
      <c r="A281" s="251"/>
      <c r="B281" s="65"/>
      <c r="C281" s="68"/>
      <c r="D281" s="68"/>
      <c r="E281" s="54"/>
      <c r="F281" s="54"/>
      <c r="G281" s="54"/>
      <c r="H281" s="267"/>
      <c r="I281" s="78"/>
      <c r="J281" s="54"/>
      <c r="K281" s="69"/>
      <c r="L281" s="55"/>
      <c r="M281" s="92"/>
      <c r="N281" s="92"/>
      <c r="O281" s="115"/>
      <c r="P281" s="115"/>
    </row>
    <row r="282" spans="1:16">
      <c r="A282" s="251"/>
      <c r="B282" s="65"/>
      <c r="C282" s="68"/>
      <c r="D282" s="68"/>
      <c r="E282" s="54"/>
      <c r="F282" s="54"/>
      <c r="G282" s="54"/>
      <c r="H282" s="267"/>
      <c r="I282" s="77"/>
      <c r="J282" s="54"/>
      <c r="K282" s="69"/>
      <c r="L282" s="55"/>
      <c r="M282" s="92"/>
      <c r="N282" s="92"/>
      <c r="O282" s="115"/>
      <c r="P282" s="115"/>
    </row>
    <row r="283" spans="1:16">
      <c r="A283" s="251"/>
      <c r="B283" s="65"/>
      <c r="C283" s="68"/>
      <c r="D283" s="68"/>
      <c r="E283" s="54"/>
      <c r="F283" s="54"/>
      <c r="G283" s="54"/>
      <c r="H283" s="267"/>
      <c r="I283" s="79"/>
      <c r="J283" s="54"/>
      <c r="K283" s="69"/>
      <c r="L283" s="55"/>
      <c r="M283" s="92"/>
      <c r="N283" s="92"/>
      <c r="O283" s="115"/>
      <c r="P283" s="115"/>
    </row>
    <row r="284" spans="1:16">
      <c r="A284" s="251"/>
      <c r="B284" s="65"/>
      <c r="C284" s="68"/>
      <c r="D284" s="68"/>
      <c r="E284" s="54"/>
      <c r="F284" s="54"/>
      <c r="G284" s="54"/>
      <c r="H284" s="267"/>
      <c r="I284" s="74"/>
      <c r="J284" s="54"/>
      <c r="K284" s="69"/>
      <c r="L284" s="55"/>
      <c r="M284" s="92"/>
      <c r="N284" s="92"/>
      <c r="O284" s="115"/>
      <c r="P284" s="115"/>
    </row>
    <row r="285" spans="1:16">
      <c r="A285" s="251"/>
      <c r="B285" s="65"/>
      <c r="C285" s="68"/>
      <c r="D285" s="68"/>
      <c r="E285" s="80"/>
      <c r="F285" s="54"/>
      <c r="G285" s="54"/>
      <c r="H285" s="267"/>
      <c r="I285" s="74"/>
      <c r="J285" s="54"/>
      <c r="K285" s="69"/>
      <c r="L285" s="55"/>
      <c r="M285" s="92"/>
      <c r="N285" s="92"/>
      <c r="O285" s="115"/>
      <c r="P285" s="115"/>
    </row>
    <row r="286" spans="1:16">
      <c r="A286" s="251"/>
      <c r="B286" s="65"/>
      <c r="C286" s="68"/>
      <c r="D286" s="68"/>
      <c r="E286" s="80"/>
      <c r="F286" s="54"/>
      <c r="G286" s="54"/>
      <c r="H286" s="267"/>
      <c r="I286" s="74"/>
      <c r="J286" s="54"/>
      <c r="K286" s="69"/>
      <c r="L286" s="55"/>
      <c r="M286" s="92"/>
      <c r="N286" s="92"/>
      <c r="O286" s="115"/>
      <c r="P286" s="115"/>
    </row>
    <row r="287" spans="1:16">
      <c r="A287" s="251"/>
      <c r="B287" s="65"/>
      <c r="C287" s="68"/>
      <c r="D287" s="68"/>
      <c r="E287" s="80"/>
      <c r="F287" s="54"/>
      <c r="G287" s="54"/>
      <c r="H287" s="267"/>
      <c r="I287" s="74"/>
      <c r="J287" s="54"/>
      <c r="K287" s="69"/>
      <c r="L287" s="55"/>
      <c r="M287" s="92"/>
      <c r="N287" s="92"/>
      <c r="O287" s="115"/>
      <c r="P287" s="115"/>
    </row>
    <row r="288" spans="1:16">
      <c r="A288" s="251"/>
      <c r="B288" s="65"/>
      <c r="C288" s="68"/>
      <c r="D288" s="68"/>
      <c r="E288" s="80"/>
      <c r="F288" s="54"/>
      <c r="G288" s="54"/>
      <c r="H288" s="267"/>
      <c r="I288" s="74"/>
      <c r="J288" s="54"/>
      <c r="K288" s="69"/>
      <c r="L288" s="55"/>
      <c r="M288" s="92"/>
      <c r="N288" s="92"/>
      <c r="O288" s="115"/>
      <c r="P288" s="115"/>
    </row>
    <row r="289" spans="1:16">
      <c r="A289" s="251"/>
      <c r="B289" s="65"/>
      <c r="C289" s="68"/>
      <c r="D289" s="68"/>
      <c r="E289" s="80"/>
      <c r="F289" s="54"/>
      <c r="G289" s="54"/>
      <c r="H289" s="267"/>
      <c r="I289" s="74"/>
      <c r="J289" s="54"/>
      <c r="K289" s="69"/>
      <c r="L289" s="55"/>
      <c r="M289" s="92"/>
      <c r="N289" s="92"/>
      <c r="O289" s="115"/>
      <c r="P289" s="115"/>
    </row>
    <row r="290" spans="1:16">
      <c r="A290" s="251"/>
      <c r="B290" s="65"/>
      <c r="C290" s="68"/>
      <c r="D290" s="68"/>
      <c r="E290" s="80"/>
      <c r="F290" s="54"/>
      <c r="G290" s="54"/>
      <c r="H290" s="267"/>
      <c r="I290" s="74"/>
      <c r="J290" s="54"/>
      <c r="K290" s="69"/>
      <c r="L290" s="55"/>
      <c r="M290" s="92"/>
      <c r="N290" s="92"/>
      <c r="O290" s="115"/>
      <c r="P290" s="115"/>
    </row>
    <row r="291" spans="1:16">
      <c r="A291" s="251"/>
      <c r="B291" s="65"/>
      <c r="C291" s="68"/>
      <c r="D291" s="68"/>
      <c r="E291" s="80"/>
      <c r="F291" s="54"/>
      <c r="G291" s="54"/>
      <c r="H291" s="267"/>
      <c r="I291" s="74"/>
      <c r="J291" s="54"/>
      <c r="K291" s="69"/>
      <c r="L291" s="55"/>
      <c r="M291" s="92"/>
      <c r="N291" s="92"/>
      <c r="O291" s="115"/>
      <c r="P291" s="115"/>
    </row>
    <row r="292" spans="1:16">
      <c r="A292" s="251"/>
      <c r="B292" s="65"/>
      <c r="C292" s="68"/>
      <c r="D292" s="68"/>
      <c r="E292" s="80"/>
      <c r="F292" s="54"/>
      <c r="G292" s="54"/>
      <c r="H292" s="267"/>
      <c r="I292" s="74"/>
      <c r="J292" s="54"/>
      <c r="K292" s="69"/>
      <c r="L292" s="55"/>
      <c r="M292" s="92"/>
      <c r="N292" s="92"/>
      <c r="O292" s="115"/>
      <c r="P292" s="115"/>
    </row>
    <row r="293" spans="1:16">
      <c r="A293" s="251"/>
      <c r="B293" s="65"/>
      <c r="C293" s="68"/>
      <c r="D293" s="68"/>
      <c r="E293" s="80"/>
      <c r="F293" s="54"/>
      <c r="G293" s="54"/>
      <c r="H293" s="267"/>
      <c r="I293" s="74"/>
      <c r="J293" s="54"/>
      <c r="K293" s="69"/>
      <c r="L293" s="55"/>
      <c r="M293" s="92"/>
      <c r="N293" s="92"/>
      <c r="O293" s="115"/>
      <c r="P293" s="115"/>
    </row>
    <row r="294" spans="1:16">
      <c r="A294" s="251"/>
      <c r="B294" s="65"/>
      <c r="C294" s="68"/>
      <c r="D294" s="68"/>
      <c r="E294" s="80"/>
      <c r="F294" s="54"/>
      <c r="G294" s="54"/>
      <c r="H294" s="267"/>
      <c r="I294" s="74"/>
      <c r="J294" s="54"/>
      <c r="K294" s="69"/>
      <c r="L294" s="55"/>
      <c r="M294" s="92"/>
      <c r="N294" s="92"/>
      <c r="O294" s="115"/>
      <c r="P294" s="115"/>
    </row>
    <row r="295" spans="1:16">
      <c r="A295" s="251"/>
      <c r="B295" s="65"/>
      <c r="C295" s="68"/>
      <c r="D295" s="68"/>
      <c r="E295" s="80"/>
      <c r="F295" s="54"/>
      <c r="G295" s="54"/>
      <c r="H295" s="267"/>
      <c r="I295" s="74"/>
      <c r="J295" s="54"/>
      <c r="K295" s="69"/>
      <c r="L295" s="55"/>
      <c r="M295" s="92"/>
      <c r="N295" s="92"/>
      <c r="O295" s="115"/>
      <c r="P295" s="115"/>
    </row>
    <row r="296" spans="1:16">
      <c r="A296" s="251"/>
      <c r="B296" s="65"/>
      <c r="C296" s="68"/>
      <c r="D296" s="68"/>
      <c r="E296" s="80"/>
      <c r="F296" s="54"/>
      <c r="G296" s="54"/>
      <c r="H296" s="267"/>
      <c r="I296" s="74"/>
      <c r="J296" s="54"/>
      <c r="K296" s="69"/>
      <c r="L296" s="55"/>
      <c r="M296" s="92"/>
      <c r="N296" s="92"/>
      <c r="O296" s="115"/>
      <c r="P296" s="115"/>
    </row>
    <row r="297" spans="1:16">
      <c r="A297" s="251"/>
      <c r="B297" s="65"/>
      <c r="C297" s="68"/>
      <c r="D297" s="68"/>
      <c r="E297" s="80"/>
      <c r="F297" s="54"/>
      <c r="G297" s="54"/>
      <c r="H297" s="267"/>
      <c r="I297" s="74"/>
      <c r="J297" s="54"/>
      <c r="K297" s="69"/>
      <c r="L297" s="55"/>
      <c r="M297" s="92"/>
      <c r="N297" s="92"/>
      <c r="O297" s="115"/>
      <c r="P297" s="115"/>
    </row>
    <row r="298" spans="1:16">
      <c r="A298" s="251"/>
      <c r="B298" s="65"/>
      <c r="C298" s="68"/>
      <c r="D298" s="68"/>
      <c r="E298" s="80"/>
      <c r="F298" s="54"/>
      <c r="G298" s="54"/>
      <c r="H298" s="267"/>
      <c r="I298" s="81"/>
      <c r="J298" s="54"/>
      <c r="K298" s="69"/>
      <c r="L298" s="55"/>
      <c r="M298" s="92"/>
      <c r="N298" s="92"/>
      <c r="O298" s="115"/>
      <c r="P298" s="115"/>
    </row>
    <row r="299" spans="1:16">
      <c r="A299" s="251"/>
      <c r="B299" s="65"/>
      <c r="C299" s="68"/>
      <c r="D299" s="68"/>
      <c r="E299" s="80"/>
      <c r="F299" s="54"/>
      <c r="G299" s="54"/>
      <c r="H299" s="267"/>
      <c r="I299" s="81"/>
      <c r="J299" s="54"/>
      <c r="K299" s="69"/>
      <c r="L299" s="55"/>
      <c r="M299" s="92"/>
      <c r="N299" s="92"/>
      <c r="O299" s="115"/>
      <c r="P299" s="115"/>
    </row>
    <row r="300" spans="1:16">
      <c r="A300" s="251"/>
      <c r="B300" s="65"/>
      <c r="C300" s="68"/>
      <c r="D300" s="68"/>
      <c r="E300" s="80"/>
      <c r="F300" s="54"/>
      <c r="G300" s="54"/>
      <c r="H300" s="267"/>
      <c r="I300" s="81"/>
      <c r="J300" s="54"/>
      <c r="K300" s="69"/>
      <c r="L300" s="55"/>
      <c r="M300" s="92"/>
      <c r="N300" s="92"/>
      <c r="O300" s="115"/>
      <c r="P300" s="115"/>
    </row>
    <row r="301" spans="1:16">
      <c r="A301" s="251"/>
      <c r="B301" s="65"/>
      <c r="C301" s="68"/>
      <c r="D301" s="68"/>
      <c r="E301" s="80"/>
      <c r="F301" s="54"/>
      <c r="G301" s="54"/>
      <c r="H301" s="267"/>
      <c r="I301" s="74"/>
      <c r="J301" s="54"/>
      <c r="K301" s="69"/>
      <c r="L301" s="55"/>
      <c r="M301" s="92"/>
      <c r="N301" s="92"/>
      <c r="O301" s="115"/>
      <c r="P301" s="115"/>
    </row>
    <row r="302" spans="1:16">
      <c r="A302" s="251"/>
      <c r="B302" s="65"/>
      <c r="C302" s="68"/>
      <c r="D302" s="68"/>
      <c r="E302" s="80"/>
      <c r="F302" s="54"/>
      <c r="G302" s="54"/>
      <c r="H302" s="267"/>
      <c r="I302" s="74"/>
      <c r="J302" s="54"/>
      <c r="K302" s="69"/>
      <c r="L302" s="55"/>
      <c r="M302" s="92"/>
      <c r="N302" s="92"/>
      <c r="O302" s="115"/>
      <c r="P302" s="115"/>
    </row>
    <row r="303" spans="1:16">
      <c r="A303" s="251"/>
      <c r="B303" s="65"/>
      <c r="C303" s="68"/>
      <c r="D303" s="68"/>
      <c r="E303" s="80"/>
      <c r="F303" s="54"/>
      <c r="G303" s="54"/>
      <c r="H303" s="267"/>
      <c r="I303" s="74"/>
      <c r="J303" s="54"/>
      <c r="K303" s="69"/>
      <c r="L303" s="55"/>
      <c r="M303" s="92"/>
      <c r="N303" s="92"/>
      <c r="O303" s="115"/>
      <c r="P303" s="115"/>
    </row>
    <row r="304" spans="1:16">
      <c r="A304" s="251"/>
      <c r="B304" s="65"/>
      <c r="C304" s="68"/>
      <c r="D304" s="68"/>
      <c r="E304" s="80"/>
      <c r="F304" s="54"/>
      <c r="G304" s="54"/>
      <c r="H304" s="267"/>
      <c r="I304" s="74"/>
      <c r="J304" s="54"/>
      <c r="K304" s="69"/>
      <c r="L304" s="55"/>
      <c r="M304" s="92"/>
      <c r="N304" s="92"/>
      <c r="O304" s="115"/>
      <c r="P304" s="115"/>
    </row>
    <row r="305" spans="1:16">
      <c r="A305" s="251"/>
      <c r="B305" s="65"/>
      <c r="C305" s="68"/>
      <c r="D305" s="68"/>
      <c r="E305" s="80"/>
      <c r="F305" s="54"/>
      <c r="G305" s="54"/>
      <c r="H305" s="267"/>
      <c r="I305" s="74"/>
      <c r="J305" s="54"/>
      <c r="K305" s="69"/>
      <c r="L305" s="55"/>
      <c r="M305" s="92"/>
      <c r="N305" s="92"/>
      <c r="O305" s="115"/>
      <c r="P305" s="115"/>
    </row>
    <row r="306" spans="1:16">
      <c r="A306" s="251"/>
      <c r="B306" s="65"/>
      <c r="C306" s="68"/>
      <c r="D306" s="68"/>
      <c r="E306" s="80"/>
      <c r="F306" s="54"/>
      <c r="G306" s="54"/>
      <c r="H306" s="267"/>
      <c r="I306" s="74"/>
      <c r="J306" s="54"/>
      <c r="K306" s="69"/>
      <c r="L306" s="55"/>
      <c r="M306" s="92"/>
      <c r="N306" s="92"/>
      <c r="O306" s="115"/>
      <c r="P306" s="115"/>
    </row>
    <row r="307" spans="1:16">
      <c r="A307" s="251"/>
      <c r="B307" s="65"/>
      <c r="C307" s="68"/>
      <c r="D307" s="68"/>
      <c r="E307" s="80"/>
      <c r="F307" s="54"/>
      <c r="G307" s="54"/>
      <c r="H307" s="267"/>
      <c r="I307" s="74"/>
      <c r="J307" s="54"/>
      <c r="K307" s="69"/>
      <c r="L307" s="55"/>
      <c r="M307" s="92"/>
      <c r="N307" s="92"/>
      <c r="O307" s="115"/>
      <c r="P307" s="115"/>
    </row>
    <row r="308" spans="1:16">
      <c r="A308" s="251"/>
      <c r="B308" s="65"/>
      <c r="C308" s="68"/>
      <c r="D308" s="68"/>
      <c r="E308" s="80"/>
      <c r="F308" s="54"/>
      <c r="G308" s="54"/>
      <c r="H308" s="267"/>
      <c r="I308" s="74"/>
      <c r="J308" s="54"/>
      <c r="K308" s="69"/>
      <c r="L308" s="55"/>
      <c r="M308" s="92"/>
      <c r="N308" s="92"/>
      <c r="O308" s="115"/>
      <c r="P308" s="115"/>
    </row>
    <row r="309" spans="1:16">
      <c r="A309" s="251"/>
      <c r="B309" s="65"/>
      <c r="C309" s="68"/>
      <c r="D309" s="68"/>
      <c r="E309" s="80"/>
      <c r="F309" s="54"/>
      <c r="G309" s="54"/>
      <c r="H309" s="267"/>
      <c r="I309" s="74"/>
      <c r="J309" s="54"/>
      <c r="K309" s="69"/>
      <c r="L309" s="55"/>
      <c r="M309" s="92"/>
      <c r="N309" s="92"/>
      <c r="O309" s="115"/>
      <c r="P309" s="115"/>
    </row>
    <row r="310" spans="1:16">
      <c r="A310" s="251"/>
      <c r="B310" s="65"/>
      <c r="C310" s="68"/>
      <c r="D310" s="68"/>
      <c r="E310" s="80"/>
      <c r="F310" s="54"/>
      <c r="G310" s="54"/>
      <c r="H310" s="267"/>
      <c r="I310" s="74"/>
      <c r="J310" s="54"/>
      <c r="K310" s="69"/>
      <c r="L310" s="55"/>
      <c r="M310" s="92"/>
      <c r="N310" s="92"/>
      <c r="O310" s="115"/>
      <c r="P310" s="115"/>
    </row>
    <row r="311" spans="1:16">
      <c r="A311" s="251"/>
      <c r="B311" s="65"/>
      <c r="C311" s="68"/>
      <c r="D311" s="68"/>
      <c r="E311" s="80"/>
      <c r="F311" s="54"/>
      <c r="G311" s="54"/>
      <c r="H311" s="267"/>
      <c r="I311" s="74"/>
      <c r="J311" s="54"/>
      <c r="K311" s="69"/>
      <c r="L311" s="55"/>
      <c r="M311" s="92"/>
      <c r="N311" s="92"/>
      <c r="O311" s="115"/>
      <c r="P311" s="115"/>
    </row>
    <row r="312" spans="1:16">
      <c r="A312" s="251"/>
      <c r="B312" s="65"/>
      <c r="C312" s="68"/>
      <c r="D312" s="68"/>
      <c r="E312" s="80"/>
      <c r="F312" s="54"/>
      <c r="G312" s="54"/>
      <c r="H312" s="267"/>
      <c r="I312" s="74"/>
      <c r="J312" s="54"/>
      <c r="K312" s="69"/>
      <c r="L312" s="55"/>
      <c r="M312" s="92"/>
      <c r="N312" s="92"/>
      <c r="O312" s="115"/>
      <c r="P312" s="115"/>
    </row>
    <row r="313" spans="1:16">
      <c r="A313" s="251"/>
      <c r="B313" s="65"/>
      <c r="C313" s="68"/>
      <c r="D313" s="68"/>
      <c r="E313" s="80"/>
      <c r="F313" s="54"/>
      <c r="G313" s="54"/>
      <c r="H313" s="267"/>
      <c r="I313" s="74"/>
      <c r="J313" s="54"/>
      <c r="K313" s="69"/>
      <c r="L313" s="55"/>
      <c r="M313" s="92"/>
      <c r="N313" s="92"/>
      <c r="O313" s="115"/>
      <c r="P313" s="115"/>
    </row>
    <row r="314" spans="1:16">
      <c r="A314" s="251"/>
      <c r="B314" s="65"/>
      <c r="C314" s="68"/>
      <c r="D314" s="68"/>
      <c r="E314" s="80"/>
      <c r="F314" s="54"/>
      <c r="G314" s="54"/>
      <c r="H314" s="267"/>
      <c r="I314" s="74"/>
      <c r="J314" s="54"/>
      <c r="K314" s="69"/>
      <c r="L314" s="55"/>
      <c r="M314" s="92"/>
      <c r="N314" s="92"/>
      <c r="O314" s="115"/>
      <c r="P314" s="115"/>
    </row>
    <row r="315" spans="1:16">
      <c r="A315" s="251"/>
      <c r="B315" s="65"/>
      <c r="C315" s="68"/>
      <c r="D315" s="68"/>
      <c r="E315" s="80"/>
      <c r="F315" s="54"/>
      <c r="G315" s="54"/>
      <c r="H315" s="267"/>
      <c r="I315" s="74"/>
      <c r="J315" s="54"/>
      <c r="K315" s="69"/>
      <c r="L315" s="55"/>
      <c r="M315" s="92"/>
      <c r="N315" s="92"/>
      <c r="O315" s="115"/>
      <c r="P315" s="115"/>
    </row>
    <row r="316" spans="1:16">
      <c r="A316" s="251"/>
      <c r="B316" s="65"/>
      <c r="C316" s="68"/>
      <c r="D316" s="68"/>
      <c r="E316" s="80"/>
      <c r="F316" s="54"/>
      <c r="G316" s="54"/>
      <c r="H316" s="267"/>
      <c r="I316" s="74"/>
      <c r="J316" s="54"/>
      <c r="K316" s="69"/>
      <c r="L316" s="55"/>
      <c r="M316" s="92"/>
      <c r="N316" s="92"/>
      <c r="O316" s="115"/>
      <c r="P316" s="115"/>
    </row>
    <row r="317" spans="1:16">
      <c r="A317" s="251"/>
      <c r="B317" s="65"/>
      <c r="C317" s="68"/>
      <c r="D317" s="68"/>
      <c r="E317" s="80"/>
      <c r="F317" s="54"/>
      <c r="G317" s="54"/>
      <c r="H317" s="267"/>
      <c r="I317" s="74"/>
      <c r="J317" s="54"/>
      <c r="K317" s="69"/>
      <c r="L317" s="55"/>
      <c r="M317" s="92"/>
      <c r="N317" s="92"/>
      <c r="O317" s="115"/>
      <c r="P317" s="115"/>
    </row>
    <row r="318" spans="1:16">
      <c r="A318" s="251"/>
      <c r="B318" s="65"/>
      <c r="C318" s="68"/>
      <c r="D318" s="68"/>
      <c r="E318" s="80"/>
      <c r="F318" s="54"/>
      <c r="G318" s="54"/>
      <c r="H318" s="267"/>
      <c r="I318" s="74"/>
      <c r="J318" s="54"/>
      <c r="K318" s="69"/>
      <c r="L318" s="55"/>
      <c r="M318" s="92"/>
      <c r="N318" s="92"/>
      <c r="O318" s="115"/>
      <c r="P318" s="115"/>
    </row>
    <row r="319" spans="1:16">
      <c r="A319" s="251"/>
      <c r="B319" s="65"/>
      <c r="C319" s="68"/>
      <c r="D319" s="68"/>
      <c r="E319" s="80"/>
      <c r="F319" s="54"/>
      <c r="G319" s="54"/>
      <c r="H319" s="267"/>
      <c r="I319" s="74"/>
      <c r="J319" s="54"/>
      <c r="K319" s="69"/>
      <c r="L319" s="55"/>
      <c r="M319" s="92"/>
      <c r="N319" s="92"/>
      <c r="O319" s="115"/>
      <c r="P319" s="115"/>
    </row>
    <row r="320" spans="1:16">
      <c r="A320" s="251"/>
      <c r="B320" s="65"/>
      <c r="C320" s="68"/>
      <c r="D320" s="68"/>
      <c r="E320" s="80"/>
      <c r="F320" s="54"/>
      <c r="G320" s="54"/>
      <c r="H320" s="267"/>
      <c r="I320" s="74"/>
      <c r="J320" s="54"/>
      <c r="K320" s="69"/>
      <c r="L320" s="55"/>
      <c r="M320" s="92"/>
      <c r="N320" s="92"/>
      <c r="O320" s="115"/>
      <c r="P320" s="115"/>
    </row>
    <row r="321" spans="1:16">
      <c r="A321" s="251"/>
      <c r="B321" s="65"/>
      <c r="C321" s="68"/>
      <c r="D321" s="68"/>
      <c r="E321" s="80"/>
      <c r="F321" s="54"/>
      <c r="G321" s="54"/>
      <c r="H321" s="267"/>
      <c r="I321" s="82"/>
      <c r="J321" s="54"/>
      <c r="K321" s="69"/>
      <c r="L321" s="55"/>
      <c r="M321" s="92"/>
      <c r="N321" s="92"/>
      <c r="O321" s="115"/>
      <c r="P321" s="115"/>
    </row>
    <row r="322" spans="1:16">
      <c r="A322" s="251"/>
      <c r="B322" s="65"/>
      <c r="C322" s="68"/>
      <c r="D322" s="68"/>
      <c r="E322" s="80"/>
      <c r="F322" s="54"/>
      <c r="G322" s="54"/>
      <c r="H322" s="267"/>
      <c r="I322" s="82"/>
      <c r="J322" s="54"/>
      <c r="K322" s="69"/>
      <c r="L322" s="55"/>
      <c r="M322" s="92"/>
      <c r="N322" s="92"/>
      <c r="O322" s="115"/>
      <c r="P322" s="115"/>
    </row>
    <row r="323" spans="1:16">
      <c r="A323" s="251"/>
      <c r="B323" s="65"/>
      <c r="C323" s="68"/>
      <c r="D323" s="68"/>
      <c r="E323" s="80"/>
      <c r="F323" s="54"/>
      <c r="G323" s="54"/>
      <c r="H323" s="267"/>
      <c r="I323" s="74"/>
      <c r="J323" s="54"/>
      <c r="K323" s="69"/>
      <c r="L323" s="55"/>
      <c r="M323" s="92"/>
      <c r="N323" s="92"/>
      <c r="O323" s="115"/>
      <c r="P323" s="115"/>
    </row>
    <row r="324" spans="1:16">
      <c r="A324" s="251"/>
      <c r="B324" s="65"/>
      <c r="C324" s="68"/>
      <c r="D324" s="68"/>
      <c r="E324" s="80"/>
      <c r="F324" s="54"/>
      <c r="G324" s="54"/>
      <c r="H324" s="267"/>
      <c r="I324" s="74"/>
      <c r="J324" s="54"/>
      <c r="K324" s="69"/>
      <c r="L324" s="55"/>
      <c r="M324" s="92"/>
      <c r="N324" s="92"/>
      <c r="O324" s="115"/>
      <c r="P324" s="115"/>
    </row>
    <row r="325" spans="1:16">
      <c r="A325" s="251"/>
      <c r="B325" s="65"/>
      <c r="C325" s="68"/>
      <c r="D325" s="68"/>
      <c r="E325" s="80"/>
      <c r="F325" s="54"/>
      <c r="G325" s="54"/>
      <c r="H325" s="267"/>
      <c r="I325" s="74"/>
      <c r="J325" s="54"/>
      <c r="K325" s="69"/>
      <c r="L325" s="55"/>
      <c r="M325" s="92"/>
      <c r="N325" s="92"/>
      <c r="O325" s="115"/>
      <c r="P325" s="115"/>
    </row>
    <row r="326" spans="1:16">
      <c r="A326" s="251"/>
      <c r="B326" s="65"/>
      <c r="C326" s="68"/>
      <c r="D326" s="68"/>
      <c r="E326" s="80"/>
      <c r="F326" s="54"/>
      <c r="G326" s="54"/>
      <c r="H326" s="267"/>
      <c r="I326" s="74"/>
      <c r="J326" s="54"/>
      <c r="K326" s="69"/>
      <c r="L326" s="55"/>
      <c r="M326" s="92"/>
      <c r="N326" s="92"/>
      <c r="O326" s="115"/>
      <c r="P326" s="115"/>
    </row>
    <row r="327" spans="1:16">
      <c r="A327" s="251"/>
      <c r="B327" s="65"/>
      <c r="C327" s="68"/>
      <c r="D327" s="68"/>
      <c r="E327" s="80"/>
      <c r="F327" s="54"/>
      <c r="G327" s="54"/>
      <c r="H327" s="267"/>
      <c r="I327" s="74"/>
      <c r="J327" s="54"/>
      <c r="K327" s="69"/>
      <c r="L327" s="55"/>
      <c r="M327" s="92"/>
      <c r="N327" s="92"/>
      <c r="O327" s="115"/>
      <c r="P327" s="115"/>
    </row>
    <row r="328" spans="1:16">
      <c r="A328" s="251"/>
      <c r="B328" s="65"/>
      <c r="C328" s="68"/>
      <c r="D328" s="68"/>
      <c r="E328" s="80"/>
      <c r="F328" s="54"/>
      <c r="G328" s="54"/>
      <c r="H328" s="267"/>
      <c r="I328" s="74"/>
      <c r="J328" s="54"/>
      <c r="K328" s="69"/>
      <c r="L328" s="55"/>
      <c r="M328" s="92"/>
      <c r="N328" s="92"/>
      <c r="O328" s="115"/>
      <c r="P328" s="115"/>
    </row>
    <row r="329" spans="1:16">
      <c r="A329" s="251"/>
      <c r="B329" s="65"/>
      <c r="C329" s="68"/>
      <c r="D329" s="68"/>
      <c r="E329" s="80"/>
      <c r="F329" s="54"/>
      <c r="G329" s="54"/>
      <c r="H329" s="267"/>
      <c r="I329" s="74"/>
      <c r="J329" s="54"/>
      <c r="K329" s="69"/>
      <c r="L329" s="55"/>
      <c r="M329" s="92"/>
      <c r="N329" s="92"/>
      <c r="O329" s="115"/>
      <c r="P329" s="115"/>
    </row>
    <row r="330" spans="1:16">
      <c r="A330" s="251"/>
      <c r="B330" s="65"/>
      <c r="C330" s="68"/>
      <c r="D330" s="68"/>
      <c r="E330" s="80"/>
      <c r="F330" s="54"/>
      <c r="G330" s="54"/>
      <c r="H330" s="267"/>
      <c r="I330" s="78"/>
      <c r="J330" s="54"/>
      <c r="K330" s="69"/>
      <c r="L330" s="55"/>
      <c r="M330" s="92"/>
      <c r="N330" s="92"/>
      <c r="O330" s="115"/>
      <c r="P330" s="115"/>
    </row>
    <row r="331" spans="1:16">
      <c r="A331" s="251"/>
      <c r="B331" s="65"/>
      <c r="C331" s="68"/>
      <c r="D331" s="68"/>
      <c r="E331" s="80"/>
      <c r="F331" s="54"/>
      <c r="G331" s="54"/>
      <c r="H331" s="267"/>
      <c r="I331" s="74"/>
      <c r="J331" s="54"/>
      <c r="K331" s="69"/>
      <c r="L331" s="55"/>
      <c r="M331" s="92"/>
      <c r="N331" s="92"/>
      <c r="O331" s="115"/>
      <c r="P331" s="115"/>
    </row>
    <row r="332" spans="1:16">
      <c r="A332" s="251"/>
      <c r="B332" s="65"/>
      <c r="C332" s="68"/>
      <c r="D332" s="68"/>
      <c r="E332" s="80"/>
      <c r="F332" s="54"/>
      <c r="G332" s="54"/>
      <c r="H332" s="267"/>
      <c r="I332" s="78"/>
      <c r="J332" s="54"/>
      <c r="K332" s="69"/>
      <c r="L332" s="55"/>
      <c r="M332" s="92"/>
      <c r="N332" s="92"/>
      <c r="O332" s="115"/>
      <c r="P332" s="115"/>
    </row>
    <row r="333" spans="1:16">
      <c r="A333" s="251"/>
      <c r="B333" s="65"/>
      <c r="C333" s="68"/>
      <c r="D333" s="68"/>
      <c r="E333" s="80"/>
      <c r="F333" s="54"/>
      <c r="G333" s="54"/>
      <c r="H333" s="267"/>
      <c r="I333" s="74"/>
      <c r="J333" s="54"/>
      <c r="K333" s="69"/>
      <c r="L333" s="55"/>
      <c r="M333" s="92"/>
      <c r="N333" s="92"/>
      <c r="O333" s="115"/>
      <c r="P333" s="115"/>
    </row>
    <row r="334" spans="1:16">
      <c r="A334" s="251"/>
      <c r="B334" s="65"/>
      <c r="C334" s="68"/>
      <c r="D334" s="68"/>
      <c r="E334" s="80"/>
      <c r="F334" s="54"/>
      <c r="G334" s="54"/>
      <c r="H334" s="267"/>
      <c r="I334" s="78"/>
      <c r="J334" s="54"/>
      <c r="K334" s="69"/>
      <c r="L334" s="55"/>
      <c r="M334" s="92"/>
      <c r="N334" s="92"/>
      <c r="O334" s="115"/>
      <c r="P334" s="115"/>
    </row>
    <row r="335" spans="1:16">
      <c r="A335" s="251"/>
      <c r="B335" s="65"/>
      <c r="C335" s="68"/>
      <c r="D335" s="68"/>
      <c r="E335" s="80"/>
      <c r="F335" s="54"/>
      <c r="G335" s="54"/>
      <c r="H335" s="267"/>
      <c r="I335" s="78"/>
      <c r="J335" s="54"/>
      <c r="K335" s="69"/>
      <c r="L335" s="55"/>
      <c r="M335" s="92"/>
      <c r="N335" s="92"/>
      <c r="O335" s="115"/>
      <c r="P335" s="115"/>
    </row>
    <row r="336" spans="1:16">
      <c r="A336" s="251"/>
      <c r="B336" s="65"/>
      <c r="C336" s="68"/>
      <c r="D336" s="68"/>
      <c r="E336" s="80"/>
      <c r="F336" s="54"/>
      <c r="G336" s="54"/>
      <c r="H336" s="267"/>
      <c r="I336" s="78"/>
      <c r="J336" s="54"/>
      <c r="K336" s="69"/>
      <c r="L336" s="55"/>
      <c r="M336" s="92"/>
      <c r="N336" s="92"/>
      <c r="O336" s="115"/>
      <c r="P336" s="115"/>
    </row>
    <row r="337" spans="1:16">
      <c r="A337" s="251"/>
      <c r="B337" s="65"/>
      <c r="C337" s="68"/>
      <c r="D337" s="68"/>
      <c r="E337" s="80"/>
      <c r="F337" s="54"/>
      <c r="G337" s="54"/>
      <c r="H337" s="267"/>
      <c r="I337" s="78"/>
      <c r="J337" s="54"/>
      <c r="K337" s="69"/>
      <c r="L337" s="55"/>
      <c r="M337" s="92"/>
      <c r="N337" s="92"/>
      <c r="O337" s="115"/>
      <c r="P337" s="115"/>
    </row>
    <row r="338" spans="1:16">
      <c r="A338" s="251"/>
      <c r="B338" s="65"/>
      <c r="C338" s="68"/>
      <c r="D338" s="68"/>
      <c r="E338" s="80"/>
      <c r="F338" s="54"/>
      <c r="G338" s="54"/>
      <c r="H338" s="267"/>
      <c r="I338" s="78"/>
      <c r="J338" s="54"/>
      <c r="K338" s="69"/>
      <c r="L338" s="55"/>
      <c r="M338" s="92"/>
      <c r="N338" s="92"/>
      <c r="O338" s="115"/>
      <c r="P338" s="115"/>
    </row>
    <row r="339" spans="1:16">
      <c r="A339" s="251"/>
      <c r="B339" s="65"/>
      <c r="C339" s="68"/>
      <c r="D339" s="68"/>
      <c r="E339" s="80"/>
      <c r="F339" s="54"/>
      <c r="G339" s="54"/>
      <c r="H339" s="267"/>
      <c r="I339" s="78"/>
      <c r="J339" s="54"/>
      <c r="K339" s="69"/>
      <c r="L339" s="55"/>
      <c r="M339" s="92"/>
      <c r="N339" s="92"/>
      <c r="O339" s="115"/>
      <c r="P339" s="115"/>
    </row>
    <row r="340" spans="1:16">
      <c r="A340" s="251"/>
      <c r="B340" s="65"/>
      <c r="C340" s="68"/>
      <c r="D340" s="68"/>
      <c r="E340" s="80"/>
      <c r="F340" s="54"/>
      <c r="G340" s="54"/>
      <c r="H340" s="267"/>
      <c r="I340" s="78"/>
      <c r="J340" s="54"/>
      <c r="K340" s="69"/>
      <c r="L340" s="55"/>
      <c r="M340" s="92"/>
      <c r="N340" s="92"/>
      <c r="O340" s="115"/>
      <c r="P340" s="115"/>
    </row>
    <row r="341" spans="1:16">
      <c r="A341" s="251"/>
      <c r="B341" s="65"/>
      <c r="C341" s="68"/>
      <c r="D341" s="68"/>
      <c r="E341" s="80"/>
      <c r="F341" s="54"/>
      <c r="G341" s="54"/>
      <c r="H341" s="267"/>
      <c r="I341" s="78"/>
      <c r="J341" s="54"/>
      <c r="K341" s="69"/>
      <c r="L341" s="55"/>
      <c r="M341" s="92"/>
      <c r="N341" s="92"/>
      <c r="O341" s="115"/>
      <c r="P341" s="115"/>
    </row>
    <row r="342" spans="1:16">
      <c r="A342" s="251"/>
      <c r="B342" s="65"/>
      <c r="C342" s="68"/>
      <c r="D342" s="68"/>
      <c r="E342" s="80"/>
      <c r="F342" s="54"/>
      <c r="G342" s="54"/>
      <c r="H342" s="267"/>
      <c r="I342" s="78"/>
      <c r="J342" s="54"/>
      <c r="K342" s="69"/>
      <c r="L342" s="55"/>
      <c r="M342" s="92"/>
      <c r="N342" s="92"/>
      <c r="O342" s="115"/>
      <c r="P342" s="115"/>
    </row>
    <row r="343" spans="1:16">
      <c r="A343" s="251"/>
      <c r="B343" s="65"/>
      <c r="C343" s="68"/>
      <c r="D343" s="68"/>
      <c r="E343" s="80"/>
      <c r="F343" s="54"/>
      <c r="G343" s="54"/>
      <c r="H343" s="267"/>
      <c r="I343" s="78"/>
      <c r="J343" s="54"/>
      <c r="K343" s="69"/>
      <c r="L343" s="55"/>
      <c r="M343" s="92"/>
      <c r="N343" s="92"/>
      <c r="O343" s="115"/>
      <c r="P343" s="115"/>
    </row>
    <row r="344" spans="1:16">
      <c r="A344" s="251"/>
      <c r="B344" s="65"/>
      <c r="C344" s="68"/>
      <c r="D344" s="68"/>
      <c r="E344" s="80"/>
      <c r="F344" s="54"/>
      <c r="G344" s="54"/>
      <c r="H344" s="267"/>
      <c r="I344" s="78"/>
      <c r="J344" s="54"/>
      <c r="K344" s="69"/>
      <c r="L344" s="55"/>
      <c r="M344" s="92"/>
      <c r="N344" s="92"/>
      <c r="O344" s="115"/>
      <c r="P344" s="115"/>
    </row>
    <row r="345" spans="1:16">
      <c r="A345" s="251"/>
      <c r="B345" s="65"/>
      <c r="C345" s="68"/>
      <c r="D345" s="68"/>
      <c r="E345" s="80"/>
      <c r="F345" s="54"/>
      <c r="G345" s="54"/>
      <c r="H345" s="267"/>
      <c r="I345" s="78"/>
      <c r="J345" s="54"/>
      <c r="K345" s="69"/>
      <c r="L345" s="55"/>
      <c r="M345" s="92"/>
      <c r="N345" s="92"/>
      <c r="O345" s="115"/>
      <c r="P345" s="115"/>
    </row>
    <row r="346" spans="1:16">
      <c r="A346" s="251"/>
      <c r="B346" s="65"/>
      <c r="C346" s="68"/>
      <c r="D346" s="68"/>
      <c r="E346" s="80"/>
      <c r="F346" s="54"/>
      <c r="G346" s="54"/>
      <c r="H346" s="267"/>
      <c r="I346" s="83"/>
      <c r="J346" s="54"/>
      <c r="K346" s="69"/>
      <c r="L346" s="55"/>
      <c r="M346" s="92"/>
      <c r="N346" s="92"/>
      <c r="O346" s="115"/>
      <c r="P346" s="115"/>
    </row>
    <row r="347" spans="1:16">
      <c r="A347" s="251"/>
      <c r="B347" s="65"/>
      <c r="C347" s="68"/>
      <c r="D347" s="68"/>
      <c r="E347" s="80"/>
      <c r="F347" s="54"/>
      <c r="G347" s="54"/>
      <c r="H347" s="267"/>
      <c r="I347" s="84"/>
      <c r="J347" s="54"/>
      <c r="K347" s="69"/>
      <c r="L347" s="55"/>
      <c r="M347" s="92"/>
      <c r="N347" s="92"/>
      <c r="O347" s="115"/>
      <c r="P347" s="115"/>
    </row>
    <row r="348" spans="1:16">
      <c r="A348" s="251"/>
      <c r="B348" s="65"/>
      <c r="C348" s="68"/>
      <c r="D348" s="68"/>
      <c r="E348" s="80"/>
      <c r="F348" s="54"/>
      <c r="G348" s="54"/>
      <c r="H348" s="267"/>
      <c r="I348" s="85"/>
      <c r="J348" s="54"/>
      <c r="K348" s="69"/>
      <c r="L348" s="55"/>
      <c r="M348" s="92"/>
      <c r="N348" s="92"/>
      <c r="O348" s="115"/>
      <c r="P348" s="115"/>
    </row>
    <row r="349" spans="1:16">
      <c r="A349" s="251"/>
      <c r="B349" s="65"/>
      <c r="C349" s="68"/>
      <c r="D349" s="68"/>
      <c r="E349" s="80"/>
      <c r="F349" s="54"/>
      <c r="G349" s="54"/>
      <c r="H349" s="267"/>
      <c r="I349" s="85"/>
      <c r="J349" s="54"/>
      <c r="K349" s="69"/>
      <c r="L349" s="55"/>
      <c r="M349" s="92"/>
      <c r="N349" s="92"/>
      <c r="O349" s="115"/>
      <c r="P349" s="115"/>
    </row>
    <row r="350" spans="1:16">
      <c r="A350" s="251"/>
      <c r="B350" s="65"/>
      <c r="C350" s="68"/>
      <c r="D350" s="68"/>
      <c r="E350" s="80"/>
      <c r="F350" s="54"/>
      <c r="G350" s="54"/>
      <c r="H350" s="267"/>
      <c r="I350" s="85"/>
      <c r="J350" s="54"/>
      <c r="K350" s="69"/>
      <c r="L350" s="55"/>
      <c r="M350" s="92"/>
      <c r="N350" s="92"/>
      <c r="O350" s="115"/>
      <c r="P350" s="115"/>
    </row>
    <row r="351" spans="1:16">
      <c r="A351" s="251"/>
      <c r="B351" s="65"/>
      <c r="C351" s="68"/>
      <c r="D351" s="68"/>
      <c r="E351" s="80"/>
      <c r="F351" s="54"/>
      <c r="G351" s="54"/>
      <c r="H351" s="267"/>
      <c r="I351" s="85"/>
      <c r="J351" s="54"/>
      <c r="K351" s="69"/>
      <c r="L351" s="55"/>
      <c r="M351" s="92"/>
      <c r="N351" s="92"/>
      <c r="O351" s="115"/>
      <c r="P351" s="115"/>
    </row>
    <row r="352" spans="1:16">
      <c r="A352" s="251"/>
      <c r="B352" s="65"/>
      <c r="C352" s="68"/>
      <c r="D352" s="68"/>
      <c r="E352" s="80"/>
      <c r="F352" s="54"/>
      <c r="G352" s="54"/>
      <c r="H352" s="267"/>
      <c r="I352" s="85"/>
      <c r="J352" s="54"/>
      <c r="K352" s="69"/>
      <c r="L352" s="55"/>
      <c r="M352" s="92"/>
      <c r="N352" s="92"/>
      <c r="O352" s="115"/>
      <c r="P352" s="115"/>
    </row>
    <row r="353" spans="1:16">
      <c r="A353" s="251"/>
      <c r="B353" s="65"/>
      <c r="C353" s="68"/>
      <c r="D353" s="68"/>
      <c r="E353" s="80"/>
      <c r="F353" s="54"/>
      <c r="G353" s="54"/>
      <c r="H353" s="267"/>
      <c r="I353" s="85"/>
      <c r="J353" s="54"/>
      <c r="K353" s="69"/>
      <c r="L353" s="55"/>
      <c r="M353" s="92"/>
      <c r="N353" s="92"/>
      <c r="O353" s="115"/>
      <c r="P353" s="115"/>
    </row>
    <row r="354" spans="1:16">
      <c r="A354" s="251"/>
      <c r="B354" s="65"/>
      <c r="C354" s="68"/>
      <c r="D354" s="68"/>
      <c r="E354" s="80"/>
      <c r="F354" s="54"/>
      <c r="G354" s="54"/>
      <c r="H354" s="267"/>
      <c r="I354" s="85"/>
      <c r="J354" s="54"/>
      <c r="K354" s="69"/>
      <c r="L354" s="55"/>
      <c r="M354" s="92"/>
      <c r="N354" s="92"/>
      <c r="O354" s="115"/>
      <c r="P354" s="115"/>
    </row>
    <row r="355" spans="1:16">
      <c r="A355" s="251"/>
      <c r="B355" s="65"/>
      <c r="C355" s="68"/>
      <c r="D355" s="68"/>
      <c r="E355" s="54"/>
      <c r="F355" s="54"/>
      <c r="G355" s="54"/>
      <c r="H355" s="267"/>
      <c r="I355" s="85"/>
      <c r="J355" s="54"/>
      <c r="K355" s="69"/>
      <c r="L355" s="55"/>
      <c r="M355" s="92"/>
      <c r="N355" s="92"/>
      <c r="O355" s="115"/>
      <c r="P355" s="115"/>
    </row>
    <row r="356" spans="1:16">
      <c r="A356" s="251"/>
      <c r="B356" s="65"/>
      <c r="C356" s="68"/>
      <c r="D356" s="68"/>
      <c r="E356" s="54"/>
      <c r="F356" s="54"/>
      <c r="G356" s="54"/>
      <c r="H356" s="267"/>
      <c r="I356" s="85"/>
      <c r="J356" s="54"/>
      <c r="K356" s="69"/>
      <c r="L356" s="55"/>
      <c r="M356" s="92"/>
      <c r="N356" s="92"/>
      <c r="O356" s="115"/>
      <c r="P356" s="115"/>
    </row>
    <row r="357" spans="1:16">
      <c r="A357" s="251"/>
      <c r="B357" s="65"/>
      <c r="C357" s="68"/>
      <c r="D357" s="68"/>
      <c r="E357" s="54"/>
      <c r="F357" s="54"/>
      <c r="G357" s="54"/>
      <c r="H357" s="267"/>
      <c r="I357" s="85"/>
      <c r="J357" s="54"/>
      <c r="K357" s="69"/>
      <c r="L357" s="55"/>
      <c r="M357" s="92"/>
      <c r="N357" s="92"/>
      <c r="O357" s="115"/>
      <c r="P357" s="115"/>
    </row>
    <row r="358" spans="1:16">
      <c r="A358" s="251"/>
      <c r="B358" s="65"/>
      <c r="C358" s="68"/>
      <c r="D358" s="68"/>
      <c r="E358" s="54"/>
      <c r="F358" s="54"/>
      <c r="G358" s="54"/>
      <c r="H358" s="267"/>
      <c r="I358" s="85"/>
      <c r="J358" s="54"/>
      <c r="K358" s="69"/>
      <c r="L358" s="55"/>
      <c r="M358" s="92"/>
      <c r="N358" s="92"/>
      <c r="O358" s="115"/>
      <c r="P358" s="115"/>
    </row>
    <row r="359" spans="1:16">
      <c r="A359" s="251"/>
      <c r="B359" s="65"/>
      <c r="C359" s="68"/>
      <c r="D359" s="68"/>
      <c r="E359" s="54"/>
      <c r="F359" s="54"/>
      <c r="G359" s="54"/>
      <c r="H359" s="267"/>
      <c r="I359" s="85"/>
      <c r="J359" s="54"/>
      <c r="K359" s="69"/>
      <c r="L359" s="55"/>
      <c r="M359" s="92"/>
      <c r="N359" s="92"/>
      <c r="O359" s="115"/>
      <c r="P359" s="115"/>
    </row>
    <row r="360" spans="1:16">
      <c r="A360" s="251"/>
      <c r="B360" s="65"/>
      <c r="C360" s="68"/>
      <c r="D360" s="68"/>
      <c r="E360" s="54"/>
      <c r="F360" s="54"/>
      <c r="G360" s="54"/>
      <c r="H360" s="267"/>
      <c r="I360" s="54"/>
      <c r="J360" s="54"/>
      <c r="K360" s="69"/>
      <c r="L360" s="55"/>
      <c r="M360" s="92"/>
      <c r="N360" s="92"/>
      <c r="O360" s="115"/>
      <c r="P360" s="115"/>
    </row>
    <row r="361" spans="1:16">
      <c r="A361" s="251"/>
      <c r="B361" s="65"/>
      <c r="C361" s="68"/>
      <c r="D361" s="68"/>
      <c r="E361" s="54"/>
      <c r="F361" s="54"/>
      <c r="G361" s="54"/>
      <c r="H361" s="267"/>
      <c r="I361" s="54"/>
      <c r="J361" s="54"/>
      <c r="K361" s="69"/>
      <c r="L361" s="55"/>
      <c r="M361" s="92"/>
      <c r="N361" s="92"/>
      <c r="O361" s="117"/>
      <c r="P361" s="117"/>
    </row>
    <row r="362" spans="1:16">
      <c r="A362" s="251"/>
      <c r="B362" s="65"/>
      <c r="C362" s="68"/>
      <c r="D362" s="68"/>
      <c r="E362" s="54"/>
      <c r="F362" s="54"/>
      <c r="G362" s="54"/>
      <c r="H362" s="267"/>
      <c r="I362" s="54"/>
      <c r="J362" s="54"/>
      <c r="K362" s="69"/>
      <c r="L362" s="55"/>
      <c r="M362" s="92"/>
      <c r="N362" s="92"/>
      <c r="O362" s="117"/>
      <c r="P362" s="117"/>
    </row>
    <row r="363" spans="1:16">
      <c r="A363" s="251"/>
      <c r="B363" s="65"/>
      <c r="C363" s="68"/>
      <c r="D363" s="68"/>
      <c r="E363" s="54"/>
      <c r="F363" s="54"/>
      <c r="G363" s="54"/>
      <c r="H363" s="267"/>
      <c r="I363" s="54"/>
      <c r="J363" s="54"/>
      <c r="K363" s="69"/>
      <c r="L363" s="55"/>
      <c r="M363" s="92"/>
      <c r="N363" s="92"/>
      <c r="O363" s="117"/>
      <c r="P363" s="117"/>
    </row>
    <row r="364" spans="1:16">
      <c r="A364" s="251"/>
      <c r="B364" s="65"/>
      <c r="C364" s="68"/>
      <c r="D364" s="68"/>
      <c r="E364" s="54"/>
      <c r="F364" s="54"/>
      <c r="G364" s="54"/>
      <c r="H364" s="267"/>
      <c r="I364" s="54"/>
      <c r="J364" s="54"/>
      <c r="K364" s="69"/>
      <c r="L364" s="55"/>
      <c r="M364" s="92"/>
      <c r="N364" s="92"/>
      <c r="O364" s="117"/>
      <c r="P364" s="117"/>
    </row>
    <row r="365" spans="1:16">
      <c r="A365" s="251"/>
      <c r="B365" s="65"/>
      <c r="C365" s="68"/>
      <c r="D365" s="68"/>
      <c r="E365" s="54"/>
      <c r="F365" s="54"/>
      <c r="G365" s="54"/>
      <c r="H365" s="267"/>
      <c r="I365" s="54"/>
      <c r="J365" s="54"/>
      <c r="K365" s="69"/>
      <c r="L365" s="55"/>
      <c r="M365" s="92"/>
      <c r="N365" s="92"/>
      <c r="O365" s="117"/>
      <c r="P365" s="117"/>
    </row>
    <row r="366" spans="1:16">
      <c r="A366" s="251"/>
      <c r="B366" s="65"/>
      <c r="C366" s="68"/>
      <c r="D366" s="68"/>
      <c r="E366" s="54"/>
      <c r="F366" s="54"/>
      <c r="G366" s="54"/>
      <c r="H366" s="267"/>
      <c r="I366" s="54"/>
      <c r="J366" s="54"/>
      <c r="K366" s="69"/>
      <c r="L366" s="55"/>
      <c r="M366" s="92"/>
      <c r="N366" s="92"/>
      <c r="O366" s="117"/>
      <c r="P366" s="117"/>
    </row>
    <row r="367" spans="1:16">
      <c r="A367" s="251"/>
      <c r="B367" s="65"/>
      <c r="C367" s="68"/>
      <c r="D367" s="68"/>
      <c r="E367" s="54"/>
      <c r="F367" s="54"/>
      <c r="G367" s="54"/>
      <c r="H367" s="267"/>
      <c r="I367" s="54"/>
      <c r="J367" s="54"/>
      <c r="K367" s="69"/>
      <c r="L367" s="55"/>
      <c r="M367" s="92"/>
      <c r="N367" s="92"/>
      <c r="O367" s="117"/>
      <c r="P367" s="117"/>
    </row>
    <row r="368" spans="1:16">
      <c r="A368" s="251"/>
      <c r="B368" s="65"/>
      <c r="C368" s="68"/>
      <c r="D368" s="68"/>
      <c r="E368" s="54"/>
      <c r="F368" s="54"/>
      <c r="G368" s="54"/>
      <c r="H368" s="267"/>
      <c r="I368" s="54"/>
      <c r="J368" s="54"/>
      <c r="K368" s="69"/>
      <c r="L368" s="55"/>
      <c r="M368" s="92"/>
      <c r="N368" s="92"/>
      <c r="O368" s="117"/>
      <c r="P368" s="117"/>
    </row>
    <row r="369" spans="1:16">
      <c r="A369" s="251"/>
      <c r="B369" s="65"/>
      <c r="C369" s="68"/>
      <c r="D369" s="68"/>
      <c r="E369" s="54"/>
      <c r="F369" s="54"/>
      <c r="G369" s="54"/>
      <c r="H369" s="267"/>
      <c r="I369" s="54"/>
      <c r="J369" s="54"/>
      <c r="K369" s="69"/>
      <c r="L369" s="55"/>
      <c r="M369" s="92"/>
      <c r="N369" s="92"/>
      <c r="O369" s="117"/>
      <c r="P369" s="117"/>
    </row>
    <row r="370" spans="1:16">
      <c r="A370" s="251"/>
      <c r="B370" s="65"/>
      <c r="C370" s="68"/>
      <c r="D370" s="68"/>
      <c r="E370" s="54"/>
      <c r="F370" s="54"/>
      <c r="G370" s="54"/>
      <c r="H370" s="267"/>
      <c r="I370" s="54"/>
      <c r="J370" s="54"/>
      <c r="K370" s="69"/>
      <c r="L370" s="55"/>
      <c r="M370" s="92"/>
      <c r="N370" s="92"/>
      <c r="O370" s="117"/>
      <c r="P370" s="117"/>
    </row>
    <row r="371" spans="1:16">
      <c r="A371" s="251"/>
      <c r="B371" s="65"/>
      <c r="C371" s="68"/>
      <c r="D371" s="68"/>
      <c r="E371" s="54"/>
      <c r="F371" s="54"/>
      <c r="G371" s="54"/>
      <c r="H371" s="267"/>
      <c r="I371" s="54"/>
      <c r="J371" s="54"/>
      <c r="K371" s="69"/>
      <c r="L371" s="55"/>
      <c r="M371" s="92"/>
      <c r="N371" s="92"/>
      <c r="O371" s="117"/>
      <c r="P371" s="117"/>
    </row>
    <row r="372" spans="1:16">
      <c r="A372" s="251"/>
      <c r="B372" s="65"/>
      <c r="C372" s="68"/>
      <c r="D372" s="68"/>
      <c r="E372" s="54"/>
      <c r="F372" s="54"/>
      <c r="G372" s="54"/>
      <c r="H372" s="267"/>
      <c r="I372" s="54"/>
      <c r="J372" s="54"/>
      <c r="K372" s="69"/>
      <c r="L372" s="55"/>
      <c r="M372" s="92"/>
      <c r="N372" s="92"/>
      <c r="O372" s="117"/>
      <c r="P372" s="117"/>
    </row>
    <row r="373" spans="1:16">
      <c r="A373" s="251"/>
      <c r="B373" s="65"/>
      <c r="C373" s="68"/>
      <c r="D373" s="68"/>
      <c r="E373" s="54"/>
      <c r="F373" s="54"/>
      <c r="G373" s="54"/>
      <c r="H373" s="267"/>
      <c r="I373" s="54"/>
      <c r="J373" s="54"/>
      <c r="K373" s="69"/>
      <c r="L373" s="55"/>
      <c r="M373" s="92"/>
      <c r="N373" s="92"/>
      <c r="O373" s="117"/>
      <c r="P373" s="117"/>
    </row>
    <row r="374" spans="1:16">
      <c r="A374" s="251"/>
      <c r="B374" s="65"/>
      <c r="C374" s="68"/>
      <c r="D374" s="68"/>
      <c r="E374" s="54"/>
      <c r="F374" s="54"/>
      <c r="G374" s="54"/>
      <c r="H374" s="267"/>
      <c r="I374" s="54"/>
      <c r="J374" s="54"/>
      <c r="K374" s="69"/>
      <c r="L374" s="55"/>
      <c r="M374" s="92"/>
      <c r="N374" s="92"/>
      <c r="O374" s="117"/>
      <c r="P374" s="117"/>
    </row>
    <row r="375" spans="1:16">
      <c r="A375" s="251"/>
      <c r="B375" s="65"/>
      <c r="C375" s="68"/>
      <c r="D375" s="68"/>
      <c r="E375" s="54"/>
      <c r="F375" s="54"/>
      <c r="G375" s="54"/>
      <c r="H375" s="267"/>
      <c r="I375" s="54"/>
      <c r="J375" s="54"/>
      <c r="K375" s="69"/>
      <c r="L375" s="55"/>
      <c r="M375" s="92"/>
      <c r="N375" s="92"/>
      <c r="O375" s="117"/>
      <c r="P375" s="117"/>
    </row>
    <row r="376" spans="1:16">
      <c r="A376" s="251"/>
      <c r="B376" s="65"/>
      <c r="C376" s="68"/>
      <c r="D376" s="68"/>
      <c r="E376" s="54"/>
      <c r="F376" s="54"/>
      <c r="G376" s="54"/>
      <c r="H376" s="267"/>
      <c r="I376" s="54"/>
      <c r="J376" s="54"/>
      <c r="K376" s="69"/>
      <c r="L376" s="55"/>
      <c r="M376" s="92"/>
      <c r="N376" s="92"/>
      <c r="O376" s="117"/>
      <c r="P376" s="117"/>
    </row>
    <row r="377" spans="1:16">
      <c r="A377" s="251"/>
      <c r="B377" s="65"/>
      <c r="C377" s="68"/>
      <c r="D377" s="68"/>
      <c r="E377" s="54"/>
      <c r="F377" s="54"/>
      <c r="G377" s="54"/>
      <c r="H377" s="267"/>
      <c r="I377" s="54"/>
      <c r="J377" s="54"/>
      <c r="K377" s="69"/>
      <c r="L377" s="55"/>
      <c r="M377" s="92"/>
      <c r="N377" s="92"/>
      <c r="O377" s="117"/>
      <c r="P377" s="117"/>
    </row>
    <row r="378" spans="1:16">
      <c r="A378" s="251"/>
      <c r="B378" s="65"/>
      <c r="C378" s="68"/>
      <c r="D378" s="68"/>
      <c r="E378" s="54"/>
      <c r="F378" s="54"/>
      <c r="G378" s="54"/>
      <c r="H378" s="267"/>
      <c r="I378" s="54"/>
      <c r="J378" s="54"/>
      <c r="K378" s="69"/>
      <c r="L378" s="55"/>
      <c r="M378" s="92"/>
      <c r="N378" s="92"/>
      <c r="O378" s="117"/>
      <c r="P378" s="117"/>
    </row>
    <row r="379" spans="1:16">
      <c r="A379" s="251"/>
      <c r="B379" s="65"/>
      <c r="C379" s="68"/>
      <c r="D379" s="68"/>
      <c r="E379" s="54"/>
      <c r="F379" s="54"/>
      <c r="G379" s="54"/>
      <c r="H379" s="267"/>
      <c r="I379" s="54"/>
      <c r="J379" s="54"/>
      <c r="K379" s="69"/>
      <c r="L379" s="55"/>
      <c r="M379" s="92"/>
      <c r="N379" s="92"/>
      <c r="O379" s="117"/>
      <c r="P379" s="117"/>
    </row>
    <row r="380" spans="1:16">
      <c r="A380" s="251"/>
      <c r="B380" s="65"/>
      <c r="C380" s="68"/>
      <c r="D380" s="68"/>
      <c r="E380" s="54"/>
      <c r="F380" s="54"/>
      <c r="G380" s="54"/>
      <c r="H380" s="267"/>
      <c r="I380" s="54"/>
      <c r="J380" s="54"/>
      <c r="K380" s="69"/>
      <c r="L380" s="55"/>
      <c r="M380" s="92"/>
      <c r="N380" s="92"/>
      <c r="O380" s="117"/>
      <c r="P380" s="117"/>
    </row>
    <row r="381" spans="1:16">
      <c r="A381" s="251"/>
      <c r="B381" s="65"/>
      <c r="C381" s="68"/>
      <c r="D381" s="68"/>
      <c r="E381" s="54"/>
      <c r="F381" s="54"/>
      <c r="G381" s="54"/>
      <c r="H381" s="267"/>
      <c r="I381" s="54"/>
      <c r="J381" s="54"/>
      <c r="K381" s="69"/>
      <c r="L381" s="55"/>
      <c r="M381" s="92"/>
      <c r="N381" s="92"/>
      <c r="O381" s="117"/>
      <c r="P381" s="117"/>
    </row>
    <row r="382" spans="1:16">
      <c r="A382" s="251"/>
      <c r="B382" s="65"/>
      <c r="C382" s="68"/>
      <c r="D382" s="68"/>
      <c r="E382" s="54"/>
      <c r="F382" s="54"/>
      <c r="G382" s="54"/>
      <c r="H382" s="267"/>
      <c r="I382" s="54"/>
      <c r="J382" s="54"/>
      <c r="K382" s="69"/>
      <c r="L382" s="55"/>
      <c r="M382" s="92"/>
      <c r="N382" s="92"/>
      <c r="O382" s="117"/>
      <c r="P382" s="117"/>
    </row>
    <row r="383" spans="1:16">
      <c r="A383" s="251"/>
      <c r="B383" s="65"/>
      <c r="C383" s="68"/>
      <c r="D383" s="68"/>
      <c r="E383" s="54"/>
      <c r="F383" s="54"/>
      <c r="G383" s="54"/>
      <c r="H383" s="267"/>
      <c r="I383" s="54"/>
      <c r="J383" s="54"/>
      <c r="K383" s="69"/>
      <c r="L383" s="55"/>
      <c r="M383" s="92"/>
      <c r="N383" s="92"/>
      <c r="O383" s="117"/>
      <c r="P383" s="117"/>
    </row>
    <row r="384" spans="1:16">
      <c r="A384" s="251"/>
      <c r="B384" s="65"/>
      <c r="C384" s="68"/>
      <c r="D384" s="68"/>
      <c r="E384" s="54"/>
      <c r="F384" s="54"/>
      <c r="G384" s="54"/>
      <c r="H384" s="267"/>
      <c r="I384" s="54"/>
      <c r="J384" s="54"/>
      <c r="K384" s="69"/>
      <c r="L384" s="55"/>
      <c r="M384" s="92"/>
      <c r="N384" s="92"/>
      <c r="O384" s="117"/>
      <c r="P384" s="117"/>
    </row>
    <row r="385" spans="1:16">
      <c r="A385" s="251"/>
      <c r="B385" s="65"/>
      <c r="C385" s="68"/>
      <c r="D385" s="68"/>
      <c r="E385" s="54"/>
      <c r="F385" s="54"/>
      <c r="G385" s="54"/>
      <c r="H385" s="267"/>
      <c r="I385" s="54"/>
      <c r="J385" s="54"/>
      <c r="K385" s="69"/>
      <c r="L385" s="55"/>
      <c r="M385" s="92"/>
      <c r="N385" s="92"/>
      <c r="O385" s="117"/>
      <c r="P385" s="117"/>
    </row>
    <row r="386" spans="1:16">
      <c r="A386" s="251"/>
      <c r="B386" s="65"/>
      <c r="C386" s="68"/>
      <c r="D386" s="68"/>
      <c r="E386" s="54"/>
      <c r="F386" s="54"/>
      <c r="G386" s="54"/>
      <c r="H386" s="267"/>
      <c r="I386" s="54"/>
      <c r="J386" s="54"/>
      <c r="K386" s="69"/>
      <c r="L386" s="55"/>
      <c r="M386" s="92"/>
      <c r="N386" s="92"/>
      <c r="O386" s="117"/>
      <c r="P386" s="117"/>
    </row>
    <row r="387" spans="1:16">
      <c r="A387" s="251"/>
      <c r="B387" s="65"/>
      <c r="C387" s="68"/>
      <c r="D387" s="68"/>
      <c r="E387" s="54"/>
      <c r="F387" s="54"/>
      <c r="G387" s="54"/>
      <c r="H387" s="267"/>
      <c r="I387" s="54"/>
      <c r="J387" s="54"/>
      <c r="K387" s="69"/>
      <c r="L387" s="55"/>
      <c r="M387" s="92"/>
      <c r="N387" s="92"/>
      <c r="O387" s="117"/>
      <c r="P387" s="117"/>
    </row>
    <row r="388" spans="1:16">
      <c r="A388" s="251"/>
      <c r="B388" s="65"/>
      <c r="C388" s="68"/>
      <c r="D388" s="68"/>
      <c r="E388" s="54"/>
      <c r="F388" s="54"/>
      <c r="G388" s="54"/>
      <c r="H388" s="267"/>
      <c r="I388" s="54"/>
      <c r="J388" s="54"/>
      <c r="K388" s="69"/>
      <c r="L388" s="55"/>
      <c r="M388" s="288"/>
      <c r="N388" s="92"/>
      <c r="O388" s="117"/>
      <c r="P388" s="117"/>
    </row>
    <row r="389" spans="1:16">
      <c r="A389" s="251"/>
      <c r="B389" s="65"/>
      <c r="C389" s="68"/>
      <c r="D389" s="68"/>
      <c r="E389" s="54"/>
      <c r="F389" s="54"/>
      <c r="G389" s="54"/>
      <c r="H389" s="267"/>
      <c r="I389" s="54"/>
      <c r="J389" s="54"/>
      <c r="K389" s="69"/>
      <c r="L389" s="55"/>
      <c r="M389" s="92"/>
      <c r="N389" s="92"/>
      <c r="O389" s="117"/>
      <c r="P389" s="117"/>
    </row>
    <row r="390" spans="1:16">
      <c r="A390" s="251"/>
      <c r="B390" s="65"/>
      <c r="C390" s="68"/>
      <c r="D390" s="68"/>
      <c r="E390" s="54"/>
      <c r="F390" s="54"/>
      <c r="G390" s="54"/>
      <c r="H390" s="267"/>
      <c r="I390" s="54"/>
      <c r="J390" s="54"/>
      <c r="K390" s="69"/>
      <c r="L390" s="55"/>
      <c r="M390" s="92"/>
      <c r="N390" s="92"/>
      <c r="O390" s="117"/>
      <c r="P390" s="117"/>
    </row>
    <row r="391" spans="1:16">
      <c r="A391" s="251"/>
      <c r="B391" s="65"/>
      <c r="C391" s="68"/>
      <c r="D391" s="68"/>
      <c r="E391" s="54"/>
      <c r="F391" s="54"/>
      <c r="G391" s="54"/>
      <c r="H391" s="267"/>
      <c r="I391" s="54"/>
      <c r="J391" s="54"/>
      <c r="K391" s="69"/>
      <c r="L391" s="55"/>
      <c r="M391" s="92"/>
      <c r="N391" s="92"/>
      <c r="O391" s="117"/>
      <c r="P391" s="117"/>
    </row>
    <row r="392" spans="1:16">
      <c r="A392" s="251"/>
      <c r="B392" s="65"/>
      <c r="C392" s="68"/>
      <c r="D392" s="68"/>
      <c r="E392" s="54"/>
      <c r="F392" s="54"/>
      <c r="G392" s="54"/>
      <c r="H392" s="267"/>
      <c r="I392" s="54"/>
      <c r="J392" s="54"/>
      <c r="K392" s="69"/>
      <c r="L392" s="55"/>
      <c r="M392" s="92"/>
      <c r="N392" s="92"/>
      <c r="O392" s="117"/>
      <c r="P392" s="117"/>
    </row>
    <row r="393" spans="1:16">
      <c r="A393" s="251"/>
      <c r="B393" s="65"/>
      <c r="C393" s="68"/>
      <c r="D393" s="68"/>
      <c r="E393" s="54"/>
      <c r="F393" s="54"/>
      <c r="G393" s="54"/>
      <c r="H393" s="267"/>
      <c r="I393" s="54"/>
      <c r="J393" s="54"/>
      <c r="K393" s="69"/>
      <c r="L393" s="55"/>
      <c r="M393" s="92"/>
      <c r="N393" s="92"/>
      <c r="O393" s="117"/>
      <c r="P393" s="117"/>
    </row>
    <row r="394" spans="1:16">
      <c r="A394" s="251"/>
      <c r="B394" s="65"/>
      <c r="C394" s="68"/>
      <c r="D394" s="68"/>
      <c r="E394" s="54"/>
      <c r="F394" s="54"/>
      <c r="G394" s="54"/>
      <c r="H394" s="267"/>
      <c r="I394" s="54"/>
      <c r="J394" s="54"/>
      <c r="K394" s="69"/>
      <c r="L394" s="55"/>
      <c r="M394" s="92"/>
      <c r="N394" s="92"/>
      <c r="O394" s="117"/>
      <c r="P394" s="117"/>
    </row>
    <row r="395" spans="1:16">
      <c r="A395" s="251"/>
      <c r="B395" s="65"/>
      <c r="C395" s="68"/>
      <c r="D395" s="68"/>
      <c r="E395" s="54"/>
      <c r="F395" s="54"/>
      <c r="G395" s="54"/>
      <c r="H395" s="267"/>
      <c r="I395" s="54"/>
      <c r="J395" s="54"/>
      <c r="K395" s="69"/>
      <c r="L395" s="55"/>
      <c r="M395" s="92"/>
      <c r="N395" s="92"/>
      <c r="O395" s="117"/>
      <c r="P395" s="117"/>
    </row>
    <row r="396" spans="1:16">
      <c r="A396" s="251"/>
      <c r="B396" s="65"/>
      <c r="C396" s="68"/>
      <c r="D396" s="68"/>
      <c r="E396" s="54"/>
      <c r="F396" s="54"/>
      <c r="G396" s="54"/>
      <c r="H396" s="267"/>
      <c r="I396" s="54"/>
      <c r="J396" s="54"/>
      <c r="K396" s="69"/>
      <c r="L396" s="55"/>
      <c r="M396" s="92"/>
      <c r="N396" s="92"/>
      <c r="O396" s="117"/>
      <c r="P396" s="117"/>
    </row>
    <row r="397" spans="1:16">
      <c r="A397" s="251"/>
      <c r="B397" s="65"/>
      <c r="C397" s="68"/>
      <c r="D397" s="68"/>
      <c r="E397" s="54"/>
      <c r="F397" s="54"/>
      <c r="G397" s="54"/>
      <c r="H397" s="267"/>
      <c r="I397" s="54"/>
      <c r="J397" s="54"/>
      <c r="K397" s="69"/>
      <c r="L397" s="55"/>
      <c r="M397" s="92"/>
      <c r="N397" s="92"/>
      <c r="O397" s="117"/>
      <c r="P397" s="117"/>
    </row>
    <row r="398" spans="1:16">
      <c r="A398" s="251"/>
      <c r="B398" s="65"/>
      <c r="C398" s="68"/>
      <c r="D398" s="68"/>
      <c r="E398" s="54"/>
      <c r="F398" s="54"/>
      <c r="G398" s="54"/>
      <c r="H398" s="267"/>
      <c r="I398" s="54"/>
      <c r="J398" s="54"/>
      <c r="K398" s="69"/>
      <c r="L398" s="55"/>
      <c r="M398" s="92"/>
      <c r="N398" s="92"/>
      <c r="O398" s="117"/>
      <c r="P398" s="117"/>
    </row>
    <row r="399" spans="1:16">
      <c r="A399" s="251"/>
      <c r="B399" s="65"/>
      <c r="C399" s="68"/>
      <c r="D399" s="68"/>
      <c r="E399" s="54"/>
      <c r="F399" s="54"/>
      <c r="G399" s="54"/>
      <c r="H399" s="267"/>
      <c r="I399" s="54"/>
      <c r="J399" s="54"/>
      <c r="K399" s="69"/>
      <c r="L399" s="55"/>
      <c r="M399" s="92"/>
      <c r="N399" s="92"/>
      <c r="O399" s="117"/>
      <c r="P399" s="117"/>
    </row>
    <row r="400" spans="1:16">
      <c r="A400" s="251"/>
      <c r="B400" s="65"/>
      <c r="C400" s="68"/>
      <c r="D400" s="68"/>
      <c r="E400" s="54"/>
      <c r="F400" s="54"/>
      <c r="G400" s="54"/>
      <c r="H400" s="267"/>
      <c r="I400" s="54"/>
      <c r="J400" s="54"/>
      <c r="K400" s="69"/>
      <c r="L400" s="55"/>
      <c r="M400" s="92"/>
      <c r="N400" s="92"/>
      <c r="O400" s="117"/>
      <c r="P400" s="117"/>
    </row>
    <row r="401" spans="1:16">
      <c r="A401" s="251"/>
      <c r="B401" s="65"/>
      <c r="C401" s="68"/>
      <c r="D401" s="68"/>
      <c r="E401" s="54"/>
      <c r="F401" s="54"/>
      <c r="G401" s="54"/>
      <c r="H401" s="267"/>
      <c r="I401" s="54"/>
      <c r="J401" s="54"/>
      <c r="K401" s="69"/>
      <c r="L401" s="55"/>
      <c r="M401" s="92"/>
      <c r="N401" s="92"/>
      <c r="O401" s="117"/>
      <c r="P401" s="117"/>
    </row>
    <row r="402" spans="1:16">
      <c r="A402" s="251"/>
      <c r="B402" s="65"/>
      <c r="C402" s="68"/>
      <c r="D402" s="68"/>
      <c r="E402" s="54"/>
      <c r="F402" s="54"/>
      <c r="G402" s="54"/>
      <c r="H402" s="267"/>
      <c r="I402" s="54"/>
      <c r="J402" s="54"/>
      <c r="K402" s="69"/>
      <c r="L402" s="55"/>
      <c r="M402" s="92"/>
      <c r="N402" s="92"/>
      <c r="O402" s="117"/>
      <c r="P402" s="117"/>
    </row>
    <row r="403" spans="1:16">
      <c r="A403" s="251"/>
      <c r="B403" s="65"/>
      <c r="C403" s="68"/>
      <c r="D403" s="68"/>
      <c r="E403" s="54"/>
      <c r="F403" s="54"/>
      <c r="G403" s="54"/>
      <c r="H403" s="267"/>
      <c r="I403" s="54"/>
      <c r="J403" s="54"/>
      <c r="K403" s="69"/>
      <c r="L403" s="55"/>
      <c r="M403" s="92"/>
      <c r="N403" s="92"/>
      <c r="O403" s="117"/>
      <c r="P403" s="117"/>
    </row>
    <row r="404" spans="1:16">
      <c r="A404" s="251"/>
      <c r="B404" s="65"/>
      <c r="C404" s="68"/>
      <c r="D404" s="68"/>
      <c r="E404" s="54"/>
      <c r="F404" s="54"/>
      <c r="G404" s="54"/>
      <c r="H404" s="267"/>
      <c r="I404" s="54"/>
      <c r="J404" s="54"/>
      <c r="K404" s="69"/>
      <c r="L404" s="55"/>
      <c r="M404" s="92"/>
      <c r="N404" s="92"/>
      <c r="O404" s="117"/>
      <c r="P404" s="117"/>
    </row>
    <row r="405" spans="1:16">
      <c r="A405" s="251"/>
      <c r="B405" s="65"/>
      <c r="C405" s="68"/>
      <c r="D405" s="68"/>
      <c r="E405" s="54"/>
      <c r="F405" s="54"/>
      <c r="G405" s="54"/>
      <c r="H405" s="267"/>
      <c r="I405" s="54"/>
      <c r="J405" s="54"/>
      <c r="K405" s="69"/>
      <c r="L405" s="55"/>
      <c r="M405" s="92"/>
      <c r="N405" s="92"/>
      <c r="O405" s="117"/>
      <c r="P405" s="117"/>
    </row>
    <row r="406" spans="1:16">
      <c r="A406" s="251"/>
      <c r="B406" s="65"/>
      <c r="C406" s="68"/>
      <c r="D406" s="68"/>
      <c r="E406" s="54"/>
      <c r="F406" s="54"/>
      <c r="G406" s="54"/>
      <c r="H406" s="267"/>
      <c r="I406" s="54"/>
      <c r="J406" s="54"/>
      <c r="K406" s="69"/>
      <c r="L406" s="55"/>
      <c r="M406" s="92"/>
      <c r="N406" s="92"/>
      <c r="O406" s="117"/>
      <c r="P406" s="117"/>
    </row>
    <row r="407" spans="1:16">
      <c r="A407" s="251"/>
      <c r="B407" s="65"/>
      <c r="C407" s="68"/>
      <c r="D407" s="68"/>
      <c r="E407" s="54"/>
      <c r="F407" s="54"/>
      <c r="G407" s="54"/>
      <c r="H407" s="267"/>
      <c r="I407" s="54"/>
      <c r="J407" s="54"/>
      <c r="K407" s="69"/>
      <c r="L407" s="55"/>
      <c r="M407" s="92"/>
      <c r="N407" s="92"/>
      <c r="O407" s="117"/>
      <c r="P407" s="117"/>
    </row>
    <row r="408" spans="1:16">
      <c r="A408" s="251"/>
      <c r="B408" s="65"/>
      <c r="C408" s="68"/>
      <c r="D408" s="68"/>
      <c r="E408" s="54"/>
      <c r="F408" s="54"/>
      <c r="G408" s="54"/>
      <c r="H408" s="92"/>
      <c r="I408" s="54"/>
      <c r="J408" s="54"/>
      <c r="K408" s="69"/>
      <c r="L408" s="55"/>
      <c r="M408" s="92"/>
      <c r="N408" s="92"/>
      <c r="O408" s="117"/>
      <c r="P408" s="117"/>
    </row>
    <row r="409" spans="1:16">
      <c r="A409" s="251"/>
      <c r="B409" s="65"/>
      <c r="C409" s="68"/>
      <c r="D409" s="68"/>
      <c r="E409" s="54"/>
      <c r="F409" s="54"/>
      <c r="G409" s="54"/>
      <c r="H409" s="92"/>
      <c r="I409" s="54"/>
      <c r="J409" s="54"/>
      <c r="K409" s="69"/>
      <c r="L409" s="55"/>
      <c r="M409" s="92"/>
      <c r="N409" s="92"/>
      <c r="O409" s="117"/>
      <c r="P409" s="117"/>
    </row>
    <row r="410" spans="1:16">
      <c r="A410" s="251"/>
      <c r="B410" s="65"/>
      <c r="C410" s="68"/>
      <c r="D410" s="68"/>
      <c r="E410" s="54"/>
      <c r="F410" s="54"/>
      <c r="G410" s="54"/>
      <c r="H410" s="92"/>
      <c r="I410" s="54"/>
      <c r="J410" s="54"/>
      <c r="K410" s="69"/>
      <c r="L410" s="55"/>
      <c r="M410" s="92"/>
      <c r="N410" s="92"/>
      <c r="O410" s="117"/>
      <c r="P410" s="117"/>
    </row>
    <row r="411" spans="1:16">
      <c r="A411" s="251"/>
      <c r="B411" s="65"/>
      <c r="C411" s="68"/>
      <c r="D411" s="68"/>
      <c r="E411" s="54"/>
      <c r="F411" s="54"/>
      <c r="G411" s="54"/>
      <c r="H411" s="92"/>
      <c r="I411" s="54"/>
      <c r="J411" s="54"/>
      <c r="K411" s="69"/>
      <c r="L411" s="55"/>
      <c r="M411" s="92"/>
      <c r="N411" s="92"/>
      <c r="O411" s="117"/>
      <c r="P411" s="117"/>
    </row>
    <row r="412" spans="1:16">
      <c r="A412" s="251"/>
      <c r="B412" s="65"/>
      <c r="C412" s="68"/>
      <c r="D412" s="68"/>
      <c r="E412" s="54"/>
      <c r="F412" s="54"/>
      <c r="G412" s="54"/>
      <c r="H412" s="92"/>
      <c r="I412" s="54"/>
      <c r="J412" s="54"/>
      <c r="K412" s="69"/>
      <c r="L412" s="55"/>
      <c r="M412" s="92"/>
      <c r="N412" s="92"/>
      <c r="O412" s="117"/>
      <c r="P412" s="117"/>
    </row>
    <row r="413" spans="1:16">
      <c r="A413" s="251"/>
      <c r="B413" s="65"/>
      <c r="C413" s="68"/>
      <c r="D413" s="68"/>
      <c r="E413" s="54"/>
      <c r="F413" s="54"/>
      <c r="G413" s="54"/>
      <c r="H413" s="92"/>
      <c r="I413" s="54"/>
      <c r="J413" s="54"/>
      <c r="K413" s="69"/>
      <c r="L413" s="55"/>
      <c r="M413" s="92"/>
      <c r="N413" s="92"/>
      <c r="O413" s="117"/>
      <c r="P413" s="117"/>
    </row>
    <row r="414" spans="1:16">
      <c r="A414" s="251"/>
      <c r="B414" s="65"/>
      <c r="C414" s="68"/>
      <c r="D414" s="68"/>
      <c r="E414" s="54"/>
      <c r="F414" s="54"/>
      <c r="G414" s="54"/>
      <c r="H414" s="92"/>
      <c r="I414" s="54"/>
      <c r="J414" s="54"/>
      <c r="K414" s="69"/>
      <c r="L414" s="55"/>
      <c r="M414" s="92"/>
      <c r="N414" s="92"/>
      <c r="O414" s="117"/>
      <c r="P414" s="117"/>
    </row>
    <row r="415" spans="1:16">
      <c r="A415" s="251"/>
      <c r="B415" s="65"/>
      <c r="C415" s="68"/>
      <c r="D415" s="68"/>
      <c r="E415" s="54"/>
      <c r="F415" s="54"/>
      <c r="G415" s="54"/>
      <c r="H415" s="92"/>
      <c r="I415" s="54"/>
      <c r="J415" s="54"/>
      <c r="K415" s="69"/>
      <c r="L415" s="55"/>
      <c r="M415" s="92"/>
      <c r="N415" s="92"/>
      <c r="O415" s="117"/>
      <c r="P415" s="117"/>
    </row>
    <row r="416" spans="1:16">
      <c r="A416" s="251"/>
      <c r="B416" s="65"/>
      <c r="C416" s="68"/>
      <c r="D416" s="68"/>
      <c r="E416" s="54"/>
      <c r="F416" s="54"/>
      <c r="G416" s="54"/>
      <c r="H416" s="92"/>
      <c r="I416" s="54"/>
      <c r="J416" s="54"/>
      <c r="K416" s="69"/>
      <c r="L416" s="55"/>
      <c r="M416" s="92"/>
      <c r="N416" s="92"/>
      <c r="O416" s="117"/>
      <c r="P416" s="117"/>
    </row>
    <row r="417" spans="1:16">
      <c r="A417" s="251"/>
      <c r="B417" s="65"/>
      <c r="C417" s="68"/>
      <c r="D417" s="68"/>
      <c r="E417" s="54"/>
      <c r="F417" s="54"/>
      <c r="G417" s="54"/>
      <c r="H417" s="92"/>
      <c r="I417" s="54"/>
      <c r="J417" s="54"/>
      <c r="K417" s="69"/>
      <c r="L417" s="55"/>
      <c r="M417" s="92"/>
      <c r="N417" s="92"/>
      <c r="O417" s="117"/>
      <c r="P417" s="117"/>
    </row>
    <row r="418" spans="1:16">
      <c r="A418" s="251"/>
      <c r="B418" s="65"/>
      <c r="C418" s="68"/>
      <c r="D418" s="68"/>
      <c r="E418" s="54"/>
      <c r="F418" s="54"/>
      <c r="G418" s="54"/>
      <c r="H418" s="92"/>
      <c r="I418" s="54"/>
      <c r="J418" s="54"/>
      <c r="K418" s="69"/>
      <c r="L418" s="55"/>
      <c r="M418" s="92"/>
      <c r="N418" s="92"/>
      <c r="O418" s="117"/>
      <c r="P418" s="117"/>
    </row>
    <row r="419" spans="1:16">
      <c r="A419" s="251"/>
      <c r="B419" s="65"/>
      <c r="C419" s="68"/>
      <c r="D419" s="68"/>
      <c r="E419" s="54"/>
      <c r="F419" s="54"/>
      <c r="G419" s="54"/>
      <c r="H419" s="92"/>
      <c r="I419" s="54"/>
      <c r="J419" s="54"/>
      <c r="K419" s="69"/>
      <c r="L419" s="55"/>
      <c r="M419" s="92"/>
      <c r="N419" s="92"/>
      <c r="O419" s="117"/>
      <c r="P419" s="117"/>
    </row>
    <row r="420" spans="1:16">
      <c r="A420" s="251"/>
      <c r="B420" s="65"/>
      <c r="C420" s="68"/>
      <c r="D420" s="68"/>
      <c r="E420" s="54"/>
      <c r="F420" s="54"/>
      <c r="G420" s="54"/>
      <c r="H420" s="92"/>
      <c r="I420" s="54"/>
      <c r="J420" s="54"/>
      <c r="K420" s="69"/>
      <c r="L420" s="55"/>
      <c r="M420" s="92"/>
      <c r="N420" s="92"/>
      <c r="O420" s="117"/>
      <c r="P420" s="117"/>
    </row>
    <row r="421" spans="1:16">
      <c r="A421" s="251"/>
      <c r="B421" s="65"/>
      <c r="C421" s="68"/>
      <c r="D421" s="68"/>
      <c r="E421" s="54"/>
      <c r="F421" s="54"/>
      <c r="G421" s="54"/>
      <c r="H421" s="92"/>
      <c r="I421" s="54"/>
      <c r="J421" s="54"/>
      <c r="K421" s="69"/>
      <c r="L421" s="55"/>
      <c r="M421" s="92"/>
      <c r="N421" s="92"/>
      <c r="O421" s="117"/>
      <c r="P421" s="117"/>
    </row>
    <row r="422" spans="1:16">
      <c r="A422" s="251"/>
      <c r="B422" s="65"/>
      <c r="C422" s="68"/>
      <c r="D422" s="68"/>
      <c r="E422" s="54"/>
      <c r="F422" s="54"/>
      <c r="G422" s="54"/>
      <c r="H422" s="92"/>
      <c r="I422" s="54"/>
      <c r="J422" s="54"/>
      <c r="K422" s="69"/>
      <c r="L422" s="55"/>
      <c r="M422" s="92"/>
      <c r="N422" s="92"/>
      <c r="O422" s="117"/>
      <c r="P422" s="117"/>
    </row>
    <row r="423" spans="1:16">
      <c r="A423" s="251"/>
      <c r="B423" s="65"/>
      <c r="C423" s="68"/>
      <c r="D423" s="68"/>
      <c r="E423" s="54"/>
      <c r="F423" s="54"/>
      <c r="G423" s="54"/>
      <c r="H423" s="92"/>
      <c r="I423" s="54"/>
      <c r="J423" s="54"/>
      <c r="K423" s="69"/>
      <c r="L423" s="55"/>
      <c r="M423" s="92"/>
      <c r="N423" s="92"/>
      <c r="O423" s="117"/>
      <c r="P423" s="117"/>
    </row>
    <row r="424" spans="1:16">
      <c r="A424" s="251"/>
      <c r="B424" s="65"/>
      <c r="C424" s="68"/>
      <c r="D424" s="68"/>
      <c r="E424" s="54"/>
      <c r="F424" s="54"/>
      <c r="G424" s="54"/>
      <c r="H424" s="92"/>
      <c r="I424" s="54"/>
      <c r="J424" s="54"/>
      <c r="K424" s="69"/>
      <c r="L424" s="55"/>
      <c r="M424" s="92"/>
      <c r="N424" s="92"/>
      <c r="O424" s="117"/>
      <c r="P424" s="117"/>
    </row>
    <row r="425" spans="1:16">
      <c r="A425" s="251"/>
      <c r="B425" s="65"/>
      <c r="C425" s="68"/>
      <c r="D425" s="68"/>
      <c r="E425" s="54"/>
      <c r="F425" s="54"/>
      <c r="G425" s="54"/>
      <c r="H425" s="92"/>
      <c r="I425" s="54"/>
      <c r="J425" s="54"/>
      <c r="K425" s="69"/>
      <c r="L425" s="55"/>
      <c r="M425" s="92"/>
      <c r="N425" s="92"/>
      <c r="O425" s="117"/>
      <c r="P425" s="117"/>
    </row>
    <row r="426" spans="1:16">
      <c r="A426" s="251"/>
      <c r="B426" s="65"/>
      <c r="C426" s="68"/>
      <c r="D426" s="68"/>
      <c r="E426" s="54"/>
      <c r="F426" s="54"/>
      <c r="G426" s="54"/>
      <c r="H426" s="92"/>
      <c r="I426" s="54"/>
      <c r="J426" s="54"/>
      <c r="K426" s="69"/>
      <c r="L426" s="55"/>
      <c r="M426" s="92"/>
      <c r="N426" s="92"/>
      <c r="O426" s="117"/>
      <c r="P426" s="117"/>
    </row>
    <row r="427" spans="1:16">
      <c r="A427" s="251"/>
      <c r="B427" s="65"/>
      <c r="C427" s="68"/>
      <c r="D427" s="68"/>
      <c r="E427" s="54"/>
      <c r="F427" s="54"/>
      <c r="G427" s="54"/>
      <c r="H427" s="92"/>
      <c r="I427" s="54"/>
      <c r="J427" s="54"/>
      <c r="K427" s="69"/>
      <c r="L427" s="55"/>
      <c r="M427" s="92"/>
      <c r="N427" s="92"/>
      <c r="O427" s="117"/>
      <c r="P427" s="117"/>
    </row>
    <row r="428" spans="1:16">
      <c r="A428" s="251"/>
      <c r="B428" s="65"/>
      <c r="C428" s="68"/>
      <c r="D428" s="68"/>
      <c r="E428" s="54"/>
      <c r="F428" s="54"/>
      <c r="G428" s="54"/>
      <c r="H428" s="92"/>
      <c r="I428" s="54"/>
      <c r="J428" s="54"/>
      <c r="K428" s="69"/>
      <c r="L428" s="55"/>
      <c r="M428" s="92"/>
      <c r="N428" s="92"/>
      <c r="O428" s="117"/>
      <c r="P428" s="117"/>
    </row>
    <row r="429" spans="1:16">
      <c r="A429" s="251"/>
      <c r="B429" s="65"/>
      <c r="C429" s="68"/>
      <c r="D429" s="68"/>
      <c r="E429" s="54"/>
      <c r="F429" s="54"/>
      <c r="G429" s="54"/>
      <c r="H429" s="92"/>
      <c r="I429" s="54"/>
      <c r="J429" s="54"/>
      <c r="K429" s="69"/>
      <c r="L429" s="55"/>
      <c r="M429" s="92"/>
      <c r="N429" s="92"/>
      <c r="O429" s="117"/>
      <c r="P429" s="117"/>
    </row>
    <row r="430" spans="1:16">
      <c r="A430" s="251"/>
      <c r="B430" s="65"/>
      <c r="C430" s="68"/>
      <c r="D430" s="68"/>
      <c r="E430" s="54"/>
      <c r="F430" s="54"/>
      <c r="G430" s="54"/>
      <c r="H430" s="92"/>
      <c r="I430" s="54"/>
      <c r="J430" s="54"/>
      <c r="K430" s="69"/>
      <c r="L430" s="55"/>
      <c r="M430" s="92"/>
      <c r="N430" s="92"/>
      <c r="O430" s="117"/>
      <c r="P430" s="117"/>
    </row>
    <row r="431" spans="1:16">
      <c r="A431" s="251"/>
      <c r="B431" s="65"/>
      <c r="C431" s="68"/>
      <c r="D431" s="68"/>
      <c r="E431" s="54"/>
      <c r="F431" s="54"/>
      <c r="G431" s="54"/>
      <c r="H431" s="92"/>
      <c r="I431" s="54"/>
      <c r="J431" s="54"/>
      <c r="K431" s="69"/>
      <c r="L431" s="55"/>
      <c r="M431" s="92"/>
      <c r="N431" s="92"/>
      <c r="O431" s="117"/>
      <c r="P431" s="117"/>
    </row>
    <row r="432" spans="1:16">
      <c r="A432" s="251"/>
      <c r="B432" s="65"/>
      <c r="C432" s="68"/>
      <c r="D432" s="68"/>
      <c r="E432" s="54"/>
      <c r="F432" s="54"/>
      <c r="G432" s="54"/>
      <c r="H432" s="92"/>
      <c r="I432" s="54"/>
      <c r="J432" s="54"/>
      <c r="K432" s="69"/>
      <c r="L432" s="55"/>
      <c r="M432" s="92"/>
      <c r="N432" s="92"/>
      <c r="O432" s="117"/>
      <c r="P432" s="117"/>
    </row>
    <row r="433" spans="1:16">
      <c r="A433" s="251"/>
      <c r="B433" s="65"/>
      <c r="C433" s="68"/>
      <c r="D433" s="68"/>
      <c r="E433" s="54"/>
      <c r="F433" s="54"/>
      <c r="G433" s="54"/>
      <c r="H433" s="92"/>
      <c r="I433" s="54"/>
      <c r="J433" s="54"/>
      <c r="K433" s="69"/>
      <c r="L433" s="55"/>
      <c r="M433" s="92"/>
      <c r="N433" s="92"/>
      <c r="O433" s="117"/>
      <c r="P433" s="117"/>
    </row>
    <row r="434" spans="1:16">
      <c r="A434" s="251"/>
      <c r="B434" s="65"/>
      <c r="C434" s="68"/>
      <c r="D434" s="68"/>
      <c r="E434" s="54"/>
      <c r="F434" s="54"/>
      <c r="G434" s="54"/>
      <c r="H434" s="92"/>
      <c r="I434" s="54"/>
      <c r="J434" s="54"/>
      <c r="K434" s="69"/>
      <c r="L434" s="55"/>
      <c r="M434" s="92"/>
      <c r="N434" s="92"/>
      <c r="O434" s="117"/>
      <c r="P434" s="117"/>
    </row>
    <row r="435" spans="1:16">
      <c r="A435" s="251"/>
      <c r="B435" s="65"/>
      <c r="C435" s="68"/>
      <c r="D435" s="68"/>
      <c r="E435" s="54"/>
      <c r="F435" s="54"/>
      <c r="G435" s="54"/>
      <c r="H435" s="92"/>
      <c r="I435" s="54"/>
      <c r="J435" s="54"/>
      <c r="K435" s="69"/>
      <c r="L435" s="55"/>
      <c r="M435" s="92"/>
      <c r="N435" s="92"/>
      <c r="O435" s="117"/>
      <c r="P435" s="117"/>
    </row>
    <row r="436" spans="1:16">
      <c r="A436" s="250"/>
      <c r="B436" s="65"/>
      <c r="C436" s="68"/>
      <c r="D436" s="68"/>
      <c r="E436" s="54"/>
      <c r="F436" s="54"/>
      <c r="G436" s="54"/>
      <c r="H436" s="92"/>
      <c r="I436" s="54"/>
      <c r="J436" s="54"/>
      <c r="K436" s="69"/>
      <c r="L436" s="55"/>
      <c r="M436" s="92"/>
      <c r="N436" s="92"/>
      <c r="O436" s="117"/>
      <c r="P436" s="117"/>
    </row>
    <row r="437" spans="1:16">
      <c r="A437" s="250"/>
      <c r="B437" s="65"/>
      <c r="C437" s="68"/>
      <c r="D437" s="68"/>
      <c r="E437" s="54"/>
      <c r="F437" s="54"/>
      <c r="G437" s="54"/>
      <c r="H437" s="92"/>
      <c r="I437" s="54"/>
      <c r="J437" s="54"/>
      <c r="K437" s="69"/>
      <c r="L437" s="55"/>
      <c r="M437" s="92"/>
      <c r="N437" s="92"/>
      <c r="O437" s="117"/>
      <c r="P437" s="117"/>
    </row>
    <row r="438" spans="1:16">
      <c r="A438" s="250"/>
      <c r="B438" s="65"/>
      <c r="C438" s="68"/>
      <c r="D438" s="68"/>
      <c r="E438" s="54"/>
      <c r="F438" s="54"/>
      <c r="G438" s="54"/>
      <c r="H438" s="92"/>
      <c r="I438" s="54"/>
      <c r="J438" s="54"/>
      <c r="K438" s="69"/>
      <c r="L438" s="55"/>
      <c r="M438" s="92"/>
      <c r="N438" s="92"/>
      <c r="O438" s="117"/>
      <c r="P438" s="117"/>
    </row>
    <row r="439" spans="1:16">
      <c r="A439" s="251"/>
      <c r="B439" s="65"/>
      <c r="C439" s="68"/>
      <c r="D439" s="68"/>
      <c r="E439" s="54"/>
      <c r="F439" s="54"/>
      <c r="G439" s="54"/>
      <c r="H439" s="92"/>
      <c r="I439" s="54"/>
      <c r="J439" s="54"/>
      <c r="K439" s="69"/>
      <c r="L439" s="55"/>
      <c r="M439" s="92"/>
      <c r="N439" s="92"/>
      <c r="O439" s="117"/>
      <c r="P439" s="117"/>
    </row>
    <row r="440" spans="1:16">
      <c r="A440" s="251"/>
      <c r="B440" s="65"/>
      <c r="C440" s="68"/>
      <c r="D440" s="68"/>
      <c r="E440" s="54"/>
      <c r="F440" s="54"/>
      <c r="G440" s="54"/>
      <c r="H440" s="92"/>
      <c r="I440" s="54"/>
      <c r="J440" s="54"/>
      <c r="K440" s="69"/>
      <c r="L440" s="55"/>
      <c r="M440" s="92"/>
      <c r="N440" s="92"/>
      <c r="O440" s="117"/>
      <c r="P440" s="117"/>
    </row>
    <row r="441" spans="1:16">
      <c r="A441" s="251"/>
      <c r="B441" s="65"/>
      <c r="C441" s="68"/>
      <c r="D441" s="68"/>
      <c r="E441" s="54"/>
      <c r="F441" s="54"/>
      <c r="G441" s="54"/>
      <c r="H441" s="92"/>
      <c r="I441" s="54"/>
      <c r="J441" s="54"/>
      <c r="K441" s="69"/>
      <c r="L441" s="55"/>
      <c r="M441" s="92"/>
      <c r="N441" s="92"/>
      <c r="O441" s="117"/>
      <c r="P441" s="117"/>
    </row>
    <row r="442" spans="1:16">
      <c r="A442" s="251"/>
      <c r="B442" s="65"/>
      <c r="C442" s="68"/>
      <c r="D442" s="68"/>
      <c r="E442" s="54"/>
      <c r="F442" s="54"/>
      <c r="G442" s="54"/>
      <c r="H442" s="92"/>
      <c r="I442" s="54"/>
      <c r="J442" s="54"/>
      <c r="K442" s="69"/>
      <c r="L442" s="55"/>
      <c r="M442" s="92"/>
      <c r="N442" s="92"/>
      <c r="O442" s="117"/>
      <c r="P442" s="117"/>
    </row>
    <row r="443" spans="1:16">
      <c r="A443" s="251"/>
      <c r="B443" s="65"/>
      <c r="C443" s="68"/>
      <c r="D443" s="68"/>
      <c r="E443" s="54"/>
      <c r="F443" s="54"/>
      <c r="G443" s="54"/>
      <c r="H443" s="92"/>
      <c r="I443" s="54"/>
      <c r="J443" s="54"/>
      <c r="K443" s="69"/>
      <c r="L443" s="55"/>
      <c r="M443" s="92"/>
      <c r="N443" s="92"/>
      <c r="O443" s="117"/>
      <c r="P443" s="117"/>
    </row>
    <row r="444" spans="1:16">
      <c r="A444" s="251"/>
      <c r="B444" s="65"/>
      <c r="C444" s="68"/>
      <c r="D444" s="68"/>
      <c r="E444" s="54"/>
      <c r="F444" s="54"/>
      <c r="G444" s="54"/>
      <c r="H444" s="92"/>
      <c r="I444" s="54"/>
      <c r="J444" s="54"/>
      <c r="K444" s="69"/>
      <c r="L444" s="55"/>
      <c r="M444" s="92"/>
      <c r="N444" s="92"/>
      <c r="O444" s="117"/>
      <c r="P444" s="117"/>
    </row>
    <row r="445" spans="1:16">
      <c r="A445" s="251"/>
      <c r="B445" s="65"/>
      <c r="C445" s="68"/>
      <c r="D445" s="68"/>
      <c r="E445" s="54"/>
      <c r="F445" s="54"/>
      <c r="G445" s="54"/>
      <c r="H445" s="92"/>
      <c r="I445" s="54"/>
      <c r="J445" s="54"/>
      <c r="K445" s="69"/>
      <c r="L445" s="55"/>
      <c r="M445" s="92"/>
      <c r="N445" s="92"/>
      <c r="O445" s="117"/>
      <c r="P445" s="117"/>
    </row>
    <row r="446" spans="1:16">
      <c r="A446" s="251"/>
      <c r="B446" s="65"/>
      <c r="C446" s="68"/>
      <c r="D446" s="68"/>
      <c r="E446" s="54"/>
      <c r="F446" s="54"/>
      <c r="G446" s="54"/>
      <c r="H446" s="92"/>
      <c r="I446" s="54"/>
      <c r="J446" s="54"/>
      <c r="K446" s="69"/>
      <c r="L446" s="55"/>
      <c r="M446" s="92"/>
      <c r="N446" s="92"/>
      <c r="O446" s="117"/>
      <c r="P446" s="117"/>
    </row>
    <row r="447" spans="1:16">
      <c r="A447" s="251"/>
      <c r="B447" s="65"/>
      <c r="C447" s="68"/>
      <c r="D447" s="68"/>
      <c r="E447" s="54"/>
      <c r="F447" s="54"/>
      <c r="G447" s="54"/>
      <c r="H447" s="92"/>
      <c r="I447" s="54"/>
      <c r="J447" s="54"/>
      <c r="K447" s="69"/>
      <c r="L447" s="55"/>
      <c r="M447" s="92"/>
      <c r="N447" s="92"/>
      <c r="O447" s="117"/>
      <c r="P447" s="117"/>
    </row>
    <row r="448" spans="1:16">
      <c r="A448" s="250"/>
      <c r="B448" s="65"/>
      <c r="C448" s="68"/>
      <c r="D448" s="68"/>
      <c r="E448" s="54"/>
      <c r="F448" s="54"/>
      <c r="G448" s="54"/>
      <c r="H448" s="92"/>
      <c r="I448" s="54"/>
      <c r="J448" s="54"/>
      <c r="K448" s="69"/>
      <c r="L448" s="55"/>
      <c r="M448" s="92"/>
      <c r="N448" s="92"/>
      <c r="O448" s="117"/>
      <c r="P448" s="117"/>
    </row>
    <row r="449" spans="1:16">
      <c r="A449" s="250"/>
      <c r="B449" s="65"/>
      <c r="C449" s="68"/>
      <c r="D449" s="68"/>
      <c r="E449" s="54"/>
      <c r="F449" s="54"/>
      <c r="G449" s="54"/>
      <c r="H449" s="92"/>
      <c r="I449" s="54"/>
      <c r="J449" s="54"/>
      <c r="K449" s="69"/>
      <c r="L449" s="55"/>
      <c r="M449" s="92"/>
      <c r="N449" s="92"/>
      <c r="O449" s="117"/>
      <c r="P449" s="117"/>
    </row>
    <row r="450" spans="1:16">
      <c r="A450" s="250"/>
      <c r="B450" s="65"/>
      <c r="C450" s="68"/>
      <c r="D450" s="68"/>
      <c r="E450" s="54"/>
      <c r="F450" s="54"/>
      <c r="G450" s="54"/>
      <c r="H450" s="92"/>
      <c r="I450" s="54"/>
      <c r="J450" s="54"/>
      <c r="K450" s="69"/>
      <c r="L450" s="55"/>
      <c r="M450" s="92"/>
      <c r="N450" s="92"/>
      <c r="O450" s="117"/>
      <c r="P450" s="117"/>
    </row>
    <row r="451" spans="1:16">
      <c r="A451" s="251"/>
      <c r="B451" s="65"/>
      <c r="C451" s="68"/>
      <c r="D451" s="68"/>
      <c r="E451" s="54"/>
      <c r="F451" s="54"/>
      <c r="G451" s="54"/>
      <c r="H451" s="92"/>
      <c r="I451" s="54"/>
      <c r="J451" s="54"/>
      <c r="K451" s="69"/>
      <c r="L451" s="55"/>
      <c r="M451" s="92"/>
      <c r="N451" s="92"/>
      <c r="O451" s="117"/>
      <c r="P451" s="117"/>
    </row>
    <row r="452" spans="1:16">
      <c r="A452" s="251"/>
      <c r="B452" s="65"/>
      <c r="C452" s="68"/>
      <c r="D452" s="68"/>
      <c r="E452" s="54"/>
      <c r="F452" s="54"/>
      <c r="G452" s="54"/>
      <c r="H452" s="92"/>
      <c r="I452" s="54"/>
      <c r="J452" s="54"/>
      <c r="K452" s="69"/>
      <c r="L452" s="55"/>
      <c r="M452" s="92"/>
      <c r="N452" s="92"/>
      <c r="O452" s="117"/>
      <c r="P452" s="117"/>
    </row>
    <row r="453" spans="1:16">
      <c r="A453" s="251"/>
      <c r="B453" s="65"/>
      <c r="C453" s="68"/>
      <c r="D453" s="68"/>
      <c r="E453" s="54"/>
      <c r="F453" s="54"/>
      <c r="G453" s="54"/>
      <c r="H453" s="92"/>
      <c r="I453" s="54"/>
      <c r="J453" s="54"/>
      <c r="K453" s="69"/>
      <c r="L453" s="55"/>
      <c r="M453" s="92"/>
      <c r="N453" s="92"/>
      <c r="O453" s="117"/>
      <c r="P453" s="117"/>
    </row>
    <row r="454" spans="1:16">
      <c r="A454" s="251"/>
      <c r="B454" s="65"/>
      <c r="C454" s="68"/>
      <c r="D454" s="68"/>
      <c r="E454" s="54"/>
      <c r="F454" s="54"/>
      <c r="G454" s="54"/>
      <c r="H454" s="92"/>
      <c r="I454" s="54"/>
      <c r="J454" s="54"/>
      <c r="K454" s="69"/>
      <c r="L454" s="55"/>
      <c r="M454" s="92"/>
      <c r="N454" s="92"/>
      <c r="O454" s="117"/>
      <c r="P454" s="117"/>
    </row>
    <row r="455" spans="1:16">
      <c r="A455" s="251"/>
      <c r="B455" s="65"/>
      <c r="C455" s="68"/>
      <c r="D455" s="68"/>
      <c r="E455" s="54"/>
      <c r="F455" s="54"/>
      <c r="G455" s="54"/>
      <c r="H455" s="92"/>
      <c r="I455" s="54"/>
      <c r="J455" s="54"/>
      <c r="K455" s="69"/>
      <c r="L455" s="55"/>
      <c r="M455" s="92"/>
      <c r="N455" s="92"/>
      <c r="O455" s="117"/>
      <c r="P455" s="117"/>
    </row>
    <row r="456" spans="1:16">
      <c r="A456" s="251"/>
      <c r="B456" s="65"/>
      <c r="C456" s="68"/>
      <c r="D456" s="68"/>
      <c r="E456" s="54"/>
      <c r="F456" s="54"/>
      <c r="G456" s="54"/>
      <c r="H456" s="92"/>
      <c r="I456" s="54"/>
      <c r="J456" s="54"/>
      <c r="K456" s="69"/>
      <c r="L456" s="55"/>
      <c r="M456" s="92"/>
      <c r="N456" s="92"/>
      <c r="O456" s="117"/>
      <c r="P456" s="117"/>
    </row>
    <row r="457" spans="1:16">
      <c r="A457" s="251"/>
      <c r="B457" s="65"/>
      <c r="C457" s="68"/>
      <c r="D457" s="68"/>
      <c r="E457" s="54"/>
      <c r="F457" s="54"/>
      <c r="G457" s="54"/>
      <c r="H457" s="92"/>
      <c r="I457" s="54"/>
      <c r="J457" s="54"/>
      <c r="K457" s="69"/>
      <c r="L457" s="55"/>
      <c r="M457" s="92"/>
      <c r="N457" s="92"/>
      <c r="O457" s="117"/>
      <c r="P457" s="117"/>
    </row>
    <row r="458" spans="1:16">
      <c r="A458" s="251"/>
      <c r="B458" s="65"/>
      <c r="C458" s="68"/>
      <c r="D458" s="68"/>
      <c r="E458" s="54"/>
      <c r="F458" s="54"/>
      <c r="G458" s="54"/>
      <c r="H458" s="92"/>
      <c r="I458" s="54"/>
      <c r="J458" s="54"/>
      <c r="K458" s="69"/>
      <c r="L458" s="55"/>
      <c r="M458" s="92"/>
      <c r="N458" s="92"/>
      <c r="O458" s="117"/>
      <c r="P458" s="117"/>
    </row>
    <row r="459" spans="1:16">
      <c r="A459" s="251"/>
      <c r="B459" s="65"/>
      <c r="C459" s="68"/>
      <c r="D459" s="68"/>
      <c r="E459" s="54"/>
      <c r="F459" s="54"/>
      <c r="G459" s="54"/>
      <c r="H459" s="92"/>
      <c r="I459" s="54"/>
      <c r="J459" s="54"/>
      <c r="K459" s="69"/>
      <c r="L459" s="55"/>
      <c r="M459" s="92"/>
      <c r="N459" s="92"/>
      <c r="O459" s="117"/>
      <c r="P459" s="117"/>
    </row>
    <row r="460" spans="1:16">
      <c r="A460" s="250"/>
      <c r="B460" s="65"/>
      <c r="C460" s="68"/>
      <c r="D460" s="68"/>
      <c r="E460" s="54"/>
      <c r="F460" s="54"/>
      <c r="G460" s="54"/>
      <c r="H460" s="92"/>
      <c r="I460" s="54"/>
      <c r="J460" s="54"/>
      <c r="K460" s="69"/>
      <c r="L460" s="55"/>
      <c r="M460" s="92"/>
      <c r="N460" s="92"/>
      <c r="O460" s="117"/>
      <c r="P460" s="117"/>
    </row>
    <row r="461" spans="1:16">
      <c r="A461" s="250"/>
      <c r="B461" s="65"/>
      <c r="C461" s="68"/>
      <c r="D461" s="68"/>
      <c r="E461" s="54"/>
      <c r="F461" s="54"/>
      <c r="G461" s="54"/>
      <c r="H461" s="92"/>
      <c r="I461" s="54"/>
      <c r="J461" s="54"/>
      <c r="K461" s="69"/>
      <c r="L461" s="55"/>
      <c r="M461" s="92"/>
      <c r="N461" s="92"/>
      <c r="O461" s="117"/>
      <c r="P461" s="117"/>
    </row>
    <row r="462" spans="1:16">
      <c r="A462" s="250"/>
      <c r="B462" s="65"/>
      <c r="C462" s="68"/>
      <c r="D462" s="68"/>
      <c r="E462" s="54"/>
      <c r="F462" s="54"/>
      <c r="G462" s="54"/>
      <c r="H462" s="92"/>
      <c r="I462" s="54"/>
      <c r="J462" s="54"/>
      <c r="K462" s="69"/>
      <c r="L462" s="55"/>
      <c r="M462" s="92"/>
      <c r="N462" s="92"/>
      <c r="O462" s="117"/>
      <c r="P462" s="117"/>
    </row>
    <row r="463" spans="1:16">
      <c r="A463" s="251"/>
      <c r="B463" s="65"/>
      <c r="C463" s="68"/>
      <c r="D463" s="68"/>
      <c r="E463" s="54"/>
      <c r="F463" s="54"/>
      <c r="G463" s="54"/>
      <c r="H463" s="92"/>
      <c r="I463" s="54"/>
      <c r="J463" s="54"/>
      <c r="K463" s="69"/>
      <c r="L463" s="55"/>
      <c r="M463" s="92"/>
      <c r="N463" s="92"/>
      <c r="O463" s="117"/>
      <c r="P463" s="117"/>
    </row>
    <row r="464" spans="1:16">
      <c r="A464" s="251"/>
      <c r="B464" s="65"/>
      <c r="C464" s="68"/>
      <c r="D464" s="68"/>
      <c r="E464" s="54"/>
      <c r="F464" s="54"/>
      <c r="G464" s="54"/>
      <c r="H464" s="92"/>
      <c r="I464" s="54"/>
      <c r="J464" s="54"/>
      <c r="K464" s="69"/>
      <c r="L464" s="55"/>
      <c r="M464" s="92"/>
      <c r="N464" s="92"/>
      <c r="O464" s="117"/>
      <c r="P464" s="117"/>
    </row>
    <row r="465" spans="1:16">
      <c r="A465" s="251"/>
      <c r="B465" s="65"/>
      <c r="C465" s="68"/>
      <c r="D465" s="68"/>
      <c r="E465" s="54"/>
      <c r="F465" s="54"/>
      <c r="G465" s="54"/>
      <c r="H465" s="92"/>
      <c r="I465" s="54"/>
      <c r="J465" s="54"/>
      <c r="K465" s="69"/>
      <c r="L465" s="55"/>
      <c r="M465" s="92"/>
      <c r="N465" s="92"/>
      <c r="O465" s="117"/>
      <c r="P465" s="117"/>
    </row>
    <row r="466" spans="1:16">
      <c r="A466" s="251"/>
      <c r="B466" s="65"/>
      <c r="C466" s="68"/>
      <c r="D466" s="68"/>
      <c r="E466" s="54"/>
      <c r="F466" s="54"/>
      <c r="G466" s="54"/>
      <c r="H466" s="92"/>
      <c r="I466" s="54"/>
      <c r="J466" s="54"/>
      <c r="K466" s="69"/>
      <c r="L466" s="55"/>
      <c r="M466" s="92"/>
      <c r="N466" s="92"/>
      <c r="O466" s="117"/>
      <c r="P466" s="117"/>
    </row>
    <row r="467" spans="1:16">
      <c r="A467" s="251"/>
      <c r="B467" s="65"/>
      <c r="C467" s="68"/>
      <c r="D467" s="68"/>
      <c r="E467" s="54"/>
      <c r="F467" s="54"/>
      <c r="G467" s="54"/>
      <c r="H467" s="92"/>
      <c r="I467" s="54"/>
      <c r="J467" s="54"/>
      <c r="K467" s="69"/>
      <c r="L467" s="55"/>
      <c r="M467" s="92"/>
      <c r="N467" s="92"/>
      <c r="O467" s="117"/>
      <c r="P467" s="117"/>
    </row>
    <row r="468" spans="1:16">
      <c r="A468" s="251"/>
      <c r="B468" s="65"/>
      <c r="C468" s="68"/>
      <c r="D468" s="68"/>
      <c r="E468" s="54"/>
      <c r="F468" s="54"/>
      <c r="G468" s="54"/>
      <c r="H468" s="92"/>
      <c r="I468" s="54"/>
      <c r="J468" s="54"/>
      <c r="K468" s="69"/>
      <c r="L468" s="55"/>
      <c r="M468" s="289"/>
      <c r="N468" s="92"/>
      <c r="O468" s="117"/>
      <c r="P468" s="117"/>
    </row>
    <row r="469" spans="1:16">
      <c r="A469" s="251"/>
      <c r="B469" s="65"/>
      <c r="C469" s="68"/>
      <c r="D469" s="68"/>
      <c r="E469" s="54"/>
      <c r="F469" s="54"/>
      <c r="G469" s="54"/>
      <c r="H469" s="92"/>
      <c r="I469" s="54"/>
      <c r="J469" s="54"/>
      <c r="K469" s="69"/>
      <c r="L469" s="55"/>
      <c r="M469" s="289"/>
      <c r="N469" s="92"/>
      <c r="O469" s="117"/>
      <c r="P469" s="117"/>
    </row>
    <row r="470" spans="1:16">
      <c r="A470" s="251"/>
      <c r="B470" s="65"/>
      <c r="C470" s="68"/>
      <c r="D470" s="68"/>
      <c r="E470" s="54"/>
      <c r="F470" s="54"/>
      <c r="G470" s="54"/>
      <c r="H470" s="92"/>
      <c r="I470" s="54"/>
      <c r="J470" s="54"/>
      <c r="K470" s="69"/>
      <c r="L470" s="55"/>
      <c r="M470" s="289"/>
      <c r="N470" s="92"/>
      <c r="O470" s="117"/>
      <c r="P470" s="117"/>
    </row>
    <row r="471" spans="1:16">
      <c r="A471" s="251"/>
      <c r="B471" s="65"/>
      <c r="C471" s="68"/>
      <c r="D471" s="68"/>
      <c r="E471" s="54"/>
      <c r="F471" s="54"/>
      <c r="G471" s="54"/>
      <c r="H471" s="92"/>
      <c r="I471" s="54"/>
      <c r="J471" s="54"/>
      <c r="K471" s="69"/>
      <c r="L471" s="55"/>
      <c r="M471" s="289"/>
      <c r="N471" s="92"/>
      <c r="O471" s="117"/>
      <c r="P471" s="117"/>
    </row>
    <row r="472" spans="1:16">
      <c r="A472" s="250"/>
      <c r="B472" s="65"/>
      <c r="C472" s="68"/>
      <c r="D472" s="68"/>
      <c r="E472" s="54"/>
      <c r="F472" s="54"/>
      <c r="G472" s="54"/>
      <c r="H472" s="92"/>
      <c r="I472" s="54"/>
      <c r="J472" s="54"/>
      <c r="K472" s="69"/>
      <c r="L472" s="55"/>
      <c r="M472" s="289"/>
      <c r="N472" s="92"/>
      <c r="O472" s="117"/>
      <c r="P472" s="117"/>
    </row>
    <row r="473" spans="1:16">
      <c r="A473" s="250"/>
      <c r="B473" s="65"/>
      <c r="C473" s="68"/>
      <c r="D473" s="68"/>
      <c r="E473" s="54"/>
      <c r="F473" s="54"/>
      <c r="G473" s="54"/>
      <c r="H473" s="92"/>
      <c r="I473" s="54"/>
      <c r="J473" s="54"/>
      <c r="K473" s="69"/>
      <c r="L473" s="55"/>
      <c r="M473" s="289"/>
      <c r="N473" s="92"/>
      <c r="O473" s="117"/>
      <c r="P473" s="117"/>
    </row>
    <row r="474" spans="1:16">
      <c r="A474" s="250"/>
      <c r="B474" s="65"/>
      <c r="C474" s="68"/>
      <c r="D474" s="68"/>
      <c r="E474" s="54"/>
      <c r="F474" s="54"/>
      <c r="G474" s="54"/>
      <c r="H474" s="92"/>
      <c r="I474" s="54"/>
      <c r="J474" s="54"/>
      <c r="K474" s="69"/>
      <c r="L474" s="55"/>
      <c r="M474" s="289"/>
      <c r="N474" s="92"/>
      <c r="O474" s="117"/>
      <c r="P474" s="117"/>
    </row>
    <row r="475" spans="1:16">
      <c r="A475" s="251"/>
      <c r="B475" s="65"/>
      <c r="C475" s="68"/>
      <c r="D475" s="68"/>
      <c r="E475" s="54"/>
      <c r="F475" s="54"/>
      <c r="G475" s="54"/>
      <c r="H475" s="92"/>
      <c r="I475" s="54"/>
      <c r="J475" s="54"/>
      <c r="K475" s="69"/>
      <c r="L475" s="55"/>
      <c r="M475" s="289"/>
      <c r="N475" s="92"/>
      <c r="O475" s="117"/>
      <c r="P475" s="117"/>
    </row>
    <row r="476" spans="1:16">
      <c r="A476" s="251"/>
      <c r="B476" s="65"/>
      <c r="C476" s="68"/>
      <c r="D476" s="68"/>
      <c r="E476" s="54"/>
      <c r="F476" s="54"/>
      <c r="G476" s="54"/>
      <c r="H476" s="92"/>
      <c r="I476" s="54"/>
      <c r="J476" s="54"/>
      <c r="K476" s="69"/>
      <c r="L476" s="55"/>
      <c r="M476" s="289"/>
      <c r="N476" s="92"/>
      <c r="O476" s="117"/>
      <c r="P476" s="117"/>
    </row>
    <row r="477" spans="1:16">
      <c r="A477" s="251"/>
      <c r="B477" s="65"/>
      <c r="C477" s="68"/>
      <c r="D477" s="68"/>
      <c r="E477" s="54"/>
      <c r="F477" s="54"/>
      <c r="G477" s="54"/>
      <c r="H477" s="92"/>
      <c r="I477" s="54"/>
      <c r="J477" s="54"/>
      <c r="K477" s="69"/>
      <c r="L477" s="55"/>
      <c r="M477" s="289"/>
      <c r="N477" s="92"/>
      <c r="O477" s="117"/>
      <c r="P477" s="117"/>
    </row>
    <row r="478" spans="1:16">
      <c r="A478" s="251"/>
      <c r="B478" s="65"/>
      <c r="C478" s="68"/>
      <c r="D478" s="68"/>
      <c r="E478" s="54"/>
      <c r="F478" s="54"/>
      <c r="G478" s="54"/>
      <c r="H478" s="92"/>
      <c r="I478" s="54"/>
      <c r="J478" s="54"/>
      <c r="K478" s="69"/>
      <c r="L478" s="55"/>
      <c r="M478" s="289"/>
      <c r="N478" s="92"/>
      <c r="O478" s="117"/>
      <c r="P478" s="117"/>
    </row>
    <row r="479" spans="1:16">
      <c r="A479" s="251"/>
      <c r="B479" s="65"/>
      <c r="C479" s="68"/>
      <c r="D479" s="68"/>
      <c r="E479" s="54"/>
      <c r="F479" s="54"/>
      <c r="G479" s="54"/>
      <c r="H479" s="92"/>
      <c r="I479" s="54"/>
      <c r="J479" s="54"/>
      <c r="K479" s="69"/>
      <c r="L479" s="55"/>
      <c r="M479" s="289"/>
      <c r="N479" s="92"/>
      <c r="O479" s="117"/>
      <c r="P479" s="117"/>
    </row>
    <row r="480" spans="1:16">
      <c r="A480" s="251"/>
      <c r="B480" s="65"/>
      <c r="C480" s="68"/>
      <c r="D480" s="68"/>
      <c r="E480" s="54"/>
      <c r="F480" s="54"/>
      <c r="G480" s="54"/>
      <c r="H480" s="92"/>
      <c r="I480" s="54"/>
      <c r="J480" s="54"/>
      <c r="K480" s="87"/>
      <c r="L480" s="55"/>
      <c r="M480" s="289"/>
      <c r="N480" s="92"/>
      <c r="O480" s="117"/>
      <c r="P480" s="117"/>
    </row>
    <row r="481" spans="1:16">
      <c r="A481" s="251"/>
      <c r="B481" s="65"/>
      <c r="C481" s="68"/>
      <c r="D481" s="68"/>
      <c r="E481" s="54"/>
      <c r="F481" s="54"/>
      <c r="G481" s="54"/>
      <c r="H481" s="92"/>
      <c r="I481" s="54"/>
      <c r="J481" s="54"/>
      <c r="K481" s="87"/>
      <c r="L481" s="55"/>
      <c r="M481" s="289"/>
      <c r="N481" s="92"/>
      <c r="O481" s="117"/>
      <c r="P481" s="117"/>
    </row>
    <row r="482" spans="1:16">
      <c r="A482" s="251"/>
      <c r="B482" s="65"/>
      <c r="C482" s="68"/>
      <c r="D482" s="68"/>
      <c r="E482" s="54"/>
      <c r="F482" s="54"/>
      <c r="G482" s="54"/>
      <c r="H482" s="92"/>
      <c r="I482" s="54"/>
      <c r="J482" s="54"/>
      <c r="K482" s="87"/>
      <c r="L482" s="55"/>
      <c r="M482" s="92"/>
      <c r="N482" s="92"/>
      <c r="O482" s="117"/>
      <c r="P482" s="117"/>
    </row>
    <row r="483" spans="1:16">
      <c r="A483" s="251"/>
      <c r="B483" s="65"/>
      <c r="C483" s="68"/>
      <c r="D483" s="68"/>
      <c r="E483" s="54"/>
      <c r="F483" s="54"/>
      <c r="G483" s="54"/>
      <c r="H483" s="92"/>
      <c r="I483" s="54"/>
      <c r="J483" s="54"/>
      <c r="K483" s="87"/>
      <c r="L483" s="55"/>
      <c r="M483" s="92"/>
      <c r="N483" s="92"/>
      <c r="O483" s="117"/>
      <c r="P483" s="117"/>
    </row>
    <row r="484" spans="1:16">
      <c r="A484" s="250"/>
      <c r="B484" s="65"/>
      <c r="C484" s="68"/>
      <c r="D484" s="68"/>
      <c r="E484" s="54"/>
      <c r="F484" s="54"/>
      <c r="G484" s="54"/>
      <c r="H484" s="92"/>
      <c r="I484" s="54"/>
      <c r="J484" s="54"/>
      <c r="K484" s="87"/>
      <c r="L484" s="55"/>
      <c r="M484" s="92"/>
      <c r="N484" s="92"/>
      <c r="O484" s="117"/>
      <c r="P484" s="117"/>
    </row>
    <row r="485" spans="1:16">
      <c r="A485" s="250"/>
      <c r="B485" s="65"/>
      <c r="C485" s="68"/>
      <c r="D485" s="68"/>
      <c r="E485" s="54"/>
      <c r="F485" s="54"/>
      <c r="G485" s="54"/>
      <c r="H485" s="92"/>
      <c r="I485" s="54"/>
      <c r="J485" s="54"/>
      <c r="K485" s="87"/>
      <c r="L485" s="55"/>
      <c r="M485" s="92"/>
      <c r="N485" s="92"/>
      <c r="O485" s="117"/>
      <c r="P485" s="117"/>
    </row>
    <row r="486" spans="1:16">
      <c r="A486" s="250"/>
      <c r="B486" s="65"/>
      <c r="C486" s="68"/>
      <c r="D486" s="68"/>
      <c r="E486" s="54"/>
      <c r="F486" s="54"/>
      <c r="G486" s="54"/>
      <c r="H486" s="92"/>
      <c r="I486" s="54"/>
      <c r="J486" s="54"/>
      <c r="K486" s="87"/>
      <c r="L486" s="55"/>
      <c r="M486" s="289"/>
      <c r="N486" s="92"/>
      <c r="O486" s="117"/>
      <c r="P486" s="117"/>
    </row>
    <row r="487" spans="1:16">
      <c r="A487" s="251"/>
      <c r="B487" s="65"/>
      <c r="C487" s="68"/>
      <c r="D487" s="68"/>
      <c r="E487" s="54"/>
      <c r="F487" s="54"/>
      <c r="G487" s="54"/>
      <c r="H487" s="92"/>
      <c r="I487" s="54"/>
      <c r="J487" s="54"/>
      <c r="K487" s="87"/>
      <c r="L487" s="55"/>
      <c r="M487" s="289"/>
      <c r="N487" s="92"/>
      <c r="O487" s="117"/>
      <c r="P487" s="117"/>
    </row>
    <row r="488" spans="1:16">
      <c r="A488" s="251"/>
      <c r="B488" s="65"/>
      <c r="C488" s="68"/>
      <c r="D488" s="68"/>
      <c r="E488" s="54"/>
      <c r="F488" s="54"/>
      <c r="G488" s="54"/>
      <c r="H488" s="92"/>
      <c r="I488" s="54"/>
      <c r="J488" s="54"/>
      <c r="K488" s="87"/>
      <c r="L488" s="55"/>
      <c r="M488" s="289"/>
      <c r="N488" s="92"/>
      <c r="O488" s="117"/>
      <c r="P488" s="117"/>
    </row>
    <row r="489" spans="1:16">
      <c r="A489" s="251"/>
      <c r="B489" s="65"/>
      <c r="C489" s="68"/>
      <c r="D489" s="68"/>
      <c r="E489" s="54"/>
      <c r="F489" s="54"/>
      <c r="G489" s="54"/>
      <c r="H489" s="92"/>
      <c r="I489" s="54"/>
      <c r="J489" s="54"/>
      <c r="K489" s="87"/>
      <c r="L489" s="55"/>
      <c r="M489" s="289"/>
      <c r="N489" s="92"/>
      <c r="O489" s="117"/>
      <c r="P489" s="117"/>
    </row>
    <row r="490" spans="1:16">
      <c r="A490" s="251"/>
      <c r="B490" s="65"/>
      <c r="C490" s="68"/>
      <c r="D490" s="68"/>
      <c r="E490" s="54"/>
      <c r="F490" s="54"/>
      <c r="G490" s="54"/>
      <c r="H490" s="92"/>
      <c r="I490" s="54"/>
      <c r="J490" s="54"/>
      <c r="K490" s="87"/>
      <c r="L490" s="55"/>
      <c r="M490" s="289"/>
      <c r="N490" s="92"/>
      <c r="O490" s="117"/>
      <c r="P490" s="117"/>
    </row>
    <row r="491" spans="1:16">
      <c r="A491" s="251"/>
      <c r="B491" s="65"/>
      <c r="C491" s="68"/>
      <c r="D491" s="68"/>
      <c r="E491" s="54"/>
      <c r="F491" s="54"/>
      <c r="G491" s="54"/>
      <c r="H491" s="92"/>
      <c r="I491" s="54"/>
      <c r="J491" s="54"/>
      <c r="K491" s="87"/>
      <c r="L491" s="55"/>
      <c r="M491" s="289"/>
      <c r="N491" s="92"/>
      <c r="O491" s="117"/>
      <c r="P491" s="117"/>
    </row>
    <row r="492" spans="1:16">
      <c r="A492" s="251"/>
      <c r="B492" s="65"/>
      <c r="C492" s="68"/>
      <c r="D492" s="68"/>
      <c r="E492" s="54"/>
      <c r="F492" s="54"/>
      <c r="G492" s="54"/>
      <c r="H492" s="92"/>
      <c r="I492" s="54"/>
      <c r="J492" s="54"/>
      <c r="K492" s="87"/>
      <c r="L492" s="55"/>
      <c r="M492" s="289"/>
      <c r="N492" s="92"/>
      <c r="O492" s="117"/>
      <c r="P492" s="117"/>
    </row>
    <row r="493" spans="1:16">
      <c r="A493" s="251"/>
      <c r="B493" s="65"/>
      <c r="C493" s="68"/>
      <c r="D493" s="68"/>
      <c r="E493" s="54"/>
      <c r="F493" s="54"/>
      <c r="G493" s="54"/>
      <c r="H493" s="92"/>
      <c r="I493" s="54"/>
      <c r="J493" s="54"/>
      <c r="K493" s="87"/>
      <c r="L493" s="55"/>
      <c r="M493" s="289"/>
      <c r="N493" s="92"/>
      <c r="O493" s="117"/>
      <c r="P493" s="117"/>
    </row>
    <row r="494" spans="1:16">
      <c r="A494" s="251"/>
      <c r="B494" s="65"/>
      <c r="C494" s="68"/>
      <c r="D494" s="68"/>
      <c r="E494" s="54"/>
      <c r="F494" s="54"/>
      <c r="G494" s="54"/>
      <c r="H494" s="92"/>
      <c r="I494" s="54"/>
      <c r="J494" s="54"/>
      <c r="K494" s="87"/>
      <c r="L494" s="55"/>
      <c r="M494" s="289"/>
      <c r="N494" s="92"/>
      <c r="O494" s="117"/>
      <c r="P494" s="117"/>
    </row>
    <row r="495" spans="1:16">
      <c r="A495" s="251"/>
      <c r="B495" s="65"/>
      <c r="C495" s="68"/>
      <c r="D495" s="68"/>
      <c r="E495" s="54"/>
      <c r="F495" s="54"/>
      <c r="G495" s="54"/>
      <c r="H495" s="92"/>
      <c r="I495" s="54"/>
      <c r="J495" s="54"/>
      <c r="K495" s="87"/>
      <c r="L495" s="55"/>
      <c r="M495" s="289"/>
      <c r="N495" s="92"/>
      <c r="O495" s="117"/>
      <c r="P495" s="117"/>
    </row>
    <row r="496" spans="1:16">
      <c r="A496" s="250"/>
      <c r="B496" s="65"/>
      <c r="C496" s="68"/>
      <c r="D496" s="68"/>
      <c r="E496" s="54"/>
      <c r="F496" s="54"/>
      <c r="G496" s="54"/>
      <c r="H496" s="92"/>
      <c r="I496" s="54"/>
      <c r="J496" s="54"/>
      <c r="K496" s="87"/>
      <c r="L496" s="55"/>
      <c r="M496" s="289"/>
      <c r="N496" s="92"/>
      <c r="O496" s="117"/>
      <c r="P496" s="117"/>
    </row>
    <row r="497" spans="1:16">
      <c r="A497" s="250"/>
      <c r="B497" s="65"/>
      <c r="C497" s="68"/>
      <c r="D497" s="68"/>
      <c r="E497" s="54"/>
      <c r="F497" s="54"/>
      <c r="G497" s="54"/>
      <c r="H497" s="92"/>
      <c r="I497" s="54"/>
      <c r="J497" s="54"/>
      <c r="K497" s="87"/>
      <c r="L497" s="55"/>
      <c r="M497" s="289"/>
      <c r="N497" s="92"/>
      <c r="O497" s="117"/>
      <c r="P497" s="117"/>
    </row>
    <row r="498" spans="1:16">
      <c r="A498" s="250"/>
      <c r="B498" s="65"/>
      <c r="C498" s="68"/>
      <c r="D498" s="68"/>
      <c r="E498" s="54"/>
      <c r="F498" s="54"/>
      <c r="G498" s="54"/>
      <c r="H498" s="92"/>
      <c r="I498" s="54"/>
      <c r="J498" s="54"/>
      <c r="K498" s="87"/>
      <c r="L498" s="55"/>
      <c r="M498" s="289"/>
      <c r="N498" s="92"/>
      <c r="O498" s="117"/>
      <c r="P498" s="117"/>
    </row>
    <row r="499" spans="1:16">
      <c r="A499" s="251"/>
      <c r="B499" s="65"/>
      <c r="C499" s="68"/>
      <c r="D499" s="68"/>
      <c r="E499" s="54"/>
      <c r="F499" s="54"/>
      <c r="G499" s="54"/>
      <c r="H499" s="92"/>
      <c r="I499" s="54"/>
      <c r="J499" s="54"/>
      <c r="K499" s="87"/>
      <c r="L499" s="55"/>
      <c r="M499" s="289"/>
      <c r="N499" s="92"/>
      <c r="O499" s="117"/>
      <c r="P499" s="117"/>
    </row>
    <row r="500" spans="1:16">
      <c r="A500" s="251"/>
      <c r="B500" s="65"/>
      <c r="C500" s="68"/>
      <c r="D500" s="68"/>
      <c r="E500" s="54"/>
      <c r="F500" s="54"/>
      <c r="G500" s="54"/>
      <c r="H500" s="92"/>
      <c r="I500" s="54"/>
      <c r="J500" s="54"/>
      <c r="K500" s="87"/>
      <c r="L500" s="55"/>
      <c r="M500" s="289"/>
      <c r="N500" s="92"/>
      <c r="O500" s="117"/>
      <c r="P500" s="117"/>
    </row>
    <row r="501" spans="1:16">
      <c r="A501" s="251"/>
      <c r="B501" s="65"/>
      <c r="C501" s="68"/>
      <c r="D501" s="68"/>
      <c r="E501" s="54"/>
      <c r="F501" s="54"/>
      <c r="G501" s="54"/>
      <c r="H501" s="92"/>
      <c r="I501" s="54"/>
      <c r="J501" s="54"/>
      <c r="K501" s="87"/>
      <c r="L501" s="55"/>
      <c r="M501" s="289"/>
      <c r="N501" s="92"/>
      <c r="O501" s="117"/>
      <c r="P501" s="117"/>
    </row>
    <row r="502" spans="1:16">
      <c r="A502" s="251"/>
      <c r="B502" s="65"/>
      <c r="C502" s="68"/>
      <c r="D502" s="68"/>
      <c r="E502" s="54"/>
      <c r="F502" s="54"/>
      <c r="G502" s="54"/>
      <c r="H502" s="92"/>
      <c r="I502" s="54"/>
      <c r="J502" s="54"/>
      <c r="K502" s="87"/>
      <c r="L502" s="55"/>
      <c r="M502" s="289"/>
      <c r="N502" s="92"/>
      <c r="O502" s="117"/>
      <c r="P502" s="117"/>
    </row>
    <row r="503" spans="1:16">
      <c r="A503" s="251"/>
      <c r="B503" s="65"/>
      <c r="C503" s="68"/>
      <c r="D503" s="68"/>
      <c r="E503" s="54"/>
      <c r="F503" s="54"/>
      <c r="G503" s="54"/>
      <c r="H503" s="92"/>
      <c r="I503" s="54"/>
      <c r="J503" s="54"/>
      <c r="K503" s="87"/>
      <c r="L503" s="55"/>
      <c r="M503" s="289"/>
      <c r="N503" s="92"/>
      <c r="O503" s="117"/>
      <c r="P503" s="117"/>
    </row>
    <row r="504" spans="1:16">
      <c r="A504" s="251"/>
      <c r="B504" s="65"/>
      <c r="C504" s="68"/>
      <c r="D504" s="68"/>
      <c r="E504" s="54"/>
      <c r="F504" s="54"/>
      <c r="G504" s="54"/>
      <c r="H504" s="92"/>
      <c r="I504" s="54"/>
      <c r="J504" s="54"/>
      <c r="K504" s="87"/>
      <c r="L504" s="55"/>
      <c r="M504" s="289"/>
      <c r="N504" s="92"/>
      <c r="O504" s="117"/>
      <c r="P504" s="117"/>
    </row>
    <row r="505" spans="1:16">
      <c r="A505" s="251"/>
      <c r="B505" s="65"/>
      <c r="C505" s="68"/>
      <c r="D505" s="68"/>
      <c r="E505" s="54"/>
      <c r="F505" s="54"/>
      <c r="G505" s="54"/>
      <c r="H505" s="92"/>
      <c r="I505" s="54"/>
      <c r="J505" s="54"/>
      <c r="K505" s="87"/>
      <c r="L505" s="55"/>
      <c r="M505" s="289"/>
      <c r="N505" s="92"/>
      <c r="O505" s="117"/>
      <c r="P505" s="117"/>
    </row>
    <row r="506" spans="1:16">
      <c r="A506" s="251"/>
      <c r="B506" s="65"/>
      <c r="C506" s="68"/>
      <c r="D506" s="68"/>
      <c r="E506" s="54"/>
      <c r="F506" s="54"/>
      <c r="G506" s="54"/>
      <c r="H506" s="92"/>
      <c r="I506" s="54"/>
      <c r="J506" s="54"/>
      <c r="K506" s="87"/>
      <c r="L506" s="55"/>
      <c r="M506" s="289"/>
      <c r="N506" s="92"/>
      <c r="O506" s="117"/>
      <c r="P506" s="117"/>
    </row>
    <row r="507" spans="1:16">
      <c r="A507" s="251"/>
      <c r="B507" s="65"/>
      <c r="C507" s="68"/>
      <c r="D507" s="68"/>
      <c r="E507" s="54"/>
      <c r="F507" s="54"/>
      <c r="G507" s="54"/>
      <c r="H507" s="92"/>
      <c r="I507" s="54"/>
      <c r="J507" s="54"/>
      <c r="K507" s="87"/>
      <c r="L507" s="55"/>
      <c r="M507" s="289"/>
      <c r="N507" s="92"/>
      <c r="O507" s="117"/>
      <c r="P507" s="117"/>
    </row>
    <row r="508" spans="1:16">
      <c r="A508" s="250"/>
      <c r="B508" s="65"/>
      <c r="C508" s="68"/>
      <c r="D508" s="68"/>
      <c r="E508" s="54"/>
      <c r="F508" s="54"/>
      <c r="G508" s="54"/>
      <c r="H508" s="92"/>
      <c r="I508" s="54"/>
      <c r="J508" s="54"/>
      <c r="K508" s="87"/>
      <c r="L508" s="55"/>
      <c r="M508" s="289"/>
      <c r="N508" s="92"/>
      <c r="O508" s="117"/>
      <c r="P508" s="117"/>
    </row>
    <row r="509" spans="1:16">
      <c r="A509" s="250"/>
      <c r="B509" s="65"/>
      <c r="C509" s="68"/>
      <c r="D509" s="68"/>
      <c r="E509" s="54"/>
      <c r="F509" s="54"/>
      <c r="G509" s="54"/>
      <c r="H509" s="92"/>
      <c r="I509" s="54"/>
      <c r="J509" s="54"/>
      <c r="K509" s="87"/>
      <c r="L509" s="55"/>
      <c r="M509" s="289"/>
      <c r="N509" s="92"/>
      <c r="O509" s="117"/>
      <c r="P509" s="117"/>
    </row>
    <row r="510" spans="1:16">
      <c r="A510" s="250"/>
      <c r="B510" s="65"/>
      <c r="C510" s="68"/>
      <c r="D510" s="68"/>
      <c r="E510" s="54"/>
      <c r="F510" s="54"/>
      <c r="G510" s="54"/>
      <c r="H510" s="92"/>
      <c r="I510" s="54"/>
      <c r="J510" s="54"/>
      <c r="K510" s="87"/>
      <c r="L510" s="55"/>
      <c r="M510" s="289"/>
      <c r="N510" s="92"/>
      <c r="O510" s="117"/>
      <c r="P510" s="117"/>
    </row>
    <row r="511" spans="1:16">
      <c r="A511" s="251"/>
      <c r="B511" s="65"/>
      <c r="C511" s="68"/>
      <c r="D511" s="68"/>
      <c r="E511" s="54"/>
      <c r="F511" s="54"/>
      <c r="G511" s="54"/>
      <c r="H511" s="92"/>
      <c r="I511" s="54"/>
      <c r="J511" s="54"/>
      <c r="K511" s="87"/>
      <c r="L511" s="55"/>
      <c r="M511" s="289"/>
      <c r="N511" s="92"/>
      <c r="O511" s="117"/>
      <c r="P511" s="117"/>
    </row>
    <row r="512" spans="1:16">
      <c r="A512" s="251"/>
      <c r="B512" s="65"/>
      <c r="C512" s="68"/>
      <c r="D512" s="68"/>
      <c r="E512" s="54"/>
      <c r="F512" s="54"/>
      <c r="G512" s="54"/>
      <c r="H512" s="92"/>
      <c r="I512" s="54"/>
      <c r="J512" s="54"/>
      <c r="K512" s="87"/>
      <c r="L512" s="55"/>
      <c r="M512" s="289"/>
      <c r="N512" s="92"/>
      <c r="O512" s="117"/>
      <c r="P512" s="117"/>
    </row>
    <row r="513" spans="1:16">
      <c r="A513" s="251"/>
      <c r="B513" s="65"/>
      <c r="C513" s="68"/>
      <c r="D513" s="68"/>
      <c r="E513" s="54"/>
      <c r="F513" s="54"/>
      <c r="G513" s="54"/>
      <c r="H513" s="92"/>
      <c r="I513" s="54"/>
      <c r="J513" s="54"/>
      <c r="K513" s="87"/>
      <c r="L513" s="55"/>
      <c r="M513" s="289"/>
      <c r="N513" s="92"/>
      <c r="O513" s="117"/>
      <c r="P513" s="117"/>
    </row>
    <row r="514" spans="1:16">
      <c r="A514" s="251"/>
      <c r="B514" s="65"/>
      <c r="C514" s="68"/>
      <c r="D514" s="68"/>
      <c r="E514" s="54"/>
      <c r="F514" s="54"/>
      <c r="G514" s="54"/>
      <c r="H514" s="92"/>
      <c r="I514" s="54"/>
      <c r="J514" s="54"/>
      <c r="K514" s="87"/>
      <c r="L514" s="55"/>
      <c r="M514" s="289"/>
      <c r="N514" s="92"/>
      <c r="O514" s="117"/>
      <c r="P514" s="117"/>
    </row>
    <row r="515" spans="1:16">
      <c r="A515" s="251"/>
      <c r="B515" s="65"/>
      <c r="C515" s="68"/>
      <c r="D515" s="68"/>
      <c r="E515" s="54"/>
      <c r="F515" s="54"/>
      <c r="G515" s="54"/>
      <c r="H515" s="92"/>
      <c r="I515" s="54"/>
      <c r="J515" s="54"/>
      <c r="K515" s="87"/>
      <c r="L515" s="55"/>
      <c r="M515" s="289"/>
      <c r="N515" s="92"/>
      <c r="O515" s="117"/>
      <c r="P515" s="117"/>
    </row>
    <row r="516" spans="1:16">
      <c r="A516" s="251"/>
      <c r="B516" s="65"/>
      <c r="C516" s="68"/>
      <c r="D516" s="68"/>
      <c r="E516" s="54"/>
      <c r="F516" s="54"/>
      <c r="G516" s="54"/>
      <c r="H516" s="92"/>
      <c r="I516" s="54"/>
      <c r="J516" s="54"/>
      <c r="K516" s="87"/>
      <c r="L516" s="55"/>
      <c r="M516" s="289"/>
      <c r="N516" s="92"/>
      <c r="O516" s="117"/>
      <c r="P516" s="117"/>
    </row>
    <row r="517" spans="1:16">
      <c r="A517" s="251"/>
      <c r="B517" s="65"/>
      <c r="C517" s="68"/>
      <c r="D517" s="68"/>
      <c r="E517" s="54"/>
      <c r="F517" s="54"/>
      <c r="G517" s="54"/>
      <c r="H517" s="92"/>
      <c r="I517" s="54"/>
      <c r="J517" s="54"/>
      <c r="K517" s="87"/>
      <c r="L517" s="55"/>
      <c r="M517" s="289"/>
      <c r="N517" s="92"/>
      <c r="O517" s="117"/>
      <c r="P517" s="117"/>
    </row>
    <row r="518" spans="1:16">
      <c r="A518" s="251"/>
      <c r="B518" s="65"/>
      <c r="C518" s="68"/>
      <c r="D518" s="68"/>
      <c r="E518" s="54"/>
      <c r="F518" s="54"/>
      <c r="G518" s="54"/>
      <c r="H518" s="92"/>
      <c r="I518" s="54"/>
      <c r="J518" s="54"/>
      <c r="K518" s="87"/>
      <c r="L518" s="55"/>
      <c r="M518" s="289"/>
      <c r="N518" s="92"/>
      <c r="O518" s="117"/>
      <c r="P518" s="117"/>
    </row>
    <row r="519" spans="1:16">
      <c r="A519" s="251"/>
      <c r="B519" s="65"/>
      <c r="C519" s="68"/>
      <c r="D519" s="68"/>
      <c r="E519" s="54"/>
      <c r="F519" s="54"/>
      <c r="G519" s="54"/>
      <c r="H519" s="92"/>
      <c r="I519" s="54"/>
      <c r="J519" s="54"/>
      <c r="K519" s="87"/>
      <c r="L519" s="55"/>
      <c r="M519" s="289"/>
      <c r="N519" s="92"/>
      <c r="O519" s="117"/>
      <c r="P519" s="117"/>
    </row>
    <row r="520" spans="1:16">
      <c r="A520" s="250"/>
      <c r="B520" s="65"/>
      <c r="C520" s="68"/>
      <c r="D520" s="68"/>
      <c r="E520" s="54"/>
      <c r="F520" s="54"/>
      <c r="G520" s="54"/>
      <c r="H520" s="92"/>
      <c r="I520" s="54"/>
      <c r="J520" s="54"/>
      <c r="K520" s="87"/>
      <c r="L520" s="55"/>
      <c r="M520" s="289"/>
      <c r="N520" s="92"/>
      <c r="O520" s="117"/>
      <c r="P520" s="117"/>
    </row>
    <row r="521" spans="1:16">
      <c r="A521" s="250"/>
      <c r="B521" s="65"/>
      <c r="C521" s="68"/>
      <c r="D521" s="68"/>
      <c r="E521" s="54"/>
      <c r="F521" s="54"/>
      <c r="G521" s="54"/>
      <c r="H521" s="92"/>
      <c r="I521" s="54"/>
      <c r="J521" s="54"/>
      <c r="K521" s="87"/>
      <c r="L521" s="55"/>
      <c r="M521" s="289"/>
      <c r="N521" s="92"/>
      <c r="O521" s="117"/>
      <c r="P521" s="117"/>
    </row>
    <row r="522" spans="1:16">
      <c r="A522" s="250"/>
      <c r="B522" s="65"/>
      <c r="C522" s="68"/>
      <c r="D522" s="68"/>
      <c r="E522" s="54"/>
      <c r="F522" s="54"/>
      <c r="G522" s="54"/>
      <c r="H522" s="92"/>
      <c r="I522" s="54"/>
      <c r="J522" s="54"/>
      <c r="K522" s="87"/>
      <c r="L522" s="55"/>
      <c r="M522" s="289"/>
      <c r="N522" s="92"/>
      <c r="O522" s="117"/>
      <c r="P522" s="117"/>
    </row>
    <row r="523" spans="1:16">
      <c r="A523" s="251"/>
      <c r="B523" s="65"/>
      <c r="C523" s="68"/>
      <c r="D523" s="68"/>
      <c r="E523" s="54"/>
      <c r="F523" s="54"/>
      <c r="G523" s="54"/>
      <c r="H523" s="92"/>
      <c r="I523" s="54"/>
      <c r="J523" s="54"/>
      <c r="K523" s="87"/>
      <c r="L523" s="55"/>
      <c r="M523" s="289"/>
      <c r="N523" s="92"/>
      <c r="O523" s="117"/>
      <c r="P523" s="117"/>
    </row>
    <row r="524" spans="1:16">
      <c r="A524" s="251"/>
      <c r="B524" s="65"/>
      <c r="C524" s="68"/>
      <c r="D524" s="68"/>
      <c r="E524" s="54"/>
      <c r="F524" s="54"/>
      <c r="G524" s="54"/>
      <c r="H524" s="92"/>
      <c r="I524" s="54"/>
      <c r="J524" s="54"/>
      <c r="K524" s="87"/>
      <c r="L524" s="55"/>
      <c r="M524" s="289"/>
      <c r="N524" s="92"/>
      <c r="O524" s="117"/>
      <c r="P524" s="117"/>
    </row>
    <row r="525" spans="1:16">
      <c r="A525" s="251"/>
      <c r="B525" s="65"/>
      <c r="C525" s="68"/>
      <c r="D525" s="68"/>
      <c r="E525" s="54"/>
      <c r="F525" s="54"/>
      <c r="G525" s="54"/>
      <c r="H525" s="92"/>
      <c r="I525" s="54"/>
      <c r="J525" s="54"/>
      <c r="K525" s="87"/>
      <c r="L525" s="55"/>
      <c r="M525" s="289"/>
      <c r="N525" s="92"/>
      <c r="O525" s="117"/>
      <c r="P525" s="117"/>
    </row>
    <row r="526" spans="1:16">
      <c r="A526" s="251"/>
      <c r="B526" s="65"/>
      <c r="C526" s="68"/>
      <c r="D526" s="68"/>
      <c r="E526" s="54"/>
      <c r="F526" s="54"/>
      <c r="G526" s="54"/>
      <c r="H526" s="92"/>
      <c r="I526" s="54"/>
      <c r="J526" s="54"/>
      <c r="K526" s="87"/>
      <c r="L526" s="55"/>
      <c r="M526" s="289"/>
      <c r="N526" s="92"/>
      <c r="O526" s="117"/>
      <c r="P526" s="117"/>
    </row>
    <row r="527" spans="1:16">
      <c r="A527" s="251"/>
      <c r="B527" s="65"/>
      <c r="C527" s="68"/>
      <c r="D527" s="68"/>
      <c r="E527" s="54"/>
      <c r="F527" s="54"/>
      <c r="G527" s="54"/>
      <c r="H527" s="92"/>
      <c r="I527" s="54"/>
      <c r="J527" s="54"/>
      <c r="K527" s="87"/>
      <c r="L527" s="55"/>
      <c r="M527" s="289"/>
      <c r="N527" s="92"/>
      <c r="O527" s="117"/>
      <c r="P527" s="117"/>
    </row>
    <row r="528" spans="1:16">
      <c r="A528" s="251"/>
      <c r="B528" s="65"/>
      <c r="C528" s="68"/>
      <c r="D528" s="68"/>
      <c r="E528" s="54"/>
      <c r="F528" s="54"/>
      <c r="G528" s="54"/>
      <c r="H528" s="92"/>
      <c r="I528" s="54"/>
      <c r="J528" s="54"/>
      <c r="K528" s="87"/>
      <c r="L528" s="55"/>
      <c r="M528" s="289"/>
      <c r="N528" s="92"/>
      <c r="O528" s="117"/>
      <c r="P528" s="117"/>
    </row>
    <row r="529" spans="1:16">
      <c r="A529" s="251"/>
      <c r="B529" s="65"/>
      <c r="C529" s="68"/>
      <c r="D529" s="68"/>
      <c r="E529" s="54"/>
      <c r="F529" s="54"/>
      <c r="G529" s="54"/>
      <c r="H529" s="92"/>
      <c r="I529" s="54"/>
      <c r="J529" s="54"/>
      <c r="K529" s="87"/>
      <c r="L529" s="55"/>
      <c r="M529" s="289"/>
      <c r="N529" s="92"/>
      <c r="O529" s="117"/>
      <c r="P529" s="117"/>
    </row>
  </sheetData>
  <autoFilter ref="A1:Q117" xr:uid="{00000000-0001-0000-0300-000000000000}"/>
  <phoneticPr fontId="13" type="noConversion"/>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P2212"/>
  <sheetViews>
    <sheetView zoomScaleNormal="100" workbookViewId="0">
      <pane xSplit="3" ySplit="1" topLeftCell="D165" activePane="bottomRight" state="frozen"/>
      <selection pane="topRight" activeCell="D1" sqref="D1"/>
      <selection pane="bottomLeft" activeCell="A2" sqref="A2"/>
      <selection pane="bottomRight" activeCell="K1" sqref="K1"/>
    </sheetView>
  </sheetViews>
  <sheetFormatPr defaultColWidth="11.42578125" defaultRowHeight="12.75"/>
  <cols>
    <col min="1" max="3" width="11.42578125" style="123"/>
    <col min="4" max="7" width="8" style="139" bestFit="1" customWidth="1"/>
    <col min="8" max="8" width="10.7109375" style="123" bestFit="1" customWidth="1"/>
    <col min="9" max="9" width="11.42578125" style="123"/>
    <col min="10" max="10" width="11.42578125" style="149"/>
    <col min="11" max="11" width="11.42578125" style="123"/>
    <col min="12" max="12" width="11.42578125" style="139"/>
    <col min="13" max="13" width="59.7109375" style="198" customWidth="1"/>
    <col min="14" max="14" width="11.42578125" style="123"/>
    <col min="15" max="15" width="13.7109375" style="123" bestFit="1" customWidth="1"/>
    <col min="16" max="16" width="14.7109375" style="123" bestFit="1" customWidth="1"/>
    <col min="17" max="16384" width="11.42578125" style="123"/>
  </cols>
  <sheetData>
    <row r="1" spans="1:16" ht="101.25">
      <c r="A1" s="125" t="s">
        <v>41</v>
      </c>
      <c r="B1" s="125" t="s">
        <v>32</v>
      </c>
      <c r="C1" s="126" t="s">
        <v>27</v>
      </c>
      <c r="D1" s="125" t="s">
        <v>23</v>
      </c>
      <c r="E1" s="125" t="s">
        <v>67</v>
      </c>
      <c r="F1" s="125" t="s">
        <v>72</v>
      </c>
      <c r="G1" s="125" t="s">
        <v>73</v>
      </c>
      <c r="H1" s="125" t="s">
        <v>183</v>
      </c>
      <c r="I1" s="127" t="s">
        <v>80</v>
      </c>
      <c r="J1" s="127" t="s">
        <v>81</v>
      </c>
      <c r="K1" s="127" t="s">
        <v>82</v>
      </c>
      <c r="L1" s="125" t="s">
        <v>83</v>
      </c>
      <c r="M1" s="275" t="s">
        <v>208</v>
      </c>
      <c r="N1" s="215" t="s">
        <v>84</v>
      </c>
      <c r="O1" s="216" t="s">
        <v>70</v>
      </c>
      <c r="P1" s="217" t="s">
        <v>71</v>
      </c>
    </row>
    <row r="2" spans="1:16" hidden="1">
      <c r="A2" s="211" t="str">
        <f t="shared" ref="A2:A65" si="0">CONCATENATE(D2,E2,G2,F2,"E",H2)</f>
        <v>UPT1P18E1</v>
      </c>
      <c r="B2" s="130" t="str">
        <f t="shared" ref="B2:B65" si="1">CONCATENATE(D2,E2,G2,F2)</f>
        <v>UPT1P18</v>
      </c>
      <c r="C2" s="159" t="str">
        <f t="shared" ref="C2:C65" si="2">CONCATENATE(D2,E2)</f>
        <v>UPT1</v>
      </c>
      <c r="D2" s="160" t="s">
        <v>277</v>
      </c>
      <c r="E2" s="131">
        <v>1</v>
      </c>
      <c r="F2" s="131">
        <v>18</v>
      </c>
      <c r="G2" s="109" t="s">
        <v>8</v>
      </c>
      <c r="H2" s="109">
        <v>1</v>
      </c>
      <c r="I2" s="137">
        <v>0</v>
      </c>
      <c r="J2" s="133">
        <v>1</v>
      </c>
      <c r="K2" s="137">
        <f t="shared" ref="K2:K65" si="3">J2-I2</f>
        <v>1</v>
      </c>
      <c r="L2" s="290" t="s">
        <v>399</v>
      </c>
      <c r="M2" s="173" t="s">
        <v>398</v>
      </c>
      <c r="N2" s="109"/>
      <c r="O2" s="135">
        <f>VLOOKUP(B2,EXPLORACION!$A$2:$P$529,15,FALSE)</f>
        <v>4959341.0195000004</v>
      </c>
      <c r="P2" s="214">
        <f>VLOOKUP(B2,EXPLORACION!$A$2:$P$529,16,FALSE)</f>
        <v>2166762.3171000001</v>
      </c>
    </row>
    <row r="3" spans="1:16" ht="25.5" hidden="1">
      <c r="A3" s="211" t="str">
        <f t="shared" si="0"/>
        <v>UPT1P18E2</v>
      </c>
      <c r="B3" s="130" t="str">
        <f t="shared" si="1"/>
        <v>UPT1P18</v>
      </c>
      <c r="C3" s="159" t="str">
        <f t="shared" si="2"/>
        <v>UPT1</v>
      </c>
      <c r="D3" s="160" t="s">
        <v>277</v>
      </c>
      <c r="E3" s="131">
        <v>1</v>
      </c>
      <c r="F3" s="131">
        <v>18</v>
      </c>
      <c r="G3" s="109" t="s">
        <v>8</v>
      </c>
      <c r="H3" s="109">
        <v>2</v>
      </c>
      <c r="I3" s="137">
        <f t="shared" ref="I3:I10" si="4">J2</f>
        <v>1</v>
      </c>
      <c r="J3" s="133">
        <v>2.5</v>
      </c>
      <c r="K3" s="137">
        <f t="shared" si="3"/>
        <v>1.5</v>
      </c>
      <c r="L3" s="163" t="s">
        <v>400</v>
      </c>
      <c r="M3" s="173" t="s">
        <v>390</v>
      </c>
      <c r="N3" s="109"/>
      <c r="O3" s="135">
        <f>VLOOKUP(B3,EXPLORACION!$A$2:$P$529,15,FALSE)</f>
        <v>4959341.0195000004</v>
      </c>
      <c r="P3" s="214">
        <f>VLOOKUP(B3,EXPLORACION!$A$2:$P$529,16,FALSE)</f>
        <v>2166762.3171000001</v>
      </c>
    </row>
    <row r="4" spans="1:16" ht="25.5" hidden="1">
      <c r="A4" s="211" t="str">
        <f t="shared" si="0"/>
        <v>UPT1P18E3</v>
      </c>
      <c r="B4" s="130" t="str">
        <f t="shared" si="1"/>
        <v>UPT1P18</v>
      </c>
      <c r="C4" s="159" t="str">
        <f t="shared" si="2"/>
        <v>UPT1</v>
      </c>
      <c r="D4" s="160" t="s">
        <v>277</v>
      </c>
      <c r="E4" s="131">
        <v>1</v>
      </c>
      <c r="F4" s="131">
        <v>18</v>
      </c>
      <c r="G4" s="109" t="s">
        <v>8</v>
      </c>
      <c r="H4" s="109">
        <v>3</v>
      </c>
      <c r="I4" s="137">
        <f t="shared" si="4"/>
        <v>2.5</v>
      </c>
      <c r="J4" s="133">
        <v>3</v>
      </c>
      <c r="K4" s="137">
        <f t="shared" si="3"/>
        <v>0.5</v>
      </c>
      <c r="L4" s="163" t="s">
        <v>284</v>
      </c>
      <c r="M4" s="173" t="s">
        <v>391</v>
      </c>
      <c r="N4" s="109"/>
      <c r="O4" s="135">
        <f>VLOOKUP(B4,EXPLORACION!$A$2:$P$529,15,FALSE)</f>
        <v>4959341.0195000004</v>
      </c>
      <c r="P4" s="214">
        <f>VLOOKUP(B4,EXPLORACION!$A$2:$P$529,16,FALSE)</f>
        <v>2166762.3171000001</v>
      </c>
    </row>
    <row r="5" spans="1:16" ht="25.5" hidden="1">
      <c r="A5" s="211" t="str">
        <f t="shared" si="0"/>
        <v>UPT1P18E4</v>
      </c>
      <c r="B5" s="130" t="str">
        <f t="shared" si="1"/>
        <v>UPT1P18</v>
      </c>
      <c r="C5" s="159" t="str">
        <f t="shared" si="2"/>
        <v>UPT1</v>
      </c>
      <c r="D5" s="160" t="s">
        <v>277</v>
      </c>
      <c r="E5" s="131">
        <v>1</v>
      </c>
      <c r="F5" s="131">
        <v>18</v>
      </c>
      <c r="G5" s="109" t="s">
        <v>8</v>
      </c>
      <c r="H5" s="109">
        <v>4</v>
      </c>
      <c r="I5" s="137">
        <f t="shared" si="4"/>
        <v>3</v>
      </c>
      <c r="J5" s="133">
        <v>5</v>
      </c>
      <c r="K5" s="137">
        <f t="shared" si="3"/>
        <v>2</v>
      </c>
      <c r="L5" s="163" t="s">
        <v>284</v>
      </c>
      <c r="M5" s="173" t="s">
        <v>392</v>
      </c>
      <c r="N5" s="109"/>
      <c r="O5" s="135">
        <f>VLOOKUP(B5,EXPLORACION!$A$2:$P$529,15,FALSE)</f>
        <v>4959341.0195000004</v>
      </c>
      <c r="P5" s="214">
        <f>VLOOKUP(B5,EXPLORACION!$A$2:$P$529,16,FALSE)</f>
        <v>2166762.3171000001</v>
      </c>
    </row>
    <row r="6" spans="1:16" ht="25.5" hidden="1">
      <c r="A6" s="211" t="str">
        <f t="shared" si="0"/>
        <v>UPT1P18E5</v>
      </c>
      <c r="B6" s="130" t="str">
        <f t="shared" si="1"/>
        <v>UPT1P18</v>
      </c>
      <c r="C6" s="159" t="str">
        <f t="shared" si="2"/>
        <v>UPT1</v>
      </c>
      <c r="D6" s="160" t="s">
        <v>277</v>
      </c>
      <c r="E6" s="131">
        <v>1</v>
      </c>
      <c r="F6" s="131">
        <v>18</v>
      </c>
      <c r="G6" s="109" t="s">
        <v>8</v>
      </c>
      <c r="H6" s="109">
        <v>5</v>
      </c>
      <c r="I6" s="137">
        <f t="shared" si="4"/>
        <v>5</v>
      </c>
      <c r="J6" s="133">
        <v>7</v>
      </c>
      <c r="K6" s="137">
        <f t="shared" si="3"/>
        <v>2</v>
      </c>
      <c r="L6" s="163" t="s">
        <v>284</v>
      </c>
      <c r="M6" s="173" t="s">
        <v>393</v>
      </c>
      <c r="N6" s="109"/>
      <c r="O6" s="135">
        <f>VLOOKUP(B6,EXPLORACION!$A$2:$P$529,15,FALSE)</f>
        <v>4959341.0195000004</v>
      </c>
      <c r="P6" s="214">
        <f>VLOOKUP(B6,EXPLORACION!$A$2:$P$529,16,FALSE)</f>
        <v>2166762.3171000001</v>
      </c>
    </row>
    <row r="7" spans="1:16" ht="25.5" hidden="1">
      <c r="A7" s="211" t="str">
        <f t="shared" si="0"/>
        <v>UPT1P18E6</v>
      </c>
      <c r="B7" s="130" t="str">
        <f t="shared" si="1"/>
        <v>UPT1P18</v>
      </c>
      <c r="C7" s="159" t="str">
        <f t="shared" si="2"/>
        <v>UPT1</v>
      </c>
      <c r="D7" s="160" t="s">
        <v>277</v>
      </c>
      <c r="E7" s="131">
        <v>1</v>
      </c>
      <c r="F7" s="131">
        <v>18</v>
      </c>
      <c r="G7" s="109" t="s">
        <v>8</v>
      </c>
      <c r="H7" s="109">
        <v>6</v>
      </c>
      <c r="I7" s="137">
        <f t="shared" si="4"/>
        <v>7</v>
      </c>
      <c r="J7" s="133">
        <v>9</v>
      </c>
      <c r="K7" s="137">
        <f t="shared" si="3"/>
        <v>2</v>
      </c>
      <c r="L7" s="163" t="s">
        <v>284</v>
      </c>
      <c r="M7" s="173" t="s">
        <v>394</v>
      </c>
      <c r="N7" s="109"/>
      <c r="O7" s="135">
        <f>VLOOKUP(B7,EXPLORACION!$A$2:$P$529,15,FALSE)</f>
        <v>4959341.0195000004</v>
      </c>
      <c r="P7" s="214">
        <f>VLOOKUP(B7,EXPLORACION!$A$2:$P$529,16,FALSE)</f>
        <v>2166762.3171000001</v>
      </c>
    </row>
    <row r="8" spans="1:16" hidden="1">
      <c r="A8" s="211" t="str">
        <f t="shared" si="0"/>
        <v>UPT1P18E7</v>
      </c>
      <c r="B8" s="130" t="str">
        <f t="shared" si="1"/>
        <v>UPT1P18</v>
      </c>
      <c r="C8" s="159" t="str">
        <f t="shared" si="2"/>
        <v>UPT1</v>
      </c>
      <c r="D8" s="160" t="s">
        <v>277</v>
      </c>
      <c r="E8" s="131">
        <v>1</v>
      </c>
      <c r="F8" s="131">
        <v>18</v>
      </c>
      <c r="G8" s="109" t="s">
        <v>8</v>
      </c>
      <c r="H8" s="109">
        <v>7</v>
      </c>
      <c r="I8" s="137">
        <f t="shared" si="4"/>
        <v>9</v>
      </c>
      <c r="J8" s="133">
        <v>12</v>
      </c>
      <c r="K8" s="137">
        <f t="shared" si="3"/>
        <v>3</v>
      </c>
      <c r="L8" s="163" t="s">
        <v>286</v>
      </c>
      <c r="M8" s="173" t="s">
        <v>395</v>
      </c>
      <c r="N8" s="109"/>
      <c r="O8" s="135">
        <f>VLOOKUP(B8,EXPLORACION!$A$2:$P$529,15,FALSE)</f>
        <v>4959341.0195000004</v>
      </c>
      <c r="P8" s="214">
        <f>VLOOKUP(B8,EXPLORACION!$A$2:$P$529,16,FALSE)</f>
        <v>2166762.3171000001</v>
      </c>
    </row>
    <row r="9" spans="1:16" ht="25.5" hidden="1">
      <c r="A9" s="211" t="str">
        <f t="shared" si="0"/>
        <v>UPT1P18E8</v>
      </c>
      <c r="B9" s="130" t="str">
        <f t="shared" si="1"/>
        <v>UPT1P18</v>
      </c>
      <c r="C9" s="159" t="str">
        <f t="shared" si="2"/>
        <v>UPT1</v>
      </c>
      <c r="D9" s="160" t="s">
        <v>277</v>
      </c>
      <c r="E9" s="131">
        <v>1</v>
      </c>
      <c r="F9" s="131">
        <v>18</v>
      </c>
      <c r="G9" s="109" t="s">
        <v>8</v>
      </c>
      <c r="H9" s="109">
        <v>8</v>
      </c>
      <c r="I9" s="137">
        <f t="shared" si="4"/>
        <v>12</v>
      </c>
      <c r="J9" s="133">
        <v>16</v>
      </c>
      <c r="K9" s="137">
        <f t="shared" si="3"/>
        <v>4</v>
      </c>
      <c r="L9" s="163" t="s">
        <v>286</v>
      </c>
      <c r="M9" s="173" t="s">
        <v>396</v>
      </c>
      <c r="N9" s="109"/>
      <c r="O9" s="135">
        <f>VLOOKUP(B9,EXPLORACION!$A$2:$P$529,15,FALSE)</f>
        <v>4959341.0195000004</v>
      </c>
      <c r="P9" s="214">
        <f>VLOOKUP(B9,EXPLORACION!$A$2:$P$529,16,FALSE)</f>
        <v>2166762.3171000001</v>
      </c>
    </row>
    <row r="10" spans="1:16" ht="25.5" hidden="1">
      <c r="A10" s="211" t="str">
        <f t="shared" si="0"/>
        <v>UPT1P18E9</v>
      </c>
      <c r="B10" s="130" t="str">
        <f t="shared" si="1"/>
        <v>UPT1P18</v>
      </c>
      <c r="C10" s="159" t="str">
        <f t="shared" si="2"/>
        <v>UPT1</v>
      </c>
      <c r="D10" s="160" t="s">
        <v>277</v>
      </c>
      <c r="E10" s="131">
        <v>1</v>
      </c>
      <c r="F10" s="131">
        <v>18</v>
      </c>
      <c r="G10" s="109" t="s">
        <v>8</v>
      </c>
      <c r="H10" s="109">
        <v>9</v>
      </c>
      <c r="I10" s="137">
        <f t="shared" si="4"/>
        <v>16</v>
      </c>
      <c r="J10" s="133">
        <v>18</v>
      </c>
      <c r="K10" s="137">
        <f t="shared" si="3"/>
        <v>2</v>
      </c>
      <c r="L10" s="163" t="s">
        <v>286</v>
      </c>
      <c r="M10" s="173" t="s">
        <v>397</v>
      </c>
      <c r="N10" s="109"/>
      <c r="O10" s="135">
        <f>VLOOKUP(B10,EXPLORACION!$A$2:$P$529,15,FALSE)</f>
        <v>4959341.0195000004</v>
      </c>
      <c r="P10" s="214">
        <f>VLOOKUP(B10,EXPLORACION!$A$2:$P$529,16,FALSE)</f>
        <v>2166762.3171000001</v>
      </c>
    </row>
    <row r="11" spans="1:16" hidden="1">
      <c r="A11" s="211" t="str">
        <f t="shared" si="0"/>
        <v>UPT1P17E1</v>
      </c>
      <c r="B11" s="130" t="str">
        <f t="shared" si="1"/>
        <v>UPT1P17</v>
      </c>
      <c r="C11" s="159" t="str">
        <f t="shared" si="2"/>
        <v>UPT1</v>
      </c>
      <c r="D11" s="160" t="s">
        <v>277</v>
      </c>
      <c r="E11" s="131">
        <v>1</v>
      </c>
      <c r="F11" s="109">
        <v>17</v>
      </c>
      <c r="G11" s="109" t="s">
        <v>8</v>
      </c>
      <c r="H11" s="109">
        <v>1</v>
      </c>
      <c r="I11" s="137">
        <v>0</v>
      </c>
      <c r="J11" s="133">
        <v>0.5</v>
      </c>
      <c r="K11" s="137">
        <f t="shared" si="3"/>
        <v>0.5</v>
      </c>
      <c r="L11" s="163" t="s">
        <v>354</v>
      </c>
      <c r="M11" s="173" t="s">
        <v>398</v>
      </c>
      <c r="N11" s="109"/>
      <c r="O11" s="135">
        <f>VLOOKUP(B11,EXPLORACION!$A$2:$P$529,15,FALSE)</f>
        <v>4959117.6257999996</v>
      </c>
      <c r="P11" s="214">
        <f>VLOOKUP(B11,EXPLORACION!$A$2:$P$529,16,FALSE)</f>
        <v>2167545.0518999998</v>
      </c>
    </row>
    <row r="12" spans="1:16" hidden="1">
      <c r="A12" s="211" t="str">
        <f t="shared" si="0"/>
        <v>UPT1P17E2</v>
      </c>
      <c r="B12" s="130" t="str">
        <f t="shared" si="1"/>
        <v>UPT1P17</v>
      </c>
      <c r="C12" s="159" t="str">
        <f t="shared" si="2"/>
        <v>UPT1</v>
      </c>
      <c r="D12" s="160" t="s">
        <v>277</v>
      </c>
      <c r="E12" s="131">
        <v>1</v>
      </c>
      <c r="F12" s="109">
        <v>17</v>
      </c>
      <c r="G12" s="109" t="s">
        <v>8</v>
      </c>
      <c r="H12" s="109">
        <v>2</v>
      </c>
      <c r="I12" s="137">
        <f t="shared" ref="I12:I20" si="5">J11</f>
        <v>0.5</v>
      </c>
      <c r="J12" s="133">
        <v>2</v>
      </c>
      <c r="K12" s="137">
        <f t="shared" si="3"/>
        <v>1.5</v>
      </c>
      <c r="L12" s="133" t="s">
        <v>355</v>
      </c>
      <c r="M12" s="173" t="s">
        <v>401</v>
      </c>
      <c r="N12" s="109"/>
      <c r="O12" s="135">
        <f>VLOOKUP(B12,EXPLORACION!$A$2:$P$529,15,FALSE)</f>
        <v>4959117.6257999996</v>
      </c>
      <c r="P12" s="214">
        <f>VLOOKUP(B12,EXPLORACION!$A$2:$P$529,16,FALSE)</f>
        <v>2167545.0518999998</v>
      </c>
    </row>
    <row r="13" spans="1:16" ht="25.5" hidden="1">
      <c r="A13" s="211" t="str">
        <f t="shared" si="0"/>
        <v>UPT1P17E3</v>
      </c>
      <c r="B13" s="130" t="str">
        <f t="shared" si="1"/>
        <v>UPT1P17</v>
      </c>
      <c r="C13" s="159" t="str">
        <f t="shared" si="2"/>
        <v>UPT1</v>
      </c>
      <c r="D13" s="160" t="s">
        <v>277</v>
      </c>
      <c r="E13" s="131">
        <v>1</v>
      </c>
      <c r="F13" s="109">
        <v>17</v>
      </c>
      <c r="G13" s="109" t="s">
        <v>8</v>
      </c>
      <c r="H13" s="109">
        <v>3</v>
      </c>
      <c r="I13" s="137">
        <f t="shared" si="5"/>
        <v>2</v>
      </c>
      <c r="J13" s="133">
        <v>3.5</v>
      </c>
      <c r="K13" s="137">
        <f t="shared" si="3"/>
        <v>1.5</v>
      </c>
      <c r="L13" s="133" t="s">
        <v>295</v>
      </c>
      <c r="M13" s="173" t="s">
        <v>402</v>
      </c>
      <c r="N13" s="109"/>
      <c r="O13" s="135">
        <f>VLOOKUP(B13,EXPLORACION!$A$2:$P$529,15,FALSE)</f>
        <v>4959117.6257999996</v>
      </c>
      <c r="P13" s="214">
        <f>VLOOKUP(B13,EXPLORACION!$A$2:$P$529,16,FALSE)</f>
        <v>2167545.0518999998</v>
      </c>
    </row>
    <row r="14" spans="1:16" ht="25.5" hidden="1">
      <c r="A14" s="211" t="str">
        <f t="shared" si="0"/>
        <v>UPT1P17E4</v>
      </c>
      <c r="B14" s="130" t="str">
        <f t="shared" si="1"/>
        <v>UPT1P17</v>
      </c>
      <c r="C14" s="159" t="str">
        <f t="shared" si="2"/>
        <v>UPT1</v>
      </c>
      <c r="D14" s="160" t="s">
        <v>277</v>
      </c>
      <c r="E14" s="131">
        <v>1</v>
      </c>
      <c r="F14" s="109">
        <v>17</v>
      </c>
      <c r="G14" s="109" t="s">
        <v>8</v>
      </c>
      <c r="H14" s="109">
        <v>4</v>
      </c>
      <c r="I14" s="137">
        <f t="shared" si="5"/>
        <v>3.5</v>
      </c>
      <c r="J14" s="133">
        <v>4</v>
      </c>
      <c r="K14" s="137">
        <f t="shared" si="3"/>
        <v>0.5</v>
      </c>
      <c r="L14" s="163" t="s">
        <v>297</v>
      </c>
      <c r="M14" s="172" t="s">
        <v>403</v>
      </c>
      <c r="N14" s="109"/>
      <c r="O14" s="135">
        <f>VLOOKUP(B14,EXPLORACION!$A$2:$P$529,15,FALSE)</f>
        <v>4959117.6257999996</v>
      </c>
      <c r="P14" s="214">
        <f>VLOOKUP(B14,EXPLORACION!$A$2:$P$529,16,FALSE)</f>
        <v>2167545.0518999998</v>
      </c>
    </row>
    <row r="15" spans="1:16" ht="25.5" hidden="1">
      <c r="A15" s="211" t="str">
        <f t="shared" si="0"/>
        <v>UPT1P17E5</v>
      </c>
      <c r="B15" s="130" t="str">
        <f t="shared" si="1"/>
        <v>UPT1P17</v>
      </c>
      <c r="C15" s="159" t="str">
        <f t="shared" si="2"/>
        <v>UPT1</v>
      </c>
      <c r="D15" s="160" t="s">
        <v>277</v>
      </c>
      <c r="E15" s="131">
        <v>1</v>
      </c>
      <c r="F15" s="109">
        <v>17</v>
      </c>
      <c r="G15" s="109" t="s">
        <v>8</v>
      </c>
      <c r="H15" s="109">
        <v>5</v>
      </c>
      <c r="I15" s="137">
        <f t="shared" si="5"/>
        <v>4</v>
      </c>
      <c r="J15" s="133">
        <v>8</v>
      </c>
      <c r="K15" s="137">
        <f t="shared" si="3"/>
        <v>4</v>
      </c>
      <c r="L15" s="163" t="s">
        <v>297</v>
      </c>
      <c r="M15" s="172" t="s">
        <v>404</v>
      </c>
      <c r="N15" s="109"/>
      <c r="O15" s="135">
        <f>VLOOKUP(B15,EXPLORACION!$A$2:$P$529,15,FALSE)</f>
        <v>4959117.6257999996</v>
      </c>
      <c r="P15" s="214">
        <f>VLOOKUP(B15,EXPLORACION!$A$2:$P$529,16,FALSE)</f>
        <v>2167545.0518999998</v>
      </c>
    </row>
    <row r="16" spans="1:16" ht="25.5" hidden="1">
      <c r="A16" s="211" t="str">
        <f t="shared" si="0"/>
        <v>UPT1P17E6</v>
      </c>
      <c r="B16" s="130" t="str">
        <f t="shared" si="1"/>
        <v>UPT1P17</v>
      </c>
      <c r="C16" s="159" t="str">
        <f t="shared" si="2"/>
        <v>UPT1</v>
      </c>
      <c r="D16" s="160" t="s">
        <v>277</v>
      </c>
      <c r="E16" s="131">
        <v>1</v>
      </c>
      <c r="F16" s="109">
        <v>17</v>
      </c>
      <c r="G16" s="109" t="s">
        <v>8</v>
      </c>
      <c r="H16" s="109">
        <v>6</v>
      </c>
      <c r="I16" s="137">
        <f t="shared" si="5"/>
        <v>8</v>
      </c>
      <c r="J16" s="133">
        <v>10</v>
      </c>
      <c r="K16" s="137">
        <f t="shared" si="3"/>
        <v>2</v>
      </c>
      <c r="L16" s="133" t="s">
        <v>295</v>
      </c>
      <c r="M16" s="172" t="s">
        <v>405</v>
      </c>
      <c r="N16" s="109"/>
      <c r="O16" s="135">
        <f>VLOOKUP(B16,EXPLORACION!$A$2:$P$529,15,FALSE)</f>
        <v>4959117.6257999996</v>
      </c>
      <c r="P16" s="214">
        <f>VLOOKUP(B16,EXPLORACION!$A$2:$P$529,16,FALSE)</f>
        <v>2167545.0518999998</v>
      </c>
    </row>
    <row r="17" spans="1:16" ht="25.5" hidden="1">
      <c r="A17" s="211" t="str">
        <f t="shared" si="0"/>
        <v>UPT1P17E7</v>
      </c>
      <c r="B17" s="130" t="str">
        <f t="shared" si="1"/>
        <v>UPT1P17</v>
      </c>
      <c r="C17" s="159" t="str">
        <f t="shared" si="2"/>
        <v>UPT1</v>
      </c>
      <c r="D17" s="160" t="s">
        <v>277</v>
      </c>
      <c r="E17" s="131">
        <v>1</v>
      </c>
      <c r="F17" s="109">
        <v>17</v>
      </c>
      <c r="G17" s="109" t="s">
        <v>8</v>
      </c>
      <c r="H17" s="109">
        <v>7</v>
      </c>
      <c r="I17" s="137">
        <f t="shared" si="5"/>
        <v>10</v>
      </c>
      <c r="J17" s="133">
        <v>12</v>
      </c>
      <c r="K17" s="137">
        <f t="shared" si="3"/>
        <v>2</v>
      </c>
      <c r="L17" s="163" t="s">
        <v>13</v>
      </c>
      <c r="M17" s="201" t="s">
        <v>406</v>
      </c>
      <c r="N17" s="109"/>
      <c r="O17" s="135">
        <f>VLOOKUP(B17,EXPLORACION!$A$2:$P$529,15,FALSE)</f>
        <v>4959117.6257999996</v>
      </c>
      <c r="P17" s="214">
        <f>VLOOKUP(B17,EXPLORACION!$A$2:$P$529,16,FALSE)</f>
        <v>2167545.0518999998</v>
      </c>
    </row>
    <row r="18" spans="1:16" ht="25.5" hidden="1">
      <c r="A18" s="211" t="str">
        <f t="shared" si="0"/>
        <v>UPT1P17E8</v>
      </c>
      <c r="B18" s="130" t="str">
        <f t="shared" si="1"/>
        <v>UPT1P17</v>
      </c>
      <c r="C18" s="159" t="str">
        <f t="shared" si="2"/>
        <v>UPT1</v>
      </c>
      <c r="D18" s="160" t="s">
        <v>277</v>
      </c>
      <c r="E18" s="131">
        <v>1</v>
      </c>
      <c r="F18" s="109">
        <v>17</v>
      </c>
      <c r="G18" s="109" t="s">
        <v>8</v>
      </c>
      <c r="H18" s="109">
        <v>8</v>
      </c>
      <c r="I18" s="137">
        <f t="shared" si="5"/>
        <v>12</v>
      </c>
      <c r="J18" s="133">
        <v>15</v>
      </c>
      <c r="K18" s="137">
        <f t="shared" si="3"/>
        <v>3</v>
      </c>
      <c r="L18" s="133" t="s">
        <v>12</v>
      </c>
      <c r="M18" s="172" t="s">
        <v>407</v>
      </c>
      <c r="N18" s="109"/>
      <c r="O18" s="135">
        <f>VLOOKUP(B18,EXPLORACION!$A$2:$P$529,15,FALSE)</f>
        <v>4959117.6257999996</v>
      </c>
      <c r="P18" s="214">
        <f>VLOOKUP(B18,EXPLORACION!$A$2:$P$529,16,FALSE)</f>
        <v>2167545.0518999998</v>
      </c>
    </row>
    <row r="19" spans="1:16" ht="25.5" hidden="1">
      <c r="A19" s="211" t="str">
        <f t="shared" si="0"/>
        <v>UPT1P17E9</v>
      </c>
      <c r="B19" s="130" t="str">
        <f t="shared" si="1"/>
        <v>UPT1P17</v>
      </c>
      <c r="C19" s="159" t="str">
        <f t="shared" si="2"/>
        <v>UPT1</v>
      </c>
      <c r="D19" s="160" t="s">
        <v>277</v>
      </c>
      <c r="E19" s="131">
        <v>1</v>
      </c>
      <c r="F19" s="109">
        <v>17</v>
      </c>
      <c r="G19" s="109" t="s">
        <v>8</v>
      </c>
      <c r="H19" s="109">
        <v>9</v>
      </c>
      <c r="I19" s="137">
        <f t="shared" si="5"/>
        <v>15</v>
      </c>
      <c r="J19" s="133">
        <v>18</v>
      </c>
      <c r="K19" s="137">
        <f t="shared" si="3"/>
        <v>3</v>
      </c>
      <c r="L19" s="133" t="s">
        <v>12</v>
      </c>
      <c r="M19" s="172" t="s">
        <v>407</v>
      </c>
      <c r="N19" s="109"/>
      <c r="O19" s="135">
        <f>VLOOKUP(B19,EXPLORACION!$A$2:$P$529,15,FALSE)</f>
        <v>4959117.6257999996</v>
      </c>
      <c r="P19" s="214">
        <f>VLOOKUP(B19,EXPLORACION!$A$2:$P$529,16,FALSE)</f>
        <v>2167545.0518999998</v>
      </c>
    </row>
    <row r="20" spans="1:16" ht="25.5" hidden="1">
      <c r="A20" s="211" t="str">
        <f t="shared" si="0"/>
        <v>UPT1P17E10</v>
      </c>
      <c r="B20" s="130" t="str">
        <f t="shared" si="1"/>
        <v>UPT1P17</v>
      </c>
      <c r="C20" s="159" t="str">
        <f t="shared" si="2"/>
        <v>UPT1</v>
      </c>
      <c r="D20" s="160" t="s">
        <v>277</v>
      </c>
      <c r="E20" s="131">
        <v>1</v>
      </c>
      <c r="F20" s="109">
        <v>17</v>
      </c>
      <c r="G20" s="109" t="s">
        <v>8</v>
      </c>
      <c r="H20" s="109">
        <v>10</v>
      </c>
      <c r="I20" s="137">
        <f t="shared" si="5"/>
        <v>18</v>
      </c>
      <c r="J20" s="133">
        <v>20</v>
      </c>
      <c r="K20" s="137">
        <f t="shared" si="3"/>
        <v>2</v>
      </c>
      <c r="L20" s="163" t="s">
        <v>409</v>
      </c>
      <c r="M20" s="172" t="s">
        <v>408</v>
      </c>
      <c r="N20" s="109"/>
      <c r="O20" s="135">
        <f>VLOOKUP(B20,EXPLORACION!$A$2:$P$529,15,FALSE)</f>
        <v>4959117.6257999996</v>
      </c>
      <c r="P20" s="214">
        <f>VLOOKUP(B20,EXPLORACION!$A$2:$P$529,16,FALSE)</f>
        <v>2167545.0518999998</v>
      </c>
    </row>
    <row r="21" spans="1:16" ht="25.5" hidden="1">
      <c r="A21" s="211" t="str">
        <f t="shared" si="0"/>
        <v>UPT1P16E1</v>
      </c>
      <c r="B21" s="130" t="str">
        <f t="shared" si="1"/>
        <v>UPT1P16</v>
      </c>
      <c r="C21" s="159" t="str">
        <f t="shared" si="2"/>
        <v>UPT1</v>
      </c>
      <c r="D21" s="160" t="s">
        <v>277</v>
      </c>
      <c r="E21" s="131">
        <v>1</v>
      </c>
      <c r="F21" s="109">
        <v>16</v>
      </c>
      <c r="G21" s="109" t="s">
        <v>8</v>
      </c>
      <c r="H21" s="109">
        <v>1</v>
      </c>
      <c r="I21" s="137">
        <v>0</v>
      </c>
      <c r="J21" s="133">
        <v>1.5</v>
      </c>
      <c r="K21" s="137">
        <f t="shared" si="3"/>
        <v>1.5</v>
      </c>
      <c r="L21" s="133" t="s">
        <v>410</v>
      </c>
      <c r="M21" s="172" t="s">
        <v>413</v>
      </c>
      <c r="N21" s="109"/>
      <c r="O21" s="135">
        <f>VLOOKUP(B21,EXPLORACION!$A$2:$P$529,15,FALSE)</f>
        <v>4960238.6698000003</v>
      </c>
      <c r="P21" s="214">
        <f>VLOOKUP(B21,EXPLORACION!$A$2:$P$529,16,FALSE)</f>
        <v>2168099.5477</v>
      </c>
    </row>
    <row r="22" spans="1:16" hidden="1">
      <c r="A22" s="211" t="str">
        <f t="shared" si="0"/>
        <v>UPT1P16E2</v>
      </c>
      <c r="B22" s="130" t="str">
        <f t="shared" si="1"/>
        <v>UPT1P16</v>
      </c>
      <c r="C22" s="159" t="str">
        <f t="shared" si="2"/>
        <v>UPT1</v>
      </c>
      <c r="D22" s="160" t="s">
        <v>277</v>
      </c>
      <c r="E22" s="131">
        <v>1</v>
      </c>
      <c r="F22" s="109">
        <v>16</v>
      </c>
      <c r="G22" s="109" t="s">
        <v>8</v>
      </c>
      <c r="H22" s="109">
        <v>2</v>
      </c>
      <c r="I22" s="137">
        <f t="shared" ref="I22:I28" si="6">J21</f>
        <v>1.5</v>
      </c>
      <c r="J22" s="133">
        <v>3.5</v>
      </c>
      <c r="K22" s="137">
        <f t="shared" si="3"/>
        <v>2</v>
      </c>
      <c r="L22" s="133" t="s">
        <v>284</v>
      </c>
      <c r="M22" s="172" t="s">
        <v>414</v>
      </c>
      <c r="N22" s="109"/>
      <c r="O22" s="135">
        <f>VLOOKUP(B22,EXPLORACION!$A$2:$P$529,15,FALSE)</f>
        <v>4960238.6698000003</v>
      </c>
      <c r="P22" s="214">
        <f>VLOOKUP(B22,EXPLORACION!$A$2:$P$529,16,FALSE)</f>
        <v>2168099.5477</v>
      </c>
    </row>
    <row r="23" spans="1:16" ht="25.5" hidden="1">
      <c r="A23" s="211" t="str">
        <f t="shared" si="0"/>
        <v>UPT1P16E3</v>
      </c>
      <c r="B23" s="130" t="str">
        <f t="shared" si="1"/>
        <v>UPT1P16</v>
      </c>
      <c r="C23" s="159" t="str">
        <f t="shared" si="2"/>
        <v>UPT1</v>
      </c>
      <c r="D23" s="160" t="s">
        <v>277</v>
      </c>
      <c r="E23" s="131">
        <v>1</v>
      </c>
      <c r="F23" s="109">
        <v>16</v>
      </c>
      <c r="G23" s="109" t="s">
        <v>8</v>
      </c>
      <c r="H23" s="109">
        <v>3</v>
      </c>
      <c r="I23" s="137">
        <f t="shared" si="6"/>
        <v>3.5</v>
      </c>
      <c r="J23" s="133">
        <v>7</v>
      </c>
      <c r="K23" s="137">
        <f t="shared" si="3"/>
        <v>3.5</v>
      </c>
      <c r="L23" s="133" t="s">
        <v>284</v>
      </c>
      <c r="M23" s="172" t="s">
        <v>415</v>
      </c>
      <c r="N23" s="109"/>
      <c r="O23" s="135">
        <f>VLOOKUP(B23,EXPLORACION!$A$2:$P$529,15,FALSE)</f>
        <v>4960238.6698000003</v>
      </c>
      <c r="P23" s="214">
        <f>VLOOKUP(B23,EXPLORACION!$A$2:$P$529,16,FALSE)</f>
        <v>2168099.5477</v>
      </c>
    </row>
    <row r="24" spans="1:16" ht="25.5" hidden="1">
      <c r="A24" s="211" t="str">
        <f t="shared" si="0"/>
        <v>UPT1P16E4</v>
      </c>
      <c r="B24" s="130" t="str">
        <f t="shared" si="1"/>
        <v>UPT1P16</v>
      </c>
      <c r="C24" s="159" t="str">
        <f t="shared" si="2"/>
        <v>UPT1</v>
      </c>
      <c r="D24" s="160" t="s">
        <v>277</v>
      </c>
      <c r="E24" s="131">
        <v>1</v>
      </c>
      <c r="F24" s="109">
        <v>16</v>
      </c>
      <c r="G24" s="109" t="s">
        <v>8</v>
      </c>
      <c r="H24" s="109">
        <v>4</v>
      </c>
      <c r="I24" s="137">
        <f t="shared" si="6"/>
        <v>7</v>
      </c>
      <c r="J24" s="133">
        <v>10</v>
      </c>
      <c r="K24" s="137">
        <f t="shared" si="3"/>
        <v>3</v>
      </c>
      <c r="L24" s="133" t="s">
        <v>295</v>
      </c>
      <c r="M24" s="172" t="s">
        <v>416</v>
      </c>
      <c r="N24" s="109"/>
      <c r="O24" s="135">
        <f>VLOOKUP(B24,EXPLORACION!$A$2:$P$529,15,FALSE)</f>
        <v>4960238.6698000003</v>
      </c>
      <c r="P24" s="214">
        <f>VLOOKUP(B24,EXPLORACION!$A$2:$P$529,16,FALSE)</f>
        <v>2168099.5477</v>
      </c>
    </row>
    <row r="25" spans="1:16" ht="25.5" hidden="1">
      <c r="A25" s="211" t="str">
        <f t="shared" si="0"/>
        <v>UPT1P16E5</v>
      </c>
      <c r="B25" s="130" t="str">
        <f t="shared" si="1"/>
        <v>UPT1P16</v>
      </c>
      <c r="C25" s="159" t="str">
        <f t="shared" si="2"/>
        <v>UPT1</v>
      </c>
      <c r="D25" s="160" t="s">
        <v>277</v>
      </c>
      <c r="E25" s="131">
        <v>1</v>
      </c>
      <c r="F25" s="109">
        <v>16</v>
      </c>
      <c r="G25" s="109" t="s">
        <v>8</v>
      </c>
      <c r="H25" s="109">
        <v>5</v>
      </c>
      <c r="I25" s="137">
        <f t="shared" si="6"/>
        <v>10</v>
      </c>
      <c r="J25" s="133">
        <v>15</v>
      </c>
      <c r="K25" s="137">
        <f t="shared" si="3"/>
        <v>5</v>
      </c>
      <c r="L25" s="133" t="s">
        <v>295</v>
      </c>
      <c r="M25" s="172" t="s">
        <v>417</v>
      </c>
      <c r="N25" s="109"/>
      <c r="O25" s="135">
        <f>VLOOKUP(B25,EXPLORACION!$A$2:$P$529,15,FALSE)</f>
        <v>4960238.6698000003</v>
      </c>
      <c r="P25" s="214">
        <f>VLOOKUP(B25,EXPLORACION!$A$2:$P$529,16,FALSE)</f>
        <v>2168099.5477</v>
      </c>
    </row>
    <row r="26" spans="1:16" ht="25.5" hidden="1">
      <c r="A26" s="211" t="str">
        <f t="shared" si="0"/>
        <v>UPT1P16E6</v>
      </c>
      <c r="B26" s="130" t="str">
        <f t="shared" si="1"/>
        <v>UPT1P16</v>
      </c>
      <c r="C26" s="159" t="str">
        <f t="shared" si="2"/>
        <v>UPT1</v>
      </c>
      <c r="D26" s="160" t="s">
        <v>277</v>
      </c>
      <c r="E26" s="131">
        <v>1</v>
      </c>
      <c r="F26" s="109">
        <v>16</v>
      </c>
      <c r="G26" s="109" t="s">
        <v>8</v>
      </c>
      <c r="H26" s="109">
        <v>6</v>
      </c>
      <c r="I26" s="137">
        <f t="shared" si="6"/>
        <v>15</v>
      </c>
      <c r="J26" s="133">
        <v>20</v>
      </c>
      <c r="K26" s="137">
        <f t="shared" si="3"/>
        <v>5</v>
      </c>
      <c r="L26" s="163" t="s">
        <v>411</v>
      </c>
      <c r="M26" s="172" t="s">
        <v>418</v>
      </c>
      <c r="N26" s="109"/>
      <c r="O26" s="135">
        <f>VLOOKUP(B26,EXPLORACION!$A$2:$P$529,15,FALSE)</f>
        <v>4960238.6698000003</v>
      </c>
      <c r="P26" s="214">
        <f>VLOOKUP(B26,EXPLORACION!$A$2:$P$529,16,FALSE)</f>
        <v>2168099.5477</v>
      </c>
    </row>
    <row r="27" spans="1:16" ht="25.5" hidden="1">
      <c r="A27" s="211" t="str">
        <f t="shared" si="0"/>
        <v>UPT1P16E7</v>
      </c>
      <c r="B27" s="130" t="str">
        <f t="shared" si="1"/>
        <v>UPT1P16</v>
      </c>
      <c r="C27" s="159" t="str">
        <f t="shared" si="2"/>
        <v>UPT1</v>
      </c>
      <c r="D27" s="160" t="s">
        <v>277</v>
      </c>
      <c r="E27" s="131">
        <v>1</v>
      </c>
      <c r="F27" s="109">
        <v>16</v>
      </c>
      <c r="G27" s="109" t="s">
        <v>8</v>
      </c>
      <c r="H27" s="109">
        <v>7</v>
      </c>
      <c r="I27" s="137">
        <f t="shared" si="6"/>
        <v>20</v>
      </c>
      <c r="J27" s="133">
        <v>22</v>
      </c>
      <c r="K27" s="137">
        <f t="shared" si="3"/>
        <v>2</v>
      </c>
      <c r="L27" s="163" t="s">
        <v>412</v>
      </c>
      <c r="M27" s="172" t="s">
        <v>419</v>
      </c>
      <c r="N27" s="109"/>
      <c r="O27" s="135">
        <f>VLOOKUP(B27,EXPLORACION!$A$2:$P$529,15,FALSE)</f>
        <v>4960238.6698000003</v>
      </c>
      <c r="P27" s="214">
        <f>VLOOKUP(B27,EXPLORACION!$A$2:$P$529,16,FALSE)</f>
        <v>2168099.5477</v>
      </c>
    </row>
    <row r="28" spans="1:16" ht="25.5" hidden="1">
      <c r="A28" s="211" t="str">
        <f t="shared" si="0"/>
        <v>UPT1P16E8</v>
      </c>
      <c r="B28" s="130" t="str">
        <f t="shared" si="1"/>
        <v>UPT1P16</v>
      </c>
      <c r="C28" s="159" t="str">
        <f t="shared" si="2"/>
        <v>UPT1</v>
      </c>
      <c r="D28" s="160" t="s">
        <v>277</v>
      </c>
      <c r="E28" s="131">
        <v>1</v>
      </c>
      <c r="F28" s="109">
        <v>16</v>
      </c>
      <c r="G28" s="109" t="s">
        <v>8</v>
      </c>
      <c r="H28" s="109">
        <v>8</v>
      </c>
      <c r="I28" s="137">
        <f t="shared" si="6"/>
        <v>22</v>
      </c>
      <c r="J28" s="163">
        <v>24</v>
      </c>
      <c r="K28" s="137">
        <f t="shared" si="3"/>
        <v>2</v>
      </c>
      <c r="L28" s="133" t="s">
        <v>295</v>
      </c>
      <c r="M28" s="172" t="s">
        <v>420</v>
      </c>
      <c r="N28" s="109"/>
      <c r="O28" s="135">
        <f>VLOOKUP(B28,EXPLORACION!$A$2:$P$529,15,FALSE)</f>
        <v>4960238.6698000003</v>
      </c>
      <c r="P28" s="214">
        <f>VLOOKUP(B28,EXPLORACION!$A$2:$P$529,16,FALSE)</f>
        <v>2168099.5477</v>
      </c>
    </row>
    <row r="29" spans="1:16" hidden="1">
      <c r="A29" s="211" t="str">
        <f t="shared" si="0"/>
        <v>UPT1P15E1</v>
      </c>
      <c r="B29" s="130" t="str">
        <f t="shared" si="1"/>
        <v>UPT1P15</v>
      </c>
      <c r="C29" s="159" t="str">
        <f t="shared" si="2"/>
        <v>UPT1</v>
      </c>
      <c r="D29" s="160" t="s">
        <v>277</v>
      </c>
      <c r="E29" s="131">
        <v>1</v>
      </c>
      <c r="F29" s="109">
        <v>15</v>
      </c>
      <c r="G29" s="109" t="s">
        <v>8</v>
      </c>
      <c r="H29" s="109">
        <v>1</v>
      </c>
      <c r="I29" s="137">
        <v>0</v>
      </c>
      <c r="J29" s="133">
        <v>1</v>
      </c>
      <c r="K29" s="137">
        <f t="shared" si="3"/>
        <v>1</v>
      </c>
      <c r="L29" s="133" t="s">
        <v>410</v>
      </c>
      <c r="M29" s="172" t="s">
        <v>421</v>
      </c>
      <c r="N29" s="109"/>
      <c r="O29" s="135">
        <f>VLOOKUP(B29,EXPLORACION!$A$2:$P$529,15,FALSE)</f>
        <v>4960960.9132000003</v>
      </c>
      <c r="P29" s="214">
        <f>VLOOKUP(B29,EXPLORACION!$A$2:$P$529,16,FALSE)</f>
        <v>2168024.3043999998</v>
      </c>
    </row>
    <row r="30" spans="1:16" ht="25.5" hidden="1">
      <c r="A30" s="211" t="str">
        <f t="shared" si="0"/>
        <v>UPT1P15E2</v>
      </c>
      <c r="B30" s="130" t="str">
        <f t="shared" si="1"/>
        <v>UPT1P15</v>
      </c>
      <c r="C30" s="159" t="str">
        <f t="shared" si="2"/>
        <v>UPT1</v>
      </c>
      <c r="D30" s="160" t="s">
        <v>277</v>
      </c>
      <c r="E30" s="131">
        <v>1</v>
      </c>
      <c r="F30" s="109">
        <v>15</v>
      </c>
      <c r="G30" s="109" t="s">
        <v>8</v>
      </c>
      <c r="H30" s="109">
        <v>2</v>
      </c>
      <c r="I30" s="137">
        <f t="shared" ref="I30:I41" si="7">J29</f>
        <v>1</v>
      </c>
      <c r="J30" s="133">
        <v>2</v>
      </c>
      <c r="K30" s="137">
        <f t="shared" si="3"/>
        <v>1</v>
      </c>
      <c r="L30" s="163" t="s">
        <v>284</v>
      </c>
      <c r="M30" s="172" t="s">
        <v>422</v>
      </c>
      <c r="N30" s="109"/>
      <c r="O30" s="135">
        <f>VLOOKUP(B30,EXPLORACION!$A$2:$P$529,15,FALSE)</f>
        <v>4960960.9132000003</v>
      </c>
      <c r="P30" s="214">
        <f>VLOOKUP(B30,EXPLORACION!$A$2:$P$529,16,FALSE)</f>
        <v>2168024.3043999998</v>
      </c>
    </row>
    <row r="31" spans="1:16" ht="25.5" hidden="1">
      <c r="A31" s="211" t="str">
        <f t="shared" si="0"/>
        <v>UPT1P15E3</v>
      </c>
      <c r="B31" s="130" t="str">
        <f t="shared" si="1"/>
        <v>UPT1P15</v>
      </c>
      <c r="C31" s="159" t="str">
        <f t="shared" si="2"/>
        <v>UPT1</v>
      </c>
      <c r="D31" s="160" t="s">
        <v>277</v>
      </c>
      <c r="E31" s="131">
        <v>1</v>
      </c>
      <c r="F31" s="109">
        <v>15</v>
      </c>
      <c r="G31" s="109" t="s">
        <v>8</v>
      </c>
      <c r="H31" s="109">
        <v>3</v>
      </c>
      <c r="I31" s="137">
        <f t="shared" si="7"/>
        <v>2</v>
      </c>
      <c r="J31" s="133">
        <v>4</v>
      </c>
      <c r="K31" s="137">
        <f t="shared" si="3"/>
        <v>2</v>
      </c>
      <c r="L31" s="163" t="s">
        <v>284</v>
      </c>
      <c r="M31" s="172" t="s">
        <v>423</v>
      </c>
      <c r="N31" s="109"/>
      <c r="O31" s="135">
        <f>VLOOKUP(B31,EXPLORACION!$A$2:$P$529,15,FALSE)</f>
        <v>4960960.9132000003</v>
      </c>
      <c r="P31" s="214">
        <f>VLOOKUP(B31,EXPLORACION!$A$2:$P$529,16,FALSE)</f>
        <v>2168024.3043999998</v>
      </c>
    </row>
    <row r="32" spans="1:16" ht="38.25" hidden="1">
      <c r="A32" s="211" t="str">
        <f t="shared" si="0"/>
        <v>UPT1P15E4</v>
      </c>
      <c r="B32" s="130" t="str">
        <f t="shared" si="1"/>
        <v>UPT1P15</v>
      </c>
      <c r="C32" s="159" t="str">
        <f t="shared" si="2"/>
        <v>UPT1</v>
      </c>
      <c r="D32" s="160" t="s">
        <v>277</v>
      </c>
      <c r="E32" s="131">
        <v>1</v>
      </c>
      <c r="F32" s="109">
        <v>15</v>
      </c>
      <c r="G32" s="109" t="s">
        <v>8</v>
      </c>
      <c r="H32" s="109">
        <v>4</v>
      </c>
      <c r="I32" s="137">
        <f t="shared" si="7"/>
        <v>4</v>
      </c>
      <c r="J32" s="133">
        <v>12</v>
      </c>
      <c r="K32" s="137">
        <f t="shared" si="3"/>
        <v>8</v>
      </c>
      <c r="L32" s="163" t="s">
        <v>284</v>
      </c>
      <c r="M32" s="172" t="s">
        <v>424</v>
      </c>
      <c r="N32" s="109"/>
      <c r="O32" s="135">
        <f>VLOOKUP(B32,EXPLORACION!$A$2:$P$529,15,FALSE)</f>
        <v>4960960.9132000003</v>
      </c>
      <c r="P32" s="214">
        <f>VLOOKUP(B32,EXPLORACION!$A$2:$P$529,16,FALSE)</f>
        <v>2168024.3043999998</v>
      </c>
    </row>
    <row r="33" spans="1:16" ht="38.25" hidden="1">
      <c r="A33" s="211" t="str">
        <f t="shared" si="0"/>
        <v>UPT1P15E5</v>
      </c>
      <c r="B33" s="130" t="str">
        <f t="shared" si="1"/>
        <v>UPT1P15</v>
      </c>
      <c r="C33" s="159" t="str">
        <f t="shared" si="2"/>
        <v>UPT1</v>
      </c>
      <c r="D33" s="160" t="s">
        <v>277</v>
      </c>
      <c r="E33" s="131">
        <v>1</v>
      </c>
      <c r="F33" s="109">
        <v>15</v>
      </c>
      <c r="G33" s="109" t="s">
        <v>8</v>
      </c>
      <c r="H33" s="109">
        <v>5</v>
      </c>
      <c r="I33" s="137">
        <f t="shared" si="7"/>
        <v>12</v>
      </c>
      <c r="J33" s="133">
        <v>13</v>
      </c>
      <c r="K33" s="137">
        <f t="shared" si="3"/>
        <v>1</v>
      </c>
      <c r="L33" s="163" t="s">
        <v>284</v>
      </c>
      <c r="M33" s="172" t="s">
        <v>425</v>
      </c>
      <c r="N33" s="109"/>
      <c r="O33" s="135">
        <f>VLOOKUP(B33,EXPLORACION!$A$2:$P$529,15,FALSE)</f>
        <v>4960960.9132000003</v>
      </c>
      <c r="P33" s="214">
        <f>VLOOKUP(B33,EXPLORACION!$A$2:$P$529,16,FALSE)</f>
        <v>2168024.3043999998</v>
      </c>
    </row>
    <row r="34" spans="1:16" ht="25.5" hidden="1">
      <c r="A34" s="211" t="str">
        <f t="shared" si="0"/>
        <v>UPT1P15E6</v>
      </c>
      <c r="B34" s="130" t="str">
        <f t="shared" si="1"/>
        <v>UPT1P15</v>
      </c>
      <c r="C34" s="159" t="str">
        <f t="shared" si="2"/>
        <v>UPT1</v>
      </c>
      <c r="D34" s="160" t="s">
        <v>277</v>
      </c>
      <c r="E34" s="131">
        <v>1</v>
      </c>
      <c r="F34" s="109">
        <v>15</v>
      </c>
      <c r="G34" s="109" t="s">
        <v>8</v>
      </c>
      <c r="H34" s="109">
        <v>6</v>
      </c>
      <c r="I34" s="137">
        <f t="shared" si="7"/>
        <v>13</v>
      </c>
      <c r="J34" s="133">
        <v>15</v>
      </c>
      <c r="K34" s="137">
        <f t="shared" si="3"/>
        <v>2</v>
      </c>
      <c r="L34" s="163" t="s">
        <v>284</v>
      </c>
      <c r="M34" s="172" t="s">
        <v>426</v>
      </c>
      <c r="N34" s="109"/>
      <c r="O34" s="135">
        <f>VLOOKUP(B34,EXPLORACION!$A$2:$P$529,15,FALSE)</f>
        <v>4960960.9132000003</v>
      </c>
      <c r="P34" s="214">
        <f>VLOOKUP(B34,EXPLORACION!$A$2:$P$529,16,FALSE)</f>
        <v>2168024.3043999998</v>
      </c>
    </row>
    <row r="35" spans="1:16" ht="25.5" hidden="1">
      <c r="A35" s="211" t="str">
        <f t="shared" si="0"/>
        <v>UPT1P15E7</v>
      </c>
      <c r="B35" s="130" t="str">
        <f t="shared" si="1"/>
        <v>UPT1P15</v>
      </c>
      <c r="C35" s="159" t="str">
        <f t="shared" si="2"/>
        <v>UPT1</v>
      </c>
      <c r="D35" s="160" t="s">
        <v>277</v>
      </c>
      <c r="E35" s="131">
        <v>1</v>
      </c>
      <c r="F35" s="109">
        <v>15</v>
      </c>
      <c r="G35" s="109" t="s">
        <v>8</v>
      </c>
      <c r="H35" s="109">
        <v>7</v>
      </c>
      <c r="I35" s="137">
        <f t="shared" si="7"/>
        <v>15</v>
      </c>
      <c r="J35" s="133">
        <v>16</v>
      </c>
      <c r="K35" s="137">
        <f t="shared" si="3"/>
        <v>1</v>
      </c>
      <c r="L35" s="163" t="s">
        <v>284</v>
      </c>
      <c r="M35" s="172" t="s">
        <v>427</v>
      </c>
      <c r="N35" s="109"/>
      <c r="O35" s="135">
        <f>VLOOKUP(B35,EXPLORACION!$A$2:$P$529,15,FALSE)</f>
        <v>4960960.9132000003</v>
      </c>
      <c r="P35" s="214">
        <f>VLOOKUP(B35,EXPLORACION!$A$2:$P$529,16,FALSE)</f>
        <v>2168024.3043999998</v>
      </c>
    </row>
    <row r="36" spans="1:16" ht="21.95" hidden="1" customHeight="1">
      <c r="A36" s="211" t="str">
        <f t="shared" si="0"/>
        <v>UPT1P15E8</v>
      </c>
      <c r="B36" s="130" t="str">
        <f t="shared" si="1"/>
        <v>UPT1P15</v>
      </c>
      <c r="C36" s="159" t="str">
        <f t="shared" si="2"/>
        <v>UPT1</v>
      </c>
      <c r="D36" s="160" t="s">
        <v>277</v>
      </c>
      <c r="E36" s="131">
        <v>1</v>
      </c>
      <c r="F36" s="109">
        <v>15</v>
      </c>
      <c r="G36" s="109" t="s">
        <v>8</v>
      </c>
      <c r="H36" s="109">
        <v>8</v>
      </c>
      <c r="I36" s="137">
        <f t="shared" si="7"/>
        <v>16</v>
      </c>
      <c r="J36" s="164">
        <v>17</v>
      </c>
      <c r="K36" s="137">
        <f t="shared" si="3"/>
        <v>1</v>
      </c>
      <c r="L36" s="163" t="s">
        <v>284</v>
      </c>
      <c r="M36" s="172" t="s">
        <v>428</v>
      </c>
      <c r="N36" s="109"/>
      <c r="O36" s="135">
        <f>VLOOKUP(B36,EXPLORACION!$A$2:$P$529,15,FALSE)</f>
        <v>4960960.9132000003</v>
      </c>
      <c r="P36" s="214">
        <f>VLOOKUP(B36,EXPLORACION!$A$2:$P$529,16,FALSE)</f>
        <v>2168024.3043999998</v>
      </c>
    </row>
    <row r="37" spans="1:16" ht="25.5" hidden="1">
      <c r="A37" s="211" t="str">
        <f t="shared" si="0"/>
        <v>UPT1P15E9</v>
      </c>
      <c r="B37" s="130" t="str">
        <f t="shared" si="1"/>
        <v>UPT1P15</v>
      </c>
      <c r="C37" s="159" t="str">
        <f t="shared" si="2"/>
        <v>UPT1</v>
      </c>
      <c r="D37" s="160" t="s">
        <v>277</v>
      </c>
      <c r="E37" s="131">
        <v>1</v>
      </c>
      <c r="F37" s="109">
        <v>15</v>
      </c>
      <c r="G37" s="109" t="s">
        <v>8</v>
      </c>
      <c r="H37" s="109">
        <v>9</v>
      </c>
      <c r="I37" s="137">
        <f t="shared" si="7"/>
        <v>17</v>
      </c>
      <c r="J37" s="133">
        <v>17.5</v>
      </c>
      <c r="K37" s="137">
        <f t="shared" si="3"/>
        <v>0.5</v>
      </c>
      <c r="L37" s="163" t="s">
        <v>284</v>
      </c>
      <c r="M37" s="172" t="s">
        <v>429</v>
      </c>
      <c r="N37" s="109"/>
      <c r="O37" s="135">
        <f>VLOOKUP(B37,EXPLORACION!$A$2:$P$529,15,FALSE)</f>
        <v>4960960.9132000003</v>
      </c>
      <c r="P37" s="214">
        <f>VLOOKUP(B37,EXPLORACION!$A$2:$P$529,16,FALSE)</f>
        <v>2168024.3043999998</v>
      </c>
    </row>
    <row r="38" spans="1:16" ht="25.5" hidden="1">
      <c r="A38" s="211" t="str">
        <f t="shared" si="0"/>
        <v>UPT1P15E10</v>
      </c>
      <c r="B38" s="130" t="str">
        <f t="shared" si="1"/>
        <v>UPT1P15</v>
      </c>
      <c r="C38" s="159" t="str">
        <f t="shared" si="2"/>
        <v>UPT1</v>
      </c>
      <c r="D38" s="160" t="s">
        <v>277</v>
      </c>
      <c r="E38" s="131">
        <v>1</v>
      </c>
      <c r="F38" s="109">
        <v>15</v>
      </c>
      <c r="G38" s="109" t="s">
        <v>8</v>
      </c>
      <c r="H38" s="109">
        <v>10</v>
      </c>
      <c r="I38" s="137">
        <f t="shared" si="7"/>
        <v>17.5</v>
      </c>
      <c r="J38" s="133">
        <v>20</v>
      </c>
      <c r="K38" s="137">
        <f t="shared" si="3"/>
        <v>2.5</v>
      </c>
      <c r="L38" s="163" t="s">
        <v>284</v>
      </c>
      <c r="M38" s="172" t="s">
        <v>430</v>
      </c>
      <c r="N38" s="109"/>
      <c r="O38" s="135">
        <f>VLOOKUP(B38,EXPLORACION!$A$2:$P$529,15,FALSE)</f>
        <v>4960960.9132000003</v>
      </c>
      <c r="P38" s="214">
        <f>VLOOKUP(B38,EXPLORACION!$A$2:$P$529,16,FALSE)</f>
        <v>2168024.3043999998</v>
      </c>
    </row>
    <row r="39" spans="1:16" hidden="1">
      <c r="A39" s="211" t="str">
        <f t="shared" si="0"/>
        <v>UPT1P15E11</v>
      </c>
      <c r="B39" s="130" t="str">
        <f t="shared" si="1"/>
        <v>UPT1P15</v>
      </c>
      <c r="C39" s="159" t="str">
        <f t="shared" si="2"/>
        <v>UPT1</v>
      </c>
      <c r="D39" s="160" t="s">
        <v>277</v>
      </c>
      <c r="E39" s="131">
        <v>1</v>
      </c>
      <c r="F39" s="109">
        <v>15</v>
      </c>
      <c r="G39" s="109" t="s">
        <v>8</v>
      </c>
      <c r="H39" s="109">
        <v>11</v>
      </c>
      <c r="I39" s="137">
        <f t="shared" si="7"/>
        <v>20</v>
      </c>
      <c r="J39" s="133">
        <v>21</v>
      </c>
      <c r="K39" s="137">
        <f t="shared" si="3"/>
        <v>1</v>
      </c>
      <c r="L39" s="163" t="s">
        <v>284</v>
      </c>
      <c r="M39" s="172" t="s">
        <v>431</v>
      </c>
      <c r="N39" s="109"/>
      <c r="O39" s="135">
        <f>VLOOKUP(B39,EXPLORACION!$A$2:$P$529,15,FALSE)</f>
        <v>4960960.9132000003</v>
      </c>
      <c r="P39" s="214">
        <f>VLOOKUP(B39,EXPLORACION!$A$2:$P$529,16,FALSE)</f>
        <v>2168024.3043999998</v>
      </c>
    </row>
    <row r="40" spans="1:16" hidden="1">
      <c r="A40" s="211" t="str">
        <f t="shared" si="0"/>
        <v>UPT1P15E12</v>
      </c>
      <c r="B40" s="130" t="str">
        <f t="shared" si="1"/>
        <v>UPT1P15</v>
      </c>
      <c r="C40" s="159" t="str">
        <f t="shared" si="2"/>
        <v>UPT1</v>
      </c>
      <c r="D40" s="160" t="s">
        <v>277</v>
      </c>
      <c r="E40" s="131">
        <v>1</v>
      </c>
      <c r="F40" s="109">
        <v>15</v>
      </c>
      <c r="G40" s="109" t="s">
        <v>8</v>
      </c>
      <c r="H40" s="109">
        <v>12</v>
      </c>
      <c r="I40" s="137">
        <f t="shared" si="7"/>
        <v>21</v>
      </c>
      <c r="J40" s="133">
        <v>23</v>
      </c>
      <c r="K40" s="137">
        <f t="shared" si="3"/>
        <v>2</v>
      </c>
      <c r="L40" s="163" t="s">
        <v>284</v>
      </c>
      <c r="M40" s="172" t="s">
        <v>432</v>
      </c>
      <c r="N40" s="109"/>
      <c r="O40" s="135">
        <f>VLOOKUP(B40,EXPLORACION!$A$2:$P$529,15,FALSE)</f>
        <v>4960960.9132000003</v>
      </c>
      <c r="P40" s="214">
        <f>VLOOKUP(B40,EXPLORACION!$A$2:$P$529,16,FALSE)</f>
        <v>2168024.3043999998</v>
      </c>
    </row>
    <row r="41" spans="1:16" ht="25.5" hidden="1">
      <c r="A41" s="211" t="str">
        <f t="shared" si="0"/>
        <v>UPT1P15E13</v>
      </c>
      <c r="B41" s="130" t="str">
        <f t="shared" si="1"/>
        <v>UPT1P15</v>
      </c>
      <c r="C41" s="159" t="str">
        <f t="shared" si="2"/>
        <v>UPT1</v>
      </c>
      <c r="D41" s="160" t="s">
        <v>277</v>
      </c>
      <c r="E41" s="131">
        <v>1</v>
      </c>
      <c r="F41" s="109">
        <v>15</v>
      </c>
      <c r="G41" s="109" t="s">
        <v>8</v>
      </c>
      <c r="H41" s="109">
        <v>13</v>
      </c>
      <c r="I41" s="137">
        <f t="shared" si="7"/>
        <v>23</v>
      </c>
      <c r="J41" s="133">
        <v>24</v>
      </c>
      <c r="K41" s="137">
        <f t="shared" si="3"/>
        <v>1</v>
      </c>
      <c r="L41" s="163" t="s">
        <v>284</v>
      </c>
      <c r="M41" s="172" t="s">
        <v>433</v>
      </c>
      <c r="N41" s="109"/>
      <c r="O41" s="135">
        <f>VLOOKUP(B41,EXPLORACION!$A$2:$P$529,15,FALSE)</f>
        <v>4960960.9132000003</v>
      </c>
      <c r="P41" s="214">
        <f>VLOOKUP(B41,EXPLORACION!$A$2:$P$529,16,FALSE)</f>
        <v>2168024.3043999998</v>
      </c>
    </row>
    <row r="42" spans="1:16" ht="25.5" hidden="1">
      <c r="A42" s="211" t="str">
        <f t="shared" si="0"/>
        <v>UPT1P14E1</v>
      </c>
      <c r="B42" s="130" t="str">
        <f t="shared" si="1"/>
        <v>UPT1P14</v>
      </c>
      <c r="C42" s="159" t="str">
        <f t="shared" si="2"/>
        <v>UPT1</v>
      </c>
      <c r="D42" s="160" t="s">
        <v>277</v>
      </c>
      <c r="E42" s="131">
        <v>1</v>
      </c>
      <c r="F42" s="131">
        <v>14</v>
      </c>
      <c r="G42" s="109" t="s">
        <v>8</v>
      </c>
      <c r="H42" s="109">
        <v>1</v>
      </c>
      <c r="I42" s="137">
        <v>0</v>
      </c>
      <c r="J42" s="133">
        <v>2</v>
      </c>
      <c r="K42" s="137">
        <f t="shared" si="3"/>
        <v>2</v>
      </c>
      <c r="L42" s="109" t="s">
        <v>354</v>
      </c>
      <c r="M42" s="172" t="s">
        <v>475</v>
      </c>
      <c r="N42" s="109"/>
      <c r="O42" s="135">
        <f>VLOOKUP(B42,EXPLORACION!$A$2:$P$529,15,FALSE)</f>
        <v>4960954.5898000002</v>
      </c>
      <c r="P42" s="214">
        <f>VLOOKUP(B42,EXPLORACION!$A$2:$P$529,16,FALSE)</f>
        <v>2168946.5227999999</v>
      </c>
    </row>
    <row r="43" spans="1:16" ht="25.5" hidden="1">
      <c r="A43" s="211" t="str">
        <f t="shared" si="0"/>
        <v>UPT1P14E2</v>
      </c>
      <c r="B43" s="130" t="str">
        <f t="shared" si="1"/>
        <v>UPT1P14</v>
      </c>
      <c r="C43" s="159" t="str">
        <f t="shared" si="2"/>
        <v>UPT1</v>
      </c>
      <c r="D43" s="160" t="s">
        <v>277</v>
      </c>
      <c r="E43" s="131">
        <v>1</v>
      </c>
      <c r="F43" s="131">
        <v>14</v>
      </c>
      <c r="G43" s="109" t="s">
        <v>8</v>
      </c>
      <c r="H43" s="109">
        <v>2</v>
      </c>
      <c r="I43" s="137">
        <f t="shared" ref="I43:I52" si="8">J42</f>
        <v>2</v>
      </c>
      <c r="J43" s="133">
        <v>3</v>
      </c>
      <c r="K43" s="137">
        <f t="shared" si="3"/>
        <v>1</v>
      </c>
      <c r="L43" s="109" t="s">
        <v>295</v>
      </c>
      <c r="M43" s="172" t="s">
        <v>476</v>
      </c>
      <c r="N43" s="109"/>
      <c r="O43" s="135">
        <f>VLOOKUP(B43,EXPLORACION!$A$2:$P$529,15,FALSE)</f>
        <v>4960954.5898000002</v>
      </c>
      <c r="P43" s="214">
        <f>VLOOKUP(B43,EXPLORACION!$A$2:$P$529,16,FALSE)</f>
        <v>2168946.5227999999</v>
      </c>
    </row>
    <row r="44" spans="1:16" ht="38.25" hidden="1">
      <c r="A44" s="211" t="str">
        <f t="shared" si="0"/>
        <v>UPT1P14E3</v>
      </c>
      <c r="B44" s="130" t="str">
        <f t="shared" si="1"/>
        <v>UPT1P14</v>
      </c>
      <c r="C44" s="159" t="str">
        <f t="shared" si="2"/>
        <v>UPT1</v>
      </c>
      <c r="D44" s="160" t="s">
        <v>277</v>
      </c>
      <c r="E44" s="131">
        <v>1</v>
      </c>
      <c r="F44" s="131">
        <v>14</v>
      </c>
      <c r="G44" s="109" t="s">
        <v>8</v>
      </c>
      <c r="H44" s="109">
        <v>3</v>
      </c>
      <c r="I44" s="137">
        <f t="shared" si="8"/>
        <v>3</v>
      </c>
      <c r="J44" s="133">
        <v>10</v>
      </c>
      <c r="K44" s="137">
        <f t="shared" si="3"/>
        <v>7</v>
      </c>
      <c r="L44" s="109" t="s">
        <v>295</v>
      </c>
      <c r="M44" s="172" t="s">
        <v>477</v>
      </c>
      <c r="N44" s="109"/>
      <c r="O44" s="135">
        <f>VLOOKUP(B44,EXPLORACION!$A$2:$P$529,15,FALSE)</f>
        <v>4960954.5898000002</v>
      </c>
      <c r="P44" s="214">
        <f>VLOOKUP(B44,EXPLORACION!$A$2:$P$529,16,FALSE)</f>
        <v>2168946.5227999999</v>
      </c>
    </row>
    <row r="45" spans="1:16" ht="38.25" hidden="1">
      <c r="A45" s="211" t="str">
        <f t="shared" si="0"/>
        <v>UPT1P14E4</v>
      </c>
      <c r="B45" s="130" t="str">
        <f t="shared" si="1"/>
        <v>UPT1P14</v>
      </c>
      <c r="C45" s="159" t="str">
        <f t="shared" si="2"/>
        <v>UPT1</v>
      </c>
      <c r="D45" s="160" t="s">
        <v>277</v>
      </c>
      <c r="E45" s="131">
        <v>1</v>
      </c>
      <c r="F45" s="131">
        <v>14</v>
      </c>
      <c r="G45" s="109" t="s">
        <v>8</v>
      </c>
      <c r="H45" s="109">
        <v>4</v>
      </c>
      <c r="I45" s="137">
        <f t="shared" si="8"/>
        <v>10</v>
      </c>
      <c r="J45" s="133">
        <v>16</v>
      </c>
      <c r="K45" s="137">
        <f t="shared" si="3"/>
        <v>6</v>
      </c>
      <c r="L45" s="109" t="s">
        <v>295</v>
      </c>
      <c r="M45" s="172" t="s">
        <v>478</v>
      </c>
      <c r="N45" s="109"/>
      <c r="O45" s="135">
        <f>VLOOKUP(B45,EXPLORACION!$A$2:$P$529,15,FALSE)</f>
        <v>4960954.5898000002</v>
      </c>
      <c r="P45" s="214">
        <f>VLOOKUP(B45,EXPLORACION!$A$2:$P$529,16,FALSE)</f>
        <v>2168946.5227999999</v>
      </c>
    </row>
    <row r="46" spans="1:16" ht="25.5" hidden="1">
      <c r="A46" s="211" t="str">
        <f t="shared" si="0"/>
        <v>UPT1P14E5</v>
      </c>
      <c r="B46" s="130" t="str">
        <f t="shared" si="1"/>
        <v>UPT1P14</v>
      </c>
      <c r="C46" s="159" t="str">
        <f t="shared" si="2"/>
        <v>UPT1</v>
      </c>
      <c r="D46" s="160" t="s">
        <v>277</v>
      </c>
      <c r="E46" s="131">
        <v>1</v>
      </c>
      <c r="F46" s="131">
        <v>14</v>
      </c>
      <c r="G46" s="109" t="s">
        <v>8</v>
      </c>
      <c r="H46" s="109">
        <v>5</v>
      </c>
      <c r="I46" s="137">
        <f t="shared" si="8"/>
        <v>16</v>
      </c>
      <c r="J46" s="133">
        <v>18</v>
      </c>
      <c r="K46" s="137">
        <f t="shared" si="3"/>
        <v>2</v>
      </c>
      <c r="L46" s="109" t="s">
        <v>400</v>
      </c>
      <c r="M46" s="172" t="s">
        <v>479</v>
      </c>
      <c r="N46" s="109"/>
      <c r="O46" s="135">
        <f>VLOOKUP(B46,EXPLORACION!$A$2:$P$529,15,FALSE)</f>
        <v>4960954.5898000002</v>
      </c>
      <c r="P46" s="214">
        <f>VLOOKUP(B46,EXPLORACION!$A$2:$P$529,16,FALSE)</f>
        <v>2168946.5227999999</v>
      </c>
    </row>
    <row r="47" spans="1:16" ht="51" hidden="1">
      <c r="A47" s="211" t="str">
        <f t="shared" si="0"/>
        <v>UPT1P14E6</v>
      </c>
      <c r="B47" s="130" t="str">
        <f t="shared" si="1"/>
        <v>UPT1P14</v>
      </c>
      <c r="C47" s="159" t="str">
        <f t="shared" si="2"/>
        <v>UPT1</v>
      </c>
      <c r="D47" s="160" t="s">
        <v>277</v>
      </c>
      <c r="E47" s="131">
        <v>1</v>
      </c>
      <c r="F47" s="131">
        <v>14</v>
      </c>
      <c r="G47" s="109" t="s">
        <v>8</v>
      </c>
      <c r="H47" s="109">
        <v>6</v>
      </c>
      <c r="I47" s="137">
        <f t="shared" si="8"/>
        <v>18</v>
      </c>
      <c r="J47" s="133">
        <v>20</v>
      </c>
      <c r="K47" s="137">
        <f t="shared" si="3"/>
        <v>2</v>
      </c>
      <c r="L47" s="109" t="s">
        <v>12</v>
      </c>
      <c r="M47" s="172" t="s">
        <v>480</v>
      </c>
      <c r="N47" s="109"/>
      <c r="O47" s="135">
        <f>VLOOKUP(B47,EXPLORACION!$A$2:$P$529,15,FALSE)</f>
        <v>4960954.5898000002</v>
      </c>
      <c r="P47" s="214">
        <f>VLOOKUP(B47,EXPLORACION!$A$2:$P$529,16,FALSE)</f>
        <v>2168946.5227999999</v>
      </c>
    </row>
    <row r="48" spans="1:16" ht="25.5" hidden="1">
      <c r="A48" s="211" t="str">
        <f t="shared" si="0"/>
        <v>UPT1P14E7</v>
      </c>
      <c r="B48" s="130" t="str">
        <f t="shared" si="1"/>
        <v>UPT1P14</v>
      </c>
      <c r="C48" s="159" t="str">
        <f t="shared" si="2"/>
        <v>UPT1</v>
      </c>
      <c r="D48" s="160" t="s">
        <v>277</v>
      </c>
      <c r="E48" s="131">
        <v>1</v>
      </c>
      <c r="F48" s="131">
        <v>14</v>
      </c>
      <c r="G48" s="109" t="s">
        <v>8</v>
      </c>
      <c r="H48" s="109">
        <v>7</v>
      </c>
      <c r="I48" s="137">
        <f t="shared" si="8"/>
        <v>20</v>
      </c>
      <c r="J48" s="133">
        <v>23</v>
      </c>
      <c r="K48" s="137">
        <f t="shared" si="3"/>
        <v>3</v>
      </c>
      <c r="L48" s="161" t="s">
        <v>474</v>
      </c>
      <c r="M48" s="172" t="s">
        <v>481</v>
      </c>
      <c r="N48" s="109"/>
      <c r="O48" s="135">
        <f>VLOOKUP(B48,EXPLORACION!$A$2:$P$529,15,FALSE)</f>
        <v>4960954.5898000002</v>
      </c>
      <c r="P48" s="214">
        <f>VLOOKUP(B48,EXPLORACION!$A$2:$P$529,16,FALSE)</f>
        <v>2168946.5227999999</v>
      </c>
    </row>
    <row r="49" spans="1:16" ht="25.5" hidden="1">
      <c r="A49" s="211" t="str">
        <f t="shared" si="0"/>
        <v>UPT1P14E8</v>
      </c>
      <c r="B49" s="130" t="str">
        <f t="shared" si="1"/>
        <v>UPT1P14</v>
      </c>
      <c r="C49" s="159" t="str">
        <f t="shared" si="2"/>
        <v>UPT1</v>
      </c>
      <c r="D49" s="160" t="s">
        <v>277</v>
      </c>
      <c r="E49" s="131">
        <v>1</v>
      </c>
      <c r="F49" s="131">
        <v>14</v>
      </c>
      <c r="G49" s="109" t="s">
        <v>8</v>
      </c>
      <c r="H49" s="109">
        <v>8</v>
      </c>
      <c r="I49" s="137">
        <f t="shared" si="8"/>
        <v>23</v>
      </c>
      <c r="J49" s="133">
        <v>25</v>
      </c>
      <c r="K49" s="137">
        <f t="shared" si="3"/>
        <v>2</v>
      </c>
      <c r="L49" s="161" t="s">
        <v>474</v>
      </c>
      <c r="M49" s="172" t="s">
        <v>482</v>
      </c>
      <c r="N49" s="109"/>
      <c r="O49" s="135">
        <f>VLOOKUP(B49,EXPLORACION!$A$2:$P$529,15,FALSE)</f>
        <v>4960954.5898000002</v>
      </c>
      <c r="P49" s="214">
        <f>VLOOKUP(B49,EXPLORACION!$A$2:$P$529,16,FALSE)</f>
        <v>2168946.5227999999</v>
      </c>
    </row>
    <row r="50" spans="1:16" ht="38.25" hidden="1">
      <c r="A50" s="211" t="str">
        <f t="shared" si="0"/>
        <v>UPT1P14E9</v>
      </c>
      <c r="B50" s="130" t="str">
        <f t="shared" si="1"/>
        <v>UPT1P14</v>
      </c>
      <c r="C50" s="159" t="str">
        <f t="shared" si="2"/>
        <v>UPT1</v>
      </c>
      <c r="D50" s="160" t="s">
        <v>277</v>
      </c>
      <c r="E50" s="131">
        <v>1</v>
      </c>
      <c r="F50" s="131">
        <v>14</v>
      </c>
      <c r="G50" s="109" t="s">
        <v>8</v>
      </c>
      <c r="H50" s="109">
        <v>9</v>
      </c>
      <c r="I50" s="137">
        <f t="shared" si="8"/>
        <v>25</v>
      </c>
      <c r="J50" s="133">
        <v>29</v>
      </c>
      <c r="K50" s="137">
        <f t="shared" si="3"/>
        <v>4</v>
      </c>
      <c r="L50" s="109" t="s">
        <v>474</v>
      </c>
      <c r="M50" s="172" t="s">
        <v>483</v>
      </c>
      <c r="N50" s="109"/>
      <c r="O50" s="135">
        <f>VLOOKUP(B50,EXPLORACION!$A$2:$P$529,15,FALSE)</f>
        <v>4960954.5898000002</v>
      </c>
      <c r="P50" s="214">
        <f>VLOOKUP(B50,EXPLORACION!$A$2:$P$529,16,FALSE)</f>
        <v>2168946.5227999999</v>
      </c>
    </row>
    <row r="51" spans="1:16" ht="38.25" hidden="1">
      <c r="A51" s="211" t="str">
        <f t="shared" si="0"/>
        <v>UPT1P14E10</v>
      </c>
      <c r="B51" s="130" t="str">
        <f t="shared" si="1"/>
        <v>UPT1P14</v>
      </c>
      <c r="C51" s="159" t="str">
        <f t="shared" si="2"/>
        <v>UPT1</v>
      </c>
      <c r="D51" s="160" t="s">
        <v>277</v>
      </c>
      <c r="E51" s="131">
        <v>1</v>
      </c>
      <c r="F51" s="131">
        <v>14</v>
      </c>
      <c r="G51" s="109" t="s">
        <v>8</v>
      </c>
      <c r="H51" s="109">
        <v>10</v>
      </c>
      <c r="I51" s="137">
        <f t="shared" si="8"/>
        <v>29</v>
      </c>
      <c r="J51" s="133">
        <v>30</v>
      </c>
      <c r="K51" s="137">
        <f t="shared" si="3"/>
        <v>1</v>
      </c>
      <c r="L51" s="109" t="s">
        <v>454</v>
      </c>
      <c r="M51" s="172" t="s">
        <v>484</v>
      </c>
      <c r="N51" s="109"/>
      <c r="O51" s="135">
        <f>VLOOKUP(B51,EXPLORACION!$A$2:$P$529,15,FALSE)</f>
        <v>4960954.5898000002</v>
      </c>
      <c r="P51" s="214">
        <f>VLOOKUP(B51,EXPLORACION!$A$2:$P$529,16,FALSE)</f>
        <v>2168946.5227999999</v>
      </c>
    </row>
    <row r="52" spans="1:16" ht="25.5" hidden="1">
      <c r="A52" s="211" t="str">
        <f t="shared" si="0"/>
        <v>UPT1P14E11</v>
      </c>
      <c r="B52" s="130" t="str">
        <f t="shared" si="1"/>
        <v>UPT1P14</v>
      </c>
      <c r="C52" s="159" t="str">
        <f t="shared" si="2"/>
        <v>UPT1</v>
      </c>
      <c r="D52" s="160" t="s">
        <v>277</v>
      </c>
      <c r="E52" s="131">
        <v>1</v>
      </c>
      <c r="F52" s="131">
        <v>14</v>
      </c>
      <c r="G52" s="109" t="s">
        <v>8</v>
      </c>
      <c r="H52" s="109">
        <v>11</v>
      </c>
      <c r="I52" s="137">
        <f t="shared" si="8"/>
        <v>30</v>
      </c>
      <c r="J52" s="133">
        <v>31</v>
      </c>
      <c r="K52" s="137">
        <f t="shared" si="3"/>
        <v>1</v>
      </c>
      <c r="L52" s="109" t="s">
        <v>454</v>
      </c>
      <c r="M52" s="172" t="s">
        <v>485</v>
      </c>
      <c r="N52" s="109"/>
      <c r="O52" s="135">
        <f>VLOOKUP(B52,EXPLORACION!$A$2:$P$529,15,FALSE)</f>
        <v>4960954.5898000002</v>
      </c>
      <c r="P52" s="214">
        <f>VLOOKUP(B52,EXPLORACION!$A$2:$P$529,16,FALSE)</f>
        <v>2168946.5227999999</v>
      </c>
    </row>
    <row r="53" spans="1:16" ht="25.5" hidden="1">
      <c r="A53" s="211" t="str">
        <f t="shared" si="0"/>
        <v>UPT1P13E1</v>
      </c>
      <c r="B53" s="130" t="str">
        <f t="shared" si="1"/>
        <v>UPT1P13</v>
      </c>
      <c r="C53" s="159" t="str">
        <f t="shared" si="2"/>
        <v>UPT1</v>
      </c>
      <c r="D53" s="160" t="s">
        <v>277</v>
      </c>
      <c r="E53" s="131">
        <v>1</v>
      </c>
      <c r="F53" s="131">
        <v>13</v>
      </c>
      <c r="G53" s="109" t="s">
        <v>8</v>
      </c>
      <c r="H53" s="109">
        <v>1</v>
      </c>
      <c r="I53" s="137">
        <v>0</v>
      </c>
      <c r="J53" s="133">
        <v>3</v>
      </c>
      <c r="K53" s="137">
        <f t="shared" si="3"/>
        <v>3</v>
      </c>
      <c r="L53" s="109" t="s">
        <v>400</v>
      </c>
      <c r="M53" s="172" t="s">
        <v>487</v>
      </c>
      <c r="N53" s="109"/>
      <c r="O53" s="135">
        <f>VLOOKUP(B53,EXPLORACION!$A$2:$P$529,15,FALSE)</f>
        <v>4958811.5906999996</v>
      </c>
      <c r="P53" s="214">
        <f>VLOOKUP(B53,EXPLORACION!$A$2:$P$529,16,FALSE)</f>
        <v>2169037.3317</v>
      </c>
    </row>
    <row r="54" spans="1:16" ht="25.5" hidden="1">
      <c r="A54" s="211" t="str">
        <f t="shared" si="0"/>
        <v>UPT1P13E2</v>
      </c>
      <c r="B54" s="130" t="str">
        <f t="shared" si="1"/>
        <v>UPT1P13</v>
      </c>
      <c r="C54" s="159" t="str">
        <f t="shared" si="2"/>
        <v>UPT1</v>
      </c>
      <c r="D54" s="160" t="s">
        <v>277</v>
      </c>
      <c r="E54" s="131">
        <v>1</v>
      </c>
      <c r="F54" s="131">
        <v>13</v>
      </c>
      <c r="G54" s="109" t="s">
        <v>8</v>
      </c>
      <c r="H54" s="109">
        <v>2</v>
      </c>
      <c r="I54" s="137">
        <f>J53</f>
        <v>3</v>
      </c>
      <c r="J54" s="133">
        <v>7</v>
      </c>
      <c r="K54" s="137">
        <f t="shared" si="3"/>
        <v>4</v>
      </c>
      <c r="L54" s="109" t="s">
        <v>284</v>
      </c>
      <c r="M54" s="172" t="s">
        <v>486</v>
      </c>
      <c r="N54" s="109"/>
      <c r="O54" s="135">
        <f>VLOOKUP(B54,EXPLORACION!$A$2:$P$529,15,FALSE)</f>
        <v>4958811.5906999996</v>
      </c>
      <c r="P54" s="214">
        <f>VLOOKUP(B54,EXPLORACION!$A$2:$P$529,16,FALSE)</f>
        <v>2169037.3317</v>
      </c>
    </row>
    <row r="55" spans="1:16" ht="38.25" hidden="1">
      <c r="A55" s="211" t="str">
        <f t="shared" si="0"/>
        <v>UPT1P13E3</v>
      </c>
      <c r="B55" s="130" t="str">
        <f t="shared" si="1"/>
        <v>UPT1P13</v>
      </c>
      <c r="C55" s="159" t="str">
        <f t="shared" si="2"/>
        <v>UPT1</v>
      </c>
      <c r="D55" s="160" t="s">
        <v>277</v>
      </c>
      <c r="E55" s="131">
        <v>1</v>
      </c>
      <c r="F55" s="131">
        <v>13</v>
      </c>
      <c r="G55" s="109" t="s">
        <v>8</v>
      </c>
      <c r="H55" s="109">
        <v>3</v>
      </c>
      <c r="I55" s="137">
        <f>J54</f>
        <v>7</v>
      </c>
      <c r="J55" s="133">
        <v>13</v>
      </c>
      <c r="K55" s="137">
        <f t="shared" si="3"/>
        <v>6</v>
      </c>
      <c r="L55" s="109" t="s">
        <v>454</v>
      </c>
      <c r="M55" s="172" t="s">
        <v>488</v>
      </c>
      <c r="N55" s="109"/>
      <c r="O55" s="135">
        <f>VLOOKUP(B55,EXPLORACION!$A$2:$P$529,15,FALSE)</f>
        <v>4958811.5906999996</v>
      </c>
      <c r="P55" s="214">
        <f>VLOOKUP(B55,EXPLORACION!$A$2:$P$529,16,FALSE)</f>
        <v>2169037.3317</v>
      </c>
    </row>
    <row r="56" spans="1:16" ht="25.5" hidden="1">
      <c r="A56" s="211" t="str">
        <f t="shared" si="0"/>
        <v>UPT1P13E4</v>
      </c>
      <c r="B56" s="130" t="str">
        <f t="shared" si="1"/>
        <v>UPT1P13</v>
      </c>
      <c r="C56" s="159" t="str">
        <f t="shared" si="2"/>
        <v>UPT1</v>
      </c>
      <c r="D56" s="160" t="s">
        <v>277</v>
      </c>
      <c r="E56" s="131">
        <v>1</v>
      </c>
      <c r="F56" s="131">
        <v>13</v>
      </c>
      <c r="G56" s="109" t="s">
        <v>8</v>
      </c>
      <c r="H56" s="109">
        <v>4</v>
      </c>
      <c r="I56" s="137">
        <f>J55</f>
        <v>13</v>
      </c>
      <c r="J56" s="133">
        <v>15</v>
      </c>
      <c r="K56" s="137">
        <f t="shared" si="3"/>
        <v>2</v>
      </c>
      <c r="L56" s="109" t="s">
        <v>454</v>
      </c>
      <c r="M56" s="172" t="s">
        <v>489</v>
      </c>
      <c r="N56" s="109"/>
      <c r="O56" s="135">
        <f>VLOOKUP(B56,EXPLORACION!$A$2:$P$529,15,FALSE)</f>
        <v>4958811.5906999996</v>
      </c>
      <c r="P56" s="214">
        <f>VLOOKUP(B56,EXPLORACION!$A$2:$P$529,16,FALSE)</f>
        <v>2169037.3317</v>
      </c>
    </row>
    <row r="57" spans="1:16" hidden="1">
      <c r="A57" s="211" t="str">
        <f t="shared" si="0"/>
        <v>UPT1P13E5</v>
      </c>
      <c r="B57" s="130" t="str">
        <f t="shared" si="1"/>
        <v>UPT1P13</v>
      </c>
      <c r="C57" s="130" t="str">
        <f t="shared" si="2"/>
        <v>UPT1</v>
      </c>
      <c r="D57" s="160" t="s">
        <v>277</v>
      </c>
      <c r="E57" s="131">
        <v>1</v>
      </c>
      <c r="F57" s="131">
        <v>13</v>
      </c>
      <c r="G57" s="109" t="s">
        <v>8</v>
      </c>
      <c r="H57" s="109">
        <v>5</v>
      </c>
      <c r="I57" s="137">
        <f>J56</f>
        <v>15</v>
      </c>
      <c r="J57" s="133">
        <v>16</v>
      </c>
      <c r="K57" s="137">
        <f t="shared" si="3"/>
        <v>1</v>
      </c>
      <c r="L57" s="109" t="s">
        <v>284</v>
      </c>
      <c r="M57" s="172" t="s">
        <v>490</v>
      </c>
      <c r="N57" s="109"/>
      <c r="O57" s="135">
        <f>VLOOKUP(B57,EXPLORACION!$A$2:$P$529,15,FALSE)</f>
        <v>4958811.5906999996</v>
      </c>
      <c r="P57" s="214">
        <f>VLOOKUP(B57,EXPLORACION!$A$2:$P$529,16,FALSE)</f>
        <v>2169037.3317</v>
      </c>
    </row>
    <row r="58" spans="1:16" ht="25.5" hidden="1">
      <c r="A58" s="211" t="str">
        <f t="shared" si="0"/>
        <v>UPT1P12E1</v>
      </c>
      <c r="B58" s="130" t="str">
        <f t="shared" si="1"/>
        <v>UPT1P12</v>
      </c>
      <c r="C58" s="159" t="str">
        <f t="shared" si="2"/>
        <v>UPT1</v>
      </c>
      <c r="D58" s="160" t="s">
        <v>277</v>
      </c>
      <c r="E58" s="131">
        <v>1</v>
      </c>
      <c r="F58" s="131">
        <v>12</v>
      </c>
      <c r="G58" s="109" t="s">
        <v>8</v>
      </c>
      <c r="H58" s="109">
        <v>1</v>
      </c>
      <c r="I58" s="137">
        <v>0</v>
      </c>
      <c r="J58" s="133">
        <v>10</v>
      </c>
      <c r="K58" s="137">
        <f t="shared" si="3"/>
        <v>10</v>
      </c>
      <c r="L58" s="161" t="s">
        <v>338</v>
      </c>
      <c r="M58" s="172" t="s">
        <v>472</v>
      </c>
      <c r="N58" s="109"/>
      <c r="O58" s="135">
        <f>VLOOKUP(B58,EXPLORACION!$A$2:$P$529,15,FALSE)</f>
        <v>4961836.9817000004</v>
      </c>
      <c r="P58" s="214">
        <f>VLOOKUP(B58,EXPLORACION!$A$2:$P$529,16,FALSE)</f>
        <v>2170131.9001000002</v>
      </c>
    </row>
    <row r="59" spans="1:16" ht="38.25" hidden="1">
      <c r="A59" s="211" t="str">
        <f t="shared" si="0"/>
        <v>UPT1P12E2</v>
      </c>
      <c r="B59" s="130" t="str">
        <f t="shared" si="1"/>
        <v>UPT1P12</v>
      </c>
      <c r="C59" s="159" t="str">
        <f t="shared" si="2"/>
        <v>UPT1</v>
      </c>
      <c r="D59" s="160" t="s">
        <v>277</v>
      </c>
      <c r="E59" s="131">
        <v>1</v>
      </c>
      <c r="F59" s="131">
        <v>12</v>
      </c>
      <c r="G59" s="109" t="s">
        <v>8</v>
      </c>
      <c r="H59" s="109">
        <v>2</v>
      </c>
      <c r="I59" s="137">
        <v>10</v>
      </c>
      <c r="J59" s="133">
        <v>22</v>
      </c>
      <c r="K59" s="137">
        <f t="shared" si="3"/>
        <v>12</v>
      </c>
      <c r="L59" s="161" t="s">
        <v>284</v>
      </c>
      <c r="M59" s="172" t="s">
        <v>473</v>
      </c>
      <c r="N59" s="109"/>
      <c r="O59" s="135">
        <f>VLOOKUP(B59,EXPLORACION!$A$2:$P$529,15,FALSE)</f>
        <v>4961836.9817000004</v>
      </c>
      <c r="P59" s="214">
        <f>VLOOKUP(B59,EXPLORACION!$A$2:$P$529,16,FALSE)</f>
        <v>2170131.9001000002</v>
      </c>
    </row>
    <row r="60" spans="1:16" ht="25.5" hidden="1">
      <c r="A60" s="211" t="str">
        <f t="shared" si="0"/>
        <v>UPT1P11E1</v>
      </c>
      <c r="B60" s="130" t="str">
        <f t="shared" si="1"/>
        <v>UPT1P11</v>
      </c>
      <c r="C60" s="159" t="str">
        <f t="shared" si="2"/>
        <v>UPT1</v>
      </c>
      <c r="D60" s="160" t="s">
        <v>277</v>
      </c>
      <c r="E60" s="131">
        <v>1</v>
      </c>
      <c r="F60" s="131">
        <v>11</v>
      </c>
      <c r="G60" s="109" t="s">
        <v>8</v>
      </c>
      <c r="H60" s="109">
        <v>1</v>
      </c>
      <c r="I60" s="137">
        <v>0</v>
      </c>
      <c r="J60" s="133">
        <v>1.5</v>
      </c>
      <c r="K60" s="137">
        <f t="shared" si="3"/>
        <v>1.5</v>
      </c>
      <c r="L60" s="133" t="s">
        <v>354</v>
      </c>
      <c r="M60" s="172" t="s">
        <v>464</v>
      </c>
      <c r="N60" s="109"/>
      <c r="O60" s="135">
        <f>VLOOKUP(B60,EXPLORACION!$A$2:$P$529,15,FALSE)</f>
        <v>4960486.9775999999</v>
      </c>
      <c r="P60" s="214">
        <f>VLOOKUP(B60,EXPLORACION!$A$2:$P$529,16,FALSE)</f>
        <v>2169489.9043999999</v>
      </c>
    </row>
    <row r="61" spans="1:16" ht="25.5" hidden="1">
      <c r="A61" s="211" t="str">
        <f t="shared" si="0"/>
        <v>UPT1P11E2</v>
      </c>
      <c r="B61" s="130" t="str">
        <f t="shared" si="1"/>
        <v>UPT1P11</v>
      </c>
      <c r="C61" s="159" t="str">
        <f t="shared" si="2"/>
        <v>UPT1</v>
      </c>
      <c r="D61" s="160" t="s">
        <v>277</v>
      </c>
      <c r="E61" s="131">
        <v>1</v>
      </c>
      <c r="F61" s="131">
        <v>11</v>
      </c>
      <c r="G61" s="109" t="s">
        <v>8</v>
      </c>
      <c r="H61" s="109">
        <v>2</v>
      </c>
      <c r="I61" s="137">
        <f t="shared" ref="I61:I67" si="9">J60</f>
        <v>1.5</v>
      </c>
      <c r="J61" s="133">
        <v>3</v>
      </c>
      <c r="K61" s="137">
        <f t="shared" si="3"/>
        <v>1.5</v>
      </c>
      <c r="L61" s="133" t="s">
        <v>463</v>
      </c>
      <c r="M61" s="172" t="s">
        <v>465</v>
      </c>
      <c r="N61" s="109"/>
      <c r="O61" s="135">
        <f>VLOOKUP(B61,EXPLORACION!$A$2:$P$529,15,FALSE)</f>
        <v>4960486.9775999999</v>
      </c>
      <c r="P61" s="214">
        <f>VLOOKUP(B61,EXPLORACION!$A$2:$P$529,16,FALSE)</f>
        <v>2169489.9043999999</v>
      </c>
    </row>
    <row r="62" spans="1:16" ht="25.5" hidden="1">
      <c r="A62" s="211" t="str">
        <f t="shared" si="0"/>
        <v>UPT1P11E3</v>
      </c>
      <c r="B62" s="130" t="str">
        <f t="shared" si="1"/>
        <v>UPT1P11</v>
      </c>
      <c r="C62" s="159" t="str">
        <f t="shared" si="2"/>
        <v>UPT1</v>
      </c>
      <c r="D62" s="160" t="s">
        <v>277</v>
      </c>
      <c r="E62" s="131">
        <v>1</v>
      </c>
      <c r="F62" s="131">
        <v>11</v>
      </c>
      <c r="G62" s="109" t="s">
        <v>8</v>
      </c>
      <c r="H62" s="109">
        <v>3</v>
      </c>
      <c r="I62" s="137">
        <f t="shared" si="9"/>
        <v>3</v>
      </c>
      <c r="J62" s="133">
        <v>6</v>
      </c>
      <c r="K62" s="137">
        <f t="shared" si="3"/>
        <v>3</v>
      </c>
      <c r="L62" s="133" t="s">
        <v>284</v>
      </c>
      <c r="M62" s="172" t="s">
        <v>466</v>
      </c>
      <c r="N62" s="109"/>
      <c r="O62" s="135">
        <f>VLOOKUP(B62,EXPLORACION!$A$2:$P$529,15,FALSE)</f>
        <v>4960486.9775999999</v>
      </c>
      <c r="P62" s="214">
        <f>VLOOKUP(B62,EXPLORACION!$A$2:$P$529,16,FALSE)</f>
        <v>2169489.9043999999</v>
      </c>
    </row>
    <row r="63" spans="1:16" ht="25.5" hidden="1">
      <c r="A63" s="211" t="str">
        <f t="shared" si="0"/>
        <v>UPT1P11E4</v>
      </c>
      <c r="B63" s="130" t="str">
        <f t="shared" si="1"/>
        <v>UPT1P11</v>
      </c>
      <c r="C63" s="159" t="str">
        <f t="shared" si="2"/>
        <v>UPT1</v>
      </c>
      <c r="D63" s="160" t="s">
        <v>277</v>
      </c>
      <c r="E63" s="131">
        <v>1</v>
      </c>
      <c r="F63" s="131">
        <v>11</v>
      </c>
      <c r="G63" s="109" t="s">
        <v>8</v>
      </c>
      <c r="H63" s="109">
        <v>4</v>
      </c>
      <c r="I63" s="137">
        <f t="shared" si="9"/>
        <v>6</v>
      </c>
      <c r="J63" s="133">
        <v>7</v>
      </c>
      <c r="K63" s="137">
        <f t="shared" si="3"/>
        <v>1</v>
      </c>
      <c r="L63" s="133" t="s">
        <v>285</v>
      </c>
      <c r="M63" s="172" t="s">
        <v>467</v>
      </c>
      <c r="N63" s="109"/>
      <c r="O63" s="135">
        <f>VLOOKUP(B63,EXPLORACION!$A$2:$P$529,15,FALSE)</f>
        <v>4960486.9775999999</v>
      </c>
      <c r="P63" s="214">
        <f>VLOOKUP(B63,EXPLORACION!$A$2:$P$529,16,FALSE)</f>
        <v>2169489.9043999999</v>
      </c>
    </row>
    <row r="64" spans="1:16" ht="25.5" hidden="1">
      <c r="A64" s="211" t="str">
        <f t="shared" si="0"/>
        <v>UPT1P11E5</v>
      </c>
      <c r="B64" s="130" t="str">
        <f t="shared" si="1"/>
        <v>UPT1P11</v>
      </c>
      <c r="C64" s="159" t="str">
        <f t="shared" si="2"/>
        <v>UPT1</v>
      </c>
      <c r="D64" s="160" t="s">
        <v>277</v>
      </c>
      <c r="E64" s="131">
        <v>1</v>
      </c>
      <c r="F64" s="131">
        <v>11</v>
      </c>
      <c r="G64" s="109" t="s">
        <v>8</v>
      </c>
      <c r="H64" s="109">
        <v>5</v>
      </c>
      <c r="I64" s="137">
        <f t="shared" si="9"/>
        <v>7</v>
      </c>
      <c r="J64" s="133">
        <v>11</v>
      </c>
      <c r="K64" s="137">
        <f t="shared" si="3"/>
        <v>4</v>
      </c>
      <c r="L64" s="133" t="s">
        <v>284</v>
      </c>
      <c r="M64" s="172" t="s">
        <v>468</v>
      </c>
      <c r="N64" s="109"/>
      <c r="O64" s="135">
        <f>VLOOKUP(B64,EXPLORACION!$A$2:$P$529,15,FALSE)</f>
        <v>4960486.9775999999</v>
      </c>
      <c r="P64" s="214">
        <f>VLOOKUP(B64,EXPLORACION!$A$2:$P$529,16,FALSE)</f>
        <v>2169489.9043999999</v>
      </c>
    </row>
    <row r="65" spans="1:16" ht="25.5" hidden="1">
      <c r="A65" s="211" t="str">
        <f t="shared" si="0"/>
        <v>UPT1P11E6</v>
      </c>
      <c r="B65" s="130" t="str">
        <f t="shared" si="1"/>
        <v>UPT1P11</v>
      </c>
      <c r="C65" s="159" t="str">
        <f t="shared" si="2"/>
        <v>UPT1</v>
      </c>
      <c r="D65" s="160" t="s">
        <v>277</v>
      </c>
      <c r="E65" s="131">
        <v>1</v>
      </c>
      <c r="F65" s="131">
        <v>11</v>
      </c>
      <c r="G65" s="109" t="s">
        <v>8</v>
      </c>
      <c r="H65" s="109">
        <v>6</v>
      </c>
      <c r="I65" s="137">
        <f t="shared" si="9"/>
        <v>11</v>
      </c>
      <c r="J65" s="133">
        <v>15</v>
      </c>
      <c r="K65" s="137">
        <f t="shared" si="3"/>
        <v>4</v>
      </c>
      <c r="L65" s="133" t="s">
        <v>454</v>
      </c>
      <c r="M65" s="172" t="s">
        <v>469</v>
      </c>
      <c r="N65" s="109"/>
      <c r="O65" s="135">
        <f>VLOOKUP(B65,EXPLORACION!$A$2:$P$529,15,FALSE)</f>
        <v>4960486.9775999999</v>
      </c>
      <c r="P65" s="214">
        <f>VLOOKUP(B65,EXPLORACION!$A$2:$P$529,16,FALSE)</f>
        <v>2169489.9043999999</v>
      </c>
    </row>
    <row r="66" spans="1:16" hidden="1">
      <c r="A66" s="211" t="str">
        <f t="shared" ref="A66:A129" si="10">CONCATENATE(D66,E66,G66,F66,"E",H66)</f>
        <v>UPT1P11E7</v>
      </c>
      <c r="B66" s="130" t="str">
        <f t="shared" ref="B66:B129" si="11">CONCATENATE(D66,E66,G66,F66)</f>
        <v>UPT1P11</v>
      </c>
      <c r="C66" s="159" t="str">
        <f t="shared" ref="C66:C129" si="12">CONCATENATE(D66,E66)</f>
        <v>UPT1</v>
      </c>
      <c r="D66" s="160" t="s">
        <v>277</v>
      </c>
      <c r="E66" s="131">
        <v>1</v>
      </c>
      <c r="F66" s="131">
        <v>11</v>
      </c>
      <c r="G66" s="109" t="s">
        <v>8</v>
      </c>
      <c r="H66" s="109">
        <v>7</v>
      </c>
      <c r="I66" s="137">
        <f t="shared" si="9"/>
        <v>15</v>
      </c>
      <c r="J66" s="133">
        <v>18</v>
      </c>
      <c r="K66" s="137">
        <f t="shared" ref="K66:K129" si="13">J66-I66</f>
        <v>3</v>
      </c>
      <c r="L66" s="109" t="s">
        <v>284</v>
      </c>
      <c r="M66" s="172" t="s">
        <v>470</v>
      </c>
      <c r="N66" s="109"/>
      <c r="O66" s="135">
        <f>VLOOKUP(B66,EXPLORACION!$A$2:$P$529,15,FALSE)</f>
        <v>4960486.9775999999</v>
      </c>
      <c r="P66" s="214">
        <f>VLOOKUP(B66,EXPLORACION!$A$2:$P$529,16,FALSE)</f>
        <v>2169489.9043999999</v>
      </c>
    </row>
    <row r="67" spans="1:16" ht="25.5" hidden="1">
      <c r="A67" s="211" t="str">
        <f t="shared" si="10"/>
        <v>UPT1P11E8</v>
      </c>
      <c r="B67" s="130" t="str">
        <f t="shared" si="11"/>
        <v>UPT1P11</v>
      </c>
      <c r="C67" s="159" t="str">
        <f t="shared" si="12"/>
        <v>UPT1</v>
      </c>
      <c r="D67" s="160" t="s">
        <v>277</v>
      </c>
      <c r="E67" s="131">
        <v>1</v>
      </c>
      <c r="F67" s="131">
        <v>11</v>
      </c>
      <c r="G67" s="109" t="s">
        <v>8</v>
      </c>
      <c r="H67" s="109">
        <v>8</v>
      </c>
      <c r="I67" s="137">
        <f t="shared" si="9"/>
        <v>18</v>
      </c>
      <c r="J67" s="133">
        <v>20.5</v>
      </c>
      <c r="K67" s="137">
        <f t="shared" si="13"/>
        <v>2.5</v>
      </c>
      <c r="L67" s="109" t="s">
        <v>454</v>
      </c>
      <c r="M67" s="172" t="s">
        <v>471</v>
      </c>
      <c r="N67" s="109"/>
      <c r="O67" s="135">
        <f>VLOOKUP(B67,EXPLORACION!$A$2:$P$529,15,FALSE)</f>
        <v>4960486.9775999999</v>
      </c>
      <c r="P67" s="214">
        <f>VLOOKUP(B67,EXPLORACION!$A$2:$P$529,16,FALSE)</f>
        <v>2169489.9043999999</v>
      </c>
    </row>
    <row r="68" spans="1:16" hidden="1">
      <c r="A68" s="211" t="str">
        <f t="shared" si="10"/>
        <v>UPT1P10E1</v>
      </c>
      <c r="B68" s="130" t="str">
        <f t="shared" si="11"/>
        <v>UPT1P10</v>
      </c>
      <c r="C68" s="159" t="str">
        <f t="shared" si="12"/>
        <v>UPT1</v>
      </c>
      <c r="D68" s="160" t="s">
        <v>277</v>
      </c>
      <c r="E68" s="131">
        <v>1</v>
      </c>
      <c r="F68" s="131">
        <v>10</v>
      </c>
      <c r="G68" s="109" t="s">
        <v>8</v>
      </c>
      <c r="H68" s="109">
        <v>1</v>
      </c>
      <c r="I68" s="137">
        <v>0</v>
      </c>
      <c r="J68" s="133">
        <v>1</v>
      </c>
      <c r="K68" s="137">
        <f t="shared" si="13"/>
        <v>1</v>
      </c>
      <c r="L68" s="109" t="s">
        <v>337</v>
      </c>
      <c r="M68" s="172" t="s">
        <v>357</v>
      </c>
      <c r="N68" s="109"/>
      <c r="O68" s="135">
        <f>VLOOKUP(B68,EXPLORACION!$A$2:$P$529,15,FALSE)</f>
        <v>4961136.8351999996</v>
      </c>
      <c r="P68" s="214">
        <f>VLOOKUP(B68,EXPLORACION!$A$2:$P$529,16,FALSE)</f>
        <v>2170819.5805000002</v>
      </c>
    </row>
    <row r="69" spans="1:16" ht="25.5" hidden="1">
      <c r="A69" s="211" t="str">
        <f t="shared" si="10"/>
        <v>UPT1P10E2</v>
      </c>
      <c r="B69" s="130" t="str">
        <f t="shared" si="11"/>
        <v>UPT1P10</v>
      </c>
      <c r="C69" s="159" t="str">
        <f t="shared" si="12"/>
        <v>UPT1</v>
      </c>
      <c r="D69" s="160" t="s">
        <v>277</v>
      </c>
      <c r="E69" s="131">
        <v>1</v>
      </c>
      <c r="F69" s="131">
        <v>10</v>
      </c>
      <c r="G69" s="109" t="s">
        <v>8</v>
      </c>
      <c r="H69" s="109">
        <v>2</v>
      </c>
      <c r="I69" s="137">
        <f t="shared" ref="I69:I80" si="14">J68</f>
        <v>1</v>
      </c>
      <c r="J69" s="133">
        <v>4</v>
      </c>
      <c r="K69" s="137">
        <f t="shared" si="13"/>
        <v>3</v>
      </c>
      <c r="L69" s="109" t="s">
        <v>284</v>
      </c>
      <c r="M69" s="172" t="s">
        <v>342</v>
      </c>
      <c r="N69" s="109"/>
      <c r="O69" s="135">
        <f>VLOOKUP(B69,EXPLORACION!$A$2:$P$529,15,FALSE)</f>
        <v>4961136.8351999996</v>
      </c>
      <c r="P69" s="214">
        <f>VLOOKUP(B69,EXPLORACION!$A$2:$P$529,16,FALSE)</f>
        <v>2170819.5805000002</v>
      </c>
    </row>
    <row r="70" spans="1:16" ht="25.5" hidden="1">
      <c r="A70" s="211" t="str">
        <f t="shared" si="10"/>
        <v>UPT1P10E3</v>
      </c>
      <c r="B70" s="130" t="str">
        <f t="shared" si="11"/>
        <v>UPT1P10</v>
      </c>
      <c r="C70" s="159" t="str">
        <f t="shared" si="12"/>
        <v>UPT1</v>
      </c>
      <c r="D70" s="160" t="s">
        <v>277</v>
      </c>
      <c r="E70" s="131">
        <v>1</v>
      </c>
      <c r="F70" s="131">
        <v>10</v>
      </c>
      <c r="G70" s="109" t="s">
        <v>8</v>
      </c>
      <c r="H70" s="109">
        <v>3</v>
      </c>
      <c r="I70" s="137">
        <f t="shared" si="14"/>
        <v>4</v>
      </c>
      <c r="J70" s="133">
        <v>7</v>
      </c>
      <c r="K70" s="137">
        <f t="shared" si="13"/>
        <v>3</v>
      </c>
      <c r="L70" s="109" t="s">
        <v>338</v>
      </c>
      <c r="M70" s="172" t="s">
        <v>343</v>
      </c>
      <c r="N70" s="109"/>
      <c r="O70" s="135">
        <f>VLOOKUP(B70,EXPLORACION!$A$2:$P$529,15,FALSE)</f>
        <v>4961136.8351999996</v>
      </c>
      <c r="P70" s="214">
        <f>VLOOKUP(B70,EXPLORACION!$A$2:$P$529,16,FALSE)</f>
        <v>2170819.5805000002</v>
      </c>
    </row>
    <row r="71" spans="1:16" ht="25.5" hidden="1">
      <c r="A71" s="211" t="str">
        <f t="shared" si="10"/>
        <v>UPT1P10E4</v>
      </c>
      <c r="B71" s="130" t="str">
        <f t="shared" si="11"/>
        <v>UPT1P10</v>
      </c>
      <c r="C71" s="159" t="str">
        <f t="shared" si="12"/>
        <v>UPT1</v>
      </c>
      <c r="D71" s="160" t="s">
        <v>277</v>
      </c>
      <c r="E71" s="131">
        <v>1</v>
      </c>
      <c r="F71" s="131">
        <v>10</v>
      </c>
      <c r="G71" s="109" t="s">
        <v>8</v>
      </c>
      <c r="H71" s="109">
        <v>4</v>
      </c>
      <c r="I71" s="137">
        <f t="shared" si="14"/>
        <v>7</v>
      </c>
      <c r="J71" s="133">
        <v>11</v>
      </c>
      <c r="K71" s="137">
        <f t="shared" si="13"/>
        <v>4</v>
      </c>
      <c r="L71" s="109" t="s">
        <v>339</v>
      </c>
      <c r="M71" s="172" t="s">
        <v>344</v>
      </c>
      <c r="N71" s="109"/>
      <c r="O71" s="135">
        <f>VLOOKUP(B71,EXPLORACION!$A$2:$P$529,15,FALSE)</f>
        <v>4961136.8351999996</v>
      </c>
      <c r="P71" s="214">
        <f>VLOOKUP(B71,EXPLORACION!$A$2:$P$529,16,FALSE)</f>
        <v>2170819.5805000002</v>
      </c>
    </row>
    <row r="72" spans="1:16" ht="25.5" hidden="1">
      <c r="A72" s="211" t="str">
        <f t="shared" si="10"/>
        <v>UPT1P10E5</v>
      </c>
      <c r="B72" s="130" t="str">
        <f t="shared" si="11"/>
        <v>UPT1P10</v>
      </c>
      <c r="C72" s="159" t="str">
        <f t="shared" si="12"/>
        <v>UPT1</v>
      </c>
      <c r="D72" s="160" t="s">
        <v>277</v>
      </c>
      <c r="E72" s="131">
        <v>1</v>
      </c>
      <c r="F72" s="131">
        <v>10</v>
      </c>
      <c r="G72" s="109" t="s">
        <v>8</v>
      </c>
      <c r="H72" s="109">
        <v>5</v>
      </c>
      <c r="I72" s="137">
        <f t="shared" si="14"/>
        <v>11</v>
      </c>
      <c r="J72" s="133">
        <v>14</v>
      </c>
      <c r="K72" s="137">
        <f t="shared" si="13"/>
        <v>3</v>
      </c>
      <c r="L72" s="109" t="s">
        <v>284</v>
      </c>
      <c r="M72" s="172" t="s">
        <v>345</v>
      </c>
      <c r="N72" s="109"/>
      <c r="O72" s="135">
        <f>VLOOKUP(B72,EXPLORACION!$A$2:$P$529,15,FALSE)</f>
        <v>4961136.8351999996</v>
      </c>
      <c r="P72" s="214">
        <f>VLOOKUP(B72,EXPLORACION!$A$2:$P$529,16,FALSE)</f>
        <v>2170819.5805000002</v>
      </c>
    </row>
    <row r="73" spans="1:16" ht="25.5" hidden="1">
      <c r="A73" s="211" t="str">
        <f t="shared" si="10"/>
        <v>UPT1P10E6</v>
      </c>
      <c r="B73" s="130" t="str">
        <f t="shared" si="11"/>
        <v>UPT1P10</v>
      </c>
      <c r="C73" s="159" t="str">
        <f t="shared" si="12"/>
        <v>UPT1</v>
      </c>
      <c r="D73" s="160" t="s">
        <v>277</v>
      </c>
      <c r="E73" s="131">
        <v>1</v>
      </c>
      <c r="F73" s="131">
        <v>10</v>
      </c>
      <c r="G73" s="109" t="s">
        <v>8</v>
      </c>
      <c r="H73" s="109">
        <v>6</v>
      </c>
      <c r="I73" s="137">
        <f t="shared" si="14"/>
        <v>14</v>
      </c>
      <c r="J73" s="133">
        <v>16</v>
      </c>
      <c r="K73" s="137">
        <f t="shared" si="13"/>
        <v>2</v>
      </c>
      <c r="L73" s="109" t="s">
        <v>338</v>
      </c>
      <c r="M73" s="172" t="s">
        <v>346</v>
      </c>
      <c r="N73" s="109"/>
      <c r="O73" s="135">
        <f>VLOOKUP(B73,EXPLORACION!$A$2:$P$529,15,FALSE)</f>
        <v>4961136.8351999996</v>
      </c>
      <c r="P73" s="214">
        <f>VLOOKUP(B73,EXPLORACION!$A$2:$P$529,16,FALSE)</f>
        <v>2170819.5805000002</v>
      </c>
    </row>
    <row r="74" spans="1:16" hidden="1">
      <c r="A74" s="211" t="str">
        <f t="shared" si="10"/>
        <v>UPT1P10E7</v>
      </c>
      <c r="B74" s="130" t="str">
        <f t="shared" si="11"/>
        <v>UPT1P10</v>
      </c>
      <c r="C74" s="159" t="str">
        <f t="shared" si="12"/>
        <v>UPT1</v>
      </c>
      <c r="D74" s="160" t="s">
        <v>277</v>
      </c>
      <c r="E74" s="131">
        <v>1</v>
      </c>
      <c r="F74" s="131">
        <v>10</v>
      </c>
      <c r="G74" s="109" t="s">
        <v>8</v>
      </c>
      <c r="H74" s="109">
        <v>7</v>
      </c>
      <c r="I74" s="137">
        <f t="shared" si="14"/>
        <v>16</v>
      </c>
      <c r="J74" s="133">
        <v>18</v>
      </c>
      <c r="K74" s="137">
        <f t="shared" si="13"/>
        <v>2</v>
      </c>
      <c r="L74" s="109" t="s">
        <v>295</v>
      </c>
      <c r="M74" s="172" t="s">
        <v>347</v>
      </c>
      <c r="N74" s="109"/>
      <c r="O74" s="135">
        <f>VLOOKUP(B74,EXPLORACION!$A$2:$P$529,15,FALSE)</f>
        <v>4961136.8351999996</v>
      </c>
      <c r="P74" s="214">
        <f>VLOOKUP(B74,EXPLORACION!$A$2:$P$529,16,FALSE)</f>
        <v>2170819.5805000002</v>
      </c>
    </row>
    <row r="75" spans="1:16" ht="25.5" hidden="1">
      <c r="A75" s="211" t="str">
        <f t="shared" si="10"/>
        <v>UPT1P10E8</v>
      </c>
      <c r="B75" s="130" t="str">
        <f t="shared" si="11"/>
        <v>UPT1P10</v>
      </c>
      <c r="C75" s="159" t="str">
        <f t="shared" si="12"/>
        <v>UPT1</v>
      </c>
      <c r="D75" s="160" t="s">
        <v>277</v>
      </c>
      <c r="E75" s="131">
        <v>1</v>
      </c>
      <c r="F75" s="131">
        <v>10</v>
      </c>
      <c r="G75" s="109" t="s">
        <v>8</v>
      </c>
      <c r="H75" s="109">
        <v>8</v>
      </c>
      <c r="I75" s="137">
        <f t="shared" si="14"/>
        <v>18</v>
      </c>
      <c r="J75" s="133">
        <v>25.5</v>
      </c>
      <c r="K75" s="137">
        <f t="shared" si="13"/>
        <v>7.5</v>
      </c>
      <c r="L75" s="109" t="s">
        <v>340</v>
      </c>
      <c r="M75" s="172" t="s">
        <v>348</v>
      </c>
      <c r="N75" s="109"/>
      <c r="O75" s="135">
        <f>VLOOKUP(B75,EXPLORACION!$A$2:$P$529,15,FALSE)</f>
        <v>4961136.8351999996</v>
      </c>
      <c r="P75" s="214">
        <f>VLOOKUP(B75,EXPLORACION!$A$2:$P$529,16,FALSE)</f>
        <v>2170819.5805000002</v>
      </c>
    </row>
    <row r="76" spans="1:16" ht="25.5" hidden="1">
      <c r="A76" s="211" t="str">
        <f t="shared" si="10"/>
        <v>UPT1P10E9</v>
      </c>
      <c r="B76" s="130" t="str">
        <f t="shared" si="11"/>
        <v>UPT1P10</v>
      </c>
      <c r="C76" s="159" t="str">
        <f t="shared" si="12"/>
        <v>UPT1</v>
      </c>
      <c r="D76" s="160" t="s">
        <v>277</v>
      </c>
      <c r="E76" s="131">
        <v>1</v>
      </c>
      <c r="F76" s="131">
        <v>10</v>
      </c>
      <c r="G76" s="109" t="s">
        <v>8</v>
      </c>
      <c r="H76" s="109">
        <v>9</v>
      </c>
      <c r="I76" s="137">
        <f t="shared" si="14"/>
        <v>25.5</v>
      </c>
      <c r="J76" s="133">
        <v>32</v>
      </c>
      <c r="K76" s="137">
        <f t="shared" si="13"/>
        <v>6.5</v>
      </c>
      <c r="L76" s="109" t="s">
        <v>285</v>
      </c>
      <c r="M76" s="172" t="s">
        <v>349</v>
      </c>
      <c r="N76" s="109"/>
      <c r="O76" s="135">
        <f>VLOOKUP(B76,EXPLORACION!$A$2:$P$529,15,FALSE)</f>
        <v>4961136.8351999996</v>
      </c>
      <c r="P76" s="214">
        <f>VLOOKUP(B76,EXPLORACION!$A$2:$P$529,16,FALSE)</f>
        <v>2170819.5805000002</v>
      </c>
    </row>
    <row r="77" spans="1:16" ht="25.5" hidden="1">
      <c r="A77" s="211" t="str">
        <f t="shared" si="10"/>
        <v>UPT1P10E10</v>
      </c>
      <c r="B77" s="130" t="str">
        <f t="shared" si="11"/>
        <v>UPT1P10</v>
      </c>
      <c r="C77" s="159" t="str">
        <f t="shared" si="12"/>
        <v>UPT1</v>
      </c>
      <c r="D77" s="160" t="s">
        <v>277</v>
      </c>
      <c r="E77" s="131">
        <v>1</v>
      </c>
      <c r="F77" s="131">
        <v>10</v>
      </c>
      <c r="G77" s="109" t="s">
        <v>8</v>
      </c>
      <c r="H77" s="109">
        <v>10</v>
      </c>
      <c r="I77" s="137">
        <f t="shared" si="14"/>
        <v>32</v>
      </c>
      <c r="J77" s="133">
        <v>34</v>
      </c>
      <c r="K77" s="137">
        <f t="shared" si="13"/>
        <v>2</v>
      </c>
      <c r="L77" s="109" t="s">
        <v>284</v>
      </c>
      <c r="M77" s="172" t="s">
        <v>350</v>
      </c>
      <c r="N77" s="109"/>
      <c r="O77" s="135">
        <f>VLOOKUP(B77,EXPLORACION!$A$2:$P$529,15,FALSE)</f>
        <v>4961136.8351999996</v>
      </c>
      <c r="P77" s="214">
        <f>VLOOKUP(B77,EXPLORACION!$A$2:$P$529,16,FALSE)</f>
        <v>2170819.5805000002</v>
      </c>
    </row>
    <row r="78" spans="1:16" ht="25.5" hidden="1">
      <c r="A78" s="211" t="str">
        <f t="shared" si="10"/>
        <v>UPT1P10E11</v>
      </c>
      <c r="B78" s="130" t="str">
        <f t="shared" si="11"/>
        <v>UPT1P10</v>
      </c>
      <c r="C78" s="159" t="str">
        <f t="shared" si="12"/>
        <v>UPT1</v>
      </c>
      <c r="D78" s="160" t="s">
        <v>277</v>
      </c>
      <c r="E78" s="131">
        <v>1</v>
      </c>
      <c r="F78" s="131">
        <v>10</v>
      </c>
      <c r="G78" s="109" t="s">
        <v>8</v>
      </c>
      <c r="H78" s="109">
        <v>11</v>
      </c>
      <c r="I78" s="137">
        <f t="shared" si="14"/>
        <v>34</v>
      </c>
      <c r="J78" s="133">
        <v>37</v>
      </c>
      <c r="K78" s="137">
        <f t="shared" si="13"/>
        <v>3</v>
      </c>
      <c r="L78" s="109" t="s">
        <v>12</v>
      </c>
      <c r="M78" s="172" t="s">
        <v>351</v>
      </c>
      <c r="N78" s="109"/>
      <c r="O78" s="135">
        <f>VLOOKUP(B78,EXPLORACION!$A$2:$P$529,15,FALSE)</f>
        <v>4961136.8351999996</v>
      </c>
      <c r="P78" s="214">
        <f>VLOOKUP(B78,EXPLORACION!$A$2:$P$529,16,FALSE)</f>
        <v>2170819.5805000002</v>
      </c>
    </row>
    <row r="79" spans="1:16" ht="25.5" hidden="1">
      <c r="A79" s="211" t="str">
        <f t="shared" si="10"/>
        <v>UPT1P10E12</v>
      </c>
      <c r="B79" s="130" t="str">
        <f t="shared" si="11"/>
        <v>UPT1P10</v>
      </c>
      <c r="C79" s="159" t="str">
        <f t="shared" si="12"/>
        <v>UPT1</v>
      </c>
      <c r="D79" s="160" t="s">
        <v>277</v>
      </c>
      <c r="E79" s="131">
        <v>1</v>
      </c>
      <c r="F79" s="131">
        <v>10</v>
      </c>
      <c r="G79" s="109" t="s">
        <v>8</v>
      </c>
      <c r="H79" s="109">
        <v>12</v>
      </c>
      <c r="I79" s="137">
        <f t="shared" si="14"/>
        <v>37</v>
      </c>
      <c r="J79" s="133">
        <v>41.5</v>
      </c>
      <c r="K79" s="137">
        <f t="shared" si="13"/>
        <v>4.5</v>
      </c>
      <c r="L79" s="109" t="s">
        <v>284</v>
      </c>
      <c r="M79" s="172" t="s">
        <v>352</v>
      </c>
      <c r="N79" s="109"/>
      <c r="O79" s="135">
        <f>VLOOKUP(B79,EXPLORACION!$A$2:$P$529,15,FALSE)</f>
        <v>4961136.8351999996</v>
      </c>
      <c r="P79" s="214">
        <f>VLOOKUP(B79,EXPLORACION!$A$2:$P$529,16,FALSE)</f>
        <v>2170819.5805000002</v>
      </c>
    </row>
    <row r="80" spans="1:16" ht="25.5" hidden="1">
      <c r="A80" s="211" t="str">
        <f t="shared" si="10"/>
        <v>UPT1P10E13</v>
      </c>
      <c r="B80" s="130" t="str">
        <f t="shared" si="11"/>
        <v>UPT1P10</v>
      </c>
      <c r="C80" s="159" t="str">
        <f t="shared" si="12"/>
        <v>UPT1</v>
      </c>
      <c r="D80" s="160" t="s">
        <v>277</v>
      </c>
      <c r="E80" s="131">
        <v>1</v>
      </c>
      <c r="F80" s="131">
        <v>10</v>
      </c>
      <c r="G80" s="109" t="s">
        <v>8</v>
      </c>
      <c r="H80" s="109">
        <v>13</v>
      </c>
      <c r="I80" s="137">
        <f t="shared" si="14"/>
        <v>41.5</v>
      </c>
      <c r="J80" s="133">
        <v>45</v>
      </c>
      <c r="K80" s="137">
        <f t="shared" si="13"/>
        <v>3.5</v>
      </c>
      <c r="L80" s="109" t="s">
        <v>341</v>
      </c>
      <c r="M80" s="172" t="s">
        <v>353</v>
      </c>
      <c r="N80" s="109"/>
      <c r="O80" s="135">
        <f>VLOOKUP(B80,EXPLORACION!$A$2:$P$529,15,FALSE)</f>
        <v>4961136.8351999996</v>
      </c>
      <c r="P80" s="214">
        <f>VLOOKUP(B80,EXPLORACION!$A$2:$P$529,16,FALSE)</f>
        <v>2170819.5805000002</v>
      </c>
    </row>
    <row r="81" spans="1:16" ht="25.5" hidden="1">
      <c r="A81" s="211" t="str">
        <f t="shared" si="10"/>
        <v>UPT1P9E1</v>
      </c>
      <c r="B81" s="130" t="str">
        <f t="shared" si="11"/>
        <v>UPT1P9</v>
      </c>
      <c r="C81" s="159" t="str">
        <f t="shared" si="12"/>
        <v>UPT1</v>
      </c>
      <c r="D81" s="160" t="s">
        <v>277</v>
      </c>
      <c r="E81" s="131">
        <v>1</v>
      </c>
      <c r="F81" s="131">
        <v>9</v>
      </c>
      <c r="G81" s="109" t="s">
        <v>8</v>
      </c>
      <c r="H81" s="109">
        <v>1</v>
      </c>
      <c r="I81" s="137">
        <v>0</v>
      </c>
      <c r="J81" s="133">
        <v>1</v>
      </c>
      <c r="K81" s="137">
        <f t="shared" si="13"/>
        <v>1</v>
      </c>
      <c r="L81" s="133" t="s">
        <v>384</v>
      </c>
      <c r="M81" s="173" t="s">
        <v>385</v>
      </c>
      <c r="N81" s="109"/>
      <c r="O81" s="135">
        <f>VLOOKUP(B81,EXPLORACION!$A$2:$P$529,15,FALSE)</f>
        <v>4962390.1283999998</v>
      </c>
      <c r="P81" s="214">
        <f>VLOOKUP(B81,EXPLORACION!$A$2:$P$529,16,FALSE)</f>
        <v>2171025.1230000001</v>
      </c>
    </row>
    <row r="82" spans="1:16" ht="25.5" hidden="1">
      <c r="A82" s="211" t="str">
        <f t="shared" si="10"/>
        <v>UPT1P9E2</v>
      </c>
      <c r="B82" s="130" t="str">
        <f t="shared" si="11"/>
        <v>UPT1P9</v>
      </c>
      <c r="C82" s="159" t="str">
        <f t="shared" si="12"/>
        <v>UPT1</v>
      </c>
      <c r="D82" s="160" t="s">
        <v>277</v>
      </c>
      <c r="E82" s="131">
        <v>1</v>
      </c>
      <c r="F82" s="131">
        <v>9</v>
      </c>
      <c r="G82" s="109" t="s">
        <v>8</v>
      </c>
      <c r="H82" s="109">
        <v>2</v>
      </c>
      <c r="I82" s="137">
        <f>J81</f>
        <v>1</v>
      </c>
      <c r="J82" s="133">
        <v>3.5</v>
      </c>
      <c r="K82" s="137">
        <f t="shared" si="13"/>
        <v>2.5</v>
      </c>
      <c r="L82" s="133" t="s">
        <v>284</v>
      </c>
      <c r="M82" s="173" t="s">
        <v>386</v>
      </c>
      <c r="N82" s="109"/>
      <c r="O82" s="135">
        <f>VLOOKUP(B82,EXPLORACION!$A$2:$P$529,15,FALSE)</f>
        <v>4962390.1283999998</v>
      </c>
      <c r="P82" s="214">
        <f>VLOOKUP(B82,EXPLORACION!$A$2:$P$529,16,FALSE)</f>
        <v>2171025.1230000001</v>
      </c>
    </row>
    <row r="83" spans="1:16" ht="25.5" hidden="1">
      <c r="A83" s="211" t="str">
        <f t="shared" si="10"/>
        <v>UPT1P9E3</v>
      </c>
      <c r="B83" s="130" t="str">
        <f t="shared" si="11"/>
        <v>UPT1P9</v>
      </c>
      <c r="C83" s="159" t="str">
        <f t="shared" si="12"/>
        <v>UPT1</v>
      </c>
      <c r="D83" s="160" t="s">
        <v>277</v>
      </c>
      <c r="E83" s="131">
        <v>1</v>
      </c>
      <c r="F83" s="131">
        <v>9</v>
      </c>
      <c r="G83" s="109" t="s">
        <v>8</v>
      </c>
      <c r="H83" s="109">
        <v>3</v>
      </c>
      <c r="I83" s="137">
        <f>J82</f>
        <v>3.5</v>
      </c>
      <c r="J83" s="133">
        <v>4.5</v>
      </c>
      <c r="K83" s="137">
        <f t="shared" si="13"/>
        <v>1</v>
      </c>
      <c r="L83" s="133" t="s">
        <v>284</v>
      </c>
      <c r="M83" s="173" t="s">
        <v>387</v>
      </c>
      <c r="N83" s="109"/>
      <c r="O83" s="135">
        <f>VLOOKUP(B83,EXPLORACION!$A$2:$P$529,15,FALSE)</f>
        <v>4962390.1283999998</v>
      </c>
      <c r="P83" s="214">
        <f>VLOOKUP(B83,EXPLORACION!$A$2:$P$529,16,FALSE)</f>
        <v>2171025.1230000001</v>
      </c>
    </row>
    <row r="84" spans="1:16" ht="25.5" hidden="1">
      <c r="A84" s="211" t="str">
        <f t="shared" si="10"/>
        <v>UPT1P9E4</v>
      </c>
      <c r="B84" s="130" t="str">
        <f t="shared" si="11"/>
        <v>UPT1P9</v>
      </c>
      <c r="C84" s="159" t="str">
        <f t="shared" si="12"/>
        <v>UPT1</v>
      </c>
      <c r="D84" s="160" t="s">
        <v>277</v>
      </c>
      <c r="E84" s="131">
        <v>1</v>
      </c>
      <c r="F84" s="131">
        <v>9</v>
      </c>
      <c r="G84" s="109" t="s">
        <v>8</v>
      </c>
      <c r="H84" s="109">
        <v>4</v>
      </c>
      <c r="I84" s="137">
        <f>J83</f>
        <v>4.5</v>
      </c>
      <c r="J84" s="133">
        <v>6</v>
      </c>
      <c r="K84" s="137">
        <f t="shared" si="13"/>
        <v>1.5</v>
      </c>
      <c r="L84" s="133" t="s">
        <v>286</v>
      </c>
      <c r="M84" s="173" t="s">
        <v>388</v>
      </c>
      <c r="N84" s="109"/>
      <c r="O84" s="135">
        <f>VLOOKUP(B84,EXPLORACION!$A$2:$P$529,15,FALSE)</f>
        <v>4962390.1283999998</v>
      </c>
      <c r="P84" s="214">
        <f>VLOOKUP(B84,EXPLORACION!$A$2:$P$529,16,FALSE)</f>
        <v>2171025.1230000001</v>
      </c>
    </row>
    <row r="85" spans="1:16" ht="25.5" hidden="1">
      <c r="A85" s="211" t="str">
        <f t="shared" si="10"/>
        <v>UPT1P9E5</v>
      </c>
      <c r="B85" s="130" t="str">
        <f t="shared" si="11"/>
        <v>UPT1P9</v>
      </c>
      <c r="C85" s="159" t="str">
        <f t="shared" si="12"/>
        <v>UPT1</v>
      </c>
      <c r="D85" s="160" t="s">
        <v>277</v>
      </c>
      <c r="E85" s="131">
        <v>1</v>
      </c>
      <c r="F85" s="131">
        <v>9</v>
      </c>
      <c r="G85" s="109" t="s">
        <v>8</v>
      </c>
      <c r="H85" s="109">
        <v>5</v>
      </c>
      <c r="I85" s="137">
        <f>J84</f>
        <v>6</v>
      </c>
      <c r="J85" s="133">
        <v>10</v>
      </c>
      <c r="K85" s="137">
        <f t="shared" si="13"/>
        <v>4</v>
      </c>
      <c r="L85" s="133" t="s">
        <v>12</v>
      </c>
      <c r="M85" s="173" t="s">
        <v>389</v>
      </c>
      <c r="N85" s="109"/>
      <c r="O85" s="135">
        <f>VLOOKUP(B85,EXPLORACION!$A$2:$P$529,15,FALSE)</f>
        <v>4962390.1283999998</v>
      </c>
      <c r="P85" s="214">
        <f>VLOOKUP(B85,EXPLORACION!$A$2:$P$529,16,FALSE)</f>
        <v>2171025.1230000001</v>
      </c>
    </row>
    <row r="86" spans="1:16" ht="25.5" hidden="1">
      <c r="A86" s="211" t="str">
        <f t="shared" si="10"/>
        <v>UPT1P7E1</v>
      </c>
      <c r="B86" s="130" t="str">
        <f t="shared" si="11"/>
        <v>UPT1P7</v>
      </c>
      <c r="C86" s="159" t="str">
        <f t="shared" si="12"/>
        <v>UPT1</v>
      </c>
      <c r="D86" s="160" t="s">
        <v>277</v>
      </c>
      <c r="E86" s="131">
        <v>1</v>
      </c>
      <c r="F86" s="131">
        <v>7</v>
      </c>
      <c r="G86" s="109" t="s">
        <v>8</v>
      </c>
      <c r="H86" s="109">
        <v>1</v>
      </c>
      <c r="I86" s="137">
        <v>0</v>
      </c>
      <c r="J86" s="133">
        <v>1.5</v>
      </c>
      <c r="K86" s="137">
        <f t="shared" si="13"/>
        <v>1.5</v>
      </c>
      <c r="L86" s="133" t="s">
        <v>295</v>
      </c>
      <c r="M86" s="173" t="s">
        <v>368</v>
      </c>
      <c r="N86" s="109"/>
      <c r="O86" s="135">
        <f>VLOOKUP(B86,EXPLORACION!$A$2:$P$529,15,FALSE)</f>
        <v>4961461.9636000004</v>
      </c>
      <c r="P86" s="214">
        <f>VLOOKUP(B86,EXPLORACION!$A$2:$P$529,16,FALSE)</f>
        <v>2171593.3226000001</v>
      </c>
    </row>
    <row r="87" spans="1:16" ht="25.5" hidden="1">
      <c r="A87" s="211" t="str">
        <f t="shared" si="10"/>
        <v>UPT1P7E2</v>
      </c>
      <c r="B87" s="130" t="str">
        <f t="shared" si="11"/>
        <v>UPT1P7</v>
      </c>
      <c r="C87" s="159" t="str">
        <f t="shared" si="12"/>
        <v>UPT1</v>
      </c>
      <c r="D87" s="160" t="s">
        <v>277</v>
      </c>
      <c r="E87" s="131">
        <v>1</v>
      </c>
      <c r="F87" s="131">
        <v>7</v>
      </c>
      <c r="G87" s="109" t="s">
        <v>8</v>
      </c>
      <c r="H87" s="109">
        <v>2</v>
      </c>
      <c r="I87" s="137">
        <f t="shared" ref="I87:I101" si="15">J86</f>
        <v>1.5</v>
      </c>
      <c r="J87" s="133">
        <v>2</v>
      </c>
      <c r="K87" s="137">
        <f t="shared" si="13"/>
        <v>0.5</v>
      </c>
      <c r="L87" s="133" t="s">
        <v>295</v>
      </c>
      <c r="M87" s="173" t="s">
        <v>369</v>
      </c>
      <c r="N87" s="109"/>
      <c r="O87" s="135">
        <f>VLOOKUP(B87,EXPLORACION!$A$2:$P$529,15,FALSE)</f>
        <v>4961461.9636000004</v>
      </c>
      <c r="P87" s="214">
        <f>VLOOKUP(B87,EXPLORACION!$A$2:$P$529,16,FALSE)</f>
        <v>2171593.3226000001</v>
      </c>
    </row>
    <row r="88" spans="1:16" ht="25.5" hidden="1">
      <c r="A88" s="211" t="str">
        <f t="shared" si="10"/>
        <v>UPT1P7E3</v>
      </c>
      <c r="B88" s="130" t="str">
        <f t="shared" si="11"/>
        <v>UPT1P7</v>
      </c>
      <c r="C88" s="159" t="str">
        <f t="shared" si="12"/>
        <v>UPT1</v>
      </c>
      <c r="D88" s="160" t="s">
        <v>277</v>
      </c>
      <c r="E88" s="131">
        <v>1</v>
      </c>
      <c r="F88" s="131">
        <v>7</v>
      </c>
      <c r="G88" s="109" t="s">
        <v>8</v>
      </c>
      <c r="H88" s="109">
        <v>3</v>
      </c>
      <c r="I88" s="137">
        <f t="shared" si="15"/>
        <v>2</v>
      </c>
      <c r="J88" s="133">
        <v>3.5</v>
      </c>
      <c r="K88" s="137">
        <f t="shared" si="13"/>
        <v>1.5</v>
      </c>
      <c r="L88" s="133" t="s">
        <v>286</v>
      </c>
      <c r="M88" s="173" t="s">
        <v>370</v>
      </c>
      <c r="N88" s="109"/>
      <c r="O88" s="135">
        <f>VLOOKUP(B88,EXPLORACION!$A$2:$P$529,15,FALSE)</f>
        <v>4961461.9636000004</v>
      </c>
      <c r="P88" s="214">
        <f>VLOOKUP(B88,EXPLORACION!$A$2:$P$529,16,FALSE)</f>
        <v>2171593.3226000001</v>
      </c>
    </row>
    <row r="89" spans="1:16" ht="25.5" hidden="1">
      <c r="A89" s="211" t="str">
        <f t="shared" si="10"/>
        <v>UPT1P7E4</v>
      </c>
      <c r="B89" s="130" t="str">
        <f t="shared" si="11"/>
        <v>UPT1P7</v>
      </c>
      <c r="C89" s="159" t="str">
        <f t="shared" si="12"/>
        <v>UPT1</v>
      </c>
      <c r="D89" s="160" t="s">
        <v>277</v>
      </c>
      <c r="E89" s="131">
        <v>1</v>
      </c>
      <c r="F89" s="131">
        <v>7</v>
      </c>
      <c r="G89" s="109" t="s">
        <v>8</v>
      </c>
      <c r="H89" s="109">
        <v>4</v>
      </c>
      <c r="I89" s="137">
        <f t="shared" si="15"/>
        <v>3.5</v>
      </c>
      <c r="J89" s="133">
        <v>4</v>
      </c>
      <c r="K89" s="137">
        <f t="shared" si="13"/>
        <v>0.5</v>
      </c>
      <c r="L89" s="133" t="s">
        <v>286</v>
      </c>
      <c r="M89" s="173" t="s">
        <v>371</v>
      </c>
      <c r="N89" s="109"/>
      <c r="O89" s="135">
        <f>VLOOKUP(B89,EXPLORACION!$A$2:$P$529,15,FALSE)</f>
        <v>4961461.9636000004</v>
      </c>
      <c r="P89" s="214">
        <f>VLOOKUP(B89,EXPLORACION!$A$2:$P$529,16,FALSE)</f>
        <v>2171593.3226000001</v>
      </c>
    </row>
    <row r="90" spans="1:16" ht="25.5" hidden="1">
      <c r="A90" s="211" t="str">
        <f t="shared" si="10"/>
        <v>UPT1P7E5</v>
      </c>
      <c r="B90" s="130" t="str">
        <f t="shared" si="11"/>
        <v>UPT1P7</v>
      </c>
      <c r="C90" s="159" t="str">
        <f t="shared" si="12"/>
        <v>UPT1</v>
      </c>
      <c r="D90" s="160" t="s">
        <v>277</v>
      </c>
      <c r="E90" s="131">
        <v>1</v>
      </c>
      <c r="F90" s="131">
        <v>7</v>
      </c>
      <c r="G90" s="109" t="s">
        <v>8</v>
      </c>
      <c r="H90" s="109">
        <v>5</v>
      </c>
      <c r="I90" s="137">
        <f t="shared" si="15"/>
        <v>4</v>
      </c>
      <c r="J90" s="133">
        <v>4.5</v>
      </c>
      <c r="K90" s="137">
        <f t="shared" si="13"/>
        <v>0.5</v>
      </c>
      <c r="L90" s="133" t="s">
        <v>285</v>
      </c>
      <c r="M90" s="173" t="s">
        <v>372</v>
      </c>
      <c r="N90" s="109"/>
      <c r="O90" s="135">
        <f>VLOOKUP(B90,EXPLORACION!$A$2:$P$529,15,FALSE)</f>
        <v>4961461.9636000004</v>
      </c>
      <c r="P90" s="214">
        <f>VLOOKUP(B90,EXPLORACION!$A$2:$P$529,16,FALSE)</f>
        <v>2171593.3226000001</v>
      </c>
    </row>
    <row r="91" spans="1:16" ht="25.5" hidden="1">
      <c r="A91" s="211" t="str">
        <f t="shared" si="10"/>
        <v>UPT1P7E6</v>
      </c>
      <c r="B91" s="130" t="str">
        <f t="shared" si="11"/>
        <v>UPT1P7</v>
      </c>
      <c r="C91" s="159" t="str">
        <f t="shared" si="12"/>
        <v>UPT1</v>
      </c>
      <c r="D91" s="160" t="s">
        <v>277</v>
      </c>
      <c r="E91" s="131">
        <v>1</v>
      </c>
      <c r="F91" s="131">
        <v>7</v>
      </c>
      <c r="G91" s="109" t="s">
        <v>8</v>
      </c>
      <c r="H91" s="109">
        <v>6</v>
      </c>
      <c r="I91" s="137">
        <f t="shared" si="15"/>
        <v>4.5</v>
      </c>
      <c r="J91" s="133">
        <v>5</v>
      </c>
      <c r="K91" s="137">
        <f t="shared" si="13"/>
        <v>0.5</v>
      </c>
      <c r="L91" s="133" t="s">
        <v>284</v>
      </c>
      <c r="M91" s="173" t="s">
        <v>373</v>
      </c>
      <c r="N91" s="109"/>
      <c r="O91" s="135">
        <f>VLOOKUP(B91,EXPLORACION!$A$2:$P$529,15,FALSE)</f>
        <v>4961461.9636000004</v>
      </c>
      <c r="P91" s="214">
        <f>VLOOKUP(B91,EXPLORACION!$A$2:$P$529,16,FALSE)</f>
        <v>2171593.3226000001</v>
      </c>
    </row>
    <row r="92" spans="1:16" ht="25.5" hidden="1">
      <c r="A92" s="211" t="str">
        <f t="shared" si="10"/>
        <v>UPT1P7E7</v>
      </c>
      <c r="B92" s="130" t="str">
        <f t="shared" si="11"/>
        <v>UPT1P7</v>
      </c>
      <c r="C92" s="159" t="str">
        <f t="shared" si="12"/>
        <v>UPT1</v>
      </c>
      <c r="D92" s="160" t="s">
        <v>277</v>
      </c>
      <c r="E92" s="131">
        <v>1</v>
      </c>
      <c r="F92" s="131">
        <v>7</v>
      </c>
      <c r="G92" s="109" t="s">
        <v>8</v>
      </c>
      <c r="H92" s="109">
        <v>7</v>
      </c>
      <c r="I92" s="137">
        <f t="shared" si="15"/>
        <v>5</v>
      </c>
      <c r="J92" s="133">
        <v>8.5</v>
      </c>
      <c r="K92" s="137">
        <f t="shared" si="13"/>
        <v>3.5</v>
      </c>
      <c r="L92" s="133" t="s">
        <v>295</v>
      </c>
      <c r="M92" s="173" t="s">
        <v>374</v>
      </c>
      <c r="N92" s="109"/>
      <c r="O92" s="135">
        <f>VLOOKUP(B92,EXPLORACION!$A$2:$P$529,15,FALSE)</f>
        <v>4961461.9636000004</v>
      </c>
      <c r="P92" s="214">
        <f>VLOOKUP(B92,EXPLORACION!$A$2:$P$529,16,FALSE)</f>
        <v>2171593.3226000001</v>
      </c>
    </row>
    <row r="93" spans="1:16" ht="25.5" hidden="1">
      <c r="A93" s="211" t="str">
        <f t="shared" si="10"/>
        <v>UPT1P7E8</v>
      </c>
      <c r="B93" s="130" t="str">
        <f t="shared" si="11"/>
        <v>UPT1P7</v>
      </c>
      <c r="C93" s="159" t="str">
        <f t="shared" si="12"/>
        <v>UPT1</v>
      </c>
      <c r="D93" s="160" t="s">
        <v>277</v>
      </c>
      <c r="E93" s="131">
        <v>1</v>
      </c>
      <c r="F93" s="131">
        <v>7</v>
      </c>
      <c r="G93" s="109" t="s">
        <v>8</v>
      </c>
      <c r="H93" s="109">
        <v>8</v>
      </c>
      <c r="I93" s="137">
        <f t="shared" si="15"/>
        <v>8.5</v>
      </c>
      <c r="J93" s="133">
        <v>10.5</v>
      </c>
      <c r="K93" s="137">
        <f t="shared" si="13"/>
        <v>2</v>
      </c>
      <c r="L93" s="133" t="s">
        <v>12</v>
      </c>
      <c r="M93" s="173" t="s">
        <v>375</v>
      </c>
      <c r="N93" s="109"/>
      <c r="O93" s="135">
        <f>VLOOKUP(B93,EXPLORACION!$A$2:$P$529,15,FALSE)</f>
        <v>4961461.9636000004</v>
      </c>
      <c r="P93" s="214">
        <f>VLOOKUP(B93,EXPLORACION!$A$2:$P$529,16,FALSE)</f>
        <v>2171593.3226000001</v>
      </c>
    </row>
    <row r="94" spans="1:16" ht="25.5" hidden="1">
      <c r="A94" s="211" t="str">
        <f t="shared" si="10"/>
        <v>UPT1P7E9</v>
      </c>
      <c r="B94" s="130" t="str">
        <f t="shared" si="11"/>
        <v>UPT1P7</v>
      </c>
      <c r="C94" s="159" t="str">
        <f t="shared" si="12"/>
        <v>UPT1</v>
      </c>
      <c r="D94" s="160" t="s">
        <v>277</v>
      </c>
      <c r="E94" s="131">
        <v>1</v>
      </c>
      <c r="F94" s="131">
        <v>7</v>
      </c>
      <c r="G94" s="109" t="s">
        <v>8</v>
      </c>
      <c r="H94" s="109">
        <v>9</v>
      </c>
      <c r="I94" s="137">
        <f t="shared" si="15"/>
        <v>10.5</v>
      </c>
      <c r="J94" s="133">
        <v>15</v>
      </c>
      <c r="K94" s="137">
        <f t="shared" si="13"/>
        <v>4.5</v>
      </c>
      <c r="L94" s="133" t="s">
        <v>12</v>
      </c>
      <c r="M94" s="173" t="s">
        <v>376</v>
      </c>
      <c r="N94" s="109"/>
      <c r="O94" s="135">
        <f>VLOOKUP(B94,EXPLORACION!$A$2:$P$529,15,FALSE)</f>
        <v>4961461.9636000004</v>
      </c>
      <c r="P94" s="214">
        <f>VLOOKUP(B94,EXPLORACION!$A$2:$P$529,16,FALSE)</f>
        <v>2171593.3226000001</v>
      </c>
    </row>
    <row r="95" spans="1:16" ht="38.25" hidden="1">
      <c r="A95" s="211" t="str">
        <f t="shared" si="10"/>
        <v>UPT1P7E10</v>
      </c>
      <c r="B95" s="130" t="str">
        <f t="shared" si="11"/>
        <v>UPT1P7</v>
      </c>
      <c r="C95" s="159" t="str">
        <f t="shared" si="12"/>
        <v>UPT1</v>
      </c>
      <c r="D95" s="160" t="s">
        <v>277</v>
      </c>
      <c r="E95" s="131">
        <v>1</v>
      </c>
      <c r="F95" s="131">
        <v>7</v>
      </c>
      <c r="G95" s="109" t="s">
        <v>8</v>
      </c>
      <c r="H95" s="109">
        <v>10</v>
      </c>
      <c r="I95" s="137">
        <f t="shared" si="15"/>
        <v>15</v>
      </c>
      <c r="J95" s="133">
        <v>18</v>
      </c>
      <c r="K95" s="137">
        <f t="shared" si="13"/>
        <v>3</v>
      </c>
      <c r="L95" s="133" t="s">
        <v>341</v>
      </c>
      <c r="M95" s="173" t="s">
        <v>377</v>
      </c>
      <c r="N95" s="109"/>
      <c r="O95" s="135">
        <f>VLOOKUP(B95,EXPLORACION!$A$2:$P$529,15,FALSE)</f>
        <v>4961461.9636000004</v>
      </c>
      <c r="P95" s="214">
        <f>VLOOKUP(B95,EXPLORACION!$A$2:$P$529,16,FALSE)</f>
        <v>2171593.3226000001</v>
      </c>
    </row>
    <row r="96" spans="1:16" ht="25.5" hidden="1">
      <c r="A96" s="211" t="str">
        <f t="shared" si="10"/>
        <v>UPT1P7E11</v>
      </c>
      <c r="B96" s="130" t="str">
        <f t="shared" si="11"/>
        <v>UPT1P7</v>
      </c>
      <c r="C96" s="159" t="str">
        <f t="shared" si="12"/>
        <v>UPT1</v>
      </c>
      <c r="D96" s="160" t="s">
        <v>277</v>
      </c>
      <c r="E96" s="131">
        <v>1</v>
      </c>
      <c r="F96" s="131">
        <v>7</v>
      </c>
      <c r="G96" s="109" t="s">
        <v>8</v>
      </c>
      <c r="H96" s="109">
        <v>11</v>
      </c>
      <c r="I96" s="137">
        <f t="shared" si="15"/>
        <v>18</v>
      </c>
      <c r="J96" s="133">
        <v>23</v>
      </c>
      <c r="K96" s="137">
        <f t="shared" si="13"/>
        <v>5</v>
      </c>
      <c r="L96" s="133" t="s">
        <v>338</v>
      </c>
      <c r="M96" s="173" t="s">
        <v>378</v>
      </c>
      <c r="N96" s="109"/>
      <c r="O96" s="135">
        <f>VLOOKUP(B96,EXPLORACION!$A$2:$P$529,15,FALSE)</f>
        <v>4961461.9636000004</v>
      </c>
      <c r="P96" s="214">
        <f>VLOOKUP(B96,EXPLORACION!$A$2:$P$529,16,FALSE)</f>
        <v>2171593.3226000001</v>
      </c>
    </row>
    <row r="97" spans="1:16" ht="25.5" hidden="1">
      <c r="A97" s="211" t="str">
        <f t="shared" si="10"/>
        <v>UPT1P7E12</v>
      </c>
      <c r="B97" s="130" t="str">
        <f t="shared" si="11"/>
        <v>UPT1P7</v>
      </c>
      <c r="C97" s="159" t="str">
        <f t="shared" si="12"/>
        <v>UPT1</v>
      </c>
      <c r="D97" s="160" t="s">
        <v>277</v>
      </c>
      <c r="E97" s="131">
        <v>1</v>
      </c>
      <c r="F97" s="131">
        <v>7</v>
      </c>
      <c r="G97" s="109" t="s">
        <v>8</v>
      </c>
      <c r="H97" s="109">
        <v>12</v>
      </c>
      <c r="I97" s="137">
        <f t="shared" si="15"/>
        <v>23</v>
      </c>
      <c r="J97" s="133">
        <v>24</v>
      </c>
      <c r="K97" s="137">
        <f t="shared" si="13"/>
        <v>1</v>
      </c>
      <c r="L97" s="133" t="s">
        <v>284</v>
      </c>
      <c r="M97" s="173" t="s">
        <v>379</v>
      </c>
      <c r="N97" s="109"/>
      <c r="O97" s="135">
        <f>VLOOKUP(B97,EXPLORACION!$A$2:$P$529,15,FALSE)</f>
        <v>4961461.9636000004</v>
      </c>
      <c r="P97" s="214">
        <f>VLOOKUP(B97,EXPLORACION!$A$2:$P$529,16,FALSE)</f>
        <v>2171593.3226000001</v>
      </c>
    </row>
    <row r="98" spans="1:16" ht="38.25" hidden="1">
      <c r="A98" s="211" t="str">
        <f t="shared" si="10"/>
        <v>UPT1P7E13</v>
      </c>
      <c r="B98" s="130" t="str">
        <f t="shared" si="11"/>
        <v>UPT1P7</v>
      </c>
      <c r="C98" s="159" t="str">
        <f t="shared" si="12"/>
        <v>UPT1</v>
      </c>
      <c r="D98" s="160" t="s">
        <v>277</v>
      </c>
      <c r="E98" s="131">
        <v>1</v>
      </c>
      <c r="F98" s="131">
        <v>7</v>
      </c>
      <c r="G98" s="109" t="s">
        <v>8</v>
      </c>
      <c r="H98" s="109">
        <v>13</v>
      </c>
      <c r="I98" s="137">
        <f t="shared" si="15"/>
        <v>24</v>
      </c>
      <c r="J98" s="133">
        <v>27.5</v>
      </c>
      <c r="K98" s="137">
        <f t="shared" si="13"/>
        <v>3.5</v>
      </c>
      <c r="L98" s="133" t="s">
        <v>286</v>
      </c>
      <c r="M98" s="173" t="s">
        <v>383</v>
      </c>
      <c r="N98" s="109"/>
      <c r="O98" s="135">
        <f>VLOOKUP(B98,EXPLORACION!$A$2:$P$529,15,FALSE)</f>
        <v>4961461.9636000004</v>
      </c>
      <c r="P98" s="214">
        <f>VLOOKUP(B98,EXPLORACION!$A$2:$P$529,16,FALSE)</f>
        <v>2171593.3226000001</v>
      </c>
    </row>
    <row r="99" spans="1:16" ht="25.5" hidden="1">
      <c r="A99" s="211" t="str">
        <f t="shared" si="10"/>
        <v>UPT1P7E14</v>
      </c>
      <c r="B99" s="130" t="str">
        <f t="shared" si="11"/>
        <v>UPT1P7</v>
      </c>
      <c r="C99" s="159" t="str">
        <f t="shared" si="12"/>
        <v>UPT1</v>
      </c>
      <c r="D99" s="160" t="s">
        <v>277</v>
      </c>
      <c r="E99" s="131">
        <v>1</v>
      </c>
      <c r="F99" s="131">
        <v>7</v>
      </c>
      <c r="G99" s="109" t="s">
        <v>8</v>
      </c>
      <c r="H99" s="109">
        <v>14</v>
      </c>
      <c r="I99" s="137">
        <f t="shared" si="15"/>
        <v>27.5</v>
      </c>
      <c r="J99" s="133">
        <v>29.5</v>
      </c>
      <c r="K99" s="137">
        <f t="shared" si="13"/>
        <v>2</v>
      </c>
      <c r="L99" s="133" t="s">
        <v>284</v>
      </c>
      <c r="M99" s="173" t="s">
        <v>380</v>
      </c>
      <c r="N99" s="109"/>
      <c r="O99" s="135">
        <f>VLOOKUP(B99,EXPLORACION!$A$2:$P$529,15,FALSE)</f>
        <v>4961461.9636000004</v>
      </c>
      <c r="P99" s="214">
        <f>VLOOKUP(B99,EXPLORACION!$A$2:$P$529,16,FALSE)</f>
        <v>2171593.3226000001</v>
      </c>
    </row>
    <row r="100" spans="1:16" ht="25.5" hidden="1">
      <c r="A100" s="211" t="str">
        <f t="shared" si="10"/>
        <v>UPT1P7E15</v>
      </c>
      <c r="B100" s="130" t="str">
        <f t="shared" si="11"/>
        <v>UPT1P7</v>
      </c>
      <c r="C100" s="159" t="str">
        <f t="shared" si="12"/>
        <v>UPT1</v>
      </c>
      <c r="D100" s="160" t="s">
        <v>277</v>
      </c>
      <c r="E100" s="131">
        <v>1</v>
      </c>
      <c r="F100" s="131">
        <v>7</v>
      </c>
      <c r="G100" s="109" t="s">
        <v>8</v>
      </c>
      <c r="H100" s="109">
        <v>15</v>
      </c>
      <c r="I100" s="137">
        <f t="shared" si="15"/>
        <v>29.5</v>
      </c>
      <c r="J100" s="133">
        <v>33</v>
      </c>
      <c r="K100" s="137">
        <f t="shared" si="13"/>
        <v>3.5</v>
      </c>
      <c r="L100" s="133" t="s">
        <v>285</v>
      </c>
      <c r="M100" s="173" t="s">
        <v>381</v>
      </c>
      <c r="N100" s="109"/>
      <c r="O100" s="135">
        <f>VLOOKUP(B100,EXPLORACION!$A$2:$P$529,15,FALSE)</f>
        <v>4961461.9636000004</v>
      </c>
      <c r="P100" s="214">
        <f>VLOOKUP(B100,EXPLORACION!$A$2:$P$529,16,FALSE)</f>
        <v>2171593.3226000001</v>
      </c>
    </row>
    <row r="101" spans="1:16" hidden="1">
      <c r="A101" s="211" t="str">
        <f t="shared" si="10"/>
        <v>UPT1P7E16</v>
      </c>
      <c r="B101" s="130" t="str">
        <f t="shared" si="11"/>
        <v>UPT1P7</v>
      </c>
      <c r="C101" s="159" t="str">
        <f t="shared" si="12"/>
        <v>UPT1</v>
      </c>
      <c r="D101" s="160" t="s">
        <v>277</v>
      </c>
      <c r="E101" s="131">
        <v>1</v>
      </c>
      <c r="F101" s="131">
        <v>7</v>
      </c>
      <c r="G101" s="109" t="s">
        <v>8</v>
      </c>
      <c r="H101" s="109">
        <v>16</v>
      </c>
      <c r="I101" s="137">
        <f t="shared" si="15"/>
        <v>33</v>
      </c>
      <c r="J101" s="163">
        <v>35.5</v>
      </c>
      <c r="K101" s="137">
        <f t="shared" si="13"/>
        <v>2.5</v>
      </c>
      <c r="L101" s="133" t="s">
        <v>295</v>
      </c>
      <c r="M101" s="173" t="s">
        <v>382</v>
      </c>
      <c r="N101" s="109"/>
      <c r="O101" s="135">
        <f>VLOOKUP(B101,EXPLORACION!$A$2:$P$529,15,FALSE)</f>
        <v>4961461.9636000004</v>
      </c>
      <c r="P101" s="214">
        <f>VLOOKUP(B101,EXPLORACION!$A$2:$P$529,16,FALSE)</f>
        <v>2171593.3226000001</v>
      </c>
    </row>
    <row r="102" spans="1:16" hidden="1">
      <c r="A102" s="211" t="str">
        <f t="shared" si="10"/>
        <v>UPT1P6E1</v>
      </c>
      <c r="B102" s="130" t="str">
        <f t="shared" si="11"/>
        <v>UPT1P6</v>
      </c>
      <c r="C102" s="159" t="str">
        <f t="shared" si="12"/>
        <v>UPT1</v>
      </c>
      <c r="D102" s="160" t="s">
        <v>277</v>
      </c>
      <c r="E102" s="131">
        <v>1</v>
      </c>
      <c r="F102" s="131">
        <v>6</v>
      </c>
      <c r="G102" s="109" t="s">
        <v>8</v>
      </c>
      <c r="H102" s="109">
        <v>1</v>
      </c>
      <c r="I102" s="137">
        <v>0</v>
      </c>
      <c r="J102" s="133">
        <v>1.5</v>
      </c>
      <c r="K102" s="137">
        <f t="shared" si="13"/>
        <v>1.5</v>
      </c>
      <c r="L102" s="161" t="s">
        <v>354</v>
      </c>
      <c r="M102" s="172" t="s">
        <v>357</v>
      </c>
      <c r="N102" s="109"/>
      <c r="O102" s="135">
        <f>VLOOKUP(B102,EXPLORACION!$A$2:$P$529,15,FALSE)</f>
        <v>4961751.6583000002</v>
      </c>
      <c r="P102" s="214">
        <f>VLOOKUP(B102,EXPLORACION!$A$2:$P$529,16,FALSE)</f>
        <v>2172659.8752000001</v>
      </c>
    </row>
    <row r="103" spans="1:16" ht="25.5" hidden="1">
      <c r="A103" s="211" t="str">
        <f t="shared" si="10"/>
        <v>UPT1P6E2</v>
      </c>
      <c r="B103" s="130" t="str">
        <f t="shared" si="11"/>
        <v>UPT1P6</v>
      </c>
      <c r="C103" s="159" t="str">
        <f t="shared" si="12"/>
        <v>UPT1</v>
      </c>
      <c r="D103" s="160" t="s">
        <v>277</v>
      </c>
      <c r="E103" s="131">
        <v>1</v>
      </c>
      <c r="F103" s="131">
        <v>6</v>
      </c>
      <c r="G103" s="109" t="s">
        <v>8</v>
      </c>
      <c r="H103" s="109">
        <v>2</v>
      </c>
      <c r="I103" s="137">
        <f t="shared" ref="I103:I112" si="16">J102</f>
        <v>1.5</v>
      </c>
      <c r="J103" s="133">
        <v>3</v>
      </c>
      <c r="K103" s="137">
        <f t="shared" si="13"/>
        <v>1.5</v>
      </c>
      <c r="L103" s="109" t="s">
        <v>284</v>
      </c>
      <c r="M103" s="172" t="s">
        <v>358</v>
      </c>
      <c r="N103" s="109"/>
      <c r="O103" s="135">
        <f>VLOOKUP(B103,EXPLORACION!$A$2:$P$529,15,FALSE)</f>
        <v>4961751.6583000002</v>
      </c>
      <c r="P103" s="214">
        <f>VLOOKUP(B103,EXPLORACION!$A$2:$P$529,16,FALSE)</f>
        <v>2172659.8752000001</v>
      </c>
    </row>
    <row r="104" spans="1:16" ht="38.25" hidden="1">
      <c r="A104" s="211" t="str">
        <f t="shared" si="10"/>
        <v>UPT1P6E3</v>
      </c>
      <c r="B104" s="130" t="str">
        <f t="shared" si="11"/>
        <v>UPT1P6</v>
      </c>
      <c r="C104" s="159" t="str">
        <f t="shared" si="12"/>
        <v>UPT1</v>
      </c>
      <c r="D104" s="160" t="s">
        <v>277</v>
      </c>
      <c r="E104" s="131">
        <v>1</v>
      </c>
      <c r="F104" s="131">
        <v>6</v>
      </c>
      <c r="G104" s="109" t="s">
        <v>8</v>
      </c>
      <c r="H104" s="109">
        <v>3</v>
      </c>
      <c r="I104" s="137">
        <f t="shared" si="16"/>
        <v>3</v>
      </c>
      <c r="J104" s="133">
        <v>5</v>
      </c>
      <c r="K104" s="137">
        <f t="shared" si="13"/>
        <v>2</v>
      </c>
      <c r="L104" s="109" t="s">
        <v>338</v>
      </c>
      <c r="M104" s="172" t="s">
        <v>359</v>
      </c>
      <c r="N104" s="109"/>
      <c r="O104" s="135">
        <f>VLOOKUP(B104,EXPLORACION!$A$2:$P$529,15,FALSE)</f>
        <v>4961751.6583000002</v>
      </c>
      <c r="P104" s="214">
        <f>VLOOKUP(B104,EXPLORACION!$A$2:$P$529,16,FALSE)</f>
        <v>2172659.8752000001</v>
      </c>
    </row>
    <row r="105" spans="1:16" ht="63.75" hidden="1">
      <c r="A105" s="212" t="str">
        <f t="shared" si="10"/>
        <v>UPT1P6E4</v>
      </c>
      <c r="B105" s="130" t="str">
        <f t="shared" si="11"/>
        <v>UPT1P6</v>
      </c>
      <c r="C105" s="159" t="str">
        <f t="shared" si="12"/>
        <v>UPT1</v>
      </c>
      <c r="D105" s="160" t="s">
        <v>277</v>
      </c>
      <c r="E105" s="131">
        <v>1</v>
      </c>
      <c r="F105" s="131">
        <v>6</v>
      </c>
      <c r="G105" s="109" t="s">
        <v>8</v>
      </c>
      <c r="H105" s="109">
        <v>4</v>
      </c>
      <c r="I105" s="137">
        <f t="shared" si="16"/>
        <v>5</v>
      </c>
      <c r="J105" s="133">
        <v>10</v>
      </c>
      <c r="K105" s="137">
        <f t="shared" si="13"/>
        <v>5</v>
      </c>
      <c r="L105" s="133" t="s">
        <v>337</v>
      </c>
      <c r="M105" s="173" t="s">
        <v>360</v>
      </c>
      <c r="N105" s="109"/>
      <c r="O105" s="135">
        <f>VLOOKUP(B105,EXPLORACION!$A$2:$P$529,15,FALSE)</f>
        <v>4961751.6583000002</v>
      </c>
      <c r="P105" s="214">
        <f>VLOOKUP(B105,EXPLORACION!$A$2:$P$529,16,FALSE)</f>
        <v>2172659.8752000001</v>
      </c>
    </row>
    <row r="106" spans="1:16" ht="25.5" hidden="1">
      <c r="A106" s="212" t="str">
        <f t="shared" si="10"/>
        <v>UPT1P6E5</v>
      </c>
      <c r="B106" s="130" t="str">
        <f t="shared" si="11"/>
        <v>UPT1P6</v>
      </c>
      <c r="C106" s="159" t="str">
        <f t="shared" si="12"/>
        <v>UPT1</v>
      </c>
      <c r="D106" s="160" t="s">
        <v>277</v>
      </c>
      <c r="E106" s="131">
        <v>1</v>
      </c>
      <c r="F106" s="131">
        <v>6</v>
      </c>
      <c r="G106" s="109" t="s">
        <v>8</v>
      </c>
      <c r="H106" s="109">
        <v>5</v>
      </c>
      <c r="I106" s="137">
        <f t="shared" si="16"/>
        <v>10</v>
      </c>
      <c r="J106" s="133">
        <v>12</v>
      </c>
      <c r="K106" s="137">
        <f t="shared" si="13"/>
        <v>2</v>
      </c>
      <c r="L106" s="165" t="s">
        <v>295</v>
      </c>
      <c r="M106" s="173" t="s">
        <v>361</v>
      </c>
      <c r="N106" s="109"/>
      <c r="O106" s="135">
        <f>VLOOKUP(B106,EXPLORACION!$A$2:$P$529,15,FALSE)</f>
        <v>4961751.6583000002</v>
      </c>
      <c r="P106" s="214">
        <f>VLOOKUP(B106,EXPLORACION!$A$2:$P$529,16,FALSE)</f>
        <v>2172659.8752000001</v>
      </c>
    </row>
    <row r="107" spans="1:16" ht="38.25" hidden="1">
      <c r="A107" s="212" t="str">
        <f t="shared" si="10"/>
        <v>UPT1P6E6</v>
      </c>
      <c r="B107" s="130" t="str">
        <f t="shared" si="11"/>
        <v>UPT1P6</v>
      </c>
      <c r="C107" s="159" t="str">
        <f t="shared" si="12"/>
        <v>UPT1</v>
      </c>
      <c r="D107" s="160" t="s">
        <v>277</v>
      </c>
      <c r="E107" s="131">
        <v>1</v>
      </c>
      <c r="F107" s="131">
        <v>6</v>
      </c>
      <c r="G107" s="109" t="s">
        <v>8</v>
      </c>
      <c r="H107" s="109">
        <v>6</v>
      </c>
      <c r="I107" s="137">
        <f t="shared" si="16"/>
        <v>12</v>
      </c>
      <c r="J107" s="133">
        <v>15</v>
      </c>
      <c r="K107" s="137">
        <f t="shared" si="13"/>
        <v>3</v>
      </c>
      <c r="L107" s="133" t="s">
        <v>286</v>
      </c>
      <c r="M107" s="173" t="s">
        <v>362</v>
      </c>
      <c r="N107" s="109"/>
      <c r="O107" s="135">
        <f>VLOOKUP(B107,EXPLORACION!$A$2:$P$529,15,FALSE)</f>
        <v>4961751.6583000002</v>
      </c>
      <c r="P107" s="214">
        <f>VLOOKUP(B107,EXPLORACION!$A$2:$P$529,16,FALSE)</f>
        <v>2172659.8752000001</v>
      </c>
    </row>
    <row r="108" spans="1:16" ht="25.5" hidden="1">
      <c r="A108" s="212" t="str">
        <f t="shared" si="10"/>
        <v>UPT1P6E7</v>
      </c>
      <c r="B108" s="130" t="str">
        <f t="shared" si="11"/>
        <v>UPT1P6</v>
      </c>
      <c r="C108" s="159" t="str">
        <f t="shared" si="12"/>
        <v>UPT1</v>
      </c>
      <c r="D108" s="160" t="s">
        <v>277</v>
      </c>
      <c r="E108" s="131">
        <v>1</v>
      </c>
      <c r="F108" s="131">
        <v>6</v>
      </c>
      <c r="G108" s="109" t="s">
        <v>8</v>
      </c>
      <c r="H108" s="109">
        <v>7</v>
      </c>
      <c r="I108" s="137">
        <f t="shared" si="16"/>
        <v>15</v>
      </c>
      <c r="J108" s="133">
        <v>19</v>
      </c>
      <c r="K108" s="137">
        <f t="shared" si="13"/>
        <v>4</v>
      </c>
      <c r="L108" s="133" t="s">
        <v>355</v>
      </c>
      <c r="M108" s="173" t="s">
        <v>363</v>
      </c>
      <c r="N108" s="109"/>
      <c r="O108" s="135">
        <f>VLOOKUP(B108,EXPLORACION!$A$2:$P$529,15,FALSE)</f>
        <v>4961751.6583000002</v>
      </c>
      <c r="P108" s="214">
        <f>VLOOKUP(B108,EXPLORACION!$A$2:$P$529,16,FALSE)</f>
        <v>2172659.8752000001</v>
      </c>
    </row>
    <row r="109" spans="1:16" ht="25.5" hidden="1">
      <c r="A109" s="212" t="str">
        <f t="shared" si="10"/>
        <v>UPT1P6E8</v>
      </c>
      <c r="B109" s="130" t="str">
        <f t="shared" si="11"/>
        <v>UPT1P6</v>
      </c>
      <c r="C109" s="159" t="str">
        <f t="shared" si="12"/>
        <v>UPT1</v>
      </c>
      <c r="D109" s="160" t="s">
        <v>277</v>
      </c>
      <c r="E109" s="131">
        <v>1</v>
      </c>
      <c r="F109" s="131">
        <v>6</v>
      </c>
      <c r="G109" s="109" t="s">
        <v>8</v>
      </c>
      <c r="H109" s="109">
        <v>8</v>
      </c>
      <c r="I109" s="137">
        <f t="shared" si="16"/>
        <v>19</v>
      </c>
      <c r="J109" s="133">
        <v>21</v>
      </c>
      <c r="K109" s="137">
        <f t="shared" si="13"/>
        <v>2</v>
      </c>
      <c r="L109" s="133" t="s">
        <v>286</v>
      </c>
      <c r="M109" s="173" t="s">
        <v>364</v>
      </c>
      <c r="N109" s="109"/>
      <c r="O109" s="135">
        <f>VLOOKUP(B109,EXPLORACION!$A$2:$P$529,15,FALSE)</f>
        <v>4961751.6583000002</v>
      </c>
      <c r="P109" s="214">
        <f>VLOOKUP(B109,EXPLORACION!$A$2:$P$529,16,FALSE)</f>
        <v>2172659.8752000001</v>
      </c>
    </row>
    <row r="110" spans="1:16" ht="30" hidden="1" customHeight="1">
      <c r="A110" s="211" t="str">
        <f t="shared" si="10"/>
        <v>UPT1P6E9</v>
      </c>
      <c r="B110" s="130" t="str">
        <f t="shared" si="11"/>
        <v>UPT1P6</v>
      </c>
      <c r="C110" s="159" t="str">
        <f t="shared" si="12"/>
        <v>UPT1</v>
      </c>
      <c r="D110" s="160" t="s">
        <v>277</v>
      </c>
      <c r="E110" s="131">
        <v>1</v>
      </c>
      <c r="F110" s="131">
        <v>6</v>
      </c>
      <c r="G110" s="109" t="s">
        <v>8</v>
      </c>
      <c r="H110" s="109">
        <v>9</v>
      </c>
      <c r="I110" s="137">
        <f t="shared" si="16"/>
        <v>21</v>
      </c>
      <c r="J110" s="133">
        <v>33</v>
      </c>
      <c r="K110" s="137">
        <f t="shared" si="13"/>
        <v>12</v>
      </c>
      <c r="L110" s="165" t="s">
        <v>356</v>
      </c>
      <c r="M110" s="173" t="s">
        <v>365</v>
      </c>
      <c r="N110" s="109"/>
      <c r="O110" s="135">
        <f>VLOOKUP(B110,EXPLORACION!$A$2:$P$529,15,FALSE)</f>
        <v>4961751.6583000002</v>
      </c>
      <c r="P110" s="214">
        <f>VLOOKUP(B110,EXPLORACION!$A$2:$P$529,16,FALSE)</f>
        <v>2172659.8752000001</v>
      </c>
    </row>
    <row r="111" spans="1:16" hidden="1">
      <c r="A111" s="211" t="str">
        <f t="shared" si="10"/>
        <v>UPT1P6E10</v>
      </c>
      <c r="B111" s="130" t="str">
        <f t="shared" si="11"/>
        <v>UPT1P6</v>
      </c>
      <c r="C111" s="159" t="str">
        <f t="shared" si="12"/>
        <v>UPT1</v>
      </c>
      <c r="D111" s="160" t="s">
        <v>277</v>
      </c>
      <c r="E111" s="131">
        <v>1</v>
      </c>
      <c r="F111" s="131">
        <v>6</v>
      </c>
      <c r="G111" s="109" t="s">
        <v>8</v>
      </c>
      <c r="H111" s="109">
        <v>10</v>
      </c>
      <c r="I111" s="137">
        <f t="shared" si="16"/>
        <v>33</v>
      </c>
      <c r="J111" s="133">
        <v>34</v>
      </c>
      <c r="K111" s="137">
        <f t="shared" si="13"/>
        <v>1</v>
      </c>
      <c r="L111" s="133" t="s">
        <v>286</v>
      </c>
      <c r="M111" s="173" t="s">
        <v>366</v>
      </c>
      <c r="N111" s="109"/>
      <c r="O111" s="135">
        <f>VLOOKUP(B111,EXPLORACION!$A$2:$P$529,15,FALSE)</f>
        <v>4961751.6583000002</v>
      </c>
      <c r="P111" s="214">
        <f>VLOOKUP(B111,EXPLORACION!$A$2:$P$529,16,FALSE)</f>
        <v>2172659.8752000001</v>
      </c>
    </row>
    <row r="112" spans="1:16" ht="25.5" hidden="1">
      <c r="A112" s="211" t="str">
        <f t="shared" si="10"/>
        <v>UPT1P6E11</v>
      </c>
      <c r="B112" s="130" t="str">
        <f t="shared" si="11"/>
        <v>UPT1P6</v>
      </c>
      <c r="C112" s="159" t="str">
        <f t="shared" si="12"/>
        <v>UPT1</v>
      </c>
      <c r="D112" s="160" t="s">
        <v>277</v>
      </c>
      <c r="E112" s="131">
        <v>1</v>
      </c>
      <c r="F112" s="131">
        <v>6</v>
      </c>
      <c r="G112" s="109" t="s">
        <v>8</v>
      </c>
      <c r="H112" s="109">
        <v>11</v>
      </c>
      <c r="I112" s="137">
        <f t="shared" si="16"/>
        <v>34</v>
      </c>
      <c r="J112" s="133">
        <v>40</v>
      </c>
      <c r="K112" s="137">
        <f t="shared" si="13"/>
        <v>6</v>
      </c>
      <c r="L112" s="133" t="s">
        <v>284</v>
      </c>
      <c r="M112" s="173" t="s">
        <v>367</v>
      </c>
      <c r="N112" s="109"/>
      <c r="O112" s="135">
        <f>VLOOKUP(B112,EXPLORACION!$A$2:$P$529,15,FALSE)</f>
        <v>4961751.6583000002</v>
      </c>
      <c r="P112" s="214">
        <f>VLOOKUP(B112,EXPLORACION!$A$2:$P$529,16,FALSE)</f>
        <v>2172659.8752000001</v>
      </c>
    </row>
    <row r="113" spans="1:16" ht="25.5" hidden="1">
      <c r="A113" s="211" t="str">
        <f t="shared" si="10"/>
        <v>UPT1P5E1</v>
      </c>
      <c r="B113" s="130" t="str">
        <f t="shared" si="11"/>
        <v>UPT1P5</v>
      </c>
      <c r="C113" s="159" t="str">
        <f t="shared" si="12"/>
        <v>UPT1</v>
      </c>
      <c r="D113" s="160" t="s">
        <v>277</v>
      </c>
      <c r="E113" s="131">
        <v>1</v>
      </c>
      <c r="F113" s="131">
        <v>5</v>
      </c>
      <c r="G113" s="109" t="s">
        <v>8</v>
      </c>
      <c r="H113" s="109">
        <v>1</v>
      </c>
      <c r="I113" s="137">
        <v>0</v>
      </c>
      <c r="J113" s="133">
        <v>2</v>
      </c>
      <c r="K113" s="137">
        <f t="shared" si="13"/>
        <v>2</v>
      </c>
      <c r="L113" s="133" t="s">
        <v>354</v>
      </c>
      <c r="M113" s="172" t="s">
        <v>452</v>
      </c>
      <c r="N113" s="109"/>
      <c r="O113" s="135">
        <f>VLOOKUP(B113,EXPLORACION!$A$2:$P$529,15,FALSE)</f>
        <v>4960058.6113</v>
      </c>
      <c r="P113" s="214">
        <f>VLOOKUP(B113,EXPLORACION!$A$2:$P$529,16,FALSE)</f>
        <v>2170187.0841000001</v>
      </c>
    </row>
    <row r="114" spans="1:16" ht="51" hidden="1">
      <c r="A114" s="211" t="str">
        <f t="shared" si="10"/>
        <v>UPT1P5E2</v>
      </c>
      <c r="B114" s="130" t="str">
        <f t="shared" si="11"/>
        <v>UPT1P5</v>
      </c>
      <c r="C114" s="159" t="str">
        <f t="shared" si="12"/>
        <v>UPT1</v>
      </c>
      <c r="D114" s="160" t="s">
        <v>277</v>
      </c>
      <c r="E114" s="131">
        <v>1</v>
      </c>
      <c r="F114" s="131">
        <v>5</v>
      </c>
      <c r="G114" s="109" t="s">
        <v>8</v>
      </c>
      <c r="H114" s="109">
        <v>2</v>
      </c>
      <c r="I114" s="137">
        <f t="shared" ref="I114:I122" si="17">J113</f>
        <v>2</v>
      </c>
      <c r="J114" s="133">
        <v>6</v>
      </c>
      <c r="K114" s="137">
        <f t="shared" si="13"/>
        <v>4</v>
      </c>
      <c r="L114" s="163" t="s">
        <v>12</v>
      </c>
      <c r="M114" s="172" t="s">
        <v>453</v>
      </c>
      <c r="N114" s="109"/>
      <c r="O114" s="135">
        <f>VLOOKUP(B114,EXPLORACION!$A$2:$P$529,15,FALSE)</f>
        <v>4960058.6113</v>
      </c>
      <c r="P114" s="214">
        <f>VLOOKUP(B114,EXPLORACION!$A$2:$P$529,16,FALSE)</f>
        <v>2170187.0841000001</v>
      </c>
    </row>
    <row r="115" spans="1:16" ht="25.5" hidden="1">
      <c r="A115" s="211" t="str">
        <f t="shared" si="10"/>
        <v>UPT1P5E3</v>
      </c>
      <c r="B115" s="130" t="str">
        <f t="shared" si="11"/>
        <v>UPT1P5</v>
      </c>
      <c r="C115" s="159" t="str">
        <f t="shared" si="12"/>
        <v>UPT1</v>
      </c>
      <c r="D115" s="160" t="s">
        <v>277</v>
      </c>
      <c r="E115" s="131">
        <v>1</v>
      </c>
      <c r="F115" s="131">
        <v>5</v>
      </c>
      <c r="G115" s="109" t="s">
        <v>8</v>
      </c>
      <c r="H115" s="109">
        <v>3</v>
      </c>
      <c r="I115" s="137">
        <f t="shared" si="17"/>
        <v>6</v>
      </c>
      <c r="J115" s="133">
        <v>7</v>
      </c>
      <c r="K115" s="137">
        <f t="shared" si="13"/>
        <v>1</v>
      </c>
      <c r="L115" s="133" t="s">
        <v>284</v>
      </c>
      <c r="M115" s="172" t="s">
        <v>455</v>
      </c>
      <c r="N115" s="109"/>
      <c r="O115" s="135">
        <f>VLOOKUP(B115,EXPLORACION!$A$2:$P$529,15,FALSE)</f>
        <v>4960058.6113</v>
      </c>
      <c r="P115" s="214">
        <f>VLOOKUP(B115,EXPLORACION!$A$2:$P$529,16,FALSE)</f>
        <v>2170187.0841000001</v>
      </c>
    </row>
    <row r="116" spans="1:16" ht="38.25" hidden="1">
      <c r="A116" s="211" t="str">
        <f t="shared" si="10"/>
        <v>UPT1P5E4</v>
      </c>
      <c r="B116" s="130" t="str">
        <f t="shared" si="11"/>
        <v>UPT1P5</v>
      </c>
      <c r="C116" s="159" t="str">
        <f t="shared" si="12"/>
        <v>UPT1</v>
      </c>
      <c r="D116" s="160" t="s">
        <v>277</v>
      </c>
      <c r="E116" s="131">
        <v>1</v>
      </c>
      <c r="F116" s="131">
        <v>5</v>
      </c>
      <c r="G116" s="109" t="s">
        <v>8</v>
      </c>
      <c r="H116" s="109">
        <v>4</v>
      </c>
      <c r="I116" s="137">
        <f t="shared" si="17"/>
        <v>7</v>
      </c>
      <c r="J116" s="133">
        <v>11</v>
      </c>
      <c r="K116" s="137">
        <f t="shared" si="13"/>
        <v>4</v>
      </c>
      <c r="L116" s="133" t="s">
        <v>284</v>
      </c>
      <c r="M116" s="172" t="s">
        <v>456</v>
      </c>
      <c r="N116" s="109"/>
      <c r="O116" s="135">
        <f>VLOOKUP(B116,EXPLORACION!$A$2:$P$529,15,FALSE)</f>
        <v>4960058.6113</v>
      </c>
      <c r="P116" s="214">
        <f>VLOOKUP(B116,EXPLORACION!$A$2:$P$529,16,FALSE)</f>
        <v>2170187.0841000001</v>
      </c>
    </row>
    <row r="117" spans="1:16" ht="25.5" hidden="1">
      <c r="A117" s="211" t="str">
        <f t="shared" si="10"/>
        <v>UPT1P5E5</v>
      </c>
      <c r="B117" s="130" t="str">
        <f t="shared" si="11"/>
        <v>UPT1P5</v>
      </c>
      <c r="C117" s="159" t="str">
        <f t="shared" si="12"/>
        <v>UPT1</v>
      </c>
      <c r="D117" s="160" t="s">
        <v>277</v>
      </c>
      <c r="E117" s="131">
        <v>1</v>
      </c>
      <c r="F117" s="131">
        <v>5</v>
      </c>
      <c r="G117" s="109" t="s">
        <v>8</v>
      </c>
      <c r="H117" s="109">
        <v>5</v>
      </c>
      <c r="I117" s="137">
        <f t="shared" si="17"/>
        <v>11</v>
      </c>
      <c r="J117" s="133">
        <v>14</v>
      </c>
      <c r="K117" s="137">
        <f t="shared" si="13"/>
        <v>3</v>
      </c>
      <c r="L117" s="133" t="s">
        <v>284</v>
      </c>
      <c r="M117" s="172" t="s">
        <v>457</v>
      </c>
      <c r="N117" s="109"/>
      <c r="O117" s="135">
        <f>VLOOKUP(B117,EXPLORACION!$A$2:$P$529,15,FALSE)</f>
        <v>4960058.6113</v>
      </c>
      <c r="P117" s="214">
        <f>VLOOKUP(B117,EXPLORACION!$A$2:$P$529,16,FALSE)</f>
        <v>2170187.0841000001</v>
      </c>
    </row>
    <row r="118" spans="1:16" ht="21" hidden="1" customHeight="1">
      <c r="A118" s="211" t="str">
        <f t="shared" si="10"/>
        <v>UPT1P5E6</v>
      </c>
      <c r="B118" s="130" t="str">
        <f t="shared" si="11"/>
        <v>UPT1P5</v>
      </c>
      <c r="C118" s="159" t="str">
        <f t="shared" si="12"/>
        <v>UPT1</v>
      </c>
      <c r="D118" s="160" t="s">
        <v>277</v>
      </c>
      <c r="E118" s="131">
        <v>1</v>
      </c>
      <c r="F118" s="131">
        <v>5</v>
      </c>
      <c r="G118" s="109" t="s">
        <v>8</v>
      </c>
      <c r="H118" s="109">
        <v>6</v>
      </c>
      <c r="I118" s="137">
        <f t="shared" si="17"/>
        <v>14</v>
      </c>
      <c r="J118" s="133">
        <v>19</v>
      </c>
      <c r="K118" s="137">
        <f t="shared" si="13"/>
        <v>5</v>
      </c>
      <c r="L118" s="133" t="s">
        <v>463</v>
      </c>
      <c r="M118" s="172" t="s">
        <v>458</v>
      </c>
      <c r="N118" s="109"/>
      <c r="O118" s="135">
        <f>VLOOKUP(B118,EXPLORACION!$A$2:$P$529,15,FALSE)</f>
        <v>4960058.6113</v>
      </c>
      <c r="P118" s="214">
        <f>VLOOKUP(B118,EXPLORACION!$A$2:$P$529,16,FALSE)</f>
        <v>2170187.0841000001</v>
      </c>
    </row>
    <row r="119" spans="1:16" ht="25.5" hidden="1">
      <c r="A119" s="211" t="str">
        <f t="shared" si="10"/>
        <v>UPT1P5E7</v>
      </c>
      <c r="B119" s="130" t="str">
        <f t="shared" si="11"/>
        <v>UPT1P5</v>
      </c>
      <c r="C119" s="159" t="str">
        <f t="shared" si="12"/>
        <v>UPT1</v>
      </c>
      <c r="D119" s="160" t="s">
        <v>277</v>
      </c>
      <c r="E119" s="131">
        <v>1</v>
      </c>
      <c r="F119" s="131">
        <v>5</v>
      </c>
      <c r="G119" s="109" t="s">
        <v>8</v>
      </c>
      <c r="H119" s="109">
        <v>7</v>
      </c>
      <c r="I119" s="137">
        <f t="shared" si="17"/>
        <v>19</v>
      </c>
      <c r="J119" s="133">
        <v>20</v>
      </c>
      <c r="K119" s="137">
        <f t="shared" si="13"/>
        <v>1</v>
      </c>
      <c r="L119" s="133" t="s">
        <v>284</v>
      </c>
      <c r="M119" s="172" t="s">
        <v>459</v>
      </c>
      <c r="N119" s="109"/>
      <c r="O119" s="135">
        <f>VLOOKUP(B119,EXPLORACION!$A$2:$P$529,15,FALSE)</f>
        <v>4960058.6113</v>
      </c>
      <c r="P119" s="214">
        <f>VLOOKUP(B119,EXPLORACION!$A$2:$P$529,16,FALSE)</f>
        <v>2170187.0841000001</v>
      </c>
    </row>
    <row r="120" spans="1:16" ht="25.5" hidden="1">
      <c r="A120" s="211" t="str">
        <f t="shared" si="10"/>
        <v>UPT1P5E8</v>
      </c>
      <c r="B120" s="130" t="str">
        <f t="shared" si="11"/>
        <v>UPT1P5</v>
      </c>
      <c r="C120" s="159" t="str">
        <f t="shared" si="12"/>
        <v>UPT1</v>
      </c>
      <c r="D120" s="160" t="s">
        <v>277</v>
      </c>
      <c r="E120" s="131">
        <v>1</v>
      </c>
      <c r="F120" s="131">
        <v>5</v>
      </c>
      <c r="G120" s="109" t="s">
        <v>8</v>
      </c>
      <c r="H120" s="109">
        <v>8</v>
      </c>
      <c r="I120" s="137">
        <f t="shared" si="17"/>
        <v>20</v>
      </c>
      <c r="J120" s="133">
        <v>21</v>
      </c>
      <c r="K120" s="137">
        <f t="shared" si="13"/>
        <v>1</v>
      </c>
      <c r="L120" s="133" t="s">
        <v>284</v>
      </c>
      <c r="M120" s="172" t="s">
        <v>460</v>
      </c>
      <c r="N120" s="109"/>
      <c r="O120" s="135">
        <f>VLOOKUP(B120,EXPLORACION!$A$2:$P$529,15,FALSE)</f>
        <v>4960058.6113</v>
      </c>
      <c r="P120" s="214">
        <f>VLOOKUP(B120,EXPLORACION!$A$2:$P$529,16,FALSE)</f>
        <v>2170187.0841000001</v>
      </c>
    </row>
    <row r="121" spans="1:16" ht="25.5" hidden="1">
      <c r="A121" s="211" t="str">
        <f t="shared" si="10"/>
        <v>UPT1P5E9</v>
      </c>
      <c r="B121" s="130" t="str">
        <f t="shared" si="11"/>
        <v>UPT1P5</v>
      </c>
      <c r="C121" s="159" t="str">
        <f t="shared" si="12"/>
        <v>UPT1</v>
      </c>
      <c r="D121" s="160" t="s">
        <v>277</v>
      </c>
      <c r="E121" s="131">
        <v>1</v>
      </c>
      <c r="F121" s="131">
        <v>5</v>
      </c>
      <c r="G121" s="109" t="s">
        <v>8</v>
      </c>
      <c r="H121" s="109">
        <v>9</v>
      </c>
      <c r="I121" s="137">
        <f t="shared" si="17"/>
        <v>21</v>
      </c>
      <c r="J121" s="133">
        <v>23.5</v>
      </c>
      <c r="K121" s="137">
        <f t="shared" si="13"/>
        <v>2.5</v>
      </c>
      <c r="L121" s="133" t="s">
        <v>454</v>
      </c>
      <c r="M121" s="172" t="s">
        <v>461</v>
      </c>
      <c r="N121" s="109"/>
      <c r="O121" s="135">
        <f>VLOOKUP(B121,EXPLORACION!$A$2:$P$529,15,FALSE)</f>
        <v>4960058.6113</v>
      </c>
      <c r="P121" s="214">
        <f>VLOOKUP(B121,EXPLORACION!$A$2:$P$529,16,FALSE)</f>
        <v>2170187.0841000001</v>
      </c>
    </row>
    <row r="122" spans="1:16" ht="25.5" hidden="1">
      <c r="A122" s="211" t="str">
        <f t="shared" si="10"/>
        <v>UPT1P5E10</v>
      </c>
      <c r="B122" s="130" t="str">
        <f t="shared" si="11"/>
        <v>UPT1P5</v>
      </c>
      <c r="C122" s="159" t="str">
        <f t="shared" si="12"/>
        <v>UPT1</v>
      </c>
      <c r="D122" s="160" t="s">
        <v>277</v>
      </c>
      <c r="E122" s="131">
        <v>1</v>
      </c>
      <c r="F122" s="131">
        <v>5</v>
      </c>
      <c r="G122" s="109" t="s">
        <v>8</v>
      </c>
      <c r="H122" s="109">
        <v>10</v>
      </c>
      <c r="I122" s="137">
        <f t="shared" si="17"/>
        <v>23.5</v>
      </c>
      <c r="J122" s="133">
        <v>24.5</v>
      </c>
      <c r="K122" s="137">
        <f t="shared" si="13"/>
        <v>1</v>
      </c>
      <c r="L122" s="133" t="s">
        <v>454</v>
      </c>
      <c r="M122" s="172" t="s">
        <v>462</v>
      </c>
      <c r="N122" s="109"/>
      <c r="O122" s="135">
        <f>VLOOKUP(B122,EXPLORACION!$A$2:$P$529,15,FALSE)</f>
        <v>4960058.6113</v>
      </c>
      <c r="P122" s="214">
        <f>VLOOKUP(B122,EXPLORACION!$A$2:$P$529,16,FALSE)</f>
        <v>2170187.0841000001</v>
      </c>
    </row>
    <row r="123" spans="1:16" hidden="1">
      <c r="A123" s="211" t="str">
        <f t="shared" si="10"/>
        <v>UPT1P4E1</v>
      </c>
      <c r="B123" s="130" t="str">
        <f t="shared" si="11"/>
        <v>UPT1P4</v>
      </c>
      <c r="C123" s="159" t="str">
        <f t="shared" si="12"/>
        <v>UPT1</v>
      </c>
      <c r="D123" s="160" t="s">
        <v>277</v>
      </c>
      <c r="E123" s="131">
        <v>1</v>
      </c>
      <c r="F123" s="131">
        <v>4</v>
      </c>
      <c r="G123" s="109" t="s">
        <v>8</v>
      </c>
      <c r="H123" s="109">
        <v>1</v>
      </c>
      <c r="I123" s="137">
        <v>0</v>
      </c>
      <c r="J123" s="133">
        <v>1</v>
      </c>
      <c r="K123" s="137">
        <f t="shared" si="13"/>
        <v>1</v>
      </c>
      <c r="L123" s="161" t="s">
        <v>337</v>
      </c>
      <c r="M123" s="172" t="s">
        <v>943</v>
      </c>
      <c r="N123" s="109"/>
      <c r="O123" s="135">
        <f>VLOOKUP(B123,EXPLORACION!$A$2:$P$529,15,FALSE)</f>
        <v>4962488.2806000002</v>
      </c>
      <c r="P123" s="214">
        <f>VLOOKUP(B123,EXPLORACION!$A$2:$P$529,16,FALSE)</f>
        <v>2172801.4089000002</v>
      </c>
    </row>
    <row r="124" spans="1:16" hidden="1">
      <c r="A124" s="211" t="str">
        <f t="shared" si="10"/>
        <v>UPT1P4E2</v>
      </c>
      <c r="B124" s="130" t="str">
        <f t="shared" si="11"/>
        <v>UPT1P4</v>
      </c>
      <c r="C124" s="159" t="str">
        <f t="shared" si="12"/>
        <v>UPT1</v>
      </c>
      <c r="D124" s="160" t="s">
        <v>277</v>
      </c>
      <c r="E124" s="131">
        <v>1</v>
      </c>
      <c r="F124" s="131">
        <v>4</v>
      </c>
      <c r="G124" s="109" t="s">
        <v>8</v>
      </c>
      <c r="H124" s="109">
        <v>2</v>
      </c>
      <c r="I124" s="137">
        <f t="shared" ref="I124:I140" si="18">J123</f>
        <v>1</v>
      </c>
      <c r="J124" s="133">
        <v>1.5</v>
      </c>
      <c r="K124" s="137">
        <f t="shared" si="13"/>
        <v>0.5</v>
      </c>
      <c r="L124" s="161" t="s">
        <v>284</v>
      </c>
      <c r="M124" s="172" t="s">
        <v>944</v>
      </c>
      <c r="N124" s="109"/>
      <c r="O124" s="135">
        <f>VLOOKUP(B124,EXPLORACION!$A$2:$P$529,15,FALSE)</f>
        <v>4962488.2806000002</v>
      </c>
      <c r="P124" s="214">
        <f>VLOOKUP(B124,EXPLORACION!$A$2:$P$529,16,FALSE)</f>
        <v>2172801.4089000002</v>
      </c>
    </row>
    <row r="125" spans="1:16" ht="25.5" hidden="1">
      <c r="A125" s="211" t="str">
        <f t="shared" si="10"/>
        <v>UPT1P4E3</v>
      </c>
      <c r="B125" s="130" t="str">
        <f t="shared" si="11"/>
        <v>UPT1P4</v>
      </c>
      <c r="C125" s="159" t="str">
        <f t="shared" si="12"/>
        <v>UPT1</v>
      </c>
      <c r="D125" s="160" t="s">
        <v>277</v>
      </c>
      <c r="E125" s="131">
        <v>1</v>
      </c>
      <c r="F125" s="131">
        <v>4</v>
      </c>
      <c r="G125" s="109" t="s">
        <v>8</v>
      </c>
      <c r="H125" s="109">
        <v>3</v>
      </c>
      <c r="I125" s="137">
        <f t="shared" si="18"/>
        <v>1.5</v>
      </c>
      <c r="J125" s="133">
        <v>2.5</v>
      </c>
      <c r="K125" s="137">
        <f t="shared" si="13"/>
        <v>1</v>
      </c>
      <c r="L125" s="161" t="s">
        <v>284</v>
      </c>
      <c r="M125" s="172" t="s">
        <v>323</v>
      </c>
      <c r="N125" s="109"/>
      <c r="O125" s="135">
        <f>VLOOKUP(B125,EXPLORACION!$A$2:$P$529,15,FALSE)</f>
        <v>4962488.2806000002</v>
      </c>
      <c r="P125" s="214">
        <f>VLOOKUP(B125,EXPLORACION!$A$2:$P$529,16,FALSE)</f>
        <v>2172801.4089000002</v>
      </c>
    </row>
    <row r="126" spans="1:16" hidden="1">
      <c r="A126" s="211" t="str">
        <f t="shared" si="10"/>
        <v>UPT1P4E4</v>
      </c>
      <c r="B126" s="130" t="str">
        <f t="shared" si="11"/>
        <v>UPT1P4</v>
      </c>
      <c r="C126" s="159" t="str">
        <f t="shared" si="12"/>
        <v>UPT1</v>
      </c>
      <c r="D126" s="160" t="s">
        <v>277</v>
      </c>
      <c r="E126" s="131">
        <v>1</v>
      </c>
      <c r="F126" s="131">
        <v>4</v>
      </c>
      <c r="G126" s="109" t="s">
        <v>8</v>
      </c>
      <c r="H126" s="109">
        <v>4</v>
      </c>
      <c r="I126" s="137">
        <f t="shared" si="18"/>
        <v>2.5</v>
      </c>
      <c r="J126" s="133">
        <v>5</v>
      </c>
      <c r="K126" s="137">
        <f t="shared" si="13"/>
        <v>2.5</v>
      </c>
      <c r="L126" s="161" t="s">
        <v>12</v>
      </c>
      <c r="M126" s="172" t="s">
        <v>945</v>
      </c>
      <c r="N126" s="109"/>
      <c r="O126" s="135">
        <f>VLOOKUP(B126,EXPLORACION!$A$2:$P$529,15,FALSE)</f>
        <v>4962488.2806000002</v>
      </c>
      <c r="P126" s="214">
        <f>VLOOKUP(B126,EXPLORACION!$A$2:$P$529,16,FALSE)</f>
        <v>2172801.4089000002</v>
      </c>
    </row>
    <row r="127" spans="1:16" ht="27" hidden="1" customHeight="1">
      <c r="A127" s="211" t="str">
        <f t="shared" si="10"/>
        <v>UPT1P4E5</v>
      </c>
      <c r="B127" s="130" t="str">
        <f t="shared" si="11"/>
        <v>UPT1P4</v>
      </c>
      <c r="C127" s="159" t="str">
        <f t="shared" si="12"/>
        <v>UPT1</v>
      </c>
      <c r="D127" s="160" t="s">
        <v>277</v>
      </c>
      <c r="E127" s="131">
        <v>1</v>
      </c>
      <c r="F127" s="131">
        <v>4</v>
      </c>
      <c r="G127" s="109" t="s">
        <v>8</v>
      </c>
      <c r="H127" s="109">
        <v>5</v>
      </c>
      <c r="I127" s="137">
        <f t="shared" si="18"/>
        <v>5</v>
      </c>
      <c r="J127" s="133">
        <v>6</v>
      </c>
      <c r="K127" s="137">
        <f t="shared" si="13"/>
        <v>1</v>
      </c>
      <c r="L127" s="161" t="s">
        <v>284</v>
      </c>
      <c r="M127" s="172" t="s">
        <v>946</v>
      </c>
      <c r="N127" s="109"/>
      <c r="O127" s="135">
        <f>VLOOKUP(B127,EXPLORACION!$A$2:$P$529,15,FALSE)</f>
        <v>4962488.2806000002</v>
      </c>
      <c r="P127" s="214">
        <f>VLOOKUP(B127,EXPLORACION!$A$2:$P$529,16,FALSE)</f>
        <v>2172801.4089000002</v>
      </c>
    </row>
    <row r="128" spans="1:16" ht="30" hidden="1" customHeight="1">
      <c r="A128" s="211" t="str">
        <f t="shared" si="10"/>
        <v>UPT1P4E6</v>
      </c>
      <c r="B128" s="130" t="str">
        <f t="shared" si="11"/>
        <v>UPT1P4</v>
      </c>
      <c r="C128" s="159" t="str">
        <f t="shared" si="12"/>
        <v>UPT1</v>
      </c>
      <c r="D128" s="160" t="s">
        <v>277</v>
      </c>
      <c r="E128" s="131">
        <v>1</v>
      </c>
      <c r="F128" s="131">
        <v>4</v>
      </c>
      <c r="G128" s="109" t="s">
        <v>8</v>
      </c>
      <c r="H128" s="109">
        <v>6</v>
      </c>
      <c r="I128" s="137">
        <f t="shared" si="18"/>
        <v>6</v>
      </c>
      <c r="J128" s="133">
        <v>7</v>
      </c>
      <c r="K128" s="137">
        <f t="shared" si="13"/>
        <v>1</v>
      </c>
      <c r="L128" s="161" t="s">
        <v>284</v>
      </c>
      <c r="M128" s="172" t="s">
        <v>336</v>
      </c>
      <c r="N128" s="109"/>
      <c r="O128" s="135">
        <f>VLOOKUP(B128,EXPLORACION!$A$2:$P$529,15,FALSE)</f>
        <v>4962488.2806000002</v>
      </c>
      <c r="P128" s="214">
        <f>VLOOKUP(B128,EXPLORACION!$A$2:$P$529,16,FALSE)</f>
        <v>2172801.4089000002</v>
      </c>
    </row>
    <row r="129" spans="1:16" ht="25.5" hidden="1">
      <c r="A129" s="211" t="str">
        <f t="shared" si="10"/>
        <v>UPT1P4E7</v>
      </c>
      <c r="B129" s="130" t="str">
        <f t="shared" si="11"/>
        <v>UPT1P4</v>
      </c>
      <c r="C129" s="159" t="str">
        <f t="shared" si="12"/>
        <v>UPT1</v>
      </c>
      <c r="D129" s="160" t="s">
        <v>277</v>
      </c>
      <c r="E129" s="131">
        <v>1</v>
      </c>
      <c r="F129" s="131">
        <v>4</v>
      </c>
      <c r="G129" s="109" t="s">
        <v>8</v>
      </c>
      <c r="H129" s="109">
        <v>7</v>
      </c>
      <c r="I129" s="137">
        <f t="shared" si="18"/>
        <v>7</v>
      </c>
      <c r="J129" s="133">
        <v>10</v>
      </c>
      <c r="K129" s="137">
        <f t="shared" si="13"/>
        <v>3</v>
      </c>
      <c r="L129" s="161" t="s">
        <v>295</v>
      </c>
      <c r="M129" s="172" t="s">
        <v>335</v>
      </c>
      <c r="N129" s="109"/>
      <c r="O129" s="135">
        <f>VLOOKUP(B129,EXPLORACION!$A$2:$P$529,15,FALSE)</f>
        <v>4962488.2806000002</v>
      </c>
      <c r="P129" s="214">
        <f>VLOOKUP(B129,EXPLORACION!$A$2:$P$529,16,FALSE)</f>
        <v>2172801.4089000002</v>
      </c>
    </row>
    <row r="130" spans="1:16" hidden="1">
      <c r="A130" s="211" t="str">
        <f t="shared" ref="A130:A193" si="19">CONCATENATE(D130,E130,G130,F130,"E",H130)</f>
        <v>UPT1P4E8</v>
      </c>
      <c r="B130" s="130" t="str">
        <f t="shared" ref="B130:B193" si="20">CONCATENATE(D130,E130,G130,F130)</f>
        <v>UPT1P4</v>
      </c>
      <c r="C130" s="159" t="str">
        <f t="shared" ref="C130:C193" si="21">CONCATENATE(D130,E130)</f>
        <v>UPT1</v>
      </c>
      <c r="D130" s="160" t="s">
        <v>277</v>
      </c>
      <c r="E130" s="131">
        <v>1</v>
      </c>
      <c r="F130" s="131">
        <v>4</v>
      </c>
      <c r="G130" s="109" t="s">
        <v>8</v>
      </c>
      <c r="H130" s="109">
        <v>8</v>
      </c>
      <c r="I130" s="137">
        <f t="shared" si="18"/>
        <v>10</v>
      </c>
      <c r="J130" s="133">
        <v>12</v>
      </c>
      <c r="K130" s="137">
        <f t="shared" ref="K130:K193" si="22">J130-I130</f>
        <v>2</v>
      </c>
      <c r="L130" s="161" t="s">
        <v>284</v>
      </c>
      <c r="M130" s="172" t="s">
        <v>334</v>
      </c>
      <c r="N130" s="109"/>
      <c r="O130" s="135">
        <f>VLOOKUP(B130,EXPLORACION!$A$2:$P$529,15,FALSE)</f>
        <v>4962488.2806000002</v>
      </c>
      <c r="P130" s="214">
        <f>VLOOKUP(B130,EXPLORACION!$A$2:$P$529,16,FALSE)</f>
        <v>2172801.4089000002</v>
      </c>
    </row>
    <row r="131" spans="1:16" ht="38.25" hidden="1">
      <c r="A131" s="211" t="str">
        <f t="shared" si="19"/>
        <v>UPT1P4E9</v>
      </c>
      <c r="B131" s="130" t="str">
        <f t="shared" si="20"/>
        <v>UPT1P4</v>
      </c>
      <c r="C131" s="159" t="str">
        <f t="shared" si="21"/>
        <v>UPT1</v>
      </c>
      <c r="D131" s="160" t="s">
        <v>277</v>
      </c>
      <c r="E131" s="131">
        <v>1</v>
      </c>
      <c r="F131" s="131">
        <v>4</v>
      </c>
      <c r="G131" s="109" t="s">
        <v>8</v>
      </c>
      <c r="H131" s="109">
        <v>9</v>
      </c>
      <c r="I131" s="137">
        <f t="shared" si="18"/>
        <v>12</v>
      </c>
      <c r="J131" s="133">
        <v>13</v>
      </c>
      <c r="K131" s="137">
        <f t="shared" si="22"/>
        <v>1</v>
      </c>
      <c r="L131" s="161" t="s">
        <v>284</v>
      </c>
      <c r="M131" s="172" t="s">
        <v>324</v>
      </c>
      <c r="N131" s="109"/>
      <c r="O131" s="135">
        <f>VLOOKUP(B131,EXPLORACION!$A$2:$P$529,15,FALSE)</f>
        <v>4962488.2806000002</v>
      </c>
      <c r="P131" s="214">
        <f>VLOOKUP(B131,EXPLORACION!$A$2:$P$529,16,FALSE)</f>
        <v>2172801.4089000002</v>
      </c>
    </row>
    <row r="132" spans="1:16" ht="25.5" hidden="1">
      <c r="A132" s="211" t="str">
        <f t="shared" si="19"/>
        <v>UPT1P4E10</v>
      </c>
      <c r="B132" s="130" t="str">
        <f t="shared" si="20"/>
        <v>UPT1P4</v>
      </c>
      <c r="C132" s="159" t="str">
        <f t="shared" si="21"/>
        <v>UPT1</v>
      </c>
      <c r="D132" s="160" t="s">
        <v>277</v>
      </c>
      <c r="E132" s="131">
        <v>1</v>
      </c>
      <c r="F132" s="131">
        <v>4</v>
      </c>
      <c r="G132" s="109" t="s">
        <v>8</v>
      </c>
      <c r="H132" s="109">
        <v>10</v>
      </c>
      <c r="I132" s="137">
        <f t="shared" si="18"/>
        <v>13</v>
      </c>
      <c r="J132" s="133">
        <v>16</v>
      </c>
      <c r="K132" s="137">
        <f t="shared" si="22"/>
        <v>3</v>
      </c>
      <c r="L132" s="161" t="s">
        <v>284</v>
      </c>
      <c r="M132" s="172" t="s">
        <v>325</v>
      </c>
      <c r="N132" s="109"/>
      <c r="O132" s="135">
        <f>VLOOKUP(B132,EXPLORACION!$A$2:$P$529,15,FALSE)</f>
        <v>4962488.2806000002</v>
      </c>
      <c r="P132" s="214">
        <f>VLOOKUP(B132,EXPLORACION!$A$2:$P$529,16,FALSE)</f>
        <v>2172801.4089000002</v>
      </c>
    </row>
    <row r="133" spans="1:16" ht="25.5" hidden="1">
      <c r="A133" s="211" t="str">
        <f t="shared" si="19"/>
        <v>UPT1P4E11</v>
      </c>
      <c r="B133" s="130" t="str">
        <f t="shared" si="20"/>
        <v>UPT1P4</v>
      </c>
      <c r="C133" s="159" t="str">
        <f t="shared" si="21"/>
        <v>UPT1</v>
      </c>
      <c r="D133" s="160" t="s">
        <v>277</v>
      </c>
      <c r="E133" s="131">
        <v>1</v>
      </c>
      <c r="F133" s="131">
        <v>4</v>
      </c>
      <c r="G133" s="109" t="s">
        <v>8</v>
      </c>
      <c r="H133" s="109">
        <v>11</v>
      </c>
      <c r="I133" s="137">
        <f t="shared" si="18"/>
        <v>16</v>
      </c>
      <c r="J133" s="133">
        <v>18</v>
      </c>
      <c r="K133" s="137">
        <f t="shared" si="22"/>
        <v>2</v>
      </c>
      <c r="L133" s="161" t="s">
        <v>12</v>
      </c>
      <c r="M133" s="172" t="s">
        <v>326</v>
      </c>
      <c r="N133" s="109"/>
      <c r="O133" s="135">
        <f>VLOOKUP(B133,EXPLORACION!$A$2:$P$529,15,FALSE)</f>
        <v>4962488.2806000002</v>
      </c>
      <c r="P133" s="214">
        <f>VLOOKUP(B133,EXPLORACION!$A$2:$P$529,16,FALSE)</f>
        <v>2172801.4089000002</v>
      </c>
    </row>
    <row r="134" spans="1:16" ht="25.5" hidden="1">
      <c r="A134" s="211" t="str">
        <f t="shared" si="19"/>
        <v>UPT1P4E12</v>
      </c>
      <c r="B134" s="130" t="str">
        <f t="shared" si="20"/>
        <v>UPT1P4</v>
      </c>
      <c r="C134" s="159" t="str">
        <f t="shared" si="21"/>
        <v>UPT1</v>
      </c>
      <c r="D134" s="160" t="s">
        <v>277</v>
      </c>
      <c r="E134" s="131">
        <v>1</v>
      </c>
      <c r="F134" s="131">
        <v>4</v>
      </c>
      <c r="G134" s="109" t="s">
        <v>8</v>
      </c>
      <c r="H134" s="109">
        <v>12</v>
      </c>
      <c r="I134" s="137">
        <f t="shared" si="18"/>
        <v>18</v>
      </c>
      <c r="J134" s="133">
        <v>19</v>
      </c>
      <c r="K134" s="137">
        <f t="shared" si="22"/>
        <v>1</v>
      </c>
      <c r="L134" s="161" t="s">
        <v>12</v>
      </c>
      <c r="M134" s="172" t="s">
        <v>327</v>
      </c>
      <c r="N134" s="109"/>
      <c r="O134" s="135">
        <f>VLOOKUP(B134,EXPLORACION!$A$2:$P$529,15,FALSE)</f>
        <v>4962488.2806000002</v>
      </c>
      <c r="P134" s="214">
        <f>VLOOKUP(B134,EXPLORACION!$A$2:$P$529,16,FALSE)</f>
        <v>2172801.4089000002</v>
      </c>
    </row>
    <row r="135" spans="1:16" hidden="1">
      <c r="A135" s="211" t="str">
        <f t="shared" si="19"/>
        <v>UPT1P4E13</v>
      </c>
      <c r="B135" s="130" t="str">
        <f t="shared" si="20"/>
        <v>UPT1P4</v>
      </c>
      <c r="C135" s="159" t="str">
        <f t="shared" si="21"/>
        <v>UPT1</v>
      </c>
      <c r="D135" s="160" t="s">
        <v>277</v>
      </c>
      <c r="E135" s="131">
        <v>1</v>
      </c>
      <c r="F135" s="131">
        <v>4</v>
      </c>
      <c r="G135" s="109" t="s">
        <v>8</v>
      </c>
      <c r="H135" s="109">
        <v>13</v>
      </c>
      <c r="I135" s="137">
        <f t="shared" si="18"/>
        <v>19</v>
      </c>
      <c r="J135" s="133">
        <v>20</v>
      </c>
      <c r="K135" s="137">
        <f t="shared" si="22"/>
        <v>1</v>
      </c>
      <c r="L135" s="161" t="s">
        <v>12</v>
      </c>
      <c r="M135" s="172" t="s">
        <v>328</v>
      </c>
      <c r="N135" s="109"/>
      <c r="O135" s="135">
        <f>VLOOKUP(B135,EXPLORACION!$A$2:$P$529,15,FALSE)</f>
        <v>4962488.2806000002</v>
      </c>
      <c r="P135" s="214">
        <f>VLOOKUP(B135,EXPLORACION!$A$2:$P$529,16,FALSE)</f>
        <v>2172801.4089000002</v>
      </c>
    </row>
    <row r="136" spans="1:16" ht="25.5" hidden="1">
      <c r="A136" s="211" t="str">
        <f t="shared" si="19"/>
        <v>UPT1P4E14</v>
      </c>
      <c r="B136" s="130" t="str">
        <f t="shared" si="20"/>
        <v>UPT1P4</v>
      </c>
      <c r="C136" s="159" t="str">
        <f t="shared" si="21"/>
        <v>UPT1</v>
      </c>
      <c r="D136" s="160" t="s">
        <v>277</v>
      </c>
      <c r="E136" s="131">
        <v>1</v>
      </c>
      <c r="F136" s="131">
        <v>4</v>
      </c>
      <c r="G136" s="109" t="s">
        <v>8</v>
      </c>
      <c r="H136" s="109">
        <v>14</v>
      </c>
      <c r="I136" s="137">
        <f t="shared" si="18"/>
        <v>20</v>
      </c>
      <c r="J136" s="133">
        <v>22</v>
      </c>
      <c r="K136" s="137">
        <f t="shared" si="22"/>
        <v>2</v>
      </c>
      <c r="L136" s="161" t="s">
        <v>12</v>
      </c>
      <c r="M136" s="172" t="s">
        <v>329</v>
      </c>
      <c r="N136" s="109"/>
      <c r="O136" s="135">
        <f>VLOOKUP(B136,EXPLORACION!$A$2:$P$529,15,FALSE)</f>
        <v>4962488.2806000002</v>
      </c>
      <c r="P136" s="214">
        <f>VLOOKUP(B136,EXPLORACION!$A$2:$P$529,16,FALSE)</f>
        <v>2172801.4089000002</v>
      </c>
    </row>
    <row r="137" spans="1:16" ht="25.5" hidden="1">
      <c r="A137" s="211" t="str">
        <f t="shared" si="19"/>
        <v>UPT1P4E15</v>
      </c>
      <c r="B137" s="130" t="str">
        <f t="shared" si="20"/>
        <v>UPT1P4</v>
      </c>
      <c r="C137" s="159" t="str">
        <f t="shared" si="21"/>
        <v>UPT1</v>
      </c>
      <c r="D137" s="160" t="s">
        <v>277</v>
      </c>
      <c r="E137" s="131">
        <v>1</v>
      </c>
      <c r="F137" s="131">
        <v>4</v>
      </c>
      <c r="G137" s="109" t="s">
        <v>8</v>
      </c>
      <c r="H137" s="109">
        <v>15</v>
      </c>
      <c r="I137" s="137">
        <f t="shared" si="18"/>
        <v>22</v>
      </c>
      <c r="J137" s="133">
        <v>24</v>
      </c>
      <c r="K137" s="137">
        <f t="shared" si="22"/>
        <v>2</v>
      </c>
      <c r="L137" s="161" t="s">
        <v>284</v>
      </c>
      <c r="M137" s="172" t="s">
        <v>330</v>
      </c>
      <c r="N137" s="109"/>
      <c r="O137" s="135">
        <f>VLOOKUP(B137,EXPLORACION!$A$2:$P$529,15,FALSE)</f>
        <v>4962488.2806000002</v>
      </c>
      <c r="P137" s="214">
        <f>VLOOKUP(B137,EXPLORACION!$A$2:$P$529,16,FALSE)</f>
        <v>2172801.4089000002</v>
      </c>
    </row>
    <row r="138" spans="1:16" ht="25.5" hidden="1">
      <c r="A138" s="211" t="str">
        <f t="shared" si="19"/>
        <v>UPT1P4E16</v>
      </c>
      <c r="B138" s="130" t="str">
        <f t="shared" si="20"/>
        <v>UPT1P4</v>
      </c>
      <c r="C138" s="159" t="str">
        <f t="shared" si="21"/>
        <v>UPT1</v>
      </c>
      <c r="D138" s="160" t="s">
        <v>277</v>
      </c>
      <c r="E138" s="131">
        <v>1</v>
      </c>
      <c r="F138" s="131">
        <v>4</v>
      </c>
      <c r="G138" s="109" t="s">
        <v>8</v>
      </c>
      <c r="H138" s="109">
        <v>16</v>
      </c>
      <c r="I138" s="137">
        <f t="shared" si="18"/>
        <v>24</v>
      </c>
      <c r="J138" s="133">
        <v>27</v>
      </c>
      <c r="K138" s="137">
        <f t="shared" si="22"/>
        <v>3</v>
      </c>
      <c r="L138" s="161" t="s">
        <v>284</v>
      </c>
      <c r="M138" s="172" t="s">
        <v>331</v>
      </c>
      <c r="N138" s="109"/>
      <c r="O138" s="135">
        <f>VLOOKUP(B138,EXPLORACION!$A$2:$P$529,15,FALSE)</f>
        <v>4962488.2806000002</v>
      </c>
      <c r="P138" s="214">
        <f>VLOOKUP(B138,EXPLORACION!$A$2:$P$529,16,FALSE)</f>
        <v>2172801.4089000002</v>
      </c>
    </row>
    <row r="139" spans="1:16" ht="25.5" hidden="1">
      <c r="A139" s="211" t="str">
        <f t="shared" si="19"/>
        <v>UPT1P4E17</v>
      </c>
      <c r="B139" s="130" t="str">
        <f t="shared" si="20"/>
        <v>UPT1P4</v>
      </c>
      <c r="C139" s="159" t="str">
        <f t="shared" si="21"/>
        <v>UPT1</v>
      </c>
      <c r="D139" s="160" t="s">
        <v>277</v>
      </c>
      <c r="E139" s="131">
        <v>1</v>
      </c>
      <c r="F139" s="131">
        <v>4</v>
      </c>
      <c r="G139" s="109" t="s">
        <v>8</v>
      </c>
      <c r="H139" s="109">
        <v>17</v>
      </c>
      <c r="I139" s="137">
        <f t="shared" si="18"/>
        <v>27</v>
      </c>
      <c r="J139" s="133">
        <v>29</v>
      </c>
      <c r="K139" s="137">
        <f t="shared" si="22"/>
        <v>2</v>
      </c>
      <c r="L139" s="161" t="s">
        <v>284</v>
      </c>
      <c r="M139" s="172" t="s">
        <v>332</v>
      </c>
      <c r="N139" s="109"/>
      <c r="O139" s="135">
        <f>VLOOKUP(B139,EXPLORACION!$A$2:$P$529,15,FALSE)</f>
        <v>4962488.2806000002</v>
      </c>
      <c r="P139" s="214">
        <f>VLOOKUP(B139,EXPLORACION!$A$2:$P$529,16,FALSE)</f>
        <v>2172801.4089000002</v>
      </c>
    </row>
    <row r="140" spans="1:16" hidden="1">
      <c r="A140" s="211" t="str">
        <f t="shared" si="19"/>
        <v>UPT1P4E18</v>
      </c>
      <c r="B140" s="130" t="str">
        <f t="shared" si="20"/>
        <v>UPT1P4</v>
      </c>
      <c r="C140" s="159" t="str">
        <f t="shared" si="21"/>
        <v>UPT1</v>
      </c>
      <c r="D140" s="160" t="s">
        <v>277</v>
      </c>
      <c r="E140" s="131">
        <v>1</v>
      </c>
      <c r="F140" s="131">
        <v>4</v>
      </c>
      <c r="G140" s="109" t="s">
        <v>8</v>
      </c>
      <c r="H140" s="109">
        <v>18</v>
      </c>
      <c r="I140" s="137">
        <f t="shared" si="18"/>
        <v>29</v>
      </c>
      <c r="J140" s="133">
        <v>30</v>
      </c>
      <c r="K140" s="137">
        <f t="shared" si="22"/>
        <v>1</v>
      </c>
      <c r="L140" s="161" t="s">
        <v>284</v>
      </c>
      <c r="M140" s="172" t="s">
        <v>333</v>
      </c>
      <c r="N140" s="109"/>
      <c r="O140" s="135">
        <f>VLOOKUP(B140,EXPLORACION!$A$2:$P$529,15,FALSE)</f>
        <v>4962488.2806000002</v>
      </c>
      <c r="P140" s="214">
        <f>VLOOKUP(B140,EXPLORACION!$A$2:$P$529,16,FALSE)</f>
        <v>2172801.4089000002</v>
      </c>
    </row>
    <row r="141" spans="1:16" hidden="1">
      <c r="A141" s="211" t="str">
        <f t="shared" si="19"/>
        <v>UPT1P3E1</v>
      </c>
      <c r="B141" s="130" t="str">
        <f t="shared" si="20"/>
        <v>UPT1P3</v>
      </c>
      <c r="C141" s="159" t="str">
        <f t="shared" si="21"/>
        <v>UPT1</v>
      </c>
      <c r="D141" s="160" t="s">
        <v>277</v>
      </c>
      <c r="E141" s="131">
        <v>1</v>
      </c>
      <c r="F141" s="131">
        <v>3</v>
      </c>
      <c r="G141" s="109" t="s">
        <v>8</v>
      </c>
      <c r="H141" s="109">
        <v>1</v>
      </c>
      <c r="I141" s="137">
        <v>0</v>
      </c>
      <c r="J141" s="133">
        <v>0.5</v>
      </c>
      <c r="K141" s="137">
        <f t="shared" si="22"/>
        <v>0.5</v>
      </c>
      <c r="L141" s="109" t="s">
        <v>337</v>
      </c>
      <c r="M141" s="172" t="s">
        <v>322</v>
      </c>
      <c r="N141" s="109"/>
      <c r="O141" s="135">
        <f>VLOOKUP(B141,EXPLORACION!$A$2:$P$529,15,FALSE)</f>
        <v>4962170.4814999998</v>
      </c>
      <c r="P141" s="214">
        <f>VLOOKUP(B141,EXPLORACION!$A$2:$P$529,16,FALSE)</f>
        <v>2173856.0781</v>
      </c>
    </row>
    <row r="142" spans="1:16" ht="25.5" hidden="1">
      <c r="A142" s="211" t="str">
        <f t="shared" si="19"/>
        <v>UPT1P3E2</v>
      </c>
      <c r="B142" s="130" t="str">
        <f t="shared" si="20"/>
        <v>UPT1P3</v>
      </c>
      <c r="C142" s="159" t="str">
        <f t="shared" si="21"/>
        <v>UPT1</v>
      </c>
      <c r="D142" s="160" t="s">
        <v>277</v>
      </c>
      <c r="E142" s="131">
        <v>1</v>
      </c>
      <c r="F142" s="131">
        <v>3</v>
      </c>
      <c r="G142" s="109" t="s">
        <v>8</v>
      </c>
      <c r="H142" s="109">
        <v>2</v>
      </c>
      <c r="I142" s="137">
        <f t="shared" ref="I142:I151" si="23">J141</f>
        <v>0.5</v>
      </c>
      <c r="J142" s="133">
        <v>1</v>
      </c>
      <c r="K142" s="137">
        <f t="shared" si="22"/>
        <v>0.5</v>
      </c>
      <c r="L142" s="109" t="s">
        <v>12</v>
      </c>
      <c r="M142" s="172" t="s">
        <v>934</v>
      </c>
      <c r="N142" s="109"/>
      <c r="O142" s="135">
        <f>VLOOKUP(B142,EXPLORACION!$A$2:$P$529,15,FALSE)</f>
        <v>4962170.4814999998</v>
      </c>
      <c r="P142" s="214">
        <f>VLOOKUP(B142,EXPLORACION!$A$2:$P$529,16,FALSE)</f>
        <v>2173856.0781</v>
      </c>
    </row>
    <row r="143" spans="1:16" ht="25.5" hidden="1">
      <c r="A143" s="211" t="str">
        <f t="shared" si="19"/>
        <v>UPT1P3E3</v>
      </c>
      <c r="B143" s="130" t="str">
        <f t="shared" si="20"/>
        <v>UPT1P3</v>
      </c>
      <c r="C143" s="159" t="str">
        <f t="shared" si="21"/>
        <v>UPT1</v>
      </c>
      <c r="D143" s="160" t="s">
        <v>277</v>
      </c>
      <c r="E143" s="131">
        <v>1</v>
      </c>
      <c r="F143" s="131">
        <v>3</v>
      </c>
      <c r="G143" s="109" t="s">
        <v>8</v>
      </c>
      <c r="H143" s="109">
        <v>3</v>
      </c>
      <c r="I143" s="137">
        <f t="shared" si="23"/>
        <v>1</v>
      </c>
      <c r="J143" s="133">
        <v>2</v>
      </c>
      <c r="K143" s="137">
        <f t="shared" si="22"/>
        <v>1</v>
      </c>
      <c r="L143" s="161" t="s">
        <v>284</v>
      </c>
      <c r="M143" s="172" t="s">
        <v>935</v>
      </c>
      <c r="N143" s="109"/>
      <c r="O143" s="135">
        <f>VLOOKUP(B143,EXPLORACION!$A$2:$P$529,15,FALSE)</f>
        <v>4962170.4814999998</v>
      </c>
      <c r="P143" s="214">
        <f>VLOOKUP(B143,EXPLORACION!$A$2:$P$529,16,FALSE)</f>
        <v>2173856.0781</v>
      </c>
    </row>
    <row r="144" spans="1:16" ht="25.5" hidden="1">
      <c r="A144" s="211" t="str">
        <f t="shared" si="19"/>
        <v>UPT1P3E4</v>
      </c>
      <c r="B144" s="130" t="str">
        <f t="shared" si="20"/>
        <v>UPT1P3</v>
      </c>
      <c r="C144" s="159" t="str">
        <f t="shared" si="21"/>
        <v>UPT1</v>
      </c>
      <c r="D144" s="160" t="s">
        <v>277</v>
      </c>
      <c r="E144" s="131">
        <v>1</v>
      </c>
      <c r="F144" s="131">
        <v>3</v>
      </c>
      <c r="G144" s="109" t="s">
        <v>8</v>
      </c>
      <c r="H144" s="109">
        <v>4</v>
      </c>
      <c r="I144" s="137">
        <f t="shared" si="23"/>
        <v>2</v>
      </c>
      <c r="J144" s="133">
        <v>4</v>
      </c>
      <c r="K144" s="137">
        <f t="shared" si="22"/>
        <v>2</v>
      </c>
      <c r="L144" s="161" t="s">
        <v>284</v>
      </c>
      <c r="M144" s="172" t="s">
        <v>936</v>
      </c>
      <c r="N144" s="109"/>
      <c r="O144" s="135">
        <f>VLOOKUP(B144,EXPLORACION!$A$2:$P$529,15,FALSE)</f>
        <v>4962170.4814999998</v>
      </c>
      <c r="P144" s="214">
        <f>VLOOKUP(B144,EXPLORACION!$A$2:$P$529,16,FALSE)</f>
        <v>2173856.0781</v>
      </c>
    </row>
    <row r="145" spans="1:16" ht="25.5" hidden="1">
      <c r="A145" s="211" t="str">
        <f t="shared" si="19"/>
        <v>UPT1P3E5</v>
      </c>
      <c r="B145" s="130" t="str">
        <f t="shared" si="20"/>
        <v>UPT1P3</v>
      </c>
      <c r="C145" s="159" t="str">
        <f t="shared" si="21"/>
        <v>UPT1</v>
      </c>
      <c r="D145" s="160" t="s">
        <v>277</v>
      </c>
      <c r="E145" s="131">
        <v>1</v>
      </c>
      <c r="F145" s="131">
        <v>3</v>
      </c>
      <c r="G145" s="109" t="s">
        <v>8</v>
      </c>
      <c r="H145" s="109">
        <v>5</v>
      </c>
      <c r="I145" s="137">
        <f t="shared" si="23"/>
        <v>4</v>
      </c>
      <c r="J145" s="133">
        <v>6</v>
      </c>
      <c r="K145" s="137">
        <f t="shared" si="22"/>
        <v>2</v>
      </c>
      <c r="L145" s="161" t="s">
        <v>284</v>
      </c>
      <c r="M145" s="172" t="s">
        <v>937</v>
      </c>
      <c r="N145" s="109"/>
      <c r="O145" s="135">
        <f>VLOOKUP(B145,EXPLORACION!$A$2:$P$529,15,FALSE)</f>
        <v>4962170.4814999998</v>
      </c>
      <c r="P145" s="214">
        <f>VLOOKUP(B145,EXPLORACION!$A$2:$P$529,16,FALSE)</f>
        <v>2173856.0781</v>
      </c>
    </row>
    <row r="146" spans="1:16" ht="38.25" hidden="1">
      <c r="A146" s="211" t="str">
        <f t="shared" si="19"/>
        <v>UPT1P3E6</v>
      </c>
      <c r="B146" s="130" t="str">
        <f t="shared" si="20"/>
        <v>UPT1P3</v>
      </c>
      <c r="C146" s="159" t="str">
        <f t="shared" si="21"/>
        <v>UPT1</v>
      </c>
      <c r="D146" s="160" t="s">
        <v>277</v>
      </c>
      <c r="E146" s="131">
        <v>1</v>
      </c>
      <c r="F146" s="131">
        <v>3</v>
      </c>
      <c r="G146" s="109" t="s">
        <v>8</v>
      </c>
      <c r="H146" s="109">
        <v>6</v>
      </c>
      <c r="I146" s="137">
        <f t="shared" si="23"/>
        <v>6</v>
      </c>
      <c r="J146" s="133">
        <v>8</v>
      </c>
      <c r="K146" s="137">
        <f t="shared" si="22"/>
        <v>2</v>
      </c>
      <c r="L146" s="161" t="s">
        <v>284</v>
      </c>
      <c r="M146" s="172" t="s">
        <v>938</v>
      </c>
      <c r="N146" s="109"/>
      <c r="O146" s="135">
        <f>VLOOKUP(B146,EXPLORACION!$A$2:$P$529,15,FALSE)</f>
        <v>4962170.4814999998</v>
      </c>
      <c r="P146" s="214">
        <f>VLOOKUP(B146,EXPLORACION!$A$2:$P$529,16,FALSE)</f>
        <v>2173856.0781</v>
      </c>
    </row>
    <row r="147" spans="1:16" ht="25.5" hidden="1">
      <c r="A147" s="211" t="str">
        <f t="shared" si="19"/>
        <v>UPT1P3E7</v>
      </c>
      <c r="B147" s="130" t="str">
        <f t="shared" si="20"/>
        <v>UPT1P3</v>
      </c>
      <c r="C147" s="159" t="str">
        <f t="shared" si="21"/>
        <v>UPT1</v>
      </c>
      <c r="D147" s="160" t="s">
        <v>277</v>
      </c>
      <c r="E147" s="131">
        <v>1</v>
      </c>
      <c r="F147" s="131">
        <v>3</v>
      </c>
      <c r="G147" s="109" t="s">
        <v>8</v>
      </c>
      <c r="H147" s="109">
        <v>7</v>
      </c>
      <c r="I147" s="137">
        <f t="shared" si="23"/>
        <v>8</v>
      </c>
      <c r="J147" s="133">
        <v>10</v>
      </c>
      <c r="K147" s="137">
        <f t="shared" si="22"/>
        <v>2</v>
      </c>
      <c r="L147" s="161" t="s">
        <v>284</v>
      </c>
      <c r="M147" s="172" t="s">
        <v>466</v>
      </c>
      <c r="N147" s="109"/>
      <c r="O147" s="135">
        <f>VLOOKUP(B147,EXPLORACION!$A$2:$P$529,15,FALSE)</f>
        <v>4962170.4814999998</v>
      </c>
      <c r="P147" s="214">
        <f>VLOOKUP(B147,EXPLORACION!$A$2:$P$529,16,FALSE)</f>
        <v>2173856.0781</v>
      </c>
    </row>
    <row r="148" spans="1:16" ht="25.5" hidden="1">
      <c r="A148" s="211" t="str">
        <f t="shared" si="19"/>
        <v>UPT1P3E8</v>
      </c>
      <c r="B148" s="130" t="str">
        <f t="shared" si="20"/>
        <v>UPT1P3</v>
      </c>
      <c r="C148" s="159" t="str">
        <f t="shared" si="21"/>
        <v>UPT1</v>
      </c>
      <c r="D148" s="160" t="s">
        <v>277</v>
      </c>
      <c r="E148" s="131">
        <v>1</v>
      </c>
      <c r="F148" s="131">
        <v>3</v>
      </c>
      <c r="G148" s="109" t="s">
        <v>8</v>
      </c>
      <c r="H148" s="109">
        <v>8</v>
      </c>
      <c r="I148" s="137">
        <f t="shared" si="23"/>
        <v>10</v>
      </c>
      <c r="J148" s="133">
        <v>14</v>
      </c>
      <c r="K148" s="137">
        <f t="shared" si="22"/>
        <v>4</v>
      </c>
      <c r="L148" s="161" t="s">
        <v>284</v>
      </c>
      <c r="M148" s="172" t="s">
        <v>939</v>
      </c>
      <c r="N148" s="109"/>
      <c r="O148" s="135">
        <f>VLOOKUP(B148,EXPLORACION!$A$2:$P$529,15,FALSE)</f>
        <v>4962170.4814999998</v>
      </c>
      <c r="P148" s="214">
        <f>VLOOKUP(B148,EXPLORACION!$A$2:$P$529,16,FALSE)</f>
        <v>2173856.0781</v>
      </c>
    </row>
    <row r="149" spans="1:16" ht="25.5" hidden="1">
      <c r="A149" s="211" t="str">
        <f t="shared" si="19"/>
        <v>UPT1P3E9</v>
      </c>
      <c r="B149" s="130" t="str">
        <f t="shared" si="20"/>
        <v>UPT1P3</v>
      </c>
      <c r="C149" s="159" t="str">
        <f t="shared" si="21"/>
        <v>UPT1</v>
      </c>
      <c r="D149" s="160" t="s">
        <v>277</v>
      </c>
      <c r="E149" s="131">
        <v>1</v>
      </c>
      <c r="F149" s="131">
        <v>3</v>
      </c>
      <c r="G149" s="109" t="s">
        <v>8</v>
      </c>
      <c r="H149" s="109">
        <v>9</v>
      </c>
      <c r="I149" s="137">
        <f t="shared" si="23"/>
        <v>14</v>
      </c>
      <c r="J149" s="133">
        <v>17</v>
      </c>
      <c r="K149" s="137">
        <f t="shared" si="22"/>
        <v>3</v>
      </c>
      <c r="L149" s="161" t="s">
        <v>284</v>
      </c>
      <c r="M149" s="172" t="s">
        <v>940</v>
      </c>
      <c r="N149" s="109"/>
      <c r="O149" s="135">
        <f>VLOOKUP(B149,EXPLORACION!$A$2:$P$529,15,FALSE)</f>
        <v>4962170.4814999998</v>
      </c>
      <c r="P149" s="214">
        <f>VLOOKUP(B149,EXPLORACION!$A$2:$P$529,16,FALSE)</f>
        <v>2173856.0781</v>
      </c>
    </row>
    <row r="150" spans="1:16" ht="25.5" hidden="1">
      <c r="A150" s="211" t="str">
        <f t="shared" si="19"/>
        <v>UPT1P3E10</v>
      </c>
      <c r="B150" s="130" t="str">
        <f t="shared" si="20"/>
        <v>UPT1P3</v>
      </c>
      <c r="C150" s="159" t="str">
        <f t="shared" si="21"/>
        <v>UPT1</v>
      </c>
      <c r="D150" s="160" t="s">
        <v>277</v>
      </c>
      <c r="E150" s="131">
        <v>1</v>
      </c>
      <c r="F150" s="131">
        <v>3</v>
      </c>
      <c r="G150" s="109" t="s">
        <v>8</v>
      </c>
      <c r="H150" s="109">
        <v>10</v>
      </c>
      <c r="I150" s="137">
        <f t="shared" si="23"/>
        <v>17</v>
      </c>
      <c r="J150" s="133">
        <v>19</v>
      </c>
      <c r="K150" s="137">
        <f t="shared" si="22"/>
        <v>2</v>
      </c>
      <c r="L150" s="109" t="s">
        <v>295</v>
      </c>
      <c r="M150" s="172" t="s">
        <v>941</v>
      </c>
      <c r="N150" s="109"/>
      <c r="O150" s="135">
        <f>VLOOKUP(B150,EXPLORACION!$A$2:$P$529,15,FALSE)</f>
        <v>4962170.4814999998</v>
      </c>
      <c r="P150" s="214">
        <f>VLOOKUP(B150,EXPLORACION!$A$2:$P$529,16,FALSE)</f>
        <v>2173856.0781</v>
      </c>
    </row>
    <row r="151" spans="1:16" ht="25.5" hidden="1">
      <c r="A151" s="211" t="str">
        <f t="shared" si="19"/>
        <v>UPT1P3E11</v>
      </c>
      <c r="B151" s="130" t="str">
        <f t="shared" si="20"/>
        <v>UPT1P3</v>
      </c>
      <c r="C151" s="159" t="str">
        <f t="shared" si="21"/>
        <v>UPT1</v>
      </c>
      <c r="D151" s="160" t="s">
        <v>277</v>
      </c>
      <c r="E151" s="131">
        <v>1</v>
      </c>
      <c r="F151" s="131">
        <v>3</v>
      </c>
      <c r="G151" s="109" t="s">
        <v>8</v>
      </c>
      <c r="H151" s="109">
        <v>11</v>
      </c>
      <c r="I151" s="137">
        <f t="shared" si="23"/>
        <v>19</v>
      </c>
      <c r="J151" s="133">
        <v>20</v>
      </c>
      <c r="K151" s="137">
        <f t="shared" si="22"/>
        <v>1</v>
      </c>
      <c r="L151" s="109" t="s">
        <v>295</v>
      </c>
      <c r="M151" s="172" t="s">
        <v>942</v>
      </c>
      <c r="N151" s="109"/>
      <c r="O151" s="135">
        <f>VLOOKUP(B151,EXPLORACION!$A$2:$P$529,15,FALSE)</f>
        <v>4962170.4814999998</v>
      </c>
      <c r="P151" s="214">
        <f>VLOOKUP(B151,EXPLORACION!$A$2:$P$529,16,FALSE)</f>
        <v>2173856.0781</v>
      </c>
    </row>
    <row r="152" spans="1:16" hidden="1">
      <c r="A152" s="211" t="str">
        <f t="shared" si="19"/>
        <v>UPT1P2E1</v>
      </c>
      <c r="B152" s="130" t="str">
        <f t="shared" si="20"/>
        <v>UPT1P2</v>
      </c>
      <c r="C152" s="159" t="str">
        <f t="shared" si="21"/>
        <v>UPT1</v>
      </c>
      <c r="D152" s="160" t="s">
        <v>277</v>
      </c>
      <c r="E152" s="131">
        <v>1</v>
      </c>
      <c r="F152" s="131">
        <v>2</v>
      </c>
      <c r="G152" s="109" t="s">
        <v>8</v>
      </c>
      <c r="H152" s="109">
        <v>1</v>
      </c>
      <c r="I152" s="137">
        <v>0</v>
      </c>
      <c r="J152" s="133">
        <v>1</v>
      </c>
      <c r="K152" s="137">
        <f t="shared" si="22"/>
        <v>1</v>
      </c>
      <c r="L152" s="161"/>
      <c r="M152" s="172" t="s">
        <v>298</v>
      </c>
      <c r="N152" s="109"/>
      <c r="O152" s="135">
        <f>VLOOKUP(B152,EXPLORACION!$A$2:$P$529,15,FALSE)</f>
        <v>4963124.7827000003</v>
      </c>
      <c r="P152" s="214">
        <f>VLOOKUP(B152,EXPLORACION!$A$2:$P$529,16,FALSE)</f>
        <v>2173925.2736</v>
      </c>
    </row>
    <row r="153" spans="1:16" hidden="1">
      <c r="A153" s="211" t="str">
        <f t="shared" si="19"/>
        <v>UPT1P2E2</v>
      </c>
      <c r="B153" s="130" t="str">
        <f t="shared" si="20"/>
        <v>UPT1P2</v>
      </c>
      <c r="C153" s="159" t="str">
        <f t="shared" si="21"/>
        <v>UPT1</v>
      </c>
      <c r="D153" s="160" t="s">
        <v>277</v>
      </c>
      <c r="E153" s="131">
        <v>1</v>
      </c>
      <c r="F153" s="131">
        <v>2</v>
      </c>
      <c r="G153" s="109" t="s">
        <v>8</v>
      </c>
      <c r="H153" s="109">
        <v>2</v>
      </c>
      <c r="I153" s="137">
        <f t="shared" ref="I153:I162" si="24">J152</f>
        <v>1</v>
      </c>
      <c r="J153" s="133">
        <v>1.5</v>
      </c>
      <c r="K153" s="137">
        <f t="shared" si="22"/>
        <v>0.5</v>
      </c>
      <c r="L153" s="161"/>
      <c r="M153" s="172" t="s">
        <v>929</v>
      </c>
      <c r="N153" s="109"/>
      <c r="O153" s="135">
        <f>VLOOKUP(B153,EXPLORACION!$A$2:$P$529,15,FALSE)</f>
        <v>4963124.7827000003</v>
      </c>
      <c r="P153" s="214">
        <f>VLOOKUP(B153,EXPLORACION!$A$2:$P$529,16,FALSE)</f>
        <v>2173925.2736</v>
      </c>
    </row>
    <row r="154" spans="1:16" hidden="1">
      <c r="A154" s="211" t="str">
        <f t="shared" si="19"/>
        <v>UPT1P2E3</v>
      </c>
      <c r="B154" s="130" t="str">
        <f t="shared" si="20"/>
        <v>UPT1P2</v>
      </c>
      <c r="C154" s="159" t="str">
        <f t="shared" si="21"/>
        <v>UPT1</v>
      </c>
      <c r="D154" s="160" t="s">
        <v>277</v>
      </c>
      <c r="E154" s="131">
        <v>1</v>
      </c>
      <c r="F154" s="131">
        <v>2</v>
      </c>
      <c r="G154" s="109" t="s">
        <v>8</v>
      </c>
      <c r="H154" s="109">
        <v>3</v>
      </c>
      <c r="I154" s="137">
        <f t="shared" si="24"/>
        <v>1.5</v>
      </c>
      <c r="J154" s="133">
        <v>2.5</v>
      </c>
      <c r="K154" s="137">
        <f t="shared" si="22"/>
        <v>1</v>
      </c>
      <c r="L154" s="161"/>
      <c r="M154" s="172" t="s">
        <v>930</v>
      </c>
      <c r="N154" s="109"/>
      <c r="O154" s="135">
        <f>VLOOKUP(B154,EXPLORACION!$A$2:$P$529,15,FALSE)</f>
        <v>4963124.7827000003</v>
      </c>
      <c r="P154" s="214">
        <f>VLOOKUP(B154,EXPLORACION!$A$2:$P$529,16,FALSE)</f>
        <v>2173925.2736</v>
      </c>
    </row>
    <row r="155" spans="1:16" ht="25.5" hidden="1">
      <c r="A155" s="211" t="str">
        <f t="shared" si="19"/>
        <v>UPT1P2E4</v>
      </c>
      <c r="B155" s="130" t="str">
        <f t="shared" si="20"/>
        <v>UPT1P2</v>
      </c>
      <c r="C155" s="159" t="str">
        <f t="shared" si="21"/>
        <v>UPT1</v>
      </c>
      <c r="D155" s="160" t="s">
        <v>277</v>
      </c>
      <c r="E155" s="131">
        <v>1</v>
      </c>
      <c r="F155" s="131">
        <v>2</v>
      </c>
      <c r="G155" s="109" t="s">
        <v>8</v>
      </c>
      <c r="H155" s="109">
        <v>4</v>
      </c>
      <c r="I155" s="137">
        <f t="shared" si="24"/>
        <v>2.5</v>
      </c>
      <c r="J155" s="133">
        <v>5</v>
      </c>
      <c r="K155" s="137">
        <f t="shared" si="22"/>
        <v>2.5</v>
      </c>
      <c r="L155" s="161"/>
      <c r="M155" s="172" t="s">
        <v>299</v>
      </c>
      <c r="N155" s="109"/>
      <c r="O155" s="135">
        <f>VLOOKUP(B155,EXPLORACION!$A$2:$P$529,15,FALSE)</f>
        <v>4963124.7827000003</v>
      </c>
      <c r="P155" s="214">
        <f>VLOOKUP(B155,EXPLORACION!$A$2:$P$529,16,FALSE)</f>
        <v>2173925.2736</v>
      </c>
    </row>
    <row r="156" spans="1:16" ht="38.25" hidden="1">
      <c r="A156" s="211" t="str">
        <f t="shared" si="19"/>
        <v>UPT1P2E5</v>
      </c>
      <c r="B156" s="130" t="str">
        <f t="shared" si="20"/>
        <v>UPT1P2</v>
      </c>
      <c r="C156" s="159" t="str">
        <f t="shared" si="21"/>
        <v>UPT1</v>
      </c>
      <c r="D156" s="160" t="s">
        <v>277</v>
      </c>
      <c r="E156" s="131">
        <v>1</v>
      </c>
      <c r="F156" s="131">
        <v>2</v>
      </c>
      <c r="G156" s="109" t="s">
        <v>8</v>
      </c>
      <c r="H156" s="109">
        <v>5</v>
      </c>
      <c r="I156" s="137">
        <f t="shared" si="24"/>
        <v>5</v>
      </c>
      <c r="J156" s="133">
        <v>7</v>
      </c>
      <c r="K156" s="137">
        <f t="shared" si="22"/>
        <v>2</v>
      </c>
      <c r="L156" s="161"/>
      <c r="M156" s="172" t="s">
        <v>300</v>
      </c>
      <c r="N156" s="109"/>
      <c r="O156" s="135">
        <f>VLOOKUP(B156,EXPLORACION!$A$2:$P$529,15,FALSE)</f>
        <v>4963124.7827000003</v>
      </c>
      <c r="P156" s="214">
        <f>VLOOKUP(B156,EXPLORACION!$A$2:$P$529,16,FALSE)</f>
        <v>2173925.2736</v>
      </c>
    </row>
    <row r="157" spans="1:16" ht="38.25" hidden="1">
      <c r="A157" s="211" t="str">
        <f t="shared" si="19"/>
        <v>UPT1P2E6</v>
      </c>
      <c r="B157" s="130" t="str">
        <f t="shared" si="20"/>
        <v>UPT1P2</v>
      </c>
      <c r="C157" s="159" t="str">
        <f t="shared" si="21"/>
        <v>UPT1</v>
      </c>
      <c r="D157" s="160" t="s">
        <v>277</v>
      </c>
      <c r="E157" s="131">
        <v>1</v>
      </c>
      <c r="F157" s="131">
        <v>2</v>
      </c>
      <c r="G157" s="109" t="s">
        <v>8</v>
      </c>
      <c r="H157" s="109">
        <v>6</v>
      </c>
      <c r="I157" s="137">
        <f t="shared" si="24"/>
        <v>7</v>
      </c>
      <c r="J157" s="133">
        <v>10</v>
      </c>
      <c r="K157" s="137">
        <f t="shared" si="22"/>
        <v>3</v>
      </c>
      <c r="L157" s="161"/>
      <c r="M157" s="200" t="s">
        <v>931</v>
      </c>
      <c r="N157" s="109"/>
      <c r="O157" s="135">
        <f>VLOOKUP(B157,EXPLORACION!$A$2:$P$529,15,FALSE)</f>
        <v>4963124.7827000003</v>
      </c>
      <c r="P157" s="214">
        <f>VLOOKUP(B157,EXPLORACION!$A$2:$P$529,16,FALSE)</f>
        <v>2173925.2736</v>
      </c>
    </row>
    <row r="158" spans="1:16" ht="38.25" hidden="1">
      <c r="A158" s="211" t="str">
        <f t="shared" si="19"/>
        <v>UPT1P2E7</v>
      </c>
      <c r="B158" s="130" t="str">
        <f t="shared" si="20"/>
        <v>UPT1P2</v>
      </c>
      <c r="C158" s="159" t="str">
        <f t="shared" si="21"/>
        <v>UPT1</v>
      </c>
      <c r="D158" s="160" t="s">
        <v>277</v>
      </c>
      <c r="E158" s="131">
        <v>1</v>
      </c>
      <c r="F158" s="131">
        <v>2</v>
      </c>
      <c r="G158" s="109" t="s">
        <v>8</v>
      </c>
      <c r="H158" s="109">
        <v>7</v>
      </c>
      <c r="I158" s="137">
        <f t="shared" si="24"/>
        <v>10</v>
      </c>
      <c r="J158" s="133">
        <v>12</v>
      </c>
      <c r="K158" s="137">
        <f t="shared" si="22"/>
        <v>2</v>
      </c>
      <c r="L158" s="161"/>
      <c r="M158" s="172" t="s">
        <v>301</v>
      </c>
      <c r="N158" s="109"/>
      <c r="O158" s="135">
        <f>VLOOKUP(B158,EXPLORACION!$A$2:$P$529,15,FALSE)</f>
        <v>4963124.7827000003</v>
      </c>
      <c r="P158" s="214">
        <f>VLOOKUP(B158,EXPLORACION!$A$2:$P$529,16,FALSE)</f>
        <v>2173925.2736</v>
      </c>
    </row>
    <row r="159" spans="1:16" ht="25.5" hidden="1">
      <c r="A159" s="211" t="str">
        <f t="shared" si="19"/>
        <v>UPT1P2E8</v>
      </c>
      <c r="B159" s="130" t="str">
        <f t="shared" si="20"/>
        <v>UPT1P2</v>
      </c>
      <c r="C159" s="159" t="str">
        <f t="shared" si="21"/>
        <v>UPT1</v>
      </c>
      <c r="D159" s="160" t="s">
        <v>277</v>
      </c>
      <c r="E159" s="131">
        <v>1</v>
      </c>
      <c r="F159" s="131">
        <v>2</v>
      </c>
      <c r="G159" s="109" t="s">
        <v>8</v>
      </c>
      <c r="H159" s="109">
        <v>8</v>
      </c>
      <c r="I159" s="137">
        <f t="shared" si="24"/>
        <v>12</v>
      </c>
      <c r="J159" s="133">
        <v>16</v>
      </c>
      <c r="K159" s="137">
        <f t="shared" si="22"/>
        <v>4</v>
      </c>
      <c r="L159" s="161"/>
      <c r="M159" s="172" t="s">
        <v>932</v>
      </c>
      <c r="N159" s="109"/>
      <c r="O159" s="135">
        <f>VLOOKUP(B159,EXPLORACION!$A$2:$P$529,15,FALSE)</f>
        <v>4963124.7827000003</v>
      </c>
      <c r="P159" s="214">
        <f>VLOOKUP(B159,EXPLORACION!$A$2:$P$529,16,FALSE)</f>
        <v>2173925.2736</v>
      </c>
    </row>
    <row r="160" spans="1:16" ht="25.5" hidden="1">
      <c r="A160" s="211" t="str">
        <f t="shared" si="19"/>
        <v>UPT1P2E9</v>
      </c>
      <c r="B160" s="130" t="str">
        <f t="shared" si="20"/>
        <v>UPT1P2</v>
      </c>
      <c r="C160" s="159" t="str">
        <f t="shared" si="21"/>
        <v>UPT1</v>
      </c>
      <c r="D160" s="160" t="s">
        <v>277</v>
      </c>
      <c r="E160" s="131">
        <v>1</v>
      </c>
      <c r="F160" s="131">
        <v>2</v>
      </c>
      <c r="G160" s="109" t="s">
        <v>8</v>
      </c>
      <c r="H160" s="109">
        <v>9</v>
      </c>
      <c r="I160" s="137">
        <f t="shared" si="24"/>
        <v>16</v>
      </c>
      <c r="J160" s="133">
        <v>17.5</v>
      </c>
      <c r="K160" s="137">
        <f t="shared" si="22"/>
        <v>1.5</v>
      </c>
      <c r="L160" s="161"/>
      <c r="M160" s="172" t="s">
        <v>933</v>
      </c>
      <c r="N160" s="109"/>
      <c r="O160" s="135">
        <f>VLOOKUP(B160,EXPLORACION!$A$2:$P$529,15,FALSE)</f>
        <v>4963124.7827000003</v>
      </c>
      <c r="P160" s="214">
        <f>VLOOKUP(B160,EXPLORACION!$A$2:$P$529,16,FALSE)</f>
        <v>2173925.2736</v>
      </c>
    </row>
    <row r="161" spans="1:16" ht="25.5" hidden="1">
      <c r="A161" s="211" t="str">
        <f t="shared" si="19"/>
        <v>UPT1P2E10</v>
      </c>
      <c r="B161" s="130" t="str">
        <f t="shared" si="20"/>
        <v>UPT1P2</v>
      </c>
      <c r="C161" s="159" t="str">
        <f t="shared" si="21"/>
        <v>UPT1</v>
      </c>
      <c r="D161" s="160" t="s">
        <v>277</v>
      </c>
      <c r="E161" s="131">
        <v>1</v>
      </c>
      <c r="F161" s="131">
        <v>2</v>
      </c>
      <c r="G161" s="109" t="s">
        <v>8</v>
      </c>
      <c r="H161" s="109">
        <v>10</v>
      </c>
      <c r="I161" s="137">
        <f t="shared" si="24"/>
        <v>17.5</v>
      </c>
      <c r="J161" s="133">
        <v>19</v>
      </c>
      <c r="K161" s="137">
        <f t="shared" si="22"/>
        <v>1.5</v>
      </c>
      <c r="L161" s="161"/>
      <c r="M161" s="172" t="s">
        <v>303</v>
      </c>
      <c r="N161" s="109"/>
      <c r="O161" s="135">
        <f>VLOOKUP(B161,EXPLORACION!$A$2:$P$529,15,FALSE)</f>
        <v>4963124.7827000003</v>
      </c>
      <c r="P161" s="214">
        <f>VLOOKUP(B161,EXPLORACION!$A$2:$P$529,16,FALSE)</f>
        <v>2173925.2736</v>
      </c>
    </row>
    <row r="162" spans="1:16" hidden="1">
      <c r="A162" s="211" t="str">
        <f t="shared" si="19"/>
        <v>UPT1P2E11</v>
      </c>
      <c r="B162" s="130" t="str">
        <f t="shared" si="20"/>
        <v>UPT1P2</v>
      </c>
      <c r="C162" s="159" t="str">
        <f t="shared" si="21"/>
        <v>UPT1</v>
      </c>
      <c r="D162" s="160" t="s">
        <v>277</v>
      </c>
      <c r="E162" s="131">
        <v>1</v>
      </c>
      <c r="F162" s="131">
        <v>2</v>
      </c>
      <c r="G162" s="109" t="s">
        <v>8</v>
      </c>
      <c r="H162" s="109">
        <v>11</v>
      </c>
      <c r="I162" s="137">
        <f t="shared" si="24"/>
        <v>19</v>
      </c>
      <c r="J162" s="133">
        <v>20</v>
      </c>
      <c r="K162" s="137">
        <f t="shared" si="22"/>
        <v>1</v>
      </c>
      <c r="L162" s="161"/>
      <c r="M162" s="172" t="s">
        <v>304</v>
      </c>
      <c r="N162" s="109"/>
      <c r="O162" s="135">
        <f>VLOOKUP(B162,EXPLORACION!$A$2:$P$529,15,FALSE)</f>
        <v>4963124.7827000003</v>
      </c>
      <c r="P162" s="214">
        <f>VLOOKUP(B162,EXPLORACION!$A$2:$P$529,16,FALSE)</f>
        <v>2173925.2736</v>
      </c>
    </row>
    <row r="163" spans="1:16" hidden="1">
      <c r="A163" s="211" t="str">
        <f t="shared" si="19"/>
        <v>UPT1P1E1</v>
      </c>
      <c r="B163" s="130" t="str">
        <f t="shared" si="20"/>
        <v>UPT1P1</v>
      </c>
      <c r="C163" s="159" t="str">
        <f t="shared" si="21"/>
        <v>UPT1</v>
      </c>
      <c r="D163" s="160" t="s">
        <v>277</v>
      </c>
      <c r="E163" s="131">
        <v>1</v>
      </c>
      <c r="F163" s="109">
        <v>1</v>
      </c>
      <c r="G163" s="109" t="s">
        <v>8</v>
      </c>
      <c r="H163" s="109">
        <v>1</v>
      </c>
      <c r="I163" s="137">
        <v>0</v>
      </c>
      <c r="J163" s="133">
        <v>1</v>
      </c>
      <c r="K163" s="137">
        <f t="shared" si="22"/>
        <v>1</v>
      </c>
      <c r="L163" s="109" t="s">
        <v>284</v>
      </c>
      <c r="M163" s="172" t="s">
        <v>291</v>
      </c>
      <c r="N163" s="109"/>
      <c r="O163" s="135">
        <f>VLOOKUP(B163,EXPLORACION!$A$2:$P$529,15,FALSE)</f>
        <v>4962959.6045000004</v>
      </c>
      <c r="P163" s="214">
        <f>VLOOKUP(B163,EXPLORACION!$A$2:$P$529,16,FALSE)</f>
        <v>2173202.2015999998</v>
      </c>
    </row>
    <row r="164" spans="1:16" hidden="1">
      <c r="A164" s="211" t="str">
        <f t="shared" si="19"/>
        <v>UPT1P1E2</v>
      </c>
      <c r="B164" s="130" t="str">
        <f t="shared" si="20"/>
        <v>UPT1P1</v>
      </c>
      <c r="C164" s="159" t="str">
        <f t="shared" si="21"/>
        <v>UPT1</v>
      </c>
      <c r="D164" s="160" t="s">
        <v>277</v>
      </c>
      <c r="E164" s="131">
        <v>1</v>
      </c>
      <c r="F164" s="109">
        <v>1</v>
      </c>
      <c r="G164" s="109" t="s">
        <v>8</v>
      </c>
      <c r="H164" s="109">
        <f t="shared" ref="H164:H171" si="25">H163+1</f>
        <v>2</v>
      </c>
      <c r="I164" s="137">
        <f t="shared" ref="I164:I171" si="26">J163</f>
        <v>1</v>
      </c>
      <c r="J164" s="133">
        <v>1.5</v>
      </c>
      <c r="K164" s="137">
        <f t="shared" si="22"/>
        <v>0.5</v>
      </c>
      <c r="L164" s="109" t="s">
        <v>284</v>
      </c>
      <c r="M164" s="172" t="s">
        <v>292</v>
      </c>
      <c r="N164" s="109"/>
      <c r="O164" s="135">
        <f>VLOOKUP(B164,EXPLORACION!$A$2:$P$529,15,FALSE)</f>
        <v>4962959.6045000004</v>
      </c>
      <c r="P164" s="214">
        <f>VLOOKUP(B164,EXPLORACION!$A$2:$P$529,16,FALSE)</f>
        <v>2173202.2015999998</v>
      </c>
    </row>
    <row r="165" spans="1:16" ht="25.5" hidden="1">
      <c r="A165" s="211" t="str">
        <f t="shared" si="19"/>
        <v>UPT1P1E3</v>
      </c>
      <c r="B165" s="130" t="str">
        <f t="shared" si="20"/>
        <v>UPT1P1</v>
      </c>
      <c r="C165" s="159" t="str">
        <f t="shared" si="21"/>
        <v>UPT1</v>
      </c>
      <c r="D165" s="160" t="s">
        <v>277</v>
      </c>
      <c r="E165" s="131">
        <v>1</v>
      </c>
      <c r="F165" s="109">
        <v>1</v>
      </c>
      <c r="G165" s="109" t="s">
        <v>8</v>
      </c>
      <c r="H165" s="109">
        <f t="shared" si="25"/>
        <v>3</v>
      </c>
      <c r="I165" s="137">
        <f t="shared" si="26"/>
        <v>1.5</v>
      </c>
      <c r="J165" s="133">
        <v>4</v>
      </c>
      <c r="K165" s="137">
        <f t="shared" si="22"/>
        <v>2.5</v>
      </c>
      <c r="L165" s="109" t="s">
        <v>285</v>
      </c>
      <c r="M165" s="172" t="s">
        <v>924</v>
      </c>
      <c r="N165" s="109"/>
      <c r="O165" s="135">
        <f>VLOOKUP(B165,EXPLORACION!$A$2:$P$529,15,FALSE)</f>
        <v>4962959.6045000004</v>
      </c>
      <c r="P165" s="214">
        <f>VLOOKUP(B165,EXPLORACION!$A$2:$P$529,16,FALSE)</f>
        <v>2173202.2015999998</v>
      </c>
    </row>
    <row r="166" spans="1:16" hidden="1">
      <c r="A166" s="211" t="str">
        <f t="shared" si="19"/>
        <v>UPT1P1E4</v>
      </c>
      <c r="B166" s="130" t="str">
        <f t="shared" si="20"/>
        <v>UPT1P1</v>
      </c>
      <c r="C166" s="159" t="str">
        <f t="shared" si="21"/>
        <v>UPT1</v>
      </c>
      <c r="D166" s="160" t="s">
        <v>277</v>
      </c>
      <c r="E166" s="131">
        <v>1</v>
      </c>
      <c r="F166" s="109">
        <v>1</v>
      </c>
      <c r="G166" s="109" t="s">
        <v>8</v>
      </c>
      <c r="H166" s="109">
        <f t="shared" si="25"/>
        <v>4</v>
      </c>
      <c r="I166" s="137">
        <f t="shared" si="26"/>
        <v>4</v>
      </c>
      <c r="J166" s="133">
        <v>5</v>
      </c>
      <c r="K166" s="137">
        <f t="shared" si="22"/>
        <v>1</v>
      </c>
      <c r="L166" s="109" t="s">
        <v>284</v>
      </c>
      <c r="M166" s="172" t="s">
        <v>293</v>
      </c>
      <c r="N166" s="109"/>
      <c r="O166" s="135">
        <f>VLOOKUP(B166,EXPLORACION!$A$2:$P$529,15,FALSE)</f>
        <v>4962959.6045000004</v>
      </c>
      <c r="P166" s="214">
        <f>VLOOKUP(B166,EXPLORACION!$A$2:$P$529,16,FALSE)</f>
        <v>2173202.2015999998</v>
      </c>
    </row>
    <row r="167" spans="1:16" ht="25.5" hidden="1">
      <c r="A167" s="211" t="str">
        <f t="shared" si="19"/>
        <v>UPT1P1E5</v>
      </c>
      <c r="B167" s="130" t="str">
        <f t="shared" si="20"/>
        <v>UPT1P1</v>
      </c>
      <c r="C167" s="159" t="str">
        <f t="shared" si="21"/>
        <v>UPT1</v>
      </c>
      <c r="D167" s="160" t="s">
        <v>277</v>
      </c>
      <c r="E167" s="131">
        <v>1</v>
      </c>
      <c r="F167" s="109">
        <v>1</v>
      </c>
      <c r="G167" s="109" t="s">
        <v>8</v>
      </c>
      <c r="H167" s="109">
        <f t="shared" si="25"/>
        <v>5</v>
      </c>
      <c r="I167" s="137">
        <f t="shared" si="26"/>
        <v>5</v>
      </c>
      <c r="J167" s="133">
        <v>7</v>
      </c>
      <c r="K167" s="137">
        <f t="shared" si="22"/>
        <v>2</v>
      </c>
      <c r="L167" s="109" t="s">
        <v>295</v>
      </c>
      <c r="M167" s="172" t="s">
        <v>925</v>
      </c>
      <c r="N167" s="109"/>
      <c r="O167" s="135">
        <f>VLOOKUP(B167,EXPLORACION!$A$2:$P$529,15,FALSE)</f>
        <v>4962959.6045000004</v>
      </c>
      <c r="P167" s="214">
        <f>VLOOKUP(B167,EXPLORACION!$A$2:$P$529,16,FALSE)</f>
        <v>2173202.2015999998</v>
      </c>
    </row>
    <row r="168" spans="1:16" ht="25.5" hidden="1">
      <c r="A168" s="211" t="str">
        <f t="shared" si="19"/>
        <v>UPT1P1E6</v>
      </c>
      <c r="B168" s="130" t="str">
        <f t="shared" si="20"/>
        <v>UPT1P1</v>
      </c>
      <c r="C168" s="159" t="str">
        <f t="shared" si="21"/>
        <v>UPT1</v>
      </c>
      <c r="D168" s="160" t="s">
        <v>277</v>
      </c>
      <c r="E168" s="131">
        <v>1</v>
      </c>
      <c r="F168" s="109">
        <v>1</v>
      </c>
      <c r="G168" s="109" t="s">
        <v>8</v>
      </c>
      <c r="H168" s="109">
        <f t="shared" si="25"/>
        <v>6</v>
      </c>
      <c r="I168" s="137">
        <f t="shared" si="26"/>
        <v>7</v>
      </c>
      <c r="J168" s="133">
        <v>10</v>
      </c>
      <c r="K168" s="137">
        <f t="shared" si="22"/>
        <v>3</v>
      </c>
      <c r="L168" s="109" t="s">
        <v>286</v>
      </c>
      <c r="M168" s="172" t="s">
        <v>926</v>
      </c>
      <c r="N168" s="109"/>
      <c r="O168" s="135">
        <f>VLOOKUP(B168,EXPLORACION!$A$2:$P$529,15,FALSE)</f>
        <v>4962959.6045000004</v>
      </c>
      <c r="P168" s="214">
        <f>VLOOKUP(B168,EXPLORACION!$A$2:$P$529,16,FALSE)</f>
        <v>2173202.2015999998</v>
      </c>
    </row>
    <row r="169" spans="1:16" ht="25.5" hidden="1">
      <c r="A169" s="211" t="str">
        <f t="shared" si="19"/>
        <v>UPT1P1E7</v>
      </c>
      <c r="B169" s="130" t="str">
        <f t="shared" si="20"/>
        <v>UPT1P1</v>
      </c>
      <c r="C169" s="159" t="str">
        <f t="shared" si="21"/>
        <v>UPT1</v>
      </c>
      <c r="D169" s="160" t="s">
        <v>277</v>
      </c>
      <c r="E169" s="131">
        <v>1</v>
      </c>
      <c r="F169" s="109">
        <v>1</v>
      </c>
      <c r="G169" s="109" t="s">
        <v>8</v>
      </c>
      <c r="H169" s="109">
        <f t="shared" si="25"/>
        <v>7</v>
      </c>
      <c r="I169" s="137">
        <f t="shared" si="26"/>
        <v>10</v>
      </c>
      <c r="J169" s="133">
        <v>14</v>
      </c>
      <c r="K169" s="137">
        <f t="shared" si="22"/>
        <v>4</v>
      </c>
      <c r="L169" s="109" t="s">
        <v>284</v>
      </c>
      <c r="M169" s="172" t="s">
        <v>927</v>
      </c>
      <c r="N169" s="109"/>
      <c r="O169" s="135">
        <f>VLOOKUP(B169,EXPLORACION!$A$2:$P$529,15,FALSE)</f>
        <v>4962959.6045000004</v>
      </c>
      <c r="P169" s="214">
        <f>VLOOKUP(B169,EXPLORACION!$A$2:$P$529,16,FALSE)</f>
        <v>2173202.2015999998</v>
      </c>
    </row>
    <row r="170" spans="1:16" ht="25.5" hidden="1">
      <c r="A170" s="211" t="str">
        <f t="shared" si="19"/>
        <v>UPT1P1E8</v>
      </c>
      <c r="B170" s="130" t="str">
        <f t="shared" si="20"/>
        <v>UPT1P1</v>
      </c>
      <c r="C170" s="159" t="str">
        <f t="shared" si="21"/>
        <v>UPT1</v>
      </c>
      <c r="D170" s="160" t="s">
        <v>277</v>
      </c>
      <c r="E170" s="131">
        <v>1</v>
      </c>
      <c r="F170" s="109">
        <v>1</v>
      </c>
      <c r="G170" s="109" t="s">
        <v>8</v>
      </c>
      <c r="H170" s="109">
        <f t="shared" si="25"/>
        <v>8</v>
      </c>
      <c r="I170" s="137">
        <f t="shared" si="26"/>
        <v>14</v>
      </c>
      <c r="J170" s="133">
        <v>16</v>
      </c>
      <c r="K170" s="137">
        <f t="shared" si="22"/>
        <v>2</v>
      </c>
      <c r="L170" s="109" t="s">
        <v>284</v>
      </c>
      <c r="M170" s="172" t="s">
        <v>294</v>
      </c>
      <c r="N170" s="109"/>
      <c r="O170" s="135">
        <f>VLOOKUP(B170,EXPLORACION!$A$2:$P$529,15,FALSE)</f>
        <v>4962959.6045000004</v>
      </c>
      <c r="P170" s="214">
        <f>VLOOKUP(B170,EXPLORACION!$A$2:$P$529,16,FALSE)</f>
        <v>2173202.2015999998</v>
      </c>
    </row>
    <row r="171" spans="1:16" ht="25.5" hidden="1">
      <c r="A171" s="211" t="str">
        <f t="shared" si="19"/>
        <v>UPT1P1E9</v>
      </c>
      <c r="B171" s="130" t="str">
        <f t="shared" si="20"/>
        <v>UPT1P1</v>
      </c>
      <c r="C171" s="159" t="str">
        <f t="shared" si="21"/>
        <v>UPT1</v>
      </c>
      <c r="D171" s="160" t="s">
        <v>277</v>
      </c>
      <c r="E171" s="131">
        <v>1</v>
      </c>
      <c r="F171" s="109">
        <v>1</v>
      </c>
      <c r="G171" s="109" t="s">
        <v>8</v>
      </c>
      <c r="H171" s="109">
        <f t="shared" si="25"/>
        <v>9</v>
      </c>
      <c r="I171" s="137">
        <f t="shared" si="26"/>
        <v>16</v>
      </c>
      <c r="J171" s="133">
        <v>18</v>
      </c>
      <c r="K171" s="137">
        <f t="shared" si="22"/>
        <v>2</v>
      </c>
      <c r="L171" s="109" t="s">
        <v>284</v>
      </c>
      <c r="M171" s="172" t="s">
        <v>927</v>
      </c>
      <c r="N171" s="109"/>
      <c r="O171" s="135">
        <f>VLOOKUP(B171,EXPLORACION!$A$2:$P$529,15,FALSE)</f>
        <v>4962959.6045000004</v>
      </c>
      <c r="P171" s="214">
        <f>VLOOKUP(B171,EXPLORACION!$A$2:$P$529,16,FALSE)</f>
        <v>2173202.2015999998</v>
      </c>
    </row>
    <row r="172" spans="1:16" ht="25.5" hidden="1">
      <c r="A172" s="211" t="str">
        <f t="shared" si="19"/>
        <v>UPT1P1E10</v>
      </c>
      <c r="B172" s="130" t="str">
        <f t="shared" si="20"/>
        <v>UPT1P1</v>
      </c>
      <c r="C172" s="159" t="str">
        <f t="shared" si="21"/>
        <v>UPT1</v>
      </c>
      <c r="D172" s="160" t="s">
        <v>277</v>
      </c>
      <c r="E172" s="131">
        <v>1</v>
      </c>
      <c r="F172" s="109">
        <v>1</v>
      </c>
      <c r="G172" s="109" t="s">
        <v>8</v>
      </c>
      <c r="H172" s="109">
        <v>10</v>
      </c>
      <c r="I172" s="137">
        <v>18</v>
      </c>
      <c r="J172" s="133">
        <v>20</v>
      </c>
      <c r="K172" s="137">
        <f t="shared" si="22"/>
        <v>2</v>
      </c>
      <c r="L172" s="109" t="s">
        <v>284</v>
      </c>
      <c r="M172" s="172" t="s">
        <v>928</v>
      </c>
      <c r="N172" s="109"/>
      <c r="O172" s="135">
        <f>VLOOKUP(B172,EXPLORACION!$A$2:$P$529,15,FALSE)</f>
        <v>4962959.6045000004</v>
      </c>
      <c r="P172" s="214">
        <f>VLOOKUP(B172,EXPLORACION!$A$2:$P$529,16,FALSE)</f>
        <v>2173202.2015999998</v>
      </c>
    </row>
    <row r="173" spans="1:16">
      <c r="A173" s="211" t="str">
        <f t="shared" si="19"/>
        <v>UPT2S2E1</v>
      </c>
      <c r="B173" s="130" t="str">
        <f t="shared" si="20"/>
        <v>UPT2S2</v>
      </c>
      <c r="C173" s="130" t="str">
        <f t="shared" si="21"/>
        <v>UPT2</v>
      </c>
      <c r="D173" s="109" t="s">
        <v>277</v>
      </c>
      <c r="E173" s="109">
        <v>2</v>
      </c>
      <c r="F173" s="109">
        <v>2</v>
      </c>
      <c r="G173" s="109" t="s">
        <v>13</v>
      </c>
      <c r="H173" s="109">
        <v>1</v>
      </c>
      <c r="I173" s="137">
        <v>0</v>
      </c>
      <c r="J173" s="133">
        <v>1.5</v>
      </c>
      <c r="K173" s="137">
        <f t="shared" si="22"/>
        <v>1.5</v>
      </c>
      <c r="L173" s="166"/>
      <c r="M173" s="172" t="s">
        <v>517</v>
      </c>
      <c r="N173" s="109"/>
      <c r="O173" s="135">
        <f>VLOOKUP(B173,EXPLORACION!$A$2:$P$529,15,FALSE)</f>
        <v>4960884.7587000001</v>
      </c>
      <c r="P173" s="214">
        <f>VLOOKUP(B173,EXPLORACION!$A$2:$P$529,16,FALSE)</f>
        <v>2172305.7612999999</v>
      </c>
    </row>
    <row r="174" spans="1:16">
      <c r="A174" s="211" t="str">
        <f t="shared" si="19"/>
        <v>UPT2S2E2</v>
      </c>
      <c r="B174" s="130" t="str">
        <f t="shared" si="20"/>
        <v>UPT2S2</v>
      </c>
      <c r="C174" s="130" t="str">
        <f t="shared" si="21"/>
        <v>UPT2</v>
      </c>
      <c r="D174" s="109" t="s">
        <v>277</v>
      </c>
      <c r="E174" s="109">
        <v>2</v>
      </c>
      <c r="F174" s="109">
        <v>2</v>
      </c>
      <c r="G174" s="109" t="s">
        <v>13</v>
      </c>
      <c r="H174" s="109">
        <v>2</v>
      </c>
      <c r="I174" s="137">
        <f t="shared" ref="I174:I198" si="27">J173</f>
        <v>1.5</v>
      </c>
      <c r="J174" s="133">
        <v>3</v>
      </c>
      <c r="K174" s="137">
        <f t="shared" si="22"/>
        <v>1.5</v>
      </c>
      <c r="L174" s="166"/>
      <c r="M174" s="172" t="s">
        <v>518</v>
      </c>
      <c r="N174" s="109"/>
      <c r="O174" s="135">
        <f>VLOOKUP(B174,EXPLORACION!$A$2:$P$529,15,FALSE)</f>
        <v>4960884.7587000001</v>
      </c>
      <c r="P174" s="214">
        <f>VLOOKUP(B174,EXPLORACION!$A$2:$P$529,16,FALSE)</f>
        <v>2172305.7612999999</v>
      </c>
    </row>
    <row r="175" spans="1:16">
      <c r="A175" s="211" t="str">
        <f t="shared" si="19"/>
        <v>UPT2S2E3</v>
      </c>
      <c r="B175" s="130" t="str">
        <f t="shared" si="20"/>
        <v>UPT2S2</v>
      </c>
      <c r="C175" s="130" t="str">
        <f t="shared" si="21"/>
        <v>UPT2</v>
      </c>
      <c r="D175" s="109" t="s">
        <v>277</v>
      </c>
      <c r="E175" s="109">
        <v>2</v>
      </c>
      <c r="F175" s="109">
        <v>2</v>
      </c>
      <c r="G175" s="109" t="s">
        <v>13</v>
      </c>
      <c r="H175" s="109">
        <v>3</v>
      </c>
      <c r="I175" s="137">
        <f t="shared" si="27"/>
        <v>3</v>
      </c>
      <c r="J175" s="133">
        <v>3.45</v>
      </c>
      <c r="K175" s="137">
        <f t="shared" si="22"/>
        <v>0.45000000000000018</v>
      </c>
      <c r="L175" s="109" t="s">
        <v>12</v>
      </c>
      <c r="M175" s="172" t="s">
        <v>519</v>
      </c>
      <c r="N175" s="109"/>
      <c r="O175" s="135">
        <f>VLOOKUP(B175,EXPLORACION!$A$2:$P$529,15,FALSE)</f>
        <v>4960884.7587000001</v>
      </c>
      <c r="P175" s="214">
        <f>VLOOKUP(B175,EXPLORACION!$A$2:$P$529,16,FALSE)</f>
        <v>2172305.7612999999</v>
      </c>
    </row>
    <row r="176" spans="1:16">
      <c r="A176" s="211" t="str">
        <f t="shared" si="19"/>
        <v>UPT2S2E4</v>
      </c>
      <c r="B176" s="130" t="str">
        <f t="shared" si="20"/>
        <v>UPT2S2</v>
      </c>
      <c r="C176" s="130" t="str">
        <f t="shared" si="21"/>
        <v>UPT2</v>
      </c>
      <c r="D176" s="109" t="s">
        <v>277</v>
      </c>
      <c r="E176" s="109">
        <v>2</v>
      </c>
      <c r="F176" s="109">
        <v>2</v>
      </c>
      <c r="G176" s="109" t="s">
        <v>13</v>
      </c>
      <c r="H176" s="109">
        <v>4</v>
      </c>
      <c r="I176" s="137">
        <f t="shared" si="27"/>
        <v>3.45</v>
      </c>
      <c r="J176" s="133">
        <v>4.5</v>
      </c>
      <c r="K176" s="137">
        <f t="shared" si="22"/>
        <v>1.0499999999999998</v>
      </c>
      <c r="L176" s="109"/>
      <c r="M176" s="172" t="s">
        <v>520</v>
      </c>
      <c r="N176" s="109"/>
      <c r="O176" s="135">
        <f>VLOOKUP(B176,EXPLORACION!$A$2:$P$529,15,FALSE)</f>
        <v>4960884.7587000001</v>
      </c>
      <c r="P176" s="214">
        <f>VLOOKUP(B176,EXPLORACION!$A$2:$P$529,16,FALSE)</f>
        <v>2172305.7612999999</v>
      </c>
    </row>
    <row r="177" spans="1:16">
      <c r="A177" s="211" t="str">
        <f t="shared" si="19"/>
        <v>UPT2S2E5</v>
      </c>
      <c r="B177" s="130" t="str">
        <f t="shared" si="20"/>
        <v>UPT2S2</v>
      </c>
      <c r="C177" s="130" t="str">
        <f t="shared" si="21"/>
        <v>UPT2</v>
      </c>
      <c r="D177" s="109" t="s">
        <v>277</v>
      </c>
      <c r="E177" s="109">
        <v>2</v>
      </c>
      <c r="F177" s="109">
        <v>2</v>
      </c>
      <c r="G177" s="109" t="s">
        <v>13</v>
      </c>
      <c r="H177" s="109">
        <v>5</v>
      </c>
      <c r="I177" s="137">
        <f t="shared" si="27"/>
        <v>4.5</v>
      </c>
      <c r="J177" s="133">
        <v>4.95</v>
      </c>
      <c r="K177" s="137">
        <f t="shared" si="22"/>
        <v>0.45000000000000018</v>
      </c>
      <c r="L177" s="109" t="s">
        <v>12</v>
      </c>
      <c r="M177" s="172" t="s">
        <v>521</v>
      </c>
      <c r="N177" s="109"/>
      <c r="O177" s="135">
        <f>VLOOKUP(B177,EXPLORACION!$A$2:$P$529,15,FALSE)</f>
        <v>4960884.7587000001</v>
      </c>
      <c r="P177" s="214">
        <f>VLOOKUP(B177,EXPLORACION!$A$2:$P$529,16,FALSE)</f>
        <v>2172305.7612999999</v>
      </c>
    </row>
    <row r="178" spans="1:16">
      <c r="A178" s="211" t="str">
        <f t="shared" si="19"/>
        <v>UPT2S2E6</v>
      </c>
      <c r="B178" s="130" t="str">
        <f t="shared" si="20"/>
        <v>UPT2S2</v>
      </c>
      <c r="C178" s="130" t="str">
        <f t="shared" si="21"/>
        <v>UPT2</v>
      </c>
      <c r="D178" s="109" t="s">
        <v>277</v>
      </c>
      <c r="E178" s="109">
        <v>2</v>
      </c>
      <c r="F178" s="109">
        <v>2</v>
      </c>
      <c r="G178" s="109" t="s">
        <v>13</v>
      </c>
      <c r="H178" s="109">
        <v>6</v>
      </c>
      <c r="I178" s="137">
        <f t="shared" si="27"/>
        <v>4.95</v>
      </c>
      <c r="J178" s="133">
        <v>5.15</v>
      </c>
      <c r="K178" s="137">
        <f t="shared" si="22"/>
        <v>0.20000000000000018</v>
      </c>
      <c r="L178" s="109"/>
      <c r="M178" s="172" t="s">
        <v>522</v>
      </c>
      <c r="N178" s="109"/>
      <c r="O178" s="135">
        <f>VLOOKUP(B178,EXPLORACION!$A$2:$P$529,15,FALSE)</f>
        <v>4960884.7587000001</v>
      </c>
      <c r="P178" s="214">
        <f>VLOOKUP(B178,EXPLORACION!$A$2:$P$529,16,FALSE)</f>
        <v>2172305.7612999999</v>
      </c>
    </row>
    <row r="179" spans="1:16">
      <c r="A179" s="211" t="str">
        <f t="shared" si="19"/>
        <v>UPT2S2E7</v>
      </c>
      <c r="B179" s="130" t="str">
        <f t="shared" si="20"/>
        <v>UPT2S2</v>
      </c>
      <c r="C179" s="130" t="str">
        <f t="shared" si="21"/>
        <v>UPT2</v>
      </c>
      <c r="D179" s="109" t="s">
        <v>277</v>
      </c>
      <c r="E179" s="109">
        <v>2</v>
      </c>
      <c r="F179" s="109">
        <v>2</v>
      </c>
      <c r="G179" s="109" t="s">
        <v>13</v>
      </c>
      <c r="H179" s="109">
        <v>7</v>
      </c>
      <c r="I179" s="137">
        <f t="shared" si="27"/>
        <v>5.15</v>
      </c>
      <c r="J179" s="133">
        <v>5.4</v>
      </c>
      <c r="K179" s="137">
        <f t="shared" si="22"/>
        <v>0.25</v>
      </c>
      <c r="L179" s="109"/>
      <c r="M179" s="172" t="s">
        <v>523</v>
      </c>
      <c r="N179" s="109"/>
      <c r="O179" s="135">
        <f>VLOOKUP(B179,EXPLORACION!$A$2:$P$529,15,FALSE)</f>
        <v>4960884.7587000001</v>
      </c>
      <c r="P179" s="214">
        <f>VLOOKUP(B179,EXPLORACION!$A$2:$P$529,16,FALSE)</f>
        <v>2172305.7612999999</v>
      </c>
    </row>
    <row r="180" spans="1:16">
      <c r="A180" s="211" t="str">
        <f t="shared" si="19"/>
        <v>UPT2S2E8</v>
      </c>
      <c r="B180" s="130" t="str">
        <f t="shared" si="20"/>
        <v>UPT2S2</v>
      </c>
      <c r="C180" s="130" t="str">
        <f t="shared" si="21"/>
        <v>UPT2</v>
      </c>
      <c r="D180" s="109" t="s">
        <v>277</v>
      </c>
      <c r="E180" s="109">
        <v>2</v>
      </c>
      <c r="F180" s="109">
        <v>2</v>
      </c>
      <c r="G180" s="109" t="s">
        <v>13</v>
      </c>
      <c r="H180" s="109">
        <v>8</v>
      </c>
      <c r="I180" s="137">
        <f t="shared" si="27"/>
        <v>5.4</v>
      </c>
      <c r="J180" s="133">
        <v>5.8</v>
      </c>
      <c r="K180" s="137">
        <f t="shared" si="22"/>
        <v>0.39999999999999947</v>
      </c>
      <c r="L180" s="109"/>
      <c r="M180" s="172" t="s">
        <v>524</v>
      </c>
      <c r="N180" s="109"/>
      <c r="O180" s="135">
        <f>VLOOKUP(B180,EXPLORACION!$A$2:$P$529,15,FALSE)</f>
        <v>4960884.7587000001</v>
      </c>
      <c r="P180" s="214">
        <f>VLOOKUP(B180,EXPLORACION!$A$2:$P$529,16,FALSE)</f>
        <v>2172305.7612999999</v>
      </c>
    </row>
    <row r="181" spans="1:16">
      <c r="A181" s="211" t="str">
        <f t="shared" si="19"/>
        <v>UPT2S2E9</v>
      </c>
      <c r="B181" s="130" t="str">
        <f t="shared" si="20"/>
        <v>UPT2S2</v>
      </c>
      <c r="C181" s="130" t="str">
        <f t="shared" si="21"/>
        <v>UPT2</v>
      </c>
      <c r="D181" s="109" t="s">
        <v>277</v>
      </c>
      <c r="E181" s="109">
        <v>2</v>
      </c>
      <c r="F181" s="109">
        <v>2</v>
      </c>
      <c r="G181" s="109" t="s">
        <v>13</v>
      </c>
      <c r="H181" s="109">
        <v>9</v>
      </c>
      <c r="I181" s="137">
        <f t="shared" si="27"/>
        <v>5.8</v>
      </c>
      <c r="J181" s="133">
        <v>6.45</v>
      </c>
      <c r="K181" s="137">
        <f t="shared" si="22"/>
        <v>0.65000000000000036</v>
      </c>
      <c r="L181" s="109"/>
      <c r="M181" s="172" t="s">
        <v>525</v>
      </c>
      <c r="N181" s="109"/>
      <c r="O181" s="135">
        <f>VLOOKUP(B181,EXPLORACION!$A$2:$P$529,15,FALSE)</f>
        <v>4960884.7587000001</v>
      </c>
      <c r="P181" s="214">
        <f>VLOOKUP(B181,EXPLORACION!$A$2:$P$529,16,FALSE)</f>
        <v>2172305.7612999999</v>
      </c>
    </row>
    <row r="182" spans="1:16">
      <c r="A182" s="211" t="str">
        <f t="shared" si="19"/>
        <v>UPT2S2E10</v>
      </c>
      <c r="B182" s="130" t="str">
        <f t="shared" si="20"/>
        <v>UPT2S2</v>
      </c>
      <c r="C182" s="130" t="str">
        <f t="shared" si="21"/>
        <v>UPT2</v>
      </c>
      <c r="D182" s="109" t="s">
        <v>277</v>
      </c>
      <c r="E182" s="109">
        <v>2</v>
      </c>
      <c r="F182" s="109">
        <v>2</v>
      </c>
      <c r="G182" s="109" t="s">
        <v>13</v>
      </c>
      <c r="H182" s="109">
        <v>10</v>
      </c>
      <c r="I182" s="137">
        <f t="shared" si="27"/>
        <v>6.45</v>
      </c>
      <c r="J182" s="133">
        <v>6.9</v>
      </c>
      <c r="K182" s="137">
        <f t="shared" si="22"/>
        <v>0.45000000000000018</v>
      </c>
      <c r="L182" s="109" t="s">
        <v>12</v>
      </c>
      <c r="M182" s="172" t="s">
        <v>526</v>
      </c>
      <c r="N182" s="109"/>
      <c r="O182" s="135">
        <f>VLOOKUP(B182,EXPLORACION!$A$2:$P$529,15,FALSE)</f>
        <v>4960884.7587000001</v>
      </c>
      <c r="P182" s="214">
        <f>VLOOKUP(B182,EXPLORACION!$A$2:$P$529,16,FALSE)</f>
        <v>2172305.7612999999</v>
      </c>
    </row>
    <row r="183" spans="1:16">
      <c r="A183" s="211" t="str">
        <f t="shared" si="19"/>
        <v>UPT2S2E11</v>
      </c>
      <c r="B183" s="130" t="str">
        <f t="shared" si="20"/>
        <v>UPT2S2</v>
      </c>
      <c r="C183" s="130" t="str">
        <f t="shared" si="21"/>
        <v>UPT2</v>
      </c>
      <c r="D183" s="109" t="s">
        <v>277</v>
      </c>
      <c r="E183" s="109">
        <v>2</v>
      </c>
      <c r="F183" s="109">
        <v>2</v>
      </c>
      <c r="G183" s="109" t="s">
        <v>13</v>
      </c>
      <c r="H183" s="109">
        <v>11</v>
      </c>
      <c r="I183" s="137">
        <f t="shared" si="27"/>
        <v>6.9</v>
      </c>
      <c r="J183" s="133">
        <v>8</v>
      </c>
      <c r="K183" s="137">
        <f t="shared" si="22"/>
        <v>1.0999999999999996</v>
      </c>
      <c r="L183" s="109"/>
      <c r="M183" s="172" t="s">
        <v>526</v>
      </c>
      <c r="N183" s="109"/>
      <c r="O183" s="135">
        <f>VLOOKUP(B183,EXPLORACION!$A$2:$P$529,15,FALSE)</f>
        <v>4960884.7587000001</v>
      </c>
      <c r="P183" s="214">
        <f>VLOOKUP(B183,EXPLORACION!$A$2:$P$529,16,FALSE)</f>
        <v>2172305.7612999999</v>
      </c>
    </row>
    <row r="184" spans="1:16">
      <c r="A184" s="211" t="str">
        <f t="shared" si="19"/>
        <v>UPT2S2E12</v>
      </c>
      <c r="B184" s="130" t="str">
        <f t="shared" si="20"/>
        <v>UPT2S2</v>
      </c>
      <c r="C184" s="130" t="str">
        <f t="shared" si="21"/>
        <v>UPT2</v>
      </c>
      <c r="D184" s="109" t="s">
        <v>277</v>
      </c>
      <c r="E184" s="109">
        <v>2</v>
      </c>
      <c r="F184" s="109">
        <v>2</v>
      </c>
      <c r="G184" s="109" t="s">
        <v>13</v>
      </c>
      <c r="H184" s="109">
        <v>12</v>
      </c>
      <c r="I184" s="137">
        <f t="shared" si="27"/>
        <v>8</v>
      </c>
      <c r="J184" s="133">
        <v>8.4</v>
      </c>
      <c r="K184" s="137">
        <f t="shared" si="22"/>
        <v>0.40000000000000036</v>
      </c>
      <c r="L184" s="109"/>
      <c r="M184" s="172" t="s">
        <v>527</v>
      </c>
      <c r="N184" s="109"/>
      <c r="O184" s="135">
        <f>VLOOKUP(B184,EXPLORACION!$A$2:$P$529,15,FALSE)</f>
        <v>4960884.7587000001</v>
      </c>
      <c r="P184" s="214">
        <f>VLOOKUP(B184,EXPLORACION!$A$2:$P$529,16,FALSE)</f>
        <v>2172305.7612999999</v>
      </c>
    </row>
    <row r="185" spans="1:16">
      <c r="A185" s="211" t="str">
        <f t="shared" si="19"/>
        <v>UPT2S2E13</v>
      </c>
      <c r="B185" s="130" t="str">
        <f t="shared" si="20"/>
        <v>UPT2S2</v>
      </c>
      <c r="C185" s="130" t="str">
        <f t="shared" si="21"/>
        <v>UPT2</v>
      </c>
      <c r="D185" s="109" t="s">
        <v>277</v>
      </c>
      <c r="E185" s="109">
        <v>2</v>
      </c>
      <c r="F185" s="109">
        <v>2</v>
      </c>
      <c r="G185" s="109" t="s">
        <v>13</v>
      </c>
      <c r="H185" s="109">
        <v>13</v>
      </c>
      <c r="I185" s="137">
        <f t="shared" si="27"/>
        <v>8.4</v>
      </c>
      <c r="J185" s="133">
        <v>8.9</v>
      </c>
      <c r="K185" s="137">
        <f t="shared" si="22"/>
        <v>0.5</v>
      </c>
      <c r="L185" s="109"/>
      <c r="M185" s="172" t="s">
        <v>528</v>
      </c>
      <c r="N185" s="109"/>
      <c r="O185" s="135">
        <f>VLOOKUP(B185,EXPLORACION!$A$2:$P$529,15,FALSE)</f>
        <v>4960884.7587000001</v>
      </c>
      <c r="P185" s="214">
        <f>VLOOKUP(B185,EXPLORACION!$A$2:$P$529,16,FALSE)</f>
        <v>2172305.7612999999</v>
      </c>
    </row>
    <row r="186" spans="1:16">
      <c r="A186" s="211" t="str">
        <f t="shared" si="19"/>
        <v>UPT2S2E14</v>
      </c>
      <c r="B186" s="130" t="str">
        <f t="shared" si="20"/>
        <v>UPT2S2</v>
      </c>
      <c r="C186" s="130" t="str">
        <f t="shared" si="21"/>
        <v>UPT2</v>
      </c>
      <c r="D186" s="109" t="s">
        <v>277</v>
      </c>
      <c r="E186" s="109">
        <v>2</v>
      </c>
      <c r="F186" s="109">
        <v>2</v>
      </c>
      <c r="G186" s="109" t="s">
        <v>13</v>
      </c>
      <c r="H186" s="109">
        <v>14</v>
      </c>
      <c r="I186" s="137">
        <f t="shared" si="27"/>
        <v>8.9</v>
      </c>
      <c r="J186" s="133">
        <v>9.8000000000000007</v>
      </c>
      <c r="K186" s="137">
        <f t="shared" si="22"/>
        <v>0.90000000000000036</v>
      </c>
      <c r="L186" s="109"/>
      <c r="M186" s="172" t="s">
        <v>528</v>
      </c>
      <c r="N186" s="109"/>
      <c r="O186" s="135">
        <f>VLOOKUP(B186,EXPLORACION!$A$2:$P$529,15,FALSE)</f>
        <v>4960884.7587000001</v>
      </c>
      <c r="P186" s="214">
        <f>VLOOKUP(B186,EXPLORACION!$A$2:$P$529,16,FALSE)</f>
        <v>2172305.7612999999</v>
      </c>
    </row>
    <row r="187" spans="1:16">
      <c r="A187" s="211" t="str">
        <f t="shared" si="19"/>
        <v>UPT2S2E15</v>
      </c>
      <c r="B187" s="130" t="str">
        <f t="shared" si="20"/>
        <v>UPT2S2</v>
      </c>
      <c r="C187" s="130" t="str">
        <f t="shared" si="21"/>
        <v>UPT2</v>
      </c>
      <c r="D187" s="109" t="s">
        <v>277</v>
      </c>
      <c r="E187" s="109">
        <v>2</v>
      </c>
      <c r="F187" s="109">
        <v>2</v>
      </c>
      <c r="G187" s="109" t="s">
        <v>13</v>
      </c>
      <c r="H187" s="109">
        <v>15</v>
      </c>
      <c r="I187" s="137">
        <f t="shared" si="27"/>
        <v>9.8000000000000007</v>
      </c>
      <c r="J187" s="133">
        <v>9.9</v>
      </c>
      <c r="K187" s="137">
        <f t="shared" si="22"/>
        <v>9.9999999999999645E-2</v>
      </c>
      <c r="L187" s="109"/>
      <c r="M187" s="172" t="s">
        <v>528</v>
      </c>
      <c r="N187" s="109"/>
      <c r="O187" s="135">
        <f>VLOOKUP(B187,EXPLORACION!$A$2:$P$529,15,FALSE)</f>
        <v>4960884.7587000001</v>
      </c>
      <c r="P187" s="214">
        <f>VLOOKUP(B187,EXPLORACION!$A$2:$P$529,16,FALSE)</f>
        <v>2172305.7612999999</v>
      </c>
    </row>
    <row r="188" spans="1:16">
      <c r="A188" s="211" t="str">
        <f t="shared" si="19"/>
        <v>UPT2S2E16</v>
      </c>
      <c r="B188" s="130" t="str">
        <f t="shared" si="20"/>
        <v>UPT2S2</v>
      </c>
      <c r="C188" s="130" t="str">
        <f t="shared" si="21"/>
        <v>UPT2</v>
      </c>
      <c r="D188" s="109" t="s">
        <v>277</v>
      </c>
      <c r="E188" s="109">
        <v>2</v>
      </c>
      <c r="F188" s="109">
        <v>2</v>
      </c>
      <c r="G188" s="109" t="s">
        <v>13</v>
      </c>
      <c r="H188" s="109">
        <v>16</v>
      </c>
      <c r="I188" s="137">
        <f t="shared" si="27"/>
        <v>9.9</v>
      </c>
      <c r="J188" s="133">
        <v>11.4</v>
      </c>
      <c r="K188" s="137">
        <f t="shared" si="22"/>
        <v>1.5</v>
      </c>
      <c r="L188" s="109" t="s">
        <v>12</v>
      </c>
      <c r="M188" s="172" t="s">
        <v>529</v>
      </c>
      <c r="N188" s="109"/>
      <c r="O188" s="135">
        <f>VLOOKUP(B188,EXPLORACION!$A$2:$P$529,15,FALSE)</f>
        <v>4960884.7587000001</v>
      </c>
      <c r="P188" s="214">
        <f>VLOOKUP(B188,EXPLORACION!$A$2:$P$529,16,FALSE)</f>
        <v>2172305.7612999999</v>
      </c>
    </row>
    <row r="189" spans="1:16">
      <c r="A189" s="211" t="str">
        <f t="shared" si="19"/>
        <v>UPT2S2E17</v>
      </c>
      <c r="B189" s="130" t="str">
        <f t="shared" si="20"/>
        <v>UPT2S2</v>
      </c>
      <c r="C189" s="130" t="str">
        <f t="shared" si="21"/>
        <v>UPT2</v>
      </c>
      <c r="D189" s="109" t="s">
        <v>277</v>
      </c>
      <c r="E189" s="109">
        <v>2</v>
      </c>
      <c r="F189" s="109">
        <v>2</v>
      </c>
      <c r="G189" s="109" t="s">
        <v>13</v>
      </c>
      <c r="H189" s="109">
        <v>17</v>
      </c>
      <c r="I189" s="137">
        <f t="shared" si="27"/>
        <v>11.4</v>
      </c>
      <c r="J189" s="133">
        <v>11.5</v>
      </c>
      <c r="K189" s="137">
        <f t="shared" si="22"/>
        <v>9.9999999999999645E-2</v>
      </c>
      <c r="L189" s="109"/>
      <c r="M189" s="172" t="s">
        <v>509</v>
      </c>
      <c r="N189" s="109"/>
      <c r="O189" s="135">
        <f>VLOOKUP(B189,EXPLORACION!$A$2:$P$529,15,FALSE)</f>
        <v>4960884.7587000001</v>
      </c>
      <c r="P189" s="214">
        <f>VLOOKUP(B189,EXPLORACION!$A$2:$P$529,16,FALSE)</f>
        <v>2172305.7612999999</v>
      </c>
    </row>
    <row r="190" spans="1:16">
      <c r="A190" s="211" t="str">
        <f t="shared" si="19"/>
        <v>UPT2S2E18</v>
      </c>
      <c r="B190" s="130" t="str">
        <f t="shared" si="20"/>
        <v>UPT2S2</v>
      </c>
      <c r="C190" s="130" t="str">
        <f t="shared" si="21"/>
        <v>UPT2</v>
      </c>
      <c r="D190" s="109" t="s">
        <v>277</v>
      </c>
      <c r="E190" s="109">
        <v>2</v>
      </c>
      <c r="F190" s="109">
        <v>2</v>
      </c>
      <c r="G190" s="109" t="s">
        <v>13</v>
      </c>
      <c r="H190" s="109">
        <v>18</v>
      </c>
      <c r="I190" s="137">
        <f t="shared" si="27"/>
        <v>11.5</v>
      </c>
      <c r="J190" s="133">
        <v>11.8</v>
      </c>
      <c r="K190" s="137">
        <f t="shared" si="22"/>
        <v>0.30000000000000071</v>
      </c>
      <c r="L190" s="109"/>
      <c r="M190" s="172" t="s">
        <v>530</v>
      </c>
      <c r="N190" s="109"/>
      <c r="O190" s="135">
        <f>VLOOKUP(B190,EXPLORACION!$A$2:$P$529,15,FALSE)</f>
        <v>4960884.7587000001</v>
      </c>
      <c r="P190" s="214">
        <f>VLOOKUP(B190,EXPLORACION!$A$2:$P$529,16,FALSE)</f>
        <v>2172305.7612999999</v>
      </c>
    </row>
    <row r="191" spans="1:16">
      <c r="A191" s="211" t="str">
        <f t="shared" si="19"/>
        <v>UPT2S2E19</v>
      </c>
      <c r="B191" s="130" t="str">
        <f t="shared" si="20"/>
        <v>UPT2S2</v>
      </c>
      <c r="C191" s="130" t="str">
        <f t="shared" si="21"/>
        <v>UPT2</v>
      </c>
      <c r="D191" s="109" t="s">
        <v>277</v>
      </c>
      <c r="E191" s="109">
        <v>2</v>
      </c>
      <c r="F191" s="109">
        <v>2</v>
      </c>
      <c r="G191" s="109" t="s">
        <v>13</v>
      </c>
      <c r="H191" s="109">
        <v>19</v>
      </c>
      <c r="I191" s="137">
        <f t="shared" si="27"/>
        <v>11.8</v>
      </c>
      <c r="J191" s="133">
        <v>12.5</v>
      </c>
      <c r="K191" s="137">
        <f t="shared" si="22"/>
        <v>0.69999999999999929</v>
      </c>
      <c r="L191" s="109"/>
      <c r="M191" s="172" t="s">
        <v>531</v>
      </c>
      <c r="N191" s="109"/>
      <c r="O191" s="135">
        <f>VLOOKUP(B191,EXPLORACION!$A$2:$P$529,15,FALSE)</f>
        <v>4960884.7587000001</v>
      </c>
      <c r="P191" s="214">
        <f>VLOOKUP(B191,EXPLORACION!$A$2:$P$529,16,FALSE)</f>
        <v>2172305.7612999999</v>
      </c>
    </row>
    <row r="192" spans="1:16">
      <c r="A192" s="211" t="str">
        <f t="shared" si="19"/>
        <v>UPT2S2E20</v>
      </c>
      <c r="B192" s="130" t="str">
        <f t="shared" si="20"/>
        <v>UPT2S2</v>
      </c>
      <c r="C192" s="130" t="str">
        <f t="shared" si="21"/>
        <v>UPT2</v>
      </c>
      <c r="D192" s="109" t="s">
        <v>277</v>
      </c>
      <c r="E192" s="109">
        <v>2</v>
      </c>
      <c r="F192" s="109">
        <v>2</v>
      </c>
      <c r="G192" s="109" t="s">
        <v>13</v>
      </c>
      <c r="H192" s="109">
        <v>20</v>
      </c>
      <c r="I192" s="137">
        <f t="shared" si="27"/>
        <v>12.5</v>
      </c>
      <c r="J192" s="133">
        <v>12.8</v>
      </c>
      <c r="K192" s="137">
        <f t="shared" si="22"/>
        <v>0.30000000000000071</v>
      </c>
      <c r="L192" s="109"/>
      <c r="M192" s="172" t="s">
        <v>532</v>
      </c>
      <c r="N192" s="109"/>
      <c r="O192" s="135">
        <f>VLOOKUP(B192,EXPLORACION!$A$2:$P$529,15,FALSE)</f>
        <v>4960884.7587000001</v>
      </c>
      <c r="P192" s="214">
        <f>VLOOKUP(B192,EXPLORACION!$A$2:$P$529,16,FALSE)</f>
        <v>2172305.7612999999</v>
      </c>
    </row>
    <row r="193" spans="1:16">
      <c r="A193" s="211" t="str">
        <f t="shared" si="19"/>
        <v>UPT2S2E21</v>
      </c>
      <c r="B193" s="130" t="str">
        <f t="shared" si="20"/>
        <v>UPT2S2</v>
      </c>
      <c r="C193" s="130" t="str">
        <f t="shared" si="21"/>
        <v>UPT2</v>
      </c>
      <c r="D193" s="109" t="s">
        <v>277</v>
      </c>
      <c r="E193" s="109">
        <v>2</v>
      </c>
      <c r="F193" s="109">
        <v>2</v>
      </c>
      <c r="G193" s="109" t="s">
        <v>13</v>
      </c>
      <c r="H193" s="109">
        <v>21</v>
      </c>
      <c r="I193" s="137">
        <f t="shared" si="27"/>
        <v>12.8</v>
      </c>
      <c r="J193" s="133">
        <v>13</v>
      </c>
      <c r="K193" s="137">
        <f t="shared" si="22"/>
        <v>0.19999999999999929</v>
      </c>
      <c r="L193" s="109"/>
      <c r="M193" s="172" t="s">
        <v>532</v>
      </c>
      <c r="N193" s="109"/>
      <c r="O193" s="135">
        <f>VLOOKUP(B193,EXPLORACION!$A$2:$P$529,15,FALSE)</f>
        <v>4960884.7587000001</v>
      </c>
      <c r="P193" s="214">
        <f>VLOOKUP(B193,EXPLORACION!$A$2:$P$529,16,FALSE)</f>
        <v>2172305.7612999999</v>
      </c>
    </row>
    <row r="194" spans="1:16">
      <c r="A194" s="211" t="str">
        <f t="shared" ref="A194:A257" si="28">CONCATENATE(D194,E194,G194,F194,"E",H194)</f>
        <v>UPT2S2E22</v>
      </c>
      <c r="B194" s="130" t="str">
        <f t="shared" ref="B194:B257" si="29">CONCATENATE(D194,E194,G194,F194)</f>
        <v>UPT2S2</v>
      </c>
      <c r="C194" s="130" t="str">
        <f t="shared" ref="C194:C257" si="30">CONCATENATE(D194,E194)</f>
        <v>UPT2</v>
      </c>
      <c r="D194" s="109" t="s">
        <v>277</v>
      </c>
      <c r="E194" s="109">
        <v>2</v>
      </c>
      <c r="F194" s="109">
        <v>2</v>
      </c>
      <c r="G194" s="109" t="s">
        <v>13</v>
      </c>
      <c r="H194" s="109">
        <v>22</v>
      </c>
      <c r="I194" s="137">
        <f t="shared" si="27"/>
        <v>13</v>
      </c>
      <c r="J194" s="133">
        <v>13.5</v>
      </c>
      <c r="K194" s="137">
        <f t="shared" ref="K194:K257" si="31">J194-I194</f>
        <v>0.5</v>
      </c>
      <c r="L194" s="109"/>
      <c r="M194" s="172" t="s">
        <v>533</v>
      </c>
      <c r="N194" s="109"/>
      <c r="O194" s="135">
        <f>VLOOKUP(B194,EXPLORACION!$A$2:$P$529,15,FALSE)</f>
        <v>4960884.7587000001</v>
      </c>
      <c r="P194" s="214">
        <f>VLOOKUP(B194,EXPLORACION!$A$2:$P$529,16,FALSE)</f>
        <v>2172305.7612999999</v>
      </c>
    </row>
    <row r="195" spans="1:16">
      <c r="A195" s="211" t="str">
        <f t="shared" si="28"/>
        <v>UPT2S2E23</v>
      </c>
      <c r="B195" s="130" t="str">
        <f t="shared" si="29"/>
        <v>UPT2S2</v>
      </c>
      <c r="C195" s="130" t="str">
        <f t="shared" si="30"/>
        <v>UPT2</v>
      </c>
      <c r="D195" s="109" t="s">
        <v>277</v>
      </c>
      <c r="E195" s="109">
        <v>2</v>
      </c>
      <c r="F195" s="109">
        <v>2</v>
      </c>
      <c r="G195" s="109" t="s">
        <v>13</v>
      </c>
      <c r="H195" s="109">
        <v>23</v>
      </c>
      <c r="I195" s="137">
        <f t="shared" si="27"/>
        <v>13.5</v>
      </c>
      <c r="J195" s="133">
        <v>14</v>
      </c>
      <c r="K195" s="137">
        <f t="shared" si="31"/>
        <v>0.5</v>
      </c>
      <c r="L195" s="109"/>
      <c r="M195" s="172" t="s">
        <v>534</v>
      </c>
      <c r="N195" s="109"/>
      <c r="O195" s="135">
        <f>VLOOKUP(B195,EXPLORACION!$A$2:$P$529,15,FALSE)</f>
        <v>4960884.7587000001</v>
      </c>
      <c r="P195" s="214">
        <f>VLOOKUP(B195,EXPLORACION!$A$2:$P$529,16,FALSE)</f>
        <v>2172305.7612999999</v>
      </c>
    </row>
    <row r="196" spans="1:16">
      <c r="A196" s="211" t="str">
        <f t="shared" si="28"/>
        <v>UPT2S2E24</v>
      </c>
      <c r="B196" s="130" t="str">
        <f t="shared" si="29"/>
        <v>UPT2S2</v>
      </c>
      <c r="C196" s="130" t="str">
        <f t="shared" si="30"/>
        <v>UPT2</v>
      </c>
      <c r="D196" s="109" t="s">
        <v>277</v>
      </c>
      <c r="E196" s="109">
        <v>2</v>
      </c>
      <c r="F196" s="109">
        <v>2</v>
      </c>
      <c r="G196" s="109" t="s">
        <v>13</v>
      </c>
      <c r="H196" s="109">
        <v>24</v>
      </c>
      <c r="I196" s="137">
        <f t="shared" si="27"/>
        <v>14</v>
      </c>
      <c r="J196" s="133">
        <v>14.5</v>
      </c>
      <c r="K196" s="137">
        <f t="shared" si="31"/>
        <v>0.5</v>
      </c>
      <c r="L196" s="109" t="s">
        <v>284</v>
      </c>
      <c r="M196" s="172" t="s">
        <v>534</v>
      </c>
      <c r="N196" s="109"/>
      <c r="O196" s="135">
        <f>VLOOKUP(B196,EXPLORACION!$A$2:$P$529,15,FALSE)</f>
        <v>4960884.7587000001</v>
      </c>
      <c r="P196" s="214">
        <f>VLOOKUP(B196,EXPLORACION!$A$2:$P$529,16,FALSE)</f>
        <v>2172305.7612999999</v>
      </c>
    </row>
    <row r="197" spans="1:16">
      <c r="A197" s="211" t="str">
        <f t="shared" si="28"/>
        <v>UPT2S2E25</v>
      </c>
      <c r="B197" s="130" t="str">
        <f t="shared" si="29"/>
        <v>UPT2S2</v>
      </c>
      <c r="C197" s="130" t="str">
        <f t="shared" si="30"/>
        <v>UPT2</v>
      </c>
      <c r="D197" s="109" t="s">
        <v>277</v>
      </c>
      <c r="E197" s="109">
        <v>2</v>
      </c>
      <c r="F197" s="109">
        <v>2</v>
      </c>
      <c r="G197" s="109" t="s">
        <v>13</v>
      </c>
      <c r="H197" s="109">
        <v>25</v>
      </c>
      <c r="I197" s="137">
        <f t="shared" si="27"/>
        <v>14.5</v>
      </c>
      <c r="J197" s="133">
        <v>15</v>
      </c>
      <c r="K197" s="137">
        <f t="shared" si="31"/>
        <v>0.5</v>
      </c>
      <c r="L197" s="109"/>
      <c r="M197" s="172" t="s">
        <v>535</v>
      </c>
      <c r="N197" s="109"/>
      <c r="O197" s="135">
        <f>VLOOKUP(B197,EXPLORACION!$A$2:$P$529,15,FALSE)</f>
        <v>4960884.7587000001</v>
      </c>
      <c r="P197" s="214">
        <f>VLOOKUP(B197,EXPLORACION!$A$2:$P$529,16,FALSE)</f>
        <v>2172305.7612999999</v>
      </c>
    </row>
    <row r="198" spans="1:16">
      <c r="A198" s="211" t="str">
        <f t="shared" si="28"/>
        <v>UPT2S2E26</v>
      </c>
      <c r="B198" s="130" t="str">
        <f t="shared" si="29"/>
        <v>UPT2S2</v>
      </c>
      <c r="C198" s="130" t="str">
        <f t="shared" si="30"/>
        <v>UPT2</v>
      </c>
      <c r="D198" s="109" t="s">
        <v>277</v>
      </c>
      <c r="E198" s="109">
        <v>2</v>
      </c>
      <c r="F198" s="109">
        <v>2</v>
      </c>
      <c r="G198" s="109" t="s">
        <v>13</v>
      </c>
      <c r="H198" s="109">
        <v>26</v>
      </c>
      <c r="I198" s="137">
        <f t="shared" si="27"/>
        <v>15</v>
      </c>
      <c r="J198" s="133">
        <v>15.5</v>
      </c>
      <c r="K198" s="137">
        <f t="shared" si="31"/>
        <v>0.5</v>
      </c>
      <c r="L198" s="109"/>
      <c r="M198" s="172" t="s">
        <v>536</v>
      </c>
      <c r="N198" s="109"/>
      <c r="O198" s="135">
        <f>VLOOKUP(B198,EXPLORACION!$A$2:$P$529,15,FALSE)</f>
        <v>4960884.7587000001</v>
      </c>
      <c r="P198" s="214">
        <f>VLOOKUP(B198,EXPLORACION!$A$2:$P$529,16,FALSE)</f>
        <v>2172305.7612999999</v>
      </c>
    </row>
    <row r="199" spans="1:16">
      <c r="A199" s="211" t="str">
        <f t="shared" si="28"/>
        <v>UPT2S1E1</v>
      </c>
      <c r="B199" s="130" t="str">
        <f t="shared" si="29"/>
        <v>UPT2S1</v>
      </c>
      <c r="C199" s="130" t="str">
        <f t="shared" si="30"/>
        <v>UPT2</v>
      </c>
      <c r="D199" s="109" t="s">
        <v>277</v>
      </c>
      <c r="E199" s="109">
        <v>2</v>
      </c>
      <c r="F199" s="109">
        <v>1</v>
      </c>
      <c r="G199" s="109" t="s">
        <v>13</v>
      </c>
      <c r="H199" s="109">
        <v>1</v>
      </c>
      <c r="I199" s="137">
        <v>0</v>
      </c>
      <c r="J199" s="133">
        <v>1.5</v>
      </c>
      <c r="K199" s="137">
        <f t="shared" si="31"/>
        <v>1.5</v>
      </c>
      <c r="L199" s="109" t="s">
        <v>286</v>
      </c>
      <c r="M199" s="174" t="s">
        <v>495</v>
      </c>
      <c r="N199" s="109"/>
      <c r="O199" s="135">
        <f>VLOOKUP(B199,EXPLORACION!$A$2:$P$529,15,FALSE)</f>
        <v>4960703.0921999998</v>
      </c>
      <c r="P199" s="214">
        <f>VLOOKUP(B199,EXPLORACION!$A$2:$P$529,16,FALSE)</f>
        <v>2172403.0090999999</v>
      </c>
    </row>
    <row r="200" spans="1:16">
      <c r="A200" s="211" t="str">
        <f t="shared" si="28"/>
        <v>UPT2S1E2</v>
      </c>
      <c r="B200" s="130" t="str">
        <f t="shared" si="29"/>
        <v>UPT2S1</v>
      </c>
      <c r="C200" s="130" t="str">
        <f t="shared" si="30"/>
        <v>UPT2</v>
      </c>
      <c r="D200" s="109" t="s">
        <v>277</v>
      </c>
      <c r="E200" s="109">
        <v>2</v>
      </c>
      <c r="F200" s="109">
        <v>1</v>
      </c>
      <c r="G200" s="109" t="s">
        <v>13</v>
      </c>
      <c r="H200" s="109">
        <v>2</v>
      </c>
      <c r="I200" s="137">
        <v>1.5</v>
      </c>
      <c r="J200" s="133">
        <v>2.7</v>
      </c>
      <c r="K200" s="137">
        <f t="shared" si="31"/>
        <v>1.2000000000000002</v>
      </c>
      <c r="L200" s="109"/>
      <c r="M200" s="174" t="s">
        <v>496</v>
      </c>
      <c r="N200" s="109"/>
      <c r="O200" s="135">
        <f>VLOOKUP(B200,EXPLORACION!$A$2:$P$529,15,FALSE)</f>
        <v>4960703.0921999998</v>
      </c>
      <c r="P200" s="214">
        <f>VLOOKUP(B200,EXPLORACION!$A$2:$P$529,16,FALSE)</f>
        <v>2172403.0090999999</v>
      </c>
    </row>
    <row r="201" spans="1:16">
      <c r="A201" s="211" t="str">
        <f t="shared" si="28"/>
        <v>UPT2S1E3</v>
      </c>
      <c r="B201" s="130" t="str">
        <f t="shared" si="29"/>
        <v>UPT2S1</v>
      </c>
      <c r="C201" s="130" t="str">
        <f t="shared" si="30"/>
        <v>UPT2</v>
      </c>
      <c r="D201" s="109" t="s">
        <v>277</v>
      </c>
      <c r="E201" s="109">
        <v>2</v>
      </c>
      <c r="F201" s="109">
        <v>1</v>
      </c>
      <c r="G201" s="109" t="s">
        <v>13</v>
      </c>
      <c r="H201" s="109">
        <v>3</v>
      </c>
      <c r="I201" s="137">
        <v>2.7</v>
      </c>
      <c r="J201" s="133">
        <v>3.4</v>
      </c>
      <c r="K201" s="137">
        <f t="shared" si="31"/>
        <v>0.69999999999999973</v>
      </c>
      <c r="L201" s="109" t="s">
        <v>286</v>
      </c>
      <c r="M201" s="174" t="s">
        <v>497</v>
      </c>
      <c r="N201" s="109"/>
      <c r="O201" s="135">
        <f>VLOOKUP(B201,EXPLORACION!$A$2:$P$529,15,FALSE)</f>
        <v>4960703.0921999998</v>
      </c>
      <c r="P201" s="214">
        <f>VLOOKUP(B201,EXPLORACION!$A$2:$P$529,16,FALSE)</f>
        <v>2172403.0090999999</v>
      </c>
    </row>
    <row r="202" spans="1:16">
      <c r="A202" s="211" t="str">
        <f t="shared" si="28"/>
        <v>UPT2S1E4</v>
      </c>
      <c r="B202" s="130" t="str">
        <f t="shared" si="29"/>
        <v>UPT2S1</v>
      </c>
      <c r="C202" s="130" t="str">
        <f t="shared" si="30"/>
        <v>UPT2</v>
      </c>
      <c r="D202" s="109" t="s">
        <v>277</v>
      </c>
      <c r="E202" s="109">
        <v>2</v>
      </c>
      <c r="F202" s="109">
        <v>1</v>
      </c>
      <c r="G202" s="109" t="s">
        <v>13</v>
      </c>
      <c r="H202" s="109">
        <v>4</v>
      </c>
      <c r="I202" s="137">
        <v>3.4</v>
      </c>
      <c r="J202" s="133">
        <v>4</v>
      </c>
      <c r="K202" s="137">
        <f t="shared" si="31"/>
        <v>0.60000000000000009</v>
      </c>
      <c r="L202" s="109"/>
      <c r="M202" s="172" t="s">
        <v>498</v>
      </c>
      <c r="N202" s="109"/>
      <c r="O202" s="135">
        <f>VLOOKUP(B202,EXPLORACION!$A$2:$P$529,15,FALSE)</f>
        <v>4960703.0921999998</v>
      </c>
      <c r="P202" s="214">
        <f>VLOOKUP(B202,EXPLORACION!$A$2:$P$529,16,FALSE)</f>
        <v>2172403.0090999999</v>
      </c>
    </row>
    <row r="203" spans="1:16">
      <c r="A203" s="211" t="str">
        <f t="shared" si="28"/>
        <v>UPT2S1E5</v>
      </c>
      <c r="B203" s="130" t="str">
        <f t="shared" si="29"/>
        <v>UPT2S1</v>
      </c>
      <c r="C203" s="130" t="str">
        <f t="shared" si="30"/>
        <v>UPT2</v>
      </c>
      <c r="D203" s="109" t="s">
        <v>277</v>
      </c>
      <c r="E203" s="109">
        <v>2</v>
      </c>
      <c r="F203" s="109">
        <v>1</v>
      </c>
      <c r="G203" s="109" t="s">
        <v>13</v>
      </c>
      <c r="H203" s="109">
        <v>5</v>
      </c>
      <c r="I203" s="137">
        <v>4</v>
      </c>
      <c r="J203" s="133">
        <v>4.45</v>
      </c>
      <c r="K203" s="137">
        <f t="shared" si="31"/>
        <v>0.45000000000000018</v>
      </c>
      <c r="L203" s="109"/>
      <c r="M203" s="172" t="s">
        <v>499</v>
      </c>
      <c r="N203" s="109"/>
      <c r="O203" s="135">
        <f>VLOOKUP(B203,EXPLORACION!$A$2:$P$529,15,FALSE)</f>
        <v>4960703.0921999998</v>
      </c>
      <c r="P203" s="214">
        <f>VLOOKUP(B203,EXPLORACION!$A$2:$P$529,16,FALSE)</f>
        <v>2172403.0090999999</v>
      </c>
    </row>
    <row r="204" spans="1:16">
      <c r="A204" s="211" t="str">
        <f t="shared" si="28"/>
        <v>UPT2S1E6</v>
      </c>
      <c r="B204" s="130" t="str">
        <f t="shared" si="29"/>
        <v>UPT2S1</v>
      </c>
      <c r="C204" s="130" t="str">
        <f t="shared" si="30"/>
        <v>UPT2</v>
      </c>
      <c r="D204" s="109" t="s">
        <v>277</v>
      </c>
      <c r="E204" s="109">
        <v>2</v>
      </c>
      <c r="F204" s="109">
        <v>1</v>
      </c>
      <c r="G204" s="109" t="s">
        <v>13</v>
      </c>
      <c r="H204" s="109">
        <v>6</v>
      </c>
      <c r="I204" s="137">
        <v>4.45</v>
      </c>
      <c r="J204" s="133">
        <v>5.5</v>
      </c>
      <c r="K204" s="137">
        <f t="shared" si="31"/>
        <v>1.0499999999999998</v>
      </c>
      <c r="L204" s="109" t="s">
        <v>284</v>
      </c>
      <c r="M204" s="172" t="s">
        <v>500</v>
      </c>
      <c r="N204" s="109"/>
      <c r="O204" s="135">
        <f>VLOOKUP(B204,EXPLORACION!$A$2:$P$529,15,FALSE)</f>
        <v>4960703.0921999998</v>
      </c>
      <c r="P204" s="214">
        <f>VLOOKUP(B204,EXPLORACION!$A$2:$P$529,16,FALSE)</f>
        <v>2172403.0090999999</v>
      </c>
    </row>
    <row r="205" spans="1:16">
      <c r="A205" s="211" t="str">
        <f t="shared" si="28"/>
        <v>UPT2S1E7</v>
      </c>
      <c r="B205" s="130" t="str">
        <f t="shared" si="29"/>
        <v>UPT2S1</v>
      </c>
      <c r="C205" s="130" t="str">
        <f t="shared" si="30"/>
        <v>UPT2</v>
      </c>
      <c r="D205" s="109" t="s">
        <v>277</v>
      </c>
      <c r="E205" s="109">
        <v>2</v>
      </c>
      <c r="F205" s="109">
        <v>1</v>
      </c>
      <c r="G205" s="109" t="s">
        <v>13</v>
      </c>
      <c r="H205" s="109">
        <v>7</v>
      </c>
      <c r="I205" s="137">
        <v>5.5</v>
      </c>
      <c r="J205" s="133">
        <v>6.1</v>
      </c>
      <c r="K205" s="137">
        <f t="shared" si="31"/>
        <v>0.59999999999999964</v>
      </c>
      <c r="L205" s="109"/>
      <c r="M205" s="172" t="s">
        <v>501</v>
      </c>
      <c r="N205" s="109"/>
      <c r="O205" s="135">
        <f>VLOOKUP(B205,EXPLORACION!$A$2:$P$529,15,FALSE)</f>
        <v>4960703.0921999998</v>
      </c>
      <c r="P205" s="214">
        <f>VLOOKUP(B205,EXPLORACION!$A$2:$P$529,16,FALSE)</f>
        <v>2172403.0090999999</v>
      </c>
    </row>
    <row r="206" spans="1:16">
      <c r="A206" s="211" t="str">
        <f t="shared" si="28"/>
        <v>UPT2S1E8</v>
      </c>
      <c r="B206" s="130" t="str">
        <f t="shared" si="29"/>
        <v>UPT2S1</v>
      </c>
      <c r="C206" s="130" t="str">
        <f t="shared" si="30"/>
        <v>UPT2</v>
      </c>
      <c r="D206" s="109" t="s">
        <v>277</v>
      </c>
      <c r="E206" s="109">
        <v>2</v>
      </c>
      <c r="F206" s="109">
        <v>1</v>
      </c>
      <c r="G206" s="109" t="s">
        <v>13</v>
      </c>
      <c r="H206" s="109">
        <v>8</v>
      </c>
      <c r="I206" s="137">
        <v>6.1</v>
      </c>
      <c r="J206" s="133">
        <v>7</v>
      </c>
      <c r="K206" s="137">
        <f t="shared" si="31"/>
        <v>0.90000000000000036</v>
      </c>
      <c r="L206" s="109"/>
      <c r="M206" s="172" t="s">
        <v>502</v>
      </c>
      <c r="N206" s="109"/>
      <c r="O206" s="135">
        <f>VLOOKUP(B206,EXPLORACION!$A$2:$P$529,15,FALSE)</f>
        <v>4960703.0921999998</v>
      </c>
      <c r="P206" s="214">
        <f>VLOOKUP(B206,EXPLORACION!$A$2:$P$529,16,FALSE)</f>
        <v>2172403.0090999999</v>
      </c>
    </row>
    <row r="207" spans="1:16">
      <c r="A207" s="211" t="str">
        <f t="shared" si="28"/>
        <v>UPT2S1E9</v>
      </c>
      <c r="B207" s="130" t="str">
        <f t="shared" si="29"/>
        <v>UPT2S1</v>
      </c>
      <c r="C207" s="130" t="str">
        <f t="shared" si="30"/>
        <v>UPT2</v>
      </c>
      <c r="D207" s="109" t="s">
        <v>277</v>
      </c>
      <c r="E207" s="109">
        <v>2</v>
      </c>
      <c r="F207" s="109">
        <v>1</v>
      </c>
      <c r="G207" s="109" t="s">
        <v>13</v>
      </c>
      <c r="H207" s="109">
        <v>9</v>
      </c>
      <c r="I207" s="137">
        <v>7</v>
      </c>
      <c r="J207" s="133">
        <v>8.5</v>
      </c>
      <c r="K207" s="137">
        <f t="shared" si="31"/>
        <v>1.5</v>
      </c>
      <c r="L207" s="109" t="s">
        <v>286</v>
      </c>
      <c r="M207" s="172" t="s">
        <v>503</v>
      </c>
      <c r="N207" s="109"/>
      <c r="O207" s="135">
        <f>VLOOKUP(B207,EXPLORACION!$A$2:$P$529,15,FALSE)</f>
        <v>4960703.0921999998</v>
      </c>
      <c r="P207" s="214">
        <f>VLOOKUP(B207,EXPLORACION!$A$2:$P$529,16,FALSE)</f>
        <v>2172403.0090999999</v>
      </c>
    </row>
    <row r="208" spans="1:16">
      <c r="A208" s="211" t="str">
        <f t="shared" si="28"/>
        <v>UPT2S1E10</v>
      </c>
      <c r="B208" s="130" t="str">
        <f t="shared" si="29"/>
        <v>UPT2S1</v>
      </c>
      <c r="C208" s="130" t="str">
        <f t="shared" si="30"/>
        <v>UPT2</v>
      </c>
      <c r="D208" s="109" t="s">
        <v>277</v>
      </c>
      <c r="E208" s="109">
        <v>2</v>
      </c>
      <c r="F208" s="109">
        <v>1</v>
      </c>
      <c r="G208" s="109" t="s">
        <v>13</v>
      </c>
      <c r="H208" s="109">
        <v>10</v>
      </c>
      <c r="I208" s="137">
        <v>8.5</v>
      </c>
      <c r="J208" s="133">
        <v>8.9499999999999993</v>
      </c>
      <c r="K208" s="137">
        <f t="shared" si="31"/>
        <v>0.44999999999999929</v>
      </c>
      <c r="L208" s="109" t="s">
        <v>12</v>
      </c>
      <c r="M208" s="172" t="s">
        <v>504</v>
      </c>
      <c r="N208" s="109"/>
      <c r="O208" s="135">
        <f>VLOOKUP(B208,EXPLORACION!$A$2:$P$529,15,FALSE)</f>
        <v>4960703.0921999998</v>
      </c>
      <c r="P208" s="214">
        <f>VLOOKUP(B208,EXPLORACION!$A$2:$P$529,16,FALSE)</f>
        <v>2172403.0090999999</v>
      </c>
    </row>
    <row r="209" spans="1:16">
      <c r="A209" s="211" t="str">
        <f t="shared" si="28"/>
        <v>UPT2S1E11</v>
      </c>
      <c r="B209" s="130" t="str">
        <f t="shared" si="29"/>
        <v>UPT2S1</v>
      </c>
      <c r="C209" s="130" t="str">
        <f t="shared" si="30"/>
        <v>UPT2</v>
      </c>
      <c r="D209" s="109" t="s">
        <v>277</v>
      </c>
      <c r="E209" s="109">
        <v>2</v>
      </c>
      <c r="F209" s="109">
        <v>1</v>
      </c>
      <c r="G209" s="109" t="s">
        <v>13</v>
      </c>
      <c r="H209" s="109">
        <v>11</v>
      </c>
      <c r="I209" s="137">
        <v>8.9499999999999993</v>
      </c>
      <c r="J209" s="133">
        <v>10.45</v>
      </c>
      <c r="K209" s="137">
        <f t="shared" si="31"/>
        <v>1.5</v>
      </c>
      <c r="L209" s="109"/>
      <c r="M209" s="172" t="s">
        <v>505</v>
      </c>
      <c r="N209" s="109"/>
      <c r="O209" s="135">
        <f>VLOOKUP(B209,EXPLORACION!$A$2:$P$529,15,FALSE)</f>
        <v>4960703.0921999998</v>
      </c>
      <c r="P209" s="214">
        <f>VLOOKUP(B209,EXPLORACION!$A$2:$P$529,16,FALSE)</f>
        <v>2172403.0090999999</v>
      </c>
    </row>
    <row r="210" spans="1:16">
      <c r="A210" s="211" t="str">
        <f t="shared" si="28"/>
        <v>UPT2S1E12</v>
      </c>
      <c r="B210" s="130" t="str">
        <f t="shared" si="29"/>
        <v>UPT2S1</v>
      </c>
      <c r="C210" s="130" t="str">
        <f t="shared" si="30"/>
        <v>UPT2</v>
      </c>
      <c r="D210" s="109" t="s">
        <v>277</v>
      </c>
      <c r="E210" s="109">
        <v>2</v>
      </c>
      <c r="F210" s="109">
        <v>1</v>
      </c>
      <c r="G210" s="109" t="s">
        <v>13</v>
      </c>
      <c r="H210" s="109">
        <v>12</v>
      </c>
      <c r="I210" s="137">
        <v>10.45</v>
      </c>
      <c r="J210" s="133">
        <v>10.9</v>
      </c>
      <c r="K210" s="137">
        <f t="shared" si="31"/>
        <v>0.45000000000000107</v>
      </c>
      <c r="L210" s="109" t="s">
        <v>284</v>
      </c>
      <c r="M210" s="172" t="s">
        <v>506</v>
      </c>
      <c r="N210" s="109"/>
      <c r="O210" s="135">
        <f>VLOOKUP(B210,EXPLORACION!$A$2:$P$529,15,FALSE)</f>
        <v>4960703.0921999998</v>
      </c>
      <c r="P210" s="214">
        <f>VLOOKUP(B210,EXPLORACION!$A$2:$P$529,16,FALSE)</f>
        <v>2172403.0090999999</v>
      </c>
    </row>
    <row r="211" spans="1:16">
      <c r="A211" s="211" t="str">
        <f t="shared" si="28"/>
        <v>UPT2S1E13</v>
      </c>
      <c r="B211" s="130" t="str">
        <f t="shared" si="29"/>
        <v>UPT2S1</v>
      </c>
      <c r="C211" s="130" t="str">
        <f t="shared" si="30"/>
        <v>UPT2</v>
      </c>
      <c r="D211" s="109" t="s">
        <v>277</v>
      </c>
      <c r="E211" s="109">
        <v>2</v>
      </c>
      <c r="F211" s="109">
        <v>1</v>
      </c>
      <c r="G211" s="109" t="s">
        <v>13</v>
      </c>
      <c r="H211" s="109">
        <v>13</v>
      </c>
      <c r="I211" s="137">
        <v>10.9</v>
      </c>
      <c r="J211" s="133">
        <v>12</v>
      </c>
      <c r="K211" s="137">
        <f t="shared" si="31"/>
        <v>1.0999999999999996</v>
      </c>
      <c r="L211" s="109"/>
      <c r="M211" s="172" t="s">
        <v>507</v>
      </c>
      <c r="N211" s="109"/>
      <c r="O211" s="135">
        <f>VLOOKUP(B211,EXPLORACION!$A$2:$P$529,15,FALSE)</f>
        <v>4960703.0921999998</v>
      </c>
      <c r="P211" s="214">
        <f>VLOOKUP(B211,EXPLORACION!$A$2:$P$529,16,FALSE)</f>
        <v>2172403.0090999999</v>
      </c>
    </row>
    <row r="212" spans="1:16">
      <c r="A212" s="211" t="str">
        <f t="shared" si="28"/>
        <v>UPT2S1E14</v>
      </c>
      <c r="B212" s="130" t="str">
        <f t="shared" si="29"/>
        <v>UPT2S1</v>
      </c>
      <c r="C212" s="130" t="str">
        <f t="shared" si="30"/>
        <v>UPT2</v>
      </c>
      <c r="D212" s="109" t="s">
        <v>277</v>
      </c>
      <c r="E212" s="109">
        <v>2</v>
      </c>
      <c r="F212" s="109">
        <v>1</v>
      </c>
      <c r="G212" s="109" t="s">
        <v>13</v>
      </c>
      <c r="H212" s="109">
        <v>14</v>
      </c>
      <c r="I212" s="137">
        <v>12</v>
      </c>
      <c r="J212" s="133">
        <v>12.45</v>
      </c>
      <c r="K212" s="137">
        <f t="shared" si="31"/>
        <v>0.44999999999999929</v>
      </c>
      <c r="L212" s="109" t="s">
        <v>284</v>
      </c>
      <c r="M212" s="172" t="s">
        <v>508</v>
      </c>
      <c r="N212" s="109"/>
      <c r="O212" s="135">
        <f>VLOOKUP(B212,EXPLORACION!$A$2:$P$529,15,FALSE)</f>
        <v>4960703.0921999998</v>
      </c>
      <c r="P212" s="214">
        <f>VLOOKUP(B212,EXPLORACION!$A$2:$P$529,16,FALSE)</f>
        <v>2172403.0090999999</v>
      </c>
    </row>
    <row r="213" spans="1:16">
      <c r="A213" s="211" t="str">
        <f t="shared" si="28"/>
        <v>UPT2S1E15</v>
      </c>
      <c r="B213" s="130" t="str">
        <f t="shared" si="29"/>
        <v>UPT2S1</v>
      </c>
      <c r="C213" s="130" t="str">
        <f t="shared" si="30"/>
        <v>UPT2</v>
      </c>
      <c r="D213" s="109" t="s">
        <v>277</v>
      </c>
      <c r="E213" s="109">
        <v>2</v>
      </c>
      <c r="F213" s="109">
        <v>1</v>
      </c>
      <c r="G213" s="109" t="s">
        <v>13</v>
      </c>
      <c r="H213" s="109">
        <v>15</v>
      </c>
      <c r="I213" s="137">
        <v>12.45</v>
      </c>
      <c r="J213" s="133">
        <v>12.8</v>
      </c>
      <c r="K213" s="137">
        <f t="shared" si="31"/>
        <v>0.35000000000000142</v>
      </c>
      <c r="L213" s="109"/>
      <c r="M213" s="172" t="s">
        <v>508</v>
      </c>
      <c r="N213" s="109"/>
      <c r="O213" s="135">
        <f>VLOOKUP(B213,EXPLORACION!$A$2:$P$529,15,FALSE)</f>
        <v>4960703.0921999998</v>
      </c>
      <c r="P213" s="214">
        <f>VLOOKUP(B213,EXPLORACION!$A$2:$P$529,16,FALSE)</f>
        <v>2172403.0090999999</v>
      </c>
    </row>
    <row r="214" spans="1:16">
      <c r="A214" s="211" t="str">
        <f t="shared" si="28"/>
        <v>UPT2S1E16</v>
      </c>
      <c r="B214" s="130" t="str">
        <f t="shared" si="29"/>
        <v>UPT2S1</v>
      </c>
      <c r="C214" s="130" t="str">
        <f t="shared" si="30"/>
        <v>UPT2</v>
      </c>
      <c r="D214" s="109" t="s">
        <v>277</v>
      </c>
      <c r="E214" s="109">
        <v>2</v>
      </c>
      <c r="F214" s="109">
        <v>1</v>
      </c>
      <c r="G214" s="109" t="s">
        <v>13</v>
      </c>
      <c r="H214" s="109">
        <v>16</v>
      </c>
      <c r="I214" s="137">
        <v>12.8</v>
      </c>
      <c r="J214" s="133">
        <v>13.2</v>
      </c>
      <c r="K214" s="137">
        <f t="shared" si="31"/>
        <v>0.39999999999999858</v>
      </c>
      <c r="L214" s="109"/>
      <c r="M214" s="172" t="s">
        <v>509</v>
      </c>
      <c r="N214" s="109"/>
      <c r="O214" s="135">
        <f>VLOOKUP(B214,EXPLORACION!$A$2:$P$529,15,FALSE)</f>
        <v>4960703.0921999998</v>
      </c>
      <c r="P214" s="214">
        <f>VLOOKUP(B214,EXPLORACION!$A$2:$P$529,16,FALSE)</f>
        <v>2172403.0090999999</v>
      </c>
    </row>
    <row r="215" spans="1:16">
      <c r="A215" s="211" t="str">
        <f t="shared" si="28"/>
        <v>UPT2S1E17</v>
      </c>
      <c r="B215" s="130" t="str">
        <f t="shared" si="29"/>
        <v>UPT2S1</v>
      </c>
      <c r="C215" s="130" t="str">
        <f t="shared" si="30"/>
        <v>UPT2</v>
      </c>
      <c r="D215" s="109" t="s">
        <v>277</v>
      </c>
      <c r="E215" s="109">
        <v>2</v>
      </c>
      <c r="F215" s="109">
        <v>1</v>
      </c>
      <c r="G215" s="109" t="s">
        <v>13</v>
      </c>
      <c r="H215" s="109">
        <v>17</v>
      </c>
      <c r="I215" s="137">
        <v>13.2</v>
      </c>
      <c r="J215" s="133">
        <v>13.65</v>
      </c>
      <c r="K215" s="137">
        <f t="shared" si="31"/>
        <v>0.45000000000000107</v>
      </c>
      <c r="L215" s="109" t="s">
        <v>284</v>
      </c>
      <c r="M215" s="172" t="s">
        <v>510</v>
      </c>
      <c r="N215" s="109"/>
      <c r="O215" s="135">
        <f>VLOOKUP(B215,EXPLORACION!$A$2:$P$529,15,FALSE)</f>
        <v>4960703.0921999998</v>
      </c>
      <c r="P215" s="214">
        <f>VLOOKUP(B215,EXPLORACION!$A$2:$P$529,16,FALSE)</f>
        <v>2172403.0090999999</v>
      </c>
    </row>
    <row r="216" spans="1:16">
      <c r="A216" s="211" t="str">
        <f t="shared" si="28"/>
        <v>UPT2S1E18</v>
      </c>
      <c r="B216" s="130" t="str">
        <f t="shared" si="29"/>
        <v>UPT2S1</v>
      </c>
      <c r="C216" s="130" t="str">
        <f t="shared" si="30"/>
        <v>UPT2</v>
      </c>
      <c r="D216" s="109" t="s">
        <v>277</v>
      </c>
      <c r="E216" s="109">
        <v>2</v>
      </c>
      <c r="F216" s="109">
        <v>1</v>
      </c>
      <c r="G216" s="109" t="s">
        <v>13</v>
      </c>
      <c r="H216" s="109">
        <v>18</v>
      </c>
      <c r="I216" s="137">
        <v>13.65</v>
      </c>
      <c r="J216" s="133">
        <v>15</v>
      </c>
      <c r="K216" s="137">
        <f t="shared" si="31"/>
        <v>1.3499999999999996</v>
      </c>
      <c r="L216" s="109" t="s">
        <v>284</v>
      </c>
      <c r="M216" s="172" t="s">
        <v>511</v>
      </c>
      <c r="N216" s="109"/>
      <c r="O216" s="135">
        <f>VLOOKUP(B216,EXPLORACION!$A$2:$P$529,15,FALSE)</f>
        <v>4960703.0921999998</v>
      </c>
      <c r="P216" s="214">
        <f>VLOOKUP(B216,EXPLORACION!$A$2:$P$529,16,FALSE)</f>
        <v>2172403.0090999999</v>
      </c>
    </row>
    <row r="217" spans="1:16" ht="38.25" hidden="1">
      <c r="A217" s="211" t="str">
        <f t="shared" si="28"/>
        <v>DEI3P4E1</v>
      </c>
      <c r="B217" s="130" t="str">
        <f t="shared" si="29"/>
        <v>DEI3P4</v>
      </c>
      <c r="C217" s="130" t="str">
        <f t="shared" si="30"/>
        <v>DEI3</v>
      </c>
      <c r="D217" s="109" t="s">
        <v>584</v>
      </c>
      <c r="E217" s="109">
        <v>3</v>
      </c>
      <c r="F217" s="109">
        <v>4</v>
      </c>
      <c r="G217" s="109" t="s">
        <v>8</v>
      </c>
      <c r="H217" s="109">
        <v>1</v>
      </c>
      <c r="I217" s="137">
        <v>0</v>
      </c>
      <c r="J217" s="133">
        <v>1</v>
      </c>
      <c r="K217" s="137">
        <f t="shared" si="31"/>
        <v>1</v>
      </c>
      <c r="L217" s="109" t="s">
        <v>284</v>
      </c>
      <c r="M217" s="172" t="s">
        <v>567</v>
      </c>
      <c r="N217" s="109"/>
      <c r="O217" s="135">
        <f>VLOOKUP(B217,EXPLORACION!$A$2:$P$529,15,FALSE)</f>
        <v>4960225.3755999999</v>
      </c>
      <c r="P217" s="214">
        <f>VLOOKUP(B217,EXPLORACION!$A$2:$P$529,16,FALSE)</f>
        <v>2171296.1261999998</v>
      </c>
    </row>
    <row r="218" spans="1:16" ht="51" hidden="1">
      <c r="A218" s="211" t="str">
        <f t="shared" si="28"/>
        <v>DEI3P4E2</v>
      </c>
      <c r="B218" s="130" t="str">
        <f t="shared" si="29"/>
        <v>DEI3P4</v>
      </c>
      <c r="C218" s="130" t="str">
        <f t="shared" si="30"/>
        <v>DEI3</v>
      </c>
      <c r="D218" s="109" t="s">
        <v>584</v>
      </c>
      <c r="E218" s="109">
        <v>3</v>
      </c>
      <c r="F218" s="109">
        <v>4</v>
      </c>
      <c r="G218" s="109" t="s">
        <v>8</v>
      </c>
      <c r="H218" s="109">
        <v>2</v>
      </c>
      <c r="I218" s="137">
        <f>J217</f>
        <v>1</v>
      </c>
      <c r="J218" s="133">
        <v>10.5</v>
      </c>
      <c r="K218" s="137">
        <f t="shared" si="31"/>
        <v>9.5</v>
      </c>
      <c r="L218" s="109" t="s">
        <v>339</v>
      </c>
      <c r="M218" s="172" t="s">
        <v>568</v>
      </c>
      <c r="N218" s="109"/>
      <c r="O218" s="135">
        <f>VLOOKUP(B218,EXPLORACION!$A$2:$P$529,15,FALSE)</f>
        <v>4960225.3755999999</v>
      </c>
      <c r="P218" s="214">
        <f>VLOOKUP(B218,EXPLORACION!$A$2:$P$529,16,FALSE)</f>
        <v>2171296.1261999998</v>
      </c>
    </row>
    <row r="219" spans="1:16" hidden="1">
      <c r="A219" s="211" t="str">
        <f t="shared" si="28"/>
        <v>DEI3P4E5</v>
      </c>
      <c r="B219" s="130" t="str">
        <f t="shared" si="29"/>
        <v>DEI3P4</v>
      </c>
      <c r="C219" s="130" t="str">
        <f t="shared" si="30"/>
        <v>DEI3</v>
      </c>
      <c r="D219" s="109" t="s">
        <v>584</v>
      </c>
      <c r="E219" s="109">
        <v>3</v>
      </c>
      <c r="F219" s="109">
        <v>4</v>
      </c>
      <c r="G219" s="109" t="s">
        <v>8</v>
      </c>
      <c r="H219" s="109">
        <v>5</v>
      </c>
      <c r="I219" s="137">
        <f>J218</f>
        <v>10.5</v>
      </c>
      <c r="J219" s="133">
        <v>11</v>
      </c>
      <c r="K219" s="137">
        <f t="shared" si="31"/>
        <v>0.5</v>
      </c>
      <c r="L219" s="109" t="s">
        <v>474</v>
      </c>
      <c r="M219" s="172" t="s">
        <v>569</v>
      </c>
      <c r="N219" s="109"/>
      <c r="O219" s="135">
        <f>VLOOKUP(B219,EXPLORACION!$A$2:$P$529,15,FALSE)</f>
        <v>4960225.3755999999</v>
      </c>
      <c r="P219" s="214">
        <f>VLOOKUP(B219,EXPLORACION!$A$2:$P$529,16,FALSE)</f>
        <v>2171296.1261999998</v>
      </c>
    </row>
    <row r="220" spans="1:16" ht="63.75" hidden="1">
      <c r="A220" s="211" t="str">
        <f t="shared" si="28"/>
        <v>DEI3P3E1</v>
      </c>
      <c r="B220" s="130" t="str">
        <f t="shared" si="29"/>
        <v>DEI3P3</v>
      </c>
      <c r="C220" s="130" t="str">
        <f t="shared" si="30"/>
        <v>DEI3</v>
      </c>
      <c r="D220" s="109" t="s">
        <v>584</v>
      </c>
      <c r="E220" s="109">
        <v>3</v>
      </c>
      <c r="F220" s="109">
        <v>3</v>
      </c>
      <c r="G220" s="109" t="s">
        <v>8</v>
      </c>
      <c r="H220" s="109">
        <v>1</v>
      </c>
      <c r="I220" s="137">
        <v>0</v>
      </c>
      <c r="J220" s="133">
        <v>3</v>
      </c>
      <c r="K220" s="137">
        <f t="shared" si="31"/>
        <v>3</v>
      </c>
      <c r="L220" s="109" t="s">
        <v>284</v>
      </c>
      <c r="M220" s="172" t="s">
        <v>563</v>
      </c>
      <c r="N220" s="109"/>
      <c r="O220" s="135">
        <f>VLOOKUP(B220,EXPLORACION!$A$2:$P$529,15,FALSE)</f>
        <v>4960202.9380999999</v>
      </c>
      <c r="P220" s="214">
        <f>VLOOKUP(B220,EXPLORACION!$A$2:$P$529,16,FALSE)</f>
        <v>2171317.6257000002</v>
      </c>
    </row>
    <row r="221" spans="1:16" ht="63.75" hidden="1">
      <c r="A221" s="211" t="str">
        <f t="shared" si="28"/>
        <v>DEI3P3E2</v>
      </c>
      <c r="B221" s="130" t="str">
        <f t="shared" si="29"/>
        <v>DEI3P3</v>
      </c>
      <c r="C221" s="130" t="str">
        <f t="shared" si="30"/>
        <v>DEI3</v>
      </c>
      <c r="D221" s="109" t="s">
        <v>584</v>
      </c>
      <c r="E221" s="109">
        <v>3</v>
      </c>
      <c r="F221" s="109">
        <v>3</v>
      </c>
      <c r="G221" s="109" t="s">
        <v>8</v>
      </c>
      <c r="H221" s="109">
        <v>2</v>
      </c>
      <c r="I221" s="137">
        <f>J220</f>
        <v>3</v>
      </c>
      <c r="J221" s="133">
        <v>4.5</v>
      </c>
      <c r="K221" s="137">
        <f t="shared" si="31"/>
        <v>1.5</v>
      </c>
      <c r="L221" s="109" t="s">
        <v>284</v>
      </c>
      <c r="M221" s="172" t="s">
        <v>562</v>
      </c>
      <c r="N221" s="109"/>
      <c r="O221" s="135">
        <f>VLOOKUP(B221,EXPLORACION!$A$2:$P$529,15,FALSE)</f>
        <v>4960202.9380999999</v>
      </c>
      <c r="P221" s="214">
        <f>VLOOKUP(B221,EXPLORACION!$A$2:$P$529,16,FALSE)</f>
        <v>2171317.6257000002</v>
      </c>
    </row>
    <row r="222" spans="1:16" ht="51" hidden="1">
      <c r="A222" s="211" t="str">
        <f t="shared" si="28"/>
        <v>DEI3P3E3</v>
      </c>
      <c r="B222" s="130" t="str">
        <f t="shared" si="29"/>
        <v>DEI3P3</v>
      </c>
      <c r="C222" s="130" t="str">
        <f t="shared" si="30"/>
        <v>DEI3</v>
      </c>
      <c r="D222" s="109" t="s">
        <v>584</v>
      </c>
      <c r="E222" s="109">
        <v>3</v>
      </c>
      <c r="F222" s="109">
        <v>3</v>
      </c>
      <c r="G222" s="109" t="s">
        <v>8</v>
      </c>
      <c r="H222" s="109">
        <v>3</v>
      </c>
      <c r="I222" s="137">
        <f>J221</f>
        <v>4.5</v>
      </c>
      <c r="J222" s="133">
        <v>10</v>
      </c>
      <c r="K222" s="137">
        <f t="shared" si="31"/>
        <v>5.5</v>
      </c>
      <c r="L222" s="109" t="s">
        <v>557</v>
      </c>
      <c r="M222" s="172" t="s">
        <v>564</v>
      </c>
      <c r="N222" s="109"/>
      <c r="O222" s="135">
        <f>VLOOKUP(B222,EXPLORACION!$A$2:$P$529,15,FALSE)</f>
        <v>4960202.9380999999</v>
      </c>
      <c r="P222" s="214">
        <f>VLOOKUP(B222,EXPLORACION!$A$2:$P$529,16,FALSE)</f>
        <v>2171317.6257000002</v>
      </c>
    </row>
    <row r="223" spans="1:16" ht="51" hidden="1">
      <c r="A223" s="211" t="str">
        <f t="shared" si="28"/>
        <v>DEI3P3E4</v>
      </c>
      <c r="B223" s="130" t="str">
        <f t="shared" si="29"/>
        <v>DEI3P3</v>
      </c>
      <c r="C223" s="130" t="str">
        <f t="shared" si="30"/>
        <v>DEI3</v>
      </c>
      <c r="D223" s="109" t="s">
        <v>584</v>
      </c>
      <c r="E223" s="109">
        <v>3</v>
      </c>
      <c r="F223" s="109">
        <v>3</v>
      </c>
      <c r="G223" s="109" t="s">
        <v>8</v>
      </c>
      <c r="H223" s="109">
        <v>4</v>
      </c>
      <c r="I223" s="137">
        <f>J222</f>
        <v>10</v>
      </c>
      <c r="J223" s="133">
        <v>11.5</v>
      </c>
      <c r="K223" s="137">
        <f t="shared" si="31"/>
        <v>1.5</v>
      </c>
      <c r="L223" s="109" t="s">
        <v>284</v>
      </c>
      <c r="M223" s="172" t="s">
        <v>566</v>
      </c>
      <c r="N223" s="109"/>
      <c r="O223" s="135">
        <f>VLOOKUP(B223,EXPLORACION!$A$2:$P$529,15,FALSE)</f>
        <v>4960202.9380999999</v>
      </c>
      <c r="P223" s="214">
        <f>VLOOKUP(B223,EXPLORACION!$A$2:$P$529,16,FALSE)</f>
        <v>2171317.6257000002</v>
      </c>
    </row>
    <row r="224" spans="1:16" ht="63.75" hidden="1">
      <c r="A224" s="211" t="str">
        <f t="shared" si="28"/>
        <v>DEI3P3E5</v>
      </c>
      <c r="B224" s="130" t="str">
        <f t="shared" si="29"/>
        <v>DEI3P3</v>
      </c>
      <c r="C224" s="130" t="str">
        <f t="shared" si="30"/>
        <v>DEI3</v>
      </c>
      <c r="D224" s="109" t="s">
        <v>584</v>
      </c>
      <c r="E224" s="109">
        <v>3</v>
      </c>
      <c r="F224" s="109">
        <v>3</v>
      </c>
      <c r="G224" s="109" t="s">
        <v>8</v>
      </c>
      <c r="H224" s="109">
        <v>5</v>
      </c>
      <c r="I224" s="137">
        <f>J223</f>
        <v>11.5</v>
      </c>
      <c r="J224" s="133">
        <v>16</v>
      </c>
      <c r="K224" s="137">
        <f t="shared" si="31"/>
        <v>4.5</v>
      </c>
      <c r="L224" s="109" t="s">
        <v>474</v>
      </c>
      <c r="M224" s="172" t="s">
        <v>565</v>
      </c>
      <c r="N224" s="109"/>
      <c r="O224" s="135">
        <f>VLOOKUP(B224,EXPLORACION!$A$2:$P$529,15,FALSE)</f>
        <v>4960202.9380999999</v>
      </c>
      <c r="P224" s="214">
        <f>VLOOKUP(B224,EXPLORACION!$A$2:$P$529,16,FALSE)</f>
        <v>2171317.6257000002</v>
      </c>
    </row>
    <row r="225" spans="1:16" ht="63.75" hidden="1">
      <c r="A225" s="211" t="str">
        <f t="shared" si="28"/>
        <v>DEI3P2E1</v>
      </c>
      <c r="B225" s="130" t="str">
        <f t="shared" si="29"/>
        <v>DEI3P2</v>
      </c>
      <c r="C225" s="130" t="str">
        <f t="shared" si="30"/>
        <v>DEI3</v>
      </c>
      <c r="D225" s="109" t="s">
        <v>584</v>
      </c>
      <c r="E225" s="109">
        <v>3</v>
      </c>
      <c r="F225" s="109">
        <v>2</v>
      </c>
      <c r="G225" s="109" t="s">
        <v>8</v>
      </c>
      <c r="H225" s="109">
        <v>1</v>
      </c>
      <c r="I225" s="137">
        <v>0</v>
      </c>
      <c r="J225" s="133">
        <v>2.5</v>
      </c>
      <c r="K225" s="137">
        <f t="shared" si="31"/>
        <v>2.5</v>
      </c>
      <c r="L225" s="109" t="s">
        <v>284</v>
      </c>
      <c r="M225" s="172" t="s">
        <v>558</v>
      </c>
      <c r="N225" s="109"/>
      <c r="O225" s="135">
        <f>VLOOKUP(B225,EXPLORACION!$A$2:$P$529,15,FALSE)</f>
        <v>4960215.5482000001</v>
      </c>
      <c r="P225" s="214">
        <f>VLOOKUP(B225,EXPLORACION!$A$2:$P$529,16,FALSE)</f>
        <v>2171319.1527</v>
      </c>
    </row>
    <row r="226" spans="1:16" ht="51" hidden="1">
      <c r="A226" s="211" t="str">
        <f t="shared" si="28"/>
        <v>DEI3P2E2</v>
      </c>
      <c r="B226" s="130" t="str">
        <f t="shared" si="29"/>
        <v>DEI3P2</v>
      </c>
      <c r="C226" s="130" t="str">
        <f t="shared" si="30"/>
        <v>DEI3</v>
      </c>
      <c r="D226" s="109" t="s">
        <v>584</v>
      </c>
      <c r="E226" s="109">
        <v>3</v>
      </c>
      <c r="F226" s="109">
        <v>2</v>
      </c>
      <c r="G226" s="109" t="s">
        <v>8</v>
      </c>
      <c r="H226" s="109">
        <v>2</v>
      </c>
      <c r="I226" s="137">
        <f>J225</f>
        <v>2.5</v>
      </c>
      <c r="J226" s="133">
        <v>3.5</v>
      </c>
      <c r="K226" s="137">
        <f t="shared" si="31"/>
        <v>1</v>
      </c>
      <c r="L226" s="109" t="s">
        <v>284</v>
      </c>
      <c r="M226" s="172" t="s">
        <v>559</v>
      </c>
      <c r="N226" s="109"/>
      <c r="O226" s="135">
        <f>VLOOKUP(B226,EXPLORACION!$A$2:$P$529,15,FALSE)</f>
        <v>4960215.5482000001</v>
      </c>
      <c r="P226" s="214">
        <f>VLOOKUP(B226,EXPLORACION!$A$2:$P$529,16,FALSE)</f>
        <v>2171319.1527</v>
      </c>
    </row>
    <row r="227" spans="1:16" ht="51" hidden="1">
      <c r="A227" s="211" t="str">
        <f t="shared" si="28"/>
        <v>DEI3P2E3</v>
      </c>
      <c r="B227" s="130" t="str">
        <f t="shared" si="29"/>
        <v>DEI3P2</v>
      </c>
      <c r="C227" s="130" t="str">
        <f t="shared" si="30"/>
        <v>DEI3</v>
      </c>
      <c r="D227" s="109" t="s">
        <v>584</v>
      </c>
      <c r="E227" s="109">
        <v>3</v>
      </c>
      <c r="F227" s="109">
        <v>2</v>
      </c>
      <c r="G227" s="109" t="s">
        <v>8</v>
      </c>
      <c r="H227" s="109">
        <v>3</v>
      </c>
      <c r="I227" s="137">
        <f>J226</f>
        <v>3.5</v>
      </c>
      <c r="J227" s="133">
        <v>10</v>
      </c>
      <c r="K227" s="137">
        <f t="shared" si="31"/>
        <v>6.5</v>
      </c>
      <c r="L227" s="109" t="s">
        <v>557</v>
      </c>
      <c r="M227" s="172" t="s">
        <v>560</v>
      </c>
      <c r="N227" s="109"/>
      <c r="O227" s="135">
        <f>VLOOKUP(B227,EXPLORACION!$A$2:$P$529,15,FALSE)</f>
        <v>4960215.5482000001</v>
      </c>
      <c r="P227" s="214">
        <f>VLOOKUP(B227,EXPLORACION!$A$2:$P$529,16,FALSE)</f>
        <v>2171319.1527</v>
      </c>
    </row>
    <row r="228" spans="1:16" ht="51" hidden="1">
      <c r="A228" s="211" t="str">
        <f t="shared" si="28"/>
        <v>DEI3P2E4</v>
      </c>
      <c r="B228" s="130" t="str">
        <f t="shared" si="29"/>
        <v>DEI3P2</v>
      </c>
      <c r="C228" s="130" t="str">
        <f t="shared" si="30"/>
        <v>DEI3</v>
      </c>
      <c r="D228" s="109" t="s">
        <v>584</v>
      </c>
      <c r="E228" s="109">
        <v>3</v>
      </c>
      <c r="F228" s="109">
        <v>2</v>
      </c>
      <c r="G228" s="109" t="s">
        <v>8</v>
      </c>
      <c r="H228" s="109">
        <v>4</v>
      </c>
      <c r="I228" s="137">
        <f>J227</f>
        <v>10</v>
      </c>
      <c r="J228" s="133">
        <v>12.5</v>
      </c>
      <c r="K228" s="137">
        <f t="shared" si="31"/>
        <v>2.5</v>
      </c>
      <c r="L228" s="109" t="s">
        <v>463</v>
      </c>
      <c r="M228" s="172" t="s">
        <v>566</v>
      </c>
      <c r="N228" s="109"/>
      <c r="O228" s="135">
        <f>VLOOKUP(B228,EXPLORACION!$A$2:$P$529,15,FALSE)</f>
        <v>4960215.5482000001</v>
      </c>
      <c r="P228" s="214">
        <f>VLOOKUP(B228,EXPLORACION!$A$2:$P$529,16,FALSE)</f>
        <v>2171319.1527</v>
      </c>
    </row>
    <row r="229" spans="1:16" ht="63.75" hidden="1">
      <c r="A229" s="211" t="str">
        <f t="shared" si="28"/>
        <v>DEI3P2E5</v>
      </c>
      <c r="B229" s="130" t="str">
        <f t="shared" si="29"/>
        <v>DEI3P2</v>
      </c>
      <c r="C229" s="130" t="str">
        <f t="shared" si="30"/>
        <v>DEI3</v>
      </c>
      <c r="D229" s="109" t="s">
        <v>584</v>
      </c>
      <c r="E229" s="109">
        <v>3</v>
      </c>
      <c r="F229" s="109">
        <v>2</v>
      </c>
      <c r="G229" s="109" t="s">
        <v>8</v>
      </c>
      <c r="H229" s="109">
        <v>5</v>
      </c>
      <c r="I229" s="137">
        <f>J228</f>
        <v>12.5</v>
      </c>
      <c r="J229" s="133">
        <v>16</v>
      </c>
      <c r="K229" s="137">
        <f t="shared" si="31"/>
        <v>3.5</v>
      </c>
      <c r="L229" s="109" t="s">
        <v>474</v>
      </c>
      <c r="M229" s="172" t="s">
        <v>561</v>
      </c>
      <c r="N229" s="109"/>
      <c r="O229" s="135">
        <f>VLOOKUP(B229,EXPLORACION!$A$2:$P$529,15,FALSE)</f>
        <v>4960215.5482000001</v>
      </c>
      <c r="P229" s="214">
        <f>VLOOKUP(B229,EXPLORACION!$A$2:$P$529,16,FALSE)</f>
        <v>2171319.1527</v>
      </c>
    </row>
    <row r="230" spans="1:16" ht="38.25" hidden="1">
      <c r="A230" s="211" t="str">
        <f t="shared" si="28"/>
        <v>DEI3P1E1</v>
      </c>
      <c r="B230" s="130" t="str">
        <f t="shared" si="29"/>
        <v>DEI3P1</v>
      </c>
      <c r="C230" s="130" t="str">
        <f t="shared" si="30"/>
        <v>DEI3</v>
      </c>
      <c r="D230" s="109" t="s">
        <v>584</v>
      </c>
      <c r="E230" s="109">
        <v>3</v>
      </c>
      <c r="F230" s="109">
        <v>1</v>
      </c>
      <c r="G230" s="109" t="s">
        <v>8</v>
      </c>
      <c r="H230" s="109">
        <v>1</v>
      </c>
      <c r="I230" s="137">
        <v>0</v>
      </c>
      <c r="J230" s="133">
        <v>2</v>
      </c>
      <c r="K230" s="137">
        <f t="shared" si="31"/>
        <v>2</v>
      </c>
      <c r="L230" s="109" t="s">
        <v>284</v>
      </c>
      <c r="M230" s="172" t="s">
        <v>552</v>
      </c>
      <c r="N230" s="109"/>
      <c r="O230" s="135">
        <f>VLOOKUP(B230,EXPLORACION!$A$2:$P$529,15,FALSE)</f>
        <v>4960215.5393000003</v>
      </c>
      <c r="P230" s="214">
        <f>VLOOKUP(B230,EXPLORACION!$A$2:$P$529,16,FALSE)</f>
        <v>2171304.8402</v>
      </c>
    </row>
    <row r="231" spans="1:16" ht="63.75" hidden="1">
      <c r="A231" s="211" t="str">
        <f t="shared" si="28"/>
        <v>DEI3P1E2</v>
      </c>
      <c r="B231" s="130" t="str">
        <f t="shared" si="29"/>
        <v>DEI3P1</v>
      </c>
      <c r="C231" s="130" t="str">
        <f t="shared" si="30"/>
        <v>DEI3</v>
      </c>
      <c r="D231" s="109" t="s">
        <v>584</v>
      </c>
      <c r="E231" s="109">
        <v>3</v>
      </c>
      <c r="F231" s="109">
        <v>1</v>
      </c>
      <c r="G231" s="109" t="s">
        <v>8</v>
      </c>
      <c r="H231" s="109">
        <v>2</v>
      </c>
      <c r="I231" s="137">
        <f>J230</f>
        <v>2</v>
      </c>
      <c r="J231" s="133">
        <v>11</v>
      </c>
      <c r="K231" s="137">
        <f t="shared" si="31"/>
        <v>9</v>
      </c>
      <c r="L231" s="109"/>
      <c r="M231" s="172" t="s">
        <v>553</v>
      </c>
      <c r="N231" s="109"/>
      <c r="O231" s="135">
        <f>VLOOKUP(B231,EXPLORACION!$A$2:$P$529,15,FALSE)</f>
        <v>4960215.5393000003</v>
      </c>
      <c r="P231" s="214">
        <f>VLOOKUP(B231,EXPLORACION!$A$2:$P$529,16,FALSE)</f>
        <v>2171304.8402</v>
      </c>
    </row>
    <row r="232" spans="1:16" ht="38.25" hidden="1">
      <c r="A232" s="211" t="str">
        <f t="shared" si="28"/>
        <v>DEI3P1E3</v>
      </c>
      <c r="B232" s="130" t="str">
        <f t="shared" si="29"/>
        <v>DEI3P1</v>
      </c>
      <c r="C232" s="130" t="str">
        <f t="shared" si="30"/>
        <v>DEI3</v>
      </c>
      <c r="D232" s="109" t="s">
        <v>584</v>
      </c>
      <c r="E232" s="109">
        <v>3</v>
      </c>
      <c r="F232" s="109">
        <v>1</v>
      </c>
      <c r="G232" s="109" t="s">
        <v>8</v>
      </c>
      <c r="H232" s="109">
        <v>3</v>
      </c>
      <c r="I232" s="137">
        <v>11</v>
      </c>
      <c r="J232" s="133">
        <v>12</v>
      </c>
      <c r="K232" s="137">
        <f t="shared" si="31"/>
        <v>1</v>
      </c>
      <c r="L232" s="109" t="s">
        <v>284</v>
      </c>
      <c r="M232" s="172" t="s">
        <v>554</v>
      </c>
      <c r="N232" s="109"/>
      <c r="O232" s="135">
        <f>VLOOKUP(B232,EXPLORACION!$A$2:$P$529,15,FALSE)</f>
        <v>4960215.5393000003</v>
      </c>
      <c r="P232" s="214">
        <f>VLOOKUP(B232,EXPLORACION!$A$2:$P$529,16,FALSE)</f>
        <v>2171304.8402</v>
      </c>
    </row>
    <row r="233" spans="1:16" ht="51" hidden="1">
      <c r="A233" s="211" t="str">
        <f t="shared" si="28"/>
        <v>DEI3P1E4</v>
      </c>
      <c r="B233" s="130" t="str">
        <f t="shared" si="29"/>
        <v>DEI3P1</v>
      </c>
      <c r="C233" s="130" t="str">
        <f t="shared" si="30"/>
        <v>DEI3</v>
      </c>
      <c r="D233" s="109" t="s">
        <v>584</v>
      </c>
      <c r="E233" s="109">
        <v>3</v>
      </c>
      <c r="F233" s="109">
        <v>1</v>
      </c>
      <c r="G233" s="109" t="s">
        <v>8</v>
      </c>
      <c r="H233" s="109">
        <v>4</v>
      </c>
      <c r="I233" s="137">
        <f>J232</f>
        <v>12</v>
      </c>
      <c r="J233" s="133">
        <v>14</v>
      </c>
      <c r="K233" s="137">
        <f t="shared" si="31"/>
        <v>2</v>
      </c>
      <c r="L233" s="109" t="s">
        <v>474</v>
      </c>
      <c r="M233" s="172" t="s">
        <v>555</v>
      </c>
      <c r="N233" s="109"/>
      <c r="O233" s="135">
        <f>VLOOKUP(B233,EXPLORACION!$A$2:$P$529,15,FALSE)</f>
        <v>4960215.5393000003</v>
      </c>
      <c r="P233" s="214">
        <f>VLOOKUP(B233,EXPLORACION!$A$2:$P$529,16,FALSE)</f>
        <v>2171304.8402</v>
      </c>
    </row>
    <row r="234" spans="1:16" ht="38.25" hidden="1">
      <c r="A234" s="211" t="str">
        <f t="shared" si="28"/>
        <v>DEI3P1E5</v>
      </c>
      <c r="B234" s="130" t="str">
        <f t="shared" si="29"/>
        <v>DEI3P1</v>
      </c>
      <c r="C234" s="130" t="str">
        <f t="shared" si="30"/>
        <v>DEI3</v>
      </c>
      <c r="D234" s="109" t="s">
        <v>584</v>
      </c>
      <c r="E234" s="109">
        <v>3</v>
      </c>
      <c r="F234" s="109">
        <v>1</v>
      </c>
      <c r="G234" s="109" t="s">
        <v>8</v>
      </c>
      <c r="H234" s="109">
        <v>5</v>
      </c>
      <c r="I234" s="137">
        <f>J233</f>
        <v>14</v>
      </c>
      <c r="J234" s="133">
        <v>16</v>
      </c>
      <c r="K234" s="137">
        <f t="shared" si="31"/>
        <v>2</v>
      </c>
      <c r="L234" s="109" t="s">
        <v>474</v>
      </c>
      <c r="M234" s="172" t="s">
        <v>556</v>
      </c>
      <c r="N234" s="109"/>
      <c r="O234" s="135">
        <f>VLOOKUP(B234,EXPLORACION!$A$2:$P$529,15,FALSE)</f>
        <v>4960215.5393000003</v>
      </c>
      <c r="P234" s="214">
        <f>VLOOKUP(B234,EXPLORACION!$A$2:$P$529,16,FALSE)</f>
        <v>2171304.8402</v>
      </c>
    </row>
    <row r="235" spans="1:16" hidden="1">
      <c r="A235" s="211" t="str">
        <f t="shared" si="28"/>
        <v>LSG4P4E1</v>
      </c>
      <c r="B235" s="130" t="str">
        <f t="shared" si="29"/>
        <v>LSG4P4</v>
      </c>
      <c r="C235" s="130" t="str">
        <f t="shared" si="30"/>
        <v>LSG4</v>
      </c>
      <c r="D235" s="109" t="s">
        <v>588</v>
      </c>
      <c r="E235" s="109">
        <v>4</v>
      </c>
      <c r="F235" s="109">
        <v>4</v>
      </c>
      <c r="G235" s="109" t="s">
        <v>8</v>
      </c>
      <c r="H235" s="109">
        <v>1</v>
      </c>
      <c r="I235" s="137">
        <v>0</v>
      </c>
      <c r="J235" s="133">
        <v>0.3</v>
      </c>
      <c r="K235" s="137">
        <f t="shared" si="31"/>
        <v>0.3</v>
      </c>
      <c r="L235" s="109"/>
      <c r="M235" s="172" t="s">
        <v>598</v>
      </c>
      <c r="N235" s="109"/>
      <c r="O235" s="135">
        <f>VLOOKUP(B235,EXPLORACION!$A$2:$P$529,15,FALSE)</f>
        <v>4959757.9480999997</v>
      </c>
      <c r="P235" s="214">
        <f>VLOOKUP(B235,EXPLORACION!$A$2:$P$529,16,FALSE)</f>
        <v>2169847.0406999998</v>
      </c>
    </row>
    <row r="236" spans="1:16" ht="38.25" hidden="1">
      <c r="A236" s="211" t="str">
        <f t="shared" si="28"/>
        <v>LSG4P4E2</v>
      </c>
      <c r="B236" s="130" t="str">
        <f t="shared" si="29"/>
        <v>LSG4P4</v>
      </c>
      <c r="C236" s="130" t="str">
        <f t="shared" si="30"/>
        <v>LSG4</v>
      </c>
      <c r="D236" s="109" t="s">
        <v>588</v>
      </c>
      <c r="E236" s="109">
        <v>4</v>
      </c>
      <c r="F236" s="109">
        <v>4</v>
      </c>
      <c r="G236" s="109" t="s">
        <v>8</v>
      </c>
      <c r="H236" s="109">
        <v>2</v>
      </c>
      <c r="I236" s="137">
        <f>J235</f>
        <v>0.3</v>
      </c>
      <c r="J236" s="133">
        <v>1.2</v>
      </c>
      <c r="K236" s="137">
        <f t="shared" si="31"/>
        <v>0.89999999999999991</v>
      </c>
      <c r="L236" s="109" t="s">
        <v>338</v>
      </c>
      <c r="M236" s="172" t="s">
        <v>599</v>
      </c>
      <c r="N236" s="109"/>
      <c r="O236" s="135">
        <f>VLOOKUP(B236,EXPLORACION!$A$2:$P$529,15,FALSE)</f>
        <v>4959757.9480999997</v>
      </c>
      <c r="P236" s="214">
        <f>VLOOKUP(B236,EXPLORACION!$A$2:$P$529,16,FALSE)</f>
        <v>2169847.0406999998</v>
      </c>
    </row>
    <row r="237" spans="1:16" ht="38.25" hidden="1">
      <c r="A237" s="211" t="str">
        <f t="shared" si="28"/>
        <v>LSG4P4E4</v>
      </c>
      <c r="B237" s="130" t="str">
        <f t="shared" si="29"/>
        <v>LSG4P4</v>
      </c>
      <c r="C237" s="130" t="str">
        <f t="shared" si="30"/>
        <v>LSG4</v>
      </c>
      <c r="D237" s="109" t="s">
        <v>588</v>
      </c>
      <c r="E237" s="109">
        <v>4</v>
      </c>
      <c r="F237" s="109">
        <v>4</v>
      </c>
      <c r="G237" s="109" t="s">
        <v>8</v>
      </c>
      <c r="H237" s="109">
        <v>4</v>
      </c>
      <c r="I237" s="137">
        <f>J236</f>
        <v>1.2</v>
      </c>
      <c r="J237" s="133">
        <v>4.2</v>
      </c>
      <c r="K237" s="137">
        <f t="shared" si="31"/>
        <v>3</v>
      </c>
      <c r="L237" s="109" t="s">
        <v>338</v>
      </c>
      <c r="M237" s="172" t="s">
        <v>600</v>
      </c>
      <c r="N237" s="109"/>
      <c r="O237" s="135">
        <f>VLOOKUP(B237,EXPLORACION!$A$2:$P$529,15,FALSE)</f>
        <v>4959757.9480999997</v>
      </c>
      <c r="P237" s="214">
        <f>VLOOKUP(B237,EXPLORACION!$A$2:$P$529,16,FALSE)</f>
        <v>2169847.0406999998</v>
      </c>
    </row>
    <row r="238" spans="1:16" ht="38.25" hidden="1">
      <c r="A238" s="211" t="str">
        <f t="shared" si="28"/>
        <v>LSG4P4E5</v>
      </c>
      <c r="B238" s="130" t="str">
        <f t="shared" si="29"/>
        <v>LSG4P4</v>
      </c>
      <c r="C238" s="130" t="str">
        <f t="shared" si="30"/>
        <v>LSG4</v>
      </c>
      <c r="D238" s="109" t="s">
        <v>588</v>
      </c>
      <c r="E238" s="109">
        <v>4</v>
      </c>
      <c r="F238" s="109">
        <v>4</v>
      </c>
      <c r="G238" s="109" t="s">
        <v>8</v>
      </c>
      <c r="H238" s="109">
        <v>5</v>
      </c>
      <c r="I238" s="137">
        <f>J237</f>
        <v>4.2</v>
      </c>
      <c r="J238" s="133">
        <v>12</v>
      </c>
      <c r="K238" s="137">
        <f t="shared" si="31"/>
        <v>7.8</v>
      </c>
      <c r="L238" s="109" t="s">
        <v>594</v>
      </c>
      <c r="M238" s="172" t="s">
        <v>601</v>
      </c>
      <c r="N238" s="109"/>
      <c r="O238" s="135">
        <f>VLOOKUP(B238,EXPLORACION!$A$2:$P$529,15,FALSE)</f>
        <v>4959757.9480999997</v>
      </c>
      <c r="P238" s="214">
        <f>VLOOKUP(B238,EXPLORACION!$A$2:$P$529,16,FALSE)</f>
        <v>2169847.0406999998</v>
      </c>
    </row>
    <row r="239" spans="1:16" hidden="1">
      <c r="A239" s="211" t="str">
        <f t="shared" si="28"/>
        <v>LSG4P3E1</v>
      </c>
      <c r="B239" s="130" t="str">
        <f t="shared" si="29"/>
        <v>LSG4P3</v>
      </c>
      <c r="C239" s="130" t="str">
        <f t="shared" si="30"/>
        <v>LSG4</v>
      </c>
      <c r="D239" s="109" t="s">
        <v>588</v>
      </c>
      <c r="E239" s="109">
        <v>4</v>
      </c>
      <c r="F239" s="109">
        <v>3</v>
      </c>
      <c r="G239" s="109" t="s">
        <v>8</v>
      </c>
      <c r="H239" s="109">
        <v>1</v>
      </c>
      <c r="I239" s="137">
        <v>0</v>
      </c>
      <c r="J239" s="133">
        <v>0.3</v>
      </c>
      <c r="K239" s="137">
        <f t="shared" si="31"/>
        <v>0.3</v>
      </c>
      <c r="L239" s="109"/>
      <c r="M239" s="172" t="s">
        <v>598</v>
      </c>
      <c r="N239" s="109"/>
      <c r="O239" s="135">
        <f>VLOOKUP(B239,EXPLORACION!$A$2:$P$529,15,FALSE)</f>
        <v>4959757.9480999997</v>
      </c>
      <c r="P239" s="214">
        <f>VLOOKUP(B239,EXPLORACION!$A$2:$P$529,16,FALSE)</f>
        <v>2169847.0406999998</v>
      </c>
    </row>
    <row r="240" spans="1:16" ht="38.25" hidden="1">
      <c r="A240" s="211" t="str">
        <f t="shared" si="28"/>
        <v>LSG4P3E2</v>
      </c>
      <c r="B240" s="130" t="str">
        <f t="shared" si="29"/>
        <v>LSG4P3</v>
      </c>
      <c r="C240" s="130" t="str">
        <f t="shared" si="30"/>
        <v>LSG4</v>
      </c>
      <c r="D240" s="109" t="s">
        <v>588</v>
      </c>
      <c r="E240" s="109">
        <v>4</v>
      </c>
      <c r="F240" s="109">
        <v>3</v>
      </c>
      <c r="G240" s="109" t="s">
        <v>8</v>
      </c>
      <c r="H240" s="109">
        <v>2</v>
      </c>
      <c r="I240" s="137">
        <f>J239</f>
        <v>0.3</v>
      </c>
      <c r="J240" s="133">
        <v>2.1</v>
      </c>
      <c r="K240" s="137">
        <f t="shared" si="31"/>
        <v>1.8</v>
      </c>
      <c r="L240" s="109" t="s">
        <v>338</v>
      </c>
      <c r="M240" s="172" t="s">
        <v>596</v>
      </c>
      <c r="N240" s="109"/>
      <c r="O240" s="135">
        <f>VLOOKUP(B240,EXPLORACION!$A$2:$P$529,15,FALSE)</f>
        <v>4959757.9480999997</v>
      </c>
      <c r="P240" s="214">
        <f>VLOOKUP(B240,EXPLORACION!$A$2:$P$529,16,FALSE)</f>
        <v>2169847.0406999998</v>
      </c>
    </row>
    <row r="241" spans="1:16" ht="38.25" hidden="1">
      <c r="A241" s="211" t="str">
        <f t="shared" si="28"/>
        <v>LSG4P3E4</v>
      </c>
      <c r="B241" s="130" t="str">
        <f t="shared" si="29"/>
        <v>LSG4P3</v>
      </c>
      <c r="C241" s="130" t="str">
        <f t="shared" si="30"/>
        <v>LSG4</v>
      </c>
      <c r="D241" s="109" t="s">
        <v>588</v>
      </c>
      <c r="E241" s="109">
        <v>4</v>
      </c>
      <c r="F241" s="109">
        <v>3</v>
      </c>
      <c r="G241" s="109" t="s">
        <v>8</v>
      </c>
      <c r="H241" s="109">
        <v>4</v>
      </c>
      <c r="I241" s="137">
        <f>J240</f>
        <v>2.1</v>
      </c>
      <c r="J241" s="133">
        <v>3.6</v>
      </c>
      <c r="K241" s="137">
        <f t="shared" si="31"/>
        <v>1.5</v>
      </c>
      <c r="L241" s="109" t="s">
        <v>338</v>
      </c>
      <c r="M241" s="172" t="s">
        <v>595</v>
      </c>
      <c r="N241" s="109"/>
      <c r="O241" s="135">
        <f>VLOOKUP(B241,EXPLORACION!$A$2:$P$529,15,FALSE)</f>
        <v>4959757.9480999997</v>
      </c>
      <c r="P241" s="214">
        <f>VLOOKUP(B241,EXPLORACION!$A$2:$P$529,16,FALSE)</f>
        <v>2169847.0406999998</v>
      </c>
    </row>
    <row r="242" spans="1:16" ht="38.25" hidden="1">
      <c r="A242" s="211" t="str">
        <f t="shared" si="28"/>
        <v>LSG4P3E5</v>
      </c>
      <c r="B242" s="130" t="str">
        <f t="shared" si="29"/>
        <v>LSG4P3</v>
      </c>
      <c r="C242" s="130" t="str">
        <f t="shared" si="30"/>
        <v>LSG4</v>
      </c>
      <c r="D242" s="109" t="s">
        <v>588</v>
      </c>
      <c r="E242" s="109">
        <v>4</v>
      </c>
      <c r="F242" s="109">
        <v>3</v>
      </c>
      <c r="G242" s="109" t="s">
        <v>8</v>
      </c>
      <c r="H242" s="109">
        <v>5</v>
      </c>
      <c r="I242" s="137">
        <f>J241</f>
        <v>3.6</v>
      </c>
      <c r="J242" s="133">
        <v>12</v>
      </c>
      <c r="K242" s="137">
        <f t="shared" si="31"/>
        <v>8.4</v>
      </c>
      <c r="L242" s="109" t="s">
        <v>594</v>
      </c>
      <c r="M242" s="172" t="s">
        <v>597</v>
      </c>
      <c r="N242" s="109"/>
      <c r="O242" s="135">
        <f>VLOOKUP(B242,EXPLORACION!$A$2:$P$529,15,FALSE)</f>
        <v>4959757.9480999997</v>
      </c>
      <c r="P242" s="214">
        <f>VLOOKUP(B242,EXPLORACION!$A$2:$P$529,16,FALSE)</f>
        <v>2169847.0406999998</v>
      </c>
    </row>
    <row r="243" spans="1:16" ht="38.25" hidden="1">
      <c r="A243" s="211" t="str">
        <f t="shared" si="28"/>
        <v>DEI5P4E1</v>
      </c>
      <c r="B243" s="130" t="str">
        <f t="shared" si="29"/>
        <v>DEI5P4</v>
      </c>
      <c r="C243" s="130" t="str">
        <f t="shared" si="30"/>
        <v>DEI5</v>
      </c>
      <c r="D243" s="109" t="s">
        <v>584</v>
      </c>
      <c r="E243" s="109">
        <v>5</v>
      </c>
      <c r="F243" s="109">
        <v>4</v>
      </c>
      <c r="G243" s="109" t="s">
        <v>8</v>
      </c>
      <c r="H243" s="109">
        <v>1</v>
      </c>
      <c r="I243" s="137">
        <v>0</v>
      </c>
      <c r="J243" s="133">
        <v>2</v>
      </c>
      <c r="K243" s="137">
        <f t="shared" si="31"/>
        <v>2</v>
      </c>
      <c r="L243" s="141" t="s">
        <v>12</v>
      </c>
      <c r="M243" s="172" t="s">
        <v>647</v>
      </c>
      <c r="N243" s="109"/>
      <c r="O243" s="135">
        <f>VLOOKUP(B243,EXPLORACION!$A$2:$P$529,15,FALSE)</f>
        <v>4961559.273</v>
      </c>
      <c r="P243" s="214">
        <f>VLOOKUP(B243,EXPLORACION!$A$2:$P$529,16,FALSE)</f>
        <v>2171457.3949000002</v>
      </c>
    </row>
    <row r="244" spans="1:16" ht="38.25" hidden="1">
      <c r="A244" s="211" t="str">
        <f t="shared" si="28"/>
        <v>DEI5P4E2</v>
      </c>
      <c r="B244" s="130" t="str">
        <f t="shared" si="29"/>
        <v>DEI5P4</v>
      </c>
      <c r="C244" s="130" t="str">
        <f t="shared" si="30"/>
        <v>DEI5</v>
      </c>
      <c r="D244" s="109" t="s">
        <v>584</v>
      </c>
      <c r="E244" s="109">
        <v>5</v>
      </c>
      <c r="F244" s="109">
        <v>4</v>
      </c>
      <c r="G244" s="109" t="s">
        <v>8</v>
      </c>
      <c r="H244" s="109">
        <v>2</v>
      </c>
      <c r="I244" s="137">
        <f>J243</f>
        <v>2</v>
      </c>
      <c r="J244" s="133">
        <v>2.8</v>
      </c>
      <c r="K244" s="137">
        <f t="shared" si="31"/>
        <v>0.79999999999999982</v>
      </c>
      <c r="L244" s="109"/>
      <c r="M244" s="172" t="s">
        <v>648</v>
      </c>
      <c r="N244" s="109"/>
      <c r="O244" s="135">
        <f>VLOOKUP(B244,EXPLORACION!$A$2:$P$529,15,FALSE)</f>
        <v>4961559.273</v>
      </c>
      <c r="P244" s="214">
        <f>VLOOKUP(B244,EXPLORACION!$A$2:$P$529,16,FALSE)</f>
        <v>2171457.3949000002</v>
      </c>
    </row>
    <row r="245" spans="1:16" ht="25.5" hidden="1">
      <c r="A245" s="211" t="str">
        <f t="shared" si="28"/>
        <v>DEI5P4E3</v>
      </c>
      <c r="B245" s="130" t="str">
        <f t="shared" si="29"/>
        <v>DEI5P4</v>
      </c>
      <c r="C245" s="130" t="str">
        <f t="shared" si="30"/>
        <v>DEI5</v>
      </c>
      <c r="D245" s="109" t="s">
        <v>584</v>
      </c>
      <c r="E245" s="109">
        <v>5</v>
      </c>
      <c r="F245" s="109">
        <v>4</v>
      </c>
      <c r="G245" s="109" t="s">
        <v>8</v>
      </c>
      <c r="H245" s="109">
        <v>3</v>
      </c>
      <c r="I245" s="137">
        <f>J244</f>
        <v>2.8</v>
      </c>
      <c r="J245" s="133">
        <v>5.5</v>
      </c>
      <c r="K245" s="137">
        <f t="shared" si="31"/>
        <v>2.7</v>
      </c>
      <c r="L245" s="109" t="s">
        <v>284</v>
      </c>
      <c r="M245" s="172" t="s">
        <v>649</v>
      </c>
      <c r="N245" s="109"/>
      <c r="O245" s="135">
        <f>VLOOKUP(B245,EXPLORACION!$A$2:$P$529,15,FALSE)</f>
        <v>4961559.273</v>
      </c>
      <c r="P245" s="214">
        <f>VLOOKUP(B245,EXPLORACION!$A$2:$P$529,16,FALSE)</f>
        <v>2171457.3949000002</v>
      </c>
    </row>
    <row r="246" spans="1:16" ht="38.25" hidden="1">
      <c r="A246" s="211" t="str">
        <f t="shared" si="28"/>
        <v>DEI5P4E4</v>
      </c>
      <c r="B246" s="130" t="str">
        <f t="shared" si="29"/>
        <v>DEI5P4</v>
      </c>
      <c r="C246" s="130" t="str">
        <f t="shared" si="30"/>
        <v>DEI5</v>
      </c>
      <c r="D246" s="109" t="s">
        <v>584</v>
      </c>
      <c r="E246" s="109">
        <v>5</v>
      </c>
      <c r="F246" s="109">
        <v>4</v>
      </c>
      <c r="G246" s="109" t="s">
        <v>8</v>
      </c>
      <c r="H246" s="109">
        <v>4</v>
      </c>
      <c r="I246" s="137">
        <f>J245</f>
        <v>5.5</v>
      </c>
      <c r="J246" s="133">
        <v>9</v>
      </c>
      <c r="K246" s="137">
        <f t="shared" si="31"/>
        <v>3.5</v>
      </c>
      <c r="L246" s="109" t="s">
        <v>285</v>
      </c>
      <c r="M246" s="172" t="s">
        <v>650</v>
      </c>
      <c r="N246" s="109"/>
      <c r="O246" s="135">
        <f>VLOOKUP(B246,EXPLORACION!$A$2:$P$529,15,FALSE)</f>
        <v>4961559.273</v>
      </c>
      <c r="P246" s="214">
        <f>VLOOKUP(B246,EXPLORACION!$A$2:$P$529,16,FALSE)</f>
        <v>2171457.3949000002</v>
      </c>
    </row>
    <row r="247" spans="1:16" ht="25.5" hidden="1">
      <c r="A247" s="211" t="str">
        <f t="shared" si="28"/>
        <v>DEI5P4E5</v>
      </c>
      <c r="B247" s="130" t="str">
        <f t="shared" si="29"/>
        <v>DEI5P4</v>
      </c>
      <c r="C247" s="130" t="str">
        <f t="shared" si="30"/>
        <v>DEI5</v>
      </c>
      <c r="D247" s="109" t="s">
        <v>584</v>
      </c>
      <c r="E247" s="109">
        <v>5</v>
      </c>
      <c r="F247" s="109">
        <v>4</v>
      </c>
      <c r="G247" s="109" t="s">
        <v>8</v>
      </c>
      <c r="H247" s="109">
        <v>5</v>
      </c>
      <c r="I247" s="137">
        <f>J246</f>
        <v>9</v>
      </c>
      <c r="J247" s="133">
        <v>12</v>
      </c>
      <c r="K247" s="137">
        <f t="shared" si="31"/>
        <v>3</v>
      </c>
      <c r="L247" s="109"/>
      <c r="M247" s="172" t="s">
        <v>651</v>
      </c>
      <c r="N247" s="109"/>
      <c r="O247" s="135">
        <f>VLOOKUP(B247,EXPLORACION!$A$2:$P$529,15,FALSE)</f>
        <v>4961559.273</v>
      </c>
      <c r="P247" s="214">
        <f>VLOOKUP(B247,EXPLORACION!$A$2:$P$529,16,FALSE)</f>
        <v>2171457.3949000002</v>
      </c>
    </row>
    <row r="248" spans="1:16" ht="25.5" hidden="1">
      <c r="A248" s="211" t="str">
        <f t="shared" si="28"/>
        <v>DEI5P4E6</v>
      </c>
      <c r="B248" s="130" t="str">
        <f t="shared" si="29"/>
        <v>DEI5P4</v>
      </c>
      <c r="C248" s="130" t="str">
        <f t="shared" si="30"/>
        <v>DEI5</v>
      </c>
      <c r="D248" s="109" t="s">
        <v>584</v>
      </c>
      <c r="E248" s="109">
        <v>5</v>
      </c>
      <c r="F248" s="109">
        <v>4</v>
      </c>
      <c r="G248" s="109" t="s">
        <v>8</v>
      </c>
      <c r="H248" s="109">
        <v>6</v>
      </c>
      <c r="I248" s="137">
        <f>J247</f>
        <v>12</v>
      </c>
      <c r="J248" s="133">
        <v>15</v>
      </c>
      <c r="K248" s="137">
        <f t="shared" si="31"/>
        <v>3</v>
      </c>
      <c r="L248" s="109"/>
      <c r="M248" s="172" t="s">
        <v>652</v>
      </c>
      <c r="N248" s="109"/>
      <c r="O248" s="135">
        <f>VLOOKUP(B248,EXPLORACION!$A$2:$P$529,15,FALSE)</f>
        <v>4961559.273</v>
      </c>
      <c r="P248" s="214">
        <f>VLOOKUP(B248,EXPLORACION!$A$2:$P$529,16,FALSE)</f>
        <v>2171457.3949000002</v>
      </c>
    </row>
    <row r="249" spans="1:16" ht="25.5" hidden="1">
      <c r="A249" s="211" t="str">
        <f t="shared" si="28"/>
        <v>DEI5P3E1</v>
      </c>
      <c r="B249" s="130" t="str">
        <f t="shared" si="29"/>
        <v>DEI5P3</v>
      </c>
      <c r="C249" s="130" t="str">
        <f t="shared" si="30"/>
        <v>DEI5</v>
      </c>
      <c r="D249" s="109" t="s">
        <v>584</v>
      </c>
      <c r="E249" s="109">
        <v>5</v>
      </c>
      <c r="F249" s="109">
        <v>3</v>
      </c>
      <c r="G249" s="109" t="s">
        <v>8</v>
      </c>
      <c r="H249" s="109">
        <v>1</v>
      </c>
      <c r="I249" s="137">
        <v>0</v>
      </c>
      <c r="J249" s="133">
        <v>0.2</v>
      </c>
      <c r="K249" s="137">
        <f t="shared" si="31"/>
        <v>0.2</v>
      </c>
      <c r="L249" s="111"/>
      <c r="M249" s="172" t="s">
        <v>643</v>
      </c>
      <c r="N249" s="109"/>
      <c r="O249" s="135">
        <f>VLOOKUP(B249,EXPLORACION!$A$2:$P$529,15,FALSE)</f>
        <v>4961550.6546</v>
      </c>
      <c r="P249" s="214">
        <f>VLOOKUP(B249,EXPLORACION!$A$2:$P$529,16,FALSE)</f>
        <v>2171445.1224000002</v>
      </c>
    </row>
    <row r="250" spans="1:16" ht="25.5" hidden="1">
      <c r="A250" s="211" t="str">
        <f t="shared" si="28"/>
        <v>DEI5P3E3</v>
      </c>
      <c r="B250" s="130" t="str">
        <f t="shared" si="29"/>
        <v>DEI5P3</v>
      </c>
      <c r="C250" s="130" t="str">
        <f t="shared" si="30"/>
        <v>DEI5</v>
      </c>
      <c r="D250" s="109" t="s">
        <v>584</v>
      </c>
      <c r="E250" s="109">
        <v>5</v>
      </c>
      <c r="F250" s="109">
        <v>3</v>
      </c>
      <c r="G250" s="109" t="s">
        <v>8</v>
      </c>
      <c r="H250" s="109">
        <v>3</v>
      </c>
      <c r="I250" s="137">
        <f>J249</f>
        <v>0.2</v>
      </c>
      <c r="J250" s="133">
        <v>4.5</v>
      </c>
      <c r="K250" s="137">
        <f t="shared" si="31"/>
        <v>4.3</v>
      </c>
      <c r="L250" s="141" t="s">
        <v>284</v>
      </c>
      <c r="M250" s="172" t="s">
        <v>644</v>
      </c>
      <c r="N250" s="109"/>
      <c r="O250" s="135">
        <f>VLOOKUP(B250,EXPLORACION!$A$2:$P$529,15,FALSE)</f>
        <v>4961550.6546</v>
      </c>
      <c r="P250" s="214">
        <f>VLOOKUP(B250,EXPLORACION!$A$2:$P$529,16,FALSE)</f>
        <v>2171445.1224000002</v>
      </c>
    </row>
    <row r="251" spans="1:16" ht="25.5" hidden="1">
      <c r="A251" s="211" t="str">
        <f t="shared" si="28"/>
        <v>DEI5P3E4</v>
      </c>
      <c r="B251" s="130" t="str">
        <f t="shared" si="29"/>
        <v>DEI5P3</v>
      </c>
      <c r="C251" s="130" t="str">
        <f t="shared" si="30"/>
        <v>DEI5</v>
      </c>
      <c r="D251" s="109" t="s">
        <v>584</v>
      </c>
      <c r="E251" s="109">
        <v>5</v>
      </c>
      <c r="F251" s="109">
        <v>3</v>
      </c>
      <c r="G251" s="109" t="s">
        <v>8</v>
      </c>
      <c r="H251" s="109">
        <v>4</v>
      </c>
      <c r="I251" s="137">
        <f>J250</f>
        <v>4.5</v>
      </c>
      <c r="J251" s="133">
        <v>5.8</v>
      </c>
      <c r="K251" s="137">
        <f t="shared" si="31"/>
        <v>1.2999999999999998</v>
      </c>
      <c r="L251" s="141"/>
      <c r="M251" s="172" t="s">
        <v>644</v>
      </c>
      <c r="N251" s="109"/>
      <c r="O251" s="135">
        <f>VLOOKUP(B251,EXPLORACION!$A$2:$P$529,15,FALSE)</f>
        <v>4961550.6546</v>
      </c>
      <c r="P251" s="214">
        <f>VLOOKUP(B251,EXPLORACION!$A$2:$P$529,16,FALSE)</f>
        <v>2171445.1224000002</v>
      </c>
    </row>
    <row r="252" spans="1:16" ht="25.5" hidden="1">
      <c r="A252" s="211" t="str">
        <f t="shared" si="28"/>
        <v>DEI5P3E5</v>
      </c>
      <c r="B252" s="130" t="str">
        <f t="shared" si="29"/>
        <v>DEI5P3</v>
      </c>
      <c r="C252" s="130" t="str">
        <f t="shared" si="30"/>
        <v>DEI5</v>
      </c>
      <c r="D252" s="109" t="s">
        <v>584</v>
      </c>
      <c r="E252" s="109">
        <v>5</v>
      </c>
      <c r="F252" s="109">
        <v>3</v>
      </c>
      <c r="G252" s="109" t="s">
        <v>8</v>
      </c>
      <c r="H252" s="109">
        <v>5</v>
      </c>
      <c r="I252" s="137">
        <f>J251</f>
        <v>5.8</v>
      </c>
      <c r="J252" s="133">
        <v>8</v>
      </c>
      <c r="K252" s="137">
        <f t="shared" si="31"/>
        <v>2.2000000000000002</v>
      </c>
      <c r="L252" s="141" t="s">
        <v>284</v>
      </c>
      <c r="M252" s="172" t="s">
        <v>645</v>
      </c>
      <c r="N252" s="109"/>
      <c r="O252" s="135">
        <f>VLOOKUP(B252,EXPLORACION!$A$2:$P$529,15,FALSE)</f>
        <v>4961550.6546</v>
      </c>
      <c r="P252" s="214">
        <f>VLOOKUP(B252,EXPLORACION!$A$2:$P$529,16,FALSE)</f>
        <v>2171445.1224000002</v>
      </c>
    </row>
    <row r="253" spans="1:16" ht="25.5" hidden="1">
      <c r="A253" s="211" t="str">
        <f t="shared" si="28"/>
        <v>DEI5P3E6</v>
      </c>
      <c r="B253" s="130" t="str">
        <f t="shared" si="29"/>
        <v>DEI5P3</v>
      </c>
      <c r="C253" s="130" t="str">
        <f t="shared" si="30"/>
        <v>DEI5</v>
      </c>
      <c r="D253" s="109" t="s">
        <v>584</v>
      </c>
      <c r="E253" s="109">
        <v>5</v>
      </c>
      <c r="F253" s="109">
        <v>3</v>
      </c>
      <c r="G253" s="109" t="s">
        <v>8</v>
      </c>
      <c r="H253" s="109">
        <v>6</v>
      </c>
      <c r="I253" s="137">
        <f>J252</f>
        <v>8</v>
      </c>
      <c r="J253" s="133">
        <v>12.5</v>
      </c>
      <c r="K253" s="137">
        <f t="shared" si="31"/>
        <v>4.5</v>
      </c>
      <c r="L253" s="141"/>
      <c r="M253" s="172" t="s">
        <v>640</v>
      </c>
      <c r="N253" s="109"/>
      <c r="O253" s="135">
        <f>VLOOKUP(B253,EXPLORACION!$A$2:$P$529,15,FALSE)</f>
        <v>4961550.6546</v>
      </c>
      <c r="P253" s="214">
        <f>VLOOKUP(B253,EXPLORACION!$A$2:$P$529,16,FALSE)</f>
        <v>2171445.1224000002</v>
      </c>
    </row>
    <row r="254" spans="1:16" hidden="1">
      <c r="A254" s="211" t="str">
        <f t="shared" si="28"/>
        <v>DEI5P3E7</v>
      </c>
      <c r="B254" s="130" t="str">
        <f t="shared" si="29"/>
        <v>DEI5P3</v>
      </c>
      <c r="C254" s="130" t="str">
        <f t="shared" si="30"/>
        <v>DEI5</v>
      </c>
      <c r="D254" s="109" t="s">
        <v>584</v>
      </c>
      <c r="E254" s="109">
        <v>5</v>
      </c>
      <c r="F254" s="109">
        <v>3</v>
      </c>
      <c r="G254" s="109" t="s">
        <v>8</v>
      </c>
      <c r="H254" s="109">
        <v>7</v>
      </c>
      <c r="I254" s="137">
        <f>J253</f>
        <v>12.5</v>
      </c>
      <c r="J254" s="133">
        <v>15</v>
      </c>
      <c r="K254" s="137">
        <f t="shared" si="31"/>
        <v>2.5</v>
      </c>
      <c r="L254" s="141"/>
      <c r="M254" s="172" t="s">
        <v>646</v>
      </c>
      <c r="N254" s="109"/>
      <c r="O254" s="135">
        <f>VLOOKUP(B254,EXPLORACION!$A$2:$P$529,15,FALSE)</f>
        <v>4961550.6546</v>
      </c>
      <c r="P254" s="214">
        <f>VLOOKUP(B254,EXPLORACION!$A$2:$P$529,16,FALSE)</f>
        <v>2171445.1224000002</v>
      </c>
    </row>
    <row r="255" spans="1:16" ht="25.5" hidden="1">
      <c r="A255" s="211" t="str">
        <f t="shared" si="28"/>
        <v>DEI5P2E1</v>
      </c>
      <c r="B255" s="130" t="str">
        <f t="shared" si="29"/>
        <v>DEI5P2</v>
      </c>
      <c r="C255" s="130" t="str">
        <f t="shared" si="30"/>
        <v>DEI5</v>
      </c>
      <c r="D255" s="109" t="s">
        <v>584</v>
      </c>
      <c r="E255" s="109">
        <v>5</v>
      </c>
      <c r="F255" s="109">
        <v>2</v>
      </c>
      <c r="G255" s="109" t="s">
        <v>8</v>
      </c>
      <c r="H255" s="109">
        <v>1</v>
      </c>
      <c r="I255" s="137">
        <v>0</v>
      </c>
      <c r="J255" s="133">
        <v>0.2</v>
      </c>
      <c r="K255" s="137">
        <f t="shared" si="31"/>
        <v>0.2</v>
      </c>
      <c r="L255" s="141"/>
      <c r="M255" s="172" t="s">
        <v>629</v>
      </c>
      <c r="N255" s="109"/>
      <c r="O255" s="135">
        <f>VLOOKUP(B255,EXPLORACION!$A$2:$P$529,15,FALSE)</f>
        <v>4961547.2780999998</v>
      </c>
      <c r="P255" s="214">
        <f>VLOOKUP(B255,EXPLORACION!$A$2:$P$529,16,FALSE)</f>
        <v>2171455.8673</v>
      </c>
    </row>
    <row r="256" spans="1:16" ht="25.5" hidden="1">
      <c r="A256" s="211" t="str">
        <f t="shared" si="28"/>
        <v>DEI5P2E2</v>
      </c>
      <c r="B256" s="130" t="str">
        <f t="shared" si="29"/>
        <v>DEI5P2</v>
      </c>
      <c r="C256" s="130" t="str">
        <f t="shared" si="30"/>
        <v>DEI5</v>
      </c>
      <c r="D256" s="109" t="s">
        <v>584</v>
      </c>
      <c r="E256" s="109">
        <v>5</v>
      </c>
      <c r="F256" s="109">
        <v>2</v>
      </c>
      <c r="G256" s="109" t="s">
        <v>8</v>
      </c>
      <c r="H256" s="109">
        <v>2</v>
      </c>
      <c r="I256" s="137">
        <f t="shared" ref="I256:I261" si="32">J255</f>
        <v>0.2</v>
      </c>
      <c r="J256" s="133">
        <v>4.5</v>
      </c>
      <c r="K256" s="137">
        <f t="shared" si="31"/>
        <v>4.3</v>
      </c>
      <c r="L256" s="141" t="s">
        <v>338</v>
      </c>
      <c r="M256" s="172" t="s">
        <v>637</v>
      </c>
      <c r="N256" s="109"/>
      <c r="O256" s="135">
        <f>VLOOKUP(B256,EXPLORACION!$A$2:$P$529,15,FALSE)</f>
        <v>4961547.2780999998</v>
      </c>
      <c r="P256" s="214">
        <f>VLOOKUP(B256,EXPLORACION!$A$2:$P$529,16,FALSE)</f>
        <v>2171455.8673</v>
      </c>
    </row>
    <row r="257" spans="1:16" ht="25.5" hidden="1">
      <c r="A257" s="211" t="str">
        <f t="shared" si="28"/>
        <v>DEI5P2E3</v>
      </c>
      <c r="B257" s="130" t="str">
        <f t="shared" si="29"/>
        <v>DEI5P2</v>
      </c>
      <c r="C257" s="130" t="str">
        <f t="shared" si="30"/>
        <v>DEI5</v>
      </c>
      <c r="D257" s="109" t="s">
        <v>584</v>
      </c>
      <c r="E257" s="109">
        <v>5</v>
      </c>
      <c r="F257" s="109">
        <v>2</v>
      </c>
      <c r="G257" s="109" t="s">
        <v>8</v>
      </c>
      <c r="H257" s="109">
        <v>3</v>
      </c>
      <c r="I257" s="137">
        <f t="shared" si="32"/>
        <v>4.5</v>
      </c>
      <c r="J257" s="133">
        <v>8</v>
      </c>
      <c r="K257" s="137">
        <f t="shared" si="31"/>
        <v>3.5</v>
      </c>
      <c r="L257" s="291" t="s">
        <v>338</v>
      </c>
      <c r="M257" s="172" t="s">
        <v>638</v>
      </c>
      <c r="N257" s="109"/>
      <c r="O257" s="135">
        <f>VLOOKUP(B257,EXPLORACION!$A$2:$P$529,15,FALSE)</f>
        <v>4961547.2780999998</v>
      </c>
      <c r="P257" s="214">
        <f>VLOOKUP(B257,EXPLORACION!$A$2:$P$529,16,FALSE)</f>
        <v>2171455.8673</v>
      </c>
    </row>
    <row r="258" spans="1:16" ht="25.5" hidden="1">
      <c r="A258" s="211" t="str">
        <f t="shared" ref="A258:A313" si="33">CONCATENATE(D258,E258,G258,F258,"E",H258)</f>
        <v>DEI5P2E4</v>
      </c>
      <c r="B258" s="130" t="str">
        <f t="shared" ref="B258:B321" si="34">CONCATENATE(D258,E258,G258,F258)</f>
        <v>DEI5P2</v>
      </c>
      <c r="C258" s="130" t="str">
        <f t="shared" ref="C258:C321" si="35">CONCATENATE(D258,E258)</f>
        <v>DEI5</v>
      </c>
      <c r="D258" s="109" t="s">
        <v>584</v>
      </c>
      <c r="E258" s="109">
        <v>5</v>
      </c>
      <c r="F258" s="109">
        <v>2</v>
      </c>
      <c r="G258" s="109" t="s">
        <v>8</v>
      </c>
      <c r="H258" s="109">
        <v>4</v>
      </c>
      <c r="I258" s="137">
        <f t="shared" si="32"/>
        <v>8</v>
      </c>
      <c r="J258" s="133">
        <v>10.5</v>
      </c>
      <c r="K258" s="137">
        <f t="shared" ref="K258:K321" si="36">J258-I258</f>
        <v>2.5</v>
      </c>
      <c r="L258" s="141" t="s">
        <v>338</v>
      </c>
      <c r="M258" s="172" t="s">
        <v>639</v>
      </c>
      <c r="N258" s="109"/>
      <c r="O258" s="135">
        <f>VLOOKUP(B258,EXPLORACION!$A$2:$P$529,15,FALSE)</f>
        <v>4961547.2780999998</v>
      </c>
      <c r="P258" s="214">
        <f>VLOOKUP(B258,EXPLORACION!$A$2:$P$529,16,FALSE)</f>
        <v>2171455.8673</v>
      </c>
    </row>
    <row r="259" spans="1:16" ht="25.5" hidden="1">
      <c r="A259" s="211" t="str">
        <f t="shared" si="33"/>
        <v>DEI5P2E5</v>
      </c>
      <c r="B259" s="130" t="str">
        <f t="shared" si="34"/>
        <v>DEI5P2</v>
      </c>
      <c r="C259" s="130" t="str">
        <f t="shared" si="35"/>
        <v>DEI5</v>
      </c>
      <c r="D259" s="109" t="s">
        <v>584</v>
      </c>
      <c r="E259" s="109">
        <v>5</v>
      </c>
      <c r="F259" s="109">
        <v>2</v>
      </c>
      <c r="G259" s="109" t="s">
        <v>8</v>
      </c>
      <c r="H259" s="109">
        <v>5</v>
      </c>
      <c r="I259" s="137">
        <f t="shared" si="32"/>
        <v>10.5</v>
      </c>
      <c r="J259" s="133">
        <v>12</v>
      </c>
      <c r="K259" s="137">
        <f t="shared" si="36"/>
        <v>1.5</v>
      </c>
      <c r="L259" s="141"/>
      <c r="M259" s="172" t="s">
        <v>640</v>
      </c>
      <c r="N259" s="109"/>
      <c r="O259" s="135">
        <f>VLOOKUP(B259,EXPLORACION!$A$2:$P$529,15,FALSE)</f>
        <v>4961547.2780999998</v>
      </c>
      <c r="P259" s="214">
        <f>VLOOKUP(B259,EXPLORACION!$A$2:$P$529,16,FALSE)</f>
        <v>2171455.8673</v>
      </c>
    </row>
    <row r="260" spans="1:16" ht="38.25" hidden="1">
      <c r="A260" s="211" t="str">
        <f t="shared" si="33"/>
        <v>DEI5P2E6</v>
      </c>
      <c r="B260" s="130" t="str">
        <f t="shared" si="34"/>
        <v>DEI5P2</v>
      </c>
      <c r="C260" s="130" t="str">
        <f t="shared" si="35"/>
        <v>DEI5</v>
      </c>
      <c r="D260" s="109" t="s">
        <v>584</v>
      </c>
      <c r="E260" s="109">
        <v>5</v>
      </c>
      <c r="F260" s="109">
        <v>2</v>
      </c>
      <c r="G260" s="109" t="s">
        <v>8</v>
      </c>
      <c r="H260" s="109">
        <v>6</v>
      </c>
      <c r="I260" s="137">
        <f t="shared" si="32"/>
        <v>12</v>
      </c>
      <c r="J260" s="133">
        <v>13</v>
      </c>
      <c r="K260" s="137">
        <f t="shared" si="36"/>
        <v>1</v>
      </c>
      <c r="L260" s="141" t="s">
        <v>338</v>
      </c>
      <c r="M260" s="172" t="s">
        <v>641</v>
      </c>
      <c r="N260" s="109"/>
      <c r="O260" s="135">
        <f>VLOOKUP(B260,EXPLORACION!$A$2:$P$529,15,FALSE)</f>
        <v>4961547.2780999998</v>
      </c>
      <c r="P260" s="214">
        <f>VLOOKUP(B260,EXPLORACION!$A$2:$P$529,16,FALSE)</f>
        <v>2171455.8673</v>
      </c>
    </row>
    <row r="261" spans="1:16" ht="38.25" hidden="1">
      <c r="A261" s="211" t="str">
        <f t="shared" si="33"/>
        <v>DEI5P2E7</v>
      </c>
      <c r="B261" s="130" t="str">
        <f t="shared" si="34"/>
        <v>DEI5P2</v>
      </c>
      <c r="C261" s="130" t="str">
        <f t="shared" si="35"/>
        <v>DEI5</v>
      </c>
      <c r="D261" s="109" t="s">
        <v>584</v>
      </c>
      <c r="E261" s="109">
        <v>5</v>
      </c>
      <c r="F261" s="109">
        <v>2</v>
      </c>
      <c r="G261" s="109" t="s">
        <v>8</v>
      </c>
      <c r="H261" s="109">
        <v>7</v>
      </c>
      <c r="I261" s="137">
        <f t="shared" si="32"/>
        <v>13</v>
      </c>
      <c r="J261" s="133">
        <v>15.5</v>
      </c>
      <c r="K261" s="137">
        <f t="shared" si="36"/>
        <v>2.5</v>
      </c>
      <c r="L261" s="141"/>
      <c r="M261" s="172" t="s">
        <v>642</v>
      </c>
      <c r="N261" s="109"/>
      <c r="O261" s="135">
        <f>VLOOKUP(B261,EXPLORACION!$A$2:$P$529,15,FALSE)</f>
        <v>4961547.2780999998</v>
      </c>
      <c r="P261" s="214">
        <f>VLOOKUP(B261,EXPLORACION!$A$2:$P$529,16,FALSE)</f>
        <v>2171455.8673</v>
      </c>
    </row>
    <row r="262" spans="1:16" ht="25.5" hidden="1">
      <c r="A262" s="211" t="str">
        <f t="shared" si="33"/>
        <v>DEI5P1E1</v>
      </c>
      <c r="B262" s="130" t="str">
        <f t="shared" si="34"/>
        <v>DEI5P1</v>
      </c>
      <c r="C262" s="130" t="str">
        <f t="shared" si="35"/>
        <v>DEI5</v>
      </c>
      <c r="D262" s="109" t="s">
        <v>584</v>
      </c>
      <c r="E262" s="109">
        <v>5</v>
      </c>
      <c r="F262" s="109">
        <v>1</v>
      </c>
      <c r="G262" s="109" t="s">
        <v>8</v>
      </c>
      <c r="H262" s="109">
        <v>1</v>
      </c>
      <c r="I262" s="137">
        <v>0</v>
      </c>
      <c r="J262" s="133">
        <v>0.3</v>
      </c>
      <c r="K262" s="137">
        <f t="shared" si="36"/>
        <v>0.3</v>
      </c>
      <c r="L262" s="141"/>
      <c r="M262" s="172" t="s">
        <v>632</v>
      </c>
      <c r="N262" s="109"/>
      <c r="O262" s="135">
        <f>VLOOKUP(B262,EXPLORACION!$A$2:$P$529,15,FALSE)</f>
        <v>4961541.4269000003</v>
      </c>
      <c r="P262" s="214">
        <f>VLOOKUP(B262,EXPLORACION!$A$2:$P$529,16,FALSE)</f>
        <v>2171442.3654</v>
      </c>
    </row>
    <row r="263" spans="1:16" ht="25.5" hidden="1">
      <c r="A263" s="211" t="str">
        <f t="shared" si="33"/>
        <v>DEI5P1E2</v>
      </c>
      <c r="B263" s="130" t="str">
        <f t="shared" si="34"/>
        <v>DEI5P1</v>
      </c>
      <c r="C263" s="130" t="str">
        <f t="shared" si="35"/>
        <v>DEI5</v>
      </c>
      <c r="D263" s="109" t="s">
        <v>584</v>
      </c>
      <c r="E263" s="109">
        <v>5</v>
      </c>
      <c r="F263" s="109">
        <v>1</v>
      </c>
      <c r="G263" s="109" t="s">
        <v>8</v>
      </c>
      <c r="H263" s="109">
        <v>2</v>
      </c>
      <c r="I263" s="137">
        <f t="shared" ref="I263:I268" si="37">J262</f>
        <v>0.3</v>
      </c>
      <c r="J263" s="133">
        <v>3.4</v>
      </c>
      <c r="K263" s="137">
        <f t="shared" si="36"/>
        <v>3.1</v>
      </c>
      <c r="L263" s="141" t="s">
        <v>338</v>
      </c>
      <c r="M263" s="172" t="s">
        <v>633</v>
      </c>
      <c r="N263" s="109"/>
      <c r="O263" s="135">
        <f>VLOOKUP(B263,EXPLORACION!$A$2:$P$529,15,FALSE)</f>
        <v>4961541.4269000003</v>
      </c>
      <c r="P263" s="214">
        <f>VLOOKUP(B263,EXPLORACION!$A$2:$P$529,16,FALSE)</f>
        <v>2171442.3654</v>
      </c>
    </row>
    <row r="264" spans="1:16" ht="25.5" hidden="1">
      <c r="A264" s="211" t="str">
        <f t="shared" si="33"/>
        <v>DEI5P1E3</v>
      </c>
      <c r="B264" s="130" t="str">
        <f t="shared" si="34"/>
        <v>DEI5P1</v>
      </c>
      <c r="C264" s="130" t="str">
        <f t="shared" si="35"/>
        <v>DEI5</v>
      </c>
      <c r="D264" s="109" t="s">
        <v>584</v>
      </c>
      <c r="E264" s="109">
        <v>5</v>
      </c>
      <c r="F264" s="109">
        <v>1</v>
      </c>
      <c r="G264" s="109" t="s">
        <v>8</v>
      </c>
      <c r="H264" s="109">
        <v>3</v>
      </c>
      <c r="I264" s="137">
        <f t="shared" si="37"/>
        <v>3.4</v>
      </c>
      <c r="J264" s="133">
        <v>7.5</v>
      </c>
      <c r="K264" s="137">
        <f t="shared" si="36"/>
        <v>4.0999999999999996</v>
      </c>
      <c r="L264" s="141" t="s">
        <v>285</v>
      </c>
      <c r="M264" s="172" t="s">
        <v>634</v>
      </c>
      <c r="N264" s="109"/>
      <c r="O264" s="135">
        <f>VLOOKUP(B264,EXPLORACION!$A$2:$P$529,15,FALSE)</f>
        <v>4961541.4269000003</v>
      </c>
      <c r="P264" s="214">
        <f>VLOOKUP(B264,EXPLORACION!$A$2:$P$529,16,FALSE)</f>
        <v>2171442.3654</v>
      </c>
    </row>
    <row r="265" spans="1:16" ht="25.5" hidden="1">
      <c r="A265" s="211" t="str">
        <f t="shared" si="33"/>
        <v>DEI5P1E4</v>
      </c>
      <c r="B265" s="130" t="str">
        <f t="shared" si="34"/>
        <v>DEI5P1</v>
      </c>
      <c r="C265" s="130" t="str">
        <f t="shared" si="35"/>
        <v>DEI5</v>
      </c>
      <c r="D265" s="109" t="s">
        <v>584</v>
      </c>
      <c r="E265" s="109">
        <v>5</v>
      </c>
      <c r="F265" s="109">
        <v>1</v>
      </c>
      <c r="G265" s="109" t="s">
        <v>8</v>
      </c>
      <c r="H265" s="109">
        <v>4</v>
      </c>
      <c r="I265" s="137">
        <f t="shared" si="37"/>
        <v>7.5</v>
      </c>
      <c r="J265" s="133">
        <v>9.5</v>
      </c>
      <c r="K265" s="137">
        <f t="shared" si="36"/>
        <v>2</v>
      </c>
      <c r="L265" s="141"/>
      <c r="M265" s="172" t="s">
        <v>635</v>
      </c>
      <c r="N265" s="109"/>
      <c r="O265" s="135">
        <f>VLOOKUP(B265,EXPLORACION!$A$2:$P$529,15,FALSE)</f>
        <v>4961541.4269000003</v>
      </c>
      <c r="P265" s="214">
        <f>VLOOKUP(B265,EXPLORACION!$A$2:$P$529,16,FALSE)</f>
        <v>2171442.3654</v>
      </c>
    </row>
    <row r="266" spans="1:16" ht="25.5" hidden="1">
      <c r="A266" s="211" t="str">
        <f t="shared" si="33"/>
        <v>DEI5P1E5</v>
      </c>
      <c r="B266" s="130" t="str">
        <f t="shared" si="34"/>
        <v>DEI5P1</v>
      </c>
      <c r="C266" s="130" t="str">
        <f t="shared" si="35"/>
        <v>DEI5</v>
      </c>
      <c r="D266" s="109" t="s">
        <v>584</v>
      </c>
      <c r="E266" s="109">
        <v>5</v>
      </c>
      <c r="F266" s="109">
        <v>1</v>
      </c>
      <c r="G266" s="109" t="s">
        <v>8</v>
      </c>
      <c r="H266" s="109">
        <v>5</v>
      </c>
      <c r="I266" s="137">
        <f t="shared" si="37"/>
        <v>9.5</v>
      </c>
      <c r="J266" s="133">
        <v>10.5</v>
      </c>
      <c r="K266" s="137">
        <f t="shared" si="36"/>
        <v>1</v>
      </c>
      <c r="L266" s="141" t="s">
        <v>284</v>
      </c>
      <c r="M266" s="172" t="s">
        <v>636</v>
      </c>
      <c r="N266" s="109"/>
      <c r="O266" s="135">
        <f>VLOOKUP(B266,EXPLORACION!$A$2:$P$529,15,FALSE)</f>
        <v>4961541.4269000003</v>
      </c>
      <c r="P266" s="214">
        <f>VLOOKUP(B266,EXPLORACION!$A$2:$P$529,16,FALSE)</f>
        <v>2171442.3654</v>
      </c>
    </row>
    <row r="267" spans="1:16" ht="38.25" hidden="1">
      <c r="A267" s="211" t="str">
        <f t="shared" si="33"/>
        <v>DEI5P1E6</v>
      </c>
      <c r="B267" s="130" t="str">
        <f t="shared" si="34"/>
        <v>DEI5P1</v>
      </c>
      <c r="C267" s="130" t="str">
        <f t="shared" si="35"/>
        <v>DEI5</v>
      </c>
      <c r="D267" s="109" t="s">
        <v>584</v>
      </c>
      <c r="E267" s="109">
        <v>5</v>
      </c>
      <c r="F267" s="109">
        <v>1</v>
      </c>
      <c r="G267" s="109" t="s">
        <v>8</v>
      </c>
      <c r="H267" s="109">
        <v>6</v>
      </c>
      <c r="I267" s="137">
        <f t="shared" si="37"/>
        <v>10.5</v>
      </c>
      <c r="J267" s="133">
        <v>14.5</v>
      </c>
      <c r="K267" s="137">
        <f t="shared" si="36"/>
        <v>4</v>
      </c>
      <c r="L267" s="141" t="s">
        <v>284</v>
      </c>
      <c r="M267" s="172" t="s">
        <v>630</v>
      </c>
      <c r="N267" s="109"/>
      <c r="O267" s="135">
        <f>VLOOKUP(B267,EXPLORACION!$A$2:$P$529,15,FALSE)</f>
        <v>4961541.4269000003</v>
      </c>
      <c r="P267" s="214">
        <f>VLOOKUP(B267,EXPLORACION!$A$2:$P$529,16,FALSE)</f>
        <v>2171442.3654</v>
      </c>
    </row>
    <row r="268" spans="1:16" ht="38.25" hidden="1">
      <c r="A268" s="211" t="str">
        <f t="shared" si="33"/>
        <v>DEI5P1E7</v>
      </c>
      <c r="B268" s="130" t="str">
        <f t="shared" si="34"/>
        <v>DEI5P1</v>
      </c>
      <c r="C268" s="130" t="str">
        <f t="shared" si="35"/>
        <v>DEI5</v>
      </c>
      <c r="D268" s="109" t="s">
        <v>584</v>
      </c>
      <c r="E268" s="109">
        <v>5</v>
      </c>
      <c r="F268" s="109">
        <v>1</v>
      </c>
      <c r="G268" s="109" t="s">
        <v>8</v>
      </c>
      <c r="H268" s="109">
        <v>7</v>
      </c>
      <c r="I268" s="137">
        <f t="shared" si="37"/>
        <v>14.5</v>
      </c>
      <c r="J268" s="133">
        <v>15</v>
      </c>
      <c r="K268" s="137">
        <f t="shared" si="36"/>
        <v>0.5</v>
      </c>
      <c r="L268" s="141"/>
      <c r="M268" s="172" t="s">
        <v>631</v>
      </c>
      <c r="N268" s="109"/>
      <c r="O268" s="135">
        <f>VLOOKUP(B268,EXPLORACION!$A$2:$P$529,15,FALSE)</f>
        <v>4961541.4269000003</v>
      </c>
      <c r="P268" s="214">
        <f>VLOOKUP(B268,EXPLORACION!$A$2:$P$529,16,FALSE)</f>
        <v>2171442.3654</v>
      </c>
    </row>
    <row r="269" spans="1:16" hidden="1">
      <c r="A269" s="211" t="str">
        <f t="shared" si="33"/>
        <v>APP6P3E1</v>
      </c>
      <c r="B269" s="130" t="str">
        <f t="shared" si="34"/>
        <v>APP6P3</v>
      </c>
      <c r="C269" s="130" t="str">
        <f t="shared" si="35"/>
        <v>APP6</v>
      </c>
      <c r="D269" s="109" t="s">
        <v>654</v>
      </c>
      <c r="E269" s="109">
        <v>6</v>
      </c>
      <c r="F269" s="109">
        <v>3</v>
      </c>
      <c r="G269" s="109" t="s">
        <v>8</v>
      </c>
      <c r="H269" s="109">
        <v>1</v>
      </c>
      <c r="I269" s="137">
        <v>0</v>
      </c>
      <c r="J269" s="133">
        <v>0.2</v>
      </c>
      <c r="K269" s="137">
        <f t="shared" si="36"/>
        <v>0.2</v>
      </c>
      <c r="L269" s="109" t="s">
        <v>594</v>
      </c>
      <c r="M269" s="172" t="s">
        <v>769</v>
      </c>
      <c r="N269" s="109"/>
      <c r="O269" s="135">
        <f>VLOOKUP(B269,EXPLORACION!$A$2:$P$529,15,FALSE)</f>
        <v>4960874.4731999999</v>
      </c>
      <c r="P269" s="214">
        <f>VLOOKUP(B269,EXPLORACION!$A$2:$P$529,16,FALSE)</f>
        <v>2170578.4177000001</v>
      </c>
    </row>
    <row r="270" spans="1:16" ht="25.5" hidden="1">
      <c r="A270" s="211" t="str">
        <f t="shared" si="33"/>
        <v>APP6P3E2</v>
      </c>
      <c r="B270" s="130" t="str">
        <f t="shared" si="34"/>
        <v>APP6P3</v>
      </c>
      <c r="C270" s="130" t="str">
        <f t="shared" si="35"/>
        <v>APP6</v>
      </c>
      <c r="D270" s="109" t="s">
        <v>654</v>
      </c>
      <c r="E270" s="109">
        <v>6</v>
      </c>
      <c r="F270" s="109">
        <v>3</v>
      </c>
      <c r="G270" s="109" t="s">
        <v>8</v>
      </c>
      <c r="H270" s="109">
        <v>2</v>
      </c>
      <c r="I270" s="137">
        <f t="shared" ref="I270:I279" si="38">J269</f>
        <v>0.2</v>
      </c>
      <c r="J270" s="133">
        <v>1</v>
      </c>
      <c r="K270" s="137">
        <f t="shared" si="36"/>
        <v>0.8</v>
      </c>
      <c r="L270" s="109" t="s">
        <v>284</v>
      </c>
      <c r="M270" s="172" t="s">
        <v>770</v>
      </c>
      <c r="N270" s="109"/>
      <c r="O270" s="135">
        <f>VLOOKUP(B270,EXPLORACION!$A$2:$P$529,15,FALSE)</f>
        <v>4960874.4731999999</v>
      </c>
      <c r="P270" s="214">
        <f>VLOOKUP(B270,EXPLORACION!$A$2:$P$529,16,FALSE)</f>
        <v>2170578.4177000001</v>
      </c>
    </row>
    <row r="271" spans="1:16" ht="25.5" hidden="1">
      <c r="A271" s="211" t="str">
        <f t="shared" si="33"/>
        <v>APP6P3E3</v>
      </c>
      <c r="B271" s="130" t="str">
        <f t="shared" si="34"/>
        <v>APP6P3</v>
      </c>
      <c r="C271" s="130" t="str">
        <f t="shared" si="35"/>
        <v>APP6</v>
      </c>
      <c r="D271" s="109" t="s">
        <v>654</v>
      </c>
      <c r="E271" s="109">
        <v>6</v>
      </c>
      <c r="F271" s="109">
        <v>3</v>
      </c>
      <c r="G271" s="109" t="s">
        <v>8</v>
      </c>
      <c r="H271" s="109">
        <v>3</v>
      </c>
      <c r="I271" s="137">
        <f t="shared" si="38"/>
        <v>1</v>
      </c>
      <c r="J271" s="133">
        <v>2</v>
      </c>
      <c r="K271" s="137">
        <f t="shared" si="36"/>
        <v>1</v>
      </c>
      <c r="L271" s="109" t="s">
        <v>284</v>
      </c>
      <c r="M271" s="172" t="s">
        <v>771</v>
      </c>
      <c r="N271" s="109"/>
      <c r="O271" s="135">
        <f>VLOOKUP(B271,EXPLORACION!$A$2:$P$529,15,FALSE)</f>
        <v>4960874.4731999999</v>
      </c>
      <c r="P271" s="214">
        <f>VLOOKUP(B271,EXPLORACION!$A$2:$P$529,16,FALSE)</f>
        <v>2170578.4177000001</v>
      </c>
    </row>
    <row r="272" spans="1:16" hidden="1">
      <c r="A272" s="211" t="str">
        <f t="shared" si="33"/>
        <v>APP6P3E4</v>
      </c>
      <c r="B272" s="130" t="str">
        <f t="shared" si="34"/>
        <v>APP6P3</v>
      </c>
      <c r="C272" s="130" t="str">
        <f t="shared" si="35"/>
        <v>APP6</v>
      </c>
      <c r="D272" s="109" t="s">
        <v>654</v>
      </c>
      <c r="E272" s="109">
        <v>6</v>
      </c>
      <c r="F272" s="109">
        <v>3</v>
      </c>
      <c r="G272" s="109" t="s">
        <v>8</v>
      </c>
      <c r="H272" s="109">
        <v>4</v>
      </c>
      <c r="I272" s="137">
        <f t="shared" si="38"/>
        <v>2</v>
      </c>
      <c r="J272" s="133">
        <v>3</v>
      </c>
      <c r="K272" s="137">
        <f t="shared" si="36"/>
        <v>1</v>
      </c>
      <c r="L272" s="109" t="s">
        <v>284</v>
      </c>
      <c r="M272" s="200"/>
      <c r="N272" s="109"/>
      <c r="O272" s="135">
        <f>VLOOKUP(B272,EXPLORACION!$A$2:$P$529,15,FALSE)</f>
        <v>4960874.4731999999</v>
      </c>
      <c r="P272" s="214">
        <f>VLOOKUP(B272,EXPLORACION!$A$2:$P$529,16,FALSE)</f>
        <v>2170578.4177000001</v>
      </c>
    </row>
    <row r="273" spans="1:16" hidden="1">
      <c r="A273" s="211" t="str">
        <f t="shared" si="33"/>
        <v>APP6P3E5</v>
      </c>
      <c r="B273" s="130" t="str">
        <f t="shared" si="34"/>
        <v>APP6P3</v>
      </c>
      <c r="C273" s="130" t="str">
        <f t="shared" si="35"/>
        <v>APP6</v>
      </c>
      <c r="D273" s="109" t="s">
        <v>654</v>
      </c>
      <c r="E273" s="109">
        <v>6</v>
      </c>
      <c r="F273" s="109">
        <v>3</v>
      </c>
      <c r="G273" s="109" t="s">
        <v>8</v>
      </c>
      <c r="H273" s="109">
        <v>5</v>
      </c>
      <c r="I273" s="137">
        <f t="shared" si="38"/>
        <v>3</v>
      </c>
      <c r="J273" s="133">
        <v>4</v>
      </c>
      <c r="K273" s="137">
        <f t="shared" si="36"/>
        <v>1</v>
      </c>
      <c r="L273" s="109" t="s">
        <v>284</v>
      </c>
      <c r="M273" s="200"/>
      <c r="N273" s="109"/>
      <c r="O273" s="135">
        <f>VLOOKUP(B273,EXPLORACION!$A$2:$P$529,15,FALSE)</f>
        <v>4960874.4731999999</v>
      </c>
      <c r="P273" s="214">
        <f>VLOOKUP(B273,EXPLORACION!$A$2:$P$529,16,FALSE)</f>
        <v>2170578.4177000001</v>
      </c>
    </row>
    <row r="274" spans="1:16" ht="38.25" hidden="1">
      <c r="A274" s="211" t="str">
        <f t="shared" si="33"/>
        <v>APP6P3E6</v>
      </c>
      <c r="B274" s="130" t="str">
        <f t="shared" si="34"/>
        <v>APP6P3</v>
      </c>
      <c r="C274" s="130" t="str">
        <f t="shared" si="35"/>
        <v>APP6</v>
      </c>
      <c r="D274" s="109" t="s">
        <v>654</v>
      </c>
      <c r="E274" s="109">
        <v>6</v>
      </c>
      <c r="F274" s="109">
        <v>3</v>
      </c>
      <c r="G274" s="109" t="s">
        <v>8</v>
      </c>
      <c r="H274" s="109">
        <v>6</v>
      </c>
      <c r="I274" s="137">
        <f t="shared" si="38"/>
        <v>4</v>
      </c>
      <c r="J274" s="133">
        <v>5</v>
      </c>
      <c r="K274" s="137">
        <f t="shared" si="36"/>
        <v>1</v>
      </c>
      <c r="L274" s="109" t="s">
        <v>286</v>
      </c>
      <c r="M274" s="172" t="s">
        <v>772</v>
      </c>
      <c r="N274" s="109"/>
      <c r="O274" s="135">
        <f>VLOOKUP(B274,EXPLORACION!$A$2:$P$529,15,FALSE)</f>
        <v>4960874.4731999999</v>
      </c>
      <c r="P274" s="214">
        <f>VLOOKUP(B274,EXPLORACION!$A$2:$P$529,16,FALSE)</f>
        <v>2170578.4177000001</v>
      </c>
    </row>
    <row r="275" spans="1:16" ht="25.5" hidden="1">
      <c r="A275" s="211" t="str">
        <f t="shared" si="33"/>
        <v>APP6P3E7</v>
      </c>
      <c r="B275" s="130" t="str">
        <f t="shared" si="34"/>
        <v>APP6P3</v>
      </c>
      <c r="C275" s="130" t="str">
        <f t="shared" si="35"/>
        <v>APP6</v>
      </c>
      <c r="D275" s="109" t="s">
        <v>654</v>
      </c>
      <c r="E275" s="109">
        <v>6</v>
      </c>
      <c r="F275" s="109">
        <v>3</v>
      </c>
      <c r="G275" s="109" t="s">
        <v>8</v>
      </c>
      <c r="H275" s="109">
        <v>7</v>
      </c>
      <c r="I275" s="137">
        <f t="shared" si="38"/>
        <v>5</v>
      </c>
      <c r="J275" s="133">
        <v>7</v>
      </c>
      <c r="K275" s="137">
        <f t="shared" si="36"/>
        <v>2</v>
      </c>
      <c r="L275" s="109" t="s">
        <v>284</v>
      </c>
      <c r="M275" s="172" t="s">
        <v>773</v>
      </c>
      <c r="N275" s="109"/>
      <c r="O275" s="135">
        <f>VLOOKUP(B275,EXPLORACION!$A$2:$P$529,15,FALSE)</f>
        <v>4960874.4731999999</v>
      </c>
      <c r="P275" s="214">
        <f>VLOOKUP(B275,EXPLORACION!$A$2:$P$529,16,FALSE)</f>
        <v>2170578.4177000001</v>
      </c>
    </row>
    <row r="276" spans="1:16" ht="51" hidden="1">
      <c r="A276" s="211" t="str">
        <f t="shared" si="33"/>
        <v>APP6P3E8</v>
      </c>
      <c r="B276" s="130" t="str">
        <f t="shared" si="34"/>
        <v>APP6P3</v>
      </c>
      <c r="C276" s="130" t="str">
        <f t="shared" si="35"/>
        <v>APP6</v>
      </c>
      <c r="D276" s="109" t="s">
        <v>654</v>
      </c>
      <c r="E276" s="109">
        <v>6</v>
      </c>
      <c r="F276" s="109">
        <v>3</v>
      </c>
      <c r="G276" s="109" t="s">
        <v>8</v>
      </c>
      <c r="H276" s="109">
        <v>8</v>
      </c>
      <c r="I276" s="137">
        <f t="shared" si="38"/>
        <v>7</v>
      </c>
      <c r="J276" s="133">
        <v>9</v>
      </c>
      <c r="K276" s="137">
        <f t="shared" si="36"/>
        <v>2</v>
      </c>
      <c r="L276" s="109" t="s">
        <v>777</v>
      </c>
      <c r="M276" s="172" t="s">
        <v>774</v>
      </c>
      <c r="N276" s="109"/>
      <c r="O276" s="135">
        <f>VLOOKUP(B276,EXPLORACION!$A$2:$P$529,15,FALSE)</f>
        <v>4960874.4731999999</v>
      </c>
      <c r="P276" s="214">
        <f>VLOOKUP(B276,EXPLORACION!$A$2:$P$529,16,FALSE)</f>
        <v>2170578.4177000001</v>
      </c>
    </row>
    <row r="277" spans="1:16" ht="38.25" hidden="1">
      <c r="A277" s="211" t="str">
        <f t="shared" si="33"/>
        <v>APP6P3E9</v>
      </c>
      <c r="B277" s="130" t="str">
        <f t="shared" si="34"/>
        <v>APP6P3</v>
      </c>
      <c r="C277" s="130" t="str">
        <f t="shared" si="35"/>
        <v>APP6</v>
      </c>
      <c r="D277" s="109" t="s">
        <v>654</v>
      </c>
      <c r="E277" s="109">
        <v>6</v>
      </c>
      <c r="F277" s="109">
        <v>3</v>
      </c>
      <c r="G277" s="109" t="s">
        <v>8</v>
      </c>
      <c r="H277" s="109">
        <v>9</v>
      </c>
      <c r="I277" s="137">
        <f t="shared" si="38"/>
        <v>9</v>
      </c>
      <c r="J277" s="133">
        <v>11</v>
      </c>
      <c r="K277" s="137">
        <f t="shared" si="36"/>
        <v>2</v>
      </c>
      <c r="L277" s="109" t="s">
        <v>778</v>
      </c>
      <c r="M277" s="172" t="s">
        <v>775</v>
      </c>
      <c r="N277" s="109"/>
      <c r="O277" s="135">
        <f>VLOOKUP(B277,EXPLORACION!$A$2:$P$529,15,FALSE)</f>
        <v>4960874.4731999999</v>
      </c>
      <c r="P277" s="214">
        <f>VLOOKUP(B277,EXPLORACION!$A$2:$P$529,16,FALSE)</f>
        <v>2170578.4177000001</v>
      </c>
    </row>
    <row r="278" spans="1:16" hidden="1">
      <c r="A278" s="211" t="str">
        <f t="shared" si="33"/>
        <v>APP6P3E10</v>
      </c>
      <c r="B278" s="130" t="str">
        <f t="shared" si="34"/>
        <v>APP6P3</v>
      </c>
      <c r="C278" s="130" t="str">
        <f t="shared" si="35"/>
        <v>APP6</v>
      </c>
      <c r="D278" s="109" t="s">
        <v>654</v>
      </c>
      <c r="E278" s="109">
        <v>6</v>
      </c>
      <c r="F278" s="109">
        <v>3</v>
      </c>
      <c r="G278" s="109" t="s">
        <v>8</v>
      </c>
      <c r="H278" s="109">
        <v>10</v>
      </c>
      <c r="I278" s="137">
        <f t="shared" si="38"/>
        <v>11</v>
      </c>
      <c r="J278" s="133">
        <v>13</v>
      </c>
      <c r="K278" s="137">
        <f t="shared" si="36"/>
        <v>2</v>
      </c>
      <c r="L278" s="109" t="s">
        <v>779</v>
      </c>
      <c r="M278" s="172"/>
      <c r="N278" s="109"/>
      <c r="O278" s="135">
        <f>VLOOKUP(B278,EXPLORACION!$A$2:$P$529,15,FALSE)</f>
        <v>4960874.4731999999</v>
      </c>
      <c r="P278" s="214">
        <f>VLOOKUP(B278,EXPLORACION!$A$2:$P$529,16,FALSE)</f>
        <v>2170578.4177000001</v>
      </c>
    </row>
    <row r="279" spans="1:16" ht="51" hidden="1">
      <c r="A279" s="211" t="str">
        <f t="shared" si="33"/>
        <v>APP6P3E11</v>
      </c>
      <c r="B279" s="130" t="str">
        <f t="shared" si="34"/>
        <v>APP6P3</v>
      </c>
      <c r="C279" s="130" t="str">
        <f t="shared" si="35"/>
        <v>APP6</v>
      </c>
      <c r="D279" s="109" t="s">
        <v>654</v>
      </c>
      <c r="E279" s="109">
        <v>6</v>
      </c>
      <c r="F279" s="109">
        <v>3</v>
      </c>
      <c r="G279" s="109" t="s">
        <v>8</v>
      </c>
      <c r="H279" s="109">
        <v>11</v>
      </c>
      <c r="I279" s="137">
        <f t="shared" si="38"/>
        <v>13</v>
      </c>
      <c r="J279" s="133">
        <v>15</v>
      </c>
      <c r="K279" s="137">
        <f t="shared" si="36"/>
        <v>2</v>
      </c>
      <c r="L279" s="109" t="s">
        <v>355</v>
      </c>
      <c r="M279" s="172" t="s">
        <v>776</v>
      </c>
      <c r="N279" s="109"/>
      <c r="O279" s="135">
        <f>VLOOKUP(B279,EXPLORACION!$A$2:$P$529,15,FALSE)</f>
        <v>4960874.4731999999</v>
      </c>
      <c r="P279" s="214">
        <f>VLOOKUP(B279,EXPLORACION!$A$2:$P$529,16,FALSE)</f>
        <v>2170578.4177000001</v>
      </c>
    </row>
    <row r="280" spans="1:16" hidden="1">
      <c r="A280" s="211" t="str">
        <f t="shared" si="33"/>
        <v>APP6P2E1</v>
      </c>
      <c r="B280" s="130" t="str">
        <f t="shared" si="34"/>
        <v>APP6P2</v>
      </c>
      <c r="C280" s="130" t="str">
        <f t="shared" si="35"/>
        <v>APP6</v>
      </c>
      <c r="D280" s="109" t="s">
        <v>654</v>
      </c>
      <c r="E280" s="109">
        <v>6</v>
      </c>
      <c r="F280" s="109">
        <v>2</v>
      </c>
      <c r="G280" s="109" t="s">
        <v>8</v>
      </c>
      <c r="H280" s="109">
        <v>1</v>
      </c>
      <c r="I280" s="137">
        <v>0</v>
      </c>
      <c r="J280" s="133">
        <v>0.2</v>
      </c>
      <c r="K280" s="137">
        <f t="shared" si="36"/>
        <v>0.2</v>
      </c>
      <c r="L280" s="132" t="s">
        <v>594</v>
      </c>
      <c r="M280" s="172" t="s">
        <v>665</v>
      </c>
      <c r="N280" s="109"/>
      <c r="O280" s="135">
        <f>VLOOKUP(B280,EXPLORACION!$A$2:$P$529,15,FALSE)</f>
        <v>4960888.9439000003</v>
      </c>
      <c r="P280" s="214">
        <f>VLOOKUP(B280,EXPLORACION!$A$2:$P$529,16,FALSE)</f>
        <v>2170605.4197</v>
      </c>
    </row>
    <row r="281" spans="1:16" ht="25.5" hidden="1">
      <c r="A281" s="211" t="str">
        <f t="shared" si="33"/>
        <v>APP6P2E2</v>
      </c>
      <c r="B281" s="130" t="str">
        <f t="shared" si="34"/>
        <v>APP6P2</v>
      </c>
      <c r="C281" s="130" t="str">
        <f t="shared" si="35"/>
        <v>APP6</v>
      </c>
      <c r="D281" s="109" t="s">
        <v>654</v>
      </c>
      <c r="E281" s="109">
        <v>6</v>
      </c>
      <c r="F281" s="109">
        <v>2</v>
      </c>
      <c r="G281" s="109" t="s">
        <v>8</v>
      </c>
      <c r="H281" s="109">
        <v>2</v>
      </c>
      <c r="I281" s="137">
        <f t="shared" ref="I281:I290" si="39">J280</f>
        <v>0.2</v>
      </c>
      <c r="J281" s="133">
        <v>1</v>
      </c>
      <c r="K281" s="137">
        <f t="shared" si="36"/>
        <v>0.8</v>
      </c>
      <c r="L281" s="132" t="s">
        <v>284</v>
      </c>
      <c r="M281" s="172" t="s">
        <v>728</v>
      </c>
      <c r="N281" s="109"/>
      <c r="O281" s="135">
        <f>VLOOKUP(B281,EXPLORACION!$A$2:$P$529,15,FALSE)</f>
        <v>4960888.9439000003</v>
      </c>
      <c r="P281" s="214">
        <f>VLOOKUP(B281,EXPLORACION!$A$2:$P$529,16,FALSE)</f>
        <v>2170605.4197</v>
      </c>
    </row>
    <row r="282" spans="1:16" ht="25.5" hidden="1">
      <c r="A282" s="211" t="str">
        <f t="shared" si="33"/>
        <v>APP6P2E3</v>
      </c>
      <c r="B282" s="130" t="str">
        <f t="shared" si="34"/>
        <v>APP6P2</v>
      </c>
      <c r="C282" s="130" t="str">
        <f t="shared" si="35"/>
        <v>APP6</v>
      </c>
      <c r="D282" s="109" t="s">
        <v>654</v>
      </c>
      <c r="E282" s="109">
        <v>6</v>
      </c>
      <c r="F282" s="109">
        <v>2</v>
      </c>
      <c r="G282" s="109" t="s">
        <v>8</v>
      </c>
      <c r="H282" s="109">
        <v>3</v>
      </c>
      <c r="I282" s="137">
        <f t="shared" si="39"/>
        <v>1</v>
      </c>
      <c r="J282" s="133">
        <v>2</v>
      </c>
      <c r="K282" s="137">
        <f t="shared" si="36"/>
        <v>1</v>
      </c>
      <c r="L282" s="132" t="s">
        <v>284</v>
      </c>
      <c r="M282" s="172" t="s">
        <v>729</v>
      </c>
      <c r="N282" s="109"/>
      <c r="O282" s="135">
        <f>VLOOKUP(B282,EXPLORACION!$A$2:$P$529,15,FALSE)</f>
        <v>4960888.9439000003</v>
      </c>
      <c r="P282" s="214">
        <f>VLOOKUP(B282,EXPLORACION!$A$2:$P$529,16,FALSE)</f>
        <v>2170605.4197</v>
      </c>
    </row>
    <row r="283" spans="1:16" ht="25.5" hidden="1">
      <c r="A283" s="211" t="str">
        <f t="shared" si="33"/>
        <v>APP6P2E4</v>
      </c>
      <c r="B283" s="130" t="str">
        <f t="shared" si="34"/>
        <v>APP6P2</v>
      </c>
      <c r="C283" s="130" t="str">
        <f t="shared" si="35"/>
        <v>APP6</v>
      </c>
      <c r="D283" s="109" t="s">
        <v>654</v>
      </c>
      <c r="E283" s="109">
        <v>6</v>
      </c>
      <c r="F283" s="109">
        <v>2</v>
      </c>
      <c r="G283" s="109" t="s">
        <v>8</v>
      </c>
      <c r="H283" s="109">
        <v>4</v>
      </c>
      <c r="I283" s="137">
        <f t="shared" si="39"/>
        <v>2</v>
      </c>
      <c r="J283" s="133">
        <v>3</v>
      </c>
      <c r="K283" s="137">
        <f t="shared" si="36"/>
        <v>1</v>
      </c>
      <c r="L283" s="132" t="s">
        <v>284</v>
      </c>
      <c r="M283" s="172" t="s">
        <v>729</v>
      </c>
      <c r="N283" s="109"/>
      <c r="O283" s="135">
        <f>VLOOKUP(B283,EXPLORACION!$A$2:$P$529,15,FALSE)</f>
        <v>4960888.9439000003</v>
      </c>
      <c r="P283" s="214">
        <f>VLOOKUP(B283,EXPLORACION!$A$2:$P$529,16,FALSE)</f>
        <v>2170605.4197</v>
      </c>
    </row>
    <row r="284" spans="1:16" hidden="1">
      <c r="A284" s="211" t="str">
        <f t="shared" si="33"/>
        <v>APP6P2E5</v>
      </c>
      <c r="B284" s="130" t="str">
        <f t="shared" si="34"/>
        <v>APP6P2</v>
      </c>
      <c r="C284" s="130" t="str">
        <f t="shared" si="35"/>
        <v>APP6</v>
      </c>
      <c r="D284" s="109" t="s">
        <v>654</v>
      </c>
      <c r="E284" s="109">
        <v>6</v>
      </c>
      <c r="F284" s="109">
        <v>2</v>
      </c>
      <c r="G284" s="109" t="s">
        <v>8</v>
      </c>
      <c r="H284" s="109">
        <v>5</v>
      </c>
      <c r="I284" s="137">
        <f t="shared" si="39"/>
        <v>3</v>
      </c>
      <c r="J284" s="133">
        <v>4</v>
      </c>
      <c r="K284" s="137">
        <f t="shared" si="36"/>
        <v>1</v>
      </c>
      <c r="L284" s="132" t="s">
        <v>284</v>
      </c>
      <c r="M284" s="172"/>
      <c r="N284" s="109"/>
      <c r="O284" s="135">
        <f>VLOOKUP(B284,EXPLORACION!$A$2:$P$529,15,FALSE)</f>
        <v>4960888.9439000003</v>
      </c>
      <c r="P284" s="214">
        <f>VLOOKUP(B284,EXPLORACION!$A$2:$P$529,16,FALSE)</f>
        <v>2170605.4197</v>
      </c>
    </row>
    <row r="285" spans="1:16" ht="38.25" hidden="1">
      <c r="A285" s="211" t="str">
        <f t="shared" si="33"/>
        <v>APP6P2E6</v>
      </c>
      <c r="B285" s="130" t="str">
        <f t="shared" si="34"/>
        <v>APP6P2</v>
      </c>
      <c r="C285" s="130" t="str">
        <f t="shared" si="35"/>
        <v>APP6</v>
      </c>
      <c r="D285" s="109" t="s">
        <v>654</v>
      </c>
      <c r="E285" s="109">
        <v>6</v>
      </c>
      <c r="F285" s="109">
        <v>2</v>
      </c>
      <c r="G285" s="109" t="s">
        <v>8</v>
      </c>
      <c r="H285" s="109">
        <v>6</v>
      </c>
      <c r="I285" s="137">
        <f t="shared" si="39"/>
        <v>4</v>
      </c>
      <c r="J285" s="133">
        <v>5.5</v>
      </c>
      <c r="K285" s="137">
        <f t="shared" si="36"/>
        <v>1.5</v>
      </c>
      <c r="L285" s="132" t="s">
        <v>286</v>
      </c>
      <c r="M285" s="172" t="s">
        <v>730</v>
      </c>
      <c r="N285" s="109"/>
      <c r="O285" s="135">
        <f>VLOOKUP(B285,EXPLORACION!$A$2:$P$529,15,FALSE)</f>
        <v>4960888.9439000003</v>
      </c>
      <c r="P285" s="214">
        <f>VLOOKUP(B285,EXPLORACION!$A$2:$P$529,16,FALSE)</f>
        <v>2170605.4197</v>
      </c>
    </row>
    <row r="286" spans="1:16" ht="51" hidden="1">
      <c r="A286" s="211" t="str">
        <f t="shared" si="33"/>
        <v>APP6P2E7</v>
      </c>
      <c r="B286" s="130" t="str">
        <f t="shared" si="34"/>
        <v>APP6P2</v>
      </c>
      <c r="C286" s="130" t="str">
        <f t="shared" si="35"/>
        <v>APP6</v>
      </c>
      <c r="D286" s="109" t="s">
        <v>654</v>
      </c>
      <c r="E286" s="109">
        <v>6</v>
      </c>
      <c r="F286" s="109">
        <v>2</v>
      </c>
      <c r="G286" s="109" t="s">
        <v>8</v>
      </c>
      <c r="H286" s="109">
        <v>7</v>
      </c>
      <c r="I286" s="137">
        <f t="shared" si="39"/>
        <v>5.5</v>
      </c>
      <c r="J286" s="133">
        <v>7</v>
      </c>
      <c r="K286" s="137">
        <f t="shared" si="36"/>
        <v>1.5</v>
      </c>
      <c r="L286" s="132" t="s">
        <v>295</v>
      </c>
      <c r="M286" s="172" t="s">
        <v>731</v>
      </c>
      <c r="N286" s="109"/>
      <c r="O286" s="135">
        <f>VLOOKUP(B286,EXPLORACION!$A$2:$P$529,15,FALSE)</f>
        <v>4960888.9439000003</v>
      </c>
      <c r="P286" s="214">
        <f>VLOOKUP(B286,EXPLORACION!$A$2:$P$529,16,FALSE)</f>
        <v>2170605.4197</v>
      </c>
    </row>
    <row r="287" spans="1:16" ht="38.25" hidden="1">
      <c r="A287" s="211" t="str">
        <f t="shared" si="33"/>
        <v>APP6P2E8</v>
      </c>
      <c r="B287" s="130" t="str">
        <f t="shared" si="34"/>
        <v>APP6P2</v>
      </c>
      <c r="C287" s="130" t="str">
        <f t="shared" si="35"/>
        <v>APP6</v>
      </c>
      <c r="D287" s="109" t="s">
        <v>654</v>
      </c>
      <c r="E287" s="109">
        <v>6</v>
      </c>
      <c r="F287" s="109">
        <v>2</v>
      </c>
      <c r="G287" s="109" t="s">
        <v>8</v>
      </c>
      <c r="H287" s="109">
        <v>8</v>
      </c>
      <c r="I287" s="137">
        <f t="shared" si="39"/>
        <v>7</v>
      </c>
      <c r="J287" s="133">
        <v>9</v>
      </c>
      <c r="K287" s="137">
        <f t="shared" si="36"/>
        <v>2</v>
      </c>
      <c r="L287" s="132" t="s">
        <v>663</v>
      </c>
      <c r="M287" s="172" t="s">
        <v>732</v>
      </c>
      <c r="N287" s="109"/>
      <c r="O287" s="135">
        <f>VLOOKUP(B287,EXPLORACION!$A$2:$P$529,15,FALSE)</f>
        <v>4960888.9439000003</v>
      </c>
      <c r="P287" s="214">
        <f>VLOOKUP(B287,EXPLORACION!$A$2:$P$529,16,FALSE)</f>
        <v>2170605.4197</v>
      </c>
    </row>
    <row r="288" spans="1:16" ht="38.25" hidden="1">
      <c r="A288" s="211" t="str">
        <f t="shared" si="33"/>
        <v>APP6P2E9</v>
      </c>
      <c r="B288" s="130" t="str">
        <f t="shared" si="34"/>
        <v>APP6P2</v>
      </c>
      <c r="C288" s="130" t="str">
        <f t="shared" si="35"/>
        <v>APP6</v>
      </c>
      <c r="D288" s="109" t="s">
        <v>654</v>
      </c>
      <c r="E288" s="109">
        <v>6</v>
      </c>
      <c r="F288" s="109">
        <v>2</v>
      </c>
      <c r="G288" s="109" t="s">
        <v>8</v>
      </c>
      <c r="H288" s="109">
        <v>9</v>
      </c>
      <c r="I288" s="137">
        <f t="shared" si="39"/>
        <v>9</v>
      </c>
      <c r="J288" s="133">
        <v>11</v>
      </c>
      <c r="K288" s="137">
        <f t="shared" si="36"/>
        <v>2</v>
      </c>
      <c r="L288" s="132" t="s">
        <v>286</v>
      </c>
      <c r="M288" s="172" t="s">
        <v>733</v>
      </c>
      <c r="N288" s="109"/>
      <c r="O288" s="135">
        <f>VLOOKUP(B288,EXPLORACION!$A$2:$P$529,15,FALSE)</f>
        <v>4960888.9439000003</v>
      </c>
      <c r="P288" s="214">
        <f>VLOOKUP(B288,EXPLORACION!$A$2:$P$529,16,FALSE)</f>
        <v>2170605.4197</v>
      </c>
    </row>
    <row r="289" spans="1:16" hidden="1">
      <c r="A289" s="211" t="str">
        <f t="shared" si="33"/>
        <v>APP6P2E10</v>
      </c>
      <c r="B289" s="130" t="str">
        <f t="shared" si="34"/>
        <v>APP6P2</v>
      </c>
      <c r="C289" s="130" t="str">
        <f t="shared" si="35"/>
        <v>APP6</v>
      </c>
      <c r="D289" s="109" t="s">
        <v>654</v>
      </c>
      <c r="E289" s="109">
        <v>6</v>
      </c>
      <c r="F289" s="109">
        <v>2</v>
      </c>
      <c r="G289" s="109" t="s">
        <v>8</v>
      </c>
      <c r="H289" s="109">
        <v>10</v>
      </c>
      <c r="I289" s="137">
        <f t="shared" si="39"/>
        <v>11</v>
      </c>
      <c r="J289" s="133">
        <v>13</v>
      </c>
      <c r="K289" s="137">
        <f t="shared" si="36"/>
        <v>2</v>
      </c>
      <c r="L289" s="132" t="s">
        <v>286</v>
      </c>
      <c r="M289" s="172"/>
      <c r="N289" s="109"/>
      <c r="O289" s="135">
        <f>VLOOKUP(B289,EXPLORACION!$A$2:$P$529,15,FALSE)</f>
        <v>4960888.9439000003</v>
      </c>
      <c r="P289" s="214">
        <f>VLOOKUP(B289,EXPLORACION!$A$2:$P$529,16,FALSE)</f>
        <v>2170605.4197</v>
      </c>
    </row>
    <row r="290" spans="1:16" ht="38.25" hidden="1">
      <c r="A290" s="211" t="str">
        <f t="shared" si="33"/>
        <v>APP6P2E11</v>
      </c>
      <c r="B290" s="130" t="str">
        <f t="shared" si="34"/>
        <v>APP6P2</v>
      </c>
      <c r="C290" s="130" t="str">
        <f t="shared" si="35"/>
        <v>APP6</v>
      </c>
      <c r="D290" s="109" t="s">
        <v>654</v>
      </c>
      <c r="E290" s="109">
        <v>6</v>
      </c>
      <c r="F290" s="109">
        <v>2</v>
      </c>
      <c r="G290" s="109" t="s">
        <v>8</v>
      </c>
      <c r="H290" s="109">
        <v>11</v>
      </c>
      <c r="I290" s="137">
        <f t="shared" si="39"/>
        <v>13</v>
      </c>
      <c r="J290" s="133">
        <v>15</v>
      </c>
      <c r="K290" s="137">
        <f t="shared" si="36"/>
        <v>2</v>
      </c>
      <c r="L290" s="132" t="s">
        <v>284</v>
      </c>
      <c r="M290" s="172" t="s">
        <v>734</v>
      </c>
      <c r="N290" s="109"/>
      <c r="O290" s="135">
        <f>VLOOKUP(B290,EXPLORACION!$A$2:$P$529,15,FALSE)</f>
        <v>4960888.9439000003</v>
      </c>
      <c r="P290" s="214">
        <f>VLOOKUP(B290,EXPLORACION!$A$2:$P$529,16,FALSE)</f>
        <v>2170605.4197</v>
      </c>
    </row>
    <row r="291" spans="1:16" hidden="1">
      <c r="A291" s="211" t="str">
        <f t="shared" si="33"/>
        <v>APP6P1E1</v>
      </c>
      <c r="B291" s="130" t="str">
        <f t="shared" si="34"/>
        <v>APP6P1</v>
      </c>
      <c r="C291" s="130" t="str">
        <f t="shared" si="35"/>
        <v>APP6</v>
      </c>
      <c r="D291" s="109" t="s">
        <v>654</v>
      </c>
      <c r="E291" s="109">
        <v>6</v>
      </c>
      <c r="F291" s="109">
        <v>1</v>
      </c>
      <c r="G291" s="109" t="s">
        <v>8</v>
      </c>
      <c r="H291" s="109">
        <v>1</v>
      </c>
      <c r="I291" s="137">
        <v>0</v>
      </c>
      <c r="J291" s="133">
        <v>0.15</v>
      </c>
      <c r="K291" s="137">
        <f t="shared" si="36"/>
        <v>0.15</v>
      </c>
      <c r="L291" s="109" t="s">
        <v>594</v>
      </c>
      <c r="M291" s="172" t="s">
        <v>665</v>
      </c>
      <c r="N291" s="109"/>
      <c r="O291" s="135">
        <f>VLOOKUP(B291,EXPLORACION!$A$2:$P$529,15,FALSE)</f>
        <v>4960902.7958000004</v>
      </c>
      <c r="P291" s="214">
        <f>VLOOKUP(B291,EXPLORACION!$A$2:$P$529,16,FALSE)</f>
        <v>2170626.2834000001</v>
      </c>
    </row>
    <row r="292" spans="1:16" ht="25.5" hidden="1">
      <c r="A292" s="211" t="str">
        <f t="shared" si="33"/>
        <v>APP6P1E2</v>
      </c>
      <c r="B292" s="130" t="str">
        <f t="shared" si="34"/>
        <v>APP6P1</v>
      </c>
      <c r="C292" s="130" t="str">
        <f t="shared" si="35"/>
        <v>APP6</v>
      </c>
      <c r="D292" s="109" t="s">
        <v>654</v>
      </c>
      <c r="E292" s="109">
        <v>6</v>
      </c>
      <c r="F292" s="109">
        <v>1</v>
      </c>
      <c r="G292" s="109" t="s">
        <v>8</v>
      </c>
      <c r="H292" s="109">
        <v>2</v>
      </c>
      <c r="I292" s="137">
        <f t="shared" ref="I292:I300" si="40">J291</f>
        <v>0.15</v>
      </c>
      <c r="J292" s="133">
        <v>1</v>
      </c>
      <c r="K292" s="137">
        <f t="shared" si="36"/>
        <v>0.85</v>
      </c>
      <c r="L292" s="109" t="s">
        <v>284</v>
      </c>
      <c r="M292" s="172" t="s">
        <v>666</v>
      </c>
      <c r="N292" s="109"/>
      <c r="O292" s="135">
        <f>VLOOKUP(B292,EXPLORACION!$A$2:$P$529,15,FALSE)</f>
        <v>4960902.7958000004</v>
      </c>
      <c r="P292" s="214">
        <f>VLOOKUP(B292,EXPLORACION!$A$2:$P$529,16,FALSE)</f>
        <v>2170626.2834000001</v>
      </c>
    </row>
    <row r="293" spans="1:16" ht="25.5" hidden="1">
      <c r="A293" s="211" t="str">
        <f t="shared" si="33"/>
        <v>APP6P1E3</v>
      </c>
      <c r="B293" s="130" t="str">
        <f t="shared" si="34"/>
        <v>APP6P1</v>
      </c>
      <c r="C293" s="130" t="str">
        <f t="shared" si="35"/>
        <v>APP6</v>
      </c>
      <c r="D293" s="109" t="s">
        <v>654</v>
      </c>
      <c r="E293" s="109">
        <v>6</v>
      </c>
      <c r="F293" s="109">
        <v>1</v>
      </c>
      <c r="G293" s="109" t="s">
        <v>8</v>
      </c>
      <c r="H293" s="109">
        <v>3</v>
      </c>
      <c r="I293" s="137">
        <f t="shared" si="40"/>
        <v>1</v>
      </c>
      <c r="J293" s="133">
        <v>2</v>
      </c>
      <c r="K293" s="137">
        <f t="shared" si="36"/>
        <v>1</v>
      </c>
      <c r="L293" s="109" t="s">
        <v>663</v>
      </c>
      <c r="M293" s="201" t="s">
        <v>667</v>
      </c>
      <c r="N293" s="109"/>
      <c r="O293" s="135">
        <f>VLOOKUP(B293,EXPLORACION!$A$2:$P$529,15,FALSE)</f>
        <v>4960902.7958000004</v>
      </c>
      <c r="P293" s="214">
        <f>VLOOKUP(B293,EXPLORACION!$A$2:$P$529,16,FALSE)</f>
        <v>2170626.2834000001</v>
      </c>
    </row>
    <row r="294" spans="1:16" ht="25.5" hidden="1">
      <c r="A294" s="211" t="str">
        <f t="shared" si="33"/>
        <v>APP6P1E4</v>
      </c>
      <c r="B294" s="130" t="str">
        <f t="shared" si="34"/>
        <v>APP6P1</v>
      </c>
      <c r="C294" s="130" t="str">
        <f t="shared" si="35"/>
        <v>APP6</v>
      </c>
      <c r="D294" s="109" t="s">
        <v>654</v>
      </c>
      <c r="E294" s="109">
        <v>6</v>
      </c>
      <c r="F294" s="109">
        <v>1</v>
      </c>
      <c r="G294" s="109" t="s">
        <v>8</v>
      </c>
      <c r="H294" s="109">
        <v>4</v>
      </c>
      <c r="I294" s="137">
        <f t="shared" si="40"/>
        <v>2</v>
      </c>
      <c r="J294" s="133">
        <v>4.5</v>
      </c>
      <c r="K294" s="137">
        <f t="shared" si="36"/>
        <v>2.5</v>
      </c>
      <c r="L294" s="109" t="s">
        <v>285</v>
      </c>
      <c r="M294" s="201" t="s">
        <v>668</v>
      </c>
      <c r="N294" s="109"/>
      <c r="O294" s="135">
        <f>VLOOKUP(B294,EXPLORACION!$A$2:$P$529,15,FALSE)</f>
        <v>4960902.7958000004</v>
      </c>
      <c r="P294" s="214">
        <f>VLOOKUP(B294,EXPLORACION!$A$2:$P$529,16,FALSE)</f>
        <v>2170626.2834000001</v>
      </c>
    </row>
    <row r="295" spans="1:16" ht="51" hidden="1">
      <c r="A295" s="211" t="str">
        <f t="shared" si="33"/>
        <v>APP6P1E5</v>
      </c>
      <c r="B295" s="130" t="str">
        <f t="shared" si="34"/>
        <v>APP6P1</v>
      </c>
      <c r="C295" s="130" t="str">
        <f t="shared" si="35"/>
        <v>APP6</v>
      </c>
      <c r="D295" s="109" t="s">
        <v>654</v>
      </c>
      <c r="E295" s="109">
        <v>6</v>
      </c>
      <c r="F295" s="109">
        <v>1</v>
      </c>
      <c r="G295" s="109" t="s">
        <v>8</v>
      </c>
      <c r="H295" s="109">
        <v>5</v>
      </c>
      <c r="I295" s="137">
        <f t="shared" si="40"/>
        <v>4.5</v>
      </c>
      <c r="J295" s="133">
        <v>6</v>
      </c>
      <c r="K295" s="137">
        <f t="shared" si="36"/>
        <v>1.5</v>
      </c>
      <c r="L295" s="109" t="s">
        <v>295</v>
      </c>
      <c r="M295" s="172" t="s">
        <v>669</v>
      </c>
      <c r="N295" s="109"/>
      <c r="O295" s="135">
        <f>VLOOKUP(B295,EXPLORACION!$A$2:$P$529,15,FALSE)</f>
        <v>4960902.7958000004</v>
      </c>
      <c r="P295" s="214">
        <f>VLOOKUP(B295,EXPLORACION!$A$2:$P$529,16,FALSE)</f>
        <v>2170626.2834000001</v>
      </c>
    </row>
    <row r="296" spans="1:16" ht="38.25" hidden="1">
      <c r="A296" s="211" t="str">
        <f t="shared" si="33"/>
        <v>APP6P1E6</v>
      </c>
      <c r="B296" s="130" t="str">
        <f t="shared" si="34"/>
        <v>APP6P1</v>
      </c>
      <c r="C296" s="130" t="str">
        <f t="shared" si="35"/>
        <v>APP6</v>
      </c>
      <c r="D296" s="109" t="s">
        <v>654</v>
      </c>
      <c r="E296" s="109">
        <v>6</v>
      </c>
      <c r="F296" s="109">
        <v>1</v>
      </c>
      <c r="G296" s="109" t="s">
        <v>8</v>
      </c>
      <c r="H296" s="109">
        <v>6</v>
      </c>
      <c r="I296" s="137">
        <f t="shared" si="40"/>
        <v>6</v>
      </c>
      <c r="J296" s="133">
        <v>7</v>
      </c>
      <c r="K296" s="137">
        <f t="shared" si="36"/>
        <v>1</v>
      </c>
      <c r="L296" s="109" t="s">
        <v>286</v>
      </c>
      <c r="M296" s="172" t="s">
        <v>670</v>
      </c>
      <c r="N296" s="109"/>
      <c r="O296" s="135">
        <f>VLOOKUP(B296,EXPLORACION!$A$2:$P$529,15,FALSE)</f>
        <v>4960902.7958000004</v>
      </c>
      <c r="P296" s="214">
        <f>VLOOKUP(B296,EXPLORACION!$A$2:$P$529,16,FALSE)</f>
        <v>2170626.2834000001</v>
      </c>
    </row>
    <row r="297" spans="1:16" ht="38.25" hidden="1">
      <c r="A297" s="211" t="str">
        <f t="shared" si="33"/>
        <v>APP6P1E7</v>
      </c>
      <c r="B297" s="130" t="str">
        <f t="shared" si="34"/>
        <v>APP6P1</v>
      </c>
      <c r="C297" s="130" t="str">
        <f t="shared" si="35"/>
        <v>APP6</v>
      </c>
      <c r="D297" s="109" t="s">
        <v>654</v>
      </c>
      <c r="E297" s="109">
        <v>6</v>
      </c>
      <c r="F297" s="109">
        <v>1</v>
      </c>
      <c r="G297" s="109" t="s">
        <v>8</v>
      </c>
      <c r="H297" s="109">
        <v>7</v>
      </c>
      <c r="I297" s="137">
        <f t="shared" si="40"/>
        <v>7</v>
      </c>
      <c r="J297" s="133">
        <v>9</v>
      </c>
      <c r="K297" s="137">
        <f t="shared" si="36"/>
        <v>2</v>
      </c>
      <c r="L297" s="109" t="s">
        <v>284</v>
      </c>
      <c r="M297" s="172" t="s">
        <v>671</v>
      </c>
      <c r="N297" s="109"/>
      <c r="O297" s="135">
        <f>VLOOKUP(B297,EXPLORACION!$A$2:$P$529,15,FALSE)</f>
        <v>4960902.7958000004</v>
      </c>
      <c r="P297" s="214">
        <f>VLOOKUP(B297,EXPLORACION!$A$2:$P$529,16,FALSE)</f>
        <v>2170626.2834000001</v>
      </c>
    </row>
    <row r="298" spans="1:16" ht="63.75" hidden="1">
      <c r="A298" s="211" t="str">
        <f t="shared" si="33"/>
        <v>APP6P1E8</v>
      </c>
      <c r="B298" s="130" t="str">
        <f t="shared" si="34"/>
        <v>APP6P1</v>
      </c>
      <c r="C298" s="130" t="str">
        <f t="shared" si="35"/>
        <v>APP6</v>
      </c>
      <c r="D298" s="109" t="s">
        <v>654</v>
      </c>
      <c r="E298" s="109">
        <v>6</v>
      </c>
      <c r="F298" s="109">
        <v>1</v>
      </c>
      <c r="G298" s="109" t="s">
        <v>8</v>
      </c>
      <c r="H298" s="109">
        <v>8</v>
      </c>
      <c r="I298" s="137">
        <f t="shared" si="40"/>
        <v>9</v>
      </c>
      <c r="J298" s="133">
        <v>11</v>
      </c>
      <c r="K298" s="137">
        <f t="shared" si="36"/>
        <v>2</v>
      </c>
      <c r="L298" s="109" t="s">
        <v>664</v>
      </c>
      <c r="M298" s="172" t="s">
        <v>672</v>
      </c>
      <c r="N298" s="109"/>
      <c r="O298" s="135">
        <f>VLOOKUP(B298,EXPLORACION!$A$2:$P$529,15,FALSE)</f>
        <v>4960902.7958000004</v>
      </c>
      <c r="P298" s="214">
        <f>VLOOKUP(B298,EXPLORACION!$A$2:$P$529,16,FALSE)</f>
        <v>2170626.2834000001</v>
      </c>
    </row>
    <row r="299" spans="1:16" hidden="1">
      <c r="A299" s="211" t="str">
        <f t="shared" si="33"/>
        <v>APP6P1E9</v>
      </c>
      <c r="B299" s="130" t="str">
        <f t="shared" si="34"/>
        <v>APP6P1</v>
      </c>
      <c r="C299" s="130" t="str">
        <f t="shared" si="35"/>
        <v>APP6</v>
      </c>
      <c r="D299" s="109" t="s">
        <v>654</v>
      </c>
      <c r="E299" s="109">
        <v>6</v>
      </c>
      <c r="F299" s="109">
        <v>1</v>
      </c>
      <c r="G299" s="109" t="s">
        <v>8</v>
      </c>
      <c r="H299" s="109">
        <v>9</v>
      </c>
      <c r="I299" s="137">
        <f t="shared" si="40"/>
        <v>11</v>
      </c>
      <c r="J299" s="133">
        <v>13</v>
      </c>
      <c r="K299" s="137">
        <f t="shared" si="36"/>
        <v>2</v>
      </c>
      <c r="L299" s="109" t="s">
        <v>664</v>
      </c>
      <c r="M299" s="172"/>
      <c r="N299" s="109"/>
      <c r="O299" s="135">
        <f>VLOOKUP(B299,EXPLORACION!$A$2:$P$529,15,FALSE)</f>
        <v>4960902.7958000004</v>
      </c>
      <c r="P299" s="214">
        <f>VLOOKUP(B299,EXPLORACION!$A$2:$P$529,16,FALSE)</f>
        <v>2170626.2834000001</v>
      </c>
    </row>
    <row r="300" spans="1:16" hidden="1">
      <c r="A300" s="211" t="str">
        <f t="shared" si="33"/>
        <v>APP6P1E10</v>
      </c>
      <c r="B300" s="130" t="str">
        <f t="shared" si="34"/>
        <v>APP6P1</v>
      </c>
      <c r="C300" s="130" t="str">
        <f t="shared" si="35"/>
        <v>APP6</v>
      </c>
      <c r="D300" s="109" t="s">
        <v>654</v>
      </c>
      <c r="E300" s="109">
        <v>6</v>
      </c>
      <c r="F300" s="109">
        <v>1</v>
      </c>
      <c r="G300" s="109" t="s">
        <v>8</v>
      </c>
      <c r="H300" s="109">
        <v>10</v>
      </c>
      <c r="I300" s="137">
        <f t="shared" si="40"/>
        <v>13</v>
      </c>
      <c r="J300" s="133">
        <v>15</v>
      </c>
      <c r="K300" s="137">
        <f t="shared" si="36"/>
        <v>2</v>
      </c>
      <c r="L300" s="109" t="s">
        <v>284</v>
      </c>
      <c r="M300" s="172"/>
      <c r="N300" s="109"/>
      <c r="O300" s="135">
        <f>VLOOKUP(B300,EXPLORACION!$A$2:$P$529,15,FALSE)</f>
        <v>4960902.7958000004</v>
      </c>
      <c r="P300" s="214">
        <f>VLOOKUP(B300,EXPLORACION!$A$2:$P$529,16,FALSE)</f>
        <v>2170626.2834000001</v>
      </c>
    </row>
    <row r="301" spans="1:16" ht="25.5" hidden="1">
      <c r="A301" s="211" t="str">
        <f t="shared" si="33"/>
        <v>CTE7P3E1</v>
      </c>
      <c r="B301" s="130" t="str">
        <f t="shared" si="34"/>
        <v>CTE7P3</v>
      </c>
      <c r="C301" s="130" t="str">
        <f t="shared" si="35"/>
        <v>CTE7</v>
      </c>
      <c r="D301" s="109" t="s">
        <v>816</v>
      </c>
      <c r="E301" s="109">
        <v>7</v>
      </c>
      <c r="F301" s="109">
        <v>3</v>
      </c>
      <c r="G301" s="109" t="s">
        <v>8</v>
      </c>
      <c r="H301" s="109">
        <v>1</v>
      </c>
      <c r="I301" s="137">
        <v>0</v>
      </c>
      <c r="J301" s="133">
        <v>1</v>
      </c>
      <c r="K301" s="137">
        <f t="shared" si="36"/>
        <v>1</v>
      </c>
      <c r="L301" s="109" t="s">
        <v>284</v>
      </c>
      <c r="M301" s="172" t="s">
        <v>834</v>
      </c>
      <c r="N301" s="109"/>
      <c r="O301" s="135">
        <f>VLOOKUP(B301,EXPLORACION!$A$2:$P$529,15,FALSE)</f>
        <v>4960846.2538000001</v>
      </c>
      <c r="P301" s="214">
        <f>VLOOKUP(B301,EXPLORACION!$A$2:$P$529,16,FALSE)</f>
        <v>2170531.5750000002</v>
      </c>
    </row>
    <row r="302" spans="1:16" ht="25.5" hidden="1">
      <c r="A302" s="211" t="str">
        <f t="shared" si="33"/>
        <v>CTE7P3E2</v>
      </c>
      <c r="B302" s="130" t="str">
        <f t="shared" si="34"/>
        <v>CTE7P3</v>
      </c>
      <c r="C302" s="130" t="str">
        <f t="shared" si="35"/>
        <v>CTE7</v>
      </c>
      <c r="D302" s="109" t="s">
        <v>816</v>
      </c>
      <c r="E302" s="109">
        <v>7</v>
      </c>
      <c r="F302" s="109">
        <v>3</v>
      </c>
      <c r="G302" s="109" t="s">
        <v>8</v>
      </c>
      <c r="H302" s="109">
        <v>2</v>
      </c>
      <c r="I302" s="137">
        <f>J301</f>
        <v>1</v>
      </c>
      <c r="J302" s="133">
        <v>2.5</v>
      </c>
      <c r="K302" s="137">
        <f t="shared" si="36"/>
        <v>1.5</v>
      </c>
      <c r="L302" s="109" t="s">
        <v>338</v>
      </c>
      <c r="M302" s="172" t="s">
        <v>836</v>
      </c>
      <c r="N302" s="109"/>
      <c r="O302" s="135">
        <f>VLOOKUP(B302,EXPLORACION!$A$2:$P$529,15,FALSE)</f>
        <v>4960846.2538000001</v>
      </c>
      <c r="P302" s="214">
        <f>VLOOKUP(B302,EXPLORACION!$A$2:$P$529,16,FALSE)</f>
        <v>2170531.5750000002</v>
      </c>
    </row>
    <row r="303" spans="1:16" ht="30.95" hidden="1" customHeight="1">
      <c r="A303" s="211" t="str">
        <f t="shared" si="33"/>
        <v>CTE7P3E3</v>
      </c>
      <c r="B303" s="130" t="str">
        <f t="shared" si="34"/>
        <v>CTE7P3</v>
      </c>
      <c r="C303" s="130" t="str">
        <f t="shared" si="35"/>
        <v>CTE7</v>
      </c>
      <c r="D303" s="109" t="s">
        <v>816</v>
      </c>
      <c r="E303" s="109">
        <v>7</v>
      </c>
      <c r="F303" s="109">
        <v>3</v>
      </c>
      <c r="G303" s="109" t="s">
        <v>8</v>
      </c>
      <c r="H303" s="109">
        <v>3</v>
      </c>
      <c r="I303" s="137">
        <f>J302</f>
        <v>2.5</v>
      </c>
      <c r="J303" s="133">
        <v>6</v>
      </c>
      <c r="K303" s="137">
        <f t="shared" si="36"/>
        <v>3.5</v>
      </c>
      <c r="L303" s="109" t="s">
        <v>284</v>
      </c>
      <c r="M303" s="172" t="s">
        <v>835</v>
      </c>
      <c r="N303" s="109"/>
      <c r="O303" s="135">
        <f>VLOOKUP(B303,EXPLORACION!$A$2:$P$529,15,FALSE)</f>
        <v>4960846.2538000001</v>
      </c>
      <c r="P303" s="214">
        <f>VLOOKUP(B303,EXPLORACION!$A$2:$P$529,16,FALSE)</f>
        <v>2170531.5750000002</v>
      </c>
    </row>
    <row r="304" spans="1:16" ht="33" hidden="1" customHeight="1">
      <c r="A304" s="211" t="str">
        <f t="shared" si="33"/>
        <v>CTE7P3E4</v>
      </c>
      <c r="B304" s="130" t="str">
        <f t="shared" si="34"/>
        <v>CTE7P3</v>
      </c>
      <c r="C304" s="130" t="str">
        <f t="shared" si="35"/>
        <v>CTE7</v>
      </c>
      <c r="D304" s="109" t="s">
        <v>816</v>
      </c>
      <c r="E304" s="109">
        <v>7</v>
      </c>
      <c r="F304" s="109">
        <v>3</v>
      </c>
      <c r="G304" s="109" t="s">
        <v>8</v>
      </c>
      <c r="H304" s="109">
        <v>4</v>
      </c>
      <c r="I304" s="137">
        <f>J303</f>
        <v>6</v>
      </c>
      <c r="J304" s="133">
        <v>12</v>
      </c>
      <c r="K304" s="137">
        <f t="shared" si="36"/>
        <v>6</v>
      </c>
      <c r="L304" s="109" t="s">
        <v>284</v>
      </c>
      <c r="M304" s="172" t="s">
        <v>835</v>
      </c>
      <c r="N304" s="109"/>
      <c r="O304" s="135">
        <f>VLOOKUP(B304,EXPLORACION!$A$2:$P$529,15,FALSE)</f>
        <v>4960846.2538000001</v>
      </c>
      <c r="P304" s="214">
        <f>VLOOKUP(B304,EXPLORACION!$A$2:$P$529,16,FALSE)</f>
        <v>2170531.5750000002</v>
      </c>
    </row>
    <row r="305" spans="1:16" hidden="1">
      <c r="A305" s="211" t="str">
        <f t="shared" si="33"/>
        <v>CTE7P1E1</v>
      </c>
      <c r="B305" s="130" t="str">
        <f t="shared" si="34"/>
        <v>CTE7P1</v>
      </c>
      <c r="C305" s="130" t="str">
        <f t="shared" si="35"/>
        <v>CTE7</v>
      </c>
      <c r="D305" s="109" t="s">
        <v>816</v>
      </c>
      <c r="E305" s="109">
        <v>7</v>
      </c>
      <c r="F305" s="109">
        <v>1</v>
      </c>
      <c r="G305" s="109" t="s">
        <v>8</v>
      </c>
      <c r="H305" s="109">
        <v>1</v>
      </c>
      <c r="I305" s="137">
        <v>0</v>
      </c>
      <c r="J305" s="133">
        <v>0.5</v>
      </c>
      <c r="K305" s="137">
        <f t="shared" si="36"/>
        <v>0.5</v>
      </c>
      <c r="L305" s="109"/>
      <c r="M305" s="172" t="s">
        <v>825</v>
      </c>
      <c r="N305" s="109"/>
      <c r="O305" s="135">
        <f>VLOOKUP(B305,EXPLORACION!$A$2:$P$529,15,FALSE)</f>
        <v>4960860.4151999997</v>
      </c>
      <c r="P305" s="214">
        <f>VLOOKUP(B305,EXPLORACION!$A$2:$P$529,16,FALSE)</f>
        <v>2170555.5077999998</v>
      </c>
    </row>
    <row r="306" spans="1:16" ht="41.1" hidden="1" customHeight="1">
      <c r="A306" s="211" t="str">
        <f t="shared" si="33"/>
        <v>CTE7P1E2</v>
      </c>
      <c r="B306" s="130" t="str">
        <f t="shared" si="34"/>
        <v>CTE7P1</v>
      </c>
      <c r="C306" s="130" t="str">
        <f t="shared" si="35"/>
        <v>CTE7</v>
      </c>
      <c r="D306" s="109" t="s">
        <v>816</v>
      </c>
      <c r="E306" s="109">
        <v>7</v>
      </c>
      <c r="F306" s="109">
        <v>1</v>
      </c>
      <c r="G306" s="109" t="s">
        <v>8</v>
      </c>
      <c r="H306" s="109">
        <v>2</v>
      </c>
      <c r="I306" s="137">
        <f>J305</f>
        <v>0.5</v>
      </c>
      <c r="J306" s="133">
        <v>2.5</v>
      </c>
      <c r="K306" s="137">
        <f t="shared" si="36"/>
        <v>2</v>
      </c>
      <c r="L306" s="109" t="s">
        <v>284</v>
      </c>
      <c r="M306" s="172" t="s">
        <v>834</v>
      </c>
      <c r="N306" s="109"/>
      <c r="O306" s="135">
        <f>VLOOKUP(B306,EXPLORACION!$A$2:$P$529,15,FALSE)</f>
        <v>4960860.4151999997</v>
      </c>
      <c r="P306" s="214">
        <f>VLOOKUP(B306,EXPLORACION!$A$2:$P$529,16,FALSE)</f>
        <v>2170555.5077999998</v>
      </c>
    </row>
    <row r="307" spans="1:16" ht="36.950000000000003" hidden="1" customHeight="1">
      <c r="A307" s="211" t="str">
        <f t="shared" si="33"/>
        <v>CTE7P1E3</v>
      </c>
      <c r="B307" s="130" t="str">
        <f t="shared" si="34"/>
        <v>CTE7P1</v>
      </c>
      <c r="C307" s="130" t="str">
        <f t="shared" si="35"/>
        <v>CTE7</v>
      </c>
      <c r="D307" s="109" t="s">
        <v>816</v>
      </c>
      <c r="E307" s="109">
        <v>7</v>
      </c>
      <c r="F307" s="109">
        <v>1</v>
      </c>
      <c r="G307" s="109" t="s">
        <v>8</v>
      </c>
      <c r="H307" s="109">
        <v>3</v>
      </c>
      <c r="I307" s="137">
        <f>J306</f>
        <v>2.5</v>
      </c>
      <c r="J307" s="133">
        <v>6</v>
      </c>
      <c r="K307" s="137">
        <f t="shared" si="36"/>
        <v>3.5</v>
      </c>
      <c r="L307" s="109" t="s">
        <v>284</v>
      </c>
      <c r="M307" s="172" t="s">
        <v>835</v>
      </c>
      <c r="N307" s="109"/>
      <c r="O307" s="135">
        <f>VLOOKUP(B307,EXPLORACION!$A$2:$P$529,15,FALSE)</f>
        <v>4960860.4151999997</v>
      </c>
      <c r="P307" s="214">
        <f>VLOOKUP(B307,EXPLORACION!$A$2:$P$529,16,FALSE)</f>
        <v>2170555.5077999998</v>
      </c>
    </row>
    <row r="308" spans="1:16" ht="48" hidden="1" customHeight="1">
      <c r="A308" s="211" t="str">
        <f t="shared" si="33"/>
        <v>CTE7P1E4</v>
      </c>
      <c r="B308" s="130" t="str">
        <f t="shared" si="34"/>
        <v>CTE7P1</v>
      </c>
      <c r="C308" s="130" t="str">
        <f t="shared" si="35"/>
        <v>CTE7</v>
      </c>
      <c r="D308" s="109" t="s">
        <v>816</v>
      </c>
      <c r="E308" s="109">
        <v>7</v>
      </c>
      <c r="F308" s="109">
        <v>1</v>
      </c>
      <c r="G308" s="109" t="s">
        <v>8</v>
      </c>
      <c r="H308" s="109">
        <v>4</v>
      </c>
      <c r="I308" s="137">
        <f>J307</f>
        <v>6</v>
      </c>
      <c r="J308" s="133">
        <v>12</v>
      </c>
      <c r="K308" s="137">
        <f t="shared" si="36"/>
        <v>6</v>
      </c>
      <c r="L308" s="109" t="s">
        <v>284</v>
      </c>
      <c r="M308" s="172" t="s">
        <v>835</v>
      </c>
      <c r="N308" s="109"/>
      <c r="O308" s="135">
        <f>VLOOKUP(B308,EXPLORACION!$A$2:$P$529,15,FALSE)</f>
        <v>4960860.4151999997</v>
      </c>
      <c r="P308" s="214">
        <f>VLOOKUP(B308,EXPLORACION!$A$2:$P$529,16,FALSE)</f>
        <v>2170555.5077999998</v>
      </c>
    </row>
    <row r="309" spans="1:16" ht="48" hidden="1" customHeight="1">
      <c r="A309" s="211" t="str">
        <f t="shared" si="33"/>
        <v>LHL8P4E3</v>
      </c>
      <c r="B309" s="130" t="str">
        <f t="shared" si="34"/>
        <v>LHL8P4</v>
      </c>
      <c r="C309" s="130" t="str">
        <f t="shared" si="35"/>
        <v>LHL8</v>
      </c>
      <c r="D309" s="109" t="s">
        <v>844</v>
      </c>
      <c r="E309" s="109">
        <v>8</v>
      </c>
      <c r="F309" s="109">
        <f>4</f>
        <v>4</v>
      </c>
      <c r="G309" s="109" t="s">
        <v>8</v>
      </c>
      <c r="H309" s="109">
        <v>3</v>
      </c>
      <c r="I309" s="137">
        <v>0</v>
      </c>
      <c r="J309" s="133">
        <v>0.1</v>
      </c>
      <c r="K309" s="137">
        <f t="shared" si="36"/>
        <v>0.1</v>
      </c>
      <c r="L309" s="111" t="s">
        <v>354</v>
      </c>
      <c r="M309" s="172" t="s">
        <v>860</v>
      </c>
      <c r="N309" s="109"/>
      <c r="O309" s="135">
        <f>VLOOKUP(B309,EXPLORACION!$A$2:$P$529,15,FALSE)</f>
        <v>4959903.2476000004</v>
      </c>
      <c r="P309" s="214">
        <f>VLOOKUP(B309,EXPLORACION!$A$2:$P$529,16,FALSE)</f>
        <v>2169913.6008000001</v>
      </c>
    </row>
    <row r="310" spans="1:16" ht="25.5" hidden="1">
      <c r="A310" s="211" t="str">
        <f t="shared" si="33"/>
        <v>LHL8P4E4</v>
      </c>
      <c r="B310" s="130" t="str">
        <f t="shared" si="34"/>
        <v>LHL8P4</v>
      </c>
      <c r="C310" s="130" t="str">
        <f t="shared" si="35"/>
        <v>LHL8</v>
      </c>
      <c r="D310" s="109" t="s">
        <v>844</v>
      </c>
      <c r="E310" s="109">
        <v>8</v>
      </c>
      <c r="F310" s="109">
        <v>4</v>
      </c>
      <c r="G310" s="109" t="s">
        <v>8</v>
      </c>
      <c r="H310" s="109">
        <v>4</v>
      </c>
      <c r="I310" s="137">
        <v>1</v>
      </c>
      <c r="J310" s="133">
        <v>3.7</v>
      </c>
      <c r="K310" s="137">
        <f t="shared" si="36"/>
        <v>2.7</v>
      </c>
      <c r="L310" s="111" t="s">
        <v>12</v>
      </c>
      <c r="M310" s="172" t="s">
        <v>861</v>
      </c>
      <c r="N310" s="109"/>
      <c r="O310" s="135">
        <f>VLOOKUP(B310,EXPLORACION!$A$2:$P$529,15,FALSE)</f>
        <v>4959903.2476000004</v>
      </c>
      <c r="P310" s="214">
        <f>VLOOKUP(B310,EXPLORACION!$A$2:$P$529,16,FALSE)</f>
        <v>2169913.6008000001</v>
      </c>
    </row>
    <row r="311" spans="1:16" s="170" customFormat="1" ht="24" hidden="1" customHeight="1">
      <c r="A311" s="211" t="str">
        <f t="shared" si="33"/>
        <v>LHL8P4E4</v>
      </c>
      <c r="B311" s="130" t="str">
        <f t="shared" si="34"/>
        <v>LHL8P4</v>
      </c>
      <c r="C311" s="130" t="str">
        <f t="shared" si="35"/>
        <v>LHL8</v>
      </c>
      <c r="D311" s="109" t="s">
        <v>844</v>
      </c>
      <c r="E311" s="109">
        <v>8</v>
      </c>
      <c r="F311" s="109">
        <v>4</v>
      </c>
      <c r="G311" s="109" t="s">
        <v>8</v>
      </c>
      <c r="H311" s="109">
        <v>4</v>
      </c>
      <c r="I311" s="137">
        <v>3.7</v>
      </c>
      <c r="J311" s="133">
        <v>15</v>
      </c>
      <c r="K311" s="137">
        <f t="shared" si="36"/>
        <v>11.3</v>
      </c>
      <c r="L311" s="111" t="s">
        <v>474</v>
      </c>
      <c r="M311" s="172" t="s">
        <v>862</v>
      </c>
      <c r="N311" s="109"/>
      <c r="O311" s="135">
        <f>VLOOKUP(B311,EXPLORACION!$A$2:$P$529,15,FALSE)</f>
        <v>4959903.2476000004</v>
      </c>
      <c r="P311" s="214">
        <f>VLOOKUP(B311,EXPLORACION!$A$2:$P$529,16,FALSE)</f>
        <v>2169913.6008000001</v>
      </c>
    </row>
    <row r="312" spans="1:16" ht="25.5" hidden="1">
      <c r="A312" s="211" t="str">
        <f t="shared" si="33"/>
        <v>LHL8P3E1</v>
      </c>
      <c r="B312" s="130" t="str">
        <f t="shared" si="34"/>
        <v>LHL8P3</v>
      </c>
      <c r="C312" s="130" t="str">
        <f t="shared" si="35"/>
        <v>LHL8</v>
      </c>
      <c r="D312" s="109" t="s">
        <v>844</v>
      </c>
      <c r="E312" s="109">
        <v>8</v>
      </c>
      <c r="F312" s="109">
        <v>3</v>
      </c>
      <c r="G312" s="109" t="s">
        <v>8</v>
      </c>
      <c r="H312" s="109">
        <v>1</v>
      </c>
      <c r="I312" s="137">
        <v>0</v>
      </c>
      <c r="J312" s="133">
        <v>0.1</v>
      </c>
      <c r="K312" s="137">
        <f t="shared" si="36"/>
        <v>0.1</v>
      </c>
      <c r="L312" s="110" t="s">
        <v>354</v>
      </c>
      <c r="M312" s="172" t="s">
        <v>854</v>
      </c>
      <c r="N312" s="109"/>
      <c r="O312" s="135">
        <f>VLOOKUP(B312,EXPLORACION!$A$2:$P$529,15,FALSE)</f>
        <v>4959903.2476000004</v>
      </c>
      <c r="P312" s="214">
        <f>VLOOKUP(B312,EXPLORACION!$A$2:$P$529,16,FALSE)</f>
        <v>2169913.6008000001</v>
      </c>
    </row>
    <row r="313" spans="1:16" ht="51" hidden="1">
      <c r="A313" s="211" t="str">
        <f t="shared" si="33"/>
        <v>LHL8P3E2</v>
      </c>
      <c r="B313" s="130" t="str">
        <f t="shared" si="34"/>
        <v>LHL8P3</v>
      </c>
      <c r="C313" s="130" t="str">
        <f t="shared" si="35"/>
        <v>LHL8</v>
      </c>
      <c r="D313" s="109" t="s">
        <v>844</v>
      </c>
      <c r="E313" s="109">
        <v>8</v>
      </c>
      <c r="F313" s="109">
        <v>3</v>
      </c>
      <c r="G313" s="109" t="s">
        <v>8</v>
      </c>
      <c r="H313" s="109">
        <v>2</v>
      </c>
      <c r="I313" s="137">
        <v>0.1</v>
      </c>
      <c r="J313" s="133">
        <v>4</v>
      </c>
      <c r="K313" s="137">
        <f t="shared" si="36"/>
        <v>3.9</v>
      </c>
      <c r="L313" s="110" t="s">
        <v>338</v>
      </c>
      <c r="M313" s="172" t="s">
        <v>855</v>
      </c>
      <c r="N313" s="109"/>
      <c r="O313" s="135">
        <f>VLOOKUP(B313,EXPLORACION!$A$2:$P$529,15,FALSE)</f>
        <v>4959903.2476000004</v>
      </c>
      <c r="P313" s="214">
        <f>VLOOKUP(B313,EXPLORACION!$A$2:$P$529,16,FALSE)</f>
        <v>2169913.6008000001</v>
      </c>
    </row>
    <row r="314" spans="1:16" ht="25.5" hidden="1">
      <c r="A314" s="213" t="str">
        <f>CONCATENATE(D314,E314,G314,F314,"E",H317)</f>
        <v>LHL8P3E3</v>
      </c>
      <c r="B314" s="167" t="str">
        <f t="shared" si="34"/>
        <v>LHL8P3</v>
      </c>
      <c r="C314" s="167" t="str">
        <f t="shared" si="35"/>
        <v>LHL8</v>
      </c>
      <c r="D314" s="110" t="s">
        <v>844</v>
      </c>
      <c r="E314" s="110">
        <v>8</v>
      </c>
      <c r="F314" s="110">
        <v>3</v>
      </c>
      <c r="G314" s="110" t="s">
        <v>8</v>
      </c>
      <c r="H314" s="110">
        <v>2</v>
      </c>
      <c r="I314" s="168">
        <f>J313</f>
        <v>4</v>
      </c>
      <c r="J314" s="169">
        <v>7</v>
      </c>
      <c r="K314" s="168">
        <f t="shared" si="36"/>
        <v>3</v>
      </c>
      <c r="L314" s="110" t="s">
        <v>474</v>
      </c>
      <c r="M314" s="172" t="s">
        <v>856</v>
      </c>
      <c r="N314" s="110"/>
      <c r="O314" s="135">
        <f>VLOOKUP(B314,EXPLORACION!$A$2:$P$529,15,FALSE)</f>
        <v>4959903.2476000004</v>
      </c>
      <c r="P314" s="214">
        <f>VLOOKUP(B314,EXPLORACION!$A$2:$P$529,16,FALSE)</f>
        <v>2169913.6008000001</v>
      </c>
    </row>
    <row r="315" spans="1:16" hidden="1">
      <c r="A315" s="211" t="str">
        <f>CONCATENATE(D315,E315,G315,F315,"E",H318)</f>
        <v>LHL8P3E1</v>
      </c>
      <c r="B315" s="130" t="str">
        <f t="shared" si="34"/>
        <v>LHL8P3</v>
      </c>
      <c r="C315" s="130" t="str">
        <f t="shared" si="35"/>
        <v>LHL8</v>
      </c>
      <c r="D315" s="109" t="s">
        <v>844</v>
      </c>
      <c r="E315" s="109">
        <v>8</v>
      </c>
      <c r="F315" s="109">
        <v>3</v>
      </c>
      <c r="G315" s="109" t="s">
        <v>8</v>
      </c>
      <c r="H315" s="109">
        <v>2</v>
      </c>
      <c r="I315" s="137">
        <f>J314</f>
        <v>7</v>
      </c>
      <c r="J315" s="133">
        <v>8</v>
      </c>
      <c r="K315" s="137">
        <f t="shared" si="36"/>
        <v>1</v>
      </c>
      <c r="L315" s="110" t="s">
        <v>338</v>
      </c>
      <c r="M315" s="172" t="s">
        <v>857</v>
      </c>
      <c r="N315" s="109"/>
      <c r="O315" s="135">
        <f>VLOOKUP(B315,EXPLORACION!$A$2:$P$529,15,FALSE)</f>
        <v>4959903.2476000004</v>
      </c>
      <c r="P315" s="214">
        <f>VLOOKUP(B315,EXPLORACION!$A$2:$P$529,16,FALSE)</f>
        <v>2169913.6008000001</v>
      </c>
    </row>
    <row r="316" spans="1:16" ht="30.95" hidden="1" customHeight="1">
      <c r="A316" s="211" t="str">
        <f t="shared" ref="A316:A379" si="41">CONCATENATE(D316,E316,G316,F316,"E",H316)</f>
        <v>LHL8P3E2</v>
      </c>
      <c r="B316" s="130" t="str">
        <f t="shared" si="34"/>
        <v>LHL8P3</v>
      </c>
      <c r="C316" s="130" t="str">
        <f t="shared" si="35"/>
        <v>LHL8</v>
      </c>
      <c r="D316" s="109" t="s">
        <v>844</v>
      </c>
      <c r="E316" s="109">
        <v>8</v>
      </c>
      <c r="F316" s="109">
        <v>3</v>
      </c>
      <c r="G316" s="109" t="s">
        <v>8</v>
      </c>
      <c r="H316" s="109">
        <v>2</v>
      </c>
      <c r="I316" s="137">
        <f>J315</f>
        <v>8</v>
      </c>
      <c r="J316" s="133">
        <v>11</v>
      </c>
      <c r="K316" s="137">
        <f t="shared" si="36"/>
        <v>3</v>
      </c>
      <c r="L316" s="110" t="s">
        <v>474</v>
      </c>
      <c r="M316" s="172" t="s">
        <v>858</v>
      </c>
      <c r="N316" s="109"/>
      <c r="O316" s="135">
        <f>VLOOKUP(B316,EXPLORACION!$A$2:$P$529,15,FALSE)</f>
        <v>4959903.2476000004</v>
      </c>
      <c r="P316" s="214">
        <f>VLOOKUP(B316,EXPLORACION!$A$2:$P$529,16,FALSE)</f>
        <v>2169913.6008000001</v>
      </c>
    </row>
    <row r="317" spans="1:16" ht="38.25" hidden="1">
      <c r="A317" s="211" t="str">
        <f t="shared" si="41"/>
        <v>LHL8P3E3</v>
      </c>
      <c r="B317" s="130" t="str">
        <f t="shared" si="34"/>
        <v>LHL8P3</v>
      </c>
      <c r="C317" s="130" t="str">
        <f t="shared" si="35"/>
        <v>LHL8</v>
      </c>
      <c r="D317" s="109" t="s">
        <v>844</v>
      </c>
      <c r="E317" s="109">
        <v>8</v>
      </c>
      <c r="F317" s="109">
        <v>3</v>
      </c>
      <c r="G317" s="109" t="s">
        <v>8</v>
      </c>
      <c r="H317" s="109">
        <v>3</v>
      </c>
      <c r="I317" s="137">
        <v>5.6</v>
      </c>
      <c r="J317" s="133">
        <v>15</v>
      </c>
      <c r="K317" s="137">
        <f t="shared" si="36"/>
        <v>9.4</v>
      </c>
      <c r="L317" s="110" t="s">
        <v>12</v>
      </c>
      <c r="M317" s="172" t="s">
        <v>859</v>
      </c>
      <c r="N317" s="109"/>
      <c r="O317" s="135">
        <f>VLOOKUP(B317,EXPLORACION!$A$2:$P$529,15,FALSE)</f>
        <v>4959903.2476000004</v>
      </c>
      <c r="P317" s="214">
        <f>VLOOKUP(B317,EXPLORACION!$A$2:$P$529,16,FALSE)</f>
        <v>2169913.6008000001</v>
      </c>
    </row>
    <row r="318" spans="1:16" hidden="1">
      <c r="A318" s="211" t="str">
        <f t="shared" si="41"/>
        <v>LHL9P4E1</v>
      </c>
      <c r="B318" s="130" t="str">
        <f t="shared" si="34"/>
        <v>LHL9P4</v>
      </c>
      <c r="C318" s="130" t="str">
        <f t="shared" si="35"/>
        <v>LHL9</v>
      </c>
      <c r="D318" s="109" t="s">
        <v>844</v>
      </c>
      <c r="E318" s="109">
        <v>9</v>
      </c>
      <c r="F318" s="109">
        <v>4</v>
      </c>
      <c r="G318" s="109" t="s">
        <v>8</v>
      </c>
      <c r="H318" s="109">
        <v>1</v>
      </c>
      <c r="I318" s="137">
        <v>0</v>
      </c>
      <c r="J318" s="133">
        <v>0.5</v>
      </c>
      <c r="K318" s="137">
        <f t="shared" si="36"/>
        <v>0.5</v>
      </c>
      <c r="L318" s="109" t="s">
        <v>354</v>
      </c>
      <c r="M318" s="172" t="s">
        <v>881</v>
      </c>
      <c r="N318" s="109"/>
      <c r="O318" s="135">
        <f>VLOOKUP(B318,EXPLORACION!$A$2:$P$529,15,FALSE)</f>
        <v>4959994.4173999997</v>
      </c>
      <c r="P318" s="214">
        <f>VLOOKUP(B318,EXPLORACION!$A$2:$P$529,16,FALSE)</f>
        <v>2168948.2626</v>
      </c>
    </row>
    <row r="319" spans="1:16" ht="25.5" hidden="1">
      <c r="A319" s="211" t="str">
        <f t="shared" si="41"/>
        <v>LHL9P4E2</v>
      </c>
      <c r="B319" s="130" t="str">
        <f t="shared" si="34"/>
        <v>LHL9P4</v>
      </c>
      <c r="C319" s="130" t="str">
        <f t="shared" si="35"/>
        <v>LHL9</v>
      </c>
      <c r="D319" s="109" t="s">
        <v>844</v>
      </c>
      <c r="E319" s="109">
        <v>9</v>
      </c>
      <c r="F319" s="109">
        <v>4</v>
      </c>
      <c r="G319" s="109" t="s">
        <v>8</v>
      </c>
      <c r="H319" s="109">
        <v>2</v>
      </c>
      <c r="I319" s="137">
        <f>J318</f>
        <v>0.5</v>
      </c>
      <c r="J319" s="133">
        <v>2.6</v>
      </c>
      <c r="K319" s="137">
        <f t="shared" si="36"/>
        <v>2.1</v>
      </c>
      <c r="L319" s="109" t="s">
        <v>284</v>
      </c>
      <c r="M319" s="172" t="s">
        <v>882</v>
      </c>
      <c r="N319" s="109"/>
      <c r="O319" s="135">
        <f>VLOOKUP(B319,EXPLORACION!$A$2:$P$529,15,FALSE)</f>
        <v>4959994.4173999997</v>
      </c>
      <c r="P319" s="214">
        <f>VLOOKUP(B319,EXPLORACION!$A$2:$P$529,16,FALSE)</f>
        <v>2168948.2626</v>
      </c>
    </row>
    <row r="320" spans="1:16" ht="38.25" hidden="1">
      <c r="A320" s="211" t="str">
        <f t="shared" si="41"/>
        <v>LHL9P4E3</v>
      </c>
      <c r="B320" s="130" t="str">
        <f t="shared" si="34"/>
        <v>LHL9P4</v>
      </c>
      <c r="C320" s="130" t="str">
        <f t="shared" si="35"/>
        <v>LHL9</v>
      </c>
      <c r="D320" s="109" t="s">
        <v>844</v>
      </c>
      <c r="E320" s="109">
        <v>9</v>
      </c>
      <c r="F320" s="109">
        <v>4</v>
      </c>
      <c r="G320" s="109" t="s">
        <v>8</v>
      </c>
      <c r="H320" s="109">
        <v>3</v>
      </c>
      <c r="I320" s="137">
        <f>J319</f>
        <v>2.6</v>
      </c>
      <c r="J320" s="133">
        <v>4.5999999999999996</v>
      </c>
      <c r="K320" s="137">
        <f t="shared" si="36"/>
        <v>1.9999999999999996</v>
      </c>
      <c r="L320" s="109" t="s">
        <v>12</v>
      </c>
      <c r="M320" s="172" t="s">
        <v>883</v>
      </c>
      <c r="N320" s="109"/>
      <c r="O320" s="135">
        <f>VLOOKUP(B320,EXPLORACION!$A$2:$P$529,15,FALSE)</f>
        <v>4959994.4173999997</v>
      </c>
      <c r="P320" s="214">
        <f>VLOOKUP(B320,EXPLORACION!$A$2:$P$529,16,FALSE)</f>
        <v>2168948.2626</v>
      </c>
    </row>
    <row r="321" spans="1:16" ht="33.950000000000003" hidden="1" customHeight="1">
      <c r="A321" s="211" t="str">
        <f t="shared" si="41"/>
        <v>LHL9P4E4</v>
      </c>
      <c r="B321" s="130" t="str">
        <f t="shared" si="34"/>
        <v>LHL9P4</v>
      </c>
      <c r="C321" s="130" t="str">
        <f t="shared" si="35"/>
        <v>LHL9</v>
      </c>
      <c r="D321" s="109" t="s">
        <v>844</v>
      </c>
      <c r="E321" s="109">
        <v>9</v>
      </c>
      <c r="F321" s="109">
        <v>4</v>
      </c>
      <c r="G321" s="109" t="s">
        <v>8</v>
      </c>
      <c r="H321" s="109">
        <v>4</v>
      </c>
      <c r="I321" s="137">
        <f>J320</f>
        <v>4.5999999999999996</v>
      </c>
      <c r="J321" s="133">
        <v>13</v>
      </c>
      <c r="K321" s="137">
        <f t="shared" si="36"/>
        <v>8.4</v>
      </c>
      <c r="L321" s="109" t="s">
        <v>463</v>
      </c>
      <c r="M321" s="172" t="s">
        <v>884</v>
      </c>
      <c r="N321" s="109"/>
      <c r="O321" s="135">
        <f>VLOOKUP(B321,EXPLORACION!$A$2:$P$529,15,FALSE)</f>
        <v>4959994.4173999997</v>
      </c>
      <c r="P321" s="214">
        <f>VLOOKUP(B321,EXPLORACION!$A$2:$P$529,16,FALSE)</f>
        <v>2168948.2626</v>
      </c>
    </row>
    <row r="322" spans="1:16" ht="39" hidden="1" customHeight="1">
      <c r="A322" s="211" t="str">
        <f t="shared" si="41"/>
        <v>LHL9P4E5</v>
      </c>
      <c r="B322" s="130" t="str">
        <f t="shared" ref="B322:B385" si="42">CONCATENATE(D322,E322,G322,F322)</f>
        <v>LHL9P4</v>
      </c>
      <c r="C322" s="130" t="str">
        <f t="shared" ref="C322:C385" si="43">CONCATENATE(D322,E322)</f>
        <v>LHL9</v>
      </c>
      <c r="D322" s="109" t="s">
        <v>844</v>
      </c>
      <c r="E322" s="109">
        <v>9</v>
      </c>
      <c r="F322" s="109">
        <v>4</v>
      </c>
      <c r="G322" s="109" t="s">
        <v>8</v>
      </c>
      <c r="H322" s="109">
        <v>5</v>
      </c>
      <c r="I322" s="137">
        <v>13</v>
      </c>
      <c r="J322" s="133">
        <v>15</v>
      </c>
      <c r="K322" s="137">
        <f t="shared" ref="K322:K385" si="44">J322-I322</f>
        <v>2</v>
      </c>
      <c r="L322" s="109" t="s">
        <v>341</v>
      </c>
      <c r="M322" s="172" t="s">
        <v>880</v>
      </c>
      <c r="N322" s="109"/>
      <c r="O322" s="135">
        <f>VLOOKUP(B322,EXPLORACION!$A$2:$P$529,15,FALSE)</f>
        <v>4959994.4173999997</v>
      </c>
      <c r="P322" s="214">
        <f>VLOOKUP(B322,EXPLORACION!$A$2:$P$529,16,FALSE)</f>
        <v>2168948.2626</v>
      </c>
    </row>
    <row r="323" spans="1:16" hidden="1">
      <c r="A323" s="211" t="str">
        <f t="shared" si="41"/>
        <v>LHL9P3E1</v>
      </c>
      <c r="B323" s="130" t="str">
        <f t="shared" si="42"/>
        <v>LHL9P3</v>
      </c>
      <c r="C323" s="130" t="str">
        <f t="shared" si="43"/>
        <v>LHL9</v>
      </c>
      <c r="D323" s="109" t="s">
        <v>844</v>
      </c>
      <c r="E323" s="109">
        <v>9</v>
      </c>
      <c r="F323" s="109">
        <v>3</v>
      </c>
      <c r="G323" s="109" t="s">
        <v>8</v>
      </c>
      <c r="H323" s="109">
        <v>1</v>
      </c>
      <c r="I323" s="137">
        <v>0</v>
      </c>
      <c r="J323" s="133">
        <v>0.5</v>
      </c>
      <c r="K323" s="137">
        <f t="shared" si="44"/>
        <v>0.5</v>
      </c>
      <c r="L323" s="109" t="s">
        <v>853</v>
      </c>
      <c r="M323" s="172" t="s">
        <v>876</v>
      </c>
      <c r="N323" s="109"/>
      <c r="O323" s="135">
        <f>VLOOKUP(B323,EXPLORACION!$A$2:$P$529,15,FALSE)</f>
        <v>4959994.4173999997</v>
      </c>
      <c r="P323" s="214">
        <f>VLOOKUP(B323,EXPLORACION!$A$2:$P$529,16,FALSE)</f>
        <v>2168948.2626</v>
      </c>
    </row>
    <row r="324" spans="1:16" ht="25.5" hidden="1">
      <c r="A324" s="211" t="str">
        <f t="shared" si="41"/>
        <v>LHL9P3E2</v>
      </c>
      <c r="B324" s="130" t="str">
        <f t="shared" si="42"/>
        <v>LHL9P3</v>
      </c>
      <c r="C324" s="130" t="str">
        <f t="shared" si="43"/>
        <v>LHL9</v>
      </c>
      <c r="D324" s="109" t="s">
        <v>844</v>
      </c>
      <c r="E324" s="109">
        <v>9</v>
      </c>
      <c r="F324" s="109">
        <v>3</v>
      </c>
      <c r="G324" s="109" t="s">
        <v>8</v>
      </c>
      <c r="H324" s="109">
        <v>2</v>
      </c>
      <c r="I324" s="137">
        <f>J323</f>
        <v>0.5</v>
      </c>
      <c r="J324" s="133">
        <v>2.6</v>
      </c>
      <c r="K324" s="137">
        <f t="shared" si="44"/>
        <v>2.1</v>
      </c>
      <c r="L324" s="109" t="s">
        <v>12</v>
      </c>
      <c r="M324" s="172" t="s">
        <v>877</v>
      </c>
      <c r="N324" s="109"/>
      <c r="O324" s="135">
        <f>VLOOKUP(B324,EXPLORACION!$A$2:$P$529,15,FALSE)</f>
        <v>4959994.4173999997</v>
      </c>
      <c r="P324" s="214">
        <f>VLOOKUP(B324,EXPLORACION!$A$2:$P$529,16,FALSE)</f>
        <v>2168948.2626</v>
      </c>
    </row>
    <row r="325" spans="1:16" ht="25.5" hidden="1">
      <c r="A325" s="211" t="str">
        <f t="shared" si="41"/>
        <v>LHL9P3E3</v>
      </c>
      <c r="B325" s="130" t="str">
        <f t="shared" si="42"/>
        <v>LHL9P3</v>
      </c>
      <c r="C325" s="130" t="str">
        <f t="shared" si="43"/>
        <v>LHL9</v>
      </c>
      <c r="D325" s="109" t="s">
        <v>844</v>
      </c>
      <c r="E325" s="109">
        <v>9</v>
      </c>
      <c r="F325" s="109">
        <v>3</v>
      </c>
      <c r="G325" s="109" t="s">
        <v>8</v>
      </c>
      <c r="H325" s="109">
        <v>3</v>
      </c>
      <c r="I325" s="137">
        <f>J324</f>
        <v>2.6</v>
      </c>
      <c r="J325" s="133">
        <v>4.5999999999999996</v>
      </c>
      <c r="K325" s="137">
        <f t="shared" si="44"/>
        <v>1.9999999999999996</v>
      </c>
      <c r="L325" s="109" t="s">
        <v>284</v>
      </c>
      <c r="M325" s="172" t="s">
        <v>878</v>
      </c>
      <c r="N325" s="109"/>
      <c r="O325" s="135">
        <f>VLOOKUP(B325,EXPLORACION!$A$2:$P$529,15,FALSE)</f>
        <v>4959994.4173999997</v>
      </c>
      <c r="P325" s="214">
        <f>VLOOKUP(B325,EXPLORACION!$A$2:$P$529,16,FALSE)</f>
        <v>2168948.2626</v>
      </c>
    </row>
    <row r="326" spans="1:16" ht="38.25" hidden="1">
      <c r="A326" s="211" t="str">
        <f t="shared" si="41"/>
        <v>LHL9P3E4</v>
      </c>
      <c r="B326" s="130" t="str">
        <f t="shared" si="42"/>
        <v>LHL9P3</v>
      </c>
      <c r="C326" s="130" t="str">
        <f t="shared" si="43"/>
        <v>LHL9</v>
      </c>
      <c r="D326" s="109" t="s">
        <v>844</v>
      </c>
      <c r="E326" s="109">
        <v>9</v>
      </c>
      <c r="F326" s="109">
        <v>3</v>
      </c>
      <c r="G326" s="109" t="s">
        <v>8</v>
      </c>
      <c r="H326" s="109">
        <v>4</v>
      </c>
      <c r="I326" s="137">
        <f>J325</f>
        <v>4.5999999999999996</v>
      </c>
      <c r="J326" s="133">
        <v>9</v>
      </c>
      <c r="K326" s="137">
        <f t="shared" si="44"/>
        <v>4.4000000000000004</v>
      </c>
      <c r="L326" s="109" t="s">
        <v>12</v>
      </c>
      <c r="M326" s="172" t="s">
        <v>879</v>
      </c>
      <c r="N326" s="109"/>
      <c r="O326" s="135">
        <f>VLOOKUP(B326,EXPLORACION!$A$2:$P$529,15,FALSE)</f>
        <v>4959994.4173999997</v>
      </c>
      <c r="P326" s="214">
        <f>VLOOKUP(B326,EXPLORACION!$A$2:$P$529,16,FALSE)</f>
        <v>2168948.2626</v>
      </c>
    </row>
    <row r="327" spans="1:16" ht="38.1" hidden="1" customHeight="1">
      <c r="A327" s="211" t="str">
        <f t="shared" si="41"/>
        <v>LHL9P3E5</v>
      </c>
      <c r="B327" s="130" t="str">
        <f t="shared" si="42"/>
        <v>LHL9P3</v>
      </c>
      <c r="C327" s="130" t="str">
        <f t="shared" si="43"/>
        <v>LHL9</v>
      </c>
      <c r="D327" s="109" t="s">
        <v>844</v>
      </c>
      <c r="E327" s="109">
        <v>9</v>
      </c>
      <c r="F327" s="109">
        <v>3</v>
      </c>
      <c r="G327" s="109" t="s">
        <v>8</v>
      </c>
      <c r="H327" s="109">
        <v>5</v>
      </c>
      <c r="I327" s="137">
        <f>J326</f>
        <v>9</v>
      </c>
      <c r="J327" s="133">
        <v>10.5</v>
      </c>
      <c r="K327" s="137">
        <f t="shared" si="44"/>
        <v>1.5</v>
      </c>
      <c r="L327" s="109" t="s">
        <v>341</v>
      </c>
      <c r="M327" s="172" t="s">
        <v>880</v>
      </c>
      <c r="N327" s="109"/>
      <c r="O327" s="135">
        <f>VLOOKUP(B327,EXPLORACION!$A$2:$P$529,15,FALSE)</f>
        <v>4959994.4173999997</v>
      </c>
      <c r="P327" s="214">
        <f>VLOOKUP(B327,EXPLORACION!$A$2:$P$529,16,FALSE)</f>
        <v>2168948.2626</v>
      </c>
    </row>
    <row r="328" spans="1:16" ht="17.100000000000001" hidden="1" customHeight="1">
      <c r="A328" s="211" t="str">
        <f t="shared" si="41"/>
        <v>LHL9P1E1</v>
      </c>
      <c r="B328" s="130" t="str">
        <f t="shared" si="42"/>
        <v>LHL9P1</v>
      </c>
      <c r="C328" s="130" t="str">
        <f t="shared" si="43"/>
        <v>LHL9</v>
      </c>
      <c r="D328" s="109" t="s">
        <v>844</v>
      </c>
      <c r="E328" s="109">
        <v>9</v>
      </c>
      <c r="F328" s="109">
        <v>1</v>
      </c>
      <c r="G328" s="109" t="s">
        <v>8</v>
      </c>
      <c r="H328" s="109">
        <v>1</v>
      </c>
      <c r="I328" s="137">
        <v>0</v>
      </c>
      <c r="J328" s="133">
        <v>0.3</v>
      </c>
      <c r="K328" s="137">
        <f t="shared" si="44"/>
        <v>0.3</v>
      </c>
      <c r="L328" s="111" t="s">
        <v>354</v>
      </c>
      <c r="M328" s="172" t="s">
        <v>870</v>
      </c>
      <c r="N328" s="109"/>
      <c r="O328" s="135">
        <f>VLOOKUP(B328,EXPLORACION!$A$2:$P$529,15,FALSE)</f>
        <v>4959994.4173999997</v>
      </c>
      <c r="P328" s="214">
        <f>VLOOKUP(B328,EXPLORACION!$A$2:$P$529,16,FALSE)</f>
        <v>2168948.2626</v>
      </c>
    </row>
    <row r="329" spans="1:16" ht="25.5" hidden="1">
      <c r="A329" s="211" t="str">
        <f t="shared" si="41"/>
        <v>LHL9P1E2</v>
      </c>
      <c r="B329" s="130" t="str">
        <f t="shared" si="42"/>
        <v>LHL9P1</v>
      </c>
      <c r="C329" s="130" t="str">
        <f t="shared" si="43"/>
        <v>LHL9</v>
      </c>
      <c r="D329" s="109" t="s">
        <v>844</v>
      </c>
      <c r="E329" s="109">
        <v>9</v>
      </c>
      <c r="F329" s="109">
        <v>1</v>
      </c>
      <c r="G329" s="109" t="s">
        <v>8</v>
      </c>
      <c r="H329" s="109">
        <v>2</v>
      </c>
      <c r="I329" s="137">
        <f>J328</f>
        <v>0.3</v>
      </c>
      <c r="J329" s="133">
        <v>2.6</v>
      </c>
      <c r="K329" s="137">
        <f t="shared" si="44"/>
        <v>2.3000000000000003</v>
      </c>
      <c r="L329" s="111" t="s">
        <v>12</v>
      </c>
      <c r="M329" s="172" t="s">
        <v>871</v>
      </c>
      <c r="N329" s="109"/>
      <c r="O329" s="135">
        <f>VLOOKUP(B329,EXPLORACION!$A$2:$P$529,15,FALSE)</f>
        <v>4959994.4173999997</v>
      </c>
      <c r="P329" s="214">
        <f>VLOOKUP(B329,EXPLORACION!$A$2:$P$529,16,FALSE)</f>
        <v>2168948.2626</v>
      </c>
    </row>
    <row r="330" spans="1:16" ht="25.5" hidden="1">
      <c r="A330" s="211" t="str">
        <f t="shared" si="41"/>
        <v>LHL9P1E3</v>
      </c>
      <c r="B330" s="130" t="str">
        <f t="shared" si="42"/>
        <v>LHL9P1</v>
      </c>
      <c r="C330" s="130" t="str">
        <f t="shared" si="43"/>
        <v>LHL9</v>
      </c>
      <c r="D330" s="109" t="s">
        <v>844</v>
      </c>
      <c r="E330" s="109">
        <v>9</v>
      </c>
      <c r="F330" s="109">
        <v>1</v>
      </c>
      <c r="G330" s="109" t="s">
        <v>8</v>
      </c>
      <c r="H330" s="109">
        <v>3</v>
      </c>
      <c r="I330" s="137">
        <f>J329</f>
        <v>2.6</v>
      </c>
      <c r="J330" s="133">
        <v>4.5999999999999996</v>
      </c>
      <c r="K330" s="137">
        <f t="shared" si="44"/>
        <v>1.9999999999999996</v>
      </c>
      <c r="L330" s="111" t="s">
        <v>12</v>
      </c>
      <c r="M330" s="172" t="s">
        <v>874</v>
      </c>
      <c r="N330" s="109"/>
      <c r="O330" s="135">
        <f>VLOOKUP(B330,EXPLORACION!$A$2:$P$529,15,FALSE)</f>
        <v>4959994.4173999997</v>
      </c>
      <c r="P330" s="214">
        <f>VLOOKUP(B330,EXPLORACION!$A$2:$P$529,16,FALSE)</f>
        <v>2168948.2626</v>
      </c>
    </row>
    <row r="331" spans="1:16" ht="25.5" hidden="1">
      <c r="A331" s="211" t="str">
        <f t="shared" si="41"/>
        <v>LHL9P1E4</v>
      </c>
      <c r="B331" s="130" t="str">
        <f t="shared" si="42"/>
        <v>LHL9P1</v>
      </c>
      <c r="C331" s="130" t="str">
        <f t="shared" si="43"/>
        <v>LHL9</v>
      </c>
      <c r="D331" s="109" t="s">
        <v>844</v>
      </c>
      <c r="E331" s="109">
        <v>9</v>
      </c>
      <c r="F331" s="109">
        <v>1</v>
      </c>
      <c r="G331" s="109" t="s">
        <v>8</v>
      </c>
      <c r="H331" s="109">
        <v>4</v>
      </c>
      <c r="I331" s="137">
        <f>J330</f>
        <v>4.5999999999999996</v>
      </c>
      <c r="J331" s="133">
        <v>6</v>
      </c>
      <c r="K331" s="137">
        <f t="shared" si="44"/>
        <v>1.4000000000000004</v>
      </c>
      <c r="L331" s="111" t="s">
        <v>284</v>
      </c>
      <c r="M331" s="172" t="s">
        <v>872</v>
      </c>
      <c r="N331" s="109"/>
      <c r="O331" s="135">
        <f>VLOOKUP(B331,EXPLORACION!$A$2:$P$529,15,FALSE)</f>
        <v>4959994.4173999997</v>
      </c>
      <c r="P331" s="214">
        <f>VLOOKUP(B331,EXPLORACION!$A$2:$P$529,16,FALSE)</f>
        <v>2168948.2626</v>
      </c>
    </row>
    <row r="332" spans="1:16" ht="38.25" hidden="1">
      <c r="A332" s="211" t="str">
        <f t="shared" si="41"/>
        <v>LHL9P1E5</v>
      </c>
      <c r="B332" s="130" t="str">
        <f t="shared" si="42"/>
        <v>LHL9P1</v>
      </c>
      <c r="C332" s="130" t="str">
        <f t="shared" si="43"/>
        <v>LHL9</v>
      </c>
      <c r="D332" s="109" t="s">
        <v>844</v>
      </c>
      <c r="E332" s="109">
        <v>9</v>
      </c>
      <c r="F332" s="109">
        <v>1</v>
      </c>
      <c r="G332" s="109" t="s">
        <v>8</v>
      </c>
      <c r="H332" s="109">
        <v>5</v>
      </c>
      <c r="I332" s="137">
        <f>J331</f>
        <v>6</v>
      </c>
      <c r="J332" s="133">
        <v>10.5</v>
      </c>
      <c r="K332" s="137">
        <f t="shared" si="44"/>
        <v>4.5</v>
      </c>
      <c r="L332" s="109" t="s">
        <v>12</v>
      </c>
      <c r="M332" s="172" t="s">
        <v>873</v>
      </c>
      <c r="N332" s="109"/>
      <c r="O332" s="135">
        <f>VLOOKUP(B332,EXPLORACION!$A$2:$P$529,15,FALSE)</f>
        <v>4959994.4173999997</v>
      </c>
      <c r="P332" s="214">
        <f>VLOOKUP(B332,EXPLORACION!$A$2:$P$529,16,FALSE)</f>
        <v>2168948.2626</v>
      </c>
    </row>
    <row r="333" spans="1:16" hidden="1">
      <c r="A333" s="211" t="str">
        <f t="shared" si="41"/>
        <v>LHL9P1E6</v>
      </c>
      <c r="B333" s="130" t="str">
        <f t="shared" si="42"/>
        <v>LHL9P1</v>
      </c>
      <c r="C333" s="130" t="str">
        <f t="shared" si="43"/>
        <v>LHL9</v>
      </c>
      <c r="D333" s="109" t="s">
        <v>844</v>
      </c>
      <c r="E333" s="109">
        <v>9</v>
      </c>
      <c r="F333" s="109">
        <v>1</v>
      </c>
      <c r="G333" s="109" t="s">
        <v>8</v>
      </c>
      <c r="H333" s="109">
        <v>6</v>
      </c>
      <c r="I333" s="137">
        <f>J332</f>
        <v>10.5</v>
      </c>
      <c r="J333" s="133">
        <v>12</v>
      </c>
      <c r="K333" s="137">
        <f t="shared" si="44"/>
        <v>1.5</v>
      </c>
      <c r="L333" s="109" t="s">
        <v>474</v>
      </c>
      <c r="M333" s="172" t="s">
        <v>875</v>
      </c>
      <c r="N333" s="109"/>
      <c r="O333" s="135">
        <f>VLOOKUP(B333,EXPLORACION!$A$2:$P$529,15,FALSE)</f>
        <v>4959994.4173999997</v>
      </c>
      <c r="P333" s="214">
        <f>VLOOKUP(B333,EXPLORACION!$A$2:$P$529,16,FALSE)</f>
        <v>2168948.2626</v>
      </c>
    </row>
    <row r="334" spans="1:16" hidden="1">
      <c r="A334" s="211" t="str">
        <f t="shared" si="41"/>
        <v>APP10P5E1</v>
      </c>
      <c r="B334" s="130" t="str">
        <f t="shared" si="42"/>
        <v>APP10P5</v>
      </c>
      <c r="C334" s="130" t="str">
        <f t="shared" si="43"/>
        <v>APP10</v>
      </c>
      <c r="D334" s="109" t="s">
        <v>654</v>
      </c>
      <c r="E334" s="109">
        <v>10</v>
      </c>
      <c r="F334" s="109">
        <v>5</v>
      </c>
      <c r="G334" s="109" t="s">
        <v>8</v>
      </c>
      <c r="H334" s="109">
        <v>1</v>
      </c>
      <c r="I334" s="137">
        <v>0</v>
      </c>
      <c r="J334" s="133">
        <v>0.6</v>
      </c>
      <c r="K334" s="137">
        <f t="shared" si="44"/>
        <v>0.6</v>
      </c>
      <c r="L334" s="109" t="s">
        <v>384</v>
      </c>
      <c r="M334" s="172" t="s">
        <v>918</v>
      </c>
      <c r="N334" s="109"/>
      <c r="O334" s="135">
        <f>VLOOKUP(B334,EXPLORACION!$A$2:$P$529,15,FALSE)</f>
        <v>4961111.1194000002</v>
      </c>
      <c r="P334" s="214">
        <f>VLOOKUP(B334,EXPLORACION!$A$2:$P$529,16,FALSE)</f>
        <v>2172061.8585000001</v>
      </c>
    </row>
    <row r="335" spans="1:16" ht="25.5" hidden="1">
      <c r="A335" s="211" t="str">
        <f t="shared" si="41"/>
        <v>APP10P5E2</v>
      </c>
      <c r="B335" s="130" t="str">
        <f t="shared" si="42"/>
        <v>APP10P5</v>
      </c>
      <c r="C335" s="130" t="str">
        <f t="shared" si="43"/>
        <v>APP10</v>
      </c>
      <c r="D335" s="109" t="s">
        <v>654</v>
      </c>
      <c r="E335" s="109">
        <v>10</v>
      </c>
      <c r="F335" s="109">
        <v>5</v>
      </c>
      <c r="G335" s="109" t="s">
        <v>8</v>
      </c>
      <c r="H335" s="109">
        <v>2</v>
      </c>
      <c r="I335" s="137">
        <f>J334</f>
        <v>0.6</v>
      </c>
      <c r="J335" s="133">
        <v>2.5</v>
      </c>
      <c r="K335" s="137">
        <f t="shared" si="44"/>
        <v>1.9</v>
      </c>
      <c r="L335" s="109" t="s">
        <v>284</v>
      </c>
      <c r="M335" s="172" t="s">
        <v>919</v>
      </c>
      <c r="N335" s="109"/>
      <c r="O335" s="135">
        <f>VLOOKUP(B335,EXPLORACION!$A$2:$P$529,15,FALSE)</f>
        <v>4961111.1194000002</v>
      </c>
      <c r="P335" s="214">
        <f>VLOOKUP(B335,EXPLORACION!$A$2:$P$529,16,FALSE)</f>
        <v>2172061.8585000001</v>
      </c>
    </row>
    <row r="336" spans="1:16" hidden="1">
      <c r="A336" s="211" t="str">
        <f t="shared" si="41"/>
        <v>APP10P5E3</v>
      </c>
      <c r="B336" s="130" t="str">
        <f t="shared" si="42"/>
        <v>APP10P5</v>
      </c>
      <c r="C336" s="130" t="str">
        <f t="shared" si="43"/>
        <v>APP10</v>
      </c>
      <c r="D336" s="109" t="s">
        <v>654</v>
      </c>
      <c r="E336" s="109">
        <v>10</v>
      </c>
      <c r="F336" s="109">
        <v>5</v>
      </c>
      <c r="G336" s="109" t="s">
        <v>8</v>
      </c>
      <c r="H336" s="109">
        <v>3</v>
      </c>
      <c r="I336" s="137">
        <f>J335</f>
        <v>2.5</v>
      </c>
      <c r="J336" s="133">
        <v>9</v>
      </c>
      <c r="K336" s="137">
        <f t="shared" si="44"/>
        <v>6.5</v>
      </c>
      <c r="L336" s="109" t="s">
        <v>474</v>
      </c>
      <c r="M336" s="172" t="s">
        <v>915</v>
      </c>
      <c r="N336" s="109"/>
      <c r="O336" s="135">
        <f>VLOOKUP(B336,EXPLORACION!$A$2:$P$529,15,FALSE)</f>
        <v>4961111.1194000002</v>
      </c>
      <c r="P336" s="214">
        <f>VLOOKUP(B336,EXPLORACION!$A$2:$P$529,16,FALSE)</f>
        <v>2172061.8585000001</v>
      </c>
    </row>
    <row r="337" spans="1:16" ht="25.5" hidden="1">
      <c r="A337" s="211" t="str">
        <f t="shared" si="41"/>
        <v>APP10P5E4</v>
      </c>
      <c r="B337" s="130" t="str">
        <f t="shared" si="42"/>
        <v>APP10P5</v>
      </c>
      <c r="C337" s="130" t="str">
        <f t="shared" si="43"/>
        <v>APP10</v>
      </c>
      <c r="D337" s="109" t="s">
        <v>654</v>
      </c>
      <c r="E337" s="109">
        <v>10</v>
      </c>
      <c r="F337" s="109">
        <v>5</v>
      </c>
      <c r="G337" s="109" t="s">
        <v>8</v>
      </c>
      <c r="H337" s="109">
        <v>4</v>
      </c>
      <c r="I337" s="137">
        <f>J336</f>
        <v>9</v>
      </c>
      <c r="J337" s="133">
        <v>13.5</v>
      </c>
      <c r="K337" s="137">
        <f t="shared" si="44"/>
        <v>4.5</v>
      </c>
      <c r="L337" s="109" t="s">
        <v>284</v>
      </c>
      <c r="M337" s="172" t="s">
        <v>920</v>
      </c>
      <c r="N337" s="109"/>
      <c r="O337" s="135">
        <f>VLOOKUP(B337,EXPLORACION!$A$2:$P$529,15,FALSE)</f>
        <v>4961111.1194000002</v>
      </c>
      <c r="P337" s="214">
        <f>VLOOKUP(B337,EXPLORACION!$A$2:$P$529,16,FALSE)</f>
        <v>2172061.8585000001</v>
      </c>
    </row>
    <row r="338" spans="1:16" hidden="1">
      <c r="A338" s="211" t="str">
        <f t="shared" si="41"/>
        <v>APP10P5E5</v>
      </c>
      <c r="B338" s="130" t="str">
        <f t="shared" si="42"/>
        <v>APP10P5</v>
      </c>
      <c r="C338" s="130" t="str">
        <f t="shared" si="43"/>
        <v>APP10</v>
      </c>
      <c r="D338" s="109" t="s">
        <v>654</v>
      </c>
      <c r="E338" s="109">
        <v>10</v>
      </c>
      <c r="F338" s="109">
        <v>5</v>
      </c>
      <c r="G338" s="109" t="s">
        <v>8</v>
      </c>
      <c r="H338" s="109">
        <v>5</v>
      </c>
      <c r="I338" s="137">
        <f>J337</f>
        <v>13.5</v>
      </c>
      <c r="J338" s="133">
        <v>15</v>
      </c>
      <c r="K338" s="137">
        <f t="shared" si="44"/>
        <v>1.5</v>
      </c>
      <c r="L338" s="109" t="s">
        <v>474</v>
      </c>
      <c r="M338" s="172" t="s">
        <v>921</v>
      </c>
      <c r="N338" s="109"/>
      <c r="O338" s="135">
        <f>VLOOKUP(B338,EXPLORACION!$A$2:$P$529,15,FALSE)</f>
        <v>4961111.1194000002</v>
      </c>
      <c r="P338" s="214">
        <f>VLOOKUP(B338,EXPLORACION!$A$2:$P$529,16,FALSE)</f>
        <v>2172061.8585000001</v>
      </c>
    </row>
    <row r="339" spans="1:16" ht="25.5" hidden="1">
      <c r="A339" s="211" t="str">
        <f t="shared" si="41"/>
        <v>APP10P4E1</v>
      </c>
      <c r="B339" s="130" t="str">
        <f t="shared" si="42"/>
        <v>APP10P4</v>
      </c>
      <c r="C339" s="130" t="str">
        <f t="shared" si="43"/>
        <v>APP10</v>
      </c>
      <c r="D339" s="109" t="s">
        <v>654</v>
      </c>
      <c r="E339" s="109">
        <v>10</v>
      </c>
      <c r="F339" s="109">
        <v>4</v>
      </c>
      <c r="G339" s="109" t="s">
        <v>8</v>
      </c>
      <c r="H339" s="109">
        <v>1</v>
      </c>
      <c r="I339" s="137">
        <v>0</v>
      </c>
      <c r="J339" s="133">
        <v>0.8</v>
      </c>
      <c r="K339" s="137">
        <f t="shared" si="44"/>
        <v>0.8</v>
      </c>
      <c r="L339" s="109" t="s">
        <v>384</v>
      </c>
      <c r="M339" s="172" t="s">
        <v>912</v>
      </c>
      <c r="N339" s="109"/>
      <c r="O339" s="135">
        <f>VLOOKUP(B339,EXPLORACION!$A$2:$P$529,15,FALSE)</f>
        <v>4961111.1194000002</v>
      </c>
      <c r="P339" s="214">
        <f>VLOOKUP(B339,EXPLORACION!$A$2:$P$529,16,FALSE)</f>
        <v>2172061.8585000001</v>
      </c>
    </row>
    <row r="340" spans="1:16" ht="25.5" hidden="1">
      <c r="A340" s="211" t="str">
        <f t="shared" si="41"/>
        <v>APP10P4E2</v>
      </c>
      <c r="B340" s="130" t="str">
        <f t="shared" si="42"/>
        <v>APP10P4</v>
      </c>
      <c r="C340" s="130" t="str">
        <f t="shared" si="43"/>
        <v>APP10</v>
      </c>
      <c r="D340" s="109" t="s">
        <v>654</v>
      </c>
      <c r="E340" s="109">
        <v>10</v>
      </c>
      <c r="F340" s="109">
        <v>4</v>
      </c>
      <c r="G340" s="109" t="s">
        <v>8</v>
      </c>
      <c r="H340" s="109">
        <v>2</v>
      </c>
      <c r="I340" s="137">
        <f>J339</f>
        <v>0.8</v>
      </c>
      <c r="J340" s="133">
        <v>1.5</v>
      </c>
      <c r="K340" s="137">
        <f t="shared" si="44"/>
        <v>0.7</v>
      </c>
      <c r="L340" s="109" t="s">
        <v>284</v>
      </c>
      <c r="M340" s="172" t="s">
        <v>913</v>
      </c>
      <c r="N340" s="109"/>
      <c r="O340" s="135">
        <f>VLOOKUP(B340,EXPLORACION!$A$2:$P$529,15,FALSE)</f>
        <v>4961111.1194000002</v>
      </c>
      <c r="P340" s="214">
        <f>VLOOKUP(B340,EXPLORACION!$A$2:$P$529,16,FALSE)</f>
        <v>2172061.8585000001</v>
      </c>
    </row>
    <row r="341" spans="1:16" ht="25.5" hidden="1">
      <c r="A341" s="211" t="str">
        <f t="shared" si="41"/>
        <v>APP10P4E3</v>
      </c>
      <c r="B341" s="130" t="str">
        <f t="shared" si="42"/>
        <v>APP10P4</v>
      </c>
      <c r="C341" s="130" t="str">
        <f t="shared" si="43"/>
        <v>APP10</v>
      </c>
      <c r="D341" s="109" t="s">
        <v>654</v>
      </c>
      <c r="E341" s="109">
        <v>10</v>
      </c>
      <c r="F341" s="109">
        <v>4</v>
      </c>
      <c r="G341" s="109" t="s">
        <v>8</v>
      </c>
      <c r="H341" s="109">
        <v>3</v>
      </c>
      <c r="I341" s="137">
        <f>J340</f>
        <v>1.5</v>
      </c>
      <c r="J341" s="133">
        <v>2.7</v>
      </c>
      <c r="K341" s="137">
        <f t="shared" si="44"/>
        <v>1.2000000000000002</v>
      </c>
      <c r="L341" s="109" t="s">
        <v>286</v>
      </c>
      <c r="M341" s="172" t="s">
        <v>914</v>
      </c>
      <c r="N341" s="109"/>
      <c r="O341" s="135">
        <f>VLOOKUP(B341,EXPLORACION!$A$2:$P$529,15,FALSE)</f>
        <v>4961111.1194000002</v>
      </c>
      <c r="P341" s="214">
        <f>VLOOKUP(B341,EXPLORACION!$A$2:$P$529,16,FALSE)</f>
        <v>2172061.8585000001</v>
      </c>
    </row>
    <row r="342" spans="1:16" hidden="1">
      <c r="A342" s="211" t="str">
        <f t="shared" si="41"/>
        <v>APP10P4E4</v>
      </c>
      <c r="B342" s="130" t="str">
        <f t="shared" si="42"/>
        <v>APP10P4</v>
      </c>
      <c r="C342" s="130" t="str">
        <f t="shared" si="43"/>
        <v>APP10</v>
      </c>
      <c r="D342" s="109" t="s">
        <v>654</v>
      </c>
      <c r="E342" s="109">
        <v>10</v>
      </c>
      <c r="F342" s="109">
        <v>4</v>
      </c>
      <c r="G342" s="109" t="s">
        <v>8</v>
      </c>
      <c r="H342" s="109">
        <v>4</v>
      </c>
      <c r="I342" s="137">
        <f>J341</f>
        <v>2.7</v>
      </c>
      <c r="J342" s="133">
        <v>10</v>
      </c>
      <c r="K342" s="137">
        <f t="shared" si="44"/>
        <v>7.3</v>
      </c>
      <c r="L342" s="109" t="s">
        <v>474</v>
      </c>
      <c r="M342" s="172" t="s">
        <v>915</v>
      </c>
      <c r="N342" s="109"/>
      <c r="O342" s="135">
        <f>VLOOKUP(B342,EXPLORACION!$A$2:$P$529,15,FALSE)</f>
        <v>4961111.1194000002</v>
      </c>
      <c r="P342" s="214">
        <f>VLOOKUP(B342,EXPLORACION!$A$2:$P$529,16,FALSE)</f>
        <v>2172061.8585000001</v>
      </c>
    </row>
    <row r="343" spans="1:16" ht="38.25" hidden="1">
      <c r="A343" s="211" t="str">
        <f t="shared" si="41"/>
        <v>APP10P4E5</v>
      </c>
      <c r="B343" s="130" t="str">
        <f t="shared" si="42"/>
        <v>APP10P4</v>
      </c>
      <c r="C343" s="130" t="str">
        <f t="shared" si="43"/>
        <v>APP10</v>
      </c>
      <c r="D343" s="109" t="s">
        <v>654</v>
      </c>
      <c r="E343" s="109">
        <v>10</v>
      </c>
      <c r="F343" s="109">
        <v>4</v>
      </c>
      <c r="G343" s="109" t="s">
        <v>8</v>
      </c>
      <c r="H343" s="109">
        <v>5</v>
      </c>
      <c r="I343" s="137">
        <f>J342</f>
        <v>10</v>
      </c>
      <c r="J343" s="133">
        <v>13</v>
      </c>
      <c r="K343" s="137">
        <f t="shared" si="44"/>
        <v>3</v>
      </c>
      <c r="L343" s="109" t="s">
        <v>463</v>
      </c>
      <c r="M343" s="172" t="s">
        <v>916</v>
      </c>
      <c r="N343" s="109"/>
      <c r="O343" s="135">
        <f>VLOOKUP(B343,EXPLORACION!$A$2:$P$529,15,FALSE)</f>
        <v>4961111.1194000002</v>
      </c>
      <c r="P343" s="214">
        <f>VLOOKUP(B343,EXPLORACION!$A$2:$P$529,16,FALSE)</f>
        <v>2172061.8585000001</v>
      </c>
    </row>
    <row r="344" spans="1:16" ht="25.5" hidden="1">
      <c r="A344" s="211" t="str">
        <f t="shared" si="41"/>
        <v>APP10P4E6</v>
      </c>
      <c r="B344" s="130" t="str">
        <f t="shared" si="42"/>
        <v>APP10P4</v>
      </c>
      <c r="C344" s="130" t="str">
        <f t="shared" si="43"/>
        <v>APP10</v>
      </c>
      <c r="D344" s="109" t="s">
        <v>654</v>
      </c>
      <c r="E344" s="109">
        <v>10</v>
      </c>
      <c r="F344" s="109">
        <v>4</v>
      </c>
      <c r="G344" s="109" t="s">
        <v>8</v>
      </c>
      <c r="H344" s="109">
        <v>6</v>
      </c>
      <c r="I344" s="137">
        <f>J343</f>
        <v>13</v>
      </c>
      <c r="J344" s="133">
        <v>15</v>
      </c>
      <c r="K344" s="137">
        <f t="shared" si="44"/>
        <v>2</v>
      </c>
      <c r="L344" s="109" t="s">
        <v>286</v>
      </c>
      <c r="M344" s="172" t="s">
        <v>917</v>
      </c>
      <c r="N344" s="109"/>
      <c r="O344" s="135">
        <f>VLOOKUP(B344,EXPLORACION!$A$2:$P$529,15,FALSE)</f>
        <v>4961111.1194000002</v>
      </c>
      <c r="P344" s="214">
        <f>VLOOKUP(B344,EXPLORACION!$A$2:$P$529,16,FALSE)</f>
        <v>2172061.8585000001</v>
      </c>
    </row>
    <row r="345" spans="1:16" hidden="1">
      <c r="A345" s="211" t="str">
        <f t="shared" si="41"/>
        <v>LHL11P4E1</v>
      </c>
      <c r="B345" s="130" t="str">
        <f t="shared" si="42"/>
        <v>LHL11P4</v>
      </c>
      <c r="C345" s="130" t="str">
        <f t="shared" si="43"/>
        <v>LHL11</v>
      </c>
      <c r="D345" s="109" t="s">
        <v>844</v>
      </c>
      <c r="E345" s="109">
        <v>11</v>
      </c>
      <c r="F345" s="109">
        <v>4</v>
      </c>
      <c r="G345" s="109" t="s">
        <v>8</v>
      </c>
      <c r="H345" s="109">
        <v>1</v>
      </c>
      <c r="I345" s="137">
        <v>0</v>
      </c>
      <c r="J345" s="133">
        <v>0.1</v>
      </c>
      <c r="K345" s="137">
        <f t="shared" si="44"/>
        <v>0.1</v>
      </c>
      <c r="L345" s="109" t="s">
        <v>354</v>
      </c>
      <c r="M345" s="172" t="s">
        <v>954</v>
      </c>
      <c r="N345" s="109"/>
      <c r="O345" s="135">
        <f>VLOOKUP(B345,EXPLORACION!$A$2:$P$529,15,FALSE)</f>
        <v>4959980.9831999997</v>
      </c>
      <c r="P345" s="214">
        <f>VLOOKUP(B345,EXPLORACION!$A$2:$P$529,16,FALSE)</f>
        <v>2170410.1340999999</v>
      </c>
    </row>
    <row r="346" spans="1:16" ht="38.25" hidden="1">
      <c r="A346" s="211" t="str">
        <f t="shared" si="41"/>
        <v>LHL11P4E2</v>
      </c>
      <c r="B346" s="130" t="str">
        <f t="shared" si="42"/>
        <v>LHL11P4</v>
      </c>
      <c r="C346" s="130" t="str">
        <f t="shared" si="43"/>
        <v>LHL11</v>
      </c>
      <c r="D346" s="109" t="s">
        <v>844</v>
      </c>
      <c r="E346" s="109">
        <v>11</v>
      </c>
      <c r="F346" s="109">
        <v>4</v>
      </c>
      <c r="G346" s="109" t="s">
        <v>8</v>
      </c>
      <c r="H346" s="109">
        <v>2</v>
      </c>
      <c r="I346" s="137">
        <f>J345</f>
        <v>0.1</v>
      </c>
      <c r="J346" s="133">
        <v>3.5</v>
      </c>
      <c r="K346" s="137">
        <f t="shared" si="44"/>
        <v>3.4</v>
      </c>
      <c r="L346" s="109" t="s">
        <v>384</v>
      </c>
      <c r="M346" s="172" t="s">
        <v>955</v>
      </c>
      <c r="N346" s="109"/>
      <c r="O346" s="135">
        <f>VLOOKUP(B346,EXPLORACION!$A$2:$P$529,15,FALSE)</f>
        <v>4959980.9831999997</v>
      </c>
      <c r="P346" s="214">
        <f>VLOOKUP(B346,EXPLORACION!$A$2:$P$529,16,FALSE)</f>
        <v>2170410.1340999999</v>
      </c>
    </row>
    <row r="347" spans="1:16" ht="38.25" hidden="1">
      <c r="A347" s="211" t="str">
        <f t="shared" si="41"/>
        <v>LHL11P4E3</v>
      </c>
      <c r="B347" s="130" t="str">
        <f t="shared" si="42"/>
        <v>LHL11P4</v>
      </c>
      <c r="C347" s="130" t="str">
        <f t="shared" si="43"/>
        <v>LHL11</v>
      </c>
      <c r="D347" s="109" t="s">
        <v>844</v>
      </c>
      <c r="E347" s="109">
        <v>11</v>
      </c>
      <c r="F347" s="109">
        <v>4</v>
      </c>
      <c r="G347" s="109" t="s">
        <v>8</v>
      </c>
      <c r="H347" s="109">
        <v>3</v>
      </c>
      <c r="I347" s="137">
        <f>J346</f>
        <v>3.5</v>
      </c>
      <c r="J347" s="133">
        <v>11.5</v>
      </c>
      <c r="K347" s="137">
        <f t="shared" si="44"/>
        <v>8</v>
      </c>
      <c r="L347" s="109" t="s">
        <v>284</v>
      </c>
      <c r="M347" s="172" t="s">
        <v>956</v>
      </c>
      <c r="N347" s="109"/>
      <c r="O347" s="135">
        <f>VLOOKUP(B347,EXPLORACION!$A$2:$P$529,15,FALSE)</f>
        <v>4959980.9831999997</v>
      </c>
      <c r="P347" s="214">
        <f>VLOOKUP(B347,EXPLORACION!$A$2:$P$529,16,FALSE)</f>
        <v>2170410.1340999999</v>
      </c>
    </row>
    <row r="348" spans="1:16" ht="39.950000000000003" hidden="1" customHeight="1">
      <c r="A348" s="211" t="str">
        <f t="shared" si="41"/>
        <v>LHL11P4E4</v>
      </c>
      <c r="B348" s="130" t="str">
        <f t="shared" si="42"/>
        <v>LHL11P4</v>
      </c>
      <c r="C348" s="130" t="str">
        <f t="shared" si="43"/>
        <v>LHL11</v>
      </c>
      <c r="D348" s="109" t="s">
        <v>844</v>
      </c>
      <c r="E348" s="109">
        <v>11</v>
      </c>
      <c r="F348" s="109">
        <v>4</v>
      </c>
      <c r="G348" s="109" t="s">
        <v>8</v>
      </c>
      <c r="H348" s="109">
        <v>4</v>
      </c>
      <c r="I348" s="137">
        <f>J347</f>
        <v>11.5</v>
      </c>
      <c r="J348" s="133">
        <v>20</v>
      </c>
      <c r="K348" s="137">
        <f t="shared" si="44"/>
        <v>8.5</v>
      </c>
      <c r="L348" s="109" t="s">
        <v>463</v>
      </c>
      <c r="M348" s="172" t="s">
        <v>957</v>
      </c>
      <c r="N348" s="109"/>
      <c r="O348" s="135">
        <f>VLOOKUP(B348,EXPLORACION!$A$2:$P$529,15,FALSE)</f>
        <v>4959980.9831999997</v>
      </c>
      <c r="P348" s="214">
        <f>VLOOKUP(B348,EXPLORACION!$A$2:$P$529,16,FALSE)</f>
        <v>2170410.1340999999</v>
      </c>
    </row>
    <row r="349" spans="1:16" hidden="1">
      <c r="A349" s="211" t="str">
        <f t="shared" si="41"/>
        <v>LHL11P4E5</v>
      </c>
      <c r="B349" s="130" t="str">
        <f t="shared" si="42"/>
        <v>LHL11P4</v>
      </c>
      <c r="C349" s="130" t="str">
        <f t="shared" si="43"/>
        <v>LHL11</v>
      </c>
      <c r="D349" s="109" t="s">
        <v>844</v>
      </c>
      <c r="E349" s="109">
        <v>11</v>
      </c>
      <c r="F349" s="109">
        <v>4</v>
      </c>
      <c r="G349" s="109" t="s">
        <v>8</v>
      </c>
      <c r="H349" s="109">
        <v>5</v>
      </c>
      <c r="I349" s="137">
        <v>20</v>
      </c>
      <c r="J349" s="133">
        <v>21</v>
      </c>
      <c r="K349" s="137">
        <f t="shared" si="44"/>
        <v>1</v>
      </c>
      <c r="L349" s="109" t="s">
        <v>474</v>
      </c>
      <c r="M349" s="172"/>
      <c r="N349" s="109"/>
      <c r="O349" s="135">
        <f>VLOOKUP(B349,EXPLORACION!$A$2:$P$529,15,FALSE)</f>
        <v>4959980.9831999997</v>
      </c>
      <c r="P349" s="214">
        <f>VLOOKUP(B349,EXPLORACION!$A$2:$P$529,16,FALSE)</f>
        <v>2170410.1340999999</v>
      </c>
    </row>
    <row r="350" spans="1:16" ht="38.25" hidden="1">
      <c r="A350" s="211" t="str">
        <f t="shared" si="41"/>
        <v>LHL11P1E1</v>
      </c>
      <c r="B350" s="130" t="str">
        <f t="shared" si="42"/>
        <v>LHL11P1</v>
      </c>
      <c r="C350" s="130" t="str">
        <f t="shared" si="43"/>
        <v>LHL11</v>
      </c>
      <c r="D350" s="109" t="s">
        <v>844</v>
      </c>
      <c r="E350" s="109">
        <v>11</v>
      </c>
      <c r="F350" s="109">
        <v>1</v>
      </c>
      <c r="G350" s="109" t="s">
        <v>8</v>
      </c>
      <c r="H350" s="109">
        <v>1</v>
      </c>
      <c r="I350" s="137">
        <v>0</v>
      </c>
      <c r="J350" s="133">
        <v>1</v>
      </c>
      <c r="K350" s="137">
        <f t="shared" si="44"/>
        <v>1</v>
      </c>
      <c r="L350" s="109" t="s">
        <v>384</v>
      </c>
      <c r="M350" s="172" t="s">
        <v>952</v>
      </c>
      <c r="N350" s="109"/>
      <c r="O350" s="135">
        <f>VLOOKUP(B350,EXPLORACION!$A$2:$P$529,15,FALSE)</f>
        <v>4959980.9831999997</v>
      </c>
      <c r="P350" s="214">
        <f>VLOOKUP(B350,EXPLORACION!$A$2:$P$529,16,FALSE)</f>
        <v>2170410.1340999999</v>
      </c>
    </row>
    <row r="351" spans="1:16" ht="38.25" hidden="1">
      <c r="A351" s="211" t="str">
        <f t="shared" si="41"/>
        <v>LHL11P1E2</v>
      </c>
      <c r="B351" s="130" t="str">
        <f t="shared" si="42"/>
        <v>LHL11P1</v>
      </c>
      <c r="C351" s="130" t="str">
        <f t="shared" si="43"/>
        <v>LHL11</v>
      </c>
      <c r="D351" s="109" t="s">
        <v>844</v>
      </c>
      <c r="E351" s="109">
        <v>11</v>
      </c>
      <c r="F351" s="109">
        <v>1</v>
      </c>
      <c r="G351" s="109" t="s">
        <v>8</v>
      </c>
      <c r="H351" s="109">
        <v>2</v>
      </c>
      <c r="I351" s="137">
        <f>J350</f>
        <v>1</v>
      </c>
      <c r="J351" s="133">
        <v>20.3</v>
      </c>
      <c r="K351" s="137">
        <f t="shared" si="44"/>
        <v>19.3</v>
      </c>
      <c r="L351" s="109" t="s">
        <v>284</v>
      </c>
      <c r="M351" s="172" t="s">
        <v>953</v>
      </c>
      <c r="N351" s="109"/>
      <c r="O351" s="135">
        <f>VLOOKUP(B351,EXPLORACION!$A$2:$P$529,15,FALSE)</f>
        <v>4959980.9831999997</v>
      </c>
      <c r="P351" s="214">
        <f>VLOOKUP(B351,EXPLORACION!$A$2:$P$529,16,FALSE)</f>
        <v>2170410.1340999999</v>
      </c>
    </row>
    <row r="352" spans="1:16" ht="127.5" hidden="1">
      <c r="A352" s="211" t="str">
        <f t="shared" si="41"/>
        <v>LSP12P3E1</v>
      </c>
      <c r="B352" s="130" t="str">
        <f t="shared" si="42"/>
        <v>LSP12P3</v>
      </c>
      <c r="C352" s="130" t="str">
        <f t="shared" si="43"/>
        <v>LSP12</v>
      </c>
      <c r="D352" s="109" t="s">
        <v>975</v>
      </c>
      <c r="E352" s="109">
        <v>12</v>
      </c>
      <c r="F352" s="109">
        <v>3</v>
      </c>
      <c r="G352" s="109" t="s">
        <v>8</v>
      </c>
      <c r="H352" s="109">
        <v>1</v>
      </c>
      <c r="I352" s="137">
        <v>0</v>
      </c>
      <c r="J352" s="133">
        <v>1.5</v>
      </c>
      <c r="K352" s="137">
        <f t="shared" si="44"/>
        <v>1.5</v>
      </c>
      <c r="L352" s="109" t="s">
        <v>999</v>
      </c>
      <c r="M352" s="172" t="s">
        <v>1000</v>
      </c>
      <c r="N352" s="109"/>
      <c r="O352" s="135">
        <f>VLOOKUP(B352,EXPLORACION!$A$2:$P$529,15,FALSE)</f>
        <v>4961068.3323999997</v>
      </c>
      <c r="P352" s="214">
        <f>VLOOKUP(B352,EXPLORACION!$A$2:$P$529,16,FALSE)</f>
        <v>2171939.5795999998</v>
      </c>
    </row>
    <row r="353" spans="1:16" ht="140.25" hidden="1">
      <c r="A353" s="211" t="str">
        <f t="shared" si="41"/>
        <v>LSP12P3E2</v>
      </c>
      <c r="B353" s="130" t="str">
        <f t="shared" si="42"/>
        <v>LSP12P3</v>
      </c>
      <c r="C353" s="130" t="str">
        <f t="shared" si="43"/>
        <v>LSP12</v>
      </c>
      <c r="D353" s="109" t="s">
        <v>975</v>
      </c>
      <c r="E353" s="109">
        <v>12</v>
      </c>
      <c r="F353" s="109">
        <v>3</v>
      </c>
      <c r="G353" s="109" t="s">
        <v>8</v>
      </c>
      <c r="H353" s="109">
        <v>2</v>
      </c>
      <c r="I353" s="137">
        <f>J352</f>
        <v>1.5</v>
      </c>
      <c r="J353" s="133">
        <v>4</v>
      </c>
      <c r="K353" s="137">
        <f t="shared" si="44"/>
        <v>2.5</v>
      </c>
      <c r="L353" s="109" t="s">
        <v>284</v>
      </c>
      <c r="M353" s="172" t="s">
        <v>1001</v>
      </c>
      <c r="N353" s="109"/>
      <c r="O353" s="135">
        <f>VLOOKUP(B353,EXPLORACION!$A$2:$P$529,15,FALSE)</f>
        <v>4961068.3323999997</v>
      </c>
      <c r="P353" s="214">
        <f>VLOOKUP(B353,EXPLORACION!$A$2:$P$529,16,FALSE)</f>
        <v>2171939.5795999998</v>
      </c>
    </row>
    <row r="354" spans="1:16" ht="127.5" hidden="1">
      <c r="A354" s="211" t="str">
        <f t="shared" si="41"/>
        <v>LSP12P3E3</v>
      </c>
      <c r="B354" s="130" t="str">
        <f t="shared" si="42"/>
        <v>LSP12P3</v>
      </c>
      <c r="C354" s="130" t="str">
        <f t="shared" si="43"/>
        <v>LSP12</v>
      </c>
      <c r="D354" s="109" t="s">
        <v>975</v>
      </c>
      <c r="E354" s="109">
        <v>12</v>
      </c>
      <c r="F354" s="109">
        <v>3</v>
      </c>
      <c r="G354" s="109" t="s">
        <v>8</v>
      </c>
      <c r="H354" s="109">
        <v>3</v>
      </c>
      <c r="I354" s="137">
        <f>J353</f>
        <v>4</v>
      </c>
      <c r="J354" s="133">
        <v>6</v>
      </c>
      <c r="K354" s="137">
        <f t="shared" si="44"/>
        <v>2</v>
      </c>
      <c r="L354" s="109" t="s">
        <v>284</v>
      </c>
      <c r="M354" s="172" t="s">
        <v>1002</v>
      </c>
      <c r="N354" s="109"/>
      <c r="O354" s="135">
        <f>VLOOKUP(B354,EXPLORACION!$A$2:$P$529,15,FALSE)</f>
        <v>4961068.3323999997</v>
      </c>
      <c r="P354" s="214">
        <f>VLOOKUP(B354,EXPLORACION!$A$2:$P$529,16,FALSE)</f>
        <v>2171939.5795999998</v>
      </c>
    </row>
    <row r="355" spans="1:16" ht="165.75" hidden="1">
      <c r="A355" s="211" t="str">
        <f t="shared" si="41"/>
        <v>LSP12P3E4</v>
      </c>
      <c r="B355" s="130" t="str">
        <f t="shared" si="42"/>
        <v>LSP12P3</v>
      </c>
      <c r="C355" s="130" t="str">
        <f t="shared" si="43"/>
        <v>LSP12</v>
      </c>
      <c r="D355" s="109" t="s">
        <v>975</v>
      </c>
      <c r="E355" s="109">
        <v>12</v>
      </c>
      <c r="F355" s="109">
        <v>3</v>
      </c>
      <c r="G355" s="109" t="s">
        <v>8</v>
      </c>
      <c r="H355" s="109">
        <v>4</v>
      </c>
      <c r="I355" s="137">
        <f>J354</f>
        <v>6</v>
      </c>
      <c r="J355" s="133">
        <v>15</v>
      </c>
      <c r="K355" s="137">
        <f t="shared" si="44"/>
        <v>9</v>
      </c>
      <c r="L355" s="109" t="s">
        <v>284</v>
      </c>
      <c r="M355" s="172" t="s">
        <v>1003</v>
      </c>
      <c r="N355" s="109"/>
      <c r="O355" s="135">
        <f>VLOOKUP(B355,EXPLORACION!$A$2:$P$529,15,FALSE)</f>
        <v>4961068.3323999997</v>
      </c>
      <c r="P355" s="214">
        <f>VLOOKUP(B355,EXPLORACION!$A$2:$P$529,16,FALSE)</f>
        <v>2171939.5795999998</v>
      </c>
    </row>
    <row r="356" spans="1:16" ht="153" hidden="1">
      <c r="A356" s="211" t="str">
        <f t="shared" si="41"/>
        <v>LSP12P2E1</v>
      </c>
      <c r="B356" s="130" t="str">
        <f t="shared" si="42"/>
        <v>LSP12P2</v>
      </c>
      <c r="C356" s="130" t="str">
        <f t="shared" si="43"/>
        <v>LSP12</v>
      </c>
      <c r="D356" s="109" t="s">
        <v>975</v>
      </c>
      <c r="E356" s="109">
        <v>12</v>
      </c>
      <c r="F356" s="109">
        <v>2</v>
      </c>
      <c r="G356" s="109" t="s">
        <v>8</v>
      </c>
      <c r="H356" s="109">
        <v>1</v>
      </c>
      <c r="I356" s="137">
        <v>0</v>
      </c>
      <c r="J356" s="133">
        <v>1</v>
      </c>
      <c r="K356" s="137">
        <f t="shared" si="44"/>
        <v>1</v>
      </c>
      <c r="L356" s="109" t="s">
        <v>284</v>
      </c>
      <c r="M356" s="172" t="s">
        <v>994</v>
      </c>
      <c r="N356" s="109"/>
      <c r="O356" s="135">
        <f>VLOOKUP(B356,EXPLORACION!$A$2:$P$529,15,FALSE)</f>
        <v>4961068.3323999997</v>
      </c>
      <c r="P356" s="214">
        <f>VLOOKUP(B356,EXPLORACION!$A$2:$P$529,16,FALSE)</f>
        <v>2171939.5795999998</v>
      </c>
    </row>
    <row r="357" spans="1:16" ht="153" hidden="1">
      <c r="A357" s="211" t="str">
        <f t="shared" si="41"/>
        <v>LSP12P2E2</v>
      </c>
      <c r="B357" s="130" t="str">
        <f t="shared" si="42"/>
        <v>LSP12P2</v>
      </c>
      <c r="C357" s="130" t="str">
        <f t="shared" si="43"/>
        <v>LSP12</v>
      </c>
      <c r="D357" s="109" t="s">
        <v>975</v>
      </c>
      <c r="E357" s="109">
        <v>12</v>
      </c>
      <c r="F357" s="109">
        <v>2</v>
      </c>
      <c r="G357" s="109" t="s">
        <v>8</v>
      </c>
      <c r="H357" s="109">
        <v>2</v>
      </c>
      <c r="I357" s="137">
        <f>J356</f>
        <v>1</v>
      </c>
      <c r="J357" s="133">
        <v>2.7</v>
      </c>
      <c r="K357" s="137">
        <f t="shared" si="44"/>
        <v>1.7000000000000002</v>
      </c>
      <c r="L357" s="109" t="s">
        <v>284</v>
      </c>
      <c r="M357" s="172" t="s">
        <v>995</v>
      </c>
      <c r="N357" s="109"/>
      <c r="O357" s="135">
        <f>VLOOKUP(B357,EXPLORACION!$A$2:$P$529,15,FALSE)</f>
        <v>4961068.3323999997</v>
      </c>
      <c r="P357" s="214">
        <f>VLOOKUP(B357,EXPLORACION!$A$2:$P$529,16,FALSE)</f>
        <v>2171939.5795999998</v>
      </c>
    </row>
    <row r="358" spans="1:16" ht="140.25" hidden="1">
      <c r="A358" s="211" t="str">
        <f t="shared" si="41"/>
        <v>LSP12P2E3</v>
      </c>
      <c r="B358" s="130" t="str">
        <f t="shared" si="42"/>
        <v>LSP12P2</v>
      </c>
      <c r="C358" s="130" t="str">
        <f t="shared" si="43"/>
        <v>LSP12</v>
      </c>
      <c r="D358" s="109" t="s">
        <v>975</v>
      </c>
      <c r="E358" s="109">
        <v>12</v>
      </c>
      <c r="F358" s="109">
        <v>2</v>
      </c>
      <c r="G358" s="109" t="s">
        <v>8</v>
      </c>
      <c r="H358" s="109">
        <v>3</v>
      </c>
      <c r="I358" s="137">
        <f>J357</f>
        <v>2.7</v>
      </c>
      <c r="J358" s="133">
        <v>4</v>
      </c>
      <c r="K358" s="137">
        <f t="shared" si="44"/>
        <v>1.2999999999999998</v>
      </c>
      <c r="L358" s="109" t="s">
        <v>295</v>
      </c>
      <c r="M358" s="172" t="s">
        <v>996</v>
      </c>
      <c r="N358" s="109"/>
      <c r="O358" s="135">
        <f>VLOOKUP(B358,EXPLORACION!$A$2:$P$529,15,FALSE)</f>
        <v>4961068.3323999997</v>
      </c>
      <c r="P358" s="214">
        <f>VLOOKUP(B358,EXPLORACION!$A$2:$P$529,16,FALSE)</f>
        <v>2171939.5795999998</v>
      </c>
    </row>
    <row r="359" spans="1:16" ht="140.25" hidden="1">
      <c r="A359" s="211" t="str">
        <f t="shared" si="41"/>
        <v>LSP12P2E4</v>
      </c>
      <c r="B359" s="130" t="str">
        <f t="shared" si="42"/>
        <v>LSP12P2</v>
      </c>
      <c r="C359" s="130" t="str">
        <f t="shared" si="43"/>
        <v>LSP12</v>
      </c>
      <c r="D359" s="109" t="s">
        <v>975</v>
      </c>
      <c r="E359" s="109">
        <v>12</v>
      </c>
      <c r="F359" s="109">
        <v>2</v>
      </c>
      <c r="G359" s="109" t="s">
        <v>8</v>
      </c>
      <c r="H359" s="109">
        <v>4</v>
      </c>
      <c r="I359" s="137">
        <f>J358</f>
        <v>4</v>
      </c>
      <c r="J359" s="133">
        <v>5.0999999999999996</v>
      </c>
      <c r="K359" s="137">
        <f t="shared" si="44"/>
        <v>1.0999999999999996</v>
      </c>
      <c r="L359" s="109" t="s">
        <v>284</v>
      </c>
      <c r="M359" s="172" t="s">
        <v>997</v>
      </c>
      <c r="N359" s="109"/>
      <c r="O359" s="135">
        <f>VLOOKUP(B359,EXPLORACION!$A$2:$P$529,15,FALSE)</f>
        <v>4961068.3323999997</v>
      </c>
      <c r="P359" s="214">
        <f>VLOOKUP(B359,EXPLORACION!$A$2:$P$529,16,FALSE)</f>
        <v>2171939.5795999998</v>
      </c>
    </row>
    <row r="360" spans="1:16" ht="153" hidden="1">
      <c r="A360" s="211" t="str">
        <f t="shared" si="41"/>
        <v>LSP12P2E5</v>
      </c>
      <c r="B360" s="130" t="str">
        <f t="shared" si="42"/>
        <v>LSP12P2</v>
      </c>
      <c r="C360" s="130" t="str">
        <f t="shared" si="43"/>
        <v>LSP12</v>
      </c>
      <c r="D360" s="109" t="s">
        <v>975</v>
      </c>
      <c r="E360" s="109">
        <v>12</v>
      </c>
      <c r="F360" s="109">
        <v>2</v>
      </c>
      <c r="G360" s="109" t="s">
        <v>8</v>
      </c>
      <c r="H360" s="109">
        <v>5</v>
      </c>
      <c r="I360" s="137">
        <f>J359</f>
        <v>5.0999999999999996</v>
      </c>
      <c r="J360" s="133">
        <v>15</v>
      </c>
      <c r="K360" s="137">
        <f t="shared" si="44"/>
        <v>9.9</v>
      </c>
      <c r="L360" s="109" t="s">
        <v>993</v>
      </c>
      <c r="M360" s="172" t="s">
        <v>998</v>
      </c>
      <c r="N360" s="109"/>
      <c r="O360" s="135">
        <f>VLOOKUP(B360,EXPLORACION!$A$2:$P$529,15,FALSE)</f>
        <v>4961068.3323999997</v>
      </c>
      <c r="P360" s="214">
        <f>VLOOKUP(B360,EXPLORACION!$A$2:$P$529,16,FALSE)</f>
        <v>2171939.5795999998</v>
      </c>
    </row>
    <row r="361" spans="1:16" ht="165.75" hidden="1">
      <c r="A361" s="211" t="str">
        <f t="shared" si="41"/>
        <v>LSP12P1E1</v>
      </c>
      <c r="B361" s="130" t="str">
        <f t="shared" si="42"/>
        <v>LSP12P1</v>
      </c>
      <c r="C361" s="130" t="str">
        <f t="shared" si="43"/>
        <v>LSP12</v>
      </c>
      <c r="D361" s="109" t="s">
        <v>975</v>
      </c>
      <c r="E361" s="109">
        <v>12</v>
      </c>
      <c r="F361" s="109">
        <v>1</v>
      </c>
      <c r="G361" s="109" t="s">
        <v>8</v>
      </c>
      <c r="H361" s="109">
        <v>1</v>
      </c>
      <c r="I361" s="137">
        <v>0</v>
      </c>
      <c r="J361" s="133">
        <v>1.5</v>
      </c>
      <c r="K361" s="137">
        <f t="shared" si="44"/>
        <v>1.5</v>
      </c>
      <c r="L361" s="109" t="s">
        <v>284</v>
      </c>
      <c r="M361" s="172" t="s">
        <v>983</v>
      </c>
      <c r="N361" s="109"/>
      <c r="O361" s="135">
        <f>VLOOKUP(B361,EXPLORACION!$A$2:$P$529,15,FALSE)</f>
        <v>4961068.3323999997</v>
      </c>
      <c r="P361" s="214">
        <f>VLOOKUP(B361,EXPLORACION!$A$2:$P$529,16,FALSE)</f>
        <v>2171939.5795999998</v>
      </c>
    </row>
    <row r="362" spans="1:16" ht="153" hidden="1">
      <c r="A362" s="211" t="str">
        <f t="shared" si="41"/>
        <v>LSP12P1E1</v>
      </c>
      <c r="B362" s="130" t="str">
        <f t="shared" si="42"/>
        <v>LSP12P1</v>
      </c>
      <c r="C362" s="130" t="str">
        <f t="shared" si="43"/>
        <v>LSP12</v>
      </c>
      <c r="D362" s="109" t="s">
        <v>975</v>
      </c>
      <c r="E362" s="109">
        <v>12</v>
      </c>
      <c r="F362" s="109">
        <v>1</v>
      </c>
      <c r="G362" s="109" t="s">
        <v>8</v>
      </c>
      <c r="H362" s="109">
        <v>1</v>
      </c>
      <c r="I362" s="137">
        <f>J361</f>
        <v>1.5</v>
      </c>
      <c r="J362" s="133">
        <v>4</v>
      </c>
      <c r="K362" s="137">
        <f t="shared" si="44"/>
        <v>2.5</v>
      </c>
      <c r="L362" s="109" t="s">
        <v>284</v>
      </c>
      <c r="M362" s="172" t="s">
        <v>984</v>
      </c>
      <c r="N362" s="109"/>
      <c r="O362" s="135">
        <f>VLOOKUP(B362,EXPLORACION!$A$2:$P$529,15,FALSE)</f>
        <v>4961068.3323999997</v>
      </c>
      <c r="P362" s="214">
        <f>VLOOKUP(B362,EXPLORACION!$A$2:$P$529,16,FALSE)</f>
        <v>2171939.5795999998</v>
      </c>
    </row>
    <row r="363" spans="1:16" ht="165.75" hidden="1">
      <c r="A363" s="211" t="str">
        <f t="shared" si="41"/>
        <v>LSP12P1E1</v>
      </c>
      <c r="B363" s="130" t="str">
        <f t="shared" si="42"/>
        <v>LSP12P1</v>
      </c>
      <c r="C363" s="130" t="str">
        <f t="shared" si="43"/>
        <v>LSP12</v>
      </c>
      <c r="D363" s="109" t="s">
        <v>975</v>
      </c>
      <c r="E363" s="109">
        <v>12</v>
      </c>
      <c r="F363" s="109">
        <v>1</v>
      </c>
      <c r="G363" s="109" t="s">
        <v>8</v>
      </c>
      <c r="H363" s="109">
        <v>1</v>
      </c>
      <c r="I363" s="137">
        <f>J362</f>
        <v>4</v>
      </c>
      <c r="J363" s="133">
        <v>6</v>
      </c>
      <c r="K363" s="137">
        <f t="shared" si="44"/>
        <v>2</v>
      </c>
      <c r="L363" s="109" t="s">
        <v>284</v>
      </c>
      <c r="M363" s="172" t="s">
        <v>985</v>
      </c>
      <c r="N363" s="109"/>
      <c r="O363" s="135">
        <f>VLOOKUP(B363,EXPLORACION!$A$2:$P$529,15,FALSE)</f>
        <v>4961068.3323999997</v>
      </c>
      <c r="P363" s="214">
        <f>VLOOKUP(B363,EXPLORACION!$A$2:$P$529,16,FALSE)</f>
        <v>2171939.5795999998</v>
      </c>
    </row>
    <row r="364" spans="1:16" hidden="1">
      <c r="A364" s="211" t="str">
        <f t="shared" si="41"/>
        <v>LSP12P1E1</v>
      </c>
      <c r="B364" s="130" t="str">
        <f t="shared" si="42"/>
        <v>LSP12P1</v>
      </c>
      <c r="C364" s="130" t="str">
        <f t="shared" si="43"/>
        <v>LSP12</v>
      </c>
      <c r="D364" s="109" t="s">
        <v>975</v>
      </c>
      <c r="E364" s="109">
        <v>12</v>
      </c>
      <c r="F364" s="109">
        <v>1</v>
      </c>
      <c r="G364" s="109" t="s">
        <v>8</v>
      </c>
      <c r="H364" s="109">
        <v>1</v>
      </c>
      <c r="I364" s="137">
        <f>J363</f>
        <v>6</v>
      </c>
      <c r="J364" s="133">
        <v>15</v>
      </c>
      <c r="K364" s="137">
        <f t="shared" si="44"/>
        <v>9</v>
      </c>
      <c r="L364" s="109" t="s">
        <v>982</v>
      </c>
      <c r="M364" s="172"/>
      <c r="N364" s="109"/>
      <c r="O364" s="135">
        <f>VLOOKUP(B364,EXPLORACION!$A$2:$P$529,15,FALSE)</f>
        <v>4961068.3323999997</v>
      </c>
      <c r="P364" s="214">
        <f>VLOOKUP(B364,EXPLORACION!$A$2:$P$529,16,FALSE)</f>
        <v>2171939.5795999998</v>
      </c>
    </row>
    <row r="365" spans="1:16" hidden="1">
      <c r="A365" s="211" t="str">
        <f t="shared" si="41"/>
        <v>JIS13P4E1</v>
      </c>
      <c r="B365" s="130" t="str">
        <f t="shared" si="42"/>
        <v>JIS13P4</v>
      </c>
      <c r="C365" s="130" t="str">
        <f t="shared" si="43"/>
        <v>JIS13</v>
      </c>
      <c r="D365" s="109" t="s">
        <v>1005</v>
      </c>
      <c r="E365" s="109">
        <v>13</v>
      </c>
      <c r="F365" s="109">
        <v>4</v>
      </c>
      <c r="G365" s="109" t="s">
        <v>8</v>
      </c>
      <c r="H365" s="109">
        <v>1</v>
      </c>
      <c r="I365" s="137">
        <v>0</v>
      </c>
      <c r="J365" s="133">
        <v>0.4</v>
      </c>
      <c r="K365" s="137">
        <f t="shared" si="44"/>
        <v>0.4</v>
      </c>
      <c r="L365" s="109" t="s">
        <v>1014</v>
      </c>
      <c r="M365" s="172" t="s">
        <v>1023</v>
      </c>
      <c r="N365" s="109"/>
      <c r="O365" s="135">
        <f>VLOOKUP(B365,EXPLORACION!$A$2:$P$529,15,FALSE)</f>
        <v>4960585.7752999999</v>
      </c>
      <c r="P365" s="214">
        <f>VLOOKUP(B365,EXPLORACION!$A$2:$P$529,16,FALSE)</f>
        <v>2170721.9558000001</v>
      </c>
    </row>
    <row r="366" spans="1:16" ht="25.5" hidden="1">
      <c r="A366" s="211" t="str">
        <f t="shared" si="41"/>
        <v>JIS13P4E2</v>
      </c>
      <c r="B366" s="130" t="str">
        <f t="shared" si="42"/>
        <v>JIS13P4</v>
      </c>
      <c r="C366" s="130" t="str">
        <f t="shared" si="43"/>
        <v>JIS13</v>
      </c>
      <c r="D366" s="109" t="s">
        <v>1005</v>
      </c>
      <c r="E366" s="109">
        <v>13</v>
      </c>
      <c r="F366" s="109">
        <v>4</v>
      </c>
      <c r="G366" s="109" t="s">
        <v>8</v>
      </c>
      <c r="H366" s="109">
        <v>2</v>
      </c>
      <c r="I366" s="137">
        <f t="shared" ref="I366:I373" si="45">J365</f>
        <v>0.4</v>
      </c>
      <c r="J366" s="133">
        <v>2.8</v>
      </c>
      <c r="K366" s="137">
        <f t="shared" si="44"/>
        <v>2.4</v>
      </c>
      <c r="L366" s="111" t="s">
        <v>285</v>
      </c>
      <c r="M366" s="172" t="s">
        <v>1022</v>
      </c>
      <c r="N366" s="109"/>
      <c r="O366" s="135">
        <f>VLOOKUP(B366,EXPLORACION!$A$2:$P$529,15,FALSE)</f>
        <v>4960585.7752999999</v>
      </c>
      <c r="P366" s="214">
        <f>VLOOKUP(B366,EXPLORACION!$A$2:$P$529,16,FALSE)</f>
        <v>2170721.9558000001</v>
      </c>
    </row>
    <row r="367" spans="1:16" ht="25.5" hidden="1">
      <c r="A367" s="211" t="str">
        <f t="shared" si="41"/>
        <v>JIS13P4E3</v>
      </c>
      <c r="B367" s="130" t="str">
        <f t="shared" si="42"/>
        <v>JIS13P4</v>
      </c>
      <c r="C367" s="130" t="str">
        <f t="shared" si="43"/>
        <v>JIS13</v>
      </c>
      <c r="D367" s="109" t="s">
        <v>1005</v>
      </c>
      <c r="E367" s="109">
        <v>13</v>
      </c>
      <c r="F367" s="109">
        <v>4</v>
      </c>
      <c r="G367" s="109" t="s">
        <v>8</v>
      </c>
      <c r="H367" s="109">
        <v>3</v>
      </c>
      <c r="I367" s="137">
        <f t="shared" si="45"/>
        <v>2.8</v>
      </c>
      <c r="J367" s="133">
        <v>4</v>
      </c>
      <c r="K367" s="137">
        <f t="shared" si="44"/>
        <v>1.2000000000000002</v>
      </c>
      <c r="L367" s="111"/>
      <c r="M367" s="172" t="s">
        <v>1017</v>
      </c>
      <c r="N367" s="109"/>
      <c r="O367" s="135">
        <f>VLOOKUP(B367,EXPLORACION!$A$2:$P$529,15,FALSE)</f>
        <v>4960585.7752999999</v>
      </c>
      <c r="P367" s="214">
        <f>VLOOKUP(B367,EXPLORACION!$A$2:$P$529,16,FALSE)</f>
        <v>2170721.9558000001</v>
      </c>
    </row>
    <row r="368" spans="1:16" ht="25.5" hidden="1">
      <c r="A368" s="211" t="str">
        <f t="shared" si="41"/>
        <v>JIS13P4E4</v>
      </c>
      <c r="B368" s="130" t="str">
        <f t="shared" si="42"/>
        <v>JIS13P4</v>
      </c>
      <c r="C368" s="130" t="str">
        <f t="shared" si="43"/>
        <v>JIS13</v>
      </c>
      <c r="D368" s="109" t="s">
        <v>1005</v>
      </c>
      <c r="E368" s="109">
        <v>13</v>
      </c>
      <c r="F368" s="109">
        <v>4</v>
      </c>
      <c r="G368" s="109" t="s">
        <v>8</v>
      </c>
      <c r="H368" s="109">
        <v>4</v>
      </c>
      <c r="I368" s="137">
        <f t="shared" si="45"/>
        <v>4</v>
      </c>
      <c r="J368" s="133">
        <v>5.6</v>
      </c>
      <c r="K368" s="137">
        <f t="shared" si="44"/>
        <v>1.5999999999999996</v>
      </c>
      <c r="L368" s="109" t="s">
        <v>285</v>
      </c>
      <c r="M368" s="201" t="s">
        <v>1020</v>
      </c>
      <c r="N368" s="109"/>
      <c r="O368" s="135">
        <f>VLOOKUP(B368,EXPLORACION!$A$2:$P$529,15,FALSE)</f>
        <v>4960585.7752999999</v>
      </c>
      <c r="P368" s="214">
        <f>VLOOKUP(B368,EXPLORACION!$A$2:$P$529,16,FALSE)</f>
        <v>2170721.9558000001</v>
      </c>
    </row>
    <row r="369" spans="1:16" ht="25.5" hidden="1">
      <c r="A369" s="211" t="str">
        <f t="shared" si="41"/>
        <v>JIS13P4E5</v>
      </c>
      <c r="B369" s="130" t="str">
        <f t="shared" si="42"/>
        <v>JIS13P4</v>
      </c>
      <c r="C369" s="130" t="str">
        <f t="shared" si="43"/>
        <v>JIS13</v>
      </c>
      <c r="D369" s="109" t="s">
        <v>1005</v>
      </c>
      <c r="E369" s="109">
        <v>13</v>
      </c>
      <c r="F369" s="109">
        <v>4</v>
      </c>
      <c r="G369" s="109" t="s">
        <v>8</v>
      </c>
      <c r="H369" s="109">
        <v>5</v>
      </c>
      <c r="I369" s="137">
        <f t="shared" si="45"/>
        <v>5.6</v>
      </c>
      <c r="J369" s="133">
        <v>7.2</v>
      </c>
      <c r="K369" s="137">
        <f t="shared" si="44"/>
        <v>1.6000000000000005</v>
      </c>
      <c r="L369" s="109"/>
      <c r="M369" s="172" t="s">
        <v>1017</v>
      </c>
      <c r="N369" s="109"/>
      <c r="O369" s="135">
        <f>VLOOKUP(B369,EXPLORACION!$A$2:$P$529,15,FALSE)</f>
        <v>4960585.7752999999</v>
      </c>
      <c r="P369" s="214">
        <f>VLOOKUP(B369,EXPLORACION!$A$2:$P$529,16,FALSE)</f>
        <v>2170721.9558000001</v>
      </c>
    </row>
    <row r="370" spans="1:16" ht="25.5" hidden="1">
      <c r="A370" s="211" t="str">
        <f t="shared" si="41"/>
        <v>JIS13P4E6</v>
      </c>
      <c r="B370" s="130" t="str">
        <f t="shared" si="42"/>
        <v>JIS13P4</v>
      </c>
      <c r="C370" s="130" t="str">
        <f t="shared" si="43"/>
        <v>JIS13</v>
      </c>
      <c r="D370" s="109" t="s">
        <v>1005</v>
      </c>
      <c r="E370" s="109">
        <v>13</v>
      </c>
      <c r="F370" s="109">
        <v>4</v>
      </c>
      <c r="G370" s="109" t="s">
        <v>8</v>
      </c>
      <c r="H370" s="109">
        <v>6</v>
      </c>
      <c r="I370" s="137">
        <f t="shared" si="45"/>
        <v>7.2</v>
      </c>
      <c r="J370" s="133">
        <v>9</v>
      </c>
      <c r="K370" s="137">
        <f t="shared" si="44"/>
        <v>1.7999999999999998</v>
      </c>
      <c r="L370" s="109" t="s">
        <v>285</v>
      </c>
      <c r="M370" s="201" t="s">
        <v>1021</v>
      </c>
      <c r="N370" s="109"/>
      <c r="O370" s="135">
        <f>VLOOKUP(B370,EXPLORACION!$A$2:$P$529,15,FALSE)</f>
        <v>4960585.7752999999</v>
      </c>
      <c r="P370" s="214">
        <f>VLOOKUP(B370,EXPLORACION!$A$2:$P$529,16,FALSE)</f>
        <v>2170721.9558000001</v>
      </c>
    </row>
    <row r="371" spans="1:16" ht="25.5" hidden="1">
      <c r="A371" s="211" t="str">
        <f t="shared" si="41"/>
        <v>JIS13P4E7</v>
      </c>
      <c r="B371" s="130" t="str">
        <f t="shared" si="42"/>
        <v>JIS13P4</v>
      </c>
      <c r="C371" s="130" t="str">
        <f t="shared" si="43"/>
        <v>JIS13</v>
      </c>
      <c r="D371" s="109" t="s">
        <v>1005</v>
      </c>
      <c r="E371" s="109">
        <v>13</v>
      </c>
      <c r="F371" s="109">
        <v>4</v>
      </c>
      <c r="G371" s="109" t="s">
        <v>8</v>
      </c>
      <c r="H371" s="109">
        <v>7</v>
      </c>
      <c r="I371" s="137">
        <f t="shared" si="45"/>
        <v>9</v>
      </c>
      <c r="J371" s="133">
        <v>9.6</v>
      </c>
      <c r="K371" s="137">
        <f t="shared" si="44"/>
        <v>0.59999999999999964</v>
      </c>
      <c r="L371" s="111"/>
      <c r="M371" s="172" t="s">
        <v>1017</v>
      </c>
      <c r="N371" s="109"/>
      <c r="O371" s="135">
        <f>VLOOKUP(B371,EXPLORACION!$A$2:$P$529,15,FALSE)</f>
        <v>4960585.7752999999</v>
      </c>
      <c r="P371" s="214">
        <f>VLOOKUP(B371,EXPLORACION!$A$2:$P$529,16,FALSE)</f>
        <v>2170721.9558000001</v>
      </c>
    </row>
    <row r="372" spans="1:16" ht="25.5" hidden="1">
      <c r="A372" s="211" t="str">
        <f t="shared" si="41"/>
        <v>JIS13P4E8</v>
      </c>
      <c r="B372" s="130" t="str">
        <f t="shared" si="42"/>
        <v>JIS13P4</v>
      </c>
      <c r="C372" s="130" t="str">
        <f t="shared" si="43"/>
        <v>JIS13</v>
      </c>
      <c r="D372" s="109" t="s">
        <v>1005</v>
      </c>
      <c r="E372" s="109">
        <v>13</v>
      </c>
      <c r="F372" s="109">
        <v>4</v>
      </c>
      <c r="G372" s="109" t="s">
        <v>8</v>
      </c>
      <c r="H372" s="109">
        <v>8</v>
      </c>
      <c r="I372" s="137">
        <f t="shared" si="45"/>
        <v>9.6</v>
      </c>
      <c r="J372" s="133">
        <v>11</v>
      </c>
      <c r="K372" s="137">
        <f t="shared" si="44"/>
        <v>1.4000000000000004</v>
      </c>
      <c r="L372" s="109" t="s">
        <v>285</v>
      </c>
      <c r="M372" s="201" t="s">
        <v>1021</v>
      </c>
      <c r="N372" s="109"/>
      <c r="O372" s="135">
        <f>VLOOKUP(B372,EXPLORACION!$A$2:$P$529,15,FALSE)</f>
        <v>4960585.7752999999</v>
      </c>
      <c r="P372" s="214">
        <f>VLOOKUP(B372,EXPLORACION!$A$2:$P$529,16,FALSE)</f>
        <v>2170721.9558000001</v>
      </c>
    </row>
    <row r="373" spans="1:16" ht="25.5" hidden="1">
      <c r="A373" s="211" t="str">
        <f t="shared" si="41"/>
        <v>JIS13P4E9</v>
      </c>
      <c r="B373" s="130" t="str">
        <f t="shared" si="42"/>
        <v>JIS13P4</v>
      </c>
      <c r="C373" s="130" t="str">
        <f t="shared" si="43"/>
        <v>JIS13</v>
      </c>
      <c r="D373" s="109" t="s">
        <v>1005</v>
      </c>
      <c r="E373" s="109">
        <v>13</v>
      </c>
      <c r="F373" s="109">
        <v>4</v>
      </c>
      <c r="G373" s="109" t="s">
        <v>8</v>
      </c>
      <c r="H373" s="109">
        <v>9</v>
      </c>
      <c r="I373" s="137">
        <f t="shared" si="45"/>
        <v>11</v>
      </c>
      <c r="J373" s="133">
        <v>14.4</v>
      </c>
      <c r="K373" s="137">
        <f t="shared" si="44"/>
        <v>3.4000000000000004</v>
      </c>
      <c r="L373" s="109"/>
      <c r="M373" s="172" t="s">
        <v>1017</v>
      </c>
      <c r="N373" s="109"/>
      <c r="O373" s="135">
        <f>VLOOKUP(B373,EXPLORACION!$A$2:$P$529,15,FALSE)</f>
        <v>4960585.7752999999</v>
      </c>
      <c r="P373" s="214">
        <f>VLOOKUP(B373,EXPLORACION!$A$2:$P$529,16,FALSE)</f>
        <v>2170721.9558000001</v>
      </c>
    </row>
    <row r="374" spans="1:16" hidden="1">
      <c r="A374" s="211" t="str">
        <f t="shared" si="41"/>
        <v>JIS13P3E1</v>
      </c>
      <c r="B374" s="130" t="str">
        <f t="shared" si="42"/>
        <v>JIS13P3</v>
      </c>
      <c r="C374" s="130" t="str">
        <f t="shared" si="43"/>
        <v>JIS13</v>
      </c>
      <c r="D374" s="109" t="s">
        <v>1005</v>
      </c>
      <c r="E374" s="109">
        <v>13</v>
      </c>
      <c r="F374" s="109">
        <v>3</v>
      </c>
      <c r="G374" s="109" t="s">
        <v>8</v>
      </c>
      <c r="H374" s="109">
        <v>1</v>
      </c>
      <c r="I374" s="137">
        <v>0</v>
      </c>
      <c r="J374" s="133">
        <v>0.4</v>
      </c>
      <c r="K374" s="137">
        <f t="shared" si="44"/>
        <v>0.4</v>
      </c>
      <c r="L374" s="109" t="s">
        <v>1014</v>
      </c>
      <c r="M374" s="201" t="s">
        <v>1023</v>
      </c>
      <c r="N374" s="109"/>
      <c r="O374" s="135">
        <f>VLOOKUP(B374,EXPLORACION!$A$2:$P$529,15,FALSE)</f>
        <v>4960585.7752999999</v>
      </c>
      <c r="P374" s="214">
        <f>VLOOKUP(B374,EXPLORACION!$A$2:$P$529,16,FALSE)</f>
        <v>2170721.9558000001</v>
      </c>
    </row>
    <row r="375" spans="1:16" ht="25.5" hidden="1">
      <c r="A375" s="211" t="str">
        <f t="shared" si="41"/>
        <v>JIS13P3E2</v>
      </c>
      <c r="B375" s="130" t="str">
        <f t="shared" si="42"/>
        <v>JIS13P3</v>
      </c>
      <c r="C375" s="130" t="str">
        <f t="shared" si="43"/>
        <v>JIS13</v>
      </c>
      <c r="D375" s="109" t="s">
        <v>1005</v>
      </c>
      <c r="E375" s="109">
        <v>13</v>
      </c>
      <c r="F375" s="109">
        <v>3</v>
      </c>
      <c r="G375" s="109" t="s">
        <v>8</v>
      </c>
      <c r="H375" s="109">
        <v>2</v>
      </c>
      <c r="I375" s="137">
        <f t="shared" ref="I375:I383" si="46">J374</f>
        <v>0.4</v>
      </c>
      <c r="J375" s="133">
        <v>1.4</v>
      </c>
      <c r="K375" s="137">
        <f t="shared" si="44"/>
        <v>0.99999999999999989</v>
      </c>
      <c r="L375" s="111"/>
      <c r="M375" s="172" t="s">
        <v>1022</v>
      </c>
      <c r="N375" s="109"/>
      <c r="O375" s="135">
        <f>VLOOKUP(B375,EXPLORACION!$A$2:$P$529,15,FALSE)</f>
        <v>4960585.7752999999</v>
      </c>
      <c r="P375" s="214">
        <f>VLOOKUP(B375,EXPLORACION!$A$2:$P$529,16,FALSE)</f>
        <v>2170721.9558000001</v>
      </c>
    </row>
    <row r="376" spans="1:16" ht="25.5" hidden="1">
      <c r="A376" s="211" t="str">
        <f t="shared" si="41"/>
        <v>JIS13P3E3</v>
      </c>
      <c r="B376" s="130" t="str">
        <f t="shared" si="42"/>
        <v>JIS13P3</v>
      </c>
      <c r="C376" s="130" t="str">
        <f t="shared" si="43"/>
        <v>JIS13</v>
      </c>
      <c r="D376" s="109" t="s">
        <v>1005</v>
      </c>
      <c r="E376" s="109">
        <v>13</v>
      </c>
      <c r="F376" s="109">
        <v>3</v>
      </c>
      <c r="G376" s="109" t="s">
        <v>8</v>
      </c>
      <c r="H376" s="109">
        <v>3</v>
      </c>
      <c r="I376" s="137">
        <f t="shared" si="46"/>
        <v>1.4</v>
      </c>
      <c r="J376" s="133">
        <v>3</v>
      </c>
      <c r="K376" s="137">
        <f t="shared" si="44"/>
        <v>1.6</v>
      </c>
      <c r="L376" s="111"/>
      <c r="M376" s="172" t="s">
        <v>1017</v>
      </c>
      <c r="N376" s="109"/>
      <c r="O376" s="135">
        <f>VLOOKUP(B376,EXPLORACION!$A$2:$P$529,15,FALSE)</f>
        <v>4960585.7752999999</v>
      </c>
      <c r="P376" s="214">
        <f>VLOOKUP(B376,EXPLORACION!$A$2:$P$529,16,FALSE)</f>
        <v>2170721.9558000001</v>
      </c>
    </row>
    <row r="377" spans="1:16" ht="25.5" hidden="1">
      <c r="A377" s="211" t="str">
        <f t="shared" si="41"/>
        <v>JIS13P3E4</v>
      </c>
      <c r="B377" s="130" t="str">
        <f t="shared" si="42"/>
        <v>JIS13P3</v>
      </c>
      <c r="C377" s="130" t="str">
        <f t="shared" si="43"/>
        <v>JIS13</v>
      </c>
      <c r="D377" s="109" t="s">
        <v>1005</v>
      </c>
      <c r="E377" s="109">
        <v>13</v>
      </c>
      <c r="F377" s="109">
        <v>3</v>
      </c>
      <c r="G377" s="109" t="s">
        <v>8</v>
      </c>
      <c r="H377" s="109">
        <v>4</v>
      </c>
      <c r="I377" s="137">
        <f t="shared" si="46"/>
        <v>3</v>
      </c>
      <c r="J377" s="133">
        <v>5.4</v>
      </c>
      <c r="K377" s="137">
        <f t="shared" si="44"/>
        <v>2.4000000000000004</v>
      </c>
      <c r="L377" s="144" t="s">
        <v>285</v>
      </c>
      <c r="M377" s="172" t="s">
        <v>1020</v>
      </c>
      <c r="N377" s="109"/>
      <c r="O377" s="135">
        <f>VLOOKUP(B377,EXPLORACION!$A$2:$P$529,15,FALSE)</f>
        <v>4960585.7752999999</v>
      </c>
      <c r="P377" s="214">
        <f>VLOOKUP(B377,EXPLORACION!$A$2:$P$529,16,FALSE)</f>
        <v>2170721.9558000001</v>
      </c>
    </row>
    <row r="378" spans="1:16" ht="25.5" hidden="1">
      <c r="A378" s="211" t="str">
        <f t="shared" si="41"/>
        <v>JIS13P3E5</v>
      </c>
      <c r="B378" s="130" t="str">
        <f t="shared" si="42"/>
        <v>JIS13P3</v>
      </c>
      <c r="C378" s="130" t="str">
        <f t="shared" si="43"/>
        <v>JIS13</v>
      </c>
      <c r="D378" s="109" t="s">
        <v>1005</v>
      </c>
      <c r="E378" s="109">
        <v>13</v>
      </c>
      <c r="F378" s="109">
        <v>3</v>
      </c>
      <c r="G378" s="109" t="s">
        <v>8</v>
      </c>
      <c r="H378" s="109">
        <v>5</v>
      </c>
      <c r="I378" s="137">
        <f t="shared" si="46"/>
        <v>5.4</v>
      </c>
      <c r="J378" s="133">
        <v>7.2</v>
      </c>
      <c r="K378" s="137">
        <f t="shared" si="44"/>
        <v>1.7999999999999998</v>
      </c>
      <c r="L378" s="109" t="s">
        <v>1024</v>
      </c>
      <c r="M378" s="172" t="s">
        <v>1017</v>
      </c>
      <c r="N378" s="109"/>
      <c r="O378" s="135">
        <f>VLOOKUP(B378,EXPLORACION!$A$2:$P$529,15,FALSE)</f>
        <v>4960585.7752999999</v>
      </c>
      <c r="P378" s="214">
        <f>VLOOKUP(B378,EXPLORACION!$A$2:$P$529,16,FALSE)</f>
        <v>2170721.9558000001</v>
      </c>
    </row>
    <row r="379" spans="1:16" ht="25.5" hidden="1">
      <c r="A379" s="211" t="str">
        <f t="shared" si="41"/>
        <v>JIS13P3E6</v>
      </c>
      <c r="B379" s="130" t="str">
        <f t="shared" si="42"/>
        <v>JIS13P3</v>
      </c>
      <c r="C379" s="130" t="str">
        <f t="shared" si="43"/>
        <v>JIS13</v>
      </c>
      <c r="D379" s="109" t="s">
        <v>1005</v>
      </c>
      <c r="E379" s="109">
        <v>13</v>
      </c>
      <c r="F379" s="109">
        <v>3</v>
      </c>
      <c r="G379" s="109" t="s">
        <v>8</v>
      </c>
      <c r="H379" s="109">
        <v>6</v>
      </c>
      <c r="I379" s="137">
        <f t="shared" si="46"/>
        <v>7.2</v>
      </c>
      <c r="J379" s="133">
        <v>8.6</v>
      </c>
      <c r="K379" s="137">
        <f t="shared" si="44"/>
        <v>1.3999999999999995</v>
      </c>
      <c r="L379" s="109"/>
      <c r="M379" s="172" t="s">
        <v>1021</v>
      </c>
      <c r="N379" s="109"/>
      <c r="O379" s="135">
        <f>VLOOKUP(B379,EXPLORACION!$A$2:$P$529,15,FALSE)</f>
        <v>4960585.7752999999</v>
      </c>
      <c r="P379" s="214">
        <f>VLOOKUP(B379,EXPLORACION!$A$2:$P$529,16,FALSE)</f>
        <v>2170721.9558000001</v>
      </c>
    </row>
    <row r="380" spans="1:16" ht="25.5" hidden="1">
      <c r="A380" s="211" t="str">
        <f t="shared" ref="A380:A443" si="47">CONCATENATE(D380,E380,G380,F380,"E",H380)</f>
        <v>JIS13P3E7</v>
      </c>
      <c r="B380" s="130" t="str">
        <f t="shared" si="42"/>
        <v>JIS13P3</v>
      </c>
      <c r="C380" s="130" t="str">
        <f t="shared" si="43"/>
        <v>JIS13</v>
      </c>
      <c r="D380" s="109" t="s">
        <v>1005</v>
      </c>
      <c r="E380" s="109">
        <v>13</v>
      </c>
      <c r="F380" s="109">
        <v>3</v>
      </c>
      <c r="G380" s="109" t="s">
        <v>8</v>
      </c>
      <c r="H380" s="109">
        <v>7</v>
      </c>
      <c r="I380" s="137">
        <f t="shared" si="46"/>
        <v>8.6</v>
      </c>
      <c r="J380" s="133">
        <v>9.8000000000000007</v>
      </c>
      <c r="K380" s="137">
        <f t="shared" si="44"/>
        <v>1.2000000000000011</v>
      </c>
      <c r="L380" s="111"/>
      <c r="M380" s="172" t="s">
        <v>1017</v>
      </c>
      <c r="N380" s="109"/>
      <c r="O380" s="135">
        <f>VLOOKUP(B380,EXPLORACION!$A$2:$P$529,15,FALSE)</f>
        <v>4960585.7752999999</v>
      </c>
      <c r="P380" s="214">
        <f>VLOOKUP(B380,EXPLORACION!$A$2:$P$529,16,FALSE)</f>
        <v>2170721.9558000001</v>
      </c>
    </row>
    <row r="381" spans="1:16" ht="25.5" hidden="1">
      <c r="A381" s="211" t="str">
        <f t="shared" si="47"/>
        <v>JIS13P3E8</v>
      </c>
      <c r="B381" s="130" t="str">
        <f t="shared" si="42"/>
        <v>JIS13P3</v>
      </c>
      <c r="C381" s="130" t="str">
        <f t="shared" si="43"/>
        <v>JIS13</v>
      </c>
      <c r="D381" s="109" t="s">
        <v>1005</v>
      </c>
      <c r="E381" s="109">
        <v>13</v>
      </c>
      <c r="F381" s="109">
        <v>3</v>
      </c>
      <c r="G381" s="109" t="s">
        <v>8</v>
      </c>
      <c r="H381" s="109">
        <v>8</v>
      </c>
      <c r="I381" s="137">
        <f t="shared" si="46"/>
        <v>9.8000000000000007</v>
      </c>
      <c r="J381" s="133">
        <v>11</v>
      </c>
      <c r="K381" s="137">
        <f t="shared" si="44"/>
        <v>1.1999999999999993</v>
      </c>
      <c r="L381" s="109" t="s">
        <v>285</v>
      </c>
      <c r="M381" s="172" t="s">
        <v>1021</v>
      </c>
      <c r="N381" s="109"/>
      <c r="O381" s="135">
        <f>VLOOKUP(B381,EXPLORACION!$A$2:$P$529,15,FALSE)</f>
        <v>4960585.7752999999</v>
      </c>
      <c r="P381" s="214">
        <f>VLOOKUP(B381,EXPLORACION!$A$2:$P$529,16,FALSE)</f>
        <v>2170721.9558000001</v>
      </c>
    </row>
    <row r="382" spans="1:16" ht="25.5" hidden="1">
      <c r="A382" s="211" t="str">
        <f t="shared" si="47"/>
        <v>JIS13P3E9</v>
      </c>
      <c r="B382" s="130" t="str">
        <f t="shared" si="42"/>
        <v>JIS13P3</v>
      </c>
      <c r="C382" s="130" t="str">
        <f t="shared" si="43"/>
        <v>JIS13</v>
      </c>
      <c r="D382" s="109" t="s">
        <v>1005</v>
      </c>
      <c r="E382" s="109">
        <v>13</v>
      </c>
      <c r="F382" s="109">
        <v>3</v>
      </c>
      <c r="G382" s="109" t="s">
        <v>8</v>
      </c>
      <c r="H382" s="109">
        <v>9</v>
      </c>
      <c r="I382" s="137">
        <f t="shared" si="46"/>
        <v>11</v>
      </c>
      <c r="J382" s="133">
        <v>13</v>
      </c>
      <c r="K382" s="137">
        <f t="shared" si="44"/>
        <v>2</v>
      </c>
      <c r="L382" s="109"/>
      <c r="M382" s="172" t="s">
        <v>1017</v>
      </c>
      <c r="N382" s="109"/>
      <c r="O382" s="135">
        <f>VLOOKUP(B382,EXPLORACION!$A$2:$P$529,15,FALSE)</f>
        <v>4960585.7752999999</v>
      </c>
      <c r="P382" s="214">
        <f>VLOOKUP(B382,EXPLORACION!$A$2:$P$529,16,FALSE)</f>
        <v>2170721.9558000001</v>
      </c>
    </row>
    <row r="383" spans="1:16" ht="25.5" hidden="1">
      <c r="A383" s="211" t="str">
        <f t="shared" si="47"/>
        <v>JIS13P3E10</v>
      </c>
      <c r="B383" s="130" t="str">
        <f t="shared" si="42"/>
        <v>JIS13P3</v>
      </c>
      <c r="C383" s="130" t="str">
        <f t="shared" si="43"/>
        <v>JIS13</v>
      </c>
      <c r="D383" s="109" t="s">
        <v>1005</v>
      </c>
      <c r="E383" s="109">
        <v>13</v>
      </c>
      <c r="F383" s="109">
        <v>3</v>
      </c>
      <c r="G383" s="109" t="s">
        <v>8</v>
      </c>
      <c r="H383" s="109">
        <v>10</v>
      </c>
      <c r="I383" s="137">
        <f t="shared" si="46"/>
        <v>13</v>
      </c>
      <c r="J383" s="133">
        <v>13.6</v>
      </c>
      <c r="K383" s="137">
        <f t="shared" si="44"/>
        <v>0.59999999999999964</v>
      </c>
      <c r="L383" s="109"/>
      <c r="M383" s="172" t="s">
        <v>1021</v>
      </c>
      <c r="N383" s="109"/>
      <c r="O383" s="135">
        <f>VLOOKUP(B383,EXPLORACION!$A$2:$P$529,15,FALSE)</f>
        <v>4960585.7752999999</v>
      </c>
      <c r="P383" s="214">
        <f>VLOOKUP(B383,EXPLORACION!$A$2:$P$529,16,FALSE)</f>
        <v>2170721.9558000001</v>
      </c>
    </row>
    <row r="384" spans="1:16" hidden="1">
      <c r="A384" s="211" t="str">
        <f t="shared" si="47"/>
        <v>JIS13P2E1</v>
      </c>
      <c r="B384" s="130" t="str">
        <f t="shared" si="42"/>
        <v>JIS13P2</v>
      </c>
      <c r="C384" s="130" t="str">
        <f t="shared" si="43"/>
        <v>JIS13</v>
      </c>
      <c r="D384" s="109" t="s">
        <v>1005</v>
      </c>
      <c r="E384" s="109">
        <v>13</v>
      </c>
      <c r="F384" s="109">
        <v>2</v>
      </c>
      <c r="G384" s="109" t="s">
        <v>8</v>
      </c>
      <c r="H384" s="109">
        <v>1</v>
      </c>
      <c r="I384" s="137">
        <v>0</v>
      </c>
      <c r="J384" s="133">
        <v>0.4</v>
      </c>
      <c r="K384" s="137">
        <f t="shared" si="44"/>
        <v>0.4</v>
      </c>
      <c r="L384" s="109" t="s">
        <v>1014</v>
      </c>
      <c r="M384" s="172" t="s">
        <v>1015</v>
      </c>
      <c r="N384" s="109"/>
      <c r="O384" s="135">
        <f>VLOOKUP(B384,EXPLORACION!$A$2:$P$529,15,FALSE)</f>
        <v>4960585.7752999999</v>
      </c>
      <c r="P384" s="214">
        <f>VLOOKUP(B384,EXPLORACION!$A$2:$P$529,16,FALSE)</f>
        <v>2170721.9558000001</v>
      </c>
    </row>
    <row r="385" spans="1:16" ht="25.5" hidden="1">
      <c r="A385" s="211" t="str">
        <f t="shared" si="47"/>
        <v>JIS13P2E2</v>
      </c>
      <c r="B385" s="130" t="str">
        <f t="shared" si="42"/>
        <v>JIS13P2</v>
      </c>
      <c r="C385" s="130" t="str">
        <f t="shared" si="43"/>
        <v>JIS13</v>
      </c>
      <c r="D385" s="109" t="s">
        <v>1005</v>
      </c>
      <c r="E385" s="109">
        <v>13</v>
      </c>
      <c r="F385" s="109">
        <v>2</v>
      </c>
      <c r="G385" s="109" t="s">
        <v>8</v>
      </c>
      <c r="H385" s="109">
        <v>2</v>
      </c>
      <c r="I385" s="137">
        <f t="shared" ref="I385:I393" si="48">J384</f>
        <v>0.4</v>
      </c>
      <c r="J385" s="133">
        <v>1.8</v>
      </c>
      <c r="K385" s="137">
        <f t="shared" si="44"/>
        <v>1.4</v>
      </c>
      <c r="L385" s="109" t="s">
        <v>285</v>
      </c>
      <c r="M385" s="172" t="s">
        <v>1019</v>
      </c>
      <c r="N385" s="109"/>
      <c r="O385" s="135">
        <f>VLOOKUP(B385,EXPLORACION!$A$2:$P$529,15,FALSE)</f>
        <v>4960585.7752999999</v>
      </c>
      <c r="P385" s="214">
        <f>VLOOKUP(B385,EXPLORACION!$A$2:$P$529,16,FALSE)</f>
        <v>2170721.9558000001</v>
      </c>
    </row>
    <row r="386" spans="1:16" ht="25.5" hidden="1">
      <c r="A386" s="211" t="str">
        <f t="shared" si="47"/>
        <v>JIS13P2E3</v>
      </c>
      <c r="B386" s="130" t="str">
        <f t="shared" ref="B386:B449" si="49">CONCATENATE(D386,E386,G386,F386)</f>
        <v>JIS13P2</v>
      </c>
      <c r="C386" s="130" t="str">
        <f t="shared" ref="C386:C449" si="50">CONCATENATE(D386,E386)</f>
        <v>JIS13</v>
      </c>
      <c r="D386" s="109" t="s">
        <v>1005</v>
      </c>
      <c r="E386" s="109">
        <v>13</v>
      </c>
      <c r="F386" s="109">
        <v>2</v>
      </c>
      <c r="G386" s="109" t="s">
        <v>8</v>
      </c>
      <c r="H386" s="109">
        <v>3</v>
      </c>
      <c r="I386" s="137">
        <f t="shared" si="48"/>
        <v>1.8</v>
      </c>
      <c r="J386" s="133">
        <v>3.2</v>
      </c>
      <c r="K386" s="137">
        <f t="shared" ref="K386:K449" si="51">J386-I386</f>
        <v>1.4000000000000001</v>
      </c>
      <c r="L386" s="206"/>
      <c r="M386" s="172" t="s">
        <v>1017</v>
      </c>
      <c r="N386" s="109"/>
      <c r="O386" s="135">
        <f>VLOOKUP(B386,EXPLORACION!$A$2:$P$529,15,FALSE)</f>
        <v>4960585.7752999999</v>
      </c>
      <c r="P386" s="214">
        <f>VLOOKUP(B386,EXPLORACION!$A$2:$P$529,16,FALSE)</f>
        <v>2170721.9558000001</v>
      </c>
    </row>
    <row r="387" spans="1:16" ht="25.5" hidden="1">
      <c r="A387" s="211" t="str">
        <f t="shared" si="47"/>
        <v>JIS13P2E4</v>
      </c>
      <c r="B387" s="130" t="str">
        <f t="shared" si="49"/>
        <v>JIS13P2</v>
      </c>
      <c r="C387" s="130" t="str">
        <f t="shared" si="50"/>
        <v>JIS13</v>
      </c>
      <c r="D387" s="109" t="s">
        <v>1005</v>
      </c>
      <c r="E387" s="109">
        <v>13</v>
      </c>
      <c r="F387" s="109">
        <v>2</v>
      </c>
      <c r="G387" s="109" t="s">
        <v>8</v>
      </c>
      <c r="H387" s="109">
        <v>4</v>
      </c>
      <c r="I387" s="137">
        <f t="shared" si="48"/>
        <v>3.2</v>
      </c>
      <c r="J387" s="133">
        <v>5.6</v>
      </c>
      <c r="K387" s="137">
        <f t="shared" si="51"/>
        <v>2.3999999999999995</v>
      </c>
      <c r="L387" s="144" t="s">
        <v>285</v>
      </c>
      <c r="M387" s="172" t="s">
        <v>1020</v>
      </c>
      <c r="N387" s="109"/>
      <c r="O387" s="135">
        <f>VLOOKUP(B387,EXPLORACION!$A$2:$P$529,15,FALSE)</f>
        <v>4960585.7752999999</v>
      </c>
      <c r="P387" s="214">
        <f>VLOOKUP(B387,EXPLORACION!$A$2:$P$529,16,FALSE)</f>
        <v>2170721.9558000001</v>
      </c>
    </row>
    <row r="388" spans="1:16" ht="25.5" hidden="1">
      <c r="A388" s="211" t="str">
        <f t="shared" si="47"/>
        <v>JIS13P2E5</v>
      </c>
      <c r="B388" s="130" t="str">
        <f t="shared" si="49"/>
        <v>JIS13P2</v>
      </c>
      <c r="C388" s="130" t="str">
        <f t="shared" si="50"/>
        <v>JIS13</v>
      </c>
      <c r="D388" s="109" t="s">
        <v>1005</v>
      </c>
      <c r="E388" s="109">
        <v>13</v>
      </c>
      <c r="F388" s="109">
        <v>2</v>
      </c>
      <c r="G388" s="109" t="s">
        <v>8</v>
      </c>
      <c r="H388" s="109">
        <v>5</v>
      </c>
      <c r="I388" s="137">
        <f t="shared" si="48"/>
        <v>5.6</v>
      </c>
      <c r="J388" s="133">
        <v>7.2</v>
      </c>
      <c r="K388" s="137">
        <f t="shared" si="51"/>
        <v>1.6000000000000005</v>
      </c>
      <c r="L388" s="109"/>
      <c r="M388" s="172" t="s">
        <v>1017</v>
      </c>
      <c r="N388" s="109"/>
      <c r="O388" s="135">
        <f>VLOOKUP(B388,EXPLORACION!$A$2:$P$529,15,FALSE)</f>
        <v>4960585.7752999999</v>
      </c>
      <c r="P388" s="214">
        <f>VLOOKUP(B388,EXPLORACION!$A$2:$P$529,16,FALSE)</f>
        <v>2170721.9558000001</v>
      </c>
    </row>
    <row r="389" spans="1:16" ht="25.5" hidden="1">
      <c r="A389" s="211" t="str">
        <f t="shared" si="47"/>
        <v>JIS13P2E6</v>
      </c>
      <c r="B389" s="130" t="str">
        <f t="shared" si="49"/>
        <v>JIS13P2</v>
      </c>
      <c r="C389" s="130" t="str">
        <f t="shared" si="50"/>
        <v>JIS13</v>
      </c>
      <c r="D389" s="109" t="s">
        <v>1005</v>
      </c>
      <c r="E389" s="109">
        <v>13</v>
      </c>
      <c r="F389" s="109">
        <v>2</v>
      </c>
      <c r="G389" s="109" t="s">
        <v>8</v>
      </c>
      <c r="H389" s="109">
        <v>6</v>
      </c>
      <c r="I389" s="137">
        <f t="shared" si="48"/>
        <v>7.2</v>
      </c>
      <c r="J389" s="133">
        <v>8.6</v>
      </c>
      <c r="K389" s="137">
        <f t="shared" si="51"/>
        <v>1.3999999999999995</v>
      </c>
      <c r="L389" s="109" t="s">
        <v>285</v>
      </c>
      <c r="M389" s="172" t="s">
        <v>1020</v>
      </c>
      <c r="N389" s="109"/>
      <c r="O389" s="135">
        <f>VLOOKUP(B389,EXPLORACION!$A$2:$P$529,15,FALSE)</f>
        <v>4960585.7752999999</v>
      </c>
      <c r="P389" s="214">
        <f>VLOOKUP(B389,EXPLORACION!$A$2:$P$529,16,FALSE)</f>
        <v>2170721.9558000001</v>
      </c>
    </row>
    <row r="390" spans="1:16" ht="25.5" hidden="1">
      <c r="A390" s="211" t="str">
        <f t="shared" si="47"/>
        <v>JIS13P2E7</v>
      </c>
      <c r="B390" s="130" t="str">
        <f t="shared" si="49"/>
        <v>JIS13P2</v>
      </c>
      <c r="C390" s="130" t="str">
        <f t="shared" si="50"/>
        <v>JIS13</v>
      </c>
      <c r="D390" s="109" t="s">
        <v>1005</v>
      </c>
      <c r="E390" s="109">
        <v>13</v>
      </c>
      <c r="F390" s="109">
        <v>2</v>
      </c>
      <c r="G390" s="109" t="s">
        <v>8</v>
      </c>
      <c r="H390" s="109">
        <v>7</v>
      </c>
      <c r="I390" s="137">
        <f t="shared" si="48"/>
        <v>8.6</v>
      </c>
      <c r="J390" s="133">
        <v>9.6</v>
      </c>
      <c r="K390" s="137">
        <f t="shared" si="51"/>
        <v>1</v>
      </c>
      <c r="L390" s="109"/>
      <c r="M390" s="172" t="s">
        <v>1017</v>
      </c>
      <c r="N390" s="109"/>
      <c r="O390" s="135">
        <f>VLOOKUP(B390,EXPLORACION!$A$2:$P$529,15,FALSE)</f>
        <v>4960585.7752999999</v>
      </c>
      <c r="P390" s="214">
        <f>VLOOKUP(B390,EXPLORACION!$A$2:$P$529,16,FALSE)</f>
        <v>2170721.9558000001</v>
      </c>
    </row>
    <row r="391" spans="1:16" ht="25.5" hidden="1">
      <c r="A391" s="211" t="str">
        <f t="shared" si="47"/>
        <v>JIS13P2E8</v>
      </c>
      <c r="B391" s="130" t="str">
        <f t="shared" si="49"/>
        <v>JIS13P2</v>
      </c>
      <c r="C391" s="130" t="str">
        <f t="shared" si="50"/>
        <v>JIS13</v>
      </c>
      <c r="D391" s="109" t="s">
        <v>1005</v>
      </c>
      <c r="E391" s="109">
        <v>13</v>
      </c>
      <c r="F391" s="109">
        <v>2</v>
      </c>
      <c r="G391" s="109" t="s">
        <v>8</v>
      </c>
      <c r="H391" s="109">
        <v>8</v>
      </c>
      <c r="I391" s="137">
        <f t="shared" si="48"/>
        <v>9.6</v>
      </c>
      <c r="J391" s="133">
        <v>11</v>
      </c>
      <c r="K391" s="137">
        <f t="shared" si="51"/>
        <v>1.4000000000000004</v>
      </c>
      <c r="L391" s="144" t="s">
        <v>285</v>
      </c>
      <c r="M391" s="172" t="s">
        <v>1021</v>
      </c>
      <c r="N391" s="109"/>
      <c r="O391" s="135">
        <f>VLOOKUP(B391,EXPLORACION!$A$2:$P$529,15,FALSE)</f>
        <v>4960585.7752999999</v>
      </c>
      <c r="P391" s="214">
        <f>VLOOKUP(B391,EXPLORACION!$A$2:$P$529,16,FALSE)</f>
        <v>2170721.9558000001</v>
      </c>
    </row>
    <row r="392" spans="1:16" ht="25.5" hidden="1">
      <c r="A392" s="211" t="str">
        <f t="shared" si="47"/>
        <v>JIS13P2E9</v>
      </c>
      <c r="B392" s="130" t="str">
        <f t="shared" si="49"/>
        <v>JIS13P2</v>
      </c>
      <c r="C392" s="130" t="str">
        <f t="shared" si="50"/>
        <v>JIS13</v>
      </c>
      <c r="D392" s="109" t="s">
        <v>1005</v>
      </c>
      <c r="E392" s="109">
        <v>13</v>
      </c>
      <c r="F392" s="109">
        <v>2</v>
      </c>
      <c r="G392" s="109" t="s">
        <v>8</v>
      </c>
      <c r="H392" s="109">
        <v>9</v>
      </c>
      <c r="I392" s="137">
        <f t="shared" si="48"/>
        <v>11</v>
      </c>
      <c r="J392" s="133">
        <v>12.8</v>
      </c>
      <c r="K392" s="137">
        <f t="shared" si="51"/>
        <v>1.8000000000000007</v>
      </c>
      <c r="L392" s="109"/>
      <c r="M392" s="172" t="s">
        <v>1017</v>
      </c>
      <c r="N392" s="109"/>
      <c r="O392" s="135">
        <f>VLOOKUP(B392,EXPLORACION!$A$2:$P$529,15,FALSE)</f>
        <v>4960585.7752999999</v>
      </c>
      <c r="P392" s="214">
        <f>VLOOKUP(B392,EXPLORACION!$A$2:$P$529,16,FALSE)</f>
        <v>2170721.9558000001</v>
      </c>
    </row>
    <row r="393" spans="1:16" ht="25.5" hidden="1">
      <c r="A393" s="211" t="str">
        <f t="shared" si="47"/>
        <v>JIS13P2E10</v>
      </c>
      <c r="B393" s="130" t="str">
        <f t="shared" si="49"/>
        <v>JIS13P2</v>
      </c>
      <c r="C393" s="130" t="str">
        <f t="shared" si="50"/>
        <v>JIS13</v>
      </c>
      <c r="D393" s="109" t="s">
        <v>1005</v>
      </c>
      <c r="E393" s="109">
        <v>13</v>
      </c>
      <c r="F393" s="109">
        <v>2</v>
      </c>
      <c r="G393" s="109" t="s">
        <v>8</v>
      </c>
      <c r="H393" s="109">
        <v>10</v>
      </c>
      <c r="I393" s="137">
        <f t="shared" si="48"/>
        <v>12.8</v>
      </c>
      <c r="J393" s="133">
        <v>13.4</v>
      </c>
      <c r="K393" s="137">
        <f t="shared" si="51"/>
        <v>0.59999999999999964</v>
      </c>
      <c r="L393" s="109"/>
      <c r="M393" s="172" t="s">
        <v>1021</v>
      </c>
      <c r="N393" s="109"/>
      <c r="O393" s="135">
        <f>VLOOKUP(B393,EXPLORACION!$A$2:$P$529,15,FALSE)</f>
        <v>4960585.7752999999</v>
      </c>
      <c r="P393" s="214">
        <f>VLOOKUP(B393,EXPLORACION!$A$2:$P$529,16,FALSE)</f>
        <v>2170721.9558000001</v>
      </c>
    </row>
    <row r="394" spans="1:16" hidden="1">
      <c r="A394" s="211" t="str">
        <f t="shared" si="47"/>
        <v>JIS13P1E1</v>
      </c>
      <c r="B394" s="130" t="str">
        <f t="shared" si="49"/>
        <v>JIS13P1</v>
      </c>
      <c r="C394" s="130" t="str">
        <f t="shared" si="50"/>
        <v>JIS13</v>
      </c>
      <c r="D394" s="109" t="s">
        <v>1005</v>
      </c>
      <c r="E394" s="109">
        <v>13</v>
      </c>
      <c r="F394" s="109">
        <v>1</v>
      </c>
      <c r="G394" s="109" t="s">
        <v>8</v>
      </c>
      <c r="H394" s="109">
        <v>1</v>
      </c>
      <c r="I394" s="137">
        <v>0</v>
      </c>
      <c r="J394" s="133">
        <v>0.6</v>
      </c>
      <c r="K394" s="137">
        <f t="shared" si="51"/>
        <v>0.6</v>
      </c>
      <c r="L394" s="109" t="s">
        <v>1014</v>
      </c>
      <c r="M394" s="172" t="s">
        <v>1015</v>
      </c>
      <c r="N394" s="109"/>
      <c r="O394" s="135">
        <f>VLOOKUP(B394,EXPLORACION!$A$2:$P$529,15,FALSE)</f>
        <v>4960585.7752999999</v>
      </c>
      <c r="P394" s="214">
        <f>VLOOKUP(B394,EXPLORACION!$A$2:$P$529,16,FALSE)</f>
        <v>2170721.9558000001</v>
      </c>
    </row>
    <row r="395" spans="1:16" ht="25.5" hidden="1">
      <c r="A395" s="211" t="str">
        <f t="shared" si="47"/>
        <v>JIS13P1E2</v>
      </c>
      <c r="B395" s="130" t="str">
        <f t="shared" si="49"/>
        <v>JIS13P1</v>
      </c>
      <c r="C395" s="130" t="str">
        <f t="shared" si="50"/>
        <v>JIS13</v>
      </c>
      <c r="D395" s="109" t="s">
        <v>1005</v>
      </c>
      <c r="E395" s="109">
        <v>13</v>
      </c>
      <c r="F395" s="109">
        <v>1</v>
      </c>
      <c r="G395" s="109" t="s">
        <v>8</v>
      </c>
      <c r="H395" s="109">
        <v>2</v>
      </c>
      <c r="I395" s="137">
        <f t="shared" ref="I395:I403" si="52">J394</f>
        <v>0.6</v>
      </c>
      <c r="J395" s="133">
        <v>2.2000000000000002</v>
      </c>
      <c r="K395" s="137">
        <f t="shared" si="51"/>
        <v>1.6</v>
      </c>
      <c r="L395" s="109" t="s">
        <v>285</v>
      </c>
      <c r="M395" s="172" t="s">
        <v>1016</v>
      </c>
      <c r="N395" s="109"/>
      <c r="O395" s="135">
        <f>VLOOKUP(B395,EXPLORACION!$A$2:$P$529,15,FALSE)</f>
        <v>4960585.7752999999</v>
      </c>
      <c r="P395" s="214">
        <f>VLOOKUP(B395,EXPLORACION!$A$2:$P$529,16,FALSE)</f>
        <v>2170721.9558000001</v>
      </c>
    </row>
    <row r="396" spans="1:16" ht="25.5" hidden="1">
      <c r="A396" s="211" t="str">
        <f t="shared" si="47"/>
        <v>JIS13P1E3</v>
      </c>
      <c r="B396" s="130" t="str">
        <f t="shared" si="49"/>
        <v>JIS13P1</v>
      </c>
      <c r="C396" s="130" t="str">
        <f t="shared" si="50"/>
        <v>JIS13</v>
      </c>
      <c r="D396" s="109" t="s">
        <v>1005</v>
      </c>
      <c r="E396" s="109">
        <v>13</v>
      </c>
      <c r="F396" s="109">
        <v>1</v>
      </c>
      <c r="G396" s="109" t="s">
        <v>8</v>
      </c>
      <c r="H396" s="109">
        <v>3</v>
      </c>
      <c r="I396" s="137">
        <f t="shared" si="52"/>
        <v>2.2000000000000002</v>
      </c>
      <c r="J396" s="133">
        <v>3.2</v>
      </c>
      <c r="K396" s="137">
        <f t="shared" si="51"/>
        <v>1</v>
      </c>
      <c r="L396" s="109" t="s">
        <v>285</v>
      </c>
      <c r="M396" s="172" t="s">
        <v>1017</v>
      </c>
      <c r="N396" s="109"/>
      <c r="O396" s="135">
        <f>VLOOKUP(B396,EXPLORACION!$A$2:$P$529,15,FALSE)</f>
        <v>4960585.7752999999</v>
      </c>
      <c r="P396" s="214">
        <f>VLOOKUP(B396,EXPLORACION!$A$2:$P$529,16,FALSE)</f>
        <v>2170721.9558000001</v>
      </c>
    </row>
    <row r="397" spans="1:16" hidden="1">
      <c r="A397" s="211" t="str">
        <f t="shared" si="47"/>
        <v>JIS13P1E4</v>
      </c>
      <c r="B397" s="130" t="str">
        <f t="shared" si="49"/>
        <v>JIS13P1</v>
      </c>
      <c r="C397" s="130" t="str">
        <f t="shared" si="50"/>
        <v>JIS13</v>
      </c>
      <c r="D397" s="109" t="s">
        <v>1005</v>
      </c>
      <c r="E397" s="109">
        <v>13</v>
      </c>
      <c r="F397" s="109">
        <v>1</v>
      </c>
      <c r="G397" s="109" t="s">
        <v>8</v>
      </c>
      <c r="H397" s="109">
        <v>4</v>
      </c>
      <c r="I397" s="137">
        <f t="shared" si="52"/>
        <v>3.2</v>
      </c>
      <c r="J397" s="133">
        <v>5.6</v>
      </c>
      <c r="K397" s="137">
        <f t="shared" si="51"/>
        <v>2.3999999999999995</v>
      </c>
      <c r="L397" s="144"/>
      <c r="M397" s="200"/>
      <c r="N397" s="109"/>
      <c r="O397" s="135">
        <f>VLOOKUP(B397,EXPLORACION!$A$2:$P$529,15,FALSE)</f>
        <v>4960585.7752999999</v>
      </c>
      <c r="P397" s="214">
        <f>VLOOKUP(B397,EXPLORACION!$A$2:$P$529,16,FALSE)</f>
        <v>2170721.9558000001</v>
      </c>
    </row>
    <row r="398" spans="1:16" ht="25.5" hidden="1">
      <c r="A398" s="211" t="str">
        <f t="shared" si="47"/>
        <v>JIS13P1E5</v>
      </c>
      <c r="B398" s="130" t="str">
        <f t="shared" si="49"/>
        <v>JIS13P1</v>
      </c>
      <c r="C398" s="130" t="str">
        <f t="shared" si="50"/>
        <v>JIS13</v>
      </c>
      <c r="D398" s="109" t="s">
        <v>1005</v>
      </c>
      <c r="E398" s="109">
        <v>13</v>
      </c>
      <c r="F398" s="109">
        <v>1</v>
      </c>
      <c r="G398" s="109" t="s">
        <v>8</v>
      </c>
      <c r="H398" s="109">
        <v>5</v>
      </c>
      <c r="I398" s="137">
        <f t="shared" si="52"/>
        <v>5.6</v>
      </c>
      <c r="J398" s="133">
        <v>7</v>
      </c>
      <c r="K398" s="137">
        <f t="shared" si="51"/>
        <v>1.4000000000000004</v>
      </c>
      <c r="L398" s="109"/>
      <c r="M398" s="172" t="s">
        <v>1017</v>
      </c>
      <c r="N398" s="109"/>
      <c r="O398" s="135">
        <f>VLOOKUP(B398,EXPLORACION!$A$2:$P$529,15,FALSE)</f>
        <v>4960585.7752999999</v>
      </c>
      <c r="P398" s="214">
        <f>VLOOKUP(B398,EXPLORACION!$A$2:$P$529,16,FALSE)</f>
        <v>2170721.9558000001</v>
      </c>
    </row>
    <row r="399" spans="1:16" ht="25.5" hidden="1">
      <c r="A399" s="211" t="str">
        <f t="shared" si="47"/>
        <v>JIS13P1E6</v>
      </c>
      <c r="B399" s="130" t="str">
        <f t="shared" si="49"/>
        <v>JIS13P1</v>
      </c>
      <c r="C399" s="130" t="str">
        <f t="shared" si="50"/>
        <v>JIS13</v>
      </c>
      <c r="D399" s="109" t="s">
        <v>1005</v>
      </c>
      <c r="E399" s="109">
        <v>13</v>
      </c>
      <c r="F399" s="109">
        <v>1</v>
      </c>
      <c r="G399" s="109" t="s">
        <v>8</v>
      </c>
      <c r="H399" s="109">
        <v>6</v>
      </c>
      <c r="I399" s="137">
        <f t="shared" si="52"/>
        <v>7</v>
      </c>
      <c r="J399" s="133">
        <v>8.4</v>
      </c>
      <c r="K399" s="137">
        <f t="shared" si="51"/>
        <v>1.4000000000000004</v>
      </c>
      <c r="L399" s="109"/>
      <c r="M399" s="200" t="s">
        <v>1018</v>
      </c>
      <c r="N399" s="109"/>
      <c r="O399" s="135">
        <f>VLOOKUP(B399,EXPLORACION!$A$2:$P$529,15,FALSE)</f>
        <v>4960585.7752999999</v>
      </c>
      <c r="P399" s="214">
        <f>VLOOKUP(B399,EXPLORACION!$A$2:$P$529,16,FALSE)</f>
        <v>2170721.9558000001</v>
      </c>
    </row>
    <row r="400" spans="1:16" ht="25.5" hidden="1">
      <c r="A400" s="211" t="str">
        <f t="shared" si="47"/>
        <v>JIS13P1E7</v>
      </c>
      <c r="B400" s="130" t="str">
        <f t="shared" si="49"/>
        <v>JIS13P1</v>
      </c>
      <c r="C400" s="130" t="str">
        <f t="shared" si="50"/>
        <v>JIS13</v>
      </c>
      <c r="D400" s="109" t="s">
        <v>1005</v>
      </c>
      <c r="E400" s="109">
        <v>13</v>
      </c>
      <c r="F400" s="109">
        <v>1</v>
      </c>
      <c r="G400" s="109" t="s">
        <v>8</v>
      </c>
      <c r="H400" s="109">
        <v>7</v>
      </c>
      <c r="I400" s="137">
        <f t="shared" si="52"/>
        <v>8.4</v>
      </c>
      <c r="J400" s="133">
        <v>9.8000000000000007</v>
      </c>
      <c r="K400" s="137">
        <f t="shared" si="51"/>
        <v>1.4000000000000004</v>
      </c>
      <c r="L400" s="109"/>
      <c r="M400" s="172" t="s">
        <v>1017</v>
      </c>
      <c r="N400" s="109"/>
      <c r="O400" s="135">
        <f>VLOOKUP(B400,EXPLORACION!$A$2:$P$529,15,FALSE)</f>
        <v>4960585.7752999999</v>
      </c>
      <c r="P400" s="214">
        <f>VLOOKUP(B400,EXPLORACION!$A$2:$P$529,16,FALSE)</f>
        <v>2170721.9558000001</v>
      </c>
    </row>
    <row r="401" spans="1:16" ht="25.5" hidden="1">
      <c r="A401" s="211" t="str">
        <f t="shared" si="47"/>
        <v>JIS13P1E8</v>
      </c>
      <c r="B401" s="130" t="str">
        <f t="shared" si="49"/>
        <v>JIS13P1</v>
      </c>
      <c r="C401" s="130" t="str">
        <f t="shared" si="50"/>
        <v>JIS13</v>
      </c>
      <c r="D401" s="109" t="s">
        <v>1005</v>
      </c>
      <c r="E401" s="109">
        <v>13</v>
      </c>
      <c r="F401" s="109">
        <v>1</v>
      </c>
      <c r="G401" s="109" t="s">
        <v>8</v>
      </c>
      <c r="H401" s="109">
        <v>8</v>
      </c>
      <c r="I401" s="137">
        <f t="shared" si="52"/>
        <v>9.8000000000000007</v>
      </c>
      <c r="J401" s="133">
        <v>11.2</v>
      </c>
      <c r="K401" s="137">
        <f t="shared" si="51"/>
        <v>1.3999999999999986</v>
      </c>
      <c r="L401" s="144"/>
      <c r="M401" s="200" t="s">
        <v>1018</v>
      </c>
      <c r="N401" s="109"/>
      <c r="O401" s="135">
        <f>VLOOKUP(B401,EXPLORACION!$A$2:$P$529,15,FALSE)</f>
        <v>4960585.7752999999</v>
      </c>
      <c r="P401" s="214">
        <f>VLOOKUP(B401,EXPLORACION!$A$2:$P$529,16,FALSE)</f>
        <v>2170721.9558000001</v>
      </c>
    </row>
    <row r="402" spans="1:16" ht="25.5" hidden="1">
      <c r="A402" s="211" t="str">
        <f t="shared" si="47"/>
        <v>JIS13P1E9</v>
      </c>
      <c r="B402" s="130" t="str">
        <f t="shared" si="49"/>
        <v>JIS13P1</v>
      </c>
      <c r="C402" s="130" t="str">
        <f t="shared" si="50"/>
        <v>JIS13</v>
      </c>
      <c r="D402" s="109" t="s">
        <v>1005</v>
      </c>
      <c r="E402" s="109">
        <v>13</v>
      </c>
      <c r="F402" s="109">
        <v>1</v>
      </c>
      <c r="G402" s="109" t="s">
        <v>8</v>
      </c>
      <c r="H402" s="109">
        <v>9</v>
      </c>
      <c r="I402" s="137">
        <f t="shared" si="52"/>
        <v>11.2</v>
      </c>
      <c r="J402" s="133">
        <v>12.8</v>
      </c>
      <c r="K402" s="137">
        <f t="shared" si="51"/>
        <v>1.6000000000000014</v>
      </c>
      <c r="L402" s="109"/>
      <c r="M402" s="172" t="s">
        <v>1017</v>
      </c>
      <c r="N402" s="109"/>
      <c r="O402" s="135">
        <f>VLOOKUP(B402,EXPLORACION!$A$2:$P$529,15,FALSE)</f>
        <v>4960585.7752999999</v>
      </c>
      <c r="P402" s="214">
        <f>VLOOKUP(B402,EXPLORACION!$A$2:$P$529,16,FALSE)</f>
        <v>2170721.9558000001</v>
      </c>
    </row>
    <row r="403" spans="1:16" ht="25.5" hidden="1">
      <c r="A403" s="211" t="str">
        <f t="shared" si="47"/>
        <v>JIS13P1E10</v>
      </c>
      <c r="B403" s="130" t="str">
        <f t="shared" si="49"/>
        <v>JIS13P1</v>
      </c>
      <c r="C403" s="130" t="str">
        <f t="shared" si="50"/>
        <v>JIS13</v>
      </c>
      <c r="D403" s="109" t="s">
        <v>1005</v>
      </c>
      <c r="E403" s="109">
        <v>13</v>
      </c>
      <c r="F403" s="109">
        <v>1</v>
      </c>
      <c r="G403" s="109" t="s">
        <v>8</v>
      </c>
      <c r="H403" s="109">
        <v>10</v>
      </c>
      <c r="I403" s="137">
        <f t="shared" si="52"/>
        <v>12.8</v>
      </c>
      <c r="J403" s="133">
        <v>14.4</v>
      </c>
      <c r="K403" s="137">
        <f t="shared" si="51"/>
        <v>1.5999999999999996</v>
      </c>
      <c r="L403" s="109" t="s">
        <v>285</v>
      </c>
      <c r="M403" s="200" t="s">
        <v>1018</v>
      </c>
      <c r="N403" s="109"/>
      <c r="O403" s="135">
        <f>VLOOKUP(B403,EXPLORACION!$A$2:$P$529,15,FALSE)</f>
        <v>4960585.7752999999</v>
      </c>
      <c r="P403" s="214">
        <f>VLOOKUP(B403,EXPLORACION!$A$2:$P$529,16,FALSE)</f>
        <v>2170721.9558000001</v>
      </c>
    </row>
    <row r="404" spans="1:16" hidden="1">
      <c r="A404" s="211" t="str">
        <f t="shared" si="47"/>
        <v>CSE14P4E1</v>
      </c>
      <c r="B404" s="130" t="str">
        <f t="shared" si="49"/>
        <v>CSE14P4</v>
      </c>
      <c r="C404" s="130" t="str">
        <f t="shared" si="50"/>
        <v>CSE14</v>
      </c>
      <c r="D404" s="141" t="s">
        <v>1028</v>
      </c>
      <c r="E404" s="141">
        <v>14</v>
      </c>
      <c r="F404" s="109">
        <v>4</v>
      </c>
      <c r="G404" s="109" t="s">
        <v>8</v>
      </c>
      <c r="H404" s="109">
        <v>1</v>
      </c>
      <c r="I404" s="137">
        <v>0</v>
      </c>
      <c r="J404" s="133">
        <v>1</v>
      </c>
      <c r="K404" s="137">
        <f t="shared" si="51"/>
        <v>1</v>
      </c>
      <c r="L404" s="109" t="s">
        <v>400</v>
      </c>
      <c r="M404" s="172" t="s">
        <v>1044</v>
      </c>
      <c r="N404" s="109"/>
      <c r="O404" s="135">
        <f>VLOOKUP(B404,EXPLORACION!$A$2:$P$529,15,FALSE)</f>
        <v>4960918.6489000004</v>
      </c>
      <c r="P404" s="214">
        <f>VLOOKUP(B404,EXPLORACION!$A$2:$P$529,16,FALSE)</f>
        <v>2171940.5526000001</v>
      </c>
    </row>
    <row r="405" spans="1:16" hidden="1">
      <c r="A405" s="211" t="str">
        <f t="shared" si="47"/>
        <v>CSE14P4E2</v>
      </c>
      <c r="B405" s="130" t="str">
        <f t="shared" si="49"/>
        <v>CSE14P4</v>
      </c>
      <c r="C405" s="130" t="str">
        <f t="shared" si="50"/>
        <v>CSE14</v>
      </c>
      <c r="D405" s="141" t="s">
        <v>1028</v>
      </c>
      <c r="E405" s="141">
        <v>14</v>
      </c>
      <c r="F405" s="109">
        <v>4</v>
      </c>
      <c r="G405" s="109" t="s">
        <v>8</v>
      </c>
      <c r="H405" s="109">
        <v>2</v>
      </c>
      <c r="I405" s="137">
        <v>1</v>
      </c>
      <c r="J405" s="133">
        <v>11.5</v>
      </c>
      <c r="K405" s="137">
        <f t="shared" si="51"/>
        <v>10.5</v>
      </c>
      <c r="L405" s="111" t="s">
        <v>1040</v>
      </c>
      <c r="M405" s="172" t="s">
        <v>1149</v>
      </c>
      <c r="N405" s="109"/>
      <c r="O405" s="135">
        <f>VLOOKUP(B405,EXPLORACION!$A$2:$P$529,15,FALSE)</f>
        <v>4960918.6489000004</v>
      </c>
      <c r="P405" s="214">
        <f>VLOOKUP(B405,EXPLORACION!$A$2:$P$529,16,FALSE)</f>
        <v>2171940.5526000001</v>
      </c>
    </row>
    <row r="406" spans="1:16" hidden="1">
      <c r="A406" s="211" t="str">
        <f t="shared" si="47"/>
        <v>CSE14P4E3</v>
      </c>
      <c r="B406" s="130" t="str">
        <f t="shared" si="49"/>
        <v>CSE14P4</v>
      </c>
      <c r="C406" s="130" t="str">
        <f t="shared" si="50"/>
        <v>CSE14</v>
      </c>
      <c r="D406" s="141" t="s">
        <v>1028</v>
      </c>
      <c r="E406" s="141">
        <v>14</v>
      </c>
      <c r="F406" s="109">
        <v>4</v>
      </c>
      <c r="G406" s="109" t="s">
        <v>8</v>
      </c>
      <c r="H406" s="109">
        <v>3</v>
      </c>
      <c r="I406" s="137">
        <v>11.5</v>
      </c>
      <c r="J406" s="133">
        <v>15.2</v>
      </c>
      <c r="K406" s="137">
        <f t="shared" si="51"/>
        <v>3.6999999999999993</v>
      </c>
      <c r="L406" s="109" t="s">
        <v>1042</v>
      </c>
      <c r="M406" s="172" t="s">
        <v>1043</v>
      </c>
      <c r="N406" s="109"/>
      <c r="O406" s="135">
        <f>VLOOKUP(B406,EXPLORACION!$A$2:$P$529,15,FALSE)</f>
        <v>4960918.6489000004</v>
      </c>
      <c r="P406" s="214">
        <f>VLOOKUP(B406,EXPLORACION!$A$2:$P$529,16,FALSE)</f>
        <v>2171940.5526000001</v>
      </c>
    </row>
    <row r="407" spans="1:16" hidden="1">
      <c r="A407" s="211" t="str">
        <f t="shared" si="47"/>
        <v>CSE14P3E1</v>
      </c>
      <c r="B407" s="130" t="str">
        <f t="shared" si="49"/>
        <v>CSE14P3</v>
      </c>
      <c r="C407" s="130" t="str">
        <f t="shared" si="50"/>
        <v>CSE14</v>
      </c>
      <c r="D407" s="109" t="s">
        <v>1028</v>
      </c>
      <c r="E407" s="109">
        <v>14</v>
      </c>
      <c r="F407" s="109">
        <v>3</v>
      </c>
      <c r="G407" s="109" t="s">
        <v>8</v>
      </c>
      <c r="H407" s="109">
        <v>1</v>
      </c>
      <c r="I407" s="137">
        <v>0</v>
      </c>
      <c r="J407" s="133">
        <v>1.2</v>
      </c>
      <c r="K407" s="137">
        <f t="shared" si="51"/>
        <v>1.2</v>
      </c>
      <c r="L407" s="109" t="s">
        <v>286</v>
      </c>
      <c r="M407" s="172" t="s">
        <v>1037</v>
      </c>
      <c r="N407" s="109"/>
      <c r="O407" s="135">
        <f>VLOOKUP(B407,EXPLORACION!$A$2:$P$529,15,FALSE)</f>
        <v>4960918.6489000004</v>
      </c>
      <c r="P407" s="214">
        <f>VLOOKUP(B407,EXPLORACION!$A$2:$P$529,16,FALSE)</f>
        <v>2171940.5526000001</v>
      </c>
    </row>
    <row r="408" spans="1:16" hidden="1">
      <c r="A408" s="211" t="str">
        <f t="shared" si="47"/>
        <v>CSE14P3E2</v>
      </c>
      <c r="B408" s="130" t="str">
        <f t="shared" si="49"/>
        <v>CSE14P3</v>
      </c>
      <c r="C408" s="130" t="str">
        <f t="shared" si="50"/>
        <v>CSE14</v>
      </c>
      <c r="D408" s="109" t="s">
        <v>1028</v>
      </c>
      <c r="E408" s="109">
        <v>14</v>
      </c>
      <c r="F408" s="109">
        <v>3</v>
      </c>
      <c r="G408" s="109" t="s">
        <v>8</v>
      </c>
      <c r="H408" s="109">
        <v>2</v>
      </c>
      <c r="I408" s="137">
        <v>1.2</v>
      </c>
      <c r="J408" s="133">
        <v>4.4000000000000004</v>
      </c>
      <c r="K408" s="137">
        <f t="shared" si="51"/>
        <v>3.2</v>
      </c>
      <c r="L408" s="109" t="s">
        <v>284</v>
      </c>
      <c r="M408" s="172" t="s">
        <v>1038</v>
      </c>
      <c r="N408" s="109"/>
      <c r="O408" s="135">
        <f>VLOOKUP(B408,EXPLORACION!$A$2:$P$529,15,FALSE)</f>
        <v>4960918.6489000004</v>
      </c>
      <c r="P408" s="214">
        <f>VLOOKUP(B408,EXPLORACION!$A$2:$P$529,16,FALSE)</f>
        <v>2171940.5526000001</v>
      </c>
    </row>
    <row r="409" spans="1:16" ht="25.5" hidden="1">
      <c r="A409" s="211" t="str">
        <f t="shared" si="47"/>
        <v>CSE14P3E3</v>
      </c>
      <c r="B409" s="130" t="str">
        <f t="shared" si="49"/>
        <v>CSE14P3</v>
      </c>
      <c r="C409" s="130" t="str">
        <f t="shared" si="50"/>
        <v>CSE14</v>
      </c>
      <c r="D409" s="109" t="s">
        <v>1028</v>
      </c>
      <c r="E409" s="109">
        <v>14</v>
      </c>
      <c r="F409" s="109">
        <v>3</v>
      </c>
      <c r="G409" s="109" t="s">
        <v>8</v>
      </c>
      <c r="H409" s="109">
        <v>3</v>
      </c>
      <c r="I409" s="137">
        <v>4.8</v>
      </c>
      <c r="J409" s="133">
        <v>8.4</v>
      </c>
      <c r="K409" s="137">
        <f t="shared" si="51"/>
        <v>3.6000000000000005</v>
      </c>
      <c r="L409" s="109" t="s">
        <v>286</v>
      </c>
      <c r="M409" s="172" t="s">
        <v>1039</v>
      </c>
      <c r="N409" s="109"/>
      <c r="O409" s="135">
        <f>VLOOKUP(B409,EXPLORACION!$A$2:$P$529,15,FALSE)</f>
        <v>4960918.6489000004</v>
      </c>
      <c r="P409" s="214">
        <f>VLOOKUP(B409,EXPLORACION!$A$2:$P$529,16,FALSE)</f>
        <v>2171940.5526000001</v>
      </c>
    </row>
    <row r="410" spans="1:16" ht="25.5" hidden="1">
      <c r="A410" s="211" t="str">
        <f t="shared" si="47"/>
        <v>CSE14P3E4</v>
      </c>
      <c r="B410" s="130" t="str">
        <f t="shared" si="49"/>
        <v>CSE14P3</v>
      </c>
      <c r="C410" s="130" t="str">
        <f t="shared" si="50"/>
        <v>CSE14</v>
      </c>
      <c r="D410" s="109" t="s">
        <v>1028</v>
      </c>
      <c r="E410" s="109">
        <v>14</v>
      </c>
      <c r="F410" s="109">
        <v>3</v>
      </c>
      <c r="G410" s="109" t="s">
        <v>8</v>
      </c>
      <c r="H410" s="109">
        <v>4</v>
      </c>
      <c r="I410" s="137">
        <v>8.4</v>
      </c>
      <c r="J410" s="133">
        <v>9.4</v>
      </c>
      <c r="K410" s="137">
        <f t="shared" si="51"/>
        <v>1</v>
      </c>
      <c r="L410" s="144" t="s">
        <v>1040</v>
      </c>
      <c r="M410" s="172" t="s">
        <v>1041</v>
      </c>
      <c r="N410" s="109"/>
      <c r="O410" s="135">
        <f>VLOOKUP(B410,EXPLORACION!$A$2:$P$529,15,FALSE)</f>
        <v>4960918.6489000004</v>
      </c>
      <c r="P410" s="214">
        <f>VLOOKUP(B410,EXPLORACION!$A$2:$P$529,16,FALSE)</f>
        <v>2171940.5526000001</v>
      </c>
    </row>
    <row r="411" spans="1:16" hidden="1">
      <c r="A411" s="211" t="str">
        <f t="shared" si="47"/>
        <v>CSE14P3E5</v>
      </c>
      <c r="B411" s="130" t="str">
        <f t="shared" si="49"/>
        <v>CSE14P3</v>
      </c>
      <c r="C411" s="130" t="str">
        <f t="shared" si="50"/>
        <v>CSE14</v>
      </c>
      <c r="D411" s="109" t="s">
        <v>1028</v>
      </c>
      <c r="E411" s="109">
        <v>14</v>
      </c>
      <c r="F411" s="109">
        <v>3</v>
      </c>
      <c r="G411" s="109" t="s">
        <v>8</v>
      </c>
      <c r="H411" s="109">
        <v>5</v>
      </c>
      <c r="I411" s="137">
        <v>9.4</v>
      </c>
      <c r="J411" s="133">
        <v>15.2</v>
      </c>
      <c r="K411" s="137">
        <f t="shared" si="51"/>
        <v>5.7999999999999989</v>
      </c>
      <c r="L411" s="109" t="s">
        <v>1042</v>
      </c>
      <c r="M411" s="172" t="s">
        <v>1043</v>
      </c>
      <c r="N411" s="109"/>
      <c r="O411" s="135">
        <f>VLOOKUP(B411,EXPLORACION!$A$2:$P$529,15,FALSE)</f>
        <v>4960918.6489000004</v>
      </c>
      <c r="P411" s="214">
        <f>VLOOKUP(B411,EXPLORACION!$A$2:$P$529,16,FALSE)</f>
        <v>2171940.5526000001</v>
      </c>
    </row>
    <row r="412" spans="1:16" hidden="1">
      <c r="A412" s="211" t="str">
        <f t="shared" si="47"/>
        <v>IJA15P4E1</v>
      </c>
      <c r="B412" s="130" t="str">
        <f t="shared" si="49"/>
        <v>IJA15P4</v>
      </c>
      <c r="C412" s="130" t="str">
        <f t="shared" si="50"/>
        <v>IJA15</v>
      </c>
      <c r="D412" s="141" t="s">
        <v>1045</v>
      </c>
      <c r="E412" s="141">
        <v>15</v>
      </c>
      <c r="F412" s="109">
        <v>4</v>
      </c>
      <c r="G412" s="109" t="s">
        <v>8</v>
      </c>
      <c r="H412" s="109">
        <v>1</v>
      </c>
      <c r="I412" s="137">
        <v>0</v>
      </c>
      <c r="J412" s="133">
        <v>1</v>
      </c>
      <c r="K412" s="137">
        <f t="shared" si="51"/>
        <v>1</v>
      </c>
      <c r="L412" s="109" t="s">
        <v>340</v>
      </c>
      <c r="M412" s="172" t="s">
        <v>1057</v>
      </c>
      <c r="N412" s="109"/>
      <c r="O412" s="135">
        <f>VLOOKUP(B412,EXPLORACION!$A$2:$P$529,15,FALSE)</f>
        <v>4959320.2527999999</v>
      </c>
      <c r="P412" s="214">
        <f>VLOOKUP(B412,EXPLORACION!$A$2:$P$529,16,FALSE)</f>
        <v>2168762.8908000002</v>
      </c>
    </row>
    <row r="413" spans="1:16" hidden="1">
      <c r="A413" s="211" t="str">
        <f t="shared" si="47"/>
        <v>IJA15P4E2</v>
      </c>
      <c r="B413" s="130" t="str">
        <f t="shared" si="49"/>
        <v>IJA15P4</v>
      </c>
      <c r="C413" s="130" t="str">
        <f t="shared" si="50"/>
        <v>IJA15</v>
      </c>
      <c r="D413" s="141" t="s">
        <v>1045</v>
      </c>
      <c r="E413" s="141">
        <v>15</v>
      </c>
      <c r="F413" s="109">
        <v>4</v>
      </c>
      <c r="G413" s="109" t="s">
        <v>8</v>
      </c>
      <c r="H413" s="109">
        <v>2</v>
      </c>
      <c r="I413" s="137">
        <v>1</v>
      </c>
      <c r="J413" s="133">
        <v>3</v>
      </c>
      <c r="K413" s="137">
        <f t="shared" si="51"/>
        <v>2</v>
      </c>
      <c r="L413" s="109" t="s">
        <v>1064</v>
      </c>
      <c r="M413" s="172" t="s">
        <v>1057</v>
      </c>
      <c r="N413" s="109"/>
      <c r="O413" s="135">
        <f>VLOOKUP(B413,EXPLORACION!$A$2:$P$529,15,FALSE)</f>
        <v>4959320.2527999999</v>
      </c>
      <c r="P413" s="214">
        <f>VLOOKUP(B413,EXPLORACION!$A$2:$P$529,16,FALSE)</f>
        <v>2168762.8908000002</v>
      </c>
    </row>
    <row r="414" spans="1:16" hidden="1">
      <c r="A414" s="211" t="str">
        <f t="shared" si="47"/>
        <v>IJA15P4E3</v>
      </c>
      <c r="B414" s="130" t="str">
        <f t="shared" si="49"/>
        <v>IJA15P4</v>
      </c>
      <c r="C414" s="130" t="str">
        <f t="shared" si="50"/>
        <v>IJA15</v>
      </c>
      <c r="D414" s="141" t="s">
        <v>1045</v>
      </c>
      <c r="E414" s="141">
        <v>15</v>
      </c>
      <c r="F414" s="109">
        <v>4</v>
      </c>
      <c r="G414" s="109" t="s">
        <v>8</v>
      </c>
      <c r="H414" s="109">
        <v>3</v>
      </c>
      <c r="I414" s="137">
        <v>3</v>
      </c>
      <c r="J414" s="133">
        <v>5</v>
      </c>
      <c r="K414" s="137">
        <f t="shared" si="51"/>
        <v>2</v>
      </c>
      <c r="L414" s="109" t="s">
        <v>1053</v>
      </c>
      <c r="M414" s="172" t="s">
        <v>1057</v>
      </c>
      <c r="N414" s="109"/>
      <c r="O414" s="135">
        <f>VLOOKUP(B414,EXPLORACION!$A$2:$P$529,15,FALSE)</f>
        <v>4959320.2527999999</v>
      </c>
      <c r="P414" s="214">
        <f>VLOOKUP(B414,EXPLORACION!$A$2:$P$529,16,FALSE)</f>
        <v>2168762.8908000002</v>
      </c>
    </row>
    <row r="415" spans="1:16" hidden="1">
      <c r="A415" s="211" t="str">
        <f t="shared" si="47"/>
        <v>IJA15P4E4</v>
      </c>
      <c r="B415" s="130" t="str">
        <f t="shared" si="49"/>
        <v>IJA15P4</v>
      </c>
      <c r="C415" s="130" t="str">
        <f t="shared" si="50"/>
        <v>IJA15</v>
      </c>
      <c r="D415" s="141" t="s">
        <v>1045</v>
      </c>
      <c r="E415" s="141">
        <v>15</v>
      </c>
      <c r="F415" s="109">
        <v>4</v>
      </c>
      <c r="G415" s="109" t="s">
        <v>8</v>
      </c>
      <c r="H415" s="109">
        <v>4</v>
      </c>
      <c r="I415" s="137">
        <v>5</v>
      </c>
      <c r="J415" s="133">
        <v>8</v>
      </c>
      <c r="K415" s="137">
        <f t="shared" si="51"/>
        <v>3</v>
      </c>
      <c r="L415" s="109" t="s">
        <v>286</v>
      </c>
      <c r="M415" s="172" t="s">
        <v>1054</v>
      </c>
      <c r="N415" s="109"/>
      <c r="O415" s="135">
        <f>VLOOKUP(B415,EXPLORACION!$A$2:$P$529,15,FALSE)</f>
        <v>4959320.2527999999</v>
      </c>
      <c r="P415" s="214">
        <f>VLOOKUP(B415,EXPLORACION!$A$2:$P$529,16,FALSE)</f>
        <v>2168762.8908000002</v>
      </c>
    </row>
    <row r="416" spans="1:16" hidden="1">
      <c r="A416" s="211" t="str">
        <f t="shared" si="47"/>
        <v>IJA15P4E5</v>
      </c>
      <c r="B416" s="130" t="str">
        <f t="shared" si="49"/>
        <v>IJA15P4</v>
      </c>
      <c r="C416" s="130" t="str">
        <f t="shared" si="50"/>
        <v>IJA15</v>
      </c>
      <c r="D416" s="141" t="s">
        <v>1045</v>
      </c>
      <c r="E416" s="141">
        <v>15</v>
      </c>
      <c r="F416" s="109">
        <v>4</v>
      </c>
      <c r="G416" s="109" t="s">
        <v>8</v>
      </c>
      <c r="H416" s="109">
        <v>5</v>
      </c>
      <c r="I416" s="137">
        <f>J415</f>
        <v>8</v>
      </c>
      <c r="J416" s="133">
        <v>12</v>
      </c>
      <c r="K416" s="137">
        <f t="shared" si="51"/>
        <v>4</v>
      </c>
      <c r="L416" s="109" t="s">
        <v>286</v>
      </c>
      <c r="M416" s="172" t="s">
        <v>1054</v>
      </c>
      <c r="N416" s="109"/>
      <c r="O416" s="135">
        <f>VLOOKUP(B416,EXPLORACION!$A$2:$P$529,15,FALSE)</f>
        <v>4959320.2527999999</v>
      </c>
      <c r="P416" s="214">
        <f>VLOOKUP(B416,EXPLORACION!$A$2:$P$529,16,FALSE)</f>
        <v>2168762.8908000002</v>
      </c>
    </row>
    <row r="417" spans="1:16" hidden="1">
      <c r="A417" s="211" t="str">
        <f t="shared" si="47"/>
        <v>IJA15P4E6</v>
      </c>
      <c r="B417" s="130" t="str">
        <f t="shared" si="49"/>
        <v>IJA15P4</v>
      </c>
      <c r="C417" s="130" t="str">
        <f t="shared" si="50"/>
        <v>IJA15</v>
      </c>
      <c r="D417" s="141" t="s">
        <v>1045</v>
      </c>
      <c r="E417" s="141">
        <v>15</v>
      </c>
      <c r="F417" s="109">
        <v>4</v>
      </c>
      <c r="G417" s="109" t="s">
        <v>8</v>
      </c>
      <c r="H417" s="109">
        <v>6</v>
      </c>
      <c r="I417" s="137">
        <f>J416</f>
        <v>12</v>
      </c>
      <c r="J417" s="133">
        <v>15</v>
      </c>
      <c r="K417" s="137">
        <f t="shared" si="51"/>
        <v>3</v>
      </c>
      <c r="L417" s="109" t="s">
        <v>286</v>
      </c>
      <c r="M417" s="172" t="s">
        <v>1065</v>
      </c>
      <c r="N417" s="109"/>
      <c r="O417" s="135">
        <f>VLOOKUP(B417,EXPLORACION!$A$2:$P$529,15,FALSE)</f>
        <v>4959320.2527999999</v>
      </c>
      <c r="P417" s="214">
        <f>VLOOKUP(B417,EXPLORACION!$A$2:$P$529,16,FALSE)</f>
        <v>2168762.8908000002</v>
      </c>
    </row>
    <row r="418" spans="1:16" hidden="1">
      <c r="A418" s="211" t="str">
        <f t="shared" si="47"/>
        <v>IJA15P3E1</v>
      </c>
      <c r="B418" s="130" t="str">
        <f t="shared" si="49"/>
        <v>IJA15P3</v>
      </c>
      <c r="C418" s="130" t="str">
        <f t="shared" si="50"/>
        <v>IJA15</v>
      </c>
      <c r="D418" s="141" t="s">
        <v>1045</v>
      </c>
      <c r="E418" s="141">
        <v>15</v>
      </c>
      <c r="F418" s="109">
        <v>3</v>
      </c>
      <c r="G418" s="109" t="s">
        <v>8</v>
      </c>
      <c r="H418" s="109">
        <v>1</v>
      </c>
      <c r="I418" s="137">
        <v>0</v>
      </c>
      <c r="J418" s="133">
        <v>1</v>
      </c>
      <c r="K418" s="137">
        <f t="shared" si="51"/>
        <v>1</v>
      </c>
      <c r="L418" s="109" t="s">
        <v>340</v>
      </c>
      <c r="M418" s="172" t="s">
        <v>1057</v>
      </c>
      <c r="N418" s="109"/>
      <c r="O418" s="135">
        <f>VLOOKUP(B418,EXPLORACION!$A$2:$P$529,15,FALSE)</f>
        <v>4959320.2527999999</v>
      </c>
      <c r="P418" s="214">
        <f>VLOOKUP(B418,EXPLORACION!$A$2:$P$529,16,FALSE)</f>
        <v>2168762.8908000002</v>
      </c>
    </row>
    <row r="419" spans="1:16" hidden="1">
      <c r="A419" s="211" t="str">
        <f t="shared" si="47"/>
        <v>IJA15P3E2</v>
      </c>
      <c r="B419" s="130" t="str">
        <f t="shared" si="49"/>
        <v>IJA15P3</v>
      </c>
      <c r="C419" s="130" t="str">
        <f t="shared" si="50"/>
        <v>IJA15</v>
      </c>
      <c r="D419" s="141" t="s">
        <v>1045</v>
      </c>
      <c r="E419" s="141">
        <v>15</v>
      </c>
      <c r="F419" s="109">
        <v>3</v>
      </c>
      <c r="G419" s="109" t="s">
        <v>8</v>
      </c>
      <c r="H419" s="109">
        <v>2</v>
      </c>
      <c r="I419" s="137">
        <v>1</v>
      </c>
      <c r="J419" s="133">
        <v>3</v>
      </c>
      <c r="K419" s="137">
        <f t="shared" si="51"/>
        <v>2</v>
      </c>
      <c r="L419" s="109" t="s">
        <v>340</v>
      </c>
      <c r="M419" s="172" t="s">
        <v>1057</v>
      </c>
      <c r="N419" s="109"/>
      <c r="O419" s="135">
        <f>VLOOKUP(B419,EXPLORACION!$A$2:$P$529,15,FALSE)</f>
        <v>4959320.2527999999</v>
      </c>
      <c r="P419" s="214">
        <f>VLOOKUP(B419,EXPLORACION!$A$2:$P$529,16,FALSE)</f>
        <v>2168762.8908000002</v>
      </c>
    </row>
    <row r="420" spans="1:16" hidden="1">
      <c r="A420" s="211" t="str">
        <f t="shared" si="47"/>
        <v>IJA15P3E3</v>
      </c>
      <c r="B420" s="130" t="str">
        <f t="shared" si="49"/>
        <v>IJA15P3</v>
      </c>
      <c r="C420" s="130" t="str">
        <f t="shared" si="50"/>
        <v>IJA15</v>
      </c>
      <c r="D420" s="141" t="s">
        <v>1045</v>
      </c>
      <c r="E420" s="141">
        <v>15</v>
      </c>
      <c r="F420" s="109">
        <v>3</v>
      </c>
      <c r="G420" s="109" t="s">
        <v>8</v>
      </c>
      <c r="H420" s="109">
        <v>3</v>
      </c>
      <c r="I420" s="137">
        <v>3</v>
      </c>
      <c r="J420" s="133">
        <v>5</v>
      </c>
      <c r="K420" s="137">
        <f t="shared" si="51"/>
        <v>2</v>
      </c>
      <c r="L420" s="109" t="s">
        <v>1053</v>
      </c>
      <c r="M420" s="172" t="s">
        <v>1057</v>
      </c>
      <c r="N420" s="109"/>
      <c r="O420" s="135">
        <f>VLOOKUP(B420,EXPLORACION!$A$2:$P$529,15,FALSE)</f>
        <v>4959320.2527999999</v>
      </c>
      <c r="P420" s="214">
        <f>VLOOKUP(B420,EXPLORACION!$A$2:$P$529,16,FALSE)</f>
        <v>2168762.8908000002</v>
      </c>
    </row>
    <row r="421" spans="1:16" hidden="1">
      <c r="A421" s="211" t="str">
        <f t="shared" si="47"/>
        <v>IJA15P3E4</v>
      </c>
      <c r="B421" s="130" t="str">
        <f t="shared" si="49"/>
        <v>IJA15P3</v>
      </c>
      <c r="C421" s="130" t="str">
        <f t="shared" si="50"/>
        <v>IJA15</v>
      </c>
      <c r="D421" s="141" t="s">
        <v>1045</v>
      </c>
      <c r="E421" s="141">
        <v>15</v>
      </c>
      <c r="F421" s="109">
        <v>3</v>
      </c>
      <c r="G421" s="109" t="s">
        <v>8</v>
      </c>
      <c r="H421" s="109">
        <v>4</v>
      </c>
      <c r="I421" s="137">
        <v>5</v>
      </c>
      <c r="J421" s="133">
        <v>8</v>
      </c>
      <c r="K421" s="137">
        <f t="shared" si="51"/>
        <v>3</v>
      </c>
      <c r="L421" s="109" t="s">
        <v>340</v>
      </c>
      <c r="M421" s="172" t="s">
        <v>1054</v>
      </c>
      <c r="N421" s="109"/>
      <c r="O421" s="135">
        <f>VLOOKUP(B421,EXPLORACION!$A$2:$P$529,15,FALSE)</f>
        <v>4959320.2527999999</v>
      </c>
      <c r="P421" s="214">
        <f>VLOOKUP(B421,EXPLORACION!$A$2:$P$529,16,FALSE)</f>
        <v>2168762.8908000002</v>
      </c>
    </row>
    <row r="422" spans="1:16" hidden="1">
      <c r="A422" s="211" t="str">
        <f t="shared" si="47"/>
        <v>IJA15P3E5</v>
      </c>
      <c r="B422" s="130" t="str">
        <f t="shared" si="49"/>
        <v>IJA15P3</v>
      </c>
      <c r="C422" s="130" t="str">
        <f t="shared" si="50"/>
        <v>IJA15</v>
      </c>
      <c r="D422" s="141" t="s">
        <v>1045</v>
      </c>
      <c r="E422" s="141">
        <v>15</v>
      </c>
      <c r="F422" s="109">
        <v>3</v>
      </c>
      <c r="G422" s="109" t="s">
        <v>8</v>
      </c>
      <c r="H422" s="109">
        <v>5</v>
      </c>
      <c r="I422" s="137">
        <f>J421</f>
        <v>8</v>
      </c>
      <c r="J422" s="133">
        <v>12</v>
      </c>
      <c r="K422" s="137">
        <f t="shared" si="51"/>
        <v>4</v>
      </c>
      <c r="L422" s="109" t="s">
        <v>340</v>
      </c>
      <c r="M422" s="172" t="s">
        <v>1054</v>
      </c>
      <c r="N422" s="109"/>
      <c r="O422" s="135">
        <f>VLOOKUP(B422,EXPLORACION!$A$2:$P$529,15,FALSE)</f>
        <v>4959320.2527999999</v>
      </c>
      <c r="P422" s="214">
        <f>VLOOKUP(B422,EXPLORACION!$A$2:$P$529,16,FALSE)</f>
        <v>2168762.8908000002</v>
      </c>
    </row>
    <row r="423" spans="1:16" hidden="1">
      <c r="A423" s="211" t="str">
        <f t="shared" si="47"/>
        <v>IJA15P3E6</v>
      </c>
      <c r="B423" s="130" t="str">
        <f t="shared" si="49"/>
        <v>IJA15P3</v>
      </c>
      <c r="C423" s="130" t="str">
        <f t="shared" si="50"/>
        <v>IJA15</v>
      </c>
      <c r="D423" s="141" t="s">
        <v>1045</v>
      </c>
      <c r="E423" s="141">
        <v>15</v>
      </c>
      <c r="F423" s="109">
        <v>3</v>
      </c>
      <c r="G423" s="109" t="s">
        <v>8</v>
      </c>
      <c r="H423" s="109">
        <v>6</v>
      </c>
      <c r="I423" s="137">
        <f>J422</f>
        <v>12</v>
      </c>
      <c r="J423" s="133">
        <v>15</v>
      </c>
      <c r="K423" s="137">
        <f t="shared" si="51"/>
        <v>3</v>
      </c>
      <c r="L423" s="109" t="s">
        <v>286</v>
      </c>
      <c r="M423" s="172" t="s">
        <v>1054</v>
      </c>
      <c r="N423" s="109"/>
      <c r="O423" s="135">
        <f>VLOOKUP(B423,EXPLORACION!$A$2:$P$529,15,FALSE)</f>
        <v>4959320.2527999999</v>
      </c>
      <c r="P423" s="214">
        <f>VLOOKUP(B423,EXPLORACION!$A$2:$P$529,16,FALSE)</f>
        <v>2168762.8908000002</v>
      </c>
    </row>
    <row r="424" spans="1:16" hidden="1">
      <c r="A424" s="211" t="str">
        <f t="shared" si="47"/>
        <v>IJA15P2E1</v>
      </c>
      <c r="B424" s="130" t="str">
        <f t="shared" si="49"/>
        <v>IJA15P2</v>
      </c>
      <c r="C424" s="130" t="str">
        <f t="shared" si="50"/>
        <v>IJA15</v>
      </c>
      <c r="D424" s="141" t="s">
        <v>1045</v>
      </c>
      <c r="E424" s="141">
        <v>15</v>
      </c>
      <c r="F424" s="109">
        <v>2</v>
      </c>
      <c r="G424" s="109" t="s">
        <v>8</v>
      </c>
      <c r="H424" s="109">
        <v>1</v>
      </c>
      <c r="I424" s="137">
        <v>0</v>
      </c>
      <c r="J424" s="133">
        <v>1</v>
      </c>
      <c r="K424" s="137">
        <f t="shared" si="51"/>
        <v>1</v>
      </c>
      <c r="L424" s="109" t="s">
        <v>286</v>
      </c>
      <c r="M424" s="172" t="s">
        <v>1060</v>
      </c>
      <c r="N424" s="109"/>
      <c r="O424" s="135">
        <f>VLOOKUP(B424,EXPLORACION!$A$2:$P$529,15,FALSE)</f>
        <v>4959320.2527999999</v>
      </c>
      <c r="P424" s="214">
        <f>VLOOKUP(B424,EXPLORACION!$A$2:$P$529,16,FALSE)</f>
        <v>2168762.8908000002</v>
      </c>
    </row>
    <row r="425" spans="1:16" hidden="1">
      <c r="A425" s="211" t="str">
        <f t="shared" si="47"/>
        <v>IJA15P2E2</v>
      </c>
      <c r="B425" s="130" t="str">
        <f t="shared" si="49"/>
        <v>IJA15P2</v>
      </c>
      <c r="C425" s="130" t="str">
        <f t="shared" si="50"/>
        <v>IJA15</v>
      </c>
      <c r="D425" s="141" t="s">
        <v>1045</v>
      </c>
      <c r="E425" s="141">
        <v>15</v>
      </c>
      <c r="F425" s="109">
        <v>2</v>
      </c>
      <c r="G425" s="109" t="s">
        <v>8</v>
      </c>
      <c r="H425" s="109">
        <v>2</v>
      </c>
      <c r="I425" s="137">
        <v>1</v>
      </c>
      <c r="J425" s="133">
        <v>3</v>
      </c>
      <c r="K425" s="137">
        <f t="shared" si="51"/>
        <v>2</v>
      </c>
      <c r="L425" s="109" t="s">
        <v>286</v>
      </c>
      <c r="M425" s="172" t="s">
        <v>1063</v>
      </c>
      <c r="N425" s="109"/>
      <c r="O425" s="135">
        <f>VLOOKUP(B425,EXPLORACION!$A$2:$P$529,15,FALSE)</f>
        <v>4959320.2527999999</v>
      </c>
      <c r="P425" s="214">
        <f>VLOOKUP(B425,EXPLORACION!$A$2:$P$529,16,FALSE)</f>
        <v>2168762.8908000002</v>
      </c>
    </row>
    <row r="426" spans="1:16" hidden="1">
      <c r="A426" s="211" t="str">
        <f t="shared" si="47"/>
        <v>IJA15P2E3</v>
      </c>
      <c r="B426" s="130" t="str">
        <f t="shared" si="49"/>
        <v>IJA15P2</v>
      </c>
      <c r="C426" s="130" t="str">
        <f t="shared" si="50"/>
        <v>IJA15</v>
      </c>
      <c r="D426" s="141" t="s">
        <v>1045</v>
      </c>
      <c r="E426" s="141">
        <v>15</v>
      </c>
      <c r="F426" s="109">
        <v>2</v>
      </c>
      <c r="G426" s="109" t="s">
        <v>8</v>
      </c>
      <c r="H426" s="109">
        <v>3</v>
      </c>
      <c r="I426" s="137">
        <v>3</v>
      </c>
      <c r="J426" s="133">
        <v>5</v>
      </c>
      <c r="K426" s="137">
        <f t="shared" si="51"/>
        <v>2</v>
      </c>
      <c r="L426" s="109" t="s">
        <v>286</v>
      </c>
      <c r="M426" s="172" t="s">
        <v>1062</v>
      </c>
      <c r="N426" s="109"/>
      <c r="O426" s="135">
        <f>VLOOKUP(B426,EXPLORACION!$A$2:$P$529,15,FALSE)</f>
        <v>4959320.2527999999</v>
      </c>
      <c r="P426" s="214">
        <f>VLOOKUP(B426,EXPLORACION!$A$2:$P$529,16,FALSE)</f>
        <v>2168762.8908000002</v>
      </c>
    </row>
    <row r="427" spans="1:16" hidden="1">
      <c r="A427" s="211" t="str">
        <f t="shared" si="47"/>
        <v>IJA15P2E4</v>
      </c>
      <c r="B427" s="130" t="str">
        <f t="shared" si="49"/>
        <v>IJA15P2</v>
      </c>
      <c r="C427" s="130" t="str">
        <f t="shared" si="50"/>
        <v>IJA15</v>
      </c>
      <c r="D427" s="141" t="s">
        <v>1045</v>
      </c>
      <c r="E427" s="141">
        <v>15</v>
      </c>
      <c r="F427" s="109">
        <v>2</v>
      </c>
      <c r="G427" s="109" t="s">
        <v>8</v>
      </c>
      <c r="H427" s="109">
        <v>4</v>
      </c>
      <c r="I427" s="137">
        <v>5</v>
      </c>
      <c r="J427" s="133">
        <v>8</v>
      </c>
      <c r="K427" s="137">
        <f t="shared" si="51"/>
        <v>3</v>
      </c>
      <c r="L427" s="109" t="s">
        <v>286</v>
      </c>
      <c r="M427" s="172" t="s">
        <v>1054</v>
      </c>
      <c r="N427" s="109"/>
      <c r="O427" s="135">
        <f>VLOOKUP(B427,EXPLORACION!$A$2:$P$529,15,FALSE)</f>
        <v>4959320.2527999999</v>
      </c>
      <c r="P427" s="214">
        <f>VLOOKUP(B427,EXPLORACION!$A$2:$P$529,16,FALSE)</f>
        <v>2168762.8908000002</v>
      </c>
    </row>
    <row r="428" spans="1:16" hidden="1">
      <c r="A428" s="211" t="str">
        <f t="shared" si="47"/>
        <v>IJA15P2E5</v>
      </c>
      <c r="B428" s="130" t="str">
        <f t="shared" si="49"/>
        <v>IJA15P2</v>
      </c>
      <c r="C428" s="130" t="str">
        <f t="shared" si="50"/>
        <v>IJA15</v>
      </c>
      <c r="D428" s="141" t="s">
        <v>1045</v>
      </c>
      <c r="E428" s="141">
        <v>15</v>
      </c>
      <c r="F428" s="109">
        <v>2</v>
      </c>
      <c r="G428" s="109" t="s">
        <v>8</v>
      </c>
      <c r="H428" s="109">
        <v>5</v>
      </c>
      <c r="I428" s="137">
        <f>J427</f>
        <v>8</v>
      </c>
      <c r="J428" s="133">
        <v>12</v>
      </c>
      <c r="K428" s="137">
        <f t="shared" si="51"/>
        <v>4</v>
      </c>
      <c r="L428" s="109" t="s">
        <v>1053</v>
      </c>
      <c r="M428" s="172" t="s">
        <v>1054</v>
      </c>
      <c r="N428" s="109"/>
      <c r="O428" s="135">
        <f>VLOOKUP(B428,EXPLORACION!$A$2:$P$529,15,FALSE)</f>
        <v>4959320.2527999999</v>
      </c>
      <c r="P428" s="214">
        <f>VLOOKUP(B428,EXPLORACION!$A$2:$P$529,16,FALSE)</f>
        <v>2168762.8908000002</v>
      </c>
    </row>
    <row r="429" spans="1:16" hidden="1">
      <c r="A429" s="211" t="str">
        <f t="shared" si="47"/>
        <v>IJA15P2E6</v>
      </c>
      <c r="B429" s="130" t="str">
        <f t="shared" si="49"/>
        <v>IJA15P2</v>
      </c>
      <c r="C429" s="130" t="str">
        <f t="shared" si="50"/>
        <v>IJA15</v>
      </c>
      <c r="D429" s="141" t="s">
        <v>1045</v>
      </c>
      <c r="E429" s="141">
        <v>15</v>
      </c>
      <c r="F429" s="109">
        <v>2</v>
      </c>
      <c r="G429" s="109" t="s">
        <v>8</v>
      </c>
      <c r="H429" s="109">
        <v>6</v>
      </c>
      <c r="I429" s="137">
        <f>J428</f>
        <v>12</v>
      </c>
      <c r="J429" s="133">
        <v>15</v>
      </c>
      <c r="K429" s="137">
        <f t="shared" si="51"/>
        <v>3</v>
      </c>
      <c r="L429" s="109" t="s">
        <v>286</v>
      </c>
      <c r="M429" s="172" t="s">
        <v>1061</v>
      </c>
      <c r="N429" s="109"/>
      <c r="O429" s="135">
        <f>VLOOKUP(B429,EXPLORACION!$A$2:$P$529,15,FALSE)</f>
        <v>4959320.2527999999</v>
      </c>
      <c r="P429" s="214">
        <f>VLOOKUP(B429,EXPLORACION!$A$2:$P$529,16,FALSE)</f>
        <v>2168762.8908000002</v>
      </c>
    </row>
    <row r="430" spans="1:16" hidden="1">
      <c r="A430" s="211" t="str">
        <f t="shared" si="47"/>
        <v>IJA15P1E1</v>
      </c>
      <c r="B430" s="130" t="str">
        <f t="shared" si="49"/>
        <v>IJA15P1</v>
      </c>
      <c r="C430" s="130" t="str">
        <f t="shared" si="50"/>
        <v>IJA15</v>
      </c>
      <c r="D430" s="141" t="s">
        <v>1045</v>
      </c>
      <c r="E430" s="141">
        <v>15</v>
      </c>
      <c r="F430" s="109">
        <v>1</v>
      </c>
      <c r="G430" s="109" t="s">
        <v>8</v>
      </c>
      <c r="H430" s="109">
        <v>1</v>
      </c>
      <c r="I430" s="137">
        <v>0</v>
      </c>
      <c r="J430" s="133">
        <v>1</v>
      </c>
      <c r="K430" s="137">
        <f t="shared" si="51"/>
        <v>1</v>
      </c>
      <c r="L430" s="109" t="s">
        <v>1053</v>
      </c>
      <c r="M430" s="172" t="s">
        <v>1055</v>
      </c>
      <c r="N430" s="109"/>
      <c r="O430" s="135">
        <f>VLOOKUP(B430,EXPLORACION!$A$2:$P$529,15,FALSE)</f>
        <v>4959320.2527999999</v>
      </c>
      <c r="P430" s="214">
        <f>VLOOKUP(B430,EXPLORACION!$A$2:$P$529,16,FALSE)</f>
        <v>2168762.8908000002</v>
      </c>
    </row>
    <row r="431" spans="1:16" hidden="1">
      <c r="A431" s="211" t="str">
        <f t="shared" si="47"/>
        <v>IJA15P1E2</v>
      </c>
      <c r="B431" s="130" t="str">
        <f t="shared" si="49"/>
        <v>IJA15P1</v>
      </c>
      <c r="C431" s="130" t="str">
        <f t="shared" si="50"/>
        <v>IJA15</v>
      </c>
      <c r="D431" s="141" t="s">
        <v>1045</v>
      </c>
      <c r="E431" s="141">
        <v>15</v>
      </c>
      <c r="F431" s="109">
        <v>1</v>
      </c>
      <c r="G431" s="109" t="s">
        <v>8</v>
      </c>
      <c r="H431" s="109">
        <v>2</v>
      </c>
      <c r="I431" s="137">
        <v>1</v>
      </c>
      <c r="J431" s="133">
        <v>3</v>
      </c>
      <c r="K431" s="137">
        <f t="shared" si="51"/>
        <v>2</v>
      </c>
      <c r="L431" s="109" t="s">
        <v>286</v>
      </c>
      <c r="M431" s="172" t="s">
        <v>1056</v>
      </c>
      <c r="N431" s="109"/>
      <c r="O431" s="135">
        <f>VLOOKUP(B431,EXPLORACION!$A$2:$P$529,15,FALSE)</f>
        <v>4959320.2527999999</v>
      </c>
      <c r="P431" s="214">
        <f>VLOOKUP(B431,EXPLORACION!$A$2:$P$529,16,FALSE)</f>
        <v>2168762.8908000002</v>
      </c>
    </row>
    <row r="432" spans="1:16" hidden="1">
      <c r="A432" s="211" t="str">
        <f t="shared" si="47"/>
        <v>IJA15P1E3</v>
      </c>
      <c r="B432" s="130" t="str">
        <f t="shared" si="49"/>
        <v>IJA15P1</v>
      </c>
      <c r="C432" s="130" t="str">
        <f t="shared" si="50"/>
        <v>IJA15</v>
      </c>
      <c r="D432" s="141" t="s">
        <v>1045</v>
      </c>
      <c r="E432" s="141">
        <v>15</v>
      </c>
      <c r="F432" s="109">
        <v>1</v>
      </c>
      <c r="G432" s="109" t="s">
        <v>8</v>
      </c>
      <c r="H432" s="109">
        <v>3</v>
      </c>
      <c r="I432" s="137">
        <v>3</v>
      </c>
      <c r="J432" s="133">
        <v>5</v>
      </c>
      <c r="K432" s="137">
        <f t="shared" si="51"/>
        <v>2</v>
      </c>
      <c r="L432" s="109" t="s">
        <v>1053</v>
      </c>
      <c r="M432" s="172" t="s">
        <v>1057</v>
      </c>
      <c r="N432" s="109"/>
      <c r="O432" s="135">
        <f>VLOOKUP(B432,EXPLORACION!$A$2:$P$529,15,FALSE)</f>
        <v>4959320.2527999999</v>
      </c>
      <c r="P432" s="214">
        <f>VLOOKUP(B432,EXPLORACION!$A$2:$P$529,16,FALSE)</f>
        <v>2168762.8908000002</v>
      </c>
    </row>
    <row r="433" spans="1:16" hidden="1">
      <c r="A433" s="211" t="str">
        <f t="shared" si="47"/>
        <v>IJA15P1E4</v>
      </c>
      <c r="B433" s="130" t="str">
        <f t="shared" si="49"/>
        <v>IJA15P1</v>
      </c>
      <c r="C433" s="130" t="str">
        <f t="shared" si="50"/>
        <v>IJA15</v>
      </c>
      <c r="D433" s="141" t="s">
        <v>1045</v>
      </c>
      <c r="E433" s="141">
        <v>15</v>
      </c>
      <c r="F433" s="109">
        <v>1</v>
      </c>
      <c r="G433" s="109" t="s">
        <v>8</v>
      </c>
      <c r="H433" s="109">
        <v>4</v>
      </c>
      <c r="I433" s="137">
        <v>5</v>
      </c>
      <c r="J433" s="133">
        <v>8</v>
      </c>
      <c r="K433" s="137">
        <f t="shared" si="51"/>
        <v>3</v>
      </c>
      <c r="L433" s="109" t="s">
        <v>340</v>
      </c>
      <c r="M433" s="172" t="s">
        <v>1054</v>
      </c>
      <c r="N433" s="109"/>
      <c r="O433" s="135">
        <f>VLOOKUP(B433,EXPLORACION!$A$2:$P$529,15,FALSE)</f>
        <v>4959320.2527999999</v>
      </c>
      <c r="P433" s="214">
        <f>VLOOKUP(B433,EXPLORACION!$A$2:$P$529,16,FALSE)</f>
        <v>2168762.8908000002</v>
      </c>
    </row>
    <row r="434" spans="1:16" hidden="1">
      <c r="A434" s="211" t="str">
        <f t="shared" si="47"/>
        <v>IJA15P1E5</v>
      </c>
      <c r="B434" s="130" t="str">
        <f t="shared" si="49"/>
        <v>IJA15P1</v>
      </c>
      <c r="C434" s="130" t="str">
        <f t="shared" si="50"/>
        <v>IJA15</v>
      </c>
      <c r="D434" s="141" t="s">
        <v>1045</v>
      </c>
      <c r="E434" s="141">
        <v>15</v>
      </c>
      <c r="F434" s="109">
        <v>1</v>
      </c>
      <c r="G434" s="109" t="s">
        <v>8</v>
      </c>
      <c r="H434" s="109">
        <v>5</v>
      </c>
      <c r="I434" s="137">
        <f>J433</f>
        <v>8</v>
      </c>
      <c r="J434" s="133">
        <v>12</v>
      </c>
      <c r="K434" s="137">
        <f t="shared" si="51"/>
        <v>4</v>
      </c>
      <c r="L434" s="109" t="s">
        <v>286</v>
      </c>
      <c r="M434" s="172" t="s">
        <v>1058</v>
      </c>
      <c r="N434" s="109"/>
      <c r="O434" s="135">
        <f>VLOOKUP(B434,EXPLORACION!$A$2:$P$529,15,FALSE)</f>
        <v>4959320.2527999999</v>
      </c>
      <c r="P434" s="214">
        <f>VLOOKUP(B434,EXPLORACION!$A$2:$P$529,16,FALSE)</f>
        <v>2168762.8908000002</v>
      </c>
    </row>
    <row r="435" spans="1:16" hidden="1">
      <c r="A435" s="211" t="str">
        <f t="shared" si="47"/>
        <v>IJA15P1E6</v>
      </c>
      <c r="B435" s="130" t="str">
        <f t="shared" si="49"/>
        <v>IJA15P1</v>
      </c>
      <c r="C435" s="130" t="str">
        <f t="shared" si="50"/>
        <v>IJA15</v>
      </c>
      <c r="D435" s="141" t="s">
        <v>1045</v>
      </c>
      <c r="E435" s="141">
        <v>15</v>
      </c>
      <c r="F435" s="109">
        <v>1</v>
      </c>
      <c r="G435" s="109" t="s">
        <v>8</v>
      </c>
      <c r="H435" s="109">
        <v>6</v>
      </c>
      <c r="I435" s="137">
        <f>J434</f>
        <v>12</v>
      </c>
      <c r="J435" s="133">
        <v>15</v>
      </c>
      <c r="K435" s="137">
        <f t="shared" si="51"/>
        <v>3</v>
      </c>
      <c r="L435" s="109" t="s">
        <v>286</v>
      </c>
      <c r="M435" s="172" t="s">
        <v>1059</v>
      </c>
      <c r="N435" s="109"/>
      <c r="O435" s="135">
        <f>VLOOKUP(B435,EXPLORACION!$A$2:$P$529,15,FALSE)</f>
        <v>4959320.2527999999</v>
      </c>
      <c r="P435" s="214">
        <f>VLOOKUP(B435,EXPLORACION!$A$2:$P$529,16,FALSE)</f>
        <v>2168762.8908000002</v>
      </c>
    </row>
    <row r="436" spans="1:16" ht="25.5" hidden="1">
      <c r="A436" s="211" t="str">
        <f t="shared" si="47"/>
        <v>AUS16P8E1</v>
      </c>
      <c r="B436" s="130" t="str">
        <f t="shared" si="49"/>
        <v>AUS16P8</v>
      </c>
      <c r="C436" s="130" t="str">
        <f t="shared" si="50"/>
        <v>AUS16</v>
      </c>
      <c r="D436" s="141" t="s">
        <v>273</v>
      </c>
      <c r="E436" s="141">
        <v>16</v>
      </c>
      <c r="F436" s="109">
        <v>8</v>
      </c>
      <c r="G436" s="109" t="s">
        <v>8</v>
      </c>
      <c r="H436" s="109">
        <v>1</v>
      </c>
      <c r="I436" s="137">
        <v>0.1</v>
      </c>
      <c r="J436" s="188">
        <v>2.1</v>
      </c>
      <c r="K436" s="137">
        <f t="shared" si="51"/>
        <v>2</v>
      </c>
      <c r="L436" s="111" t="s">
        <v>284</v>
      </c>
      <c r="M436" s="200" t="s">
        <v>1106</v>
      </c>
      <c r="N436" s="109"/>
      <c r="O436" s="135">
        <f>VLOOKUP(B436,EXPLORACION!$A$2:$P$529,15,FALSE)</f>
        <v>4962953.9058999997</v>
      </c>
      <c r="P436" s="214">
        <f>VLOOKUP(B436,EXPLORACION!$A$2:$P$529,16,FALSE)</f>
        <v>2172942.9145999998</v>
      </c>
    </row>
    <row r="437" spans="1:16" ht="25.5" hidden="1">
      <c r="A437" s="211" t="str">
        <f t="shared" si="47"/>
        <v>AUS16P8E2</v>
      </c>
      <c r="B437" s="130" t="str">
        <f t="shared" si="49"/>
        <v>AUS16P8</v>
      </c>
      <c r="C437" s="130" t="str">
        <f t="shared" si="50"/>
        <v>AUS16</v>
      </c>
      <c r="D437" s="141" t="s">
        <v>273</v>
      </c>
      <c r="E437" s="141">
        <v>16</v>
      </c>
      <c r="F437" s="109">
        <v>8</v>
      </c>
      <c r="G437" s="109" t="s">
        <v>8</v>
      </c>
      <c r="H437" s="109">
        <v>2</v>
      </c>
      <c r="I437" s="137">
        <f>J436</f>
        <v>2.1</v>
      </c>
      <c r="J437" s="133">
        <v>3.1</v>
      </c>
      <c r="K437" s="137">
        <f t="shared" si="51"/>
        <v>1</v>
      </c>
      <c r="L437" s="111" t="s">
        <v>284</v>
      </c>
      <c r="M437" s="172" t="s">
        <v>1107</v>
      </c>
      <c r="N437" s="109"/>
      <c r="O437" s="135">
        <f>VLOOKUP(B437,EXPLORACION!$A$2:$P$529,15,FALSE)</f>
        <v>4962953.9058999997</v>
      </c>
      <c r="P437" s="214">
        <f>VLOOKUP(B437,EXPLORACION!$A$2:$P$529,16,FALSE)</f>
        <v>2172942.9145999998</v>
      </c>
    </row>
    <row r="438" spans="1:16" hidden="1">
      <c r="A438" s="211" t="str">
        <f t="shared" si="47"/>
        <v>AUS16P8E3</v>
      </c>
      <c r="B438" s="130" t="str">
        <f t="shared" si="49"/>
        <v>AUS16P8</v>
      </c>
      <c r="C438" s="130" t="str">
        <f t="shared" si="50"/>
        <v>AUS16</v>
      </c>
      <c r="D438" s="141" t="s">
        <v>273</v>
      </c>
      <c r="E438" s="141">
        <v>16</v>
      </c>
      <c r="F438" s="109">
        <v>8</v>
      </c>
      <c r="G438" s="109" t="s">
        <v>8</v>
      </c>
      <c r="H438" s="109">
        <v>3</v>
      </c>
      <c r="I438" s="137">
        <v>4.5</v>
      </c>
      <c r="J438" s="133">
        <v>5</v>
      </c>
      <c r="K438" s="137">
        <f t="shared" si="51"/>
        <v>0.5</v>
      </c>
      <c r="L438" s="109" t="s">
        <v>12</v>
      </c>
      <c r="M438" s="172" t="s">
        <v>1108</v>
      </c>
      <c r="N438" s="109"/>
      <c r="O438" s="135">
        <f>VLOOKUP(B438,EXPLORACION!$A$2:$P$529,15,FALSE)</f>
        <v>4962953.9058999997</v>
      </c>
      <c r="P438" s="214">
        <f>VLOOKUP(B438,EXPLORACION!$A$2:$P$529,16,FALSE)</f>
        <v>2172942.9145999998</v>
      </c>
    </row>
    <row r="439" spans="1:16" ht="25.5" hidden="1">
      <c r="A439" s="211" t="str">
        <f t="shared" si="47"/>
        <v>AUS16P8E4</v>
      </c>
      <c r="B439" s="130" t="str">
        <f t="shared" si="49"/>
        <v>AUS16P8</v>
      </c>
      <c r="C439" s="130" t="str">
        <f t="shared" si="50"/>
        <v>AUS16</v>
      </c>
      <c r="D439" s="141" t="s">
        <v>273</v>
      </c>
      <c r="E439" s="141">
        <v>16</v>
      </c>
      <c r="F439" s="109">
        <v>8</v>
      </c>
      <c r="G439" s="109" t="s">
        <v>8</v>
      </c>
      <c r="H439" s="109">
        <v>4</v>
      </c>
      <c r="I439" s="137">
        <v>7</v>
      </c>
      <c r="J439" s="133">
        <v>7.5</v>
      </c>
      <c r="K439" s="137">
        <f t="shared" si="51"/>
        <v>0.5</v>
      </c>
      <c r="L439" s="109" t="s">
        <v>284</v>
      </c>
      <c r="M439" s="172" t="s">
        <v>1110</v>
      </c>
      <c r="N439" s="109"/>
      <c r="O439" s="135">
        <f>VLOOKUP(B439,EXPLORACION!$A$2:$P$529,15,FALSE)</f>
        <v>4962953.9058999997</v>
      </c>
      <c r="P439" s="214">
        <f>VLOOKUP(B439,EXPLORACION!$A$2:$P$529,16,FALSE)</f>
        <v>2172942.9145999998</v>
      </c>
    </row>
    <row r="440" spans="1:16" hidden="1">
      <c r="A440" s="211" t="str">
        <f t="shared" si="47"/>
        <v>AUS16P8E5</v>
      </c>
      <c r="B440" s="130" t="str">
        <f t="shared" si="49"/>
        <v>AUS16P8</v>
      </c>
      <c r="C440" s="130" t="str">
        <f t="shared" si="50"/>
        <v>AUS16</v>
      </c>
      <c r="D440" s="141" t="s">
        <v>273</v>
      </c>
      <c r="E440" s="141">
        <v>16</v>
      </c>
      <c r="F440" s="109">
        <v>8</v>
      </c>
      <c r="G440" s="109" t="s">
        <v>8</v>
      </c>
      <c r="H440" s="109">
        <v>5</v>
      </c>
      <c r="I440" s="137">
        <v>9</v>
      </c>
      <c r="J440" s="133">
        <v>9.5</v>
      </c>
      <c r="K440" s="137">
        <f t="shared" si="51"/>
        <v>0.5</v>
      </c>
      <c r="L440" s="109" t="s">
        <v>284</v>
      </c>
      <c r="M440" s="172" t="s">
        <v>1109</v>
      </c>
      <c r="N440" s="109"/>
      <c r="O440" s="135">
        <f>VLOOKUP(B440,EXPLORACION!$A$2:$P$529,15,FALSE)</f>
        <v>4962953.9058999997</v>
      </c>
      <c r="P440" s="214">
        <f>VLOOKUP(B440,EXPLORACION!$A$2:$P$529,16,FALSE)</f>
        <v>2172942.9145999998</v>
      </c>
    </row>
    <row r="441" spans="1:16" hidden="1">
      <c r="A441" s="211" t="str">
        <f t="shared" si="47"/>
        <v>AUS16P8E6</v>
      </c>
      <c r="B441" s="130" t="str">
        <f t="shared" si="49"/>
        <v>AUS16P8</v>
      </c>
      <c r="C441" s="130" t="str">
        <f t="shared" si="50"/>
        <v>AUS16</v>
      </c>
      <c r="D441" s="141" t="s">
        <v>273</v>
      </c>
      <c r="E441" s="141">
        <v>16</v>
      </c>
      <c r="F441" s="109">
        <v>8</v>
      </c>
      <c r="G441" s="109" t="s">
        <v>8</v>
      </c>
      <c r="H441" s="109">
        <v>6</v>
      </c>
      <c r="I441" s="137">
        <f t="shared" ref="I441:I446" si="53">J440</f>
        <v>9.5</v>
      </c>
      <c r="J441" s="133">
        <v>11.5</v>
      </c>
      <c r="K441" s="137">
        <f t="shared" si="51"/>
        <v>2</v>
      </c>
      <c r="L441" s="109" t="s">
        <v>286</v>
      </c>
      <c r="M441" s="172" t="s">
        <v>1111</v>
      </c>
      <c r="N441" s="109"/>
      <c r="O441" s="135">
        <f>VLOOKUP(B441,EXPLORACION!$A$2:$P$529,15,FALSE)</f>
        <v>4962953.9058999997</v>
      </c>
      <c r="P441" s="214">
        <f>VLOOKUP(B441,EXPLORACION!$A$2:$P$529,16,FALSE)</f>
        <v>2172942.9145999998</v>
      </c>
    </row>
    <row r="442" spans="1:16" ht="25.5" hidden="1">
      <c r="A442" s="211" t="str">
        <f t="shared" si="47"/>
        <v>AUS16P8E7</v>
      </c>
      <c r="B442" s="130" t="str">
        <f t="shared" si="49"/>
        <v>AUS16P8</v>
      </c>
      <c r="C442" s="130" t="str">
        <f t="shared" si="50"/>
        <v>AUS16</v>
      </c>
      <c r="D442" s="141" t="s">
        <v>273</v>
      </c>
      <c r="E442" s="141">
        <v>16</v>
      </c>
      <c r="F442" s="109">
        <v>8</v>
      </c>
      <c r="G442" s="109" t="s">
        <v>8</v>
      </c>
      <c r="H442" s="109">
        <v>7</v>
      </c>
      <c r="I442" s="137">
        <f t="shared" si="53"/>
        <v>11.5</v>
      </c>
      <c r="J442" s="133">
        <v>15.5</v>
      </c>
      <c r="K442" s="137">
        <f t="shared" si="51"/>
        <v>4</v>
      </c>
      <c r="L442" s="109" t="s">
        <v>284</v>
      </c>
      <c r="M442" s="172" t="s">
        <v>1112</v>
      </c>
      <c r="N442" s="109"/>
      <c r="O442" s="135">
        <f>VLOOKUP(B442,EXPLORACION!$A$2:$P$529,15,FALSE)</f>
        <v>4962953.9058999997</v>
      </c>
      <c r="P442" s="214">
        <f>VLOOKUP(B442,EXPLORACION!$A$2:$P$529,16,FALSE)</f>
        <v>2172942.9145999998</v>
      </c>
    </row>
    <row r="443" spans="1:16" hidden="1">
      <c r="A443" s="211" t="str">
        <f t="shared" si="47"/>
        <v>AUS16P8E8</v>
      </c>
      <c r="B443" s="130" t="str">
        <f t="shared" si="49"/>
        <v>AUS16P8</v>
      </c>
      <c r="C443" s="130" t="str">
        <f t="shared" si="50"/>
        <v>AUS16</v>
      </c>
      <c r="D443" s="141" t="s">
        <v>273</v>
      </c>
      <c r="E443" s="141">
        <v>16</v>
      </c>
      <c r="F443" s="109">
        <v>8</v>
      </c>
      <c r="G443" s="109" t="s">
        <v>8</v>
      </c>
      <c r="H443" s="109">
        <v>8</v>
      </c>
      <c r="I443" s="137">
        <f t="shared" si="53"/>
        <v>15.5</v>
      </c>
      <c r="J443" s="133">
        <v>17.5</v>
      </c>
      <c r="K443" s="137">
        <f t="shared" si="51"/>
        <v>2</v>
      </c>
      <c r="L443" s="109" t="s">
        <v>284</v>
      </c>
      <c r="M443" s="172" t="s">
        <v>1113</v>
      </c>
      <c r="N443" s="109"/>
      <c r="O443" s="135">
        <f>VLOOKUP(B443,EXPLORACION!$A$2:$P$529,15,FALSE)</f>
        <v>4962953.9058999997</v>
      </c>
      <c r="P443" s="214">
        <f>VLOOKUP(B443,EXPLORACION!$A$2:$P$529,16,FALSE)</f>
        <v>2172942.9145999998</v>
      </c>
    </row>
    <row r="444" spans="1:16" ht="25.5" hidden="1">
      <c r="A444" s="211" t="str">
        <f t="shared" ref="A444:A507" si="54">CONCATENATE(D444,E444,G444,F444,"E",H444)</f>
        <v>AUS16P8E9</v>
      </c>
      <c r="B444" s="130" t="str">
        <f t="shared" si="49"/>
        <v>AUS16P8</v>
      </c>
      <c r="C444" s="130" t="str">
        <f t="shared" si="50"/>
        <v>AUS16</v>
      </c>
      <c r="D444" s="141" t="s">
        <v>273</v>
      </c>
      <c r="E444" s="141">
        <v>16</v>
      </c>
      <c r="F444" s="109">
        <v>8</v>
      </c>
      <c r="G444" s="109" t="s">
        <v>8</v>
      </c>
      <c r="H444" s="109">
        <v>9</v>
      </c>
      <c r="I444" s="137">
        <f t="shared" si="53"/>
        <v>17.5</v>
      </c>
      <c r="J444" s="133">
        <v>21.5</v>
      </c>
      <c r="K444" s="137">
        <f t="shared" si="51"/>
        <v>4</v>
      </c>
      <c r="L444" s="109" t="s">
        <v>12</v>
      </c>
      <c r="M444" s="172" t="s">
        <v>1115</v>
      </c>
      <c r="N444" s="109"/>
      <c r="O444" s="135">
        <f>VLOOKUP(B444,EXPLORACION!$A$2:$P$529,15,FALSE)</f>
        <v>4962953.9058999997</v>
      </c>
      <c r="P444" s="214">
        <f>VLOOKUP(B444,EXPLORACION!$A$2:$P$529,16,FALSE)</f>
        <v>2172942.9145999998</v>
      </c>
    </row>
    <row r="445" spans="1:16" hidden="1">
      <c r="A445" s="211" t="str">
        <f t="shared" si="54"/>
        <v>AUS16P8E10</v>
      </c>
      <c r="B445" s="130" t="str">
        <f t="shared" si="49"/>
        <v>AUS16P8</v>
      </c>
      <c r="C445" s="130" t="str">
        <f t="shared" si="50"/>
        <v>AUS16</v>
      </c>
      <c r="D445" s="141" t="s">
        <v>273</v>
      </c>
      <c r="E445" s="141">
        <v>16</v>
      </c>
      <c r="F445" s="109">
        <v>8</v>
      </c>
      <c r="G445" s="109" t="s">
        <v>8</v>
      </c>
      <c r="H445" s="109">
        <v>10</v>
      </c>
      <c r="I445" s="137">
        <f t="shared" si="53"/>
        <v>21.5</v>
      </c>
      <c r="J445" s="133">
        <v>23.5</v>
      </c>
      <c r="K445" s="137">
        <f t="shared" si="51"/>
        <v>2</v>
      </c>
      <c r="L445" s="109" t="s">
        <v>12</v>
      </c>
      <c r="M445" s="172" t="s">
        <v>1114</v>
      </c>
      <c r="N445" s="109"/>
      <c r="O445" s="135">
        <f>VLOOKUP(B445,EXPLORACION!$A$2:$P$529,15,FALSE)</f>
        <v>4962953.9058999997</v>
      </c>
      <c r="P445" s="214">
        <f>VLOOKUP(B445,EXPLORACION!$A$2:$P$529,16,FALSE)</f>
        <v>2172942.9145999998</v>
      </c>
    </row>
    <row r="446" spans="1:16" hidden="1">
      <c r="A446" s="211" t="str">
        <f t="shared" si="54"/>
        <v>AUS16P8E11</v>
      </c>
      <c r="B446" s="130" t="str">
        <f t="shared" si="49"/>
        <v>AUS16P8</v>
      </c>
      <c r="C446" s="130" t="str">
        <f t="shared" si="50"/>
        <v>AUS16</v>
      </c>
      <c r="D446" s="141" t="s">
        <v>273</v>
      </c>
      <c r="E446" s="141">
        <v>16</v>
      </c>
      <c r="F446" s="109">
        <v>8</v>
      </c>
      <c r="G446" s="109" t="s">
        <v>8</v>
      </c>
      <c r="H446" s="109">
        <v>11</v>
      </c>
      <c r="I446" s="137">
        <f t="shared" si="53"/>
        <v>23.5</v>
      </c>
      <c r="J446" s="133">
        <v>25.5</v>
      </c>
      <c r="K446" s="137">
        <f t="shared" si="51"/>
        <v>2</v>
      </c>
      <c r="L446" s="109" t="s">
        <v>12</v>
      </c>
      <c r="M446" s="172" t="s">
        <v>1114</v>
      </c>
      <c r="N446" s="109"/>
      <c r="O446" s="135">
        <f>VLOOKUP(B446,EXPLORACION!$A$2:$P$529,15,FALSE)</f>
        <v>4962953.9058999997</v>
      </c>
      <c r="P446" s="214">
        <f>VLOOKUP(B446,EXPLORACION!$A$2:$P$529,16,FALSE)</f>
        <v>2172942.9145999998</v>
      </c>
    </row>
    <row r="447" spans="1:16" hidden="1">
      <c r="A447" s="211" t="str">
        <f t="shared" si="54"/>
        <v>AUS16P5E1</v>
      </c>
      <c r="B447" s="130" t="str">
        <f t="shared" si="49"/>
        <v>AUS16P5</v>
      </c>
      <c r="C447" s="130" t="str">
        <f t="shared" si="50"/>
        <v>AUS16</v>
      </c>
      <c r="D447" s="141" t="s">
        <v>273</v>
      </c>
      <c r="E447" s="141">
        <v>16</v>
      </c>
      <c r="F447" s="109">
        <v>5</v>
      </c>
      <c r="G447" s="109" t="s">
        <v>8</v>
      </c>
      <c r="H447" s="109">
        <v>1</v>
      </c>
      <c r="I447" s="137">
        <v>0.1</v>
      </c>
      <c r="J447" s="188">
        <v>0.9</v>
      </c>
      <c r="K447" s="137">
        <f t="shared" si="51"/>
        <v>0.8</v>
      </c>
      <c r="L447" s="109"/>
      <c r="M447" s="172" t="s">
        <v>1121</v>
      </c>
      <c r="N447" s="109"/>
      <c r="O447" s="135">
        <f>VLOOKUP(B447,EXPLORACION!$A$2:$P$529,15,FALSE)</f>
        <v>4962953.9058999997</v>
      </c>
      <c r="P447" s="214">
        <f>VLOOKUP(B447,EXPLORACION!$A$2:$P$529,16,FALSE)</f>
        <v>2172942.9145999998</v>
      </c>
    </row>
    <row r="448" spans="1:16" hidden="1">
      <c r="A448" s="211" t="str">
        <f t="shared" si="54"/>
        <v>AUS16P5E2</v>
      </c>
      <c r="B448" s="130" t="str">
        <f t="shared" si="49"/>
        <v>AUS16P5</v>
      </c>
      <c r="C448" s="130" t="str">
        <f t="shared" si="50"/>
        <v>AUS16</v>
      </c>
      <c r="D448" s="141" t="s">
        <v>273</v>
      </c>
      <c r="E448" s="141">
        <v>16</v>
      </c>
      <c r="F448" s="109">
        <v>5</v>
      </c>
      <c r="G448" s="109" t="s">
        <v>8</v>
      </c>
      <c r="H448" s="109">
        <v>2</v>
      </c>
      <c r="I448" s="137">
        <f>J447</f>
        <v>0.9</v>
      </c>
      <c r="J448" s="133">
        <v>3</v>
      </c>
      <c r="K448" s="137">
        <f t="shared" si="51"/>
        <v>2.1</v>
      </c>
      <c r="L448" s="109" t="s">
        <v>1116</v>
      </c>
      <c r="M448" s="172" t="s">
        <v>1117</v>
      </c>
      <c r="N448" s="109"/>
      <c r="O448" s="135">
        <f>VLOOKUP(B448,EXPLORACION!$A$2:$P$529,15,FALSE)</f>
        <v>4962953.9058999997</v>
      </c>
      <c r="P448" s="214">
        <f>VLOOKUP(B448,EXPLORACION!$A$2:$P$529,16,FALSE)</f>
        <v>2172942.9145999998</v>
      </c>
    </row>
    <row r="449" spans="1:16" hidden="1">
      <c r="A449" s="211" t="str">
        <f t="shared" si="54"/>
        <v>AUS16P5E3</v>
      </c>
      <c r="B449" s="130" t="str">
        <f t="shared" si="49"/>
        <v>AUS16P5</v>
      </c>
      <c r="C449" s="130" t="str">
        <f t="shared" si="50"/>
        <v>AUS16</v>
      </c>
      <c r="D449" s="141" t="s">
        <v>273</v>
      </c>
      <c r="E449" s="141">
        <v>16</v>
      </c>
      <c r="F449" s="109">
        <v>5</v>
      </c>
      <c r="G449" s="109" t="s">
        <v>8</v>
      </c>
      <c r="H449" s="109">
        <v>3</v>
      </c>
      <c r="I449" s="137">
        <v>4.5</v>
      </c>
      <c r="J449" s="199">
        <v>7</v>
      </c>
      <c r="K449" s="137">
        <f t="shared" si="51"/>
        <v>2.5</v>
      </c>
      <c r="L449" s="144" t="s">
        <v>1116</v>
      </c>
      <c r="M449" s="201" t="s">
        <v>1117</v>
      </c>
      <c r="N449" s="109"/>
      <c r="O449" s="135">
        <f>VLOOKUP(B449,EXPLORACION!$A$2:$P$529,15,FALSE)</f>
        <v>4962953.9058999997</v>
      </c>
      <c r="P449" s="214">
        <f>VLOOKUP(B449,EXPLORACION!$A$2:$P$529,16,FALSE)</f>
        <v>2172942.9145999998</v>
      </c>
    </row>
    <row r="450" spans="1:16" ht="25.5" hidden="1">
      <c r="A450" s="211" t="str">
        <f t="shared" si="54"/>
        <v>AUS16P5E4</v>
      </c>
      <c r="B450" s="130" t="str">
        <f t="shared" ref="B450:B513" si="55">CONCATENATE(D450,E450,G450,F450)</f>
        <v>AUS16P5</v>
      </c>
      <c r="C450" s="130" t="str">
        <f t="shared" ref="C450:C513" si="56">CONCATENATE(D450,E450)</f>
        <v>AUS16</v>
      </c>
      <c r="D450" s="141" t="s">
        <v>273</v>
      </c>
      <c r="E450" s="141">
        <v>16</v>
      </c>
      <c r="F450" s="109">
        <v>5</v>
      </c>
      <c r="G450" s="109" t="s">
        <v>8</v>
      </c>
      <c r="H450" s="109">
        <v>4</v>
      </c>
      <c r="I450" s="137">
        <v>7</v>
      </c>
      <c r="J450" s="133">
        <v>9</v>
      </c>
      <c r="K450" s="137">
        <f t="shared" ref="K450:K513" si="57">J450-I450</f>
        <v>2</v>
      </c>
      <c r="L450" s="144" t="s">
        <v>1116</v>
      </c>
      <c r="M450" s="172" t="s">
        <v>1118</v>
      </c>
      <c r="N450" s="109"/>
      <c r="O450" s="135">
        <f>VLOOKUP(B450,EXPLORACION!$A$2:$P$529,15,FALSE)</f>
        <v>4962953.9058999997</v>
      </c>
      <c r="P450" s="214">
        <f>VLOOKUP(B450,EXPLORACION!$A$2:$P$529,16,FALSE)</f>
        <v>2172942.9145999998</v>
      </c>
    </row>
    <row r="451" spans="1:16" hidden="1">
      <c r="A451" s="211" t="str">
        <f t="shared" si="54"/>
        <v>AUS16P5E5</v>
      </c>
      <c r="B451" s="130" t="str">
        <f t="shared" si="55"/>
        <v>AUS16P5</v>
      </c>
      <c r="C451" s="130" t="str">
        <f t="shared" si="56"/>
        <v>AUS16</v>
      </c>
      <c r="D451" s="141" t="s">
        <v>273</v>
      </c>
      <c r="E451" s="141">
        <v>16</v>
      </c>
      <c r="F451" s="109">
        <v>5</v>
      </c>
      <c r="G451" s="109" t="s">
        <v>8</v>
      </c>
      <c r="H451" s="109">
        <v>5</v>
      </c>
      <c r="I451" s="137">
        <v>9</v>
      </c>
      <c r="J451" s="133">
        <v>12</v>
      </c>
      <c r="K451" s="137">
        <f t="shared" si="57"/>
        <v>3</v>
      </c>
      <c r="L451" s="109" t="s">
        <v>1116</v>
      </c>
      <c r="M451" s="172" t="s">
        <v>1119</v>
      </c>
      <c r="N451" s="109"/>
      <c r="O451" s="135">
        <f>VLOOKUP(B451,EXPLORACION!$A$2:$P$529,15,FALSE)</f>
        <v>4962953.9058999997</v>
      </c>
      <c r="P451" s="214">
        <f>VLOOKUP(B451,EXPLORACION!$A$2:$P$529,16,FALSE)</f>
        <v>2172942.9145999998</v>
      </c>
    </row>
    <row r="452" spans="1:16" hidden="1">
      <c r="A452" s="211" t="str">
        <f t="shared" si="54"/>
        <v>AUS16P5E6</v>
      </c>
      <c r="B452" s="130" t="str">
        <f t="shared" si="55"/>
        <v>AUS16P5</v>
      </c>
      <c r="C452" s="130" t="str">
        <f t="shared" si="56"/>
        <v>AUS16</v>
      </c>
      <c r="D452" s="141" t="s">
        <v>273</v>
      </c>
      <c r="E452" s="141">
        <v>16</v>
      </c>
      <c r="F452" s="109">
        <v>5</v>
      </c>
      <c r="G452" s="109" t="s">
        <v>8</v>
      </c>
      <c r="H452" s="109">
        <v>6</v>
      </c>
      <c r="I452" s="137">
        <f>J451</f>
        <v>12</v>
      </c>
      <c r="J452" s="133">
        <v>14</v>
      </c>
      <c r="K452" s="137">
        <f t="shared" si="57"/>
        <v>2</v>
      </c>
      <c r="L452" s="109" t="s">
        <v>1116</v>
      </c>
      <c r="M452" s="172" t="s">
        <v>1120</v>
      </c>
      <c r="N452" s="109"/>
      <c r="O452" s="135">
        <f>VLOOKUP(B452,EXPLORACION!$A$2:$P$529,15,FALSE)</f>
        <v>4962953.9058999997</v>
      </c>
      <c r="P452" s="214">
        <f>VLOOKUP(B452,EXPLORACION!$A$2:$P$529,16,FALSE)</f>
        <v>2172942.9145999998</v>
      </c>
    </row>
    <row r="453" spans="1:16" hidden="1">
      <c r="A453" s="211" t="str">
        <f t="shared" si="54"/>
        <v>AUS16P3E1</v>
      </c>
      <c r="B453" s="130" t="str">
        <f t="shared" si="55"/>
        <v>AUS16P3</v>
      </c>
      <c r="C453" s="130" t="str">
        <f t="shared" si="56"/>
        <v>AUS16</v>
      </c>
      <c r="D453" s="141" t="s">
        <v>273</v>
      </c>
      <c r="E453" s="141">
        <v>16</v>
      </c>
      <c r="F453" s="109">
        <v>3</v>
      </c>
      <c r="G453" s="109" t="s">
        <v>8</v>
      </c>
      <c r="H453" s="109">
        <v>1</v>
      </c>
      <c r="I453" s="137">
        <v>0.1</v>
      </c>
      <c r="J453" s="133">
        <v>0.8</v>
      </c>
      <c r="K453" s="137">
        <f t="shared" si="57"/>
        <v>0.70000000000000007</v>
      </c>
      <c r="L453" s="109"/>
      <c r="M453" s="172" t="s">
        <v>1122</v>
      </c>
      <c r="N453" s="109"/>
      <c r="O453" s="135">
        <f>VLOOKUP(B453,EXPLORACION!$A$2:$P$529,15,FALSE)</f>
        <v>4962953.9058999997</v>
      </c>
      <c r="P453" s="214">
        <f>VLOOKUP(B453,EXPLORACION!$A$2:$P$529,16,FALSE)</f>
        <v>2172942.9145999998</v>
      </c>
    </row>
    <row r="454" spans="1:16" hidden="1">
      <c r="A454" s="211" t="str">
        <f t="shared" si="54"/>
        <v>AUS16P3E2</v>
      </c>
      <c r="B454" s="130" t="str">
        <f t="shared" si="55"/>
        <v>AUS16P3</v>
      </c>
      <c r="C454" s="130" t="str">
        <f t="shared" si="56"/>
        <v>AUS16</v>
      </c>
      <c r="D454" s="141" t="s">
        <v>273</v>
      </c>
      <c r="E454" s="141">
        <v>16</v>
      </c>
      <c r="F454" s="109">
        <v>3</v>
      </c>
      <c r="G454" s="109" t="s">
        <v>8</v>
      </c>
      <c r="H454" s="109">
        <v>2</v>
      </c>
      <c r="I454" s="137">
        <f t="shared" ref="I454:I462" si="58">J453</f>
        <v>0.8</v>
      </c>
      <c r="J454" s="133">
        <v>2</v>
      </c>
      <c r="K454" s="137">
        <f t="shared" si="57"/>
        <v>1.2</v>
      </c>
      <c r="L454" s="109" t="s">
        <v>1116</v>
      </c>
      <c r="M454" s="172" t="s">
        <v>1128</v>
      </c>
      <c r="N454" s="109"/>
      <c r="O454" s="135">
        <f>VLOOKUP(B454,EXPLORACION!$A$2:$P$529,15,FALSE)</f>
        <v>4962953.9058999997</v>
      </c>
      <c r="P454" s="214">
        <f>VLOOKUP(B454,EXPLORACION!$A$2:$P$529,16,FALSE)</f>
        <v>2172942.9145999998</v>
      </c>
    </row>
    <row r="455" spans="1:16" hidden="1">
      <c r="A455" s="211" t="str">
        <f t="shared" si="54"/>
        <v>AUS16P3E3</v>
      </c>
      <c r="B455" s="130" t="str">
        <f t="shared" si="55"/>
        <v>AUS16P3</v>
      </c>
      <c r="C455" s="130" t="str">
        <f t="shared" si="56"/>
        <v>AUS16</v>
      </c>
      <c r="D455" s="141" t="s">
        <v>273</v>
      </c>
      <c r="E455" s="141">
        <v>16</v>
      </c>
      <c r="F455" s="109">
        <v>3</v>
      </c>
      <c r="G455" s="109" t="s">
        <v>8</v>
      </c>
      <c r="H455" s="109">
        <v>3</v>
      </c>
      <c r="I455" s="137">
        <f t="shared" si="58"/>
        <v>2</v>
      </c>
      <c r="J455" s="133">
        <v>2.8</v>
      </c>
      <c r="K455" s="137">
        <f t="shared" si="57"/>
        <v>0.79999999999999982</v>
      </c>
      <c r="L455" s="109"/>
      <c r="M455" s="172" t="s">
        <v>1129</v>
      </c>
      <c r="N455" s="109"/>
      <c r="O455" s="135">
        <f>VLOOKUP(B455,EXPLORACION!$A$2:$P$529,15,FALSE)</f>
        <v>4962953.9058999997</v>
      </c>
      <c r="P455" s="214">
        <f>VLOOKUP(B455,EXPLORACION!$A$2:$P$529,16,FALSE)</f>
        <v>2172942.9145999998</v>
      </c>
    </row>
    <row r="456" spans="1:16" hidden="1">
      <c r="A456" s="211" t="str">
        <f t="shared" si="54"/>
        <v>AUS16P3E4</v>
      </c>
      <c r="B456" s="130" t="str">
        <f t="shared" si="55"/>
        <v>AUS16P3</v>
      </c>
      <c r="C456" s="130" t="str">
        <f t="shared" si="56"/>
        <v>AUS16</v>
      </c>
      <c r="D456" s="141" t="s">
        <v>273</v>
      </c>
      <c r="E456" s="141">
        <v>16</v>
      </c>
      <c r="F456" s="109">
        <v>3</v>
      </c>
      <c r="G456" s="109" t="s">
        <v>8</v>
      </c>
      <c r="H456" s="109">
        <v>4</v>
      </c>
      <c r="I456" s="137">
        <f t="shared" si="58"/>
        <v>2.8</v>
      </c>
      <c r="J456" s="133">
        <v>3.6</v>
      </c>
      <c r="K456" s="137">
        <f t="shared" si="57"/>
        <v>0.80000000000000027</v>
      </c>
      <c r="L456" s="109" t="s">
        <v>1116</v>
      </c>
      <c r="M456" s="172" t="s">
        <v>1130</v>
      </c>
      <c r="N456" s="109"/>
      <c r="O456" s="135">
        <f>VLOOKUP(B456,EXPLORACION!$A$2:$P$529,15,FALSE)</f>
        <v>4962953.9058999997</v>
      </c>
      <c r="P456" s="214">
        <f>VLOOKUP(B456,EXPLORACION!$A$2:$P$529,16,FALSE)</f>
        <v>2172942.9145999998</v>
      </c>
    </row>
    <row r="457" spans="1:16" hidden="1">
      <c r="A457" s="211" t="str">
        <f t="shared" si="54"/>
        <v>AUS16P3E5</v>
      </c>
      <c r="B457" s="130" t="str">
        <f t="shared" si="55"/>
        <v>AUS16P3</v>
      </c>
      <c r="C457" s="130" t="str">
        <f t="shared" si="56"/>
        <v>AUS16</v>
      </c>
      <c r="D457" s="141" t="s">
        <v>273</v>
      </c>
      <c r="E457" s="141">
        <v>16</v>
      </c>
      <c r="F457" s="109">
        <v>3</v>
      </c>
      <c r="G457" s="109" t="s">
        <v>8</v>
      </c>
      <c r="H457" s="109">
        <v>5</v>
      </c>
      <c r="I457" s="137">
        <f t="shared" si="58"/>
        <v>3.6</v>
      </c>
      <c r="J457" s="133">
        <v>4.5999999999999996</v>
      </c>
      <c r="K457" s="137">
        <f t="shared" si="57"/>
        <v>0.99999999999999956</v>
      </c>
      <c r="L457" s="109"/>
      <c r="M457" s="172" t="s">
        <v>1131</v>
      </c>
      <c r="N457" s="109"/>
      <c r="O457" s="135">
        <f>VLOOKUP(B457,EXPLORACION!$A$2:$P$529,15,FALSE)</f>
        <v>4962953.9058999997</v>
      </c>
      <c r="P457" s="214">
        <f>VLOOKUP(B457,EXPLORACION!$A$2:$P$529,16,FALSE)</f>
        <v>2172942.9145999998</v>
      </c>
    </row>
    <row r="458" spans="1:16" hidden="1">
      <c r="A458" s="211" t="str">
        <f t="shared" si="54"/>
        <v>AUS16P3E6</v>
      </c>
      <c r="B458" s="130" t="str">
        <f t="shared" si="55"/>
        <v>AUS16P3</v>
      </c>
      <c r="C458" s="130" t="str">
        <f t="shared" si="56"/>
        <v>AUS16</v>
      </c>
      <c r="D458" s="141" t="s">
        <v>273</v>
      </c>
      <c r="E458" s="141">
        <v>16</v>
      </c>
      <c r="F458" s="109">
        <v>3</v>
      </c>
      <c r="G458" s="109" t="s">
        <v>8</v>
      </c>
      <c r="H458" s="109">
        <v>6</v>
      </c>
      <c r="I458" s="137">
        <f t="shared" si="58"/>
        <v>4.5999999999999996</v>
      </c>
      <c r="J458" s="133">
        <v>6</v>
      </c>
      <c r="K458" s="137">
        <f t="shared" si="57"/>
        <v>1.4000000000000004</v>
      </c>
      <c r="L458" s="109" t="s">
        <v>1116</v>
      </c>
      <c r="M458" s="172" t="s">
        <v>1132</v>
      </c>
      <c r="N458" s="109"/>
      <c r="O458" s="135">
        <f>VLOOKUP(B458,EXPLORACION!$A$2:$P$529,15,FALSE)</f>
        <v>4962953.9058999997</v>
      </c>
      <c r="P458" s="214">
        <f>VLOOKUP(B458,EXPLORACION!$A$2:$P$529,16,FALSE)</f>
        <v>2172942.9145999998</v>
      </c>
    </row>
    <row r="459" spans="1:16" hidden="1">
      <c r="A459" s="211" t="str">
        <f t="shared" si="54"/>
        <v>AUS16P3E7</v>
      </c>
      <c r="B459" s="130" t="str">
        <f t="shared" si="55"/>
        <v>AUS16P3</v>
      </c>
      <c r="C459" s="130" t="str">
        <f t="shared" si="56"/>
        <v>AUS16</v>
      </c>
      <c r="D459" s="141" t="s">
        <v>273</v>
      </c>
      <c r="E459" s="141">
        <v>16</v>
      </c>
      <c r="F459" s="109">
        <v>3</v>
      </c>
      <c r="G459" s="109" t="s">
        <v>8</v>
      </c>
      <c r="H459" s="109">
        <v>7</v>
      </c>
      <c r="I459" s="137">
        <f t="shared" si="58"/>
        <v>6</v>
      </c>
      <c r="J459" s="133">
        <v>11</v>
      </c>
      <c r="K459" s="137">
        <f t="shared" si="57"/>
        <v>5</v>
      </c>
      <c r="L459" s="109"/>
      <c r="M459" s="172" t="s">
        <v>1133</v>
      </c>
      <c r="N459" s="109"/>
      <c r="O459" s="135">
        <f>VLOOKUP(B459,EXPLORACION!$A$2:$P$529,15,FALSE)</f>
        <v>4962953.9058999997</v>
      </c>
      <c r="P459" s="214">
        <f>VLOOKUP(B459,EXPLORACION!$A$2:$P$529,16,FALSE)</f>
        <v>2172942.9145999998</v>
      </c>
    </row>
    <row r="460" spans="1:16" hidden="1">
      <c r="A460" s="211" t="str">
        <f t="shared" si="54"/>
        <v>AUS16P3E8</v>
      </c>
      <c r="B460" s="130" t="str">
        <f t="shared" si="55"/>
        <v>AUS16P3</v>
      </c>
      <c r="C460" s="130" t="str">
        <f t="shared" si="56"/>
        <v>AUS16</v>
      </c>
      <c r="D460" s="141" t="s">
        <v>273</v>
      </c>
      <c r="E460" s="141">
        <v>16</v>
      </c>
      <c r="F460" s="109">
        <v>3</v>
      </c>
      <c r="G460" s="109" t="s">
        <v>8</v>
      </c>
      <c r="H460" s="109">
        <v>8</v>
      </c>
      <c r="I460" s="137">
        <f t="shared" si="58"/>
        <v>11</v>
      </c>
      <c r="J460" s="199">
        <v>15</v>
      </c>
      <c r="K460" s="137">
        <f t="shared" si="57"/>
        <v>4</v>
      </c>
      <c r="L460" s="109"/>
      <c r="M460" s="172" t="s">
        <v>1134</v>
      </c>
      <c r="N460" s="109"/>
      <c r="O460" s="135">
        <f>VLOOKUP(B460,EXPLORACION!$A$2:$P$529,15,FALSE)</f>
        <v>4962953.9058999997</v>
      </c>
      <c r="P460" s="214">
        <f>VLOOKUP(B460,EXPLORACION!$A$2:$P$529,16,FALSE)</f>
        <v>2172942.9145999998</v>
      </c>
    </row>
    <row r="461" spans="1:16" hidden="1">
      <c r="A461" s="211" t="str">
        <f t="shared" si="54"/>
        <v>AUS16P3E9</v>
      </c>
      <c r="B461" s="130" t="str">
        <f t="shared" si="55"/>
        <v>AUS16P3</v>
      </c>
      <c r="C461" s="130" t="str">
        <f t="shared" si="56"/>
        <v>AUS16</v>
      </c>
      <c r="D461" s="141" t="s">
        <v>273</v>
      </c>
      <c r="E461" s="141">
        <v>16</v>
      </c>
      <c r="F461" s="109">
        <v>3</v>
      </c>
      <c r="G461" s="109" t="s">
        <v>8</v>
      </c>
      <c r="H461" s="109">
        <v>9</v>
      </c>
      <c r="I461" s="137">
        <f t="shared" si="58"/>
        <v>15</v>
      </c>
      <c r="J461" s="133">
        <v>17</v>
      </c>
      <c r="K461" s="137">
        <f t="shared" si="57"/>
        <v>2</v>
      </c>
      <c r="L461" s="109"/>
      <c r="M461" s="172" t="s">
        <v>1135</v>
      </c>
      <c r="N461" s="109"/>
      <c r="O461" s="135">
        <f>VLOOKUP(B461,EXPLORACION!$A$2:$P$529,15,FALSE)</f>
        <v>4962953.9058999997</v>
      </c>
      <c r="P461" s="214">
        <f>VLOOKUP(B461,EXPLORACION!$A$2:$P$529,16,FALSE)</f>
        <v>2172942.9145999998</v>
      </c>
    </row>
    <row r="462" spans="1:16" hidden="1">
      <c r="A462" s="211" t="str">
        <f t="shared" si="54"/>
        <v>AUS16P3E10</v>
      </c>
      <c r="B462" s="130" t="str">
        <f t="shared" si="55"/>
        <v>AUS16P3</v>
      </c>
      <c r="C462" s="130" t="str">
        <f t="shared" si="56"/>
        <v>AUS16</v>
      </c>
      <c r="D462" s="141" t="s">
        <v>273</v>
      </c>
      <c r="E462" s="141">
        <v>16</v>
      </c>
      <c r="F462" s="109">
        <v>3</v>
      </c>
      <c r="G462" s="109" t="s">
        <v>8</v>
      </c>
      <c r="H462" s="109">
        <v>10</v>
      </c>
      <c r="I462" s="137">
        <f t="shared" si="58"/>
        <v>17</v>
      </c>
      <c r="J462" s="133">
        <v>25</v>
      </c>
      <c r="K462" s="137">
        <f t="shared" si="57"/>
        <v>8</v>
      </c>
      <c r="L462" s="109"/>
      <c r="M462" s="172" t="s">
        <v>1136</v>
      </c>
      <c r="N462" s="109"/>
      <c r="O462" s="135">
        <f>VLOOKUP(B462,EXPLORACION!$A$2:$P$529,15,FALSE)</f>
        <v>4962953.9058999997</v>
      </c>
      <c r="P462" s="214">
        <f>VLOOKUP(B462,EXPLORACION!$A$2:$P$529,16,FALSE)</f>
        <v>2172942.9145999998</v>
      </c>
    </row>
    <row r="463" spans="1:16" hidden="1">
      <c r="A463" s="211" t="str">
        <f t="shared" si="54"/>
        <v>AUS16P1E1</v>
      </c>
      <c r="B463" s="130" t="str">
        <f t="shared" si="55"/>
        <v>AUS16P1</v>
      </c>
      <c r="C463" s="130" t="str">
        <f t="shared" si="56"/>
        <v>AUS16</v>
      </c>
      <c r="D463" s="141" t="s">
        <v>273</v>
      </c>
      <c r="E463" s="141">
        <v>16</v>
      </c>
      <c r="F463" s="109">
        <v>1</v>
      </c>
      <c r="G463" s="109" t="s">
        <v>8</v>
      </c>
      <c r="H463" s="109">
        <v>1</v>
      </c>
      <c r="I463" s="137">
        <v>0</v>
      </c>
      <c r="J463" s="133">
        <v>0.5</v>
      </c>
      <c r="K463" s="137">
        <f t="shared" si="57"/>
        <v>0.5</v>
      </c>
      <c r="L463" s="109" t="s">
        <v>1091</v>
      </c>
      <c r="M463" s="172" t="s">
        <v>1090</v>
      </c>
      <c r="N463" s="109"/>
      <c r="O463" s="135">
        <f>VLOOKUP(B463,EXPLORACION!$A$2:$P$529,15,FALSE)</f>
        <v>4962953.9058999997</v>
      </c>
      <c r="P463" s="214">
        <f>VLOOKUP(B463,EXPLORACION!$A$2:$P$529,16,FALSE)</f>
        <v>2172942.9145999998</v>
      </c>
    </row>
    <row r="464" spans="1:16" ht="25.5" hidden="1">
      <c r="A464" s="211" t="str">
        <f t="shared" si="54"/>
        <v>AUS16P1E2</v>
      </c>
      <c r="B464" s="130" t="str">
        <f t="shared" si="55"/>
        <v>AUS16P1</v>
      </c>
      <c r="C464" s="130" t="str">
        <f t="shared" si="56"/>
        <v>AUS16</v>
      </c>
      <c r="D464" s="141" t="s">
        <v>273</v>
      </c>
      <c r="E464" s="141">
        <v>16</v>
      </c>
      <c r="F464" s="109">
        <v>1</v>
      </c>
      <c r="G464" s="109" t="s">
        <v>8</v>
      </c>
      <c r="H464" s="109">
        <v>2</v>
      </c>
      <c r="I464" s="137">
        <v>0.5</v>
      </c>
      <c r="J464" s="133">
        <v>0.8</v>
      </c>
      <c r="K464" s="137">
        <f t="shared" si="57"/>
        <v>0.30000000000000004</v>
      </c>
      <c r="L464" s="109" t="s">
        <v>1092</v>
      </c>
      <c r="M464" s="172" t="s">
        <v>1100</v>
      </c>
      <c r="N464" s="109"/>
      <c r="O464" s="135">
        <f>VLOOKUP(B464,EXPLORACION!$A$2:$P$529,15,FALSE)</f>
        <v>4962953.9058999997</v>
      </c>
      <c r="P464" s="214">
        <f>VLOOKUP(B464,EXPLORACION!$A$2:$P$529,16,FALSE)</f>
        <v>2172942.9145999998</v>
      </c>
    </row>
    <row r="465" spans="1:16" ht="25.5" hidden="1">
      <c r="A465" s="211" t="str">
        <f t="shared" si="54"/>
        <v>AUS16P1E3</v>
      </c>
      <c r="B465" s="130" t="str">
        <f t="shared" si="55"/>
        <v>AUS16P1</v>
      </c>
      <c r="C465" s="130" t="str">
        <f t="shared" si="56"/>
        <v>AUS16</v>
      </c>
      <c r="D465" s="141" t="s">
        <v>273</v>
      </c>
      <c r="E465" s="141">
        <v>16</v>
      </c>
      <c r="F465" s="109">
        <v>1</v>
      </c>
      <c r="G465" s="109" t="s">
        <v>8</v>
      </c>
      <c r="H465" s="109">
        <v>3</v>
      </c>
      <c r="I465" s="137">
        <v>0.8</v>
      </c>
      <c r="J465" s="133">
        <v>2.8</v>
      </c>
      <c r="K465" s="137">
        <f t="shared" si="57"/>
        <v>1.9999999999999998</v>
      </c>
      <c r="L465" s="109" t="s">
        <v>1092</v>
      </c>
      <c r="M465" s="172" t="s">
        <v>1102</v>
      </c>
      <c r="N465" s="109"/>
      <c r="O465" s="135">
        <f>VLOOKUP(B465,EXPLORACION!$A$2:$P$529,15,FALSE)</f>
        <v>4962953.9058999997</v>
      </c>
      <c r="P465" s="214">
        <f>VLOOKUP(B465,EXPLORACION!$A$2:$P$529,16,FALSE)</f>
        <v>2172942.9145999998</v>
      </c>
    </row>
    <row r="466" spans="1:16" ht="25.5" hidden="1">
      <c r="A466" s="211" t="str">
        <f t="shared" si="54"/>
        <v>AUS16P1E4</v>
      </c>
      <c r="B466" s="130" t="str">
        <f t="shared" si="55"/>
        <v>AUS16P1</v>
      </c>
      <c r="C466" s="130" t="str">
        <f t="shared" si="56"/>
        <v>AUS16</v>
      </c>
      <c r="D466" s="141" t="s">
        <v>273</v>
      </c>
      <c r="E466" s="141">
        <v>16</v>
      </c>
      <c r="F466" s="109">
        <v>1</v>
      </c>
      <c r="G466" s="109" t="s">
        <v>8</v>
      </c>
      <c r="H466" s="109">
        <v>4</v>
      </c>
      <c r="I466" s="137">
        <v>2.8</v>
      </c>
      <c r="J466" s="199">
        <v>3.4</v>
      </c>
      <c r="K466" s="137">
        <f t="shared" si="57"/>
        <v>0.60000000000000009</v>
      </c>
      <c r="L466" s="109" t="s">
        <v>1091</v>
      </c>
      <c r="M466" s="172" t="s">
        <v>1101</v>
      </c>
      <c r="N466" s="109"/>
      <c r="O466" s="135">
        <f>VLOOKUP(B466,EXPLORACION!$A$2:$P$529,15,FALSE)</f>
        <v>4962953.9058999997</v>
      </c>
      <c r="P466" s="214">
        <f>VLOOKUP(B466,EXPLORACION!$A$2:$P$529,16,FALSE)</f>
        <v>2172942.9145999998</v>
      </c>
    </row>
    <row r="467" spans="1:16" ht="25.5" hidden="1">
      <c r="A467" s="211" t="str">
        <f t="shared" si="54"/>
        <v>AUS16P1E5</v>
      </c>
      <c r="B467" s="130" t="str">
        <f t="shared" si="55"/>
        <v>AUS16P1</v>
      </c>
      <c r="C467" s="130" t="str">
        <f t="shared" si="56"/>
        <v>AUS16</v>
      </c>
      <c r="D467" s="141" t="s">
        <v>273</v>
      </c>
      <c r="E467" s="141">
        <v>16</v>
      </c>
      <c r="F467" s="109">
        <v>1</v>
      </c>
      <c r="G467" s="109" t="s">
        <v>8</v>
      </c>
      <c r="H467" s="109">
        <v>5</v>
      </c>
      <c r="I467" s="137">
        <v>6</v>
      </c>
      <c r="J467" s="133">
        <v>6.5</v>
      </c>
      <c r="K467" s="137">
        <f t="shared" si="57"/>
        <v>0.5</v>
      </c>
      <c r="L467" s="109" t="s">
        <v>1091</v>
      </c>
      <c r="M467" s="172" t="s">
        <v>1103</v>
      </c>
      <c r="N467" s="109"/>
      <c r="O467" s="135">
        <f>VLOOKUP(B467,EXPLORACION!$A$2:$P$529,15,FALSE)</f>
        <v>4962953.9058999997</v>
      </c>
      <c r="P467" s="214">
        <f>VLOOKUP(B467,EXPLORACION!$A$2:$P$529,16,FALSE)</f>
        <v>2172942.9145999998</v>
      </c>
    </row>
    <row r="468" spans="1:16" ht="25.5" hidden="1">
      <c r="A468" s="211" t="str">
        <f t="shared" si="54"/>
        <v>AUS16P1E6</v>
      </c>
      <c r="B468" s="130" t="str">
        <f t="shared" si="55"/>
        <v>AUS16P1</v>
      </c>
      <c r="C468" s="130" t="str">
        <f t="shared" si="56"/>
        <v>AUS16</v>
      </c>
      <c r="D468" s="141" t="s">
        <v>273</v>
      </c>
      <c r="E468" s="141">
        <v>16</v>
      </c>
      <c r="F468" s="109">
        <v>1</v>
      </c>
      <c r="G468" s="109" t="s">
        <v>8</v>
      </c>
      <c r="H468" s="109">
        <v>6</v>
      </c>
      <c r="I468" s="137">
        <v>9</v>
      </c>
      <c r="J468" s="133">
        <v>9.5</v>
      </c>
      <c r="K468" s="137">
        <f t="shared" si="57"/>
        <v>0.5</v>
      </c>
      <c r="L468" s="109" t="s">
        <v>1092</v>
      </c>
      <c r="M468" s="201" t="s">
        <v>1093</v>
      </c>
      <c r="N468" s="109"/>
      <c r="O468" s="135">
        <f>VLOOKUP(B468,EXPLORACION!$A$2:$P$529,15,FALSE)</f>
        <v>4962953.9058999997</v>
      </c>
      <c r="P468" s="214">
        <f>VLOOKUP(B468,EXPLORACION!$A$2:$P$529,16,FALSE)</f>
        <v>2172942.9145999998</v>
      </c>
    </row>
    <row r="469" spans="1:16" ht="25.5" hidden="1">
      <c r="A469" s="211" t="str">
        <f t="shared" si="54"/>
        <v>AUS16P1E7</v>
      </c>
      <c r="B469" s="130" t="str">
        <f t="shared" si="55"/>
        <v>AUS16P1</v>
      </c>
      <c r="C469" s="130" t="str">
        <f t="shared" si="56"/>
        <v>AUS16</v>
      </c>
      <c r="D469" s="141" t="s">
        <v>273</v>
      </c>
      <c r="E469" s="141">
        <v>16</v>
      </c>
      <c r="F469" s="109">
        <v>1</v>
      </c>
      <c r="G469" s="109" t="s">
        <v>8</v>
      </c>
      <c r="H469" s="109">
        <v>7</v>
      </c>
      <c r="I469" s="137">
        <v>11</v>
      </c>
      <c r="J469" s="133">
        <v>11.5</v>
      </c>
      <c r="K469" s="137">
        <f t="shared" si="57"/>
        <v>0.5</v>
      </c>
      <c r="L469" s="109" t="s">
        <v>1091</v>
      </c>
      <c r="M469" s="201" t="s">
        <v>1094</v>
      </c>
      <c r="N469" s="109"/>
      <c r="O469" s="135">
        <f>VLOOKUP(B469,EXPLORACION!$A$2:$P$529,15,FALSE)</f>
        <v>4962953.9058999997</v>
      </c>
      <c r="P469" s="214">
        <f>VLOOKUP(B469,EXPLORACION!$A$2:$P$529,16,FALSE)</f>
        <v>2172942.9145999998</v>
      </c>
    </row>
    <row r="470" spans="1:16" ht="25.5" hidden="1">
      <c r="A470" s="211" t="str">
        <f t="shared" si="54"/>
        <v>AUS16P1E8</v>
      </c>
      <c r="B470" s="130" t="str">
        <f t="shared" si="55"/>
        <v>AUS16P1</v>
      </c>
      <c r="C470" s="130" t="str">
        <f t="shared" si="56"/>
        <v>AUS16</v>
      </c>
      <c r="D470" s="141" t="s">
        <v>273</v>
      </c>
      <c r="E470" s="141">
        <v>16</v>
      </c>
      <c r="F470" s="109">
        <v>1</v>
      </c>
      <c r="G470" s="109" t="s">
        <v>8</v>
      </c>
      <c r="H470" s="109">
        <v>8</v>
      </c>
      <c r="I470" s="137">
        <v>14</v>
      </c>
      <c r="J470" s="133">
        <v>16</v>
      </c>
      <c r="K470" s="137">
        <f t="shared" si="57"/>
        <v>2</v>
      </c>
      <c r="L470" s="109" t="s">
        <v>1091</v>
      </c>
      <c r="M470" s="172" t="s">
        <v>1097</v>
      </c>
      <c r="N470" s="109"/>
      <c r="O470" s="135">
        <f>VLOOKUP(B470,EXPLORACION!$A$2:$P$529,15,FALSE)</f>
        <v>4962953.9058999997</v>
      </c>
      <c r="P470" s="214">
        <f>VLOOKUP(B470,EXPLORACION!$A$2:$P$529,16,FALSE)</f>
        <v>2172942.9145999998</v>
      </c>
    </row>
    <row r="471" spans="1:16" ht="25.5" hidden="1">
      <c r="A471" s="211" t="str">
        <f t="shared" si="54"/>
        <v>AUS16P1E9</v>
      </c>
      <c r="B471" s="130" t="str">
        <f t="shared" si="55"/>
        <v>AUS16P1</v>
      </c>
      <c r="C471" s="130" t="str">
        <f t="shared" si="56"/>
        <v>AUS16</v>
      </c>
      <c r="D471" s="141" t="s">
        <v>273</v>
      </c>
      <c r="E471" s="141">
        <v>16</v>
      </c>
      <c r="F471" s="109">
        <v>1</v>
      </c>
      <c r="G471" s="109" t="s">
        <v>8</v>
      </c>
      <c r="H471" s="109">
        <v>9</v>
      </c>
      <c r="I471" s="137">
        <v>16</v>
      </c>
      <c r="J471" s="133">
        <v>16.5</v>
      </c>
      <c r="K471" s="137">
        <f t="shared" si="57"/>
        <v>0.5</v>
      </c>
      <c r="L471" s="109" t="s">
        <v>1092</v>
      </c>
      <c r="M471" s="172" t="s">
        <v>1104</v>
      </c>
      <c r="N471" s="109"/>
      <c r="O471" s="135">
        <f>VLOOKUP(B471,EXPLORACION!$A$2:$P$529,15,FALSE)</f>
        <v>4962953.9058999997</v>
      </c>
      <c r="P471" s="214">
        <f>VLOOKUP(B471,EXPLORACION!$A$2:$P$529,16,FALSE)</f>
        <v>2172942.9145999998</v>
      </c>
    </row>
    <row r="472" spans="1:16" hidden="1">
      <c r="A472" s="211" t="str">
        <f t="shared" si="54"/>
        <v>AUS16P1E10</v>
      </c>
      <c r="B472" s="130" t="str">
        <f t="shared" si="55"/>
        <v>AUS16P1</v>
      </c>
      <c r="C472" s="130" t="str">
        <f t="shared" si="56"/>
        <v>AUS16</v>
      </c>
      <c r="D472" s="141" t="s">
        <v>273</v>
      </c>
      <c r="E472" s="141">
        <v>16</v>
      </c>
      <c r="F472" s="109">
        <v>1</v>
      </c>
      <c r="G472" s="109" t="s">
        <v>8</v>
      </c>
      <c r="H472" s="109">
        <v>10</v>
      </c>
      <c r="I472" s="137">
        <v>18</v>
      </c>
      <c r="J472" s="133">
        <v>18.5</v>
      </c>
      <c r="K472" s="137">
        <f t="shared" si="57"/>
        <v>0.5</v>
      </c>
      <c r="L472" s="109" t="s">
        <v>1091</v>
      </c>
      <c r="M472" s="172" t="s">
        <v>1095</v>
      </c>
      <c r="N472" s="109"/>
      <c r="O472" s="135">
        <f>VLOOKUP(B472,EXPLORACION!$A$2:$P$529,15,FALSE)</f>
        <v>4962953.9058999997</v>
      </c>
      <c r="P472" s="214">
        <f>VLOOKUP(B472,EXPLORACION!$A$2:$P$529,16,FALSE)</f>
        <v>2172942.9145999998</v>
      </c>
    </row>
    <row r="473" spans="1:16" ht="25.5" hidden="1">
      <c r="A473" s="211" t="str">
        <f t="shared" si="54"/>
        <v>AUS16P1E11</v>
      </c>
      <c r="B473" s="130" t="str">
        <f t="shared" si="55"/>
        <v>AUS16P1</v>
      </c>
      <c r="C473" s="130" t="str">
        <f t="shared" si="56"/>
        <v>AUS16</v>
      </c>
      <c r="D473" s="141" t="s">
        <v>273</v>
      </c>
      <c r="E473" s="141">
        <v>16</v>
      </c>
      <c r="F473" s="109">
        <v>1</v>
      </c>
      <c r="G473" s="109" t="s">
        <v>8</v>
      </c>
      <c r="H473" s="109">
        <v>11</v>
      </c>
      <c r="I473" s="137">
        <v>20</v>
      </c>
      <c r="J473" s="133">
        <v>20.5</v>
      </c>
      <c r="K473" s="137">
        <f t="shared" si="57"/>
        <v>0.5</v>
      </c>
      <c r="L473" s="109" t="s">
        <v>1091</v>
      </c>
      <c r="M473" s="172" t="s">
        <v>1096</v>
      </c>
      <c r="N473" s="109"/>
      <c r="O473" s="135">
        <f>VLOOKUP(B473,EXPLORACION!$A$2:$P$529,15,FALSE)</f>
        <v>4962953.9058999997</v>
      </c>
      <c r="P473" s="214">
        <f>VLOOKUP(B473,EXPLORACION!$A$2:$P$529,16,FALSE)</f>
        <v>2172942.9145999998</v>
      </c>
    </row>
    <row r="474" spans="1:16" ht="25.5" hidden="1">
      <c r="A474" s="211" t="str">
        <f t="shared" si="54"/>
        <v>AUS16P1E12</v>
      </c>
      <c r="B474" s="130" t="str">
        <f t="shared" si="55"/>
        <v>AUS16P1</v>
      </c>
      <c r="C474" s="130" t="str">
        <f t="shared" si="56"/>
        <v>AUS16</v>
      </c>
      <c r="D474" s="141" t="s">
        <v>273</v>
      </c>
      <c r="E474" s="141">
        <v>16</v>
      </c>
      <c r="F474" s="109">
        <v>1</v>
      </c>
      <c r="G474" s="109" t="s">
        <v>8</v>
      </c>
      <c r="H474" s="109">
        <v>12</v>
      </c>
      <c r="I474" s="137">
        <v>22.5</v>
      </c>
      <c r="J474" s="133">
        <v>24</v>
      </c>
      <c r="K474" s="137">
        <f t="shared" si="57"/>
        <v>1.5</v>
      </c>
      <c r="L474" s="109" t="s">
        <v>1091</v>
      </c>
      <c r="M474" s="172" t="s">
        <v>1098</v>
      </c>
      <c r="N474" s="109"/>
      <c r="O474" s="135">
        <f>VLOOKUP(B474,EXPLORACION!$A$2:$P$529,15,FALSE)</f>
        <v>4962953.9058999997</v>
      </c>
      <c r="P474" s="214">
        <f>VLOOKUP(B474,EXPLORACION!$A$2:$P$529,16,FALSE)</f>
        <v>2172942.9145999998</v>
      </c>
    </row>
    <row r="475" spans="1:16" ht="25.5" hidden="1">
      <c r="A475" s="211" t="str">
        <f t="shared" si="54"/>
        <v>AUS16P1E13</v>
      </c>
      <c r="B475" s="130" t="str">
        <f t="shared" si="55"/>
        <v>AUS16P1</v>
      </c>
      <c r="C475" s="130" t="str">
        <f t="shared" si="56"/>
        <v>AUS16</v>
      </c>
      <c r="D475" s="141" t="s">
        <v>273</v>
      </c>
      <c r="E475" s="141">
        <v>16</v>
      </c>
      <c r="F475" s="109">
        <v>1</v>
      </c>
      <c r="G475" s="109" t="s">
        <v>8</v>
      </c>
      <c r="H475" s="109">
        <v>13</v>
      </c>
      <c r="I475" s="137">
        <v>24</v>
      </c>
      <c r="J475" s="133">
        <v>25</v>
      </c>
      <c r="K475" s="137">
        <f t="shared" si="57"/>
        <v>1</v>
      </c>
      <c r="L475" s="109" t="s">
        <v>1092</v>
      </c>
      <c r="M475" s="172" t="s">
        <v>1105</v>
      </c>
      <c r="N475" s="109"/>
      <c r="O475" s="135">
        <f>VLOOKUP(B475,EXPLORACION!$A$2:$P$529,15,FALSE)</f>
        <v>4962953.9058999997</v>
      </c>
      <c r="P475" s="214">
        <f>VLOOKUP(B475,EXPLORACION!$A$2:$P$529,16,FALSE)</f>
        <v>2172942.9145999998</v>
      </c>
    </row>
    <row r="476" spans="1:16" hidden="1">
      <c r="A476" s="211" t="str">
        <f t="shared" si="54"/>
        <v>AUS16P1E1</v>
      </c>
      <c r="B476" s="130" t="str">
        <f t="shared" si="55"/>
        <v>AUS16P1</v>
      </c>
      <c r="C476" s="130" t="str">
        <f t="shared" si="56"/>
        <v>AUS16</v>
      </c>
      <c r="D476" s="141" t="s">
        <v>273</v>
      </c>
      <c r="E476" s="141">
        <v>16</v>
      </c>
      <c r="F476" s="109">
        <v>1</v>
      </c>
      <c r="G476" s="109" t="s">
        <v>8</v>
      </c>
      <c r="H476" s="109">
        <v>1</v>
      </c>
      <c r="I476" s="137">
        <v>0.1</v>
      </c>
      <c r="J476" s="188">
        <v>0.8</v>
      </c>
      <c r="K476" s="137">
        <f t="shared" si="57"/>
        <v>0.70000000000000007</v>
      </c>
      <c r="L476" s="109" t="s">
        <v>1116</v>
      </c>
      <c r="M476" s="172" t="s">
        <v>1121</v>
      </c>
      <c r="N476" s="109"/>
      <c r="O476" s="135">
        <f>VLOOKUP(B476,EXPLORACION!$A$2:$P$529,15,FALSE)</f>
        <v>4962953.9058999997</v>
      </c>
      <c r="P476" s="214">
        <f>VLOOKUP(B476,EXPLORACION!$A$2:$P$529,16,FALSE)</f>
        <v>2172942.9145999998</v>
      </c>
    </row>
    <row r="477" spans="1:16" hidden="1">
      <c r="A477" s="211" t="str">
        <f t="shared" si="54"/>
        <v>AUS16P1E2</v>
      </c>
      <c r="B477" s="130" t="str">
        <f t="shared" si="55"/>
        <v>AUS16P1</v>
      </c>
      <c r="C477" s="130" t="str">
        <f t="shared" si="56"/>
        <v>AUS16</v>
      </c>
      <c r="D477" s="141" t="s">
        <v>273</v>
      </c>
      <c r="E477" s="141">
        <v>16</v>
      </c>
      <c r="F477" s="109">
        <v>1</v>
      </c>
      <c r="G477" s="109" t="s">
        <v>8</v>
      </c>
      <c r="H477" s="109">
        <v>2</v>
      </c>
      <c r="I477" s="137">
        <f t="shared" ref="I477:I482" si="59">J476</f>
        <v>0.8</v>
      </c>
      <c r="J477" s="133">
        <v>2.8</v>
      </c>
      <c r="K477" s="137">
        <f t="shared" si="57"/>
        <v>1.9999999999999998</v>
      </c>
      <c r="L477" s="109" t="s">
        <v>1116</v>
      </c>
      <c r="M477" s="172" t="s">
        <v>1122</v>
      </c>
      <c r="N477" s="109"/>
      <c r="O477" s="135">
        <f>VLOOKUP(B477,EXPLORACION!$A$2:$P$529,15,FALSE)</f>
        <v>4962953.9058999997</v>
      </c>
      <c r="P477" s="214">
        <f>VLOOKUP(B477,EXPLORACION!$A$2:$P$529,16,FALSE)</f>
        <v>2172942.9145999998</v>
      </c>
    </row>
    <row r="478" spans="1:16" hidden="1">
      <c r="A478" s="211" t="str">
        <f t="shared" si="54"/>
        <v>AUS16P1E3</v>
      </c>
      <c r="B478" s="130" t="str">
        <f t="shared" si="55"/>
        <v>AUS16P1</v>
      </c>
      <c r="C478" s="130" t="str">
        <f t="shared" si="56"/>
        <v>AUS16</v>
      </c>
      <c r="D478" s="141" t="s">
        <v>273</v>
      </c>
      <c r="E478" s="141">
        <v>16</v>
      </c>
      <c r="F478" s="109">
        <v>1</v>
      </c>
      <c r="G478" s="109" t="s">
        <v>8</v>
      </c>
      <c r="H478" s="109">
        <v>3</v>
      </c>
      <c r="I478" s="137">
        <f t="shared" si="59"/>
        <v>2.8</v>
      </c>
      <c r="J478" s="133">
        <v>5</v>
      </c>
      <c r="K478" s="137">
        <f t="shared" si="57"/>
        <v>2.2000000000000002</v>
      </c>
      <c r="L478" s="109" t="s">
        <v>1116</v>
      </c>
      <c r="M478" s="200" t="s">
        <v>1123</v>
      </c>
      <c r="N478" s="109"/>
      <c r="O478" s="135">
        <f>VLOOKUP(B478,EXPLORACION!$A$2:$P$529,15,FALSE)</f>
        <v>4962953.9058999997</v>
      </c>
      <c r="P478" s="214">
        <f>VLOOKUP(B478,EXPLORACION!$A$2:$P$529,16,FALSE)</f>
        <v>2172942.9145999998</v>
      </c>
    </row>
    <row r="479" spans="1:16" hidden="1">
      <c r="A479" s="211" t="str">
        <f t="shared" si="54"/>
        <v>AUS16P1E4</v>
      </c>
      <c r="B479" s="130" t="str">
        <f t="shared" si="55"/>
        <v>AUS16P1</v>
      </c>
      <c r="C479" s="130" t="str">
        <f t="shared" si="56"/>
        <v>AUS16</v>
      </c>
      <c r="D479" s="141" t="s">
        <v>273</v>
      </c>
      <c r="E479" s="141">
        <v>16</v>
      </c>
      <c r="F479" s="109">
        <v>1</v>
      </c>
      <c r="G479" s="109" t="s">
        <v>8</v>
      </c>
      <c r="H479" s="109">
        <v>4</v>
      </c>
      <c r="I479" s="137">
        <f t="shared" si="59"/>
        <v>5</v>
      </c>
      <c r="J479" s="133">
        <v>7.6</v>
      </c>
      <c r="K479" s="137">
        <f t="shared" si="57"/>
        <v>2.5999999999999996</v>
      </c>
      <c r="L479" s="109" t="s">
        <v>1116</v>
      </c>
      <c r="M479" s="200" t="s">
        <v>1124</v>
      </c>
      <c r="N479" s="109"/>
      <c r="O479" s="135">
        <f>VLOOKUP(B479,EXPLORACION!$A$2:$P$529,15,FALSE)</f>
        <v>4962953.9058999997</v>
      </c>
      <c r="P479" s="214">
        <f>VLOOKUP(B479,EXPLORACION!$A$2:$P$529,16,FALSE)</f>
        <v>2172942.9145999998</v>
      </c>
    </row>
    <row r="480" spans="1:16" hidden="1">
      <c r="A480" s="211" t="str">
        <f t="shared" si="54"/>
        <v>AUS16P1E5</v>
      </c>
      <c r="B480" s="130" t="str">
        <f t="shared" si="55"/>
        <v>AUS16P1</v>
      </c>
      <c r="C480" s="130" t="str">
        <f t="shared" si="56"/>
        <v>AUS16</v>
      </c>
      <c r="D480" s="141" t="s">
        <v>273</v>
      </c>
      <c r="E480" s="141">
        <v>16</v>
      </c>
      <c r="F480" s="109">
        <v>1</v>
      </c>
      <c r="G480" s="109" t="s">
        <v>8</v>
      </c>
      <c r="H480" s="109">
        <v>5</v>
      </c>
      <c r="I480" s="137">
        <f t="shared" si="59"/>
        <v>7.6</v>
      </c>
      <c r="J480" s="133">
        <v>14</v>
      </c>
      <c r="K480" s="137">
        <f t="shared" si="57"/>
        <v>6.4</v>
      </c>
      <c r="L480" s="109" t="s">
        <v>1116</v>
      </c>
      <c r="M480" s="172" t="s">
        <v>1125</v>
      </c>
      <c r="N480" s="109"/>
      <c r="O480" s="135">
        <f>VLOOKUP(B480,EXPLORACION!$A$2:$P$529,15,FALSE)</f>
        <v>4962953.9058999997</v>
      </c>
      <c r="P480" s="214">
        <f>VLOOKUP(B480,EXPLORACION!$A$2:$P$529,16,FALSE)</f>
        <v>2172942.9145999998</v>
      </c>
    </row>
    <row r="481" spans="1:16" hidden="1">
      <c r="A481" s="211" t="str">
        <f t="shared" si="54"/>
        <v>AUS16P1E6</v>
      </c>
      <c r="B481" s="130" t="str">
        <f t="shared" si="55"/>
        <v>AUS16P1</v>
      </c>
      <c r="C481" s="130" t="str">
        <f t="shared" si="56"/>
        <v>AUS16</v>
      </c>
      <c r="D481" s="141" t="s">
        <v>273</v>
      </c>
      <c r="E481" s="141">
        <v>16</v>
      </c>
      <c r="F481" s="109">
        <v>1</v>
      </c>
      <c r="G481" s="109" t="s">
        <v>8</v>
      </c>
      <c r="H481" s="109">
        <v>6</v>
      </c>
      <c r="I481" s="137">
        <f t="shared" si="59"/>
        <v>14</v>
      </c>
      <c r="J481" s="133">
        <v>16</v>
      </c>
      <c r="K481" s="137">
        <f t="shared" si="57"/>
        <v>2</v>
      </c>
      <c r="L481" s="109" t="s">
        <v>1116</v>
      </c>
      <c r="M481" s="172" t="s">
        <v>1126</v>
      </c>
      <c r="N481" s="109"/>
      <c r="O481" s="135">
        <f>VLOOKUP(B481,EXPLORACION!$A$2:$P$529,15,FALSE)</f>
        <v>4962953.9058999997</v>
      </c>
      <c r="P481" s="214">
        <f>VLOOKUP(B481,EXPLORACION!$A$2:$P$529,16,FALSE)</f>
        <v>2172942.9145999998</v>
      </c>
    </row>
    <row r="482" spans="1:16" hidden="1">
      <c r="A482" s="211" t="str">
        <f t="shared" si="54"/>
        <v>AUS16P1E7</v>
      </c>
      <c r="B482" s="130" t="str">
        <f t="shared" si="55"/>
        <v>AUS16P1</v>
      </c>
      <c r="C482" s="130" t="str">
        <f t="shared" si="56"/>
        <v>AUS16</v>
      </c>
      <c r="D482" s="141" t="s">
        <v>273</v>
      </c>
      <c r="E482" s="141">
        <v>16</v>
      </c>
      <c r="F482" s="109">
        <v>1</v>
      </c>
      <c r="G482" s="109" t="s">
        <v>8</v>
      </c>
      <c r="H482" s="109">
        <v>7</v>
      </c>
      <c r="I482" s="137">
        <f t="shared" si="59"/>
        <v>16</v>
      </c>
      <c r="J482" s="133">
        <v>25</v>
      </c>
      <c r="K482" s="137">
        <f t="shared" si="57"/>
        <v>9</v>
      </c>
      <c r="L482" s="109"/>
      <c r="M482" s="172" t="s">
        <v>1127</v>
      </c>
      <c r="N482" s="109"/>
      <c r="O482" s="135">
        <f>VLOOKUP(B482,EXPLORACION!$A$2:$P$529,15,FALSE)</f>
        <v>4962953.9058999997</v>
      </c>
      <c r="P482" s="214">
        <f>VLOOKUP(B482,EXPLORACION!$A$2:$P$529,16,FALSE)</f>
        <v>2172942.9145999998</v>
      </c>
    </row>
    <row r="483" spans="1:16" hidden="1">
      <c r="A483" s="211" t="str">
        <f t="shared" si="54"/>
        <v>AIJ17P4E1</v>
      </c>
      <c r="B483" s="130" t="str">
        <f t="shared" si="55"/>
        <v>AIJ17P4</v>
      </c>
      <c r="C483" s="130" t="str">
        <f t="shared" si="56"/>
        <v>AIJ17</v>
      </c>
      <c r="D483" s="141" t="s">
        <v>1156</v>
      </c>
      <c r="E483" s="141">
        <v>17</v>
      </c>
      <c r="F483" s="109">
        <v>4</v>
      </c>
      <c r="G483" s="109" t="s">
        <v>8</v>
      </c>
      <c r="H483" s="109">
        <v>1</v>
      </c>
      <c r="I483" s="137">
        <v>0</v>
      </c>
      <c r="J483" s="133">
        <v>2.5</v>
      </c>
      <c r="K483" s="137">
        <f t="shared" si="57"/>
        <v>2.5</v>
      </c>
      <c r="L483" s="109" t="s">
        <v>286</v>
      </c>
      <c r="M483" s="172" t="s">
        <v>1158</v>
      </c>
      <c r="N483" s="109"/>
      <c r="O483" s="135">
        <f>VLOOKUP(B483,EXPLORACION!$A$2:$P$529,15,FALSE)</f>
        <v>4961081.9364999998</v>
      </c>
      <c r="P483" s="214">
        <f>VLOOKUP(B483,EXPLORACION!$A$2:$P$529,16,FALSE)</f>
        <v>2171916.2445</v>
      </c>
    </row>
    <row r="484" spans="1:16" hidden="1">
      <c r="A484" s="211" t="str">
        <f t="shared" si="54"/>
        <v>AIJ17P4E2</v>
      </c>
      <c r="B484" s="130" t="str">
        <f t="shared" si="55"/>
        <v>AIJ17P4</v>
      </c>
      <c r="C484" s="130" t="str">
        <f t="shared" si="56"/>
        <v>AIJ17</v>
      </c>
      <c r="D484" s="141" t="s">
        <v>1156</v>
      </c>
      <c r="E484" s="141">
        <v>17</v>
      </c>
      <c r="F484" s="109">
        <v>4</v>
      </c>
      <c r="G484" s="109" t="s">
        <v>8</v>
      </c>
      <c r="H484" s="109">
        <v>2</v>
      </c>
      <c r="I484" s="137">
        <f>J483</f>
        <v>2.5</v>
      </c>
      <c r="J484" s="133">
        <v>4.5</v>
      </c>
      <c r="K484" s="137">
        <f t="shared" si="57"/>
        <v>2</v>
      </c>
      <c r="L484" s="109" t="s">
        <v>1064</v>
      </c>
      <c r="M484" s="172" t="s">
        <v>1171</v>
      </c>
      <c r="N484" s="109"/>
      <c r="O484" s="135">
        <f>VLOOKUP(B484,EXPLORACION!$A$2:$P$529,15,FALSE)</f>
        <v>4961081.9364999998</v>
      </c>
      <c r="P484" s="214">
        <f>VLOOKUP(B484,EXPLORACION!$A$2:$P$529,16,FALSE)</f>
        <v>2171916.2445</v>
      </c>
    </row>
    <row r="485" spans="1:16" hidden="1">
      <c r="A485" s="211" t="str">
        <f t="shared" si="54"/>
        <v>AIJ17P4E3</v>
      </c>
      <c r="B485" s="130" t="str">
        <f t="shared" si="55"/>
        <v>AIJ17P4</v>
      </c>
      <c r="C485" s="130" t="str">
        <f t="shared" si="56"/>
        <v>AIJ17</v>
      </c>
      <c r="D485" s="141" t="s">
        <v>1156</v>
      </c>
      <c r="E485" s="141">
        <v>17</v>
      </c>
      <c r="F485" s="109">
        <v>4</v>
      </c>
      <c r="G485" s="109" t="s">
        <v>8</v>
      </c>
      <c r="H485" s="109">
        <v>3</v>
      </c>
      <c r="I485" s="137">
        <f>J484</f>
        <v>4.5</v>
      </c>
      <c r="J485" s="133">
        <v>8</v>
      </c>
      <c r="K485" s="137">
        <f t="shared" si="57"/>
        <v>3.5</v>
      </c>
      <c r="L485" s="109" t="s">
        <v>286</v>
      </c>
      <c r="M485" s="172" t="s">
        <v>1171</v>
      </c>
      <c r="N485" s="109"/>
      <c r="O485" s="135">
        <f>VLOOKUP(B485,EXPLORACION!$A$2:$P$529,15,FALSE)</f>
        <v>4961081.9364999998</v>
      </c>
      <c r="P485" s="214">
        <f>VLOOKUP(B485,EXPLORACION!$A$2:$P$529,16,FALSE)</f>
        <v>2171916.2445</v>
      </c>
    </row>
    <row r="486" spans="1:16" hidden="1">
      <c r="A486" s="211" t="str">
        <f t="shared" si="54"/>
        <v>AIJ17P4E4</v>
      </c>
      <c r="B486" s="130" t="str">
        <f t="shared" si="55"/>
        <v>AIJ17P4</v>
      </c>
      <c r="C486" s="130" t="str">
        <f t="shared" si="56"/>
        <v>AIJ17</v>
      </c>
      <c r="D486" s="141" t="s">
        <v>1156</v>
      </c>
      <c r="E486" s="141">
        <v>17</v>
      </c>
      <c r="F486" s="109">
        <v>4</v>
      </c>
      <c r="G486" s="109" t="s">
        <v>8</v>
      </c>
      <c r="H486" s="109">
        <v>4</v>
      </c>
      <c r="I486" s="137">
        <f>J485</f>
        <v>8</v>
      </c>
      <c r="J486" s="133">
        <v>11</v>
      </c>
      <c r="K486" s="137">
        <f t="shared" si="57"/>
        <v>3</v>
      </c>
      <c r="L486" s="109" t="s">
        <v>1053</v>
      </c>
      <c r="M486" s="172" t="s">
        <v>1178</v>
      </c>
      <c r="N486" s="109"/>
      <c r="O486" s="135">
        <f>VLOOKUP(B486,EXPLORACION!$A$2:$P$529,15,FALSE)</f>
        <v>4961081.9364999998</v>
      </c>
      <c r="P486" s="214">
        <f>VLOOKUP(B486,EXPLORACION!$A$2:$P$529,16,FALSE)</f>
        <v>2171916.2445</v>
      </c>
    </row>
    <row r="487" spans="1:16" hidden="1">
      <c r="A487" s="211" t="str">
        <f t="shared" si="54"/>
        <v>AIJ17P4E5</v>
      </c>
      <c r="B487" s="130" t="str">
        <f t="shared" si="55"/>
        <v>AIJ17P4</v>
      </c>
      <c r="C487" s="130" t="str">
        <f t="shared" si="56"/>
        <v>AIJ17</v>
      </c>
      <c r="D487" s="141" t="s">
        <v>1156</v>
      </c>
      <c r="E487" s="141">
        <v>17</v>
      </c>
      <c r="F487" s="109">
        <v>4</v>
      </c>
      <c r="G487" s="109" t="s">
        <v>8</v>
      </c>
      <c r="H487" s="109">
        <v>5</v>
      </c>
      <c r="I487" s="137">
        <f>J486</f>
        <v>11</v>
      </c>
      <c r="J487" s="133">
        <v>13.8</v>
      </c>
      <c r="K487" s="137">
        <f t="shared" si="57"/>
        <v>2.8000000000000007</v>
      </c>
      <c r="L487" s="109" t="s">
        <v>1053</v>
      </c>
      <c r="M487" s="172" t="s">
        <v>1172</v>
      </c>
      <c r="N487" s="109"/>
      <c r="O487" s="135">
        <f>VLOOKUP(B487,EXPLORACION!$A$2:$P$529,15,FALSE)</f>
        <v>4961081.9364999998</v>
      </c>
      <c r="P487" s="214">
        <f>VLOOKUP(B487,EXPLORACION!$A$2:$P$529,16,FALSE)</f>
        <v>2171916.2445</v>
      </c>
    </row>
    <row r="488" spans="1:16" hidden="1">
      <c r="A488" s="211" t="str">
        <f t="shared" si="54"/>
        <v>AIJ17P4E6</v>
      </c>
      <c r="B488" s="218" t="str">
        <f t="shared" si="55"/>
        <v>AIJ17P4</v>
      </c>
      <c r="C488" s="218" t="str">
        <f t="shared" si="56"/>
        <v>AIJ17</v>
      </c>
      <c r="D488" s="219" t="s">
        <v>1156</v>
      </c>
      <c r="E488" s="219">
        <v>17</v>
      </c>
      <c r="F488" s="220">
        <v>4</v>
      </c>
      <c r="G488" s="220" t="s">
        <v>8</v>
      </c>
      <c r="H488" s="220">
        <v>6</v>
      </c>
      <c r="I488" s="221">
        <f>J487</f>
        <v>13.8</v>
      </c>
      <c r="J488" s="222">
        <v>16</v>
      </c>
      <c r="K488" s="221">
        <f t="shared" si="57"/>
        <v>2.1999999999999993</v>
      </c>
      <c r="L488" s="220" t="s">
        <v>340</v>
      </c>
      <c r="M488" s="223" t="s">
        <v>1160</v>
      </c>
      <c r="N488" s="220"/>
      <c r="O488" s="135">
        <f>VLOOKUP(B488,EXPLORACION!$A$2:$P$529,15,FALSE)</f>
        <v>4961081.9364999998</v>
      </c>
      <c r="P488" s="214">
        <f>VLOOKUP(B488,EXPLORACION!$A$2:$P$529,16,FALSE)</f>
        <v>2171916.2445</v>
      </c>
    </row>
    <row r="489" spans="1:16" hidden="1">
      <c r="A489" s="211" t="str">
        <f t="shared" si="54"/>
        <v>AIJ17P3E1</v>
      </c>
      <c r="B489" s="130" t="str">
        <f t="shared" si="55"/>
        <v>AIJ17P3</v>
      </c>
      <c r="C489" s="130" t="str">
        <f t="shared" si="56"/>
        <v>AIJ17</v>
      </c>
      <c r="D489" s="141" t="s">
        <v>1156</v>
      </c>
      <c r="E489" s="141">
        <v>17</v>
      </c>
      <c r="F489" s="109">
        <v>3</v>
      </c>
      <c r="G489" s="109" t="s">
        <v>8</v>
      </c>
      <c r="H489" s="109">
        <v>1</v>
      </c>
      <c r="I489" s="137">
        <v>0</v>
      </c>
      <c r="J489" s="133">
        <v>2.2999999999999998</v>
      </c>
      <c r="K489" s="221">
        <f t="shared" si="57"/>
        <v>2.2999999999999998</v>
      </c>
      <c r="L489" s="109" t="s">
        <v>340</v>
      </c>
      <c r="M489" s="172" t="s">
        <v>1158</v>
      </c>
      <c r="N489" s="109"/>
      <c r="O489" s="135">
        <f>VLOOKUP(B489,EXPLORACION!$A$2:$P$529,15,FALSE)</f>
        <v>4961081.9364999998</v>
      </c>
      <c r="P489" s="214">
        <f>VLOOKUP(B489,EXPLORACION!$A$2:$P$529,16,FALSE)</f>
        <v>2171916.2445</v>
      </c>
    </row>
    <row r="490" spans="1:16" hidden="1">
      <c r="A490" s="211" t="str">
        <f t="shared" si="54"/>
        <v>AIJ17P3E2</v>
      </c>
      <c r="B490" s="130" t="str">
        <f t="shared" si="55"/>
        <v>AIJ17P3</v>
      </c>
      <c r="C490" s="130" t="str">
        <f t="shared" si="56"/>
        <v>AIJ17</v>
      </c>
      <c r="D490" s="141" t="s">
        <v>1156</v>
      </c>
      <c r="E490" s="141">
        <v>17</v>
      </c>
      <c r="F490" s="109">
        <v>3</v>
      </c>
      <c r="G490" s="109" t="s">
        <v>8</v>
      </c>
      <c r="H490" s="109">
        <v>2</v>
      </c>
      <c r="I490" s="137">
        <f>J489</f>
        <v>2.2999999999999998</v>
      </c>
      <c r="J490" s="133">
        <v>4.5999999999999996</v>
      </c>
      <c r="K490" s="221">
        <f t="shared" si="57"/>
        <v>2.2999999999999998</v>
      </c>
      <c r="L490" s="109" t="s">
        <v>340</v>
      </c>
      <c r="M490" s="172" t="s">
        <v>1174</v>
      </c>
      <c r="N490" s="109"/>
      <c r="O490" s="135">
        <f>VLOOKUP(B490,EXPLORACION!$A$2:$P$529,15,FALSE)</f>
        <v>4961081.9364999998</v>
      </c>
      <c r="P490" s="214">
        <f>VLOOKUP(B490,EXPLORACION!$A$2:$P$529,16,FALSE)</f>
        <v>2171916.2445</v>
      </c>
    </row>
    <row r="491" spans="1:16" hidden="1">
      <c r="A491" s="211" t="str">
        <f t="shared" si="54"/>
        <v>AIJ17P3E3</v>
      </c>
      <c r="B491" s="130" t="str">
        <f t="shared" si="55"/>
        <v>AIJ17P3</v>
      </c>
      <c r="C491" s="130" t="str">
        <f t="shared" si="56"/>
        <v>AIJ17</v>
      </c>
      <c r="D491" s="141" t="s">
        <v>1156</v>
      </c>
      <c r="E491" s="141">
        <v>17</v>
      </c>
      <c r="F491" s="109">
        <v>3</v>
      </c>
      <c r="G491" s="109" t="s">
        <v>8</v>
      </c>
      <c r="H491" s="109">
        <v>3</v>
      </c>
      <c r="I491" s="137">
        <f>J490</f>
        <v>4.5999999999999996</v>
      </c>
      <c r="J491" s="133">
        <v>8</v>
      </c>
      <c r="K491" s="221">
        <f t="shared" si="57"/>
        <v>3.4000000000000004</v>
      </c>
      <c r="L491" s="109" t="s">
        <v>286</v>
      </c>
      <c r="M491" s="172" t="s">
        <v>1175</v>
      </c>
      <c r="N491" s="109"/>
      <c r="O491" s="135">
        <f>VLOOKUP(B491,EXPLORACION!$A$2:$P$529,15,FALSE)</f>
        <v>4961081.9364999998</v>
      </c>
      <c r="P491" s="214">
        <f>VLOOKUP(B491,EXPLORACION!$A$2:$P$529,16,FALSE)</f>
        <v>2171916.2445</v>
      </c>
    </row>
    <row r="492" spans="1:16" hidden="1">
      <c r="A492" s="211" t="str">
        <f t="shared" si="54"/>
        <v>AIJ17P3E4</v>
      </c>
      <c r="B492" s="130" t="str">
        <f t="shared" si="55"/>
        <v>AIJ17P3</v>
      </c>
      <c r="C492" s="130" t="str">
        <f t="shared" si="56"/>
        <v>AIJ17</v>
      </c>
      <c r="D492" s="141" t="s">
        <v>1156</v>
      </c>
      <c r="E492" s="141">
        <v>17</v>
      </c>
      <c r="F492" s="109">
        <v>3</v>
      </c>
      <c r="G492" s="109" t="s">
        <v>8</v>
      </c>
      <c r="H492" s="109">
        <v>4</v>
      </c>
      <c r="I492" s="137">
        <f>J491</f>
        <v>8</v>
      </c>
      <c r="J492" s="133">
        <v>11</v>
      </c>
      <c r="K492" s="221">
        <f t="shared" si="57"/>
        <v>3</v>
      </c>
      <c r="L492" s="109" t="s">
        <v>286</v>
      </c>
      <c r="M492" s="172" t="s">
        <v>1176</v>
      </c>
      <c r="N492" s="109"/>
      <c r="O492" s="135">
        <f>VLOOKUP(B492,EXPLORACION!$A$2:$P$529,15,FALSE)</f>
        <v>4961081.9364999998</v>
      </c>
      <c r="P492" s="214">
        <f>VLOOKUP(B492,EXPLORACION!$A$2:$P$529,16,FALSE)</f>
        <v>2171916.2445</v>
      </c>
    </row>
    <row r="493" spans="1:16" hidden="1">
      <c r="A493" s="211" t="str">
        <f t="shared" si="54"/>
        <v>AIJ17P3E5</v>
      </c>
      <c r="B493" s="130" t="str">
        <f t="shared" si="55"/>
        <v>AIJ17P3</v>
      </c>
      <c r="C493" s="130" t="str">
        <f t="shared" si="56"/>
        <v>AIJ17</v>
      </c>
      <c r="D493" s="141" t="s">
        <v>1156</v>
      </c>
      <c r="E493" s="141">
        <v>17</v>
      </c>
      <c r="F493" s="109">
        <v>3</v>
      </c>
      <c r="G493" s="109" t="s">
        <v>8</v>
      </c>
      <c r="H493" s="109">
        <v>5</v>
      </c>
      <c r="I493" s="137">
        <f>J492</f>
        <v>11</v>
      </c>
      <c r="J493" s="133">
        <v>13</v>
      </c>
      <c r="K493" s="221">
        <f t="shared" si="57"/>
        <v>2</v>
      </c>
      <c r="L493" s="109" t="s">
        <v>1053</v>
      </c>
      <c r="M493" s="172" t="s">
        <v>1162</v>
      </c>
      <c r="N493" s="109"/>
      <c r="O493" s="135">
        <f>VLOOKUP(B493,EXPLORACION!$A$2:$P$529,15,FALSE)</f>
        <v>4961081.9364999998</v>
      </c>
      <c r="P493" s="214">
        <f>VLOOKUP(B493,EXPLORACION!$A$2:$P$529,16,FALSE)</f>
        <v>2171916.2445</v>
      </c>
    </row>
    <row r="494" spans="1:16" hidden="1">
      <c r="A494" s="211" t="str">
        <f t="shared" si="54"/>
        <v>AIJ17P3E6</v>
      </c>
      <c r="B494" s="218" t="str">
        <f t="shared" si="55"/>
        <v>AIJ17P3</v>
      </c>
      <c r="C494" s="218" t="str">
        <f t="shared" si="56"/>
        <v>AIJ17</v>
      </c>
      <c r="D494" s="219" t="s">
        <v>1156</v>
      </c>
      <c r="E494" s="219">
        <v>17</v>
      </c>
      <c r="F494" s="109">
        <v>3</v>
      </c>
      <c r="G494" s="220" t="s">
        <v>8</v>
      </c>
      <c r="H494" s="220">
        <v>6</v>
      </c>
      <c r="I494" s="137">
        <f>J493</f>
        <v>13</v>
      </c>
      <c r="J494" s="133">
        <v>16</v>
      </c>
      <c r="K494" s="221">
        <f t="shared" si="57"/>
        <v>3</v>
      </c>
      <c r="L494" s="109" t="s">
        <v>286</v>
      </c>
      <c r="M494" s="223" t="s">
        <v>1177</v>
      </c>
      <c r="N494" s="220"/>
      <c r="O494" s="135">
        <f>VLOOKUP(B494,EXPLORACION!$A$2:$P$529,15,FALSE)</f>
        <v>4961081.9364999998</v>
      </c>
      <c r="P494" s="214">
        <f>VLOOKUP(B494,EXPLORACION!$A$2:$P$529,16,FALSE)</f>
        <v>2171916.2445</v>
      </c>
    </row>
    <row r="495" spans="1:16" hidden="1">
      <c r="A495" s="211" t="str">
        <f t="shared" si="54"/>
        <v>AIJ17P2E1</v>
      </c>
      <c r="B495" s="130" t="str">
        <f t="shared" si="55"/>
        <v>AIJ17P2</v>
      </c>
      <c r="C495" s="130" t="str">
        <f t="shared" si="56"/>
        <v>AIJ17</v>
      </c>
      <c r="D495" s="141" t="s">
        <v>1156</v>
      </c>
      <c r="E495" s="141">
        <v>17</v>
      </c>
      <c r="F495" s="109">
        <v>2</v>
      </c>
      <c r="G495" s="109" t="s">
        <v>8</v>
      </c>
      <c r="H495" s="109">
        <v>1</v>
      </c>
      <c r="I495" s="137">
        <v>0</v>
      </c>
      <c r="J495" s="133">
        <v>1</v>
      </c>
      <c r="K495" s="221">
        <f t="shared" si="57"/>
        <v>1</v>
      </c>
      <c r="L495" s="109" t="s">
        <v>286</v>
      </c>
      <c r="M495" s="172" t="s">
        <v>1159</v>
      </c>
      <c r="N495" s="109"/>
      <c r="O495" s="135">
        <f>VLOOKUP(B495,EXPLORACION!$A$2:$P$529,15,FALSE)</f>
        <v>4961081.9364999998</v>
      </c>
      <c r="P495" s="214">
        <f>VLOOKUP(B495,EXPLORACION!$A$2:$P$529,16,FALSE)</f>
        <v>2171916.2445</v>
      </c>
    </row>
    <row r="496" spans="1:16" hidden="1">
      <c r="A496" s="211" t="str">
        <f t="shared" si="54"/>
        <v>AIJ17P2E2</v>
      </c>
      <c r="B496" s="130" t="str">
        <f t="shared" si="55"/>
        <v>AIJ17P2</v>
      </c>
      <c r="C496" s="130" t="str">
        <f t="shared" si="56"/>
        <v>AIJ17</v>
      </c>
      <c r="D496" s="141" t="s">
        <v>1156</v>
      </c>
      <c r="E496" s="141">
        <v>17</v>
      </c>
      <c r="F496" s="109">
        <v>2</v>
      </c>
      <c r="G496" s="109" t="s">
        <v>8</v>
      </c>
      <c r="H496" s="109">
        <v>2</v>
      </c>
      <c r="I496" s="137">
        <v>2</v>
      </c>
      <c r="J496" s="133">
        <v>4</v>
      </c>
      <c r="K496" s="221">
        <f t="shared" si="57"/>
        <v>2</v>
      </c>
      <c r="L496" s="109" t="s">
        <v>340</v>
      </c>
      <c r="M496" s="172" t="s">
        <v>1171</v>
      </c>
      <c r="N496" s="109"/>
      <c r="O496" s="135">
        <f>VLOOKUP(B496,EXPLORACION!$A$2:$P$529,15,FALSE)</f>
        <v>4961081.9364999998</v>
      </c>
      <c r="P496" s="214">
        <f>VLOOKUP(B496,EXPLORACION!$A$2:$P$529,16,FALSE)</f>
        <v>2171916.2445</v>
      </c>
    </row>
    <row r="497" spans="1:16" hidden="1">
      <c r="A497" s="211" t="str">
        <f t="shared" si="54"/>
        <v>AIJ17P2E3</v>
      </c>
      <c r="B497" s="130" t="str">
        <f t="shared" si="55"/>
        <v>AIJ17P2</v>
      </c>
      <c r="C497" s="130" t="str">
        <f t="shared" si="56"/>
        <v>AIJ17</v>
      </c>
      <c r="D497" s="141" t="s">
        <v>1156</v>
      </c>
      <c r="E497" s="141">
        <v>17</v>
      </c>
      <c r="F497" s="109">
        <v>2</v>
      </c>
      <c r="G497" s="109" t="s">
        <v>8</v>
      </c>
      <c r="H497" s="109">
        <v>3</v>
      </c>
      <c r="I497" s="137">
        <v>3</v>
      </c>
      <c r="J497" s="133">
        <v>6</v>
      </c>
      <c r="K497" s="221">
        <f t="shared" si="57"/>
        <v>3</v>
      </c>
      <c r="L497" s="109" t="s">
        <v>340</v>
      </c>
      <c r="M497" s="172" t="s">
        <v>1171</v>
      </c>
      <c r="N497" s="109"/>
      <c r="O497" s="135">
        <f>VLOOKUP(B497,EXPLORACION!$A$2:$P$529,15,FALSE)</f>
        <v>4961081.9364999998</v>
      </c>
      <c r="P497" s="214">
        <f>VLOOKUP(B497,EXPLORACION!$A$2:$P$529,16,FALSE)</f>
        <v>2171916.2445</v>
      </c>
    </row>
    <row r="498" spans="1:16" hidden="1">
      <c r="A498" s="211" t="str">
        <f t="shared" si="54"/>
        <v>AIJ17P2E4</v>
      </c>
      <c r="B498" s="130" t="str">
        <f t="shared" si="55"/>
        <v>AIJ17P2</v>
      </c>
      <c r="C498" s="130" t="str">
        <f t="shared" si="56"/>
        <v>AIJ17</v>
      </c>
      <c r="D498" s="141" t="s">
        <v>1156</v>
      </c>
      <c r="E498" s="141">
        <v>17</v>
      </c>
      <c r="F498" s="109">
        <v>2</v>
      </c>
      <c r="G498" s="109" t="s">
        <v>8</v>
      </c>
      <c r="H498" s="109">
        <v>4</v>
      </c>
      <c r="I498" s="137">
        <f>J497</f>
        <v>6</v>
      </c>
      <c r="J498" s="133">
        <v>10</v>
      </c>
      <c r="K498" s="221">
        <f t="shared" si="57"/>
        <v>4</v>
      </c>
      <c r="L498" s="109" t="s">
        <v>340</v>
      </c>
      <c r="M498" s="172" t="s">
        <v>1161</v>
      </c>
      <c r="N498" s="109"/>
      <c r="O498" s="135">
        <f>VLOOKUP(B498,EXPLORACION!$A$2:$P$529,15,FALSE)</f>
        <v>4961081.9364999998</v>
      </c>
      <c r="P498" s="214">
        <f>VLOOKUP(B498,EXPLORACION!$A$2:$P$529,16,FALSE)</f>
        <v>2171916.2445</v>
      </c>
    </row>
    <row r="499" spans="1:16" hidden="1">
      <c r="A499" s="211" t="str">
        <f t="shared" si="54"/>
        <v>AIJ17P2E5</v>
      </c>
      <c r="B499" s="130" t="str">
        <f t="shared" si="55"/>
        <v>AIJ17P2</v>
      </c>
      <c r="C499" s="130" t="str">
        <f t="shared" si="56"/>
        <v>AIJ17</v>
      </c>
      <c r="D499" s="141" t="s">
        <v>1156</v>
      </c>
      <c r="E499" s="141">
        <v>17</v>
      </c>
      <c r="F499" s="109">
        <v>2</v>
      </c>
      <c r="G499" s="109" t="s">
        <v>8</v>
      </c>
      <c r="H499" s="109">
        <v>5</v>
      </c>
      <c r="I499" s="137">
        <f>J498</f>
        <v>10</v>
      </c>
      <c r="J499" s="133">
        <v>14</v>
      </c>
      <c r="K499" s="221">
        <f t="shared" si="57"/>
        <v>4</v>
      </c>
      <c r="L499" s="109" t="s">
        <v>286</v>
      </c>
      <c r="M499" s="172" t="s">
        <v>1173</v>
      </c>
      <c r="N499" s="109"/>
      <c r="O499" s="135">
        <f>VLOOKUP(B499,EXPLORACION!$A$2:$P$529,15,FALSE)</f>
        <v>4961081.9364999998</v>
      </c>
      <c r="P499" s="214">
        <f>VLOOKUP(B499,EXPLORACION!$A$2:$P$529,16,FALSE)</f>
        <v>2171916.2445</v>
      </c>
    </row>
    <row r="500" spans="1:16" hidden="1">
      <c r="A500" s="211" t="str">
        <f t="shared" si="54"/>
        <v>AIJ17P2E6</v>
      </c>
      <c r="B500" s="218" t="str">
        <f t="shared" si="55"/>
        <v>AIJ17P2</v>
      </c>
      <c r="C500" s="218" t="str">
        <f t="shared" si="56"/>
        <v>AIJ17</v>
      </c>
      <c r="D500" s="219" t="s">
        <v>1156</v>
      </c>
      <c r="E500" s="219">
        <v>17</v>
      </c>
      <c r="F500" s="109">
        <v>2</v>
      </c>
      <c r="G500" s="220" t="s">
        <v>8</v>
      </c>
      <c r="H500" s="220">
        <v>6</v>
      </c>
      <c r="I500" s="137">
        <f>J499</f>
        <v>14</v>
      </c>
      <c r="J500" s="222">
        <v>16</v>
      </c>
      <c r="K500" s="221">
        <f t="shared" si="57"/>
        <v>2</v>
      </c>
      <c r="L500" s="220" t="s">
        <v>286</v>
      </c>
      <c r="M500" s="223" t="s">
        <v>1160</v>
      </c>
      <c r="N500" s="220"/>
      <c r="O500" s="135">
        <f>VLOOKUP(B500,EXPLORACION!$A$2:$P$529,15,FALSE)</f>
        <v>4961081.9364999998</v>
      </c>
      <c r="P500" s="214">
        <f>VLOOKUP(B500,EXPLORACION!$A$2:$P$529,16,FALSE)</f>
        <v>2171916.2445</v>
      </c>
    </row>
    <row r="501" spans="1:16" hidden="1">
      <c r="A501" s="211" t="str">
        <f t="shared" si="54"/>
        <v>AIJ17P1E1</v>
      </c>
      <c r="B501" s="130" t="str">
        <f t="shared" si="55"/>
        <v>AIJ17P1</v>
      </c>
      <c r="C501" s="130" t="str">
        <f t="shared" si="56"/>
        <v>AIJ17</v>
      </c>
      <c r="D501" s="141" t="s">
        <v>1156</v>
      </c>
      <c r="E501" s="141">
        <v>17</v>
      </c>
      <c r="F501" s="109">
        <v>1</v>
      </c>
      <c r="G501" s="109" t="s">
        <v>8</v>
      </c>
      <c r="H501" s="109">
        <v>1</v>
      </c>
      <c r="I501" s="137">
        <v>0</v>
      </c>
      <c r="J501" s="133">
        <v>1</v>
      </c>
      <c r="K501" s="221">
        <f t="shared" si="57"/>
        <v>1</v>
      </c>
      <c r="L501" s="109" t="s">
        <v>286</v>
      </c>
      <c r="M501" s="172" t="s">
        <v>1158</v>
      </c>
      <c r="N501" s="109"/>
      <c r="O501" s="135">
        <f>VLOOKUP(B501,EXPLORACION!$A$2:$P$529,15,FALSE)</f>
        <v>4961081.9364999998</v>
      </c>
      <c r="P501" s="214">
        <f>VLOOKUP(B501,EXPLORACION!$A$2:$P$529,16,FALSE)</f>
        <v>2171916.2445</v>
      </c>
    </row>
    <row r="502" spans="1:16" hidden="1">
      <c r="A502" s="211" t="str">
        <f t="shared" si="54"/>
        <v>AIJ17P1E2</v>
      </c>
      <c r="B502" s="130" t="str">
        <f t="shared" si="55"/>
        <v>AIJ17P1</v>
      </c>
      <c r="C502" s="130" t="str">
        <f t="shared" si="56"/>
        <v>AIJ17</v>
      </c>
      <c r="D502" s="141" t="s">
        <v>1156</v>
      </c>
      <c r="E502" s="141">
        <v>17</v>
      </c>
      <c r="F502" s="109">
        <v>1</v>
      </c>
      <c r="G502" s="109" t="s">
        <v>8</v>
      </c>
      <c r="H502" s="109">
        <v>2</v>
      </c>
      <c r="I502" s="137">
        <f>J501</f>
        <v>1</v>
      </c>
      <c r="J502" s="133">
        <v>3</v>
      </c>
      <c r="K502" s="221">
        <f t="shared" si="57"/>
        <v>2</v>
      </c>
      <c r="L502" s="109" t="s">
        <v>1053</v>
      </c>
      <c r="M502" s="172" t="s">
        <v>1159</v>
      </c>
      <c r="N502" s="109"/>
      <c r="O502" s="135">
        <f>VLOOKUP(B502,EXPLORACION!$A$2:$P$529,15,FALSE)</f>
        <v>4961081.9364999998</v>
      </c>
      <c r="P502" s="214">
        <f>VLOOKUP(B502,EXPLORACION!$A$2:$P$529,16,FALSE)</f>
        <v>2171916.2445</v>
      </c>
    </row>
    <row r="503" spans="1:16" hidden="1">
      <c r="A503" s="211" t="str">
        <f t="shared" si="54"/>
        <v>AIJ17P1E3</v>
      </c>
      <c r="B503" s="130" t="str">
        <f t="shared" si="55"/>
        <v>AIJ17P1</v>
      </c>
      <c r="C503" s="130" t="str">
        <f t="shared" si="56"/>
        <v>AIJ17</v>
      </c>
      <c r="D503" s="141" t="s">
        <v>1156</v>
      </c>
      <c r="E503" s="141">
        <v>17</v>
      </c>
      <c r="F503" s="109">
        <v>1</v>
      </c>
      <c r="G503" s="109" t="s">
        <v>8</v>
      </c>
      <c r="H503" s="109">
        <v>3</v>
      </c>
      <c r="I503" s="137">
        <f>J502</f>
        <v>3</v>
      </c>
      <c r="J503" s="133">
        <v>5</v>
      </c>
      <c r="K503" s="221">
        <f t="shared" si="57"/>
        <v>2</v>
      </c>
      <c r="L503" s="109" t="s">
        <v>340</v>
      </c>
      <c r="M503" s="172" t="s">
        <v>1160</v>
      </c>
      <c r="N503" s="109"/>
      <c r="O503" s="135">
        <f>VLOOKUP(B503,EXPLORACION!$A$2:$P$529,15,FALSE)</f>
        <v>4961081.9364999998</v>
      </c>
      <c r="P503" s="214">
        <f>VLOOKUP(B503,EXPLORACION!$A$2:$P$529,16,FALSE)</f>
        <v>2171916.2445</v>
      </c>
    </row>
    <row r="504" spans="1:16" hidden="1">
      <c r="A504" s="211" t="str">
        <f t="shared" si="54"/>
        <v>AIJ17P1E4</v>
      </c>
      <c r="B504" s="130" t="str">
        <f t="shared" si="55"/>
        <v>AIJ17P1</v>
      </c>
      <c r="C504" s="130" t="str">
        <f t="shared" si="56"/>
        <v>AIJ17</v>
      </c>
      <c r="D504" s="141" t="s">
        <v>1156</v>
      </c>
      <c r="E504" s="141">
        <v>17</v>
      </c>
      <c r="F504" s="109">
        <v>1</v>
      </c>
      <c r="G504" s="109" t="s">
        <v>8</v>
      </c>
      <c r="H504" s="109">
        <v>4</v>
      </c>
      <c r="I504" s="137">
        <f>J503</f>
        <v>5</v>
      </c>
      <c r="J504" s="133">
        <v>8</v>
      </c>
      <c r="K504" s="221">
        <f t="shared" si="57"/>
        <v>3</v>
      </c>
      <c r="L504" s="109" t="s">
        <v>1053</v>
      </c>
      <c r="M504" s="172" t="s">
        <v>1161</v>
      </c>
      <c r="N504" s="109"/>
      <c r="O504" s="135">
        <f>VLOOKUP(B504,EXPLORACION!$A$2:$P$529,15,FALSE)</f>
        <v>4961081.9364999998</v>
      </c>
      <c r="P504" s="214">
        <f>VLOOKUP(B504,EXPLORACION!$A$2:$P$529,16,FALSE)</f>
        <v>2171916.2445</v>
      </c>
    </row>
    <row r="505" spans="1:16" hidden="1">
      <c r="A505" s="211" t="str">
        <f t="shared" si="54"/>
        <v>AIJ17P1E5</v>
      </c>
      <c r="B505" s="130" t="str">
        <f t="shared" si="55"/>
        <v>AIJ17P1</v>
      </c>
      <c r="C505" s="130" t="str">
        <f t="shared" si="56"/>
        <v>AIJ17</v>
      </c>
      <c r="D505" s="141" t="s">
        <v>1156</v>
      </c>
      <c r="E505" s="141">
        <v>17</v>
      </c>
      <c r="F505" s="109">
        <v>1</v>
      </c>
      <c r="G505" s="109" t="s">
        <v>8</v>
      </c>
      <c r="H505" s="109">
        <v>5</v>
      </c>
      <c r="I505" s="137">
        <f>J504</f>
        <v>8</v>
      </c>
      <c r="J505" s="133">
        <v>12</v>
      </c>
      <c r="K505" s="221">
        <f t="shared" si="57"/>
        <v>4</v>
      </c>
      <c r="L505" s="109" t="s">
        <v>286</v>
      </c>
      <c r="M505" s="172" t="s">
        <v>1162</v>
      </c>
      <c r="N505" s="109"/>
      <c r="O505" s="135">
        <f>VLOOKUP(B505,EXPLORACION!$A$2:$P$529,15,FALSE)</f>
        <v>4961081.9364999998</v>
      </c>
      <c r="P505" s="214">
        <f>VLOOKUP(B505,EXPLORACION!$A$2:$P$529,16,FALSE)</f>
        <v>2171916.2445</v>
      </c>
    </row>
    <row r="506" spans="1:16" hidden="1">
      <c r="A506" s="211" t="str">
        <f t="shared" si="54"/>
        <v>AIJ17P1E6</v>
      </c>
      <c r="B506" s="218" t="str">
        <f t="shared" si="55"/>
        <v>AIJ17P1</v>
      </c>
      <c r="C506" s="218" t="str">
        <f t="shared" si="56"/>
        <v>AIJ17</v>
      </c>
      <c r="D506" s="219" t="s">
        <v>1156</v>
      </c>
      <c r="E506" s="219">
        <v>17</v>
      </c>
      <c r="F506" s="109">
        <v>1</v>
      </c>
      <c r="G506" s="220" t="s">
        <v>8</v>
      </c>
      <c r="H506" s="220">
        <v>6</v>
      </c>
      <c r="I506" s="221">
        <f>J505</f>
        <v>12</v>
      </c>
      <c r="J506" s="222">
        <v>16</v>
      </c>
      <c r="K506" s="221">
        <f t="shared" si="57"/>
        <v>4</v>
      </c>
      <c r="L506" s="220" t="s">
        <v>286</v>
      </c>
      <c r="M506" s="223" t="s">
        <v>1161</v>
      </c>
      <c r="N506" s="220"/>
      <c r="O506" s="135">
        <f>VLOOKUP(B506,EXPLORACION!$A$2:$P$529,15,FALSE)</f>
        <v>4961081.9364999998</v>
      </c>
      <c r="P506" s="214">
        <f>VLOOKUP(B506,EXPLORACION!$A$2:$P$529,16,FALSE)</f>
        <v>2171916.2445</v>
      </c>
    </row>
    <row r="507" spans="1:16" ht="25.5" hidden="1">
      <c r="A507" s="211" t="str">
        <f t="shared" si="54"/>
        <v>SIS18P4E1</v>
      </c>
      <c r="B507" s="218" t="str">
        <f t="shared" si="55"/>
        <v>SIS18P4</v>
      </c>
      <c r="C507" s="218" t="str">
        <f t="shared" si="56"/>
        <v>SIS18</v>
      </c>
      <c r="D507" s="219" t="s">
        <v>1147</v>
      </c>
      <c r="E507" s="219">
        <v>18</v>
      </c>
      <c r="F507" s="220">
        <v>4</v>
      </c>
      <c r="G507" s="220" t="s">
        <v>8</v>
      </c>
      <c r="H507" s="220">
        <v>1</v>
      </c>
      <c r="I507" s="221">
        <v>0</v>
      </c>
      <c r="J507" s="222">
        <v>1.2</v>
      </c>
      <c r="K507" s="221">
        <f t="shared" si="57"/>
        <v>1.2</v>
      </c>
      <c r="L507" s="220" t="s">
        <v>295</v>
      </c>
      <c r="M507" s="223" t="s">
        <v>1185</v>
      </c>
      <c r="N507" s="220"/>
      <c r="O507" s="135">
        <f>VLOOKUP(B507,EXPLORACION!$A$2:$P$529,15,FALSE)</f>
        <v>4960981.5743000004</v>
      </c>
      <c r="P507" s="214">
        <f>VLOOKUP(B507,EXPLORACION!$A$2:$P$529,16,FALSE)</f>
        <v>2172008.5825</v>
      </c>
    </row>
    <row r="508" spans="1:16" ht="25.5" hidden="1">
      <c r="A508" s="211" t="str">
        <f t="shared" ref="A508:A571" si="60">CONCATENATE(D508,E508,G508,F508,"E",H508)</f>
        <v>SIS18P4E2</v>
      </c>
      <c r="B508" s="218" t="str">
        <f t="shared" si="55"/>
        <v>SIS18P4</v>
      </c>
      <c r="C508" s="218" t="str">
        <f t="shared" si="56"/>
        <v>SIS18</v>
      </c>
      <c r="D508" s="219" t="s">
        <v>1147</v>
      </c>
      <c r="E508" s="219">
        <v>18</v>
      </c>
      <c r="F508" s="220">
        <v>4</v>
      </c>
      <c r="G508" s="220" t="s">
        <v>8</v>
      </c>
      <c r="H508" s="220">
        <v>2</v>
      </c>
      <c r="I508" s="221">
        <f>J507</f>
        <v>1.2</v>
      </c>
      <c r="J508" s="222">
        <v>3</v>
      </c>
      <c r="K508" s="221">
        <f t="shared" si="57"/>
        <v>1.8</v>
      </c>
      <c r="L508" s="220" t="s">
        <v>12</v>
      </c>
      <c r="M508" s="223" t="s">
        <v>1186</v>
      </c>
      <c r="N508" s="220"/>
      <c r="O508" s="135">
        <f>VLOOKUP(B508,EXPLORACION!$A$2:$P$529,15,FALSE)</f>
        <v>4960981.5743000004</v>
      </c>
      <c r="P508" s="214">
        <f>VLOOKUP(B508,EXPLORACION!$A$2:$P$529,16,FALSE)</f>
        <v>2172008.5825</v>
      </c>
    </row>
    <row r="509" spans="1:16" ht="25.5" hidden="1">
      <c r="A509" s="211" t="str">
        <f t="shared" si="60"/>
        <v>SIS18P4E2</v>
      </c>
      <c r="B509" s="218" t="str">
        <f t="shared" si="55"/>
        <v>SIS18P4</v>
      </c>
      <c r="C509" s="218" t="str">
        <f t="shared" si="56"/>
        <v>SIS18</v>
      </c>
      <c r="D509" s="219" t="s">
        <v>1147</v>
      </c>
      <c r="E509" s="219">
        <v>18</v>
      </c>
      <c r="F509" s="220">
        <v>4</v>
      </c>
      <c r="G509" s="220" t="s">
        <v>8</v>
      </c>
      <c r="H509" s="220">
        <v>2</v>
      </c>
      <c r="I509" s="221">
        <f>J508</f>
        <v>3</v>
      </c>
      <c r="J509" s="222">
        <v>4.8</v>
      </c>
      <c r="K509" s="221">
        <f t="shared" si="57"/>
        <v>1.7999999999999998</v>
      </c>
      <c r="L509" s="220" t="s">
        <v>12</v>
      </c>
      <c r="M509" s="223" t="s">
        <v>1187</v>
      </c>
      <c r="N509" s="220"/>
      <c r="O509" s="135">
        <f>VLOOKUP(B509,EXPLORACION!$A$2:$P$529,15,FALSE)</f>
        <v>4960981.5743000004</v>
      </c>
      <c r="P509" s="214">
        <f>VLOOKUP(B509,EXPLORACION!$A$2:$P$529,16,FALSE)</f>
        <v>2172008.5825</v>
      </c>
    </row>
    <row r="510" spans="1:16" ht="38.25" hidden="1">
      <c r="A510" s="211" t="str">
        <f t="shared" si="60"/>
        <v>SIS18P4E3</v>
      </c>
      <c r="B510" s="218" t="str">
        <f t="shared" si="55"/>
        <v>SIS18P4</v>
      </c>
      <c r="C510" s="218" t="str">
        <f t="shared" si="56"/>
        <v>SIS18</v>
      </c>
      <c r="D510" s="219" t="s">
        <v>1147</v>
      </c>
      <c r="E510" s="219">
        <v>18</v>
      </c>
      <c r="F510" s="220">
        <v>4</v>
      </c>
      <c r="G510" s="220" t="s">
        <v>8</v>
      </c>
      <c r="H510" s="220">
        <v>3</v>
      </c>
      <c r="I510" s="221">
        <f>J509</f>
        <v>4.8</v>
      </c>
      <c r="J510" s="222">
        <v>7</v>
      </c>
      <c r="K510" s="221">
        <f t="shared" si="57"/>
        <v>2.2000000000000002</v>
      </c>
      <c r="L510" s="220" t="s">
        <v>474</v>
      </c>
      <c r="M510" s="223" t="s">
        <v>1184</v>
      </c>
      <c r="N510" s="220"/>
      <c r="O510" s="135">
        <f>VLOOKUP(B510,EXPLORACION!$A$2:$P$529,15,FALSE)</f>
        <v>4960981.5743000004</v>
      </c>
      <c r="P510" s="214">
        <f>VLOOKUP(B510,EXPLORACION!$A$2:$P$529,16,FALSE)</f>
        <v>2172008.5825</v>
      </c>
    </row>
    <row r="511" spans="1:16" ht="38.25" hidden="1">
      <c r="A511" s="211" t="str">
        <f t="shared" si="60"/>
        <v>SIS18P4E3</v>
      </c>
      <c r="B511" s="130" t="str">
        <f t="shared" si="55"/>
        <v>SIS18P4</v>
      </c>
      <c r="C511" s="130" t="str">
        <f t="shared" si="56"/>
        <v>SIS18</v>
      </c>
      <c r="D511" s="141" t="s">
        <v>1147</v>
      </c>
      <c r="E511" s="141">
        <v>18</v>
      </c>
      <c r="F511" s="109">
        <v>4</v>
      </c>
      <c r="G511" s="109" t="s">
        <v>8</v>
      </c>
      <c r="H511" s="109">
        <v>3</v>
      </c>
      <c r="I511" s="137">
        <f>J510</f>
        <v>7</v>
      </c>
      <c r="J511" s="133">
        <v>10</v>
      </c>
      <c r="K511" s="137">
        <f t="shared" si="57"/>
        <v>3</v>
      </c>
      <c r="L511" s="109" t="s">
        <v>474</v>
      </c>
      <c r="M511" s="172" t="s">
        <v>1184</v>
      </c>
      <c r="N511" s="109"/>
      <c r="O511" s="135">
        <f>VLOOKUP(B511,EXPLORACION!$A$2:$P$529,15,FALSE)</f>
        <v>4960981.5743000004</v>
      </c>
      <c r="P511" s="214">
        <f>VLOOKUP(B511,EXPLORACION!$A$2:$P$529,16,FALSE)</f>
        <v>2172008.5825</v>
      </c>
    </row>
    <row r="512" spans="1:16" ht="25.5" hidden="1">
      <c r="A512" s="211" t="str">
        <f t="shared" si="60"/>
        <v>SIS18P2E1</v>
      </c>
      <c r="B512" s="130" t="str">
        <f t="shared" si="55"/>
        <v>SIS18P2</v>
      </c>
      <c r="C512" s="130" t="str">
        <f t="shared" si="56"/>
        <v>SIS18</v>
      </c>
      <c r="D512" s="141" t="s">
        <v>1147</v>
      </c>
      <c r="E512" s="141">
        <v>18</v>
      </c>
      <c r="F512" s="109">
        <v>2</v>
      </c>
      <c r="G512" s="109" t="s">
        <v>8</v>
      </c>
      <c r="H512" s="109">
        <v>1</v>
      </c>
      <c r="I512" s="137">
        <v>0</v>
      </c>
      <c r="J512" s="133">
        <v>2</v>
      </c>
      <c r="K512" s="137">
        <f t="shared" si="57"/>
        <v>2</v>
      </c>
      <c r="L512" s="109" t="s">
        <v>12</v>
      </c>
      <c r="M512" s="172" t="s">
        <v>1182</v>
      </c>
      <c r="N512" s="109"/>
      <c r="O512" s="135">
        <f>VLOOKUP(B512,EXPLORACION!$A$2:$P$529,15,FALSE)</f>
        <v>4960981.5743000004</v>
      </c>
      <c r="P512" s="214">
        <f>VLOOKUP(B512,EXPLORACION!$A$2:$P$529,16,FALSE)</f>
        <v>2172008.5825</v>
      </c>
    </row>
    <row r="513" spans="1:16" ht="25.5" hidden="1">
      <c r="A513" s="211" t="str">
        <f t="shared" si="60"/>
        <v>SIS18P2E2</v>
      </c>
      <c r="B513" s="130" t="str">
        <f t="shared" si="55"/>
        <v>SIS18P2</v>
      </c>
      <c r="C513" s="130" t="str">
        <f t="shared" si="56"/>
        <v>SIS18</v>
      </c>
      <c r="D513" s="141" t="s">
        <v>1147</v>
      </c>
      <c r="E513" s="141">
        <v>18</v>
      </c>
      <c r="F513" s="109">
        <v>2</v>
      </c>
      <c r="G513" s="109" t="s">
        <v>8</v>
      </c>
      <c r="H513" s="109">
        <v>2</v>
      </c>
      <c r="I513" s="137">
        <f>J512</f>
        <v>2</v>
      </c>
      <c r="J513" s="133">
        <v>4</v>
      </c>
      <c r="K513" s="137">
        <f t="shared" si="57"/>
        <v>2</v>
      </c>
      <c r="L513" s="109" t="s">
        <v>12</v>
      </c>
      <c r="M513" s="172" t="s">
        <v>1183</v>
      </c>
      <c r="N513" s="109"/>
      <c r="O513" s="135">
        <f>VLOOKUP(B513,EXPLORACION!$A$2:$P$529,15,FALSE)</f>
        <v>4960981.5743000004</v>
      </c>
      <c r="P513" s="214">
        <f>VLOOKUP(B513,EXPLORACION!$A$2:$P$529,16,FALSE)</f>
        <v>2172008.5825</v>
      </c>
    </row>
    <row r="514" spans="1:16" ht="25.5" hidden="1">
      <c r="A514" s="211" t="str">
        <f t="shared" si="60"/>
        <v>SIS18P2E3</v>
      </c>
      <c r="B514" s="218" t="str">
        <f t="shared" ref="B514:B577" si="61">CONCATENATE(D514,E514,G514,F514)</f>
        <v>SIS18P2</v>
      </c>
      <c r="C514" s="218" t="str">
        <f t="shared" ref="C514:C577" si="62">CONCATENATE(D514,E514)</f>
        <v>SIS18</v>
      </c>
      <c r="D514" s="219" t="s">
        <v>1147</v>
      </c>
      <c r="E514" s="219">
        <v>18</v>
      </c>
      <c r="F514" s="220">
        <v>2</v>
      </c>
      <c r="G514" s="220" t="s">
        <v>8</v>
      </c>
      <c r="H514" s="220">
        <v>3</v>
      </c>
      <c r="I514" s="221">
        <f>J513</f>
        <v>4</v>
      </c>
      <c r="J514" s="222">
        <v>6</v>
      </c>
      <c r="K514" s="221">
        <f t="shared" ref="K514:K577" si="63">J514-I514</f>
        <v>2</v>
      </c>
      <c r="L514" s="220" t="s">
        <v>12</v>
      </c>
      <c r="M514" s="223" t="s">
        <v>1183</v>
      </c>
      <c r="N514" s="220"/>
      <c r="O514" s="135">
        <f>VLOOKUP(B514,EXPLORACION!$A$2:$P$529,15,FALSE)</f>
        <v>4960981.5743000004</v>
      </c>
      <c r="P514" s="214">
        <f>VLOOKUP(B514,EXPLORACION!$A$2:$P$529,16,FALSE)</f>
        <v>2172008.5825</v>
      </c>
    </row>
    <row r="515" spans="1:16" ht="38.25" hidden="1">
      <c r="A515" s="211" t="str">
        <f t="shared" si="60"/>
        <v>SIS18P2E4</v>
      </c>
      <c r="B515" s="218" t="str">
        <f t="shared" si="61"/>
        <v>SIS18P2</v>
      </c>
      <c r="C515" s="218" t="str">
        <f t="shared" si="62"/>
        <v>SIS18</v>
      </c>
      <c r="D515" s="219" t="s">
        <v>1147</v>
      </c>
      <c r="E515" s="219">
        <v>18</v>
      </c>
      <c r="F515" s="220">
        <v>2</v>
      </c>
      <c r="G515" s="220" t="s">
        <v>8</v>
      </c>
      <c r="H515" s="220">
        <v>4</v>
      </c>
      <c r="I515" s="221">
        <f>J514</f>
        <v>6</v>
      </c>
      <c r="J515" s="222">
        <v>10</v>
      </c>
      <c r="K515" s="221">
        <f t="shared" si="63"/>
        <v>4</v>
      </c>
      <c r="L515" s="220" t="s">
        <v>474</v>
      </c>
      <c r="M515" s="223" t="s">
        <v>1184</v>
      </c>
      <c r="N515" s="220"/>
      <c r="O515" s="135">
        <f>VLOOKUP(B515,EXPLORACION!$A$2:$P$529,15,FALSE)</f>
        <v>4960981.5743000004</v>
      </c>
      <c r="P515" s="214">
        <f>VLOOKUP(B515,EXPLORACION!$A$2:$P$529,16,FALSE)</f>
        <v>2172008.5825</v>
      </c>
    </row>
    <row r="516" spans="1:16" hidden="1">
      <c r="A516" s="211" t="str">
        <f t="shared" si="60"/>
        <v>AUS19P10E9</v>
      </c>
      <c r="B516" s="218" t="str">
        <f t="shared" si="61"/>
        <v>AUS19P10</v>
      </c>
      <c r="C516" s="218" t="str">
        <f t="shared" si="62"/>
        <v>AUS19</v>
      </c>
      <c r="D516" s="219" t="s">
        <v>273</v>
      </c>
      <c r="E516" s="219">
        <v>19</v>
      </c>
      <c r="F516" s="220">
        <v>10</v>
      </c>
      <c r="G516" s="220" t="s">
        <v>8</v>
      </c>
      <c r="H516" s="220">
        <v>9</v>
      </c>
      <c r="I516" s="221">
        <v>0.2</v>
      </c>
      <c r="J516" s="222">
        <v>1.6</v>
      </c>
      <c r="K516" s="221">
        <f t="shared" si="63"/>
        <v>1.4000000000000001</v>
      </c>
      <c r="L516" s="220" t="s">
        <v>1091</v>
      </c>
      <c r="M516" s="223" t="s">
        <v>1201</v>
      </c>
      <c r="N516" s="220"/>
      <c r="O516" s="135">
        <f>VLOOKUP(B516,EXPLORACION!$A$2:$P$529,15,FALSE)</f>
        <v>4961697.5349000003</v>
      </c>
      <c r="P516" s="214">
        <f>VLOOKUP(B516,EXPLORACION!$A$2:$P$529,16,FALSE)</f>
        <v>2171022.7368000001</v>
      </c>
    </row>
    <row r="517" spans="1:16" hidden="1">
      <c r="A517" s="211" t="str">
        <f t="shared" si="60"/>
        <v>AUS19P10E10</v>
      </c>
      <c r="B517" s="218" t="str">
        <f t="shared" si="61"/>
        <v>AUS19P10</v>
      </c>
      <c r="C517" s="218" t="str">
        <f t="shared" si="62"/>
        <v>AUS19</v>
      </c>
      <c r="D517" s="141" t="s">
        <v>273</v>
      </c>
      <c r="E517" s="141">
        <v>19</v>
      </c>
      <c r="F517" s="109">
        <v>10</v>
      </c>
      <c r="G517" s="109" t="s">
        <v>8</v>
      </c>
      <c r="H517" s="109">
        <v>10</v>
      </c>
      <c r="I517" s="137">
        <f>J516</f>
        <v>1.6</v>
      </c>
      <c r="J517" s="133">
        <v>3.9</v>
      </c>
      <c r="K517" s="137">
        <f t="shared" si="63"/>
        <v>2.2999999999999998</v>
      </c>
      <c r="L517" s="220" t="s">
        <v>1091</v>
      </c>
      <c r="M517" s="223" t="s">
        <v>1203</v>
      </c>
      <c r="N517" s="220"/>
      <c r="O517" s="135">
        <f>VLOOKUP(B517,EXPLORACION!$A$2:$P$529,15,FALSE)</f>
        <v>4961697.5349000003</v>
      </c>
      <c r="P517" s="214">
        <f>VLOOKUP(B517,EXPLORACION!$A$2:$P$529,16,FALSE)</f>
        <v>2171022.7368000001</v>
      </c>
    </row>
    <row r="518" spans="1:16" hidden="1">
      <c r="A518" s="211" t="str">
        <f t="shared" si="60"/>
        <v>AUS19P10E11</v>
      </c>
      <c r="B518" s="218" t="str">
        <f t="shared" si="61"/>
        <v>AUS19P10</v>
      </c>
      <c r="C518" s="218" t="str">
        <f t="shared" si="62"/>
        <v>AUS19</v>
      </c>
      <c r="D518" s="141" t="s">
        <v>273</v>
      </c>
      <c r="E518" s="141">
        <v>19</v>
      </c>
      <c r="F518" s="109">
        <v>10</v>
      </c>
      <c r="G518" s="109" t="s">
        <v>8</v>
      </c>
      <c r="H518" s="109">
        <v>11</v>
      </c>
      <c r="I518" s="137">
        <f>J517</f>
        <v>3.9</v>
      </c>
      <c r="J518" s="133">
        <v>5.0999999999999996</v>
      </c>
      <c r="K518" s="137">
        <f t="shared" si="63"/>
        <v>1.1999999999999997</v>
      </c>
      <c r="L518" s="220" t="s">
        <v>1091</v>
      </c>
      <c r="M518" s="223" t="s">
        <v>1201</v>
      </c>
      <c r="N518" s="220"/>
      <c r="O518" s="135">
        <f>VLOOKUP(B518,EXPLORACION!$A$2:$P$529,15,FALSE)</f>
        <v>4961697.5349000003</v>
      </c>
      <c r="P518" s="214">
        <f>VLOOKUP(B518,EXPLORACION!$A$2:$P$529,16,FALSE)</f>
        <v>2171022.7368000001</v>
      </c>
    </row>
    <row r="519" spans="1:16" hidden="1">
      <c r="A519" s="211" t="str">
        <f t="shared" si="60"/>
        <v>AUS19P10E12</v>
      </c>
      <c r="B519" s="218" t="str">
        <f t="shared" si="61"/>
        <v>AUS19P10</v>
      </c>
      <c r="C519" s="218" t="str">
        <f t="shared" si="62"/>
        <v>AUS19</v>
      </c>
      <c r="D519" s="141" t="s">
        <v>273</v>
      </c>
      <c r="E519" s="141">
        <v>19</v>
      </c>
      <c r="F519" s="109">
        <v>10</v>
      </c>
      <c r="G519" s="109" t="s">
        <v>8</v>
      </c>
      <c r="H519" s="109">
        <v>12</v>
      </c>
      <c r="I519" s="137">
        <f>J518</f>
        <v>5.0999999999999996</v>
      </c>
      <c r="J519" s="133">
        <v>6.5</v>
      </c>
      <c r="K519" s="137">
        <f t="shared" si="63"/>
        <v>1.4000000000000004</v>
      </c>
      <c r="L519" s="220" t="s">
        <v>1091</v>
      </c>
      <c r="M519" s="223" t="s">
        <v>1202</v>
      </c>
      <c r="N519" s="220"/>
      <c r="O519" s="135">
        <f>VLOOKUP(B519,EXPLORACION!$A$2:$P$529,15,FALSE)</f>
        <v>4961697.5349000003</v>
      </c>
      <c r="P519" s="214">
        <f>VLOOKUP(B519,EXPLORACION!$A$2:$P$529,16,FALSE)</f>
        <v>2171022.7368000001</v>
      </c>
    </row>
    <row r="520" spans="1:16" hidden="1">
      <c r="A520" s="211" t="str">
        <f t="shared" si="60"/>
        <v>AUS19P10E13</v>
      </c>
      <c r="B520" s="218" t="str">
        <f t="shared" si="61"/>
        <v>AUS19P10</v>
      </c>
      <c r="C520" s="218" t="str">
        <f t="shared" si="62"/>
        <v>AUS19</v>
      </c>
      <c r="D520" s="141" t="s">
        <v>273</v>
      </c>
      <c r="E520" s="141">
        <v>19</v>
      </c>
      <c r="F520" s="109">
        <v>10</v>
      </c>
      <c r="G520" s="109" t="s">
        <v>8</v>
      </c>
      <c r="H520" s="109">
        <v>13</v>
      </c>
      <c r="I520" s="137">
        <f>J519</f>
        <v>6.5</v>
      </c>
      <c r="J520" s="133">
        <v>8.1</v>
      </c>
      <c r="K520" s="137">
        <f t="shared" si="63"/>
        <v>1.5999999999999996</v>
      </c>
      <c r="L520" s="220" t="s">
        <v>12</v>
      </c>
      <c r="M520" s="223" t="s">
        <v>1202</v>
      </c>
      <c r="N520" s="220"/>
      <c r="O520" s="135">
        <f>VLOOKUP(B520,EXPLORACION!$A$2:$P$529,15,FALSE)</f>
        <v>4961697.5349000003</v>
      </c>
      <c r="P520" s="214">
        <f>VLOOKUP(B520,EXPLORACION!$A$2:$P$529,16,FALSE)</f>
        <v>2171022.7368000001</v>
      </c>
    </row>
    <row r="521" spans="1:16" hidden="1">
      <c r="A521" s="211" t="str">
        <f t="shared" si="60"/>
        <v>AUS19P10E14</v>
      </c>
      <c r="B521" s="218" t="str">
        <f t="shared" si="61"/>
        <v>AUS19P10</v>
      </c>
      <c r="C521" s="218" t="str">
        <f t="shared" si="62"/>
        <v>AUS19</v>
      </c>
      <c r="D521" s="141" t="s">
        <v>273</v>
      </c>
      <c r="E521" s="141">
        <v>19</v>
      </c>
      <c r="F521" s="109">
        <v>10</v>
      </c>
      <c r="G521" s="109" t="s">
        <v>8</v>
      </c>
      <c r="H521" s="109">
        <v>14</v>
      </c>
      <c r="I521" s="137">
        <f>J520</f>
        <v>8.1</v>
      </c>
      <c r="J521" s="133">
        <v>12</v>
      </c>
      <c r="K521" s="137">
        <f t="shared" si="63"/>
        <v>3.9000000000000004</v>
      </c>
      <c r="L521" s="220" t="s">
        <v>284</v>
      </c>
      <c r="M521" s="223" t="s">
        <v>1201</v>
      </c>
      <c r="N521" s="220"/>
      <c r="O521" s="135">
        <f>VLOOKUP(B521,EXPLORACION!$A$2:$P$529,15,FALSE)</f>
        <v>4961697.5349000003</v>
      </c>
      <c r="P521" s="214">
        <f>VLOOKUP(B521,EXPLORACION!$A$2:$P$529,16,FALSE)</f>
        <v>2171022.7368000001</v>
      </c>
    </row>
    <row r="522" spans="1:16" hidden="1">
      <c r="A522" s="211" t="str">
        <f t="shared" si="60"/>
        <v>AUS19P9E2</v>
      </c>
      <c r="B522" s="218" t="str">
        <f t="shared" si="61"/>
        <v>AUS19P9</v>
      </c>
      <c r="C522" s="218" t="str">
        <f t="shared" si="62"/>
        <v>AUS19</v>
      </c>
      <c r="D522" s="141" t="s">
        <v>273</v>
      </c>
      <c r="E522" s="141">
        <v>19</v>
      </c>
      <c r="F522" s="109">
        <v>9</v>
      </c>
      <c r="G522" s="109" t="s">
        <v>8</v>
      </c>
      <c r="H522" s="109">
        <v>2</v>
      </c>
      <c r="I522" s="137">
        <v>0.2</v>
      </c>
      <c r="J522" s="133">
        <v>0.9</v>
      </c>
      <c r="K522" s="137">
        <f t="shared" si="63"/>
        <v>0.7</v>
      </c>
      <c r="L522" s="220" t="s">
        <v>355</v>
      </c>
      <c r="M522" s="223" t="s">
        <v>1197</v>
      </c>
      <c r="N522" s="220"/>
      <c r="O522" s="135">
        <f>VLOOKUP(B522,EXPLORACION!$A$2:$P$529,15,FALSE)</f>
        <v>4961697.5349000003</v>
      </c>
      <c r="P522" s="214">
        <f>VLOOKUP(B522,EXPLORACION!$A$2:$P$529,16,FALSE)</f>
        <v>2171022.7368000001</v>
      </c>
    </row>
    <row r="523" spans="1:16" hidden="1">
      <c r="A523" s="211" t="str">
        <f t="shared" si="60"/>
        <v>AUS19P9E3</v>
      </c>
      <c r="B523" s="218" t="str">
        <f t="shared" si="61"/>
        <v>AUS19P9</v>
      </c>
      <c r="C523" s="218" t="str">
        <f t="shared" si="62"/>
        <v>AUS19</v>
      </c>
      <c r="D523" s="141" t="s">
        <v>273</v>
      </c>
      <c r="E523" s="141">
        <v>19</v>
      </c>
      <c r="F523" s="109">
        <v>9</v>
      </c>
      <c r="G523" s="109" t="s">
        <v>8</v>
      </c>
      <c r="H523" s="109">
        <v>3</v>
      </c>
      <c r="I523" s="137">
        <f t="shared" ref="I523:I528" si="64">J522</f>
        <v>0.9</v>
      </c>
      <c r="J523" s="133">
        <v>2.1</v>
      </c>
      <c r="K523" s="137">
        <f t="shared" si="63"/>
        <v>1.2000000000000002</v>
      </c>
      <c r="L523" s="220" t="s">
        <v>284</v>
      </c>
      <c r="M523" s="223" t="s">
        <v>1198</v>
      </c>
      <c r="N523" s="220"/>
      <c r="O523" s="135">
        <f>VLOOKUP(B523,EXPLORACION!$A$2:$P$529,15,FALSE)</f>
        <v>4961697.5349000003</v>
      </c>
      <c r="P523" s="214">
        <f>VLOOKUP(B523,EXPLORACION!$A$2:$P$529,16,FALSE)</f>
        <v>2171022.7368000001</v>
      </c>
    </row>
    <row r="524" spans="1:16" hidden="1">
      <c r="A524" s="211" t="str">
        <f t="shared" si="60"/>
        <v>AUS19P9E4</v>
      </c>
      <c r="B524" s="218" t="str">
        <f t="shared" si="61"/>
        <v>AUS19P9</v>
      </c>
      <c r="C524" s="218" t="str">
        <f t="shared" si="62"/>
        <v>AUS19</v>
      </c>
      <c r="D524" s="141" t="s">
        <v>273</v>
      </c>
      <c r="E524" s="141">
        <v>19</v>
      </c>
      <c r="F524" s="109">
        <v>9</v>
      </c>
      <c r="G524" s="109" t="s">
        <v>8</v>
      </c>
      <c r="H524" s="109">
        <v>4</v>
      </c>
      <c r="I524" s="137">
        <f t="shared" si="64"/>
        <v>2.1</v>
      </c>
      <c r="J524" s="133">
        <v>3.2</v>
      </c>
      <c r="K524" s="137">
        <f t="shared" si="63"/>
        <v>1.1000000000000001</v>
      </c>
      <c r="L524" s="220" t="s">
        <v>285</v>
      </c>
      <c r="M524" s="223" t="s">
        <v>1204</v>
      </c>
      <c r="N524" s="220"/>
      <c r="O524" s="135">
        <f>VLOOKUP(B524,EXPLORACION!$A$2:$P$529,15,FALSE)</f>
        <v>4961697.5349000003</v>
      </c>
      <c r="P524" s="214">
        <f>VLOOKUP(B524,EXPLORACION!$A$2:$P$529,16,FALSE)</f>
        <v>2171022.7368000001</v>
      </c>
    </row>
    <row r="525" spans="1:16" hidden="1">
      <c r="A525" s="211" t="str">
        <f t="shared" si="60"/>
        <v>AUS19P9E5</v>
      </c>
      <c r="B525" s="218" t="str">
        <f t="shared" si="61"/>
        <v>AUS19P9</v>
      </c>
      <c r="C525" s="218" t="str">
        <f t="shared" si="62"/>
        <v>AUS19</v>
      </c>
      <c r="D525" s="141" t="s">
        <v>273</v>
      </c>
      <c r="E525" s="141">
        <v>19</v>
      </c>
      <c r="F525" s="109">
        <v>9</v>
      </c>
      <c r="G525" s="109" t="s">
        <v>8</v>
      </c>
      <c r="H525" s="109">
        <v>5</v>
      </c>
      <c r="I525" s="137">
        <f t="shared" si="64"/>
        <v>3.2</v>
      </c>
      <c r="J525" s="133">
        <v>3.7</v>
      </c>
      <c r="K525" s="137">
        <f t="shared" si="63"/>
        <v>0.5</v>
      </c>
      <c r="L525" s="220" t="s">
        <v>1091</v>
      </c>
      <c r="M525" s="223" t="s">
        <v>1195</v>
      </c>
      <c r="N525" s="220"/>
      <c r="O525" s="135">
        <f>VLOOKUP(B525,EXPLORACION!$A$2:$P$529,15,FALSE)</f>
        <v>4961697.5349000003</v>
      </c>
      <c r="P525" s="214">
        <f>VLOOKUP(B525,EXPLORACION!$A$2:$P$529,16,FALSE)</f>
        <v>2171022.7368000001</v>
      </c>
    </row>
    <row r="526" spans="1:16" hidden="1">
      <c r="A526" s="211" t="str">
        <f t="shared" si="60"/>
        <v>AUS19P9E6</v>
      </c>
      <c r="B526" s="218" t="str">
        <f t="shared" si="61"/>
        <v>AUS19P9</v>
      </c>
      <c r="C526" s="218" t="str">
        <f t="shared" si="62"/>
        <v>AUS19</v>
      </c>
      <c r="D526" s="141" t="s">
        <v>273</v>
      </c>
      <c r="E526" s="141">
        <v>19</v>
      </c>
      <c r="F526" s="109">
        <v>9</v>
      </c>
      <c r="G526" s="109" t="s">
        <v>8</v>
      </c>
      <c r="H526" s="109">
        <v>6</v>
      </c>
      <c r="I526" s="137">
        <f t="shared" si="64"/>
        <v>3.7</v>
      </c>
      <c r="J526" s="133">
        <v>5.2</v>
      </c>
      <c r="K526" s="137">
        <f t="shared" si="63"/>
        <v>1.5</v>
      </c>
      <c r="L526" s="220" t="s">
        <v>1091</v>
      </c>
      <c r="M526" s="223" t="s">
        <v>1199</v>
      </c>
      <c r="N526" s="220"/>
      <c r="O526" s="135">
        <f>VLOOKUP(B526,EXPLORACION!$A$2:$P$529,15,FALSE)</f>
        <v>4961697.5349000003</v>
      </c>
      <c r="P526" s="214">
        <f>VLOOKUP(B526,EXPLORACION!$A$2:$P$529,16,FALSE)</f>
        <v>2171022.7368000001</v>
      </c>
    </row>
    <row r="527" spans="1:16" hidden="1">
      <c r="A527" s="211" t="str">
        <f t="shared" si="60"/>
        <v>AUS19P9E7</v>
      </c>
      <c r="B527" s="218" t="str">
        <f t="shared" si="61"/>
        <v>AUS19P9</v>
      </c>
      <c r="C527" s="218" t="str">
        <f t="shared" si="62"/>
        <v>AUS19</v>
      </c>
      <c r="D527" s="141" t="s">
        <v>273</v>
      </c>
      <c r="E527" s="141">
        <v>19</v>
      </c>
      <c r="F527" s="109">
        <v>9</v>
      </c>
      <c r="G527" s="109" t="s">
        <v>8</v>
      </c>
      <c r="H527" s="109">
        <v>7</v>
      </c>
      <c r="I527" s="137">
        <f t="shared" si="64"/>
        <v>5.2</v>
      </c>
      <c r="J527" s="222">
        <v>8.4</v>
      </c>
      <c r="K527" s="137">
        <f t="shared" si="63"/>
        <v>3.2</v>
      </c>
      <c r="L527" s="109" t="s">
        <v>1091</v>
      </c>
      <c r="M527" s="172" t="s">
        <v>1196</v>
      </c>
      <c r="N527" s="109"/>
      <c r="O527" s="135">
        <f>VLOOKUP(B527,EXPLORACION!$A$2:$P$529,15,FALSE)</f>
        <v>4961697.5349000003</v>
      </c>
      <c r="P527" s="214">
        <f>VLOOKUP(B527,EXPLORACION!$A$2:$P$529,16,FALSE)</f>
        <v>2171022.7368000001</v>
      </c>
    </row>
    <row r="528" spans="1:16" hidden="1">
      <c r="A528" s="211" t="str">
        <f t="shared" si="60"/>
        <v>AUS19P9E8</v>
      </c>
      <c r="B528" s="218" t="str">
        <f t="shared" si="61"/>
        <v>AUS19P9</v>
      </c>
      <c r="C528" s="218" t="str">
        <f t="shared" si="62"/>
        <v>AUS19</v>
      </c>
      <c r="D528" s="141" t="s">
        <v>273</v>
      </c>
      <c r="E528" s="141">
        <v>19</v>
      </c>
      <c r="F528" s="109">
        <v>9</v>
      </c>
      <c r="G528" s="109" t="s">
        <v>8</v>
      </c>
      <c r="H528" s="109">
        <v>8</v>
      </c>
      <c r="I528" s="221">
        <f t="shared" si="64"/>
        <v>8.4</v>
      </c>
      <c r="J528" s="222">
        <v>10.199999999999999</v>
      </c>
      <c r="K528" s="221">
        <f t="shared" si="63"/>
        <v>1.7999999999999989</v>
      </c>
      <c r="L528" s="220" t="s">
        <v>1091</v>
      </c>
      <c r="M528" s="223" t="s">
        <v>1200</v>
      </c>
      <c r="N528" s="220"/>
      <c r="O528" s="135">
        <f>VLOOKUP(B528,EXPLORACION!$A$2:$P$529,15,FALSE)</f>
        <v>4961697.5349000003</v>
      </c>
      <c r="P528" s="214">
        <f>VLOOKUP(B528,EXPLORACION!$A$2:$P$529,16,FALSE)</f>
        <v>2171022.7368000001</v>
      </c>
    </row>
    <row r="529" spans="1:16" hidden="1">
      <c r="A529" s="211" t="str">
        <f t="shared" si="60"/>
        <v>LSG20P4E1</v>
      </c>
      <c r="B529" s="218" t="str">
        <f t="shared" si="61"/>
        <v>LSG20P4</v>
      </c>
      <c r="C529" s="218" t="str">
        <f t="shared" si="62"/>
        <v>LSG20</v>
      </c>
      <c r="D529" s="219" t="s">
        <v>588</v>
      </c>
      <c r="E529" s="219">
        <v>20</v>
      </c>
      <c r="F529" s="220">
        <v>4</v>
      </c>
      <c r="G529" s="220" t="s">
        <v>8</v>
      </c>
      <c r="H529" s="220">
        <v>1</v>
      </c>
      <c r="I529" s="221">
        <v>0</v>
      </c>
      <c r="J529" s="222">
        <v>0.8</v>
      </c>
      <c r="K529" s="221">
        <f t="shared" si="63"/>
        <v>0.8</v>
      </c>
      <c r="L529" s="220"/>
      <c r="M529" s="223" t="s">
        <v>1211</v>
      </c>
      <c r="N529" s="220"/>
      <c r="O529" s="135">
        <f>VLOOKUP(B529,EXPLORACION!$A$2:$P$529,15,FALSE)</f>
        <v>4960480.2591000004</v>
      </c>
      <c r="P529" s="214">
        <f>VLOOKUP(B529,EXPLORACION!$A$2:$P$529,16,FALSE)</f>
        <v>2169978.034</v>
      </c>
    </row>
    <row r="530" spans="1:16" ht="38.25" hidden="1">
      <c r="A530" s="211" t="str">
        <f t="shared" si="60"/>
        <v>LSG20P4E2</v>
      </c>
      <c r="B530" s="218" t="str">
        <f t="shared" si="61"/>
        <v>LSG20P4</v>
      </c>
      <c r="C530" s="218" t="str">
        <f t="shared" si="62"/>
        <v>LSG20</v>
      </c>
      <c r="D530" s="219" t="s">
        <v>588</v>
      </c>
      <c r="E530" s="219">
        <v>20</v>
      </c>
      <c r="F530" s="220">
        <v>4</v>
      </c>
      <c r="G530" s="220" t="s">
        <v>8</v>
      </c>
      <c r="H530" s="220">
        <v>2</v>
      </c>
      <c r="I530" s="221">
        <f>J529</f>
        <v>0.8</v>
      </c>
      <c r="J530" s="222">
        <v>4</v>
      </c>
      <c r="K530" s="221">
        <f t="shared" si="63"/>
        <v>3.2</v>
      </c>
      <c r="L530" s="220" t="s">
        <v>285</v>
      </c>
      <c r="M530" s="223" t="s">
        <v>1216</v>
      </c>
      <c r="N530" s="220"/>
      <c r="O530" s="135">
        <f>VLOOKUP(B530,EXPLORACION!$A$2:$P$529,15,FALSE)</f>
        <v>4960480.2591000004</v>
      </c>
      <c r="P530" s="214">
        <f>VLOOKUP(B530,EXPLORACION!$A$2:$P$529,16,FALSE)</f>
        <v>2169978.034</v>
      </c>
    </row>
    <row r="531" spans="1:16" ht="51" hidden="1">
      <c r="A531" s="211" t="str">
        <f t="shared" si="60"/>
        <v>LSG20P4E3</v>
      </c>
      <c r="B531" s="218" t="str">
        <f t="shared" si="61"/>
        <v>LSG20P4</v>
      </c>
      <c r="C531" s="218" t="str">
        <f t="shared" si="62"/>
        <v>LSG20</v>
      </c>
      <c r="D531" s="219" t="s">
        <v>588</v>
      </c>
      <c r="E531" s="219">
        <v>20</v>
      </c>
      <c r="F531" s="220">
        <v>4</v>
      </c>
      <c r="G531" s="220" t="s">
        <v>8</v>
      </c>
      <c r="H531" s="220">
        <v>3</v>
      </c>
      <c r="I531" s="221">
        <f>J530</f>
        <v>4</v>
      </c>
      <c r="J531" s="222">
        <v>7.5</v>
      </c>
      <c r="K531" s="221">
        <f t="shared" si="63"/>
        <v>3.5</v>
      </c>
      <c r="L531" s="220" t="s">
        <v>594</v>
      </c>
      <c r="M531" s="223" t="s">
        <v>1215</v>
      </c>
      <c r="N531" s="220"/>
      <c r="O531" s="135">
        <f>VLOOKUP(B531,EXPLORACION!$A$2:$P$529,15,FALSE)</f>
        <v>4960480.2591000004</v>
      </c>
      <c r="P531" s="214">
        <f>VLOOKUP(B531,EXPLORACION!$A$2:$P$529,16,FALSE)</f>
        <v>2169978.034</v>
      </c>
    </row>
    <row r="532" spans="1:16" ht="38.25" hidden="1">
      <c r="A532" s="211" t="str">
        <f t="shared" si="60"/>
        <v>LSG20P4E4</v>
      </c>
      <c r="B532" s="218" t="str">
        <f t="shared" si="61"/>
        <v>LSG20P4</v>
      </c>
      <c r="C532" s="218" t="str">
        <f t="shared" si="62"/>
        <v>LSG20</v>
      </c>
      <c r="D532" s="219" t="s">
        <v>588</v>
      </c>
      <c r="E532" s="219">
        <v>20</v>
      </c>
      <c r="F532" s="220">
        <v>4</v>
      </c>
      <c r="G532" s="220" t="s">
        <v>8</v>
      </c>
      <c r="H532" s="220">
        <v>4</v>
      </c>
      <c r="I532" s="221">
        <f>J531</f>
        <v>7.5</v>
      </c>
      <c r="J532" s="222">
        <v>16</v>
      </c>
      <c r="K532" s="221">
        <f t="shared" si="63"/>
        <v>8.5</v>
      </c>
      <c r="L532" s="220" t="s">
        <v>594</v>
      </c>
      <c r="M532" s="223" t="s">
        <v>1214</v>
      </c>
      <c r="N532" s="220"/>
      <c r="O532" s="135">
        <f>VLOOKUP(B532,EXPLORACION!$A$2:$P$529,15,FALSE)</f>
        <v>4960480.2591000004</v>
      </c>
      <c r="P532" s="214">
        <f>VLOOKUP(B532,EXPLORACION!$A$2:$P$529,16,FALSE)</f>
        <v>2169978.034</v>
      </c>
    </row>
    <row r="533" spans="1:16" hidden="1">
      <c r="A533" s="211" t="str">
        <f t="shared" si="60"/>
        <v>LSG20P3E1</v>
      </c>
      <c r="B533" s="130" t="str">
        <f t="shared" si="61"/>
        <v>LSG20P3</v>
      </c>
      <c r="C533" s="130" t="str">
        <f t="shared" si="62"/>
        <v>LSG20</v>
      </c>
      <c r="D533" s="141" t="s">
        <v>588</v>
      </c>
      <c r="E533" s="141">
        <v>20</v>
      </c>
      <c r="F533" s="109">
        <v>3</v>
      </c>
      <c r="G533" s="109" t="s">
        <v>8</v>
      </c>
      <c r="H533" s="109">
        <v>1</v>
      </c>
      <c r="I533" s="137">
        <v>0</v>
      </c>
      <c r="J533" s="133">
        <v>0.9</v>
      </c>
      <c r="K533" s="137">
        <f t="shared" si="63"/>
        <v>0.9</v>
      </c>
      <c r="L533" s="109"/>
      <c r="M533" s="223" t="s">
        <v>1211</v>
      </c>
      <c r="N533" s="109"/>
      <c r="O533" s="135">
        <f>VLOOKUP(B533,EXPLORACION!$A$2:$P$529,15,FALSE)</f>
        <v>4960480.2591000004</v>
      </c>
      <c r="P533" s="214">
        <f>VLOOKUP(B533,EXPLORACION!$A$2:$P$529,16,FALSE)</f>
        <v>2169978.034</v>
      </c>
    </row>
    <row r="534" spans="1:16" ht="38.25" hidden="1">
      <c r="A534" s="211" t="str">
        <f t="shared" si="60"/>
        <v>LSG20P3E2</v>
      </c>
      <c r="B534" s="130" t="str">
        <f t="shared" si="61"/>
        <v>LSG20P3</v>
      </c>
      <c r="C534" s="130" t="str">
        <f t="shared" si="62"/>
        <v>LSG20</v>
      </c>
      <c r="D534" s="141" t="s">
        <v>588</v>
      </c>
      <c r="E534" s="141">
        <v>20</v>
      </c>
      <c r="F534" s="109">
        <v>3</v>
      </c>
      <c r="G534" s="109" t="s">
        <v>8</v>
      </c>
      <c r="H534" s="109">
        <v>2</v>
      </c>
      <c r="I534" s="137">
        <f>J533</f>
        <v>0.9</v>
      </c>
      <c r="J534" s="133">
        <v>3.5</v>
      </c>
      <c r="K534" s="137">
        <f t="shared" si="63"/>
        <v>2.6</v>
      </c>
      <c r="L534" s="109" t="s">
        <v>284</v>
      </c>
      <c r="M534" s="172" t="s">
        <v>1212</v>
      </c>
      <c r="N534" s="109"/>
      <c r="O534" s="135">
        <f>VLOOKUP(B534,EXPLORACION!$A$2:$P$529,15,FALSE)</f>
        <v>4960480.2591000004</v>
      </c>
      <c r="P534" s="214">
        <f>VLOOKUP(B534,EXPLORACION!$A$2:$P$529,16,FALSE)</f>
        <v>2169978.034</v>
      </c>
    </row>
    <row r="535" spans="1:16" ht="51" hidden="1">
      <c r="A535" s="211" t="str">
        <f t="shared" si="60"/>
        <v>LSG20P3E3</v>
      </c>
      <c r="B535" s="130" t="str">
        <f t="shared" si="61"/>
        <v>LSG20P3</v>
      </c>
      <c r="C535" s="130" t="str">
        <f t="shared" si="62"/>
        <v>LSG20</v>
      </c>
      <c r="D535" s="141" t="s">
        <v>588</v>
      </c>
      <c r="E535" s="141">
        <v>20</v>
      </c>
      <c r="F535" s="109">
        <v>3</v>
      </c>
      <c r="G535" s="109" t="s">
        <v>8</v>
      </c>
      <c r="H535" s="109">
        <v>3</v>
      </c>
      <c r="I535" s="137">
        <f>J534</f>
        <v>3.5</v>
      </c>
      <c r="J535" s="133">
        <v>7</v>
      </c>
      <c r="K535" s="137">
        <f t="shared" si="63"/>
        <v>3.5</v>
      </c>
      <c r="L535" s="109" t="s">
        <v>594</v>
      </c>
      <c r="M535" s="223" t="s">
        <v>1213</v>
      </c>
      <c r="N535" s="109"/>
      <c r="O535" s="135">
        <f>VLOOKUP(B535,EXPLORACION!$A$2:$P$529,15,FALSE)</f>
        <v>4960480.2591000004</v>
      </c>
      <c r="P535" s="214">
        <f>VLOOKUP(B535,EXPLORACION!$A$2:$P$529,16,FALSE)</f>
        <v>2169978.034</v>
      </c>
    </row>
    <row r="536" spans="1:16" ht="38.25" hidden="1">
      <c r="A536" s="211" t="str">
        <f t="shared" si="60"/>
        <v>LSG20P3E4</v>
      </c>
      <c r="B536" s="218" t="str">
        <f t="shared" si="61"/>
        <v>LSG20P3</v>
      </c>
      <c r="C536" s="218" t="str">
        <f t="shared" si="62"/>
        <v>LSG20</v>
      </c>
      <c r="D536" s="219" t="s">
        <v>588</v>
      </c>
      <c r="E536" s="219">
        <v>20</v>
      </c>
      <c r="F536" s="220">
        <v>3</v>
      </c>
      <c r="G536" s="220" t="s">
        <v>8</v>
      </c>
      <c r="H536" s="220">
        <v>4</v>
      </c>
      <c r="I536" s="221">
        <f>J535</f>
        <v>7</v>
      </c>
      <c r="J536" s="222">
        <v>17</v>
      </c>
      <c r="K536" s="221">
        <f t="shared" si="63"/>
        <v>10</v>
      </c>
      <c r="L536" s="220" t="s">
        <v>594</v>
      </c>
      <c r="M536" s="223" t="s">
        <v>1214</v>
      </c>
      <c r="N536" s="220"/>
      <c r="O536" s="135">
        <f>VLOOKUP(B536,EXPLORACION!$A$2:$P$529,15,FALSE)</f>
        <v>4960480.2591000004</v>
      </c>
      <c r="P536" s="214">
        <f>VLOOKUP(B536,EXPLORACION!$A$2:$P$529,16,FALSE)</f>
        <v>2169978.034</v>
      </c>
    </row>
    <row r="537" spans="1:16" hidden="1">
      <c r="A537" s="211" t="str">
        <f t="shared" si="60"/>
        <v>IJA21P4E1</v>
      </c>
      <c r="B537" s="218" t="str">
        <f t="shared" si="61"/>
        <v>IJA21P4</v>
      </c>
      <c r="C537" s="218" t="str">
        <f t="shared" si="62"/>
        <v>IJA21</v>
      </c>
      <c r="D537" s="219" t="s">
        <v>1045</v>
      </c>
      <c r="E537" s="219">
        <v>21</v>
      </c>
      <c r="F537" s="220">
        <v>4</v>
      </c>
      <c r="G537" s="220" t="s">
        <v>8</v>
      </c>
      <c r="H537" s="220">
        <v>1</v>
      </c>
      <c r="I537" s="137">
        <v>0</v>
      </c>
      <c r="J537" s="133">
        <v>2.5</v>
      </c>
      <c r="K537" s="221">
        <f t="shared" si="63"/>
        <v>2.5</v>
      </c>
      <c r="L537" s="220" t="s">
        <v>1053</v>
      </c>
      <c r="M537" s="223" t="s">
        <v>1221</v>
      </c>
      <c r="N537" s="220"/>
      <c r="O537" s="135">
        <f>VLOOKUP(B537,EXPLORACION!$A$2:$P$529,15,FALSE)</f>
        <v>4960029.0697999997</v>
      </c>
      <c r="P537" s="214">
        <f>VLOOKUP(B537,EXPLORACION!$A$2:$P$529,16,FALSE)</f>
        <v>2170635.7107000002</v>
      </c>
    </row>
    <row r="538" spans="1:16" hidden="1">
      <c r="A538" s="211" t="str">
        <f t="shared" si="60"/>
        <v>IJA21P4E2</v>
      </c>
      <c r="B538" s="130" t="str">
        <f t="shared" si="61"/>
        <v>IJA21P4</v>
      </c>
      <c r="C538" s="130" t="str">
        <f t="shared" si="62"/>
        <v>IJA21</v>
      </c>
      <c r="D538" s="219" t="s">
        <v>1045</v>
      </c>
      <c r="E538" s="219">
        <v>21</v>
      </c>
      <c r="F538" s="220">
        <v>4</v>
      </c>
      <c r="G538" s="220" t="s">
        <v>8</v>
      </c>
      <c r="H538" s="220">
        <v>2</v>
      </c>
      <c r="I538" s="137">
        <f>J537</f>
        <v>2.5</v>
      </c>
      <c r="J538" s="133">
        <v>5</v>
      </c>
      <c r="K538" s="221">
        <f t="shared" si="63"/>
        <v>2.5</v>
      </c>
      <c r="L538" s="109" t="s">
        <v>340</v>
      </c>
      <c r="M538" s="172" t="s">
        <v>1221</v>
      </c>
      <c r="N538" s="109"/>
      <c r="O538" s="135">
        <f>VLOOKUP(B538,EXPLORACION!$A$2:$P$529,15,FALSE)</f>
        <v>4960029.0697999997</v>
      </c>
      <c r="P538" s="214">
        <f>VLOOKUP(B538,EXPLORACION!$A$2:$P$529,16,FALSE)</f>
        <v>2170635.7107000002</v>
      </c>
    </row>
    <row r="539" spans="1:16" hidden="1">
      <c r="A539" s="211" t="str">
        <f t="shared" si="60"/>
        <v>IJA21P4E2</v>
      </c>
      <c r="B539" s="130" t="str">
        <f t="shared" si="61"/>
        <v>IJA21P4</v>
      </c>
      <c r="C539" s="130" t="str">
        <f t="shared" si="62"/>
        <v>IJA21</v>
      </c>
      <c r="D539" s="219" t="s">
        <v>1045</v>
      </c>
      <c r="E539" s="219">
        <v>21</v>
      </c>
      <c r="F539" s="220">
        <v>4</v>
      </c>
      <c r="G539" s="220" t="s">
        <v>8</v>
      </c>
      <c r="H539" s="220">
        <v>2</v>
      </c>
      <c r="I539" s="137">
        <f>J538</f>
        <v>5</v>
      </c>
      <c r="J539" s="133">
        <v>7.5</v>
      </c>
      <c r="K539" s="137">
        <f t="shared" si="63"/>
        <v>2.5</v>
      </c>
      <c r="L539" s="109" t="s">
        <v>340</v>
      </c>
      <c r="M539" s="172" t="s">
        <v>1221</v>
      </c>
      <c r="N539" s="109"/>
      <c r="O539" s="135">
        <f>VLOOKUP(B539,EXPLORACION!$A$2:$P$529,15,FALSE)</f>
        <v>4960029.0697999997</v>
      </c>
      <c r="P539" s="214">
        <f>VLOOKUP(B539,EXPLORACION!$A$2:$P$529,16,FALSE)</f>
        <v>2170635.7107000002</v>
      </c>
    </row>
    <row r="540" spans="1:16" hidden="1">
      <c r="A540" s="211" t="str">
        <f t="shared" si="60"/>
        <v>IJA21P4E3</v>
      </c>
      <c r="B540" s="130" t="str">
        <f t="shared" si="61"/>
        <v>IJA21P4</v>
      </c>
      <c r="C540" s="130" t="str">
        <f t="shared" si="62"/>
        <v>IJA21</v>
      </c>
      <c r="D540" s="219" t="s">
        <v>1045</v>
      </c>
      <c r="E540" s="219">
        <v>21</v>
      </c>
      <c r="F540" s="220">
        <v>4</v>
      </c>
      <c r="G540" s="220" t="s">
        <v>8</v>
      </c>
      <c r="H540" s="220">
        <v>3</v>
      </c>
      <c r="I540" s="221">
        <f>J539</f>
        <v>7.5</v>
      </c>
      <c r="J540" s="222">
        <v>10</v>
      </c>
      <c r="K540" s="137">
        <f t="shared" si="63"/>
        <v>2.5</v>
      </c>
      <c r="L540" s="109" t="s">
        <v>286</v>
      </c>
      <c r="M540" s="172" t="s">
        <v>1222</v>
      </c>
      <c r="N540" s="109"/>
      <c r="O540" s="135">
        <f>VLOOKUP(B540,EXPLORACION!$A$2:$P$529,15,FALSE)</f>
        <v>4960029.0697999997</v>
      </c>
      <c r="P540" s="214">
        <f>VLOOKUP(B540,EXPLORACION!$A$2:$P$529,16,FALSE)</f>
        <v>2170635.7107000002</v>
      </c>
    </row>
    <row r="541" spans="1:16" hidden="1">
      <c r="A541" s="211" t="str">
        <f t="shared" si="60"/>
        <v>IJA21P4E4</v>
      </c>
      <c r="B541" s="218" t="str">
        <f t="shared" si="61"/>
        <v>IJA21P4</v>
      </c>
      <c r="C541" s="218" t="str">
        <f t="shared" si="62"/>
        <v>IJA21</v>
      </c>
      <c r="D541" s="219" t="s">
        <v>1045</v>
      </c>
      <c r="E541" s="219">
        <v>21</v>
      </c>
      <c r="F541" s="220">
        <v>4</v>
      </c>
      <c r="G541" s="220" t="s">
        <v>8</v>
      </c>
      <c r="H541" s="220">
        <v>4</v>
      </c>
      <c r="I541" s="221">
        <f>J540</f>
        <v>10</v>
      </c>
      <c r="J541" s="222">
        <v>12.5</v>
      </c>
      <c r="K541" s="221">
        <f t="shared" si="63"/>
        <v>2.5</v>
      </c>
      <c r="L541" s="220" t="s">
        <v>1053</v>
      </c>
      <c r="M541" s="172" t="s">
        <v>1222</v>
      </c>
      <c r="N541" s="220"/>
      <c r="O541" s="135">
        <f>VLOOKUP(B541,EXPLORACION!$A$2:$P$529,15,FALSE)</f>
        <v>4960029.0697999997</v>
      </c>
      <c r="P541" s="214">
        <f>VLOOKUP(B541,EXPLORACION!$A$2:$P$529,16,FALSE)</f>
        <v>2170635.7107000002</v>
      </c>
    </row>
    <row r="542" spans="1:16" hidden="1">
      <c r="A542" s="211" t="str">
        <f t="shared" si="60"/>
        <v>IJA21P4E5</v>
      </c>
      <c r="B542" s="218" t="str">
        <f t="shared" si="61"/>
        <v>IJA21P4</v>
      </c>
      <c r="C542" s="218" t="str">
        <f t="shared" si="62"/>
        <v>IJA21</v>
      </c>
      <c r="D542" s="219" t="s">
        <v>1045</v>
      </c>
      <c r="E542" s="219">
        <v>21</v>
      </c>
      <c r="F542" s="220">
        <v>4</v>
      </c>
      <c r="G542" s="220" t="s">
        <v>8</v>
      </c>
      <c r="H542" s="220">
        <v>5</v>
      </c>
      <c r="I542" s="221">
        <f>J541</f>
        <v>12.5</v>
      </c>
      <c r="J542" s="222">
        <v>16</v>
      </c>
      <c r="K542" s="221">
        <f t="shared" si="63"/>
        <v>3.5</v>
      </c>
      <c r="L542" s="220" t="s">
        <v>1040</v>
      </c>
      <c r="M542" s="172" t="s">
        <v>1222</v>
      </c>
      <c r="N542" s="220"/>
      <c r="O542" s="135">
        <f>VLOOKUP(B542,EXPLORACION!$A$2:$P$529,15,FALSE)</f>
        <v>4960029.0697999997</v>
      </c>
      <c r="P542" s="214">
        <f>VLOOKUP(B542,EXPLORACION!$A$2:$P$529,16,FALSE)</f>
        <v>2170635.7107000002</v>
      </c>
    </row>
    <row r="543" spans="1:16" hidden="1">
      <c r="A543" s="211" t="str">
        <f t="shared" si="60"/>
        <v>IJA21P3E1</v>
      </c>
      <c r="B543" s="130" t="str">
        <f t="shared" si="61"/>
        <v>IJA21P3</v>
      </c>
      <c r="C543" s="130" t="str">
        <f t="shared" si="62"/>
        <v>IJA21</v>
      </c>
      <c r="D543" s="141" t="s">
        <v>1045</v>
      </c>
      <c r="E543" s="141">
        <v>21</v>
      </c>
      <c r="F543" s="109">
        <v>3</v>
      </c>
      <c r="G543" s="109" t="s">
        <v>8</v>
      </c>
      <c r="H543" s="109">
        <v>1</v>
      </c>
      <c r="I543" s="137">
        <v>0</v>
      </c>
      <c r="J543" s="133">
        <v>2.5</v>
      </c>
      <c r="K543" s="137">
        <f t="shared" si="63"/>
        <v>2.5</v>
      </c>
      <c r="L543" s="109" t="s">
        <v>340</v>
      </c>
      <c r="M543" s="223" t="s">
        <v>1221</v>
      </c>
      <c r="N543" s="109"/>
      <c r="O543" s="135">
        <f>VLOOKUP(B543,EXPLORACION!$A$2:$P$529,15,FALSE)</f>
        <v>4960029.0697999997</v>
      </c>
      <c r="P543" s="214">
        <f>VLOOKUP(B543,EXPLORACION!$A$2:$P$529,16,FALSE)</f>
        <v>2170635.7107000002</v>
      </c>
    </row>
    <row r="544" spans="1:16" hidden="1">
      <c r="A544" s="211" t="str">
        <f t="shared" si="60"/>
        <v>IJA21P3E2</v>
      </c>
      <c r="B544" s="130" t="str">
        <f t="shared" si="61"/>
        <v>IJA21P3</v>
      </c>
      <c r="C544" s="130" t="str">
        <f t="shared" si="62"/>
        <v>IJA21</v>
      </c>
      <c r="D544" s="141" t="s">
        <v>1045</v>
      </c>
      <c r="E544" s="141">
        <v>21</v>
      </c>
      <c r="F544" s="109">
        <v>3</v>
      </c>
      <c r="G544" s="109" t="s">
        <v>8</v>
      </c>
      <c r="H544" s="109">
        <v>2</v>
      </c>
      <c r="I544" s="137">
        <f>J543</f>
        <v>2.5</v>
      </c>
      <c r="J544" s="133">
        <v>5</v>
      </c>
      <c r="K544" s="137">
        <f t="shared" si="63"/>
        <v>2.5</v>
      </c>
      <c r="L544" s="109" t="s">
        <v>286</v>
      </c>
      <c r="M544" s="223" t="s">
        <v>1221</v>
      </c>
      <c r="N544" s="109"/>
      <c r="O544" s="135">
        <f>VLOOKUP(B544,EXPLORACION!$A$2:$P$529,15,FALSE)</f>
        <v>4960029.0697999997</v>
      </c>
      <c r="P544" s="214">
        <f>VLOOKUP(B544,EXPLORACION!$A$2:$P$529,16,FALSE)</f>
        <v>2170635.7107000002</v>
      </c>
    </row>
    <row r="545" spans="1:16" hidden="1">
      <c r="A545" s="211" t="str">
        <f t="shared" si="60"/>
        <v>IJA21P3E2</v>
      </c>
      <c r="B545" s="130" t="str">
        <f t="shared" si="61"/>
        <v>IJA21P3</v>
      </c>
      <c r="C545" s="130" t="str">
        <f t="shared" si="62"/>
        <v>IJA21</v>
      </c>
      <c r="D545" s="141" t="s">
        <v>1045</v>
      </c>
      <c r="E545" s="141">
        <v>21</v>
      </c>
      <c r="F545" s="109">
        <v>3</v>
      </c>
      <c r="G545" s="109" t="s">
        <v>8</v>
      </c>
      <c r="H545" s="109">
        <v>2</v>
      </c>
      <c r="I545" s="137">
        <f>J544</f>
        <v>5</v>
      </c>
      <c r="J545" s="133">
        <v>7.5</v>
      </c>
      <c r="K545" s="137">
        <f t="shared" si="63"/>
        <v>2.5</v>
      </c>
      <c r="L545" s="109" t="s">
        <v>286</v>
      </c>
      <c r="M545" s="223" t="s">
        <v>1221</v>
      </c>
      <c r="N545" s="109"/>
      <c r="O545" s="135">
        <f>VLOOKUP(B545,EXPLORACION!$A$2:$P$529,15,FALSE)</f>
        <v>4960029.0697999997</v>
      </c>
      <c r="P545" s="214">
        <f>VLOOKUP(B545,EXPLORACION!$A$2:$P$529,16,FALSE)</f>
        <v>2170635.7107000002</v>
      </c>
    </row>
    <row r="546" spans="1:16" hidden="1">
      <c r="A546" s="211" t="str">
        <f t="shared" si="60"/>
        <v>IJA21P3E2</v>
      </c>
      <c r="B546" s="130" t="str">
        <f t="shared" si="61"/>
        <v>IJA21P3</v>
      </c>
      <c r="C546" s="130" t="str">
        <f t="shared" si="62"/>
        <v>IJA21</v>
      </c>
      <c r="D546" s="141" t="s">
        <v>1045</v>
      </c>
      <c r="E546" s="141">
        <v>21</v>
      </c>
      <c r="F546" s="109">
        <v>3</v>
      </c>
      <c r="G546" s="109" t="s">
        <v>8</v>
      </c>
      <c r="H546" s="109">
        <v>2</v>
      </c>
      <c r="I546" s="137">
        <f>J545</f>
        <v>7.5</v>
      </c>
      <c r="J546" s="133">
        <v>10</v>
      </c>
      <c r="K546" s="137">
        <f t="shared" si="63"/>
        <v>2.5</v>
      </c>
      <c r="L546" s="109" t="s">
        <v>286</v>
      </c>
      <c r="M546" s="172" t="s">
        <v>1222</v>
      </c>
      <c r="N546" s="109"/>
      <c r="O546" s="135">
        <f>VLOOKUP(B546,EXPLORACION!$A$2:$P$529,15,FALSE)</f>
        <v>4960029.0697999997</v>
      </c>
      <c r="P546" s="214">
        <f>VLOOKUP(B546,EXPLORACION!$A$2:$P$529,16,FALSE)</f>
        <v>2170635.7107000002</v>
      </c>
    </row>
    <row r="547" spans="1:16" hidden="1">
      <c r="A547" s="211" t="str">
        <f t="shared" si="60"/>
        <v>IJA21P3E3</v>
      </c>
      <c r="B547" s="130" t="str">
        <f t="shared" si="61"/>
        <v>IJA21P3</v>
      </c>
      <c r="C547" s="130" t="str">
        <f t="shared" si="62"/>
        <v>IJA21</v>
      </c>
      <c r="D547" s="141" t="s">
        <v>1045</v>
      </c>
      <c r="E547" s="141">
        <v>21</v>
      </c>
      <c r="F547" s="109">
        <v>3</v>
      </c>
      <c r="G547" s="109" t="s">
        <v>8</v>
      </c>
      <c r="H547" s="109">
        <v>3</v>
      </c>
      <c r="I547" s="137">
        <f>J546</f>
        <v>10</v>
      </c>
      <c r="J547" s="133">
        <v>12.5</v>
      </c>
      <c r="K547" s="137">
        <f t="shared" si="63"/>
        <v>2.5</v>
      </c>
      <c r="L547" s="109" t="s">
        <v>340</v>
      </c>
      <c r="M547" s="172" t="s">
        <v>1222</v>
      </c>
      <c r="N547" s="109"/>
      <c r="O547" s="135">
        <f>VLOOKUP(B547,EXPLORACION!$A$2:$P$529,15,FALSE)</f>
        <v>4960029.0697999997</v>
      </c>
      <c r="P547" s="214">
        <f>VLOOKUP(B547,EXPLORACION!$A$2:$P$529,16,FALSE)</f>
        <v>2170635.7107000002</v>
      </c>
    </row>
    <row r="548" spans="1:16" hidden="1">
      <c r="A548" s="264" t="str">
        <f t="shared" si="60"/>
        <v>IJA21P3E3</v>
      </c>
      <c r="B548" s="218" t="str">
        <f t="shared" si="61"/>
        <v>IJA21P3</v>
      </c>
      <c r="C548" s="218" t="str">
        <f t="shared" si="62"/>
        <v>IJA21</v>
      </c>
      <c r="D548" s="219" t="s">
        <v>1045</v>
      </c>
      <c r="E548" s="219">
        <v>21</v>
      </c>
      <c r="F548" s="220">
        <v>3</v>
      </c>
      <c r="G548" s="220" t="s">
        <v>8</v>
      </c>
      <c r="H548" s="220">
        <v>3</v>
      </c>
      <c r="I548" s="221">
        <f>J547</f>
        <v>12.5</v>
      </c>
      <c r="J548" s="222">
        <v>16</v>
      </c>
      <c r="K548" s="221">
        <f t="shared" si="63"/>
        <v>3.5</v>
      </c>
      <c r="L548" s="220" t="s">
        <v>340</v>
      </c>
      <c r="M548" s="223" t="s">
        <v>1222</v>
      </c>
      <c r="N548" s="220"/>
      <c r="O548" s="135">
        <f>VLOOKUP(B548,EXPLORACION!$A$2:$P$529,15,FALSE)</f>
        <v>4960029.0697999997</v>
      </c>
      <c r="P548" s="214">
        <f>VLOOKUP(B548,EXPLORACION!$A$2:$P$529,16,FALSE)</f>
        <v>2170635.7107000002</v>
      </c>
    </row>
    <row r="549" spans="1:16" hidden="1">
      <c r="A549" s="130" t="str">
        <f t="shared" si="60"/>
        <v>AUS22P6E1</v>
      </c>
      <c r="B549" s="130" t="str">
        <f t="shared" si="61"/>
        <v>AUS22P6</v>
      </c>
      <c r="C549" s="254" t="str">
        <f t="shared" si="62"/>
        <v>AUS22</v>
      </c>
      <c r="D549" s="109" t="s">
        <v>273</v>
      </c>
      <c r="E549" s="171">
        <v>22</v>
      </c>
      <c r="F549" s="109">
        <v>6</v>
      </c>
      <c r="G549" s="171" t="s">
        <v>8</v>
      </c>
      <c r="H549" s="109">
        <v>1</v>
      </c>
      <c r="I549" s="137">
        <v>0</v>
      </c>
      <c r="J549" s="133">
        <v>0.4</v>
      </c>
      <c r="K549" s="137">
        <f t="shared" si="63"/>
        <v>0.4</v>
      </c>
      <c r="L549" s="109"/>
      <c r="M549" s="172" t="s">
        <v>1268</v>
      </c>
      <c r="N549" s="220"/>
      <c r="O549" s="135">
        <f>VLOOKUP(B549,EXPLORACION!$A$2:$P$529,15,FALSE)</f>
        <v>4961989.9417000003</v>
      </c>
      <c r="P549" s="214">
        <f>VLOOKUP(B549,EXPLORACION!$A$2:$P$529,16,FALSE)</f>
        <v>2172183.4608999998</v>
      </c>
    </row>
    <row r="550" spans="1:16" hidden="1">
      <c r="A550" s="130" t="str">
        <f t="shared" si="60"/>
        <v>AUS22P6E2</v>
      </c>
      <c r="B550" s="130" t="str">
        <f t="shared" si="61"/>
        <v>AUS22P6</v>
      </c>
      <c r="C550" s="254" t="str">
        <f t="shared" si="62"/>
        <v>AUS22</v>
      </c>
      <c r="D550" s="109" t="s">
        <v>273</v>
      </c>
      <c r="E550" s="171">
        <v>22</v>
      </c>
      <c r="F550" s="109">
        <v>6</v>
      </c>
      <c r="G550" s="171" t="s">
        <v>8</v>
      </c>
      <c r="H550" s="109">
        <f t="shared" ref="H550:H558" si="65">H549+1</f>
        <v>2</v>
      </c>
      <c r="I550" s="137">
        <f t="shared" ref="I550:I558" si="66">J549</f>
        <v>0.4</v>
      </c>
      <c r="J550" s="133">
        <v>3</v>
      </c>
      <c r="K550" s="137">
        <f t="shared" si="63"/>
        <v>2.6</v>
      </c>
      <c r="L550" s="109" t="s">
        <v>1116</v>
      </c>
      <c r="M550" s="172" t="s">
        <v>1269</v>
      </c>
      <c r="N550" s="220"/>
      <c r="O550" s="135">
        <f>VLOOKUP(B550,EXPLORACION!$A$2:$P$529,15,FALSE)</f>
        <v>4961989.9417000003</v>
      </c>
      <c r="P550" s="214">
        <f>VLOOKUP(B550,EXPLORACION!$A$2:$P$529,16,FALSE)</f>
        <v>2172183.4608999998</v>
      </c>
    </row>
    <row r="551" spans="1:16" hidden="1">
      <c r="A551" s="130" t="str">
        <f t="shared" si="60"/>
        <v>AUS22P6E3</v>
      </c>
      <c r="B551" s="130" t="str">
        <f t="shared" si="61"/>
        <v>AUS22P6</v>
      </c>
      <c r="C551" s="254" t="str">
        <f t="shared" si="62"/>
        <v>AUS22</v>
      </c>
      <c r="D551" s="109" t="s">
        <v>273</v>
      </c>
      <c r="E551" s="171">
        <v>22</v>
      </c>
      <c r="F551" s="109">
        <v>6</v>
      </c>
      <c r="G551" s="171" t="s">
        <v>8</v>
      </c>
      <c r="H551" s="109">
        <f t="shared" si="65"/>
        <v>3</v>
      </c>
      <c r="I551" s="137">
        <f t="shared" si="66"/>
        <v>3</v>
      </c>
      <c r="J551" s="133">
        <v>4.4000000000000004</v>
      </c>
      <c r="K551" s="137">
        <f t="shared" si="63"/>
        <v>1.4000000000000004</v>
      </c>
      <c r="L551" s="109"/>
      <c r="M551" s="172" t="s">
        <v>1270</v>
      </c>
      <c r="N551" s="220"/>
      <c r="O551" s="135">
        <f>VLOOKUP(B551,EXPLORACION!$A$2:$P$529,15,FALSE)</f>
        <v>4961989.9417000003</v>
      </c>
      <c r="P551" s="214">
        <f>VLOOKUP(B551,EXPLORACION!$A$2:$P$529,16,FALSE)</f>
        <v>2172183.4608999998</v>
      </c>
    </row>
    <row r="552" spans="1:16" hidden="1">
      <c r="A552" s="130" t="str">
        <f t="shared" si="60"/>
        <v>AUS22P6E4</v>
      </c>
      <c r="B552" s="130" t="str">
        <f t="shared" si="61"/>
        <v>AUS22P6</v>
      </c>
      <c r="C552" s="254" t="str">
        <f t="shared" si="62"/>
        <v>AUS22</v>
      </c>
      <c r="D552" s="109" t="s">
        <v>273</v>
      </c>
      <c r="E552" s="171">
        <v>22</v>
      </c>
      <c r="F552" s="109">
        <v>6</v>
      </c>
      <c r="G552" s="171" t="s">
        <v>8</v>
      </c>
      <c r="H552" s="109">
        <f t="shared" si="65"/>
        <v>4</v>
      </c>
      <c r="I552" s="137">
        <f t="shared" si="66"/>
        <v>4.4000000000000004</v>
      </c>
      <c r="J552" s="133">
        <v>5.0999999999999996</v>
      </c>
      <c r="K552" s="137">
        <f t="shared" si="63"/>
        <v>0.69999999999999929</v>
      </c>
      <c r="L552" s="109"/>
      <c r="M552" s="172" t="s">
        <v>1271</v>
      </c>
      <c r="N552" s="220"/>
      <c r="O552" s="135">
        <f>VLOOKUP(B552,EXPLORACION!$A$2:$P$529,15,FALSE)</f>
        <v>4961989.9417000003</v>
      </c>
      <c r="P552" s="214">
        <f>VLOOKUP(B552,EXPLORACION!$A$2:$P$529,16,FALSE)</f>
        <v>2172183.4608999998</v>
      </c>
    </row>
    <row r="553" spans="1:16" hidden="1">
      <c r="A553" s="130" t="str">
        <f t="shared" si="60"/>
        <v>AUS22P6E5</v>
      </c>
      <c r="B553" s="130" t="str">
        <f t="shared" si="61"/>
        <v>AUS22P6</v>
      </c>
      <c r="C553" s="254" t="str">
        <f t="shared" si="62"/>
        <v>AUS22</v>
      </c>
      <c r="D553" s="109" t="s">
        <v>273</v>
      </c>
      <c r="E553" s="171">
        <v>22</v>
      </c>
      <c r="F553" s="109">
        <v>6</v>
      </c>
      <c r="G553" s="171" t="s">
        <v>8</v>
      </c>
      <c r="H553" s="109">
        <f t="shared" si="65"/>
        <v>5</v>
      </c>
      <c r="I553" s="137">
        <f t="shared" si="66"/>
        <v>5.0999999999999996</v>
      </c>
      <c r="J553" s="133">
        <v>6</v>
      </c>
      <c r="K553" s="137">
        <f t="shared" si="63"/>
        <v>0.90000000000000036</v>
      </c>
      <c r="L553" s="109"/>
      <c r="M553" s="172" t="s">
        <v>1264</v>
      </c>
      <c r="N553" s="220"/>
      <c r="O553" s="135">
        <f>VLOOKUP(B553,EXPLORACION!$A$2:$P$529,15,FALSE)</f>
        <v>4961989.9417000003</v>
      </c>
      <c r="P553" s="214">
        <f>VLOOKUP(B553,EXPLORACION!$A$2:$P$529,16,FALSE)</f>
        <v>2172183.4608999998</v>
      </c>
    </row>
    <row r="554" spans="1:16" hidden="1">
      <c r="A554" s="130" t="str">
        <f t="shared" si="60"/>
        <v>AUS22P6E6</v>
      </c>
      <c r="B554" s="130" t="str">
        <f t="shared" si="61"/>
        <v>AUS22P6</v>
      </c>
      <c r="C554" s="254" t="str">
        <f t="shared" si="62"/>
        <v>AUS22</v>
      </c>
      <c r="D554" s="109" t="s">
        <v>273</v>
      </c>
      <c r="E554" s="171">
        <v>22</v>
      </c>
      <c r="F554" s="109">
        <v>6</v>
      </c>
      <c r="G554" s="171" t="s">
        <v>8</v>
      </c>
      <c r="H554" s="109">
        <f t="shared" si="65"/>
        <v>6</v>
      </c>
      <c r="I554" s="137">
        <f t="shared" si="66"/>
        <v>6</v>
      </c>
      <c r="J554" s="133">
        <v>7</v>
      </c>
      <c r="K554" s="137">
        <f t="shared" si="63"/>
        <v>1</v>
      </c>
      <c r="L554" s="109" t="s">
        <v>1116</v>
      </c>
      <c r="M554" s="172" t="s">
        <v>1272</v>
      </c>
      <c r="N554" s="220"/>
      <c r="O554" s="135">
        <f>VLOOKUP(B554,EXPLORACION!$A$2:$P$529,15,FALSE)</f>
        <v>4961989.9417000003</v>
      </c>
      <c r="P554" s="214">
        <f>VLOOKUP(B554,EXPLORACION!$A$2:$P$529,16,FALSE)</f>
        <v>2172183.4608999998</v>
      </c>
    </row>
    <row r="555" spans="1:16" hidden="1">
      <c r="A555" s="211" t="str">
        <f t="shared" si="60"/>
        <v>AUS22P6E7</v>
      </c>
      <c r="B555" s="130" t="str">
        <f t="shared" si="61"/>
        <v>AUS22P6</v>
      </c>
      <c r="C555" s="254" t="str">
        <f t="shared" si="62"/>
        <v>AUS22</v>
      </c>
      <c r="D555" s="109" t="s">
        <v>273</v>
      </c>
      <c r="E555" s="171">
        <v>22</v>
      </c>
      <c r="F555" s="109">
        <v>6</v>
      </c>
      <c r="G555" s="171" t="s">
        <v>8</v>
      </c>
      <c r="H555" s="109">
        <f t="shared" si="65"/>
        <v>7</v>
      </c>
      <c r="I555" s="137">
        <f t="shared" si="66"/>
        <v>7</v>
      </c>
      <c r="J555" s="133">
        <v>9</v>
      </c>
      <c r="K555" s="137">
        <f t="shared" si="63"/>
        <v>2</v>
      </c>
      <c r="L555" s="109" t="s">
        <v>1116</v>
      </c>
      <c r="M555" s="172" t="s">
        <v>1272</v>
      </c>
      <c r="N555" s="109"/>
      <c r="O555" s="135">
        <f>VLOOKUP(B555,EXPLORACION!$A$2:$P$529,15,FALSE)</f>
        <v>4961989.9417000003</v>
      </c>
      <c r="P555" s="214">
        <f>VLOOKUP(B555,EXPLORACION!$A$2:$P$529,16,FALSE)</f>
        <v>2172183.4608999998</v>
      </c>
    </row>
    <row r="556" spans="1:16" hidden="1">
      <c r="A556" s="211" t="str">
        <f t="shared" si="60"/>
        <v>AUS22P6E8</v>
      </c>
      <c r="B556" s="130" t="str">
        <f t="shared" si="61"/>
        <v>AUS22P6</v>
      </c>
      <c r="C556" s="254" t="str">
        <f t="shared" si="62"/>
        <v>AUS22</v>
      </c>
      <c r="D556" s="109" t="s">
        <v>273</v>
      </c>
      <c r="E556" s="171">
        <v>22</v>
      </c>
      <c r="F556" s="109">
        <v>6</v>
      </c>
      <c r="G556" s="171" t="s">
        <v>8</v>
      </c>
      <c r="H556" s="109">
        <f t="shared" si="65"/>
        <v>8</v>
      </c>
      <c r="I556" s="137">
        <f t="shared" si="66"/>
        <v>9</v>
      </c>
      <c r="J556" s="133">
        <v>13.5</v>
      </c>
      <c r="K556" s="137">
        <f t="shared" si="63"/>
        <v>4.5</v>
      </c>
      <c r="L556" s="109"/>
      <c r="M556" s="172" t="s">
        <v>1273</v>
      </c>
      <c r="N556" s="109"/>
      <c r="O556" s="135">
        <f>VLOOKUP(B556,EXPLORACION!$A$2:$P$529,15,FALSE)</f>
        <v>4961989.9417000003</v>
      </c>
      <c r="P556" s="214">
        <f>VLOOKUP(B556,EXPLORACION!$A$2:$P$529,16,FALSE)</f>
        <v>2172183.4608999998</v>
      </c>
    </row>
    <row r="557" spans="1:16" hidden="1">
      <c r="A557" s="211" t="str">
        <f t="shared" si="60"/>
        <v>AUS22P6E9</v>
      </c>
      <c r="B557" s="130" t="str">
        <f t="shared" si="61"/>
        <v>AUS22P6</v>
      </c>
      <c r="C557" s="254" t="str">
        <f t="shared" si="62"/>
        <v>AUS22</v>
      </c>
      <c r="D557" s="109" t="s">
        <v>273</v>
      </c>
      <c r="E557" s="171">
        <v>22</v>
      </c>
      <c r="F557" s="109">
        <v>6</v>
      </c>
      <c r="G557" s="171" t="s">
        <v>8</v>
      </c>
      <c r="H557" s="109">
        <f t="shared" si="65"/>
        <v>9</v>
      </c>
      <c r="I557" s="137">
        <f t="shared" si="66"/>
        <v>13.5</v>
      </c>
      <c r="J557" s="133">
        <v>17.7</v>
      </c>
      <c r="K557" s="137">
        <f t="shared" si="63"/>
        <v>4.1999999999999993</v>
      </c>
      <c r="L557" s="109" t="s">
        <v>1116</v>
      </c>
      <c r="M557" s="172" t="s">
        <v>1274</v>
      </c>
      <c r="N557" s="109"/>
      <c r="O557" s="135">
        <f>VLOOKUP(B557,EXPLORACION!$A$2:$P$529,15,FALSE)</f>
        <v>4961989.9417000003</v>
      </c>
      <c r="P557" s="214">
        <f>VLOOKUP(B557,EXPLORACION!$A$2:$P$529,16,FALSE)</f>
        <v>2172183.4608999998</v>
      </c>
    </row>
    <row r="558" spans="1:16" hidden="1">
      <c r="A558" s="211" t="str">
        <f t="shared" si="60"/>
        <v>AUS22P6E10</v>
      </c>
      <c r="B558" s="130" t="str">
        <f t="shared" si="61"/>
        <v>AUS22P6</v>
      </c>
      <c r="C558" s="254" t="str">
        <f t="shared" si="62"/>
        <v>AUS22</v>
      </c>
      <c r="D558" s="109" t="s">
        <v>273</v>
      </c>
      <c r="E558" s="171">
        <v>22</v>
      </c>
      <c r="F558" s="109">
        <v>6</v>
      </c>
      <c r="G558" s="171" t="s">
        <v>8</v>
      </c>
      <c r="H558" s="109">
        <f t="shared" si="65"/>
        <v>10</v>
      </c>
      <c r="I558" s="137">
        <f t="shared" si="66"/>
        <v>17.7</v>
      </c>
      <c r="J558" s="133">
        <v>20</v>
      </c>
      <c r="K558" s="137">
        <f t="shared" si="63"/>
        <v>2.3000000000000007</v>
      </c>
      <c r="L558" s="109"/>
      <c r="M558" s="172" t="s">
        <v>1266</v>
      </c>
      <c r="N558" s="109"/>
      <c r="O558" s="135">
        <f>VLOOKUP(B558,EXPLORACION!$A$2:$P$529,15,FALSE)</f>
        <v>4961989.9417000003</v>
      </c>
      <c r="P558" s="214">
        <f>VLOOKUP(B558,EXPLORACION!$A$2:$P$529,16,FALSE)</f>
        <v>2172183.4608999998</v>
      </c>
    </row>
    <row r="559" spans="1:16" hidden="1">
      <c r="A559" s="211" t="str">
        <f t="shared" si="60"/>
        <v>AUS22P4E1</v>
      </c>
      <c r="B559" s="130" t="str">
        <f t="shared" si="61"/>
        <v>AUS22P4</v>
      </c>
      <c r="C559" s="254" t="str">
        <f t="shared" si="62"/>
        <v>AUS22</v>
      </c>
      <c r="D559" s="109" t="s">
        <v>273</v>
      </c>
      <c r="E559" s="171">
        <v>22</v>
      </c>
      <c r="F559" s="109">
        <v>4</v>
      </c>
      <c r="G559" s="171" t="s">
        <v>8</v>
      </c>
      <c r="H559" s="109">
        <v>1</v>
      </c>
      <c r="I559" s="137">
        <v>0</v>
      </c>
      <c r="J559" s="133">
        <v>0.4</v>
      </c>
      <c r="K559" s="137">
        <f t="shared" si="63"/>
        <v>0.4</v>
      </c>
      <c r="L559" s="109"/>
      <c r="M559" s="172" t="s">
        <v>1121</v>
      </c>
      <c r="N559" s="109"/>
      <c r="O559" s="135">
        <f>VLOOKUP(B559,EXPLORACION!$A$2:$P$529,15,FALSE)</f>
        <v>4961989.9417000003</v>
      </c>
      <c r="P559" s="214">
        <f>VLOOKUP(B559,EXPLORACION!$A$2:$P$529,16,FALSE)</f>
        <v>2172183.4608999998</v>
      </c>
    </row>
    <row r="560" spans="1:16" hidden="1">
      <c r="A560" s="264" t="str">
        <f t="shared" si="60"/>
        <v>AUS22P4E1</v>
      </c>
      <c r="B560" s="218" t="str">
        <f t="shared" si="61"/>
        <v>AUS22P4</v>
      </c>
      <c r="C560" s="252" t="str">
        <f t="shared" si="62"/>
        <v>AUS22</v>
      </c>
      <c r="D560" s="109" t="s">
        <v>273</v>
      </c>
      <c r="E560" s="253">
        <v>22</v>
      </c>
      <c r="F560" s="220">
        <v>4</v>
      </c>
      <c r="G560" s="253" t="s">
        <v>8</v>
      </c>
      <c r="H560" s="220">
        <v>1</v>
      </c>
      <c r="I560" s="221">
        <f t="shared" ref="I560:I571" si="67">J559</f>
        <v>0.4</v>
      </c>
      <c r="J560" s="222">
        <v>3.3</v>
      </c>
      <c r="K560" s="221">
        <f t="shared" si="63"/>
        <v>2.9</v>
      </c>
      <c r="L560" s="220" t="s">
        <v>1116</v>
      </c>
      <c r="M560" s="223" t="s">
        <v>1263</v>
      </c>
      <c r="N560" s="109"/>
      <c r="O560" s="135">
        <f>VLOOKUP(B560,EXPLORACION!$A$2:$P$529,15,FALSE)</f>
        <v>4961989.9417000003</v>
      </c>
      <c r="P560" s="214">
        <f>VLOOKUP(B560,EXPLORACION!$A$2:$P$529,16,FALSE)</f>
        <v>2172183.4608999998</v>
      </c>
    </row>
    <row r="561" spans="1:16" hidden="1">
      <c r="A561" s="130" t="str">
        <f t="shared" si="60"/>
        <v>AUS22P4E2</v>
      </c>
      <c r="B561" s="130" t="str">
        <f t="shared" si="61"/>
        <v>AUS22P4</v>
      </c>
      <c r="C561" s="254" t="str">
        <f t="shared" si="62"/>
        <v>AUS22</v>
      </c>
      <c r="D561" s="109" t="s">
        <v>273</v>
      </c>
      <c r="E561" s="171">
        <v>22</v>
      </c>
      <c r="F561" s="109">
        <v>4</v>
      </c>
      <c r="G561" s="171" t="s">
        <v>8</v>
      </c>
      <c r="H561" s="109">
        <v>2</v>
      </c>
      <c r="I561" s="137">
        <f t="shared" si="67"/>
        <v>3.3</v>
      </c>
      <c r="J561" s="133">
        <v>7</v>
      </c>
      <c r="K561" s="137">
        <f t="shared" si="63"/>
        <v>3.7</v>
      </c>
      <c r="L561" s="109"/>
      <c r="M561" s="172" t="s">
        <v>1264</v>
      </c>
      <c r="N561" s="220"/>
      <c r="O561" s="135">
        <f>VLOOKUP(B561,EXPLORACION!$A$2:$P$529,15,FALSE)</f>
        <v>4961989.9417000003</v>
      </c>
      <c r="P561" s="214">
        <f>VLOOKUP(B561,EXPLORACION!$A$2:$P$529,16,FALSE)</f>
        <v>2172183.4608999998</v>
      </c>
    </row>
    <row r="562" spans="1:16" hidden="1">
      <c r="A562" s="130" t="str">
        <f t="shared" si="60"/>
        <v>AUS22P4E3</v>
      </c>
      <c r="B562" s="130" t="str">
        <f t="shared" si="61"/>
        <v>AUS22P4</v>
      </c>
      <c r="C562" s="254" t="str">
        <f t="shared" si="62"/>
        <v>AUS22</v>
      </c>
      <c r="D562" s="109" t="s">
        <v>273</v>
      </c>
      <c r="E562" s="171">
        <v>22</v>
      </c>
      <c r="F562" s="109">
        <v>4</v>
      </c>
      <c r="G562" s="171" t="s">
        <v>8</v>
      </c>
      <c r="H562" s="109">
        <v>3</v>
      </c>
      <c r="I562" s="137">
        <f t="shared" si="67"/>
        <v>7</v>
      </c>
      <c r="J562" s="133">
        <v>9</v>
      </c>
      <c r="K562" s="137">
        <f t="shared" si="63"/>
        <v>2</v>
      </c>
      <c r="L562" s="109"/>
      <c r="M562" s="172" t="s">
        <v>1265</v>
      </c>
      <c r="N562" s="109"/>
      <c r="O562" s="135">
        <f>VLOOKUP(B562,EXPLORACION!$A$2:$P$529,15,FALSE)</f>
        <v>4961989.9417000003</v>
      </c>
      <c r="P562" s="214">
        <f>VLOOKUP(B562,EXPLORACION!$A$2:$P$529,16,FALSE)</f>
        <v>2172183.4608999998</v>
      </c>
    </row>
    <row r="563" spans="1:16" ht="25.5" hidden="1">
      <c r="A563" s="130" t="str">
        <f t="shared" si="60"/>
        <v>AUS22P4E4</v>
      </c>
      <c r="B563" s="130" t="str">
        <f t="shared" si="61"/>
        <v>AUS22P4</v>
      </c>
      <c r="C563" s="254" t="str">
        <f t="shared" si="62"/>
        <v>AUS22</v>
      </c>
      <c r="D563" s="109" t="s">
        <v>273</v>
      </c>
      <c r="E563" s="171">
        <v>22</v>
      </c>
      <c r="F563" s="109">
        <v>4</v>
      </c>
      <c r="G563" s="171" t="s">
        <v>8</v>
      </c>
      <c r="H563" s="109">
        <v>4</v>
      </c>
      <c r="I563" s="137">
        <f t="shared" si="67"/>
        <v>9</v>
      </c>
      <c r="J563" s="133">
        <v>13.5</v>
      </c>
      <c r="K563" s="137">
        <f t="shared" si="63"/>
        <v>4.5</v>
      </c>
      <c r="L563" s="109"/>
      <c r="M563" s="172" t="s">
        <v>1259</v>
      </c>
      <c r="N563" s="109"/>
      <c r="O563" s="135">
        <f>VLOOKUP(B563,EXPLORACION!$A$2:$P$529,15,FALSE)</f>
        <v>4961989.9417000003</v>
      </c>
      <c r="P563" s="214">
        <f>VLOOKUP(B563,EXPLORACION!$A$2:$P$529,16,FALSE)</f>
        <v>2172183.4608999998</v>
      </c>
    </row>
    <row r="564" spans="1:16" hidden="1">
      <c r="A564" s="130" t="str">
        <f t="shared" si="60"/>
        <v>AUS22P4E5</v>
      </c>
      <c r="B564" s="130" t="str">
        <f t="shared" si="61"/>
        <v>AUS22P4</v>
      </c>
      <c r="C564" s="254" t="str">
        <f t="shared" si="62"/>
        <v>AUS22</v>
      </c>
      <c r="D564" s="109" t="s">
        <v>273</v>
      </c>
      <c r="E564" s="171">
        <v>22</v>
      </c>
      <c r="F564" s="109">
        <v>4</v>
      </c>
      <c r="G564" s="171" t="s">
        <v>8</v>
      </c>
      <c r="H564" s="109">
        <v>5</v>
      </c>
      <c r="I564" s="137">
        <f t="shared" si="67"/>
        <v>13.5</v>
      </c>
      <c r="J564" s="133">
        <v>17.7</v>
      </c>
      <c r="K564" s="137">
        <f t="shared" si="63"/>
        <v>4.1999999999999993</v>
      </c>
      <c r="L564" s="109" t="s">
        <v>1116</v>
      </c>
      <c r="M564" s="172" t="s">
        <v>1267</v>
      </c>
      <c r="N564" s="109"/>
      <c r="O564" s="135">
        <f>VLOOKUP(B564,EXPLORACION!$A$2:$P$529,15,FALSE)</f>
        <v>4961989.9417000003</v>
      </c>
      <c r="P564" s="214">
        <f>VLOOKUP(B564,EXPLORACION!$A$2:$P$529,16,FALSE)</f>
        <v>2172183.4608999998</v>
      </c>
    </row>
    <row r="565" spans="1:16" hidden="1">
      <c r="A565" s="130" t="str">
        <f t="shared" si="60"/>
        <v>AUS22P4E5</v>
      </c>
      <c r="B565" s="130" t="str">
        <f t="shared" si="61"/>
        <v>AUS22P4</v>
      </c>
      <c r="C565" s="254" t="str">
        <f t="shared" si="62"/>
        <v>AUS22</v>
      </c>
      <c r="D565" s="109" t="s">
        <v>273</v>
      </c>
      <c r="E565" s="171">
        <v>22</v>
      </c>
      <c r="F565" s="109">
        <v>4</v>
      </c>
      <c r="G565" s="171" t="s">
        <v>8</v>
      </c>
      <c r="H565" s="109">
        <v>5</v>
      </c>
      <c r="I565" s="137">
        <f t="shared" si="67"/>
        <v>17.7</v>
      </c>
      <c r="J565" s="133">
        <v>20</v>
      </c>
      <c r="K565" s="137">
        <f t="shared" si="63"/>
        <v>2.3000000000000007</v>
      </c>
      <c r="L565" s="109" t="s">
        <v>1116</v>
      </c>
      <c r="M565" s="172" t="s">
        <v>1266</v>
      </c>
      <c r="N565" s="220"/>
      <c r="O565" s="135">
        <f>VLOOKUP(B565,EXPLORACION!$A$2:$P$529,15,FALSE)</f>
        <v>4961989.9417000003</v>
      </c>
      <c r="P565" s="214">
        <f>VLOOKUP(B565,EXPLORACION!$A$2:$P$529,16,FALSE)</f>
        <v>2172183.4608999998</v>
      </c>
    </row>
    <row r="566" spans="1:16" hidden="1">
      <c r="A566" s="130" t="str">
        <f t="shared" si="60"/>
        <v>AUS22P2E1</v>
      </c>
      <c r="B566" s="130" t="str">
        <f t="shared" si="61"/>
        <v>AUS22P2</v>
      </c>
      <c r="C566" s="254" t="str">
        <f t="shared" si="62"/>
        <v>AUS22</v>
      </c>
      <c r="D566" s="109" t="s">
        <v>273</v>
      </c>
      <c r="E566" s="171">
        <v>22</v>
      </c>
      <c r="F566" s="109">
        <v>2</v>
      </c>
      <c r="G566" s="171" t="s">
        <v>8</v>
      </c>
      <c r="H566" s="109">
        <v>1</v>
      </c>
      <c r="I566" s="137">
        <f t="shared" si="67"/>
        <v>20</v>
      </c>
      <c r="J566" s="133">
        <v>0.4</v>
      </c>
      <c r="K566" s="137">
        <f t="shared" si="63"/>
        <v>-19.600000000000001</v>
      </c>
      <c r="L566" s="109" t="s">
        <v>1116</v>
      </c>
      <c r="M566" s="172" t="s">
        <v>1121</v>
      </c>
      <c r="N566" s="220"/>
      <c r="O566" s="135">
        <f>VLOOKUP(B566,EXPLORACION!$A$2:$P$529,15,FALSE)</f>
        <v>4961989.9417000003</v>
      </c>
      <c r="P566" s="214">
        <f>VLOOKUP(B566,EXPLORACION!$A$2:$P$529,16,FALSE)</f>
        <v>2172183.4608999998</v>
      </c>
    </row>
    <row r="567" spans="1:16" hidden="1">
      <c r="A567" s="264" t="str">
        <f t="shared" si="60"/>
        <v>AUS22P2E1</v>
      </c>
      <c r="B567" s="218" t="str">
        <f t="shared" si="61"/>
        <v>AUS22P2</v>
      </c>
      <c r="C567" s="252" t="str">
        <f t="shared" si="62"/>
        <v>AUS22</v>
      </c>
      <c r="D567" s="109" t="s">
        <v>273</v>
      </c>
      <c r="E567" s="253">
        <v>22</v>
      </c>
      <c r="F567" s="220">
        <v>2</v>
      </c>
      <c r="G567" s="253" t="s">
        <v>8</v>
      </c>
      <c r="H567" s="220">
        <v>1</v>
      </c>
      <c r="I567" s="221">
        <f t="shared" si="67"/>
        <v>0.4</v>
      </c>
      <c r="J567" s="222">
        <v>3.8</v>
      </c>
      <c r="K567" s="221">
        <f t="shared" si="63"/>
        <v>3.4</v>
      </c>
      <c r="L567" s="220" t="s">
        <v>1116</v>
      </c>
      <c r="M567" s="223" t="s">
        <v>1122</v>
      </c>
      <c r="N567" s="220"/>
      <c r="O567" s="135">
        <f>VLOOKUP(B567,EXPLORACION!$A$2:$P$529,15,FALSE)</f>
        <v>4961989.9417000003</v>
      </c>
      <c r="P567" s="214">
        <f>VLOOKUP(B567,EXPLORACION!$A$2:$P$529,16,FALSE)</f>
        <v>2172183.4608999998</v>
      </c>
    </row>
    <row r="568" spans="1:16" hidden="1">
      <c r="A568" s="264" t="str">
        <f t="shared" si="60"/>
        <v>AUS22P2E2</v>
      </c>
      <c r="B568" s="218" t="str">
        <f t="shared" si="61"/>
        <v>AUS22P2</v>
      </c>
      <c r="C568" s="252" t="str">
        <f t="shared" si="62"/>
        <v>AUS22</v>
      </c>
      <c r="D568" s="109" t="s">
        <v>273</v>
      </c>
      <c r="E568" s="253">
        <v>22</v>
      </c>
      <c r="F568" s="220">
        <v>2</v>
      </c>
      <c r="G568" s="253" t="s">
        <v>8</v>
      </c>
      <c r="H568" s="220">
        <v>2</v>
      </c>
      <c r="I568" s="221">
        <f t="shared" si="67"/>
        <v>3.8</v>
      </c>
      <c r="J568" s="222">
        <v>7</v>
      </c>
      <c r="K568" s="221">
        <f t="shared" si="63"/>
        <v>3.2</v>
      </c>
      <c r="L568" s="220"/>
      <c r="M568" s="223" t="s">
        <v>1261</v>
      </c>
      <c r="N568" s="220"/>
      <c r="O568" s="135">
        <f>VLOOKUP(B568,EXPLORACION!$A$2:$P$529,15,FALSE)</f>
        <v>4961989.9417000003</v>
      </c>
      <c r="P568" s="214">
        <f>VLOOKUP(B568,EXPLORACION!$A$2:$P$529,16,FALSE)</f>
        <v>2172183.4608999998</v>
      </c>
    </row>
    <row r="569" spans="1:16" hidden="1">
      <c r="A569" s="130" t="str">
        <f t="shared" si="60"/>
        <v>AUS22P2E3</v>
      </c>
      <c r="B569" s="130" t="str">
        <f t="shared" si="61"/>
        <v>AUS22P2</v>
      </c>
      <c r="C569" s="254" t="str">
        <f t="shared" si="62"/>
        <v>AUS22</v>
      </c>
      <c r="D569" s="109" t="s">
        <v>273</v>
      </c>
      <c r="E569" s="171">
        <v>22</v>
      </c>
      <c r="F569" s="109">
        <v>2</v>
      </c>
      <c r="G569" s="171" t="s">
        <v>8</v>
      </c>
      <c r="H569" s="109">
        <v>3</v>
      </c>
      <c r="I569" s="137">
        <f t="shared" si="67"/>
        <v>7</v>
      </c>
      <c r="J569" s="133">
        <v>12</v>
      </c>
      <c r="K569" s="137">
        <f t="shared" si="63"/>
        <v>5</v>
      </c>
      <c r="L569" s="109"/>
      <c r="M569" s="172" t="s">
        <v>1262</v>
      </c>
      <c r="N569" s="220"/>
      <c r="O569" s="135">
        <f>VLOOKUP(B569,EXPLORACION!$A$2:$P$529,15,FALSE)</f>
        <v>4961989.9417000003</v>
      </c>
      <c r="P569" s="214">
        <f>VLOOKUP(B569,EXPLORACION!$A$2:$P$529,16,FALSE)</f>
        <v>2172183.4608999998</v>
      </c>
    </row>
    <row r="570" spans="1:16" ht="25.5" hidden="1">
      <c r="A570" s="130" t="str">
        <f t="shared" si="60"/>
        <v>AUS22P2E4</v>
      </c>
      <c r="B570" s="130" t="str">
        <f t="shared" si="61"/>
        <v>AUS22P2</v>
      </c>
      <c r="C570" s="254" t="str">
        <f t="shared" si="62"/>
        <v>AUS22</v>
      </c>
      <c r="D570" s="109" t="s">
        <v>273</v>
      </c>
      <c r="E570" s="171">
        <v>22</v>
      </c>
      <c r="F570" s="109">
        <v>2</v>
      </c>
      <c r="G570" s="171" t="s">
        <v>8</v>
      </c>
      <c r="H570" s="109">
        <v>4</v>
      </c>
      <c r="I570" s="137">
        <f t="shared" si="67"/>
        <v>12</v>
      </c>
      <c r="J570" s="133">
        <v>16</v>
      </c>
      <c r="K570" s="137">
        <f t="shared" si="63"/>
        <v>4</v>
      </c>
      <c r="L570" s="109"/>
      <c r="M570" s="172" t="s">
        <v>1259</v>
      </c>
      <c r="N570" s="220"/>
      <c r="O570" s="135">
        <f>VLOOKUP(B570,EXPLORACION!$A$2:$P$529,15,FALSE)</f>
        <v>4961989.9417000003</v>
      </c>
      <c r="P570" s="214">
        <f>VLOOKUP(B570,EXPLORACION!$A$2:$P$529,16,FALSE)</f>
        <v>2172183.4608999998</v>
      </c>
    </row>
    <row r="571" spans="1:16" hidden="1">
      <c r="A571" s="130" t="str">
        <f t="shared" si="60"/>
        <v>AUS22P2E5</v>
      </c>
      <c r="B571" s="130" t="str">
        <f t="shared" si="61"/>
        <v>AUS22P2</v>
      </c>
      <c r="C571" s="254" t="str">
        <f t="shared" si="62"/>
        <v>AUS22</v>
      </c>
      <c r="D571" s="109" t="s">
        <v>273</v>
      </c>
      <c r="E571" s="171">
        <v>22</v>
      </c>
      <c r="F571" s="109">
        <v>2</v>
      </c>
      <c r="G571" s="171" t="s">
        <v>8</v>
      </c>
      <c r="H571" s="109">
        <v>5</v>
      </c>
      <c r="I571" s="137">
        <f t="shared" si="67"/>
        <v>16</v>
      </c>
      <c r="J571" s="133">
        <v>20</v>
      </c>
      <c r="K571" s="137">
        <f t="shared" si="63"/>
        <v>4</v>
      </c>
      <c r="L571" s="109" t="s">
        <v>1116</v>
      </c>
      <c r="M571" s="172" t="s">
        <v>1260</v>
      </c>
      <c r="N571" s="220"/>
      <c r="O571" s="135">
        <f>VLOOKUP(B571,EXPLORACION!$A$2:$P$529,15,FALSE)</f>
        <v>4961989.9417000003</v>
      </c>
      <c r="P571" s="214">
        <f>VLOOKUP(B571,EXPLORACION!$A$2:$P$529,16,FALSE)</f>
        <v>2172183.4608999998</v>
      </c>
    </row>
    <row r="572" spans="1:16" hidden="1">
      <c r="A572" s="130" t="str">
        <f t="shared" ref="A572:A635" si="68">CONCATENATE(D572,E572,G572,F572,"E",H572)</f>
        <v>AUS22P1E1</v>
      </c>
      <c r="B572" s="130" t="str">
        <f t="shared" si="61"/>
        <v>AUS22P1</v>
      </c>
      <c r="C572" s="254" t="str">
        <f t="shared" si="62"/>
        <v>AUS22</v>
      </c>
      <c r="D572" s="109" t="s">
        <v>273</v>
      </c>
      <c r="E572" s="171">
        <v>22</v>
      </c>
      <c r="F572" s="109">
        <v>1</v>
      </c>
      <c r="G572" s="171" t="s">
        <v>8</v>
      </c>
      <c r="H572" s="109">
        <v>1</v>
      </c>
      <c r="I572" s="137">
        <v>0</v>
      </c>
      <c r="J572" s="133">
        <v>0.4</v>
      </c>
      <c r="K572" s="137">
        <f t="shared" si="63"/>
        <v>0.4</v>
      </c>
      <c r="L572" s="109" t="s">
        <v>1116</v>
      </c>
      <c r="M572" s="172" t="s">
        <v>1121</v>
      </c>
      <c r="N572" s="220"/>
      <c r="O572" s="135">
        <f>VLOOKUP(B572,EXPLORACION!$A$2:$P$529,15,FALSE)</f>
        <v>4961989.9417000003</v>
      </c>
      <c r="P572" s="214">
        <f>VLOOKUP(B572,EXPLORACION!$A$2:$P$529,16,FALSE)</f>
        <v>2172183.4608999998</v>
      </c>
    </row>
    <row r="573" spans="1:16" hidden="1">
      <c r="A573" s="130" t="str">
        <f t="shared" si="68"/>
        <v>AUS22P1E1</v>
      </c>
      <c r="B573" s="130" t="str">
        <f t="shared" si="61"/>
        <v>AUS22P1</v>
      </c>
      <c r="C573" s="254" t="str">
        <f t="shared" si="62"/>
        <v>AUS22</v>
      </c>
      <c r="D573" s="109" t="s">
        <v>273</v>
      </c>
      <c r="E573" s="171">
        <v>22</v>
      </c>
      <c r="F573" s="109">
        <v>1</v>
      </c>
      <c r="G573" s="171" t="s">
        <v>8</v>
      </c>
      <c r="H573" s="109">
        <v>1</v>
      </c>
      <c r="I573" s="137">
        <f>J572</f>
        <v>0.4</v>
      </c>
      <c r="J573" s="133">
        <v>4</v>
      </c>
      <c r="K573" s="137">
        <f t="shared" si="63"/>
        <v>3.6</v>
      </c>
      <c r="L573" s="109" t="s">
        <v>1116</v>
      </c>
      <c r="M573" s="172" t="s">
        <v>1229</v>
      </c>
      <c r="N573" s="220"/>
      <c r="O573" s="135">
        <f>VLOOKUP(B573,EXPLORACION!$A$2:$P$529,15,FALSE)</f>
        <v>4961989.9417000003</v>
      </c>
      <c r="P573" s="214">
        <f>VLOOKUP(B573,EXPLORACION!$A$2:$P$529,16,FALSE)</f>
        <v>2172183.4608999998</v>
      </c>
    </row>
    <row r="574" spans="1:16" hidden="1">
      <c r="A574" s="130" t="str">
        <f t="shared" si="68"/>
        <v>AUS22P1E1</v>
      </c>
      <c r="B574" s="130" t="str">
        <f t="shared" si="61"/>
        <v>AUS22P1</v>
      </c>
      <c r="C574" s="254" t="str">
        <f t="shared" si="62"/>
        <v>AUS22</v>
      </c>
      <c r="D574" s="109" t="s">
        <v>273</v>
      </c>
      <c r="E574" s="171">
        <v>22</v>
      </c>
      <c r="F574" s="109">
        <v>1</v>
      </c>
      <c r="G574" s="171" t="s">
        <v>8</v>
      </c>
      <c r="H574" s="109">
        <v>1</v>
      </c>
      <c r="I574" s="137">
        <f>J573</f>
        <v>4</v>
      </c>
      <c r="J574" s="133">
        <v>7</v>
      </c>
      <c r="K574" s="137">
        <f t="shared" si="63"/>
        <v>3</v>
      </c>
      <c r="L574" s="109" t="s">
        <v>1116</v>
      </c>
      <c r="M574" s="172" t="s">
        <v>1230</v>
      </c>
      <c r="N574" s="220"/>
      <c r="O574" s="135">
        <f>VLOOKUP(B574,EXPLORACION!$A$2:$P$529,15,FALSE)</f>
        <v>4961989.9417000003</v>
      </c>
      <c r="P574" s="214">
        <f>VLOOKUP(B574,EXPLORACION!$A$2:$P$529,16,FALSE)</f>
        <v>2172183.4608999998</v>
      </c>
    </row>
    <row r="575" spans="1:16" hidden="1">
      <c r="A575" s="130" t="str">
        <f t="shared" si="68"/>
        <v>AUS22P1E2</v>
      </c>
      <c r="B575" s="130" t="str">
        <f t="shared" si="61"/>
        <v>AUS22P1</v>
      </c>
      <c r="C575" s="254" t="str">
        <f t="shared" si="62"/>
        <v>AUS22</v>
      </c>
      <c r="D575" s="109" t="s">
        <v>273</v>
      </c>
      <c r="E575" s="171">
        <v>22</v>
      </c>
      <c r="F575" s="109">
        <v>1</v>
      </c>
      <c r="G575" s="171" t="s">
        <v>8</v>
      </c>
      <c r="H575" s="109">
        <v>2</v>
      </c>
      <c r="I575" s="137">
        <f>J574</f>
        <v>7</v>
      </c>
      <c r="J575" s="133">
        <v>11</v>
      </c>
      <c r="K575" s="137">
        <f t="shared" si="63"/>
        <v>4</v>
      </c>
      <c r="L575" s="109" t="s">
        <v>1116</v>
      </c>
      <c r="M575" s="172" t="s">
        <v>1258</v>
      </c>
      <c r="N575" s="109"/>
      <c r="O575" s="135">
        <f>VLOOKUP(B575,EXPLORACION!$A$2:$P$529,15,FALSE)</f>
        <v>4961989.9417000003</v>
      </c>
      <c r="P575" s="214">
        <f>VLOOKUP(B575,EXPLORACION!$A$2:$P$529,16,FALSE)</f>
        <v>2172183.4608999998</v>
      </c>
    </row>
    <row r="576" spans="1:16" hidden="1">
      <c r="A576" s="130" t="str">
        <f t="shared" si="68"/>
        <v>AUS22P1E3</v>
      </c>
      <c r="B576" s="130" t="str">
        <f t="shared" si="61"/>
        <v>AUS22P1</v>
      </c>
      <c r="C576" s="254" t="str">
        <f t="shared" si="62"/>
        <v>AUS22</v>
      </c>
      <c r="D576" s="109" t="s">
        <v>273</v>
      </c>
      <c r="E576" s="171">
        <v>22</v>
      </c>
      <c r="F576" s="109">
        <v>1</v>
      </c>
      <c r="G576" s="171" t="s">
        <v>8</v>
      </c>
      <c r="H576" s="109">
        <v>3</v>
      </c>
      <c r="I576" s="137">
        <f>J575</f>
        <v>11</v>
      </c>
      <c r="J576" s="133">
        <v>13</v>
      </c>
      <c r="K576" s="137">
        <f t="shared" si="63"/>
        <v>2</v>
      </c>
      <c r="L576" s="109" t="s">
        <v>1116</v>
      </c>
      <c r="M576" s="172" t="s">
        <v>1231</v>
      </c>
      <c r="N576" s="109"/>
      <c r="O576" s="135">
        <f>VLOOKUP(B576,EXPLORACION!$A$2:$P$529,15,FALSE)</f>
        <v>4961989.9417000003</v>
      </c>
      <c r="P576" s="214">
        <f>VLOOKUP(B576,EXPLORACION!$A$2:$P$529,16,FALSE)</f>
        <v>2172183.4608999998</v>
      </c>
    </row>
    <row r="577" spans="1:16" ht="25.5" hidden="1">
      <c r="A577" s="130" t="str">
        <f t="shared" si="68"/>
        <v>AUS22P1E3</v>
      </c>
      <c r="B577" s="130" t="str">
        <f t="shared" si="61"/>
        <v>AUS22P1</v>
      </c>
      <c r="C577" s="254" t="str">
        <f t="shared" si="62"/>
        <v>AUS22</v>
      </c>
      <c r="D577" s="109" t="s">
        <v>273</v>
      </c>
      <c r="E577" s="171">
        <v>22</v>
      </c>
      <c r="F577" s="109">
        <v>1</v>
      </c>
      <c r="G577" s="171" t="s">
        <v>8</v>
      </c>
      <c r="H577" s="109">
        <v>3</v>
      </c>
      <c r="I577" s="137">
        <f>J576</f>
        <v>13</v>
      </c>
      <c r="J577" s="133">
        <v>20</v>
      </c>
      <c r="K577" s="137">
        <f t="shared" si="63"/>
        <v>7</v>
      </c>
      <c r="L577" s="109" t="s">
        <v>1116</v>
      </c>
      <c r="M577" s="172" t="s">
        <v>1232</v>
      </c>
      <c r="N577" s="109"/>
      <c r="O577" s="135">
        <f>VLOOKUP(B577,EXPLORACION!$A$2:$P$529,15,FALSE)</f>
        <v>4961989.9417000003</v>
      </c>
      <c r="P577" s="214">
        <f>VLOOKUP(B577,EXPLORACION!$A$2:$P$529,16,FALSE)</f>
        <v>2172183.4608999998</v>
      </c>
    </row>
    <row r="578" spans="1:16" hidden="1">
      <c r="A578" s="130" t="str">
        <f t="shared" si="68"/>
        <v>IJA23P4E1</v>
      </c>
      <c r="B578" s="130" t="str">
        <f t="shared" ref="B578:B641" si="69">CONCATENATE(D578,E578,G578,F578)</f>
        <v>IJA23P4</v>
      </c>
      <c r="C578" s="254" t="str">
        <f t="shared" ref="C578:C641" si="70">CONCATENATE(D578,E578)</f>
        <v>IJA23</v>
      </c>
      <c r="D578" s="109" t="s">
        <v>1045</v>
      </c>
      <c r="E578" s="171">
        <v>23</v>
      </c>
      <c r="F578" s="109">
        <v>4</v>
      </c>
      <c r="G578" s="171" t="s">
        <v>8</v>
      </c>
      <c r="H578" s="109">
        <v>1</v>
      </c>
      <c r="I578" s="137">
        <v>0</v>
      </c>
      <c r="J578" s="133">
        <v>1</v>
      </c>
      <c r="K578" s="137">
        <f t="shared" ref="K578:K641" si="71">J578-I578</f>
        <v>1</v>
      </c>
      <c r="L578" s="109" t="s">
        <v>1064</v>
      </c>
      <c r="M578" s="172" t="s">
        <v>1277</v>
      </c>
      <c r="N578" s="109"/>
      <c r="O578" s="135">
        <f>VLOOKUP(B578,EXPLORACION!$A$2:$P$529,15,FALSE)</f>
        <v>4961366.7506999997</v>
      </c>
      <c r="P578" s="214">
        <f>VLOOKUP(B578,EXPLORACION!$A$2:$P$529,16,FALSE)</f>
        <v>2167788.3539</v>
      </c>
    </row>
    <row r="579" spans="1:16" hidden="1">
      <c r="A579" s="130" t="str">
        <f t="shared" si="68"/>
        <v>IJA23P4E2</v>
      </c>
      <c r="B579" s="130" t="str">
        <f t="shared" si="69"/>
        <v>IJA23P4</v>
      </c>
      <c r="C579" s="254" t="str">
        <f t="shared" si="70"/>
        <v>IJA23</v>
      </c>
      <c r="D579" s="109" t="s">
        <v>1045</v>
      </c>
      <c r="E579" s="171">
        <v>23</v>
      </c>
      <c r="F579" s="109">
        <v>4</v>
      </c>
      <c r="G579" s="171" t="s">
        <v>8</v>
      </c>
      <c r="H579" s="109">
        <v>2</v>
      </c>
      <c r="I579" s="137">
        <f>J578</f>
        <v>1</v>
      </c>
      <c r="J579" s="133">
        <v>3</v>
      </c>
      <c r="K579" s="137">
        <f t="shared" si="71"/>
        <v>2</v>
      </c>
      <c r="L579" s="109" t="s">
        <v>1053</v>
      </c>
      <c r="M579" s="172" t="s">
        <v>1282</v>
      </c>
      <c r="N579" s="109"/>
      <c r="O579" s="135">
        <f>VLOOKUP(B579,EXPLORACION!$A$2:$P$529,15,FALSE)</f>
        <v>4961366.7506999997</v>
      </c>
      <c r="P579" s="214">
        <f>VLOOKUP(B579,EXPLORACION!$A$2:$P$529,16,FALSE)</f>
        <v>2167788.3539</v>
      </c>
    </row>
    <row r="580" spans="1:16" hidden="1">
      <c r="A580" s="130" t="str">
        <f t="shared" si="68"/>
        <v>IJA23P4E3</v>
      </c>
      <c r="B580" s="130" t="str">
        <f t="shared" si="69"/>
        <v>IJA23P4</v>
      </c>
      <c r="C580" s="254" t="str">
        <f t="shared" si="70"/>
        <v>IJA23</v>
      </c>
      <c r="D580" s="109" t="s">
        <v>1045</v>
      </c>
      <c r="E580" s="171">
        <v>23</v>
      </c>
      <c r="F580" s="109">
        <v>4</v>
      </c>
      <c r="G580" s="171" t="s">
        <v>8</v>
      </c>
      <c r="H580" s="109">
        <v>3</v>
      </c>
      <c r="I580" s="137">
        <f>J579</f>
        <v>3</v>
      </c>
      <c r="J580" s="133">
        <v>5</v>
      </c>
      <c r="K580" s="137">
        <f t="shared" si="71"/>
        <v>2</v>
      </c>
      <c r="L580" s="109" t="s">
        <v>286</v>
      </c>
      <c r="M580" s="172" t="s">
        <v>1279</v>
      </c>
      <c r="N580" s="220"/>
      <c r="O580" s="135">
        <f>VLOOKUP(B580,EXPLORACION!$A$2:$P$529,15,FALSE)</f>
        <v>4961366.7506999997</v>
      </c>
      <c r="P580" s="214">
        <f>VLOOKUP(B580,EXPLORACION!$A$2:$P$529,16,FALSE)</f>
        <v>2167788.3539</v>
      </c>
    </row>
    <row r="581" spans="1:16" hidden="1">
      <c r="A581" s="130" t="str">
        <f t="shared" si="68"/>
        <v>IJA23P4E4</v>
      </c>
      <c r="B581" s="130" t="str">
        <f t="shared" si="69"/>
        <v>IJA23P4</v>
      </c>
      <c r="C581" s="254" t="str">
        <f t="shared" si="70"/>
        <v>IJA23</v>
      </c>
      <c r="D581" s="109" t="s">
        <v>1045</v>
      </c>
      <c r="E581" s="171">
        <v>23</v>
      </c>
      <c r="F581" s="109">
        <v>4</v>
      </c>
      <c r="G581" s="171" t="s">
        <v>8</v>
      </c>
      <c r="H581" s="109">
        <v>4</v>
      </c>
      <c r="I581" s="137">
        <f>J580</f>
        <v>5</v>
      </c>
      <c r="J581" s="133">
        <v>8</v>
      </c>
      <c r="K581" s="137">
        <f t="shared" si="71"/>
        <v>3</v>
      </c>
      <c r="L581" s="109" t="s">
        <v>340</v>
      </c>
      <c r="M581" s="172" t="s">
        <v>1240</v>
      </c>
      <c r="N581" s="220"/>
      <c r="O581" s="135">
        <f>VLOOKUP(B581,EXPLORACION!$A$2:$P$529,15,FALSE)</f>
        <v>4961366.7506999997</v>
      </c>
      <c r="P581" s="214">
        <f>VLOOKUP(B581,EXPLORACION!$A$2:$P$529,16,FALSE)</f>
        <v>2167788.3539</v>
      </c>
    </row>
    <row r="582" spans="1:16" hidden="1">
      <c r="A582" s="130" t="str">
        <f t="shared" si="68"/>
        <v>IJA23P4E5</v>
      </c>
      <c r="B582" s="130" t="str">
        <f t="shared" si="69"/>
        <v>IJA23P4</v>
      </c>
      <c r="C582" s="254" t="str">
        <f t="shared" si="70"/>
        <v>IJA23</v>
      </c>
      <c r="D582" s="109" t="s">
        <v>1045</v>
      </c>
      <c r="E582" s="171">
        <v>23</v>
      </c>
      <c r="F582" s="109">
        <v>4</v>
      </c>
      <c r="G582" s="171" t="s">
        <v>8</v>
      </c>
      <c r="H582" s="109">
        <v>5</v>
      </c>
      <c r="I582" s="137">
        <f>J581</f>
        <v>8</v>
      </c>
      <c r="J582" s="133">
        <v>12</v>
      </c>
      <c r="K582" s="137">
        <f t="shared" si="71"/>
        <v>4</v>
      </c>
      <c r="L582" s="109" t="s">
        <v>286</v>
      </c>
      <c r="M582" s="172" t="s">
        <v>1284</v>
      </c>
      <c r="N582" s="109"/>
      <c r="O582" s="135">
        <f>VLOOKUP(B582,EXPLORACION!$A$2:$P$529,15,FALSE)</f>
        <v>4961366.7506999997</v>
      </c>
      <c r="P582" s="214">
        <f>VLOOKUP(B582,EXPLORACION!$A$2:$P$529,16,FALSE)</f>
        <v>2167788.3539</v>
      </c>
    </row>
    <row r="583" spans="1:16" hidden="1">
      <c r="A583" s="130" t="str">
        <f t="shared" si="68"/>
        <v>IJA23P4E6</v>
      </c>
      <c r="B583" s="130" t="str">
        <f t="shared" si="69"/>
        <v>IJA23P4</v>
      </c>
      <c r="C583" s="254" t="str">
        <f t="shared" si="70"/>
        <v>IJA23</v>
      </c>
      <c r="D583" s="109" t="s">
        <v>1045</v>
      </c>
      <c r="E583" s="171">
        <v>23</v>
      </c>
      <c r="F583" s="109">
        <v>4</v>
      </c>
      <c r="G583" s="171" t="s">
        <v>8</v>
      </c>
      <c r="H583" s="109">
        <v>6</v>
      </c>
      <c r="I583" s="137">
        <f>J582</f>
        <v>12</v>
      </c>
      <c r="J583" s="133">
        <v>15</v>
      </c>
      <c r="K583" s="137">
        <f t="shared" si="71"/>
        <v>3</v>
      </c>
      <c r="L583" s="109" t="s">
        <v>286</v>
      </c>
      <c r="M583" s="172" t="s">
        <v>1281</v>
      </c>
      <c r="N583" s="109"/>
      <c r="O583" s="135">
        <f>VLOOKUP(B583,EXPLORACION!$A$2:$P$529,15,FALSE)</f>
        <v>4961366.7506999997</v>
      </c>
      <c r="P583" s="214">
        <f>VLOOKUP(B583,EXPLORACION!$A$2:$P$529,16,FALSE)</f>
        <v>2167788.3539</v>
      </c>
    </row>
    <row r="584" spans="1:16" hidden="1">
      <c r="A584" s="130" t="str">
        <f t="shared" si="68"/>
        <v>IJA23P3E1</v>
      </c>
      <c r="B584" s="130" t="str">
        <f t="shared" si="69"/>
        <v>IJA23P3</v>
      </c>
      <c r="C584" s="254" t="str">
        <f t="shared" si="70"/>
        <v>IJA23</v>
      </c>
      <c r="D584" s="109" t="s">
        <v>1045</v>
      </c>
      <c r="E584" s="171">
        <v>23</v>
      </c>
      <c r="F584" s="109">
        <v>3</v>
      </c>
      <c r="G584" s="171" t="s">
        <v>8</v>
      </c>
      <c r="H584" s="109">
        <v>1</v>
      </c>
      <c r="I584" s="137">
        <v>0</v>
      </c>
      <c r="J584" s="133">
        <v>1</v>
      </c>
      <c r="K584" s="137">
        <f t="shared" si="71"/>
        <v>1</v>
      </c>
      <c r="L584" s="109" t="s">
        <v>286</v>
      </c>
      <c r="M584" s="172" t="s">
        <v>1277</v>
      </c>
      <c r="N584" s="109"/>
      <c r="O584" s="135">
        <f>VLOOKUP(B584,EXPLORACION!$A$2:$P$529,15,FALSE)</f>
        <v>4961366.7506999997</v>
      </c>
      <c r="P584" s="214">
        <f>VLOOKUP(B584,EXPLORACION!$A$2:$P$529,16,FALSE)</f>
        <v>2167788.3539</v>
      </c>
    </row>
    <row r="585" spans="1:16" hidden="1">
      <c r="A585" s="130" t="str">
        <f t="shared" si="68"/>
        <v>IJA23P3E2</v>
      </c>
      <c r="B585" s="130" t="str">
        <f t="shared" si="69"/>
        <v>IJA23P3</v>
      </c>
      <c r="C585" s="254" t="str">
        <f t="shared" si="70"/>
        <v>IJA23</v>
      </c>
      <c r="D585" s="109" t="s">
        <v>1045</v>
      </c>
      <c r="E585" s="171">
        <v>23</v>
      </c>
      <c r="F585" s="109">
        <v>3</v>
      </c>
      <c r="G585" s="171" t="s">
        <v>8</v>
      </c>
      <c r="H585" s="109">
        <v>2</v>
      </c>
      <c r="I585" s="137">
        <f>J584</f>
        <v>1</v>
      </c>
      <c r="J585" s="133">
        <v>3</v>
      </c>
      <c r="K585" s="137">
        <f t="shared" si="71"/>
        <v>2</v>
      </c>
      <c r="L585" s="109" t="s">
        <v>286</v>
      </c>
      <c r="M585" s="172" t="s">
        <v>1282</v>
      </c>
      <c r="N585" s="109"/>
      <c r="O585" s="135">
        <f>VLOOKUP(B585,EXPLORACION!$A$2:$P$529,15,FALSE)</f>
        <v>4961366.7506999997</v>
      </c>
      <c r="P585" s="214">
        <f>VLOOKUP(B585,EXPLORACION!$A$2:$P$529,16,FALSE)</f>
        <v>2167788.3539</v>
      </c>
    </row>
    <row r="586" spans="1:16" hidden="1">
      <c r="A586" s="130" t="str">
        <f t="shared" si="68"/>
        <v>IJA23P3E3</v>
      </c>
      <c r="B586" s="130" t="str">
        <f t="shared" si="69"/>
        <v>IJA23P3</v>
      </c>
      <c r="C586" s="254" t="str">
        <f t="shared" si="70"/>
        <v>IJA23</v>
      </c>
      <c r="D586" s="109" t="s">
        <v>1045</v>
      </c>
      <c r="E586" s="171">
        <v>23</v>
      </c>
      <c r="F586" s="109">
        <v>3</v>
      </c>
      <c r="G586" s="171" t="s">
        <v>8</v>
      </c>
      <c r="H586" s="109">
        <v>3</v>
      </c>
      <c r="I586" s="137">
        <f>J585</f>
        <v>3</v>
      </c>
      <c r="J586" s="133">
        <v>5</v>
      </c>
      <c r="K586" s="137">
        <f t="shared" si="71"/>
        <v>2</v>
      </c>
      <c r="L586" s="109" t="s">
        <v>286</v>
      </c>
      <c r="M586" s="172" t="s">
        <v>1279</v>
      </c>
      <c r="N586" s="109"/>
      <c r="O586" s="135">
        <f>VLOOKUP(B586,EXPLORACION!$A$2:$P$529,15,FALSE)</f>
        <v>4961366.7506999997</v>
      </c>
      <c r="P586" s="214">
        <f>VLOOKUP(B586,EXPLORACION!$A$2:$P$529,16,FALSE)</f>
        <v>2167788.3539</v>
      </c>
    </row>
    <row r="587" spans="1:16" hidden="1">
      <c r="A587" s="130" t="str">
        <f t="shared" si="68"/>
        <v>IJA23P3E4</v>
      </c>
      <c r="B587" s="130" t="str">
        <f t="shared" si="69"/>
        <v>IJA23P3</v>
      </c>
      <c r="C587" s="254" t="str">
        <f t="shared" si="70"/>
        <v>IJA23</v>
      </c>
      <c r="D587" s="109" t="s">
        <v>1045</v>
      </c>
      <c r="E587" s="171">
        <v>23</v>
      </c>
      <c r="F587" s="109">
        <v>3</v>
      </c>
      <c r="G587" s="171" t="s">
        <v>8</v>
      </c>
      <c r="H587" s="109">
        <v>4</v>
      </c>
      <c r="I587" s="137">
        <f>J586</f>
        <v>5</v>
      </c>
      <c r="J587" s="133">
        <v>8</v>
      </c>
      <c r="K587" s="137">
        <f t="shared" si="71"/>
        <v>3</v>
      </c>
      <c r="L587" s="109" t="s">
        <v>286</v>
      </c>
      <c r="M587" s="172" t="s">
        <v>1240</v>
      </c>
      <c r="N587" s="109"/>
      <c r="O587" s="135">
        <f>VLOOKUP(B587,EXPLORACION!$A$2:$P$529,15,FALSE)</f>
        <v>4961366.7506999997</v>
      </c>
      <c r="P587" s="214">
        <f>VLOOKUP(B587,EXPLORACION!$A$2:$P$529,16,FALSE)</f>
        <v>2167788.3539</v>
      </c>
    </row>
    <row r="588" spans="1:16" hidden="1">
      <c r="A588" s="130" t="str">
        <f t="shared" si="68"/>
        <v>IJA23P3E5</v>
      </c>
      <c r="B588" s="130" t="str">
        <f t="shared" si="69"/>
        <v>IJA23P3</v>
      </c>
      <c r="C588" s="254" t="str">
        <f t="shared" si="70"/>
        <v>IJA23</v>
      </c>
      <c r="D588" s="109" t="s">
        <v>1045</v>
      </c>
      <c r="E588" s="171">
        <v>23</v>
      </c>
      <c r="F588" s="109">
        <v>3</v>
      </c>
      <c r="G588" s="171" t="s">
        <v>8</v>
      </c>
      <c r="H588" s="109">
        <v>5</v>
      </c>
      <c r="I588" s="137">
        <f>J587</f>
        <v>8</v>
      </c>
      <c r="J588" s="133">
        <v>12</v>
      </c>
      <c r="K588" s="137">
        <f t="shared" si="71"/>
        <v>4</v>
      </c>
      <c r="L588" s="109" t="s">
        <v>286</v>
      </c>
      <c r="M588" s="172" t="s">
        <v>1283</v>
      </c>
      <c r="N588" s="220"/>
      <c r="O588" s="135">
        <f>VLOOKUP(B588,EXPLORACION!$A$2:$P$529,15,FALSE)</f>
        <v>4961366.7506999997</v>
      </c>
      <c r="P588" s="214">
        <f>VLOOKUP(B588,EXPLORACION!$A$2:$P$529,16,FALSE)</f>
        <v>2167788.3539</v>
      </c>
    </row>
    <row r="589" spans="1:16" hidden="1">
      <c r="A589" s="130" t="str">
        <f t="shared" si="68"/>
        <v>IJA23P3E6</v>
      </c>
      <c r="B589" s="130" t="str">
        <f t="shared" si="69"/>
        <v>IJA23P3</v>
      </c>
      <c r="C589" s="254" t="str">
        <f t="shared" si="70"/>
        <v>IJA23</v>
      </c>
      <c r="D589" s="109" t="s">
        <v>1045</v>
      </c>
      <c r="E589" s="171">
        <v>23</v>
      </c>
      <c r="F589" s="109">
        <v>3</v>
      </c>
      <c r="G589" s="171" t="s">
        <v>8</v>
      </c>
      <c r="H589" s="109">
        <v>6</v>
      </c>
      <c r="I589" s="137">
        <f>J588</f>
        <v>12</v>
      </c>
      <c r="J589" s="133">
        <v>15</v>
      </c>
      <c r="K589" s="137">
        <f t="shared" si="71"/>
        <v>3</v>
      </c>
      <c r="L589" s="109" t="s">
        <v>286</v>
      </c>
      <c r="M589" s="172" t="s">
        <v>1281</v>
      </c>
      <c r="N589" s="220"/>
      <c r="O589" s="135">
        <f>VLOOKUP(B589,EXPLORACION!$A$2:$P$529,15,FALSE)</f>
        <v>4961366.7506999997</v>
      </c>
      <c r="P589" s="214">
        <f>VLOOKUP(B589,EXPLORACION!$A$2:$P$529,16,FALSE)</f>
        <v>2167788.3539</v>
      </c>
    </row>
    <row r="590" spans="1:16" hidden="1">
      <c r="A590" s="130" t="str">
        <f t="shared" si="68"/>
        <v>IJA23P2E1</v>
      </c>
      <c r="B590" s="130" t="str">
        <f t="shared" si="69"/>
        <v>IJA23P2</v>
      </c>
      <c r="C590" s="254" t="str">
        <f t="shared" si="70"/>
        <v>IJA23</v>
      </c>
      <c r="D590" s="109" t="s">
        <v>1045</v>
      </c>
      <c r="E590" s="171">
        <v>23</v>
      </c>
      <c r="F590" s="109">
        <v>2</v>
      </c>
      <c r="G590" s="171" t="s">
        <v>8</v>
      </c>
      <c r="H590" s="109">
        <v>1</v>
      </c>
      <c r="I590" s="137">
        <v>0</v>
      </c>
      <c r="J590" s="133">
        <v>1</v>
      </c>
      <c r="K590" s="137">
        <f t="shared" si="71"/>
        <v>1</v>
      </c>
      <c r="L590" s="109" t="s">
        <v>340</v>
      </c>
      <c r="M590" s="172" t="s">
        <v>1277</v>
      </c>
      <c r="N590" s="220"/>
      <c r="O590" s="135">
        <f>VLOOKUP(B590,EXPLORACION!$A$2:$P$529,15,FALSE)</f>
        <v>4961366.7506999997</v>
      </c>
      <c r="P590" s="214">
        <f>VLOOKUP(B590,EXPLORACION!$A$2:$P$529,16,FALSE)</f>
        <v>2167788.3539</v>
      </c>
    </row>
    <row r="591" spans="1:16" hidden="1">
      <c r="A591" s="130" t="str">
        <f t="shared" si="68"/>
        <v>IJA23P2E2</v>
      </c>
      <c r="B591" s="130" t="str">
        <f t="shared" si="69"/>
        <v>IJA23P2</v>
      </c>
      <c r="C591" s="254" t="str">
        <f t="shared" si="70"/>
        <v>IJA23</v>
      </c>
      <c r="D591" s="109" t="s">
        <v>1045</v>
      </c>
      <c r="E591" s="171">
        <v>23</v>
      </c>
      <c r="F591" s="109">
        <v>2</v>
      </c>
      <c r="G591" s="171" t="s">
        <v>8</v>
      </c>
      <c r="H591" s="109">
        <v>2</v>
      </c>
      <c r="I591" s="137">
        <f>J590</f>
        <v>1</v>
      </c>
      <c r="J591" s="133">
        <v>3</v>
      </c>
      <c r="K591" s="137">
        <f t="shared" si="71"/>
        <v>2</v>
      </c>
      <c r="L591" s="109" t="s">
        <v>286</v>
      </c>
      <c r="M591" s="172" t="s">
        <v>1278</v>
      </c>
      <c r="N591" s="220"/>
      <c r="O591" s="135">
        <f>VLOOKUP(B591,EXPLORACION!$A$2:$P$529,15,FALSE)</f>
        <v>4961366.7506999997</v>
      </c>
      <c r="P591" s="214">
        <f>VLOOKUP(B591,EXPLORACION!$A$2:$P$529,16,FALSE)</f>
        <v>2167788.3539</v>
      </c>
    </row>
    <row r="592" spans="1:16" hidden="1">
      <c r="A592" s="130" t="str">
        <f t="shared" si="68"/>
        <v>IJA23P2E3</v>
      </c>
      <c r="B592" s="130" t="str">
        <f t="shared" si="69"/>
        <v>IJA23P2</v>
      </c>
      <c r="C592" s="254" t="str">
        <f t="shared" si="70"/>
        <v>IJA23</v>
      </c>
      <c r="D592" s="109" t="s">
        <v>1045</v>
      </c>
      <c r="E592" s="171">
        <v>23</v>
      </c>
      <c r="F592" s="109">
        <v>2</v>
      </c>
      <c r="G592" s="171" t="s">
        <v>8</v>
      </c>
      <c r="H592" s="109">
        <v>3</v>
      </c>
      <c r="I592" s="137">
        <f>J591</f>
        <v>3</v>
      </c>
      <c r="J592" s="133">
        <v>5</v>
      </c>
      <c r="K592" s="137">
        <f t="shared" si="71"/>
        <v>2</v>
      </c>
      <c r="L592" s="109" t="s">
        <v>286</v>
      </c>
      <c r="M592" s="172" t="s">
        <v>1279</v>
      </c>
      <c r="N592" s="109"/>
      <c r="O592" s="135">
        <f>VLOOKUP(B592,EXPLORACION!$A$2:$P$529,15,FALSE)</f>
        <v>4961366.7506999997</v>
      </c>
      <c r="P592" s="214">
        <f>VLOOKUP(B592,EXPLORACION!$A$2:$P$529,16,FALSE)</f>
        <v>2167788.3539</v>
      </c>
    </row>
    <row r="593" spans="1:16" hidden="1">
      <c r="A593" s="130" t="str">
        <f t="shared" si="68"/>
        <v>IJA23P2E4</v>
      </c>
      <c r="B593" s="130" t="str">
        <f t="shared" si="69"/>
        <v>IJA23P2</v>
      </c>
      <c r="C593" s="254" t="str">
        <f t="shared" si="70"/>
        <v>IJA23</v>
      </c>
      <c r="D593" s="109" t="s">
        <v>1045</v>
      </c>
      <c r="E593" s="171">
        <v>23</v>
      </c>
      <c r="F593" s="109">
        <v>2</v>
      </c>
      <c r="G593" s="171" t="s">
        <v>8</v>
      </c>
      <c r="H593" s="109">
        <v>4</v>
      </c>
      <c r="I593" s="137">
        <f>J592</f>
        <v>5</v>
      </c>
      <c r="J593" s="133">
        <v>8</v>
      </c>
      <c r="K593" s="137">
        <f t="shared" si="71"/>
        <v>3</v>
      </c>
      <c r="L593" s="109" t="s">
        <v>1053</v>
      </c>
      <c r="M593" s="172" t="s">
        <v>1280</v>
      </c>
      <c r="N593" s="109"/>
      <c r="O593" s="135">
        <f>VLOOKUP(B593,EXPLORACION!$A$2:$P$529,15,FALSE)</f>
        <v>4961366.7506999997</v>
      </c>
      <c r="P593" s="214">
        <f>VLOOKUP(B593,EXPLORACION!$A$2:$P$529,16,FALSE)</f>
        <v>2167788.3539</v>
      </c>
    </row>
    <row r="594" spans="1:16" hidden="1">
      <c r="A594" s="130" t="str">
        <f t="shared" si="68"/>
        <v>IJA23P2E5</v>
      </c>
      <c r="B594" s="130" t="str">
        <f t="shared" si="69"/>
        <v>IJA23P2</v>
      </c>
      <c r="C594" s="254" t="str">
        <f t="shared" si="70"/>
        <v>IJA23</v>
      </c>
      <c r="D594" s="109" t="s">
        <v>1045</v>
      </c>
      <c r="E594" s="171">
        <v>23</v>
      </c>
      <c r="F594" s="109">
        <v>2</v>
      </c>
      <c r="G594" s="171" t="s">
        <v>8</v>
      </c>
      <c r="H594" s="109">
        <v>5</v>
      </c>
      <c r="I594" s="137">
        <f>J593</f>
        <v>8</v>
      </c>
      <c r="J594" s="133">
        <v>12</v>
      </c>
      <c r="K594" s="137">
        <f t="shared" si="71"/>
        <v>4</v>
      </c>
      <c r="L594" s="109" t="s">
        <v>286</v>
      </c>
      <c r="M594" s="172" t="s">
        <v>1280</v>
      </c>
      <c r="N594" s="109"/>
      <c r="O594" s="135">
        <f>VLOOKUP(B594,EXPLORACION!$A$2:$P$529,15,FALSE)</f>
        <v>4961366.7506999997</v>
      </c>
      <c r="P594" s="214">
        <f>VLOOKUP(B594,EXPLORACION!$A$2:$P$529,16,FALSE)</f>
        <v>2167788.3539</v>
      </c>
    </row>
    <row r="595" spans="1:16" hidden="1">
      <c r="A595" s="130" t="str">
        <f t="shared" si="68"/>
        <v>IJA23P2E6</v>
      </c>
      <c r="B595" s="130" t="str">
        <f t="shared" si="69"/>
        <v>IJA23P2</v>
      </c>
      <c r="C595" s="254" t="str">
        <f t="shared" si="70"/>
        <v>IJA23</v>
      </c>
      <c r="D595" s="109" t="s">
        <v>1045</v>
      </c>
      <c r="E595" s="171">
        <v>23</v>
      </c>
      <c r="F595" s="109">
        <v>2</v>
      </c>
      <c r="G595" s="171" t="s">
        <v>8</v>
      </c>
      <c r="H595" s="109">
        <v>6</v>
      </c>
      <c r="I595" s="137">
        <f>J594</f>
        <v>12</v>
      </c>
      <c r="J595" s="133">
        <v>15</v>
      </c>
      <c r="K595" s="137">
        <f t="shared" si="71"/>
        <v>3</v>
      </c>
      <c r="L595" s="109" t="s">
        <v>286</v>
      </c>
      <c r="M595" s="172" t="s">
        <v>1281</v>
      </c>
      <c r="N595" s="109"/>
      <c r="O595" s="135">
        <f>VLOOKUP(B595,EXPLORACION!$A$2:$P$529,15,FALSE)</f>
        <v>4961366.7506999997</v>
      </c>
      <c r="P595" s="214">
        <f>VLOOKUP(B595,EXPLORACION!$A$2:$P$529,16,FALSE)</f>
        <v>2167788.3539</v>
      </c>
    </row>
    <row r="596" spans="1:16" hidden="1">
      <c r="A596" s="130" t="str">
        <f t="shared" si="68"/>
        <v>IJA23P1E1</v>
      </c>
      <c r="B596" s="130" t="str">
        <f t="shared" si="69"/>
        <v>IJA23P1</v>
      </c>
      <c r="C596" s="254" t="str">
        <f t="shared" si="70"/>
        <v>IJA23</v>
      </c>
      <c r="D596" s="109" t="s">
        <v>1045</v>
      </c>
      <c r="E596" s="171">
        <v>23</v>
      </c>
      <c r="F596" s="109">
        <v>1</v>
      </c>
      <c r="G596" s="171" t="s">
        <v>8</v>
      </c>
      <c r="H596" s="109">
        <v>1</v>
      </c>
      <c r="I596" s="137">
        <v>0</v>
      </c>
      <c r="J596" s="133">
        <v>1</v>
      </c>
      <c r="K596" s="137">
        <f t="shared" si="71"/>
        <v>1</v>
      </c>
      <c r="L596" s="109" t="s">
        <v>1053</v>
      </c>
      <c r="M596" s="172" t="s">
        <v>1275</v>
      </c>
      <c r="N596" s="109"/>
      <c r="O596" s="135">
        <f>VLOOKUP(B596,EXPLORACION!$A$2:$P$529,15,FALSE)</f>
        <v>4961366.7506999997</v>
      </c>
      <c r="P596" s="214">
        <f>VLOOKUP(B596,EXPLORACION!$A$2:$P$529,16,FALSE)</f>
        <v>2167788.3539</v>
      </c>
    </row>
    <row r="597" spans="1:16" hidden="1">
      <c r="A597" s="130" t="str">
        <f t="shared" si="68"/>
        <v>IJA23P1E2</v>
      </c>
      <c r="B597" s="130" t="str">
        <f t="shared" si="69"/>
        <v>IJA23P1</v>
      </c>
      <c r="C597" s="254" t="str">
        <f t="shared" si="70"/>
        <v>IJA23</v>
      </c>
      <c r="D597" s="109" t="s">
        <v>1045</v>
      </c>
      <c r="E597" s="171">
        <v>23</v>
      </c>
      <c r="F597" s="109">
        <v>1</v>
      </c>
      <c r="G597" s="171" t="s">
        <v>8</v>
      </c>
      <c r="H597" s="109">
        <v>2</v>
      </c>
      <c r="I597" s="137">
        <f>J596</f>
        <v>1</v>
      </c>
      <c r="J597" s="133">
        <v>3</v>
      </c>
      <c r="K597" s="137">
        <f t="shared" si="71"/>
        <v>2</v>
      </c>
      <c r="L597" s="109" t="s">
        <v>286</v>
      </c>
      <c r="M597" s="172" t="s">
        <v>1238</v>
      </c>
      <c r="N597" s="109"/>
      <c r="O597" s="135">
        <f>VLOOKUP(B597,EXPLORACION!$A$2:$P$529,15,FALSE)</f>
        <v>4961366.7506999997</v>
      </c>
      <c r="P597" s="214">
        <f>VLOOKUP(B597,EXPLORACION!$A$2:$P$529,16,FALSE)</f>
        <v>2167788.3539</v>
      </c>
    </row>
    <row r="598" spans="1:16" hidden="1">
      <c r="A598" s="130" t="str">
        <f t="shared" si="68"/>
        <v>IJA23P1E3</v>
      </c>
      <c r="B598" s="130" t="str">
        <f t="shared" si="69"/>
        <v>IJA23P1</v>
      </c>
      <c r="C598" s="254" t="str">
        <f t="shared" si="70"/>
        <v>IJA23</v>
      </c>
      <c r="D598" s="109" t="s">
        <v>1045</v>
      </c>
      <c r="E598" s="171">
        <v>23</v>
      </c>
      <c r="F598" s="109">
        <v>1</v>
      </c>
      <c r="G598" s="171" t="s">
        <v>8</v>
      </c>
      <c r="H598" s="109">
        <v>3</v>
      </c>
      <c r="I598" s="137">
        <f>J597</f>
        <v>3</v>
      </c>
      <c r="J598" s="133">
        <v>5</v>
      </c>
      <c r="K598" s="137">
        <f t="shared" si="71"/>
        <v>2</v>
      </c>
      <c r="L598" s="109" t="s">
        <v>286</v>
      </c>
      <c r="M598" s="172" t="s">
        <v>1239</v>
      </c>
      <c r="N598" s="220"/>
      <c r="O598" s="135">
        <f>VLOOKUP(B598,EXPLORACION!$A$2:$P$529,15,FALSE)</f>
        <v>4961366.7506999997</v>
      </c>
      <c r="P598" s="214">
        <f>VLOOKUP(B598,EXPLORACION!$A$2:$P$529,16,FALSE)</f>
        <v>2167788.3539</v>
      </c>
    </row>
    <row r="599" spans="1:16" hidden="1">
      <c r="A599" s="130" t="str">
        <f t="shared" si="68"/>
        <v>IJA23P1E4</v>
      </c>
      <c r="B599" s="130" t="str">
        <f t="shared" si="69"/>
        <v>IJA23P1</v>
      </c>
      <c r="C599" s="254" t="str">
        <f t="shared" si="70"/>
        <v>IJA23</v>
      </c>
      <c r="D599" s="109" t="s">
        <v>1045</v>
      </c>
      <c r="E599" s="171">
        <v>23</v>
      </c>
      <c r="F599" s="109">
        <v>1</v>
      </c>
      <c r="G599" s="171" t="s">
        <v>8</v>
      </c>
      <c r="H599" s="109">
        <v>4</v>
      </c>
      <c r="I599" s="137">
        <f>J598</f>
        <v>5</v>
      </c>
      <c r="J599" s="133">
        <v>8</v>
      </c>
      <c r="K599" s="137">
        <f t="shared" si="71"/>
        <v>3</v>
      </c>
      <c r="L599" s="109" t="s">
        <v>286</v>
      </c>
      <c r="M599" s="172" t="s">
        <v>1240</v>
      </c>
      <c r="N599" s="109"/>
      <c r="O599" s="135">
        <f>VLOOKUP(B599,EXPLORACION!$A$2:$P$529,15,FALSE)</f>
        <v>4961366.7506999997</v>
      </c>
      <c r="P599" s="214">
        <f>VLOOKUP(B599,EXPLORACION!$A$2:$P$529,16,FALSE)</f>
        <v>2167788.3539</v>
      </c>
    </row>
    <row r="600" spans="1:16" hidden="1">
      <c r="A600" s="130" t="str">
        <f t="shared" si="68"/>
        <v>IJA23P1E5</v>
      </c>
      <c r="B600" s="130" t="str">
        <f t="shared" si="69"/>
        <v>IJA23P1</v>
      </c>
      <c r="C600" s="254" t="str">
        <f t="shared" si="70"/>
        <v>IJA23</v>
      </c>
      <c r="D600" s="109" t="s">
        <v>1045</v>
      </c>
      <c r="E600" s="171">
        <v>23</v>
      </c>
      <c r="F600" s="109">
        <v>1</v>
      </c>
      <c r="G600" s="171" t="s">
        <v>8</v>
      </c>
      <c r="H600" s="109">
        <v>5</v>
      </c>
      <c r="I600" s="137">
        <f>J599</f>
        <v>8</v>
      </c>
      <c r="J600" s="133">
        <v>12</v>
      </c>
      <c r="K600" s="137">
        <f t="shared" si="71"/>
        <v>4</v>
      </c>
      <c r="L600" s="109" t="s">
        <v>340</v>
      </c>
      <c r="M600" s="172" t="s">
        <v>1241</v>
      </c>
      <c r="N600" s="109"/>
      <c r="O600" s="135">
        <f>VLOOKUP(B600,EXPLORACION!$A$2:$P$529,15,FALSE)</f>
        <v>4961366.7506999997</v>
      </c>
      <c r="P600" s="214">
        <f>VLOOKUP(B600,EXPLORACION!$A$2:$P$529,16,FALSE)</f>
        <v>2167788.3539</v>
      </c>
    </row>
    <row r="601" spans="1:16" hidden="1">
      <c r="A601" s="130" t="str">
        <f t="shared" si="68"/>
        <v>IJA23P1E6</v>
      </c>
      <c r="B601" s="130" t="str">
        <f t="shared" si="69"/>
        <v>IJA23P1</v>
      </c>
      <c r="C601" s="254" t="str">
        <f t="shared" si="70"/>
        <v>IJA23</v>
      </c>
      <c r="D601" s="109" t="s">
        <v>1045</v>
      </c>
      <c r="E601" s="171">
        <v>23</v>
      </c>
      <c r="F601" s="109">
        <v>1</v>
      </c>
      <c r="G601" s="171" t="s">
        <v>8</v>
      </c>
      <c r="H601" s="109">
        <v>6</v>
      </c>
      <c r="I601" s="137">
        <f>J600</f>
        <v>12</v>
      </c>
      <c r="J601" s="133">
        <v>15</v>
      </c>
      <c r="K601" s="137">
        <f t="shared" si="71"/>
        <v>3</v>
      </c>
      <c r="L601" s="109" t="s">
        <v>340</v>
      </c>
      <c r="M601" s="172" t="s">
        <v>1242</v>
      </c>
      <c r="N601" s="109"/>
      <c r="O601" s="135">
        <f>VLOOKUP(B601,EXPLORACION!$A$2:$P$529,15,FALSE)</f>
        <v>4961366.7506999997</v>
      </c>
      <c r="P601" s="214">
        <f>VLOOKUP(B601,EXPLORACION!$A$2:$P$529,16,FALSE)</f>
        <v>2167788.3539</v>
      </c>
    </row>
    <row r="602" spans="1:16" hidden="1">
      <c r="A602" s="130" t="str">
        <f t="shared" si="68"/>
        <v>AUS24P4E1</v>
      </c>
      <c r="B602" s="130" t="str">
        <f t="shared" si="69"/>
        <v>AUS24P4</v>
      </c>
      <c r="C602" s="254" t="str">
        <f t="shared" si="70"/>
        <v>AUS24</v>
      </c>
      <c r="D602" s="109" t="s">
        <v>273</v>
      </c>
      <c r="E602" s="171">
        <v>24</v>
      </c>
      <c r="F602" s="109">
        <v>4</v>
      </c>
      <c r="G602" s="171" t="s">
        <v>8</v>
      </c>
      <c r="H602" s="109">
        <v>1</v>
      </c>
      <c r="I602" s="137">
        <v>0</v>
      </c>
      <c r="J602" s="133">
        <v>0.3</v>
      </c>
      <c r="K602" s="137">
        <f t="shared" si="71"/>
        <v>0.3</v>
      </c>
      <c r="L602" s="109"/>
      <c r="M602" s="172" t="s">
        <v>1121</v>
      </c>
      <c r="N602" s="109"/>
      <c r="O602" s="135">
        <f>VLOOKUP(B602,EXPLORACION!$A$2:$P$529,15,FALSE)</f>
        <v>4960843.1278999997</v>
      </c>
      <c r="P602" s="214">
        <f>VLOOKUP(B602,EXPLORACION!$A$2:$P$529,16,FALSE)</f>
        <v>2169069.8281</v>
      </c>
    </row>
    <row r="603" spans="1:16" hidden="1">
      <c r="A603" s="130" t="str">
        <f t="shared" si="68"/>
        <v>AUS24P4E2</v>
      </c>
      <c r="B603" s="130" t="str">
        <f t="shared" si="69"/>
        <v>AUS24P4</v>
      </c>
      <c r="C603" s="254" t="str">
        <f t="shared" si="70"/>
        <v>AUS24</v>
      </c>
      <c r="D603" s="109" t="s">
        <v>273</v>
      </c>
      <c r="E603" s="171">
        <v>24</v>
      </c>
      <c r="F603" s="109">
        <v>4</v>
      </c>
      <c r="G603" s="171" t="s">
        <v>8</v>
      </c>
      <c r="H603" s="109">
        <v>2</v>
      </c>
      <c r="I603" s="137">
        <f t="shared" ref="I603:I608" si="72">J602</f>
        <v>0.3</v>
      </c>
      <c r="J603" s="133">
        <v>1.3</v>
      </c>
      <c r="K603" s="137">
        <f t="shared" si="71"/>
        <v>1</v>
      </c>
      <c r="L603" s="109"/>
      <c r="M603" s="172" t="s">
        <v>1306</v>
      </c>
      <c r="N603" s="109"/>
      <c r="O603" s="135">
        <f>VLOOKUP(B603,EXPLORACION!$A$2:$P$529,15,FALSE)</f>
        <v>4960843.1278999997</v>
      </c>
      <c r="P603" s="214">
        <f>VLOOKUP(B603,EXPLORACION!$A$2:$P$529,16,FALSE)</f>
        <v>2169069.8281</v>
      </c>
    </row>
    <row r="604" spans="1:16" hidden="1">
      <c r="A604" s="130" t="str">
        <f t="shared" si="68"/>
        <v>AUS24P4E3</v>
      </c>
      <c r="B604" s="130" t="str">
        <f t="shared" si="69"/>
        <v>AUS24P4</v>
      </c>
      <c r="C604" s="254" t="str">
        <f t="shared" si="70"/>
        <v>AUS24</v>
      </c>
      <c r="D604" s="109" t="s">
        <v>273</v>
      </c>
      <c r="E604" s="171">
        <v>24</v>
      </c>
      <c r="F604" s="109">
        <v>4</v>
      </c>
      <c r="G604" s="171" t="s">
        <v>8</v>
      </c>
      <c r="H604" s="109">
        <v>3</v>
      </c>
      <c r="I604" s="137">
        <f t="shared" si="72"/>
        <v>1.3</v>
      </c>
      <c r="J604" s="133">
        <v>3</v>
      </c>
      <c r="K604" s="137">
        <f t="shared" si="71"/>
        <v>1.7</v>
      </c>
      <c r="L604" s="109"/>
      <c r="M604" s="172" t="s">
        <v>1301</v>
      </c>
      <c r="N604" s="109"/>
      <c r="O604" s="135">
        <f>VLOOKUP(B604,EXPLORACION!$A$2:$P$529,15,FALSE)</f>
        <v>4960843.1278999997</v>
      </c>
      <c r="P604" s="214">
        <f>VLOOKUP(B604,EXPLORACION!$A$2:$P$529,16,FALSE)</f>
        <v>2169069.8281</v>
      </c>
    </row>
    <row r="605" spans="1:16" hidden="1">
      <c r="A605" s="130" t="str">
        <f t="shared" si="68"/>
        <v>AUS24P4E4</v>
      </c>
      <c r="B605" s="130" t="str">
        <f t="shared" si="69"/>
        <v>AUS24P4</v>
      </c>
      <c r="C605" s="254" t="str">
        <f t="shared" si="70"/>
        <v>AUS24</v>
      </c>
      <c r="D605" s="109" t="s">
        <v>273</v>
      </c>
      <c r="E605" s="171">
        <v>24</v>
      </c>
      <c r="F605" s="109">
        <v>4</v>
      </c>
      <c r="G605" s="171" t="s">
        <v>8</v>
      </c>
      <c r="H605" s="109">
        <v>4</v>
      </c>
      <c r="I605" s="137">
        <f t="shared" si="72"/>
        <v>3</v>
      </c>
      <c r="J605" s="133">
        <v>7</v>
      </c>
      <c r="K605" s="137">
        <f t="shared" si="71"/>
        <v>4</v>
      </c>
      <c r="L605" s="109" t="s">
        <v>1116</v>
      </c>
      <c r="M605" s="172" t="s">
        <v>1302</v>
      </c>
      <c r="N605" s="109"/>
      <c r="O605" s="135">
        <f>VLOOKUP(B605,EXPLORACION!$A$2:$P$529,15,FALSE)</f>
        <v>4960843.1278999997</v>
      </c>
      <c r="P605" s="214">
        <f>VLOOKUP(B605,EXPLORACION!$A$2:$P$529,16,FALSE)</f>
        <v>2169069.8281</v>
      </c>
    </row>
    <row r="606" spans="1:16" ht="25.5" hidden="1">
      <c r="A606" s="130" t="str">
        <f t="shared" si="68"/>
        <v>AUS24P4E5</v>
      </c>
      <c r="B606" s="130" t="str">
        <f t="shared" si="69"/>
        <v>AUS24P4</v>
      </c>
      <c r="C606" s="254" t="str">
        <f t="shared" si="70"/>
        <v>AUS24</v>
      </c>
      <c r="D606" s="109" t="s">
        <v>273</v>
      </c>
      <c r="E606" s="171">
        <v>24</v>
      </c>
      <c r="F606" s="109">
        <v>4</v>
      </c>
      <c r="G606" s="171" t="s">
        <v>8</v>
      </c>
      <c r="H606" s="109">
        <v>5</v>
      </c>
      <c r="I606" s="137">
        <f t="shared" si="72"/>
        <v>7</v>
      </c>
      <c r="J606" s="133">
        <v>13.8</v>
      </c>
      <c r="K606" s="137">
        <f t="shared" si="71"/>
        <v>6.8000000000000007</v>
      </c>
      <c r="L606" s="109"/>
      <c r="M606" s="172" t="s">
        <v>1303</v>
      </c>
      <c r="N606" s="109"/>
      <c r="O606" s="135">
        <f>VLOOKUP(B606,EXPLORACION!$A$2:$P$529,15,FALSE)</f>
        <v>4960843.1278999997</v>
      </c>
      <c r="P606" s="214">
        <f>VLOOKUP(B606,EXPLORACION!$A$2:$P$529,16,FALSE)</f>
        <v>2169069.8281</v>
      </c>
    </row>
    <row r="607" spans="1:16" hidden="1">
      <c r="A607" s="130" t="str">
        <f t="shared" si="68"/>
        <v>AUS24P4E6</v>
      </c>
      <c r="B607" s="130" t="str">
        <f t="shared" si="69"/>
        <v>AUS24P4</v>
      </c>
      <c r="C607" s="254" t="str">
        <f t="shared" si="70"/>
        <v>AUS24</v>
      </c>
      <c r="D607" s="109" t="s">
        <v>273</v>
      </c>
      <c r="E607" s="171">
        <v>24</v>
      </c>
      <c r="F607" s="109">
        <v>4</v>
      </c>
      <c r="G607" s="171" t="s">
        <v>8</v>
      </c>
      <c r="H607" s="109">
        <v>6</v>
      </c>
      <c r="I607" s="137">
        <f t="shared" si="72"/>
        <v>13.8</v>
      </c>
      <c r="J607" s="133">
        <v>16</v>
      </c>
      <c r="K607" s="137">
        <f t="shared" si="71"/>
        <v>2.1999999999999993</v>
      </c>
      <c r="L607" s="109"/>
      <c r="M607" s="172" t="s">
        <v>1304</v>
      </c>
      <c r="N607" s="109"/>
      <c r="O607" s="135">
        <f>VLOOKUP(B607,EXPLORACION!$A$2:$P$529,15,FALSE)</f>
        <v>4960843.1278999997</v>
      </c>
      <c r="P607" s="214">
        <f>VLOOKUP(B607,EXPLORACION!$A$2:$P$529,16,FALSE)</f>
        <v>2169069.8281</v>
      </c>
    </row>
    <row r="608" spans="1:16" ht="25.5" hidden="1">
      <c r="A608" s="130" t="str">
        <f t="shared" si="68"/>
        <v>AUS24P4E7</v>
      </c>
      <c r="B608" s="130" t="str">
        <f t="shared" si="69"/>
        <v>AUS24P4</v>
      </c>
      <c r="C608" s="254" t="str">
        <f t="shared" si="70"/>
        <v>AUS24</v>
      </c>
      <c r="D608" s="109" t="s">
        <v>273</v>
      </c>
      <c r="E608" s="171">
        <v>24</v>
      </c>
      <c r="F608" s="109">
        <v>4</v>
      </c>
      <c r="G608" s="171" t="s">
        <v>8</v>
      </c>
      <c r="H608" s="109">
        <v>7</v>
      </c>
      <c r="I608" s="137">
        <f t="shared" si="72"/>
        <v>16</v>
      </c>
      <c r="J608" s="133">
        <v>20</v>
      </c>
      <c r="K608" s="137">
        <f t="shared" si="71"/>
        <v>4</v>
      </c>
      <c r="L608" s="109"/>
      <c r="M608" s="172" t="s">
        <v>1305</v>
      </c>
      <c r="N608" s="109"/>
      <c r="O608" s="135">
        <f>VLOOKUP(B608,EXPLORACION!$A$2:$P$529,15,FALSE)</f>
        <v>4960843.1278999997</v>
      </c>
      <c r="P608" s="214">
        <f>VLOOKUP(B608,EXPLORACION!$A$2:$P$529,16,FALSE)</f>
        <v>2169069.8281</v>
      </c>
    </row>
    <row r="609" spans="1:16" hidden="1">
      <c r="A609" s="130" t="str">
        <f t="shared" si="68"/>
        <v>IAF25P2E1</v>
      </c>
      <c r="B609" s="130" t="str">
        <f t="shared" si="69"/>
        <v>IAF25P2</v>
      </c>
      <c r="C609" s="254" t="str">
        <f t="shared" si="70"/>
        <v>IAF25</v>
      </c>
      <c r="D609" s="109" t="s">
        <v>1342</v>
      </c>
      <c r="E609" s="171">
        <v>25</v>
      </c>
      <c r="F609" s="109">
        <v>2</v>
      </c>
      <c r="G609" s="171" t="s">
        <v>8</v>
      </c>
      <c r="H609" s="109">
        <v>1</v>
      </c>
      <c r="I609" s="137">
        <v>0</v>
      </c>
      <c r="J609" s="133">
        <v>1.5</v>
      </c>
      <c r="K609" s="137">
        <f t="shared" si="71"/>
        <v>1.5</v>
      </c>
      <c r="L609" s="109" t="s">
        <v>594</v>
      </c>
      <c r="M609" s="172" t="s">
        <v>1354</v>
      </c>
      <c r="N609" s="220"/>
      <c r="O609" s="135">
        <f>VLOOKUP(B609,EXPLORACION!$A$2:$P$529,15,FALSE)</f>
        <v>4960681.6030000001</v>
      </c>
      <c r="P609" s="214">
        <f>VLOOKUP(B609,EXPLORACION!$A$2:$P$529,16,FALSE)</f>
        <v>2171537.7196999998</v>
      </c>
    </row>
    <row r="610" spans="1:16" hidden="1">
      <c r="A610" s="130" t="str">
        <f t="shared" si="68"/>
        <v>IAF25P2E2</v>
      </c>
      <c r="B610" s="130" t="str">
        <f t="shared" si="69"/>
        <v>IAF25P2</v>
      </c>
      <c r="C610" s="254" t="str">
        <f t="shared" si="70"/>
        <v>IAF25</v>
      </c>
      <c r="D610" s="109" t="s">
        <v>1342</v>
      </c>
      <c r="E610" s="171">
        <v>25</v>
      </c>
      <c r="F610" s="109">
        <v>2</v>
      </c>
      <c r="G610" s="171" t="s">
        <v>8</v>
      </c>
      <c r="H610" s="109">
        <v>2</v>
      </c>
      <c r="I610" s="137">
        <f t="shared" ref="I610:I617" si="73">J609</f>
        <v>1.5</v>
      </c>
      <c r="J610" s="133">
        <v>2.5</v>
      </c>
      <c r="K610" s="137">
        <f t="shared" si="71"/>
        <v>1</v>
      </c>
      <c r="L610" s="109" t="s">
        <v>12</v>
      </c>
      <c r="M610" s="172" t="s">
        <v>1344</v>
      </c>
      <c r="N610" s="220"/>
      <c r="O610" s="135">
        <f>VLOOKUP(B610,EXPLORACION!$A$2:$P$529,15,FALSE)</f>
        <v>4960681.6030000001</v>
      </c>
      <c r="P610" s="214">
        <f>VLOOKUP(B610,EXPLORACION!$A$2:$P$529,16,FALSE)</f>
        <v>2171537.7196999998</v>
      </c>
    </row>
    <row r="611" spans="1:16" hidden="1">
      <c r="A611" s="130" t="str">
        <f t="shared" si="68"/>
        <v>IAF25P2E3</v>
      </c>
      <c r="B611" s="130" t="str">
        <f t="shared" si="69"/>
        <v>IAF25P2</v>
      </c>
      <c r="C611" s="254" t="str">
        <f t="shared" si="70"/>
        <v>IAF25</v>
      </c>
      <c r="D611" s="109" t="s">
        <v>1342</v>
      </c>
      <c r="E611" s="171">
        <v>25</v>
      </c>
      <c r="F611" s="109">
        <v>2</v>
      </c>
      <c r="G611" s="171" t="s">
        <v>8</v>
      </c>
      <c r="H611" s="109">
        <v>3</v>
      </c>
      <c r="I611" s="137">
        <f t="shared" si="73"/>
        <v>2.5</v>
      </c>
      <c r="J611" s="133">
        <v>3.5</v>
      </c>
      <c r="K611" s="137">
        <f t="shared" si="71"/>
        <v>1</v>
      </c>
      <c r="L611" s="109" t="s">
        <v>284</v>
      </c>
      <c r="M611" s="172" t="s">
        <v>1355</v>
      </c>
      <c r="N611" s="220"/>
      <c r="O611" s="135">
        <f>VLOOKUP(B611,EXPLORACION!$A$2:$P$529,15,FALSE)</f>
        <v>4960681.6030000001</v>
      </c>
      <c r="P611" s="214">
        <f>VLOOKUP(B611,EXPLORACION!$A$2:$P$529,16,FALSE)</f>
        <v>2171537.7196999998</v>
      </c>
    </row>
    <row r="612" spans="1:16" hidden="1">
      <c r="A612" s="130" t="str">
        <f t="shared" si="68"/>
        <v>IAF25P2E4</v>
      </c>
      <c r="B612" s="130" t="str">
        <f t="shared" si="69"/>
        <v>IAF25P2</v>
      </c>
      <c r="C612" s="254" t="str">
        <f t="shared" si="70"/>
        <v>IAF25</v>
      </c>
      <c r="D612" s="109" t="s">
        <v>1342</v>
      </c>
      <c r="E612" s="171">
        <v>25</v>
      </c>
      <c r="F612" s="109">
        <v>2</v>
      </c>
      <c r="G612" s="171" t="s">
        <v>8</v>
      </c>
      <c r="H612" s="109">
        <v>4</v>
      </c>
      <c r="I612" s="137">
        <f t="shared" si="73"/>
        <v>3.5</v>
      </c>
      <c r="J612" s="133">
        <v>5.3</v>
      </c>
      <c r="K612" s="137">
        <f t="shared" si="71"/>
        <v>1.7999999999999998</v>
      </c>
      <c r="L612" s="109" t="s">
        <v>284</v>
      </c>
      <c r="M612" s="172" t="s">
        <v>1356</v>
      </c>
      <c r="N612" s="220"/>
      <c r="O612" s="135">
        <f>VLOOKUP(B612,EXPLORACION!$A$2:$P$529,15,FALSE)</f>
        <v>4960681.6030000001</v>
      </c>
      <c r="P612" s="214">
        <f>VLOOKUP(B612,EXPLORACION!$A$2:$P$529,16,FALSE)</f>
        <v>2171537.7196999998</v>
      </c>
    </row>
    <row r="613" spans="1:16" hidden="1">
      <c r="A613" s="130" t="str">
        <f t="shared" si="68"/>
        <v>IAF25P2E5</v>
      </c>
      <c r="B613" s="130" t="str">
        <f t="shared" si="69"/>
        <v>IAF25P2</v>
      </c>
      <c r="C613" s="254" t="str">
        <f t="shared" si="70"/>
        <v>IAF25</v>
      </c>
      <c r="D613" s="109" t="s">
        <v>1342</v>
      </c>
      <c r="E613" s="171">
        <v>25</v>
      </c>
      <c r="F613" s="109">
        <v>2</v>
      </c>
      <c r="G613" s="171" t="s">
        <v>8</v>
      </c>
      <c r="H613" s="109">
        <v>5</v>
      </c>
      <c r="I613" s="137">
        <f t="shared" si="73"/>
        <v>5.3</v>
      </c>
      <c r="J613" s="133">
        <v>6</v>
      </c>
      <c r="K613" s="137">
        <f t="shared" si="71"/>
        <v>0.70000000000000018</v>
      </c>
      <c r="L613" s="109" t="s">
        <v>341</v>
      </c>
      <c r="M613" s="172" t="s">
        <v>1357</v>
      </c>
      <c r="N613" s="220"/>
      <c r="O613" s="135">
        <f>VLOOKUP(B613,EXPLORACION!$A$2:$P$529,15,FALSE)</f>
        <v>4960681.6030000001</v>
      </c>
      <c r="P613" s="214">
        <f>VLOOKUP(B613,EXPLORACION!$A$2:$P$529,16,FALSE)</f>
        <v>2171537.7196999998</v>
      </c>
    </row>
    <row r="614" spans="1:16" hidden="1">
      <c r="A614" s="130" t="str">
        <f t="shared" si="68"/>
        <v>IAF25P2E6</v>
      </c>
      <c r="B614" s="130" t="str">
        <f t="shared" si="69"/>
        <v>IAF25P2</v>
      </c>
      <c r="C614" s="254" t="str">
        <f t="shared" si="70"/>
        <v>IAF25</v>
      </c>
      <c r="D614" s="109" t="s">
        <v>1342</v>
      </c>
      <c r="E614" s="171">
        <v>25</v>
      </c>
      <c r="F614" s="109">
        <v>2</v>
      </c>
      <c r="G614" s="171" t="s">
        <v>8</v>
      </c>
      <c r="H614" s="109">
        <v>6</v>
      </c>
      <c r="I614" s="137">
        <f t="shared" si="73"/>
        <v>6</v>
      </c>
      <c r="J614" s="133">
        <v>8.6</v>
      </c>
      <c r="K614" s="137">
        <f t="shared" si="71"/>
        <v>2.5999999999999996</v>
      </c>
      <c r="L614" s="109" t="s">
        <v>284</v>
      </c>
      <c r="M614" s="172" t="s">
        <v>1358</v>
      </c>
      <c r="N614" s="220"/>
      <c r="O614" s="135">
        <f>VLOOKUP(B614,EXPLORACION!$A$2:$P$529,15,FALSE)</f>
        <v>4960681.6030000001</v>
      </c>
      <c r="P614" s="214">
        <f>VLOOKUP(B614,EXPLORACION!$A$2:$P$529,16,FALSE)</f>
        <v>2171537.7196999998</v>
      </c>
    </row>
    <row r="615" spans="1:16" hidden="1">
      <c r="A615" s="130" t="str">
        <f t="shared" si="68"/>
        <v>IAF25P2E6</v>
      </c>
      <c r="B615" s="130" t="str">
        <f t="shared" si="69"/>
        <v>IAF25P2</v>
      </c>
      <c r="C615" s="254" t="str">
        <f t="shared" si="70"/>
        <v>IAF25</v>
      </c>
      <c r="D615" s="109" t="s">
        <v>1342</v>
      </c>
      <c r="E615" s="171">
        <v>25</v>
      </c>
      <c r="F615" s="109">
        <v>2</v>
      </c>
      <c r="G615" s="171" t="s">
        <v>8</v>
      </c>
      <c r="H615" s="109">
        <v>6</v>
      </c>
      <c r="I615" s="137">
        <f t="shared" si="73"/>
        <v>8.6</v>
      </c>
      <c r="J615" s="133">
        <v>10.199999999999999</v>
      </c>
      <c r="K615" s="137">
        <f t="shared" si="71"/>
        <v>1.5999999999999996</v>
      </c>
      <c r="L615" s="109" t="s">
        <v>285</v>
      </c>
      <c r="M615" s="172" t="s">
        <v>1359</v>
      </c>
      <c r="N615" s="220"/>
      <c r="O615" s="135">
        <f>VLOOKUP(B615,EXPLORACION!$A$2:$P$529,15,FALSE)</f>
        <v>4960681.6030000001</v>
      </c>
      <c r="P615" s="214">
        <f>VLOOKUP(B615,EXPLORACION!$A$2:$P$529,16,FALSE)</f>
        <v>2171537.7196999998</v>
      </c>
    </row>
    <row r="616" spans="1:16" hidden="1">
      <c r="A616" s="130" t="str">
        <f t="shared" si="68"/>
        <v>IAF25P2E6</v>
      </c>
      <c r="B616" s="130" t="str">
        <f t="shared" si="69"/>
        <v>IAF25P2</v>
      </c>
      <c r="C616" s="254" t="str">
        <f t="shared" si="70"/>
        <v>IAF25</v>
      </c>
      <c r="D616" s="109" t="s">
        <v>1342</v>
      </c>
      <c r="E616" s="171">
        <v>25</v>
      </c>
      <c r="F616" s="109">
        <v>2</v>
      </c>
      <c r="G616" s="171" t="s">
        <v>8</v>
      </c>
      <c r="H616" s="109">
        <v>6</v>
      </c>
      <c r="I616" s="137">
        <f t="shared" si="73"/>
        <v>10.199999999999999</v>
      </c>
      <c r="J616" s="133">
        <v>16.5</v>
      </c>
      <c r="K616" s="137">
        <f t="shared" si="71"/>
        <v>6.3000000000000007</v>
      </c>
      <c r="L616" s="109" t="s">
        <v>284</v>
      </c>
      <c r="M616" s="172" t="s">
        <v>1360</v>
      </c>
      <c r="N616" s="220"/>
      <c r="O616" s="135">
        <f>VLOOKUP(B616,EXPLORACION!$A$2:$P$529,15,FALSE)</f>
        <v>4960681.6030000001</v>
      </c>
      <c r="P616" s="214">
        <f>VLOOKUP(B616,EXPLORACION!$A$2:$P$529,16,FALSE)</f>
        <v>2171537.7196999998</v>
      </c>
    </row>
    <row r="617" spans="1:16" hidden="1">
      <c r="A617" s="130" t="str">
        <f t="shared" si="68"/>
        <v>IAF25P2E6</v>
      </c>
      <c r="B617" s="130" t="str">
        <f t="shared" si="69"/>
        <v>IAF25P2</v>
      </c>
      <c r="C617" s="254" t="str">
        <f t="shared" si="70"/>
        <v>IAF25</v>
      </c>
      <c r="D617" s="109" t="s">
        <v>1342</v>
      </c>
      <c r="E617" s="171">
        <v>25</v>
      </c>
      <c r="F617" s="109">
        <v>2</v>
      </c>
      <c r="G617" s="171" t="s">
        <v>8</v>
      </c>
      <c r="H617" s="109">
        <v>6</v>
      </c>
      <c r="I617" s="137">
        <f t="shared" si="73"/>
        <v>16.5</v>
      </c>
      <c r="J617" s="133">
        <v>18</v>
      </c>
      <c r="K617" s="137">
        <f t="shared" si="71"/>
        <v>1.5</v>
      </c>
      <c r="L617" s="109" t="s">
        <v>284</v>
      </c>
      <c r="M617" s="172" t="s">
        <v>1361</v>
      </c>
      <c r="N617" s="220"/>
      <c r="O617" s="135">
        <f>VLOOKUP(B617,EXPLORACION!$A$2:$P$529,15,FALSE)</f>
        <v>4960681.6030000001</v>
      </c>
      <c r="P617" s="214">
        <f>VLOOKUP(B617,EXPLORACION!$A$2:$P$529,16,FALSE)</f>
        <v>2171537.7196999998</v>
      </c>
    </row>
    <row r="618" spans="1:16" ht="25.5" hidden="1">
      <c r="A618" s="130" t="str">
        <f t="shared" si="68"/>
        <v>IAF25P1E1</v>
      </c>
      <c r="B618" s="130" t="str">
        <f t="shared" si="69"/>
        <v>IAF25P1</v>
      </c>
      <c r="C618" s="254" t="str">
        <f t="shared" si="70"/>
        <v>IAF25</v>
      </c>
      <c r="D618" s="109" t="s">
        <v>1342</v>
      </c>
      <c r="E618" s="171">
        <v>25</v>
      </c>
      <c r="F618" s="109">
        <v>1</v>
      </c>
      <c r="G618" s="171" t="s">
        <v>8</v>
      </c>
      <c r="H618" s="109">
        <v>1</v>
      </c>
      <c r="I618" s="137">
        <v>0</v>
      </c>
      <c r="J618" s="133">
        <v>2.2999999999999998</v>
      </c>
      <c r="K618" s="137">
        <f t="shared" si="71"/>
        <v>2.2999999999999998</v>
      </c>
      <c r="L618" s="109" t="s">
        <v>594</v>
      </c>
      <c r="M618" s="172" t="s">
        <v>1349</v>
      </c>
      <c r="N618" s="220"/>
      <c r="O618" s="135">
        <f>VLOOKUP(B618,EXPLORACION!$A$2:$P$529,15,FALSE)</f>
        <v>4960681.6030000001</v>
      </c>
      <c r="P618" s="214">
        <f>VLOOKUP(B618,EXPLORACION!$A$2:$P$529,16,FALSE)</f>
        <v>2171537.7196999998</v>
      </c>
    </row>
    <row r="619" spans="1:16" ht="25.5" hidden="1">
      <c r="A619" s="130" t="str">
        <f t="shared" si="68"/>
        <v>IAF25P1E2</v>
      </c>
      <c r="B619" s="130" t="str">
        <f t="shared" si="69"/>
        <v>IAF25P1</v>
      </c>
      <c r="C619" s="254" t="str">
        <f t="shared" si="70"/>
        <v>IAF25</v>
      </c>
      <c r="D619" s="109" t="s">
        <v>1342</v>
      </c>
      <c r="E619" s="171">
        <v>25</v>
      </c>
      <c r="F619" s="109">
        <v>1</v>
      </c>
      <c r="G619" s="171" t="s">
        <v>8</v>
      </c>
      <c r="H619" s="109">
        <v>2</v>
      </c>
      <c r="I619" s="137">
        <f>J618</f>
        <v>2.2999999999999998</v>
      </c>
      <c r="J619" s="133">
        <v>3</v>
      </c>
      <c r="K619" s="137">
        <f t="shared" si="71"/>
        <v>0.70000000000000018</v>
      </c>
      <c r="L619" s="109" t="s">
        <v>594</v>
      </c>
      <c r="M619" s="172" t="s">
        <v>1349</v>
      </c>
      <c r="N619" s="220"/>
      <c r="O619" s="135">
        <f>VLOOKUP(B619,EXPLORACION!$A$2:$P$529,15,FALSE)</f>
        <v>4960681.6030000001</v>
      </c>
      <c r="P619" s="214">
        <f>VLOOKUP(B619,EXPLORACION!$A$2:$P$529,16,FALSE)</f>
        <v>2171537.7196999998</v>
      </c>
    </row>
    <row r="620" spans="1:16" hidden="1">
      <c r="A620" s="130" t="str">
        <f t="shared" si="68"/>
        <v>IAF25P1E3</v>
      </c>
      <c r="B620" s="130" t="str">
        <f t="shared" si="69"/>
        <v>IAF25P1</v>
      </c>
      <c r="C620" s="254" t="str">
        <f t="shared" si="70"/>
        <v>IAF25</v>
      </c>
      <c r="D620" s="109" t="s">
        <v>1342</v>
      </c>
      <c r="E620" s="171">
        <v>25</v>
      </c>
      <c r="F620" s="109">
        <v>1</v>
      </c>
      <c r="G620" s="171" t="s">
        <v>8</v>
      </c>
      <c r="H620" s="109">
        <v>3</v>
      </c>
      <c r="I620" s="137">
        <f>J619</f>
        <v>3</v>
      </c>
      <c r="J620" s="133">
        <v>3.4</v>
      </c>
      <c r="K620" s="137">
        <f t="shared" si="71"/>
        <v>0.39999999999999991</v>
      </c>
      <c r="L620" s="109" t="s">
        <v>355</v>
      </c>
      <c r="M620" s="172" t="s">
        <v>1350</v>
      </c>
      <c r="N620" s="220"/>
      <c r="O620" s="135">
        <f>VLOOKUP(B620,EXPLORACION!$A$2:$P$529,15,FALSE)</f>
        <v>4960681.6030000001</v>
      </c>
      <c r="P620" s="214">
        <f>VLOOKUP(B620,EXPLORACION!$A$2:$P$529,16,FALSE)</f>
        <v>2171537.7196999998</v>
      </c>
    </row>
    <row r="621" spans="1:16" hidden="1">
      <c r="A621" s="130" t="str">
        <f t="shared" si="68"/>
        <v>IAF25P1E4</v>
      </c>
      <c r="B621" s="130" t="str">
        <f t="shared" si="69"/>
        <v>IAF25P1</v>
      </c>
      <c r="C621" s="254" t="str">
        <f t="shared" si="70"/>
        <v>IAF25</v>
      </c>
      <c r="D621" s="109" t="s">
        <v>1342</v>
      </c>
      <c r="E621" s="171">
        <v>25</v>
      </c>
      <c r="F621" s="109">
        <v>1</v>
      </c>
      <c r="G621" s="171" t="s">
        <v>8</v>
      </c>
      <c r="H621" s="109">
        <v>4</v>
      </c>
      <c r="I621" s="137">
        <f>J620</f>
        <v>3.4</v>
      </c>
      <c r="J621" s="133">
        <v>3.6</v>
      </c>
      <c r="K621" s="137">
        <f t="shared" si="71"/>
        <v>0.20000000000000018</v>
      </c>
      <c r="L621" s="109" t="s">
        <v>341</v>
      </c>
      <c r="M621" s="172" t="s">
        <v>1351</v>
      </c>
      <c r="N621" s="220"/>
      <c r="O621" s="135">
        <f>VLOOKUP(B621,EXPLORACION!$A$2:$P$529,15,FALSE)</f>
        <v>4960681.6030000001</v>
      </c>
      <c r="P621" s="214">
        <f>VLOOKUP(B621,EXPLORACION!$A$2:$P$529,16,FALSE)</f>
        <v>2171537.7196999998</v>
      </c>
    </row>
    <row r="622" spans="1:16" hidden="1">
      <c r="A622" s="130" t="str">
        <f t="shared" si="68"/>
        <v>IAF25P1E5</v>
      </c>
      <c r="B622" s="130" t="str">
        <f t="shared" si="69"/>
        <v>IAF25P1</v>
      </c>
      <c r="C622" s="254" t="str">
        <f t="shared" si="70"/>
        <v>IAF25</v>
      </c>
      <c r="D622" s="109" t="s">
        <v>1342</v>
      </c>
      <c r="E622" s="171">
        <v>25</v>
      </c>
      <c r="F622" s="109">
        <v>1</v>
      </c>
      <c r="G622" s="171" t="s">
        <v>8</v>
      </c>
      <c r="H622" s="109">
        <v>5</v>
      </c>
      <c r="I622" s="137">
        <f>J621</f>
        <v>3.6</v>
      </c>
      <c r="J622" s="133">
        <v>5.7</v>
      </c>
      <c r="K622" s="137">
        <f t="shared" si="71"/>
        <v>2.1</v>
      </c>
      <c r="L622" s="109" t="s">
        <v>12</v>
      </c>
      <c r="M622" s="172" t="s">
        <v>1352</v>
      </c>
      <c r="N622" s="220"/>
      <c r="O622" s="135">
        <f>VLOOKUP(B622,EXPLORACION!$A$2:$P$529,15,FALSE)</f>
        <v>4960681.6030000001</v>
      </c>
      <c r="P622" s="214">
        <f>VLOOKUP(B622,EXPLORACION!$A$2:$P$529,16,FALSE)</f>
        <v>2171537.7196999998</v>
      </c>
    </row>
    <row r="623" spans="1:16" hidden="1">
      <c r="A623" s="130" t="str">
        <f t="shared" si="68"/>
        <v>IAF25P1E6</v>
      </c>
      <c r="B623" s="130" t="str">
        <f t="shared" si="69"/>
        <v>IAF25P1</v>
      </c>
      <c r="C623" s="254" t="str">
        <f t="shared" si="70"/>
        <v>IAF25</v>
      </c>
      <c r="D623" s="109" t="s">
        <v>1342</v>
      </c>
      <c r="E623" s="171">
        <v>25</v>
      </c>
      <c r="F623" s="109">
        <v>1</v>
      </c>
      <c r="G623" s="171" t="s">
        <v>8</v>
      </c>
      <c r="H623" s="109">
        <v>6</v>
      </c>
      <c r="I623" s="137">
        <f>J622</f>
        <v>5.7</v>
      </c>
      <c r="J623" s="133">
        <v>18</v>
      </c>
      <c r="K623" s="137">
        <f t="shared" si="71"/>
        <v>12.3</v>
      </c>
      <c r="L623" s="109" t="s">
        <v>284</v>
      </c>
      <c r="M623" s="172" t="s">
        <v>1353</v>
      </c>
      <c r="N623" s="109"/>
      <c r="O623" s="135">
        <f>VLOOKUP(B623,EXPLORACION!$A$2:$P$529,15,FALSE)</f>
        <v>4960681.6030000001</v>
      </c>
      <c r="P623" s="214">
        <f>VLOOKUP(B623,EXPLORACION!$A$2:$P$529,16,FALSE)</f>
        <v>2171537.7196999998</v>
      </c>
    </row>
    <row r="624" spans="1:16" hidden="1">
      <c r="A624" s="162" t="str">
        <f t="shared" si="68"/>
        <v>SCE26P4E1</v>
      </c>
      <c r="B624" s="130" t="str">
        <f t="shared" si="69"/>
        <v>SCE26P4</v>
      </c>
      <c r="C624" s="254" t="str">
        <f t="shared" si="70"/>
        <v>SCE26</v>
      </c>
      <c r="D624" s="109" t="s">
        <v>1363</v>
      </c>
      <c r="E624" s="171">
        <v>26</v>
      </c>
      <c r="F624" s="109">
        <v>4</v>
      </c>
      <c r="G624" s="171" t="s">
        <v>8</v>
      </c>
      <c r="H624" s="109">
        <v>1</v>
      </c>
      <c r="I624" s="137">
        <v>0</v>
      </c>
      <c r="J624" s="133">
        <v>0.2</v>
      </c>
      <c r="K624" s="137">
        <f t="shared" si="71"/>
        <v>0.2</v>
      </c>
      <c r="L624" s="109"/>
      <c r="M624" s="172" t="s">
        <v>1460</v>
      </c>
      <c r="N624" s="109"/>
      <c r="O624" s="135">
        <f>VLOOKUP(B624,EXPLORACION!$A$2:$P$529,15,FALSE)</f>
        <v>4961594.6151000001</v>
      </c>
      <c r="P624" s="214">
        <f>VLOOKUP(B624,EXPLORACION!$A$2:$P$529,16,FALSE)</f>
        <v>2170889.5361000001</v>
      </c>
    </row>
    <row r="625" spans="1:16" ht="25.5" hidden="1">
      <c r="A625" s="162" t="str">
        <f t="shared" si="68"/>
        <v>SCE26P4E2</v>
      </c>
      <c r="B625" s="130" t="str">
        <f t="shared" si="69"/>
        <v>SCE26P4</v>
      </c>
      <c r="C625" s="254" t="str">
        <f t="shared" si="70"/>
        <v>SCE26</v>
      </c>
      <c r="D625" s="109" t="s">
        <v>1363</v>
      </c>
      <c r="E625" s="171">
        <v>26</v>
      </c>
      <c r="F625" s="109">
        <v>4</v>
      </c>
      <c r="G625" s="171" t="s">
        <v>8</v>
      </c>
      <c r="H625" s="109">
        <v>2</v>
      </c>
      <c r="I625" s="137">
        <f t="shared" ref="I625:I631" si="74">J624</f>
        <v>0.2</v>
      </c>
      <c r="J625" s="133">
        <v>1.5</v>
      </c>
      <c r="K625" s="137">
        <f t="shared" si="71"/>
        <v>1.3</v>
      </c>
      <c r="L625" s="109"/>
      <c r="M625" s="172" t="s">
        <v>1461</v>
      </c>
      <c r="N625" s="109"/>
      <c r="O625" s="135">
        <f>VLOOKUP(B625,EXPLORACION!$A$2:$P$529,15,FALSE)</f>
        <v>4961594.6151000001</v>
      </c>
      <c r="P625" s="214">
        <f>VLOOKUP(B625,EXPLORACION!$A$2:$P$529,16,FALSE)</f>
        <v>2170889.5361000001</v>
      </c>
    </row>
    <row r="626" spans="1:16" hidden="1">
      <c r="A626" s="162" t="str">
        <f t="shared" si="68"/>
        <v>SCE26P4E3</v>
      </c>
      <c r="B626" s="130" t="str">
        <f t="shared" si="69"/>
        <v>SCE26P4</v>
      </c>
      <c r="C626" s="254" t="str">
        <f t="shared" si="70"/>
        <v>SCE26</v>
      </c>
      <c r="D626" s="109" t="s">
        <v>1363</v>
      </c>
      <c r="E626" s="171">
        <v>26</v>
      </c>
      <c r="F626" s="109">
        <v>4</v>
      </c>
      <c r="G626" s="171" t="s">
        <v>8</v>
      </c>
      <c r="H626" s="109">
        <v>3</v>
      </c>
      <c r="I626" s="137">
        <f t="shared" si="74"/>
        <v>1.5</v>
      </c>
      <c r="J626" s="133">
        <v>2.5</v>
      </c>
      <c r="K626" s="137">
        <f t="shared" si="71"/>
        <v>1</v>
      </c>
      <c r="L626" s="109"/>
      <c r="M626" s="172" t="s">
        <v>1462</v>
      </c>
      <c r="N626" s="109"/>
      <c r="O626" s="135">
        <f>VLOOKUP(B626,EXPLORACION!$A$2:$P$529,15,FALSE)</f>
        <v>4961594.6151000001</v>
      </c>
      <c r="P626" s="214">
        <f>VLOOKUP(B626,EXPLORACION!$A$2:$P$529,16,FALSE)</f>
        <v>2170889.5361000001</v>
      </c>
    </row>
    <row r="627" spans="1:16" hidden="1">
      <c r="A627" s="162" t="str">
        <f t="shared" si="68"/>
        <v>SCE26P4E4</v>
      </c>
      <c r="B627" s="130" t="str">
        <f t="shared" si="69"/>
        <v>SCE26P4</v>
      </c>
      <c r="C627" s="254" t="str">
        <f t="shared" si="70"/>
        <v>SCE26</v>
      </c>
      <c r="D627" s="109" t="s">
        <v>1363</v>
      </c>
      <c r="E627" s="171">
        <v>26</v>
      </c>
      <c r="F627" s="109">
        <v>4</v>
      </c>
      <c r="G627" s="171" t="s">
        <v>8</v>
      </c>
      <c r="H627" s="109">
        <v>4</v>
      </c>
      <c r="I627" s="137">
        <f t="shared" si="74"/>
        <v>2.5</v>
      </c>
      <c r="J627" s="133">
        <v>11.2</v>
      </c>
      <c r="K627" s="137">
        <f t="shared" si="71"/>
        <v>8.6999999999999993</v>
      </c>
      <c r="L627" s="109"/>
      <c r="M627" s="172" t="s">
        <v>1463</v>
      </c>
      <c r="N627" s="109"/>
      <c r="O627" s="135">
        <f>VLOOKUP(B627,EXPLORACION!$A$2:$P$529,15,FALSE)</f>
        <v>4961594.6151000001</v>
      </c>
      <c r="P627" s="214">
        <f>VLOOKUP(B627,EXPLORACION!$A$2:$P$529,16,FALSE)</f>
        <v>2170889.5361000001</v>
      </c>
    </row>
    <row r="628" spans="1:16" hidden="1">
      <c r="A628" s="162" t="str">
        <f t="shared" si="68"/>
        <v>SCE26P4E5</v>
      </c>
      <c r="B628" s="130" t="str">
        <f t="shared" si="69"/>
        <v>SCE26P4</v>
      </c>
      <c r="C628" s="254" t="str">
        <f t="shared" si="70"/>
        <v>SCE26</v>
      </c>
      <c r="D628" s="109" t="s">
        <v>1363</v>
      </c>
      <c r="E628" s="171">
        <v>26</v>
      </c>
      <c r="F628" s="109">
        <v>4</v>
      </c>
      <c r="G628" s="171" t="s">
        <v>8</v>
      </c>
      <c r="H628" s="109">
        <v>5</v>
      </c>
      <c r="I628" s="137">
        <f t="shared" si="74"/>
        <v>11.2</v>
      </c>
      <c r="J628" s="133">
        <v>12</v>
      </c>
      <c r="K628" s="137">
        <f t="shared" si="71"/>
        <v>0.80000000000000071</v>
      </c>
      <c r="L628" s="109"/>
      <c r="M628" s="172" t="s">
        <v>1464</v>
      </c>
      <c r="N628" s="220"/>
      <c r="O628" s="135">
        <f>VLOOKUP(B628,EXPLORACION!$A$2:$P$529,15,FALSE)</f>
        <v>4961594.6151000001</v>
      </c>
      <c r="P628" s="214">
        <f>VLOOKUP(B628,EXPLORACION!$A$2:$P$529,16,FALSE)</f>
        <v>2170889.5361000001</v>
      </c>
    </row>
    <row r="629" spans="1:16" ht="25.5" hidden="1">
      <c r="A629" s="162" t="str">
        <f t="shared" si="68"/>
        <v>SCE26P4E6</v>
      </c>
      <c r="B629" s="130" t="str">
        <f t="shared" si="69"/>
        <v>SCE26P4</v>
      </c>
      <c r="C629" s="254" t="str">
        <f t="shared" si="70"/>
        <v>SCE26</v>
      </c>
      <c r="D629" s="109" t="s">
        <v>1363</v>
      </c>
      <c r="E629" s="171">
        <v>26</v>
      </c>
      <c r="F629" s="109">
        <v>4</v>
      </c>
      <c r="G629" s="171" t="s">
        <v>8</v>
      </c>
      <c r="H629" s="109">
        <f>H628+1</f>
        <v>6</v>
      </c>
      <c r="I629" s="137">
        <f t="shared" si="74"/>
        <v>12</v>
      </c>
      <c r="J629" s="133">
        <v>13.8</v>
      </c>
      <c r="K629" s="137">
        <f t="shared" si="71"/>
        <v>1.8000000000000007</v>
      </c>
      <c r="L629" s="109"/>
      <c r="M629" s="172" t="s">
        <v>1465</v>
      </c>
      <c r="N629" s="220"/>
      <c r="O629" s="135">
        <f>VLOOKUP(B629,EXPLORACION!$A$2:$P$529,15,FALSE)</f>
        <v>4961594.6151000001</v>
      </c>
      <c r="P629" s="214">
        <f>VLOOKUP(B629,EXPLORACION!$A$2:$P$529,16,FALSE)</f>
        <v>2170889.5361000001</v>
      </c>
    </row>
    <row r="630" spans="1:16" ht="25.5" hidden="1">
      <c r="A630" s="162" t="str">
        <f t="shared" si="68"/>
        <v>SCE26P4E7</v>
      </c>
      <c r="B630" s="130" t="str">
        <f t="shared" si="69"/>
        <v>SCE26P4</v>
      </c>
      <c r="C630" s="254" t="str">
        <f t="shared" si="70"/>
        <v>SCE26</v>
      </c>
      <c r="D630" s="109" t="s">
        <v>1363</v>
      </c>
      <c r="E630" s="171">
        <v>26</v>
      </c>
      <c r="F630" s="109">
        <v>4</v>
      </c>
      <c r="G630" s="171" t="s">
        <v>8</v>
      </c>
      <c r="H630" s="109">
        <f>H629+1</f>
        <v>7</v>
      </c>
      <c r="I630" s="137">
        <f t="shared" si="74"/>
        <v>13.8</v>
      </c>
      <c r="J630" s="133">
        <v>20.8</v>
      </c>
      <c r="K630" s="137">
        <f t="shared" si="71"/>
        <v>7</v>
      </c>
      <c r="L630" s="109"/>
      <c r="M630" s="172" t="s">
        <v>1465</v>
      </c>
      <c r="N630" s="220"/>
      <c r="O630" s="135">
        <f>VLOOKUP(B630,EXPLORACION!$A$2:$P$529,15,FALSE)</f>
        <v>4961594.6151000001</v>
      </c>
      <c r="P630" s="214">
        <f>VLOOKUP(B630,EXPLORACION!$A$2:$P$529,16,FALSE)</f>
        <v>2170889.5361000001</v>
      </c>
    </row>
    <row r="631" spans="1:16" hidden="1">
      <c r="A631" s="162" t="str">
        <f t="shared" si="68"/>
        <v>SCE26P4E8</v>
      </c>
      <c r="B631" s="130" t="str">
        <f t="shared" si="69"/>
        <v>SCE26P4</v>
      </c>
      <c r="C631" s="254" t="str">
        <f t="shared" si="70"/>
        <v>SCE26</v>
      </c>
      <c r="D631" s="109" t="s">
        <v>1363</v>
      </c>
      <c r="E631" s="171">
        <v>26</v>
      </c>
      <c r="F631" s="109">
        <v>4</v>
      </c>
      <c r="G631" s="171" t="s">
        <v>8</v>
      </c>
      <c r="H631" s="109">
        <f>H630+1</f>
        <v>8</v>
      </c>
      <c r="I631" s="137">
        <f t="shared" si="74"/>
        <v>20.8</v>
      </c>
      <c r="J631" s="133">
        <v>30</v>
      </c>
      <c r="K631" s="137">
        <f t="shared" si="71"/>
        <v>9.1999999999999993</v>
      </c>
      <c r="L631" s="109"/>
      <c r="M631" s="172" t="s">
        <v>1466</v>
      </c>
      <c r="N631" s="220"/>
      <c r="O631" s="135">
        <f>VLOOKUP(B631,EXPLORACION!$A$2:$P$529,15,FALSE)</f>
        <v>4961594.6151000001</v>
      </c>
      <c r="P631" s="214">
        <f>VLOOKUP(B631,EXPLORACION!$A$2:$P$529,16,FALSE)</f>
        <v>2170889.5361000001</v>
      </c>
    </row>
    <row r="632" spans="1:16" hidden="1">
      <c r="A632" s="162" t="str">
        <f t="shared" si="68"/>
        <v>SCE26P3E1</v>
      </c>
      <c r="B632" s="130" t="str">
        <f t="shared" si="69"/>
        <v>SCE26P3</v>
      </c>
      <c r="C632" s="254" t="str">
        <f t="shared" si="70"/>
        <v>SCE26</v>
      </c>
      <c r="D632" s="109" t="s">
        <v>1363</v>
      </c>
      <c r="E632" s="171">
        <v>26</v>
      </c>
      <c r="F632" s="109">
        <v>3</v>
      </c>
      <c r="G632" s="171" t="s">
        <v>8</v>
      </c>
      <c r="H632" s="109">
        <v>1</v>
      </c>
      <c r="I632" s="137">
        <v>0</v>
      </c>
      <c r="J632" s="133">
        <v>0.2</v>
      </c>
      <c r="K632" s="137">
        <f t="shared" si="71"/>
        <v>0.2</v>
      </c>
      <c r="L632" s="109"/>
      <c r="M632" s="172" t="s">
        <v>1436</v>
      </c>
      <c r="N632" s="220"/>
      <c r="O632" s="135">
        <f>VLOOKUP(B632,EXPLORACION!$A$2:$P$529,15,FALSE)</f>
        <v>4961594.6151000001</v>
      </c>
      <c r="P632" s="214">
        <f>VLOOKUP(B632,EXPLORACION!$A$2:$P$529,16,FALSE)</f>
        <v>2170889.5361000001</v>
      </c>
    </row>
    <row r="633" spans="1:16" ht="25.5" hidden="1">
      <c r="A633" s="162" t="str">
        <f t="shared" si="68"/>
        <v>SCE26P3E2</v>
      </c>
      <c r="B633" s="130" t="str">
        <f t="shared" si="69"/>
        <v>SCE26P3</v>
      </c>
      <c r="C633" s="254" t="str">
        <f t="shared" si="70"/>
        <v>SCE26</v>
      </c>
      <c r="D633" s="109" t="s">
        <v>1363</v>
      </c>
      <c r="E633" s="171">
        <v>26</v>
      </c>
      <c r="F633" s="109">
        <v>3</v>
      </c>
      <c r="G633" s="171" t="s">
        <v>8</v>
      </c>
      <c r="H633" s="109">
        <v>2</v>
      </c>
      <c r="I633" s="137">
        <f t="shared" ref="I633:I642" si="75">J632</f>
        <v>0.2</v>
      </c>
      <c r="J633" s="133">
        <v>1</v>
      </c>
      <c r="K633" s="137">
        <f t="shared" si="71"/>
        <v>0.8</v>
      </c>
      <c r="L633" s="109"/>
      <c r="M633" s="172" t="s">
        <v>1437</v>
      </c>
      <c r="N633" s="220"/>
      <c r="O633" s="135">
        <f>VLOOKUP(B633,EXPLORACION!$A$2:$P$529,15,FALSE)</f>
        <v>4961594.6151000001</v>
      </c>
      <c r="P633" s="214">
        <f>VLOOKUP(B633,EXPLORACION!$A$2:$P$529,16,FALSE)</f>
        <v>2170889.5361000001</v>
      </c>
    </row>
    <row r="634" spans="1:16" hidden="1">
      <c r="A634" s="162" t="str">
        <f t="shared" si="68"/>
        <v>SCE26P3E3</v>
      </c>
      <c r="B634" s="130" t="str">
        <f t="shared" si="69"/>
        <v>SCE26P3</v>
      </c>
      <c r="C634" s="254" t="str">
        <f t="shared" si="70"/>
        <v>SCE26</v>
      </c>
      <c r="D634" s="109" t="s">
        <v>1363</v>
      </c>
      <c r="E634" s="171">
        <v>26</v>
      </c>
      <c r="F634" s="109">
        <v>3</v>
      </c>
      <c r="G634" s="171" t="s">
        <v>8</v>
      </c>
      <c r="H634" s="109">
        <v>3</v>
      </c>
      <c r="I634" s="137">
        <f t="shared" si="75"/>
        <v>1</v>
      </c>
      <c r="J634" s="133">
        <v>5</v>
      </c>
      <c r="K634" s="137">
        <f t="shared" si="71"/>
        <v>4</v>
      </c>
      <c r="L634" s="109"/>
      <c r="M634" s="172" t="s">
        <v>1438</v>
      </c>
      <c r="N634" s="220"/>
      <c r="O634" s="135">
        <f>VLOOKUP(B634,EXPLORACION!$A$2:$P$529,15,FALSE)</f>
        <v>4961594.6151000001</v>
      </c>
      <c r="P634" s="214">
        <f>VLOOKUP(B634,EXPLORACION!$A$2:$P$529,16,FALSE)</f>
        <v>2170889.5361000001</v>
      </c>
    </row>
    <row r="635" spans="1:16" hidden="1">
      <c r="A635" s="162" t="str">
        <f t="shared" si="68"/>
        <v>SCE26P3E4</v>
      </c>
      <c r="B635" s="130" t="str">
        <f t="shared" si="69"/>
        <v>SCE26P3</v>
      </c>
      <c r="C635" s="254" t="str">
        <f t="shared" si="70"/>
        <v>SCE26</v>
      </c>
      <c r="D635" s="109" t="s">
        <v>1363</v>
      </c>
      <c r="E635" s="171">
        <v>26</v>
      </c>
      <c r="F635" s="109">
        <v>3</v>
      </c>
      <c r="G635" s="171" t="s">
        <v>8</v>
      </c>
      <c r="H635" s="109">
        <v>4</v>
      </c>
      <c r="I635" s="137">
        <f t="shared" si="75"/>
        <v>5</v>
      </c>
      <c r="J635" s="133">
        <v>12</v>
      </c>
      <c r="K635" s="137">
        <f t="shared" si="71"/>
        <v>7</v>
      </c>
      <c r="L635" s="109"/>
      <c r="M635" s="172" t="s">
        <v>1439</v>
      </c>
      <c r="N635" s="220"/>
      <c r="O635" s="135">
        <f>VLOOKUP(B635,EXPLORACION!$A$2:$P$529,15,FALSE)</f>
        <v>4961594.6151000001</v>
      </c>
      <c r="P635" s="214">
        <f>VLOOKUP(B635,EXPLORACION!$A$2:$P$529,16,FALSE)</f>
        <v>2170889.5361000001</v>
      </c>
    </row>
    <row r="636" spans="1:16" ht="25.5" hidden="1">
      <c r="A636" s="162" t="str">
        <f t="shared" ref="A636:A699" si="76">CONCATENATE(D636,E636,G636,F636,"E",H636)</f>
        <v>SCE26P3E5</v>
      </c>
      <c r="B636" s="130" t="str">
        <f t="shared" si="69"/>
        <v>SCE26P3</v>
      </c>
      <c r="C636" s="254" t="str">
        <f t="shared" si="70"/>
        <v>SCE26</v>
      </c>
      <c r="D636" s="109" t="s">
        <v>1363</v>
      </c>
      <c r="E636" s="171">
        <v>26</v>
      </c>
      <c r="F636" s="109">
        <v>3</v>
      </c>
      <c r="G636" s="171" t="s">
        <v>8</v>
      </c>
      <c r="H636" s="109">
        <v>5</v>
      </c>
      <c r="I636" s="137">
        <f t="shared" si="75"/>
        <v>12</v>
      </c>
      <c r="J636" s="133">
        <v>14.8</v>
      </c>
      <c r="K636" s="137">
        <f t="shared" si="71"/>
        <v>2.8000000000000007</v>
      </c>
      <c r="L636" s="109"/>
      <c r="M636" s="172" t="s">
        <v>1440</v>
      </c>
      <c r="N636" s="220"/>
      <c r="O636" s="135">
        <f>VLOOKUP(B636,EXPLORACION!$A$2:$P$529,15,FALSE)</f>
        <v>4961594.6151000001</v>
      </c>
      <c r="P636" s="214">
        <f>VLOOKUP(B636,EXPLORACION!$A$2:$P$529,16,FALSE)</f>
        <v>2170889.5361000001</v>
      </c>
    </row>
    <row r="637" spans="1:16" ht="25.5" hidden="1">
      <c r="A637" s="162" t="str">
        <f t="shared" si="76"/>
        <v>SCE26P3E6</v>
      </c>
      <c r="B637" s="130" t="str">
        <f t="shared" si="69"/>
        <v>SCE26P3</v>
      </c>
      <c r="C637" s="254" t="str">
        <f t="shared" si="70"/>
        <v>SCE26</v>
      </c>
      <c r="D637" s="109" t="s">
        <v>1363</v>
      </c>
      <c r="E637" s="171">
        <v>26</v>
      </c>
      <c r="F637" s="109">
        <v>3</v>
      </c>
      <c r="G637" s="171" t="s">
        <v>8</v>
      </c>
      <c r="H637" s="109">
        <f t="shared" ref="H637:H642" si="77">H636+1</f>
        <v>6</v>
      </c>
      <c r="I637" s="137">
        <f t="shared" si="75"/>
        <v>14.8</v>
      </c>
      <c r="J637" s="133">
        <v>17.2</v>
      </c>
      <c r="K637" s="137">
        <f t="shared" si="71"/>
        <v>2.3999999999999986</v>
      </c>
      <c r="L637" s="109"/>
      <c r="M637" s="172" t="s">
        <v>1441</v>
      </c>
      <c r="N637" s="220"/>
      <c r="O637" s="135">
        <f>VLOOKUP(B637,EXPLORACION!$A$2:$P$529,15,FALSE)</f>
        <v>4961594.6151000001</v>
      </c>
      <c r="P637" s="214">
        <f>VLOOKUP(B637,EXPLORACION!$A$2:$P$529,16,FALSE)</f>
        <v>2170889.5361000001</v>
      </c>
    </row>
    <row r="638" spans="1:16" hidden="1">
      <c r="A638" s="162" t="str">
        <f t="shared" si="76"/>
        <v>SCE26P3E7</v>
      </c>
      <c r="B638" s="130" t="str">
        <f t="shared" si="69"/>
        <v>SCE26P3</v>
      </c>
      <c r="C638" s="254" t="str">
        <f t="shared" si="70"/>
        <v>SCE26</v>
      </c>
      <c r="D638" s="109" t="s">
        <v>1363</v>
      </c>
      <c r="E638" s="171">
        <v>26</v>
      </c>
      <c r="F638" s="109">
        <v>3</v>
      </c>
      <c r="G638" s="171" t="s">
        <v>8</v>
      </c>
      <c r="H638" s="109">
        <f t="shared" si="77"/>
        <v>7</v>
      </c>
      <c r="I638" s="137">
        <f t="shared" si="75"/>
        <v>17.2</v>
      </c>
      <c r="J638" s="133">
        <v>17.8</v>
      </c>
      <c r="K638" s="137">
        <f t="shared" si="71"/>
        <v>0.60000000000000142</v>
      </c>
      <c r="L638" s="109"/>
      <c r="M638" s="172" t="s">
        <v>1442</v>
      </c>
      <c r="N638" s="220"/>
      <c r="O638" s="135">
        <f>VLOOKUP(B638,EXPLORACION!$A$2:$P$529,15,FALSE)</f>
        <v>4961594.6151000001</v>
      </c>
      <c r="P638" s="214">
        <f>VLOOKUP(B638,EXPLORACION!$A$2:$P$529,16,FALSE)</f>
        <v>2170889.5361000001</v>
      </c>
    </row>
    <row r="639" spans="1:16" hidden="1">
      <c r="A639" s="162" t="str">
        <f t="shared" si="76"/>
        <v>SCE26P3E8</v>
      </c>
      <c r="B639" s="130" t="str">
        <f t="shared" si="69"/>
        <v>SCE26P3</v>
      </c>
      <c r="C639" s="254" t="str">
        <f t="shared" si="70"/>
        <v>SCE26</v>
      </c>
      <c r="D639" s="109" t="s">
        <v>1363</v>
      </c>
      <c r="E639" s="171">
        <v>26</v>
      </c>
      <c r="F639" s="109">
        <v>3</v>
      </c>
      <c r="G639" s="171" t="s">
        <v>8</v>
      </c>
      <c r="H639" s="109">
        <f t="shared" si="77"/>
        <v>8</v>
      </c>
      <c r="I639" s="137">
        <f t="shared" si="75"/>
        <v>17.8</v>
      </c>
      <c r="J639" s="133">
        <v>18.2</v>
      </c>
      <c r="K639" s="137">
        <f t="shared" si="71"/>
        <v>0.39999999999999858</v>
      </c>
      <c r="L639" s="109"/>
      <c r="M639" s="172" t="s">
        <v>1443</v>
      </c>
      <c r="N639" s="220"/>
      <c r="O639" s="135">
        <f>VLOOKUP(B639,EXPLORACION!$A$2:$P$529,15,FALSE)</f>
        <v>4961594.6151000001</v>
      </c>
      <c r="P639" s="214">
        <f>VLOOKUP(B639,EXPLORACION!$A$2:$P$529,16,FALSE)</f>
        <v>2170889.5361000001</v>
      </c>
    </row>
    <row r="640" spans="1:16" hidden="1">
      <c r="A640" s="162" t="str">
        <f t="shared" si="76"/>
        <v>SCE26P3E9</v>
      </c>
      <c r="B640" s="130" t="str">
        <f t="shared" si="69"/>
        <v>SCE26P3</v>
      </c>
      <c r="C640" s="254" t="str">
        <f t="shared" si="70"/>
        <v>SCE26</v>
      </c>
      <c r="D640" s="109" t="s">
        <v>1363</v>
      </c>
      <c r="E640" s="171">
        <v>26</v>
      </c>
      <c r="F640" s="109">
        <v>3</v>
      </c>
      <c r="G640" s="171" t="s">
        <v>8</v>
      </c>
      <c r="H640" s="109">
        <f t="shared" si="77"/>
        <v>9</v>
      </c>
      <c r="I640" s="137">
        <f t="shared" si="75"/>
        <v>18.2</v>
      </c>
      <c r="J640" s="133">
        <v>23.2</v>
      </c>
      <c r="K640" s="137">
        <f t="shared" si="71"/>
        <v>5</v>
      </c>
      <c r="L640" s="109"/>
      <c r="M640" s="172" t="s">
        <v>1444</v>
      </c>
      <c r="N640" s="220"/>
      <c r="O640" s="135">
        <f>VLOOKUP(B640,EXPLORACION!$A$2:$P$529,15,FALSE)</f>
        <v>4961594.6151000001</v>
      </c>
      <c r="P640" s="214">
        <f>VLOOKUP(B640,EXPLORACION!$A$2:$P$529,16,FALSE)</f>
        <v>2170889.5361000001</v>
      </c>
    </row>
    <row r="641" spans="1:16" hidden="1">
      <c r="A641" s="162" t="str">
        <f t="shared" si="76"/>
        <v>SCE26P3E10</v>
      </c>
      <c r="B641" s="130" t="str">
        <f t="shared" si="69"/>
        <v>SCE26P3</v>
      </c>
      <c r="C641" s="254" t="str">
        <f t="shared" si="70"/>
        <v>SCE26</v>
      </c>
      <c r="D641" s="109" t="s">
        <v>1363</v>
      </c>
      <c r="E641" s="171">
        <v>26</v>
      </c>
      <c r="F641" s="109">
        <v>3</v>
      </c>
      <c r="G641" s="171" t="s">
        <v>8</v>
      </c>
      <c r="H641" s="109">
        <f t="shared" si="77"/>
        <v>10</v>
      </c>
      <c r="I641" s="137">
        <f t="shared" si="75"/>
        <v>23.2</v>
      </c>
      <c r="J641" s="133">
        <v>26.5</v>
      </c>
      <c r="K641" s="137">
        <f t="shared" si="71"/>
        <v>3.3000000000000007</v>
      </c>
      <c r="L641" s="109"/>
      <c r="M641" s="172" t="s">
        <v>1445</v>
      </c>
      <c r="N641" s="220"/>
      <c r="O641" s="135">
        <f>VLOOKUP(B641,EXPLORACION!$A$2:$P$529,15,FALSE)</f>
        <v>4961594.6151000001</v>
      </c>
      <c r="P641" s="214">
        <f>VLOOKUP(B641,EXPLORACION!$A$2:$P$529,16,FALSE)</f>
        <v>2170889.5361000001</v>
      </c>
    </row>
    <row r="642" spans="1:16" hidden="1">
      <c r="A642" s="162" t="str">
        <f t="shared" si="76"/>
        <v>SCE26P3E11</v>
      </c>
      <c r="B642" s="130" t="str">
        <f t="shared" ref="B642:B705" si="78">CONCATENATE(D642,E642,G642,F642)</f>
        <v>SCE26P3</v>
      </c>
      <c r="C642" s="254" t="str">
        <f t="shared" ref="C642:C705" si="79">CONCATENATE(D642,E642)</f>
        <v>SCE26</v>
      </c>
      <c r="D642" s="109" t="s">
        <v>1363</v>
      </c>
      <c r="E642" s="171">
        <v>26</v>
      </c>
      <c r="F642" s="109">
        <v>3</v>
      </c>
      <c r="G642" s="171" t="s">
        <v>8</v>
      </c>
      <c r="H642" s="109">
        <f t="shared" si="77"/>
        <v>11</v>
      </c>
      <c r="I642" s="137">
        <f t="shared" si="75"/>
        <v>26.5</v>
      </c>
      <c r="J642" s="133">
        <v>30</v>
      </c>
      <c r="K642" s="137">
        <f t="shared" ref="K642:K705" si="80">J642-I642</f>
        <v>3.5</v>
      </c>
      <c r="L642" s="109"/>
      <c r="M642" s="172" t="s">
        <v>1446</v>
      </c>
      <c r="N642" s="220"/>
      <c r="O642" s="135">
        <f>VLOOKUP(B642,EXPLORACION!$A$2:$P$529,15,FALSE)</f>
        <v>4961594.6151000001</v>
      </c>
      <c r="P642" s="214">
        <f>VLOOKUP(B642,EXPLORACION!$A$2:$P$529,16,FALSE)</f>
        <v>2170889.5361000001</v>
      </c>
    </row>
    <row r="643" spans="1:16" hidden="1">
      <c r="A643" s="162" t="str">
        <f t="shared" si="76"/>
        <v>SCE26P2E1</v>
      </c>
      <c r="B643" s="130" t="str">
        <f t="shared" si="78"/>
        <v>SCE26P2</v>
      </c>
      <c r="C643" s="254" t="str">
        <f t="shared" si="79"/>
        <v>SCE26</v>
      </c>
      <c r="D643" s="109" t="s">
        <v>1363</v>
      </c>
      <c r="E643" s="171">
        <v>26</v>
      </c>
      <c r="F643" s="109">
        <v>2</v>
      </c>
      <c r="G643" s="171" t="s">
        <v>8</v>
      </c>
      <c r="H643" s="109">
        <v>1</v>
      </c>
      <c r="I643" s="137">
        <v>0</v>
      </c>
      <c r="J643" s="133">
        <v>0.1</v>
      </c>
      <c r="K643" s="137">
        <f t="shared" si="80"/>
        <v>0.1</v>
      </c>
      <c r="L643" s="109"/>
      <c r="M643" s="172" t="s">
        <v>1410</v>
      </c>
      <c r="N643" s="220"/>
      <c r="O643" s="135">
        <f>VLOOKUP(B643,EXPLORACION!$A$2:$P$529,15,FALSE)</f>
        <v>4961594.6151000001</v>
      </c>
      <c r="P643" s="214">
        <f>VLOOKUP(B643,EXPLORACION!$A$2:$P$529,16,FALSE)</f>
        <v>2170889.5361000001</v>
      </c>
    </row>
    <row r="644" spans="1:16" ht="25.5" hidden="1">
      <c r="A644" s="162" t="str">
        <f t="shared" si="76"/>
        <v>SCE26P2E2</v>
      </c>
      <c r="B644" s="130" t="str">
        <f t="shared" si="78"/>
        <v>SCE26P2</v>
      </c>
      <c r="C644" s="254" t="str">
        <f t="shared" si="79"/>
        <v>SCE26</v>
      </c>
      <c r="D644" s="109" t="s">
        <v>1363</v>
      </c>
      <c r="E644" s="171">
        <v>26</v>
      </c>
      <c r="F644" s="109">
        <v>2</v>
      </c>
      <c r="G644" s="171" t="s">
        <v>8</v>
      </c>
      <c r="H644" s="109">
        <v>2</v>
      </c>
      <c r="I644" s="137">
        <f t="shared" ref="I644:I658" si="81">J643</f>
        <v>0.1</v>
      </c>
      <c r="J644" s="133">
        <v>1</v>
      </c>
      <c r="K644" s="137">
        <f t="shared" si="80"/>
        <v>0.9</v>
      </c>
      <c r="L644" s="109"/>
      <c r="M644" s="172" t="s">
        <v>1411</v>
      </c>
      <c r="N644" s="220"/>
      <c r="O644" s="135">
        <f>VLOOKUP(B644,EXPLORACION!$A$2:$P$529,15,FALSE)</f>
        <v>4961594.6151000001</v>
      </c>
      <c r="P644" s="214">
        <f>VLOOKUP(B644,EXPLORACION!$A$2:$P$529,16,FALSE)</f>
        <v>2170889.5361000001</v>
      </c>
    </row>
    <row r="645" spans="1:16" ht="25.5" hidden="1">
      <c r="A645" s="162" t="str">
        <f t="shared" si="76"/>
        <v>SCE26P2E3</v>
      </c>
      <c r="B645" s="130" t="str">
        <f t="shared" si="78"/>
        <v>SCE26P2</v>
      </c>
      <c r="C645" s="254" t="str">
        <f t="shared" si="79"/>
        <v>SCE26</v>
      </c>
      <c r="D645" s="109" t="s">
        <v>1363</v>
      </c>
      <c r="E645" s="171">
        <v>26</v>
      </c>
      <c r="F645" s="109">
        <v>2</v>
      </c>
      <c r="G645" s="171" t="s">
        <v>8</v>
      </c>
      <c r="H645" s="109">
        <v>3</v>
      </c>
      <c r="I645" s="137">
        <f t="shared" si="81"/>
        <v>1</v>
      </c>
      <c r="J645" s="133">
        <v>2.1</v>
      </c>
      <c r="K645" s="137">
        <f t="shared" si="80"/>
        <v>1.1000000000000001</v>
      </c>
      <c r="L645" s="109"/>
      <c r="M645" s="172" t="s">
        <v>1412</v>
      </c>
      <c r="N645" s="220"/>
      <c r="O645" s="135">
        <f>VLOOKUP(B645,EXPLORACION!$A$2:$P$529,15,FALSE)</f>
        <v>4961594.6151000001</v>
      </c>
      <c r="P645" s="214">
        <f>VLOOKUP(B645,EXPLORACION!$A$2:$P$529,16,FALSE)</f>
        <v>2170889.5361000001</v>
      </c>
    </row>
    <row r="646" spans="1:16" ht="25.5" hidden="1">
      <c r="A646" s="162" t="str">
        <f t="shared" si="76"/>
        <v>SCE26P2E4</v>
      </c>
      <c r="B646" s="130" t="str">
        <f t="shared" si="78"/>
        <v>SCE26P2</v>
      </c>
      <c r="C646" s="254" t="str">
        <f t="shared" si="79"/>
        <v>SCE26</v>
      </c>
      <c r="D646" s="109" t="s">
        <v>1363</v>
      </c>
      <c r="E646" s="171">
        <v>26</v>
      </c>
      <c r="F646" s="109">
        <v>2</v>
      </c>
      <c r="G646" s="171" t="s">
        <v>8</v>
      </c>
      <c r="H646" s="109">
        <v>4</v>
      </c>
      <c r="I646" s="137">
        <f t="shared" si="81"/>
        <v>2.1</v>
      </c>
      <c r="J646" s="133">
        <v>3</v>
      </c>
      <c r="K646" s="137">
        <f t="shared" si="80"/>
        <v>0.89999999999999991</v>
      </c>
      <c r="L646" s="109"/>
      <c r="M646" s="172" t="s">
        <v>1413</v>
      </c>
      <c r="N646" s="220"/>
      <c r="O646" s="135">
        <f>VLOOKUP(B646,EXPLORACION!$A$2:$P$529,15,FALSE)</f>
        <v>4961594.6151000001</v>
      </c>
      <c r="P646" s="214">
        <f>VLOOKUP(B646,EXPLORACION!$A$2:$P$529,16,FALSE)</f>
        <v>2170889.5361000001</v>
      </c>
    </row>
    <row r="647" spans="1:16" hidden="1">
      <c r="A647" s="162" t="str">
        <f t="shared" si="76"/>
        <v>SCE26P2E5</v>
      </c>
      <c r="B647" s="130" t="str">
        <f t="shared" si="78"/>
        <v>SCE26P2</v>
      </c>
      <c r="C647" s="254" t="str">
        <f t="shared" si="79"/>
        <v>SCE26</v>
      </c>
      <c r="D647" s="109" t="s">
        <v>1363</v>
      </c>
      <c r="E647" s="171">
        <v>26</v>
      </c>
      <c r="F647" s="109">
        <v>2</v>
      </c>
      <c r="G647" s="171" t="s">
        <v>8</v>
      </c>
      <c r="H647" s="109">
        <v>5</v>
      </c>
      <c r="I647" s="137">
        <f t="shared" si="81"/>
        <v>3</v>
      </c>
      <c r="J647" s="133">
        <v>4</v>
      </c>
      <c r="K647" s="137">
        <f t="shared" si="80"/>
        <v>1</v>
      </c>
      <c r="L647" s="109"/>
      <c r="M647" s="172" t="s">
        <v>1414</v>
      </c>
      <c r="N647" s="220"/>
      <c r="O647" s="135">
        <f>VLOOKUP(B647,EXPLORACION!$A$2:$P$529,15,FALSE)</f>
        <v>4961594.6151000001</v>
      </c>
      <c r="P647" s="214">
        <f>VLOOKUP(B647,EXPLORACION!$A$2:$P$529,16,FALSE)</f>
        <v>2170889.5361000001</v>
      </c>
    </row>
    <row r="648" spans="1:16" hidden="1">
      <c r="A648" s="162" t="str">
        <f t="shared" si="76"/>
        <v>SCE26P2E6</v>
      </c>
      <c r="B648" s="130" t="str">
        <f t="shared" si="78"/>
        <v>SCE26P2</v>
      </c>
      <c r="C648" s="254" t="str">
        <f t="shared" si="79"/>
        <v>SCE26</v>
      </c>
      <c r="D648" s="109" t="s">
        <v>1363</v>
      </c>
      <c r="E648" s="171">
        <v>26</v>
      </c>
      <c r="F648" s="109">
        <v>2</v>
      </c>
      <c r="G648" s="171" t="s">
        <v>8</v>
      </c>
      <c r="H648" s="109">
        <f t="shared" ref="H648:H658" si="82">H647+1</f>
        <v>6</v>
      </c>
      <c r="I648" s="137">
        <f t="shared" si="81"/>
        <v>4</v>
      </c>
      <c r="J648" s="133">
        <v>12</v>
      </c>
      <c r="K648" s="137">
        <f t="shared" si="80"/>
        <v>8</v>
      </c>
      <c r="L648" s="109"/>
      <c r="M648" s="172" t="s">
        <v>1415</v>
      </c>
      <c r="N648" s="220"/>
      <c r="O648" s="135">
        <f>VLOOKUP(B648,EXPLORACION!$A$2:$P$529,15,FALSE)</f>
        <v>4961594.6151000001</v>
      </c>
      <c r="P648" s="214">
        <f>VLOOKUP(B648,EXPLORACION!$A$2:$P$529,16,FALSE)</f>
        <v>2170889.5361000001</v>
      </c>
    </row>
    <row r="649" spans="1:16" ht="25.5" hidden="1">
      <c r="A649" s="162" t="str">
        <f t="shared" si="76"/>
        <v>SCE26P2E7</v>
      </c>
      <c r="B649" s="130" t="str">
        <f t="shared" si="78"/>
        <v>SCE26P2</v>
      </c>
      <c r="C649" s="254" t="str">
        <f t="shared" si="79"/>
        <v>SCE26</v>
      </c>
      <c r="D649" s="109" t="s">
        <v>1363</v>
      </c>
      <c r="E649" s="171">
        <v>26</v>
      </c>
      <c r="F649" s="109">
        <v>2</v>
      </c>
      <c r="G649" s="171" t="s">
        <v>8</v>
      </c>
      <c r="H649" s="109">
        <f t="shared" si="82"/>
        <v>7</v>
      </c>
      <c r="I649" s="137">
        <f t="shared" si="81"/>
        <v>12</v>
      </c>
      <c r="J649" s="133">
        <v>12</v>
      </c>
      <c r="K649" s="137">
        <f t="shared" si="80"/>
        <v>0</v>
      </c>
      <c r="L649" s="109"/>
      <c r="M649" s="172" t="s">
        <v>1416</v>
      </c>
      <c r="N649" s="220"/>
      <c r="O649" s="135">
        <f>VLOOKUP(B649,EXPLORACION!$A$2:$P$529,15,FALSE)</f>
        <v>4961594.6151000001</v>
      </c>
      <c r="P649" s="214">
        <f>VLOOKUP(B649,EXPLORACION!$A$2:$P$529,16,FALSE)</f>
        <v>2170889.5361000001</v>
      </c>
    </row>
    <row r="650" spans="1:16" ht="25.5" hidden="1">
      <c r="A650" s="162" t="str">
        <f t="shared" si="76"/>
        <v>SCE26P2E8</v>
      </c>
      <c r="B650" s="130" t="str">
        <f t="shared" si="78"/>
        <v>SCE26P2</v>
      </c>
      <c r="C650" s="254" t="str">
        <f t="shared" si="79"/>
        <v>SCE26</v>
      </c>
      <c r="D650" s="109" t="s">
        <v>1363</v>
      </c>
      <c r="E650" s="171">
        <v>26</v>
      </c>
      <c r="F650" s="109">
        <v>2</v>
      </c>
      <c r="G650" s="171" t="s">
        <v>8</v>
      </c>
      <c r="H650" s="109">
        <f t="shared" si="82"/>
        <v>8</v>
      </c>
      <c r="I650" s="137">
        <f t="shared" si="81"/>
        <v>12</v>
      </c>
      <c r="J650" s="133">
        <v>14.5</v>
      </c>
      <c r="K650" s="137">
        <f t="shared" si="80"/>
        <v>2.5</v>
      </c>
      <c r="L650" s="109"/>
      <c r="M650" s="172" t="s">
        <v>1417</v>
      </c>
      <c r="N650" s="220"/>
      <c r="O650" s="135">
        <f>VLOOKUP(B650,EXPLORACION!$A$2:$P$529,15,FALSE)</f>
        <v>4961594.6151000001</v>
      </c>
      <c r="P650" s="214">
        <f>VLOOKUP(B650,EXPLORACION!$A$2:$P$529,16,FALSE)</f>
        <v>2170889.5361000001</v>
      </c>
    </row>
    <row r="651" spans="1:16" ht="25.5" hidden="1">
      <c r="A651" s="162" t="str">
        <f t="shared" si="76"/>
        <v>SCE26P2E9</v>
      </c>
      <c r="B651" s="130" t="str">
        <f t="shared" si="78"/>
        <v>SCE26P2</v>
      </c>
      <c r="C651" s="254" t="str">
        <f t="shared" si="79"/>
        <v>SCE26</v>
      </c>
      <c r="D651" s="109" t="s">
        <v>1363</v>
      </c>
      <c r="E651" s="171">
        <v>26</v>
      </c>
      <c r="F651" s="109">
        <v>2</v>
      </c>
      <c r="G651" s="171" t="s">
        <v>8</v>
      </c>
      <c r="H651" s="109">
        <f t="shared" si="82"/>
        <v>9</v>
      </c>
      <c r="I651" s="137">
        <f t="shared" si="81"/>
        <v>14.5</v>
      </c>
      <c r="J651" s="133">
        <v>16.5</v>
      </c>
      <c r="K651" s="137">
        <f t="shared" si="80"/>
        <v>2</v>
      </c>
      <c r="L651" s="109"/>
      <c r="M651" s="172" t="s">
        <v>1418</v>
      </c>
      <c r="N651" s="220"/>
      <c r="O651" s="135">
        <f>VLOOKUP(B651,EXPLORACION!$A$2:$P$529,15,FALSE)</f>
        <v>4961594.6151000001</v>
      </c>
      <c r="P651" s="214">
        <f>VLOOKUP(B651,EXPLORACION!$A$2:$P$529,16,FALSE)</f>
        <v>2170889.5361000001</v>
      </c>
    </row>
    <row r="652" spans="1:16" ht="25.5" hidden="1">
      <c r="A652" s="162" t="str">
        <f t="shared" si="76"/>
        <v>SCE26P2E10</v>
      </c>
      <c r="B652" s="130" t="str">
        <f t="shared" si="78"/>
        <v>SCE26P2</v>
      </c>
      <c r="C652" s="254" t="str">
        <f t="shared" si="79"/>
        <v>SCE26</v>
      </c>
      <c r="D652" s="109" t="s">
        <v>1363</v>
      </c>
      <c r="E652" s="171">
        <v>26</v>
      </c>
      <c r="F652" s="109">
        <v>2</v>
      </c>
      <c r="G652" s="171" t="s">
        <v>8</v>
      </c>
      <c r="H652" s="109">
        <f t="shared" si="82"/>
        <v>10</v>
      </c>
      <c r="I652" s="137">
        <f t="shared" si="81"/>
        <v>16.5</v>
      </c>
      <c r="J652" s="133">
        <v>18</v>
      </c>
      <c r="K652" s="137">
        <f t="shared" si="80"/>
        <v>1.5</v>
      </c>
      <c r="L652" s="109"/>
      <c r="M652" s="172" t="s">
        <v>1419</v>
      </c>
      <c r="N652" s="220"/>
      <c r="O652" s="135">
        <f>VLOOKUP(B652,EXPLORACION!$A$2:$P$529,15,FALSE)</f>
        <v>4961594.6151000001</v>
      </c>
      <c r="P652" s="214">
        <f>VLOOKUP(B652,EXPLORACION!$A$2:$P$529,16,FALSE)</f>
        <v>2170889.5361000001</v>
      </c>
    </row>
    <row r="653" spans="1:16" ht="25.5" hidden="1">
      <c r="A653" s="162" t="str">
        <f t="shared" si="76"/>
        <v>SCE26P2E11</v>
      </c>
      <c r="B653" s="130" t="str">
        <f t="shared" si="78"/>
        <v>SCE26P2</v>
      </c>
      <c r="C653" s="254" t="str">
        <f t="shared" si="79"/>
        <v>SCE26</v>
      </c>
      <c r="D653" s="109" t="s">
        <v>1363</v>
      </c>
      <c r="E653" s="171">
        <v>26</v>
      </c>
      <c r="F653" s="109">
        <v>2</v>
      </c>
      <c r="G653" s="171" t="s">
        <v>8</v>
      </c>
      <c r="H653" s="109">
        <f t="shared" si="82"/>
        <v>11</v>
      </c>
      <c r="I653" s="137">
        <f t="shared" si="81"/>
        <v>18</v>
      </c>
      <c r="J653" s="133">
        <v>19.5</v>
      </c>
      <c r="K653" s="137">
        <f t="shared" si="80"/>
        <v>1.5</v>
      </c>
      <c r="L653" s="109"/>
      <c r="M653" s="172" t="s">
        <v>1420</v>
      </c>
      <c r="N653" s="220"/>
      <c r="O653" s="135">
        <f>VLOOKUP(B653,EXPLORACION!$A$2:$P$529,15,FALSE)</f>
        <v>4961594.6151000001</v>
      </c>
      <c r="P653" s="214">
        <f>VLOOKUP(B653,EXPLORACION!$A$2:$P$529,16,FALSE)</f>
        <v>2170889.5361000001</v>
      </c>
    </row>
    <row r="654" spans="1:16" hidden="1">
      <c r="A654" s="162" t="str">
        <f t="shared" si="76"/>
        <v>SCE26P2E12</v>
      </c>
      <c r="B654" s="130" t="str">
        <f t="shared" si="78"/>
        <v>SCE26P2</v>
      </c>
      <c r="C654" s="254" t="str">
        <f t="shared" si="79"/>
        <v>SCE26</v>
      </c>
      <c r="D654" s="109" t="s">
        <v>1363</v>
      </c>
      <c r="E654" s="171">
        <v>26</v>
      </c>
      <c r="F654" s="109">
        <v>2</v>
      </c>
      <c r="G654" s="171" t="s">
        <v>8</v>
      </c>
      <c r="H654" s="109">
        <f t="shared" si="82"/>
        <v>12</v>
      </c>
      <c r="I654" s="137">
        <f t="shared" si="81"/>
        <v>19.5</v>
      </c>
      <c r="J654" s="133">
        <v>20.5</v>
      </c>
      <c r="K654" s="137">
        <f t="shared" si="80"/>
        <v>1</v>
      </c>
      <c r="L654" s="109"/>
      <c r="M654" s="172" t="s">
        <v>1421</v>
      </c>
      <c r="N654" s="220"/>
      <c r="O654" s="135">
        <f>VLOOKUP(B654,EXPLORACION!$A$2:$P$529,15,FALSE)</f>
        <v>4961594.6151000001</v>
      </c>
      <c r="P654" s="214">
        <f>VLOOKUP(B654,EXPLORACION!$A$2:$P$529,16,FALSE)</f>
        <v>2170889.5361000001</v>
      </c>
    </row>
    <row r="655" spans="1:16" ht="25.5" hidden="1">
      <c r="A655" s="162" t="str">
        <f t="shared" si="76"/>
        <v>SCE26P2E13</v>
      </c>
      <c r="B655" s="130" t="str">
        <f t="shared" si="78"/>
        <v>SCE26P2</v>
      </c>
      <c r="C655" s="254" t="str">
        <f t="shared" si="79"/>
        <v>SCE26</v>
      </c>
      <c r="D655" s="109" t="s">
        <v>1363</v>
      </c>
      <c r="E655" s="171">
        <v>26</v>
      </c>
      <c r="F655" s="109">
        <v>2</v>
      </c>
      <c r="G655" s="171" t="s">
        <v>8</v>
      </c>
      <c r="H655" s="109">
        <f t="shared" si="82"/>
        <v>13</v>
      </c>
      <c r="I655" s="137">
        <f t="shared" si="81"/>
        <v>20.5</v>
      </c>
      <c r="J655" s="133">
        <v>21.5</v>
      </c>
      <c r="K655" s="137">
        <f t="shared" si="80"/>
        <v>1</v>
      </c>
      <c r="L655" s="109"/>
      <c r="M655" s="172" t="s">
        <v>1422</v>
      </c>
      <c r="N655" s="220"/>
      <c r="O655" s="135">
        <f>VLOOKUP(B655,EXPLORACION!$A$2:$P$529,15,FALSE)</f>
        <v>4961594.6151000001</v>
      </c>
      <c r="P655" s="214">
        <f>VLOOKUP(B655,EXPLORACION!$A$2:$P$529,16,FALSE)</f>
        <v>2170889.5361000001</v>
      </c>
    </row>
    <row r="656" spans="1:16" ht="25.5" hidden="1">
      <c r="A656" s="162" t="str">
        <f t="shared" si="76"/>
        <v>SCE26P2E14</v>
      </c>
      <c r="B656" s="130" t="str">
        <f t="shared" si="78"/>
        <v>SCE26P2</v>
      </c>
      <c r="C656" s="254" t="str">
        <f t="shared" si="79"/>
        <v>SCE26</v>
      </c>
      <c r="D656" s="109" t="s">
        <v>1363</v>
      </c>
      <c r="E656" s="171">
        <v>26</v>
      </c>
      <c r="F656" s="109">
        <v>2</v>
      </c>
      <c r="G656" s="171" t="s">
        <v>8</v>
      </c>
      <c r="H656" s="109">
        <f t="shared" si="82"/>
        <v>14</v>
      </c>
      <c r="I656" s="137">
        <f t="shared" si="81"/>
        <v>21.5</v>
      </c>
      <c r="J656" s="133">
        <v>24</v>
      </c>
      <c r="K656" s="137">
        <f t="shared" si="80"/>
        <v>2.5</v>
      </c>
      <c r="L656" s="109"/>
      <c r="M656" s="172" t="s">
        <v>1423</v>
      </c>
      <c r="N656" s="109"/>
      <c r="O656" s="135">
        <f>VLOOKUP(B656,EXPLORACION!$A$2:$P$529,15,FALSE)</f>
        <v>4961594.6151000001</v>
      </c>
      <c r="P656" s="214">
        <f>VLOOKUP(B656,EXPLORACION!$A$2:$P$529,16,FALSE)</f>
        <v>2170889.5361000001</v>
      </c>
    </row>
    <row r="657" spans="1:16" hidden="1">
      <c r="A657" s="162" t="str">
        <f t="shared" si="76"/>
        <v>SCE26P2E15</v>
      </c>
      <c r="B657" s="130" t="str">
        <f t="shared" si="78"/>
        <v>SCE26P2</v>
      </c>
      <c r="C657" s="254" t="str">
        <f t="shared" si="79"/>
        <v>SCE26</v>
      </c>
      <c r="D657" s="109" t="s">
        <v>1363</v>
      </c>
      <c r="E657" s="171">
        <v>26</v>
      </c>
      <c r="F657" s="109">
        <v>2</v>
      </c>
      <c r="G657" s="171" t="s">
        <v>8</v>
      </c>
      <c r="H657" s="109">
        <f t="shared" si="82"/>
        <v>15</v>
      </c>
      <c r="I657" s="137">
        <f t="shared" si="81"/>
        <v>24</v>
      </c>
      <c r="J657" s="133">
        <v>26</v>
      </c>
      <c r="K657" s="137">
        <f t="shared" si="80"/>
        <v>2</v>
      </c>
      <c r="L657" s="109"/>
      <c r="M657" s="172" t="s">
        <v>1424</v>
      </c>
      <c r="N657" s="109"/>
      <c r="O657" s="135">
        <f>VLOOKUP(B657,EXPLORACION!$A$2:$P$529,15,FALSE)</f>
        <v>4961594.6151000001</v>
      </c>
      <c r="P657" s="214">
        <f>VLOOKUP(B657,EXPLORACION!$A$2:$P$529,16,FALSE)</f>
        <v>2170889.5361000001</v>
      </c>
    </row>
    <row r="658" spans="1:16" ht="25.5" hidden="1">
      <c r="A658" s="162" t="str">
        <f t="shared" si="76"/>
        <v>SCE26P2E16</v>
      </c>
      <c r="B658" s="130" t="str">
        <f t="shared" si="78"/>
        <v>SCE26P2</v>
      </c>
      <c r="C658" s="254" t="str">
        <f t="shared" si="79"/>
        <v>SCE26</v>
      </c>
      <c r="D658" s="109" t="s">
        <v>1363</v>
      </c>
      <c r="E658" s="171">
        <v>26</v>
      </c>
      <c r="F658" s="109">
        <v>2</v>
      </c>
      <c r="G658" s="171" t="s">
        <v>8</v>
      </c>
      <c r="H658" s="109">
        <f t="shared" si="82"/>
        <v>16</v>
      </c>
      <c r="I658" s="137">
        <f t="shared" si="81"/>
        <v>26</v>
      </c>
      <c r="J658" s="133">
        <v>30</v>
      </c>
      <c r="K658" s="137">
        <f t="shared" si="80"/>
        <v>4</v>
      </c>
      <c r="L658" s="109"/>
      <c r="M658" s="172" t="s">
        <v>1425</v>
      </c>
      <c r="N658" s="109"/>
      <c r="O658" s="135">
        <f>VLOOKUP(B658,EXPLORACION!$A$2:$P$529,15,FALSE)</f>
        <v>4961594.6151000001</v>
      </c>
      <c r="P658" s="214">
        <f>VLOOKUP(B658,EXPLORACION!$A$2:$P$529,16,FALSE)</f>
        <v>2170889.5361000001</v>
      </c>
    </row>
    <row r="659" spans="1:16" hidden="1">
      <c r="A659" s="211" t="str">
        <f t="shared" si="76"/>
        <v>SCE26P1E1</v>
      </c>
      <c r="B659" s="130" t="str">
        <f t="shared" si="78"/>
        <v>SCE26P1</v>
      </c>
      <c r="C659" s="254" t="str">
        <f t="shared" si="79"/>
        <v>SCE26</v>
      </c>
      <c r="D659" s="109" t="s">
        <v>1363</v>
      </c>
      <c r="E659" s="171">
        <v>26</v>
      </c>
      <c r="F659" s="109">
        <v>1</v>
      </c>
      <c r="G659" s="171" t="s">
        <v>8</v>
      </c>
      <c r="H659" s="109">
        <v>1</v>
      </c>
      <c r="I659" s="137">
        <v>0</v>
      </c>
      <c r="J659" s="133">
        <v>0.2</v>
      </c>
      <c r="K659" s="137">
        <f t="shared" si="80"/>
        <v>0.2</v>
      </c>
      <c r="L659" s="109"/>
      <c r="M659" s="172" t="s">
        <v>1395</v>
      </c>
      <c r="N659" s="109"/>
      <c r="O659" s="135">
        <f>VLOOKUP(B659,EXPLORACION!$A$2:$P$529,15,FALSE)</f>
        <v>4961594.6151000001</v>
      </c>
      <c r="P659" s="214">
        <f>VLOOKUP(B659,EXPLORACION!$A$2:$P$529,16,FALSE)</f>
        <v>2170889.5361000001</v>
      </c>
    </row>
    <row r="660" spans="1:16" ht="25.5" hidden="1">
      <c r="A660" s="211" t="str">
        <f t="shared" si="76"/>
        <v>SCE26P1E2</v>
      </c>
      <c r="B660" s="130" t="str">
        <f t="shared" si="78"/>
        <v>SCE26P1</v>
      </c>
      <c r="C660" s="254" t="str">
        <f t="shared" si="79"/>
        <v>SCE26</v>
      </c>
      <c r="D660" s="109" t="s">
        <v>1363</v>
      </c>
      <c r="E660" s="171">
        <v>26</v>
      </c>
      <c r="F660" s="109">
        <v>1</v>
      </c>
      <c r="G660" s="171" t="s">
        <v>8</v>
      </c>
      <c r="H660" s="109">
        <f t="shared" ref="H660:H669" si="83">H659+1</f>
        <v>2</v>
      </c>
      <c r="I660" s="137">
        <f t="shared" ref="I660:I669" si="84">J659</f>
        <v>0.2</v>
      </c>
      <c r="J660" s="133">
        <v>1.5</v>
      </c>
      <c r="K660" s="137">
        <f t="shared" si="80"/>
        <v>1.3</v>
      </c>
      <c r="L660" s="109"/>
      <c r="M660" s="172" t="s">
        <v>1394</v>
      </c>
      <c r="N660" s="109"/>
      <c r="O660" s="135">
        <f>VLOOKUP(B660,EXPLORACION!$A$2:$P$529,15,FALSE)</f>
        <v>4961594.6151000001</v>
      </c>
      <c r="P660" s="214">
        <f>VLOOKUP(B660,EXPLORACION!$A$2:$P$529,16,FALSE)</f>
        <v>2170889.5361000001</v>
      </c>
    </row>
    <row r="661" spans="1:16" ht="25.5" hidden="1">
      <c r="A661" s="211" t="str">
        <f t="shared" si="76"/>
        <v>SCE26P1E3</v>
      </c>
      <c r="B661" s="130" t="str">
        <f t="shared" si="78"/>
        <v>SCE26P1</v>
      </c>
      <c r="C661" s="254" t="str">
        <f t="shared" si="79"/>
        <v>SCE26</v>
      </c>
      <c r="D661" s="109" t="s">
        <v>1363</v>
      </c>
      <c r="E661" s="171">
        <v>26</v>
      </c>
      <c r="F661" s="109">
        <v>1</v>
      </c>
      <c r="G661" s="171" t="s">
        <v>8</v>
      </c>
      <c r="H661" s="109">
        <f t="shared" si="83"/>
        <v>3</v>
      </c>
      <c r="I661" s="137">
        <f t="shared" si="84"/>
        <v>1.5</v>
      </c>
      <c r="J661" s="133">
        <v>2.2000000000000002</v>
      </c>
      <c r="K661" s="137">
        <f t="shared" si="80"/>
        <v>0.70000000000000018</v>
      </c>
      <c r="L661" s="109"/>
      <c r="M661" s="172" t="s">
        <v>1396</v>
      </c>
      <c r="N661" s="109"/>
      <c r="O661" s="135">
        <f>VLOOKUP(B661,EXPLORACION!$A$2:$P$529,15,FALSE)</f>
        <v>4961594.6151000001</v>
      </c>
      <c r="P661" s="214">
        <f>VLOOKUP(B661,EXPLORACION!$A$2:$P$529,16,FALSE)</f>
        <v>2170889.5361000001</v>
      </c>
    </row>
    <row r="662" spans="1:16" hidden="1">
      <c r="A662" s="211" t="str">
        <f t="shared" si="76"/>
        <v>SCE26P1E4</v>
      </c>
      <c r="B662" s="130" t="str">
        <f t="shared" si="78"/>
        <v>SCE26P1</v>
      </c>
      <c r="C662" s="254" t="str">
        <f t="shared" si="79"/>
        <v>SCE26</v>
      </c>
      <c r="D662" s="109" t="s">
        <v>1363</v>
      </c>
      <c r="E662" s="171">
        <v>26</v>
      </c>
      <c r="F662" s="109">
        <v>1</v>
      </c>
      <c r="G662" s="171" t="s">
        <v>8</v>
      </c>
      <c r="H662" s="109">
        <f t="shared" si="83"/>
        <v>4</v>
      </c>
      <c r="I662" s="137">
        <f t="shared" si="84"/>
        <v>2.2000000000000002</v>
      </c>
      <c r="J662" s="133">
        <v>4.5</v>
      </c>
      <c r="K662" s="137">
        <f t="shared" si="80"/>
        <v>2.2999999999999998</v>
      </c>
      <c r="L662" s="109"/>
      <c r="M662" s="172" t="s">
        <v>1397</v>
      </c>
      <c r="N662" s="109"/>
      <c r="O662" s="135">
        <f>VLOOKUP(B662,EXPLORACION!$A$2:$P$529,15,FALSE)</f>
        <v>4961594.6151000001</v>
      </c>
      <c r="P662" s="214">
        <f>VLOOKUP(B662,EXPLORACION!$A$2:$P$529,16,FALSE)</f>
        <v>2170889.5361000001</v>
      </c>
    </row>
    <row r="663" spans="1:16" hidden="1">
      <c r="A663" s="211" t="str">
        <f t="shared" si="76"/>
        <v>SCE26P1E5</v>
      </c>
      <c r="B663" s="130" t="str">
        <f t="shared" si="78"/>
        <v>SCE26P1</v>
      </c>
      <c r="C663" s="254" t="str">
        <f t="shared" si="79"/>
        <v>SCE26</v>
      </c>
      <c r="D663" s="109" t="s">
        <v>1363</v>
      </c>
      <c r="E663" s="171">
        <v>26</v>
      </c>
      <c r="F663" s="109">
        <v>1</v>
      </c>
      <c r="G663" s="171" t="s">
        <v>8</v>
      </c>
      <c r="H663" s="109">
        <f t="shared" si="83"/>
        <v>5</v>
      </c>
      <c r="I663" s="137">
        <f t="shared" si="84"/>
        <v>4.5</v>
      </c>
      <c r="J663" s="133">
        <v>11.2</v>
      </c>
      <c r="K663" s="137">
        <f t="shared" si="80"/>
        <v>6.6999999999999993</v>
      </c>
      <c r="L663" s="109"/>
      <c r="M663" s="172" t="s">
        <v>1398</v>
      </c>
      <c r="N663" s="109"/>
      <c r="O663" s="135">
        <f>VLOOKUP(B663,EXPLORACION!$A$2:$P$529,15,FALSE)</f>
        <v>4961594.6151000001</v>
      </c>
      <c r="P663" s="214">
        <f>VLOOKUP(B663,EXPLORACION!$A$2:$P$529,16,FALSE)</f>
        <v>2170889.5361000001</v>
      </c>
    </row>
    <row r="664" spans="1:16" hidden="1">
      <c r="A664" s="211" t="str">
        <f t="shared" si="76"/>
        <v>SCE26P1E6</v>
      </c>
      <c r="B664" s="130" t="str">
        <f t="shared" si="78"/>
        <v>SCE26P1</v>
      </c>
      <c r="C664" s="254" t="str">
        <f t="shared" si="79"/>
        <v>SCE26</v>
      </c>
      <c r="D664" s="109" t="s">
        <v>1363</v>
      </c>
      <c r="E664" s="171">
        <v>26</v>
      </c>
      <c r="F664" s="109">
        <v>1</v>
      </c>
      <c r="G664" s="171" t="s">
        <v>8</v>
      </c>
      <c r="H664" s="109">
        <f t="shared" si="83"/>
        <v>6</v>
      </c>
      <c r="I664" s="137">
        <f t="shared" si="84"/>
        <v>11.2</v>
      </c>
      <c r="J664" s="133">
        <v>13.2</v>
      </c>
      <c r="K664" s="137">
        <f t="shared" si="80"/>
        <v>2</v>
      </c>
      <c r="L664" s="109"/>
      <c r="M664" s="172" t="s">
        <v>1399</v>
      </c>
      <c r="N664" s="109"/>
      <c r="O664" s="135">
        <f>VLOOKUP(B664,EXPLORACION!$A$2:$P$529,15,FALSE)</f>
        <v>4961594.6151000001</v>
      </c>
      <c r="P664" s="214">
        <f>VLOOKUP(B664,EXPLORACION!$A$2:$P$529,16,FALSE)</f>
        <v>2170889.5361000001</v>
      </c>
    </row>
    <row r="665" spans="1:16" ht="25.5" hidden="1">
      <c r="A665" s="211" t="str">
        <f t="shared" si="76"/>
        <v>SCE26P1E7</v>
      </c>
      <c r="B665" s="130" t="str">
        <f t="shared" si="78"/>
        <v>SCE26P1</v>
      </c>
      <c r="C665" s="254" t="str">
        <f t="shared" si="79"/>
        <v>SCE26</v>
      </c>
      <c r="D665" s="109" t="s">
        <v>1363</v>
      </c>
      <c r="E665" s="171">
        <v>26</v>
      </c>
      <c r="F665" s="109">
        <v>1</v>
      </c>
      <c r="G665" s="171" t="s">
        <v>8</v>
      </c>
      <c r="H665" s="109">
        <f t="shared" si="83"/>
        <v>7</v>
      </c>
      <c r="I665" s="137">
        <f t="shared" si="84"/>
        <v>13.2</v>
      </c>
      <c r="J665" s="133">
        <v>17</v>
      </c>
      <c r="K665" s="137">
        <f t="shared" si="80"/>
        <v>3.8000000000000007</v>
      </c>
      <c r="L665" s="109"/>
      <c r="M665" s="172" t="s">
        <v>1400</v>
      </c>
      <c r="N665" s="109"/>
      <c r="O665" s="135">
        <f>VLOOKUP(B665,EXPLORACION!$A$2:$P$529,15,FALSE)</f>
        <v>4961594.6151000001</v>
      </c>
      <c r="P665" s="214">
        <f>VLOOKUP(B665,EXPLORACION!$A$2:$P$529,16,FALSE)</f>
        <v>2170889.5361000001</v>
      </c>
    </row>
    <row r="666" spans="1:16" hidden="1">
      <c r="A666" s="211" t="str">
        <f t="shared" si="76"/>
        <v>SCE26P1E8</v>
      </c>
      <c r="B666" s="130" t="str">
        <f t="shared" si="78"/>
        <v>SCE26P1</v>
      </c>
      <c r="C666" s="254" t="str">
        <f t="shared" si="79"/>
        <v>SCE26</v>
      </c>
      <c r="D666" s="109" t="s">
        <v>1363</v>
      </c>
      <c r="E666" s="171">
        <v>26</v>
      </c>
      <c r="F666" s="109">
        <v>1</v>
      </c>
      <c r="G666" s="171" t="s">
        <v>8</v>
      </c>
      <c r="H666" s="109">
        <f t="shared" si="83"/>
        <v>8</v>
      </c>
      <c r="I666" s="137">
        <f t="shared" si="84"/>
        <v>17</v>
      </c>
      <c r="J666" s="133">
        <v>17.5</v>
      </c>
      <c r="K666" s="137">
        <f t="shared" si="80"/>
        <v>0.5</v>
      </c>
      <c r="L666" s="109"/>
      <c r="M666" s="172" t="s">
        <v>1401</v>
      </c>
      <c r="N666" s="109"/>
      <c r="O666" s="135">
        <f>VLOOKUP(B666,EXPLORACION!$A$2:$P$529,15,FALSE)</f>
        <v>4961594.6151000001</v>
      </c>
      <c r="P666" s="214">
        <f>VLOOKUP(B666,EXPLORACION!$A$2:$P$529,16,FALSE)</f>
        <v>2170889.5361000001</v>
      </c>
    </row>
    <row r="667" spans="1:16" hidden="1">
      <c r="A667" s="211" t="str">
        <f t="shared" si="76"/>
        <v>SCE26P1E9</v>
      </c>
      <c r="B667" s="130" t="str">
        <f t="shared" si="78"/>
        <v>SCE26P1</v>
      </c>
      <c r="C667" s="254" t="str">
        <f t="shared" si="79"/>
        <v>SCE26</v>
      </c>
      <c r="D667" s="109" t="s">
        <v>1363</v>
      </c>
      <c r="E667" s="171">
        <v>26</v>
      </c>
      <c r="F667" s="109">
        <v>1</v>
      </c>
      <c r="G667" s="171" t="s">
        <v>8</v>
      </c>
      <c r="H667" s="109">
        <f t="shared" si="83"/>
        <v>9</v>
      </c>
      <c r="I667" s="137">
        <f t="shared" si="84"/>
        <v>17.5</v>
      </c>
      <c r="J667" s="133">
        <v>18</v>
      </c>
      <c r="K667" s="137">
        <f t="shared" si="80"/>
        <v>0.5</v>
      </c>
      <c r="L667" s="109"/>
      <c r="M667" s="172" t="s">
        <v>1402</v>
      </c>
      <c r="N667" s="109"/>
      <c r="O667" s="135">
        <f>VLOOKUP(B667,EXPLORACION!$A$2:$P$529,15,FALSE)</f>
        <v>4961594.6151000001</v>
      </c>
      <c r="P667" s="214">
        <f>VLOOKUP(B667,EXPLORACION!$A$2:$P$529,16,FALSE)</f>
        <v>2170889.5361000001</v>
      </c>
    </row>
    <row r="668" spans="1:16" ht="25.5" hidden="1">
      <c r="A668" s="211" t="str">
        <f t="shared" si="76"/>
        <v>SCE26P1E10</v>
      </c>
      <c r="B668" s="130" t="str">
        <f t="shared" si="78"/>
        <v>SCE26P1</v>
      </c>
      <c r="C668" s="254" t="str">
        <f t="shared" si="79"/>
        <v>SCE26</v>
      </c>
      <c r="D668" s="109" t="s">
        <v>1363</v>
      </c>
      <c r="E668" s="171">
        <v>26</v>
      </c>
      <c r="F668" s="109">
        <v>1</v>
      </c>
      <c r="G668" s="171" t="s">
        <v>8</v>
      </c>
      <c r="H668" s="109">
        <f t="shared" si="83"/>
        <v>10</v>
      </c>
      <c r="I668" s="137">
        <f t="shared" si="84"/>
        <v>18</v>
      </c>
      <c r="J668" s="133">
        <v>21.2</v>
      </c>
      <c r="K668" s="137">
        <f t="shared" si="80"/>
        <v>3.1999999999999993</v>
      </c>
      <c r="L668" s="109"/>
      <c r="M668" s="172" t="s">
        <v>1403</v>
      </c>
      <c r="N668" s="109"/>
      <c r="O668" s="135">
        <f>VLOOKUP(B668,EXPLORACION!$A$2:$P$529,15,FALSE)</f>
        <v>4961594.6151000001</v>
      </c>
      <c r="P668" s="214">
        <f>VLOOKUP(B668,EXPLORACION!$A$2:$P$529,16,FALSE)</f>
        <v>2170889.5361000001</v>
      </c>
    </row>
    <row r="669" spans="1:16" ht="25.5" hidden="1">
      <c r="A669" s="211" t="str">
        <f t="shared" si="76"/>
        <v>SCE26P1E11</v>
      </c>
      <c r="B669" s="130" t="str">
        <f t="shared" si="78"/>
        <v>SCE26P1</v>
      </c>
      <c r="C669" s="254" t="str">
        <f t="shared" si="79"/>
        <v>SCE26</v>
      </c>
      <c r="D669" s="109" t="s">
        <v>1363</v>
      </c>
      <c r="E669" s="171">
        <v>26</v>
      </c>
      <c r="F669" s="109">
        <v>1</v>
      </c>
      <c r="G669" s="171" t="s">
        <v>8</v>
      </c>
      <c r="H669" s="109">
        <f t="shared" si="83"/>
        <v>11</v>
      </c>
      <c r="I669" s="137">
        <f t="shared" si="84"/>
        <v>21.2</v>
      </c>
      <c r="J669" s="133">
        <v>24</v>
      </c>
      <c r="K669" s="137">
        <f t="shared" si="80"/>
        <v>2.8000000000000007</v>
      </c>
      <c r="L669" s="109"/>
      <c r="M669" s="172" t="s">
        <v>1404</v>
      </c>
      <c r="N669" s="109"/>
      <c r="O669" s="135">
        <f>VLOOKUP(B669,EXPLORACION!$A$2:$P$529,15,FALSE)</f>
        <v>4961594.6151000001</v>
      </c>
      <c r="P669" s="214">
        <f>VLOOKUP(B669,EXPLORACION!$A$2:$P$529,16,FALSE)</f>
        <v>2170889.5361000001</v>
      </c>
    </row>
    <row r="670" spans="1:16" hidden="1">
      <c r="A670" s="212" t="str">
        <f t="shared" si="76"/>
        <v>PYA27P3E1</v>
      </c>
      <c r="B670" s="130" t="str">
        <f t="shared" si="78"/>
        <v>PYA27P3</v>
      </c>
      <c r="C670" s="254" t="str">
        <f t="shared" si="79"/>
        <v>PYA27</v>
      </c>
      <c r="D670" s="109" t="s">
        <v>1368</v>
      </c>
      <c r="E670" s="171">
        <v>27</v>
      </c>
      <c r="F670" s="109">
        <v>3</v>
      </c>
      <c r="G670" s="171" t="s">
        <v>8</v>
      </c>
      <c r="H670" s="109">
        <v>1</v>
      </c>
      <c r="I670" s="137">
        <v>0</v>
      </c>
      <c r="J670" s="133">
        <v>0.1</v>
      </c>
      <c r="K670" s="137">
        <f t="shared" si="80"/>
        <v>0.1</v>
      </c>
      <c r="L670" s="109"/>
      <c r="M670" s="172" t="s">
        <v>860</v>
      </c>
      <c r="N670" s="109"/>
      <c r="O670" s="135">
        <f>VLOOKUP(B670,EXPLORACION!$A$2:$P$529,15,FALSE)</f>
        <v>4961983.7843000004</v>
      </c>
      <c r="P670" s="214">
        <f>VLOOKUP(B670,EXPLORACION!$A$2:$P$529,16,FALSE)</f>
        <v>2173759.1940000001</v>
      </c>
    </row>
    <row r="671" spans="1:16" ht="89.25" hidden="1">
      <c r="A671" s="212" t="str">
        <f t="shared" si="76"/>
        <v>PYA27P3E2</v>
      </c>
      <c r="B671" s="130" t="str">
        <f t="shared" si="78"/>
        <v>PYA27P3</v>
      </c>
      <c r="C671" s="254" t="str">
        <f t="shared" si="79"/>
        <v>PYA27</v>
      </c>
      <c r="D671" s="109" t="s">
        <v>1368</v>
      </c>
      <c r="E671" s="171">
        <v>27</v>
      </c>
      <c r="F671" s="109">
        <v>3</v>
      </c>
      <c r="G671" s="171" t="s">
        <v>8</v>
      </c>
      <c r="H671" s="109">
        <v>2</v>
      </c>
      <c r="I671" s="137">
        <f>J670</f>
        <v>0.1</v>
      </c>
      <c r="J671" s="133">
        <v>2</v>
      </c>
      <c r="K671" s="137">
        <f t="shared" si="80"/>
        <v>1.9</v>
      </c>
      <c r="L671" s="109" t="s">
        <v>284</v>
      </c>
      <c r="M671" s="172" t="s">
        <v>1493</v>
      </c>
      <c r="N671" s="109"/>
      <c r="O671" s="135">
        <f>VLOOKUP(B671,EXPLORACION!$A$2:$P$529,15,FALSE)</f>
        <v>4961983.7843000004</v>
      </c>
      <c r="P671" s="214">
        <f>VLOOKUP(B671,EXPLORACION!$A$2:$P$529,16,FALSE)</f>
        <v>2173759.1940000001</v>
      </c>
    </row>
    <row r="672" spans="1:16" ht="89.25" hidden="1">
      <c r="A672" s="212" t="str">
        <f t="shared" si="76"/>
        <v>PYA27P3E3</v>
      </c>
      <c r="B672" s="130" t="str">
        <f t="shared" si="78"/>
        <v>PYA27P3</v>
      </c>
      <c r="C672" s="254" t="str">
        <f t="shared" si="79"/>
        <v>PYA27</v>
      </c>
      <c r="D672" s="109" t="s">
        <v>1368</v>
      </c>
      <c r="E672" s="171">
        <v>27</v>
      </c>
      <c r="F672" s="109">
        <v>3</v>
      </c>
      <c r="G672" s="171" t="s">
        <v>8</v>
      </c>
      <c r="H672" s="109">
        <v>3</v>
      </c>
      <c r="I672" s="137">
        <f>J671</f>
        <v>2</v>
      </c>
      <c r="J672" s="133">
        <v>5</v>
      </c>
      <c r="K672" s="137">
        <f t="shared" si="80"/>
        <v>3</v>
      </c>
      <c r="L672" s="109" t="s">
        <v>295</v>
      </c>
      <c r="M672" s="172" t="s">
        <v>1494</v>
      </c>
      <c r="N672" s="109"/>
      <c r="O672" s="135">
        <f>VLOOKUP(B672,EXPLORACION!$A$2:$P$529,15,FALSE)</f>
        <v>4961983.7843000004</v>
      </c>
      <c r="P672" s="214">
        <f>VLOOKUP(B672,EXPLORACION!$A$2:$P$529,16,FALSE)</f>
        <v>2173759.1940000001</v>
      </c>
    </row>
    <row r="673" spans="1:16" ht="89.25" hidden="1">
      <c r="A673" s="212" t="str">
        <f t="shared" si="76"/>
        <v>PYA27P3E4</v>
      </c>
      <c r="B673" s="130" t="str">
        <f t="shared" si="78"/>
        <v>PYA27P3</v>
      </c>
      <c r="C673" s="254" t="str">
        <f t="shared" si="79"/>
        <v>PYA27</v>
      </c>
      <c r="D673" s="109" t="s">
        <v>1368</v>
      </c>
      <c r="E673" s="171">
        <v>27</v>
      </c>
      <c r="F673" s="109">
        <v>3</v>
      </c>
      <c r="G673" s="171" t="s">
        <v>8</v>
      </c>
      <c r="H673" s="109">
        <v>4</v>
      </c>
      <c r="I673" s="137">
        <f>J672</f>
        <v>5</v>
      </c>
      <c r="J673" s="133">
        <v>10</v>
      </c>
      <c r="K673" s="137">
        <f t="shared" si="80"/>
        <v>5</v>
      </c>
      <c r="L673" s="109" t="s">
        <v>284</v>
      </c>
      <c r="M673" s="172" t="s">
        <v>1495</v>
      </c>
      <c r="N673" s="109"/>
      <c r="O673" s="135">
        <f>VLOOKUP(B673,EXPLORACION!$A$2:$P$529,15,FALSE)</f>
        <v>4961983.7843000004</v>
      </c>
      <c r="P673" s="214">
        <f>VLOOKUP(B673,EXPLORACION!$A$2:$P$529,16,FALSE)</f>
        <v>2173759.1940000001</v>
      </c>
    </row>
    <row r="674" spans="1:16" hidden="1">
      <c r="A674" s="212" t="str">
        <f t="shared" si="76"/>
        <v>PYA27P2E1</v>
      </c>
      <c r="B674" s="130" t="str">
        <f t="shared" si="78"/>
        <v>PYA27P2</v>
      </c>
      <c r="C674" s="254" t="str">
        <f t="shared" si="79"/>
        <v>PYA27</v>
      </c>
      <c r="D674" s="109" t="s">
        <v>1368</v>
      </c>
      <c r="E674" s="171">
        <v>27</v>
      </c>
      <c r="F674" s="109">
        <v>2</v>
      </c>
      <c r="G674" s="171" t="s">
        <v>8</v>
      </c>
      <c r="H674" s="109">
        <v>1</v>
      </c>
      <c r="I674" s="137">
        <v>0</v>
      </c>
      <c r="J674" s="133">
        <v>0.1</v>
      </c>
      <c r="K674" s="137">
        <f t="shared" si="80"/>
        <v>0.1</v>
      </c>
      <c r="L674" s="220"/>
      <c r="M674" s="223" t="s">
        <v>860</v>
      </c>
      <c r="N674" s="220"/>
      <c r="O674" s="135">
        <f>VLOOKUP(B674,EXPLORACION!$A$2:$P$529,15,FALSE)</f>
        <v>4961983.7843000004</v>
      </c>
      <c r="P674" s="214">
        <f>VLOOKUP(B674,EXPLORACION!$A$2:$P$529,16,FALSE)</f>
        <v>2173759.1940000001</v>
      </c>
    </row>
    <row r="675" spans="1:16" hidden="1">
      <c r="A675" s="212" t="str">
        <f t="shared" si="76"/>
        <v>PYA27P2E2</v>
      </c>
      <c r="B675" s="130" t="str">
        <f t="shared" si="78"/>
        <v>PYA27P2</v>
      </c>
      <c r="C675" s="254" t="str">
        <f t="shared" si="79"/>
        <v>PYA27</v>
      </c>
      <c r="D675" s="109" t="s">
        <v>1368</v>
      </c>
      <c r="E675" s="171">
        <v>27</v>
      </c>
      <c r="F675" s="109">
        <v>2</v>
      </c>
      <c r="G675" s="171" t="s">
        <v>8</v>
      </c>
      <c r="H675" s="109">
        <v>2</v>
      </c>
      <c r="I675" s="137">
        <f>J674</f>
        <v>0.1</v>
      </c>
      <c r="J675" s="133">
        <v>0.4</v>
      </c>
      <c r="K675" s="137">
        <f t="shared" si="80"/>
        <v>0.30000000000000004</v>
      </c>
      <c r="L675" s="109"/>
      <c r="M675" s="172" t="s">
        <v>1485</v>
      </c>
      <c r="N675" s="109"/>
      <c r="O675" s="135">
        <f>VLOOKUP(B675,EXPLORACION!$A$2:$P$529,15,FALSE)</f>
        <v>4961983.7843000004</v>
      </c>
      <c r="P675" s="214">
        <f>VLOOKUP(B675,EXPLORACION!$A$2:$P$529,16,FALSE)</f>
        <v>2173759.1940000001</v>
      </c>
    </row>
    <row r="676" spans="1:16" ht="89.25" hidden="1">
      <c r="A676" s="212" t="str">
        <f t="shared" si="76"/>
        <v>PYA27P2E3</v>
      </c>
      <c r="B676" s="130" t="str">
        <f t="shared" si="78"/>
        <v>PYA27P2</v>
      </c>
      <c r="C676" s="254" t="str">
        <f t="shared" si="79"/>
        <v>PYA27</v>
      </c>
      <c r="D676" s="109" t="s">
        <v>1368</v>
      </c>
      <c r="E676" s="171">
        <v>27</v>
      </c>
      <c r="F676" s="109">
        <v>2</v>
      </c>
      <c r="G676" s="171" t="s">
        <v>8</v>
      </c>
      <c r="H676" s="109">
        <v>3</v>
      </c>
      <c r="I676" s="137">
        <f>J675</f>
        <v>0.4</v>
      </c>
      <c r="J676" s="133">
        <v>1.5</v>
      </c>
      <c r="K676" s="137">
        <f t="shared" si="80"/>
        <v>1.1000000000000001</v>
      </c>
      <c r="L676" s="109" t="s">
        <v>284</v>
      </c>
      <c r="M676" s="172" t="s">
        <v>1486</v>
      </c>
      <c r="N676" s="109"/>
      <c r="O676" s="135">
        <f>VLOOKUP(B676,EXPLORACION!$A$2:$P$529,15,FALSE)</f>
        <v>4961983.7843000004</v>
      </c>
      <c r="P676" s="214">
        <f>VLOOKUP(B676,EXPLORACION!$A$2:$P$529,16,FALSE)</f>
        <v>2173759.1940000001</v>
      </c>
    </row>
    <row r="677" spans="1:16" ht="89.25" hidden="1">
      <c r="A677" s="212" t="str">
        <f t="shared" si="76"/>
        <v>PYA27P2E4</v>
      </c>
      <c r="B677" s="130" t="str">
        <f t="shared" si="78"/>
        <v>PYA27P2</v>
      </c>
      <c r="C677" s="254" t="str">
        <f t="shared" si="79"/>
        <v>PYA27</v>
      </c>
      <c r="D677" s="109" t="s">
        <v>1368</v>
      </c>
      <c r="E677" s="171">
        <v>27</v>
      </c>
      <c r="F677" s="109">
        <v>2</v>
      </c>
      <c r="G677" s="171" t="s">
        <v>8</v>
      </c>
      <c r="H677" s="109">
        <v>4</v>
      </c>
      <c r="I677" s="137">
        <f>J676</f>
        <v>1.5</v>
      </c>
      <c r="J677" s="133">
        <v>3</v>
      </c>
      <c r="K677" s="137">
        <f t="shared" si="80"/>
        <v>1.5</v>
      </c>
      <c r="L677" s="109" t="s">
        <v>284</v>
      </c>
      <c r="M677" s="172" t="s">
        <v>1487</v>
      </c>
      <c r="N677" s="109"/>
      <c r="O677" s="135">
        <f>VLOOKUP(B677,EXPLORACION!$A$2:$P$529,15,FALSE)</f>
        <v>4961983.7843000004</v>
      </c>
      <c r="P677" s="214">
        <f>VLOOKUP(B677,EXPLORACION!$A$2:$P$529,16,FALSE)</f>
        <v>2173759.1940000001</v>
      </c>
    </row>
    <row r="678" spans="1:16" ht="89.25" hidden="1">
      <c r="A678" s="212" t="str">
        <f t="shared" si="76"/>
        <v>PYA27P2E5</v>
      </c>
      <c r="B678" s="130" t="str">
        <f t="shared" si="78"/>
        <v>PYA27P2</v>
      </c>
      <c r="C678" s="254" t="str">
        <f t="shared" si="79"/>
        <v>PYA27</v>
      </c>
      <c r="D678" s="109" t="s">
        <v>1368</v>
      </c>
      <c r="E678" s="171">
        <v>27</v>
      </c>
      <c r="F678" s="109">
        <v>2</v>
      </c>
      <c r="G678" s="171" t="s">
        <v>8</v>
      </c>
      <c r="H678" s="109">
        <v>5</v>
      </c>
      <c r="I678" s="137">
        <f>J677</f>
        <v>3</v>
      </c>
      <c r="J678" s="133">
        <v>6</v>
      </c>
      <c r="K678" s="137">
        <f t="shared" si="80"/>
        <v>3</v>
      </c>
      <c r="L678" s="109" t="s">
        <v>284</v>
      </c>
      <c r="M678" s="172" t="s">
        <v>1488</v>
      </c>
      <c r="N678" s="109"/>
      <c r="O678" s="135">
        <f>VLOOKUP(B678,EXPLORACION!$A$2:$P$529,15,FALSE)</f>
        <v>4961983.7843000004</v>
      </c>
      <c r="P678" s="214">
        <f>VLOOKUP(B678,EXPLORACION!$A$2:$P$529,16,FALSE)</f>
        <v>2173759.1940000001</v>
      </c>
    </row>
    <row r="679" spans="1:16" ht="89.25" hidden="1">
      <c r="A679" s="212" t="str">
        <f t="shared" si="76"/>
        <v>PYA27P2E6</v>
      </c>
      <c r="B679" s="130" t="str">
        <f t="shared" si="78"/>
        <v>PYA27P2</v>
      </c>
      <c r="C679" s="254" t="str">
        <f t="shared" si="79"/>
        <v>PYA27</v>
      </c>
      <c r="D679" s="109" t="s">
        <v>1368</v>
      </c>
      <c r="E679" s="171">
        <v>27</v>
      </c>
      <c r="F679" s="109">
        <v>2</v>
      </c>
      <c r="G679" s="171" t="s">
        <v>8</v>
      </c>
      <c r="H679" s="109">
        <v>6</v>
      </c>
      <c r="I679" s="221">
        <f>J678</f>
        <v>6</v>
      </c>
      <c r="J679" s="133">
        <v>10</v>
      </c>
      <c r="K679" s="137">
        <f t="shared" si="80"/>
        <v>4</v>
      </c>
      <c r="L679" s="109" t="s">
        <v>284</v>
      </c>
      <c r="M679" s="172" t="s">
        <v>1489</v>
      </c>
      <c r="N679" s="109"/>
      <c r="O679" s="135">
        <f>VLOOKUP(B679,EXPLORACION!$A$2:$P$529,15,FALSE)</f>
        <v>4961983.7843000004</v>
      </c>
      <c r="P679" s="214">
        <f>VLOOKUP(B679,EXPLORACION!$A$2:$P$529,16,FALSE)</f>
        <v>2173759.1940000001</v>
      </c>
    </row>
    <row r="680" spans="1:16" hidden="1">
      <c r="A680" s="212" t="str">
        <f t="shared" si="76"/>
        <v>PYA27P1E1</v>
      </c>
      <c r="B680" s="130" t="str">
        <f t="shared" si="78"/>
        <v>PYA27P1</v>
      </c>
      <c r="C680" s="254" t="str">
        <f t="shared" si="79"/>
        <v>PYA27</v>
      </c>
      <c r="D680" s="109" t="s">
        <v>1368</v>
      </c>
      <c r="E680" s="171">
        <v>27</v>
      </c>
      <c r="F680" s="109">
        <v>1</v>
      </c>
      <c r="G680" s="171" t="s">
        <v>8</v>
      </c>
      <c r="H680" s="109">
        <v>1</v>
      </c>
      <c r="I680" s="221">
        <v>0</v>
      </c>
      <c r="J680" s="133">
        <v>0.1</v>
      </c>
      <c r="K680" s="137">
        <f t="shared" si="80"/>
        <v>0.1</v>
      </c>
      <c r="L680" s="109"/>
      <c r="M680" s="172" t="s">
        <v>860</v>
      </c>
      <c r="N680" s="109"/>
      <c r="O680" s="135">
        <f>VLOOKUP(B680,EXPLORACION!$A$2:$P$529,15,FALSE)</f>
        <v>4961983.7843000004</v>
      </c>
      <c r="P680" s="214">
        <f>VLOOKUP(B680,EXPLORACION!$A$2:$P$529,16,FALSE)</f>
        <v>2173759.1940000001</v>
      </c>
    </row>
    <row r="681" spans="1:16" ht="89.25" hidden="1">
      <c r="A681" s="255" t="str">
        <f t="shared" si="76"/>
        <v>PYA27P1E2</v>
      </c>
      <c r="B681" s="218" t="str">
        <f t="shared" si="78"/>
        <v>PYA27P1</v>
      </c>
      <c r="C681" s="252" t="str">
        <f t="shared" si="79"/>
        <v>PYA27</v>
      </c>
      <c r="D681" s="109" t="s">
        <v>1368</v>
      </c>
      <c r="E681" s="171">
        <v>27</v>
      </c>
      <c r="F681" s="109">
        <v>1</v>
      </c>
      <c r="G681" s="171" t="s">
        <v>8</v>
      </c>
      <c r="H681" s="109">
        <v>2</v>
      </c>
      <c r="I681" s="221">
        <f>J680</f>
        <v>0.1</v>
      </c>
      <c r="J681" s="222">
        <v>2</v>
      </c>
      <c r="K681" s="137">
        <f t="shared" si="80"/>
        <v>1.9</v>
      </c>
      <c r="L681" s="220" t="s">
        <v>284</v>
      </c>
      <c r="M681" s="223" t="s">
        <v>1479</v>
      </c>
      <c r="N681" s="220"/>
      <c r="O681" s="135">
        <f>VLOOKUP(B681,EXPLORACION!$A$2:$P$529,15,FALSE)</f>
        <v>4961983.7843000004</v>
      </c>
      <c r="P681" s="214">
        <f>VLOOKUP(B681,EXPLORACION!$A$2:$P$529,16,FALSE)</f>
        <v>2173759.1940000001</v>
      </c>
    </row>
    <row r="682" spans="1:16" ht="89.25" hidden="1">
      <c r="A682" s="212" t="str">
        <f t="shared" si="76"/>
        <v>PYA27P1E3</v>
      </c>
      <c r="B682" s="130" t="str">
        <f t="shared" si="78"/>
        <v>PYA27P1</v>
      </c>
      <c r="C682" s="254" t="str">
        <f t="shared" si="79"/>
        <v>PYA27</v>
      </c>
      <c r="D682" s="109" t="s">
        <v>1368</v>
      </c>
      <c r="E682" s="171">
        <v>27</v>
      </c>
      <c r="F682" s="109">
        <v>1</v>
      </c>
      <c r="G682" s="171" t="s">
        <v>8</v>
      </c>
      <c r="H682" s="109">
        <v>3</v>
      </c>
      <c r="I682" s="137">
        <f>J681</f>
        <v>2</v>
      </c>
      <c r="J682" s="133">
        <v>5</v>
      </c>
      <c r="K682" s="137">
        <f t="shared" si="80"/>
        <v>3</v>
      </c>
      <c r="L682" s="109" t="s">
        <v>284</v>
      </c>
      <c r="M682" s="172" t="s">
        <v>1480</v>
      </c>
      <c r="N682" s="109"/>
      <c r="O682" s="135">
        <f>VLOOKUP(B682,EXPLORACION!$A$2:$P$529,15,FALSE)</f>
        <v>4961983.7843000004</v>
      </c>
      <c r="P682" s="214">
        <f>VLOOKUP(B682,EXPLORACION!$A$2:$P$529,16,FALSE)</f>
        <v>2173759.1940000001</v>
      </c>
    </row>
    <row r="683" spans="1:16" ht="89.25" hidden="1">
      <c r="A683" s="212" t="str">
        <f t="shared" si="76"/>
        <v>PYA27P1E4</v>
      </c>
      <c r="B683" s="130" t="str">
        <f t="shared" si="78"/>
        <v>PYA27P1</v>
      </c>
      <c r="C683" s="254" t="str">
        <f t="shared" si="79"/>
        <v>PYA27</v>
      </c>
      <c r="D683" s="109" t="s">
        <v>1368</v>
      </c>
      <c r="E683" s="171">
        <v>27</v>
      </c>
      <c r="F683" s="109">
        <v>1</v>
      </c>
      <c r="G683" s="171" t="s">
        <v>8</v>
      </c>
      <c r="H683" s="109">
        <v>4</v>
      </c>
      <c r="I683" s="137">
        <f>J682</f>
        <v>5</v>
      </c>
      <c r="J683" s="133">
        <v>10</v>
      </c>
      <c r="K683" s="137">
        <f t="shared" si="80"/>
        <v>5</v>
      </c>
      <c r="L683" s="109" t="s">
        <v>284</v>
      </c>
      <c r="M683" s="172" t="s">
        <v>1481</v>
      </c>
      <c r="N683" s="109"/>
      <c r="O683" s="135">
        <f>VLOOKUP(B683,EXPLORACION!$A$2:$P$529,15,FALSE)</f>
        <v>4961983.7843000004</v>
      </c>
      <c r="P683" s="214">
        <f>VLOOKUP(B683,EXPLORACION!$A$2:$P$529,16,FALSE)</f>
        <v>2173759.1940000001</v>
      </c>
    </row>
    <row r="684" spans="1:16" hidden="1">
      <c r="A684" s="212" t="str">
        <f t="shared" si="76"/>
        <v>DEI28P5E1</v>
      </c>
      <c r="B684" s="130" t="str">
        <f t="shared" si="78"/>
        <v>DEI28P5</v>
      </c>
      <c r="C684" s="254" t="str">
        <f t="shared" si="79"/>
        <v>DEI28</v>
      </c>
      <c r="D684" s="109" t="s">
        <v>584</v>
      </c>
      <c r="E684" s="171">
        <v>28</v>
      </c>
      <c r="F684" s="109">
        <v>5</v>
      </c>
      <c r="G684" s="171" t="s">
        <v>8</v>
      </c>
      <c r="H684" s="109">
        <v>1</v>
      </c>
      <c r="I684" s="137">
        <v>0</v>
      </c>
      <c r="J684" s="133">
        <v>2</v>
      </c>
      <c r="K684" s="137">
        <f t="shared" si="80"/>
        <v>2</v>
      </c>
      <c r="L684" s="109"/>
      <c r="M684" s="172" t="s">
        <v>1521</v>
      </c>
      <c r="N684" s="109"/>
      <c r="O684" s="135">
        <f>VLOOKUP(B684,EXPLORACION!$A$2:$P$529,15,FALSE)</f>
        <v>4962229.0107000005</v>
      </c>
      <c r="P684" s="214">
        <f>VLOOKUP(B684,EXPLORACION!$A$2:$P$529,16,FALSE)</f>
        <v>2172913.1264</v>
      </c>
    </row>
    <row r="685" spans="1:16" ht="38.25" hidden="1">
      <c r="A685" s="255" t="str">
        <f t="shared" si="76"/>
        <v>DEI28P5E2</v>
      </c>
      <c r="B685" s="218" t="str">
        <f t="shared" si="78"/>
        <v>DEI28P5</v>
      </c>
      <c r="C685" s="252" t="str">
        <f t="shared" si="79"/>
        <v>DEI28</v>
      </c>
      <c r="D685" s="220" t="s">
        <v>584</v>
      </c>
      <c r="E685" s="253">
        <v>28</v>
      </c>
      <c r="F685" s="220">
        <v>5</v>
      </c>
      <c r="G685" s="253" t="s">
        <v>8</v>
      </c>
      <c r="H685" s="220">
        <f>H684+1</f>
        <v>2</v>
      </c>
      <c r="I685" s="221">
        <f>J684</f>
        <v>2</v>
      </c>
      <c r="J685" s="222">
        <v>6.5</v>
      </c>
      <c r="K685" s="221">
        <f t="shared" si="80"/>
        <v>4.5</v>
      </c>
      <c r="L685" s="220"/>
      <c r="M685" s="223" t="s">
        <v>1528</v>
      </c>
      <c r="N685" s="220"/>
      <c r="O685" s="135">
        <f>VLOOKUP(B685,EXPLORACION!$A$2:$P$529,15,FALSE)</f>
        <v>4962229.0107000005</v>
      </c>
      <c r="P685" s="214">
        <f>VLOOKUP(B685,EXPLORACION!$A$2:$P$529,16,FALSE)</f>
        <v>2172913.1264</v>
      </c>
    </row>
    <row r="686" spans="1:16" ht="38.25" hidden="1">
      <c r="A686" s="255" t="str">
        <f t="shared" si="76"/>
        <v>DEI28P5E3</v>
      </c>
      <c r="B686" s="218" t="str">
        <f t="shared" si="78"/>
        <v>DEI28P5</v>
      </c>
      <c r="C686" s="252" t="str">
        <f t="shared" si="79"/>
        <v>DEI28</v>
      </c>
      <c r="D686" s="220" t="s">
        <v>584</v>
      </c>
      <c r="E686" s="253">
        <v>28</v>
      </c>
      <c r="F686" s="220">
        <v>5</v>
      </c>
      <c r="G686" s="253" t="s">
        <v>8</v>
      </c>
      <c r="H686" s="220">
        <f>H685+1</f>
        <v>3</v>
      </c>
      <c r="I686" s="221">
        <f>J685</f>
        <v>6.5</v>
      </c>
      <c r="J686" s="222">
        <v>11</v>
      </c>
      <c r="K686" s="221">
        <f t="shared" si="80"/>
        <v>4.5</v>
      </c>
      <c r="L686" s="220"/>
      <c r="M686" s="223" t="s">
        <v>1529</v>
      </c>
      <c r="N686" s="220"/>
      <c r="O686" s="135">
        <f>VLOOKUP(B686,EXPLORACION!$A$2:$P$529,15,FALSE)</f>
        <v>4962229.0107000005</v>
      </c>
      <c r="P686" s="214">
        <f>VLOOKUP(B686,EXPLORACION!$A$2:$P$529,16,FALSE)</f>
        <v>2172913.1264</v>
      </c>
    </row>
    <row r="687" spans="1:16" ht="38.25" hidden="1">
      <c r="A687" s="255" t="str">
        <f t="shared" si="76"/>
        <v>DEI28P5E4</v>
      </c>
      <c r="B687" s="218" t="str">
        <f t="shared" si="78"/>
        <v>DEI28P5</v>
      </c>
      <c r="C687" s="252" t="str">
        <f t="shared" si="79"/>
        <v>DEI28</v>
      </c>
      <c r="D687" s="220" t="s">
        <v>584</v>
      </c>
      <c r="E687" s="253">
        <v>28</v>
      </c>
      <c r="F687" s="220">
        <v>5</v>
      </c>
      <c r="G687" s="253" t="s">
        <v>8</v>
      </c>
      <c r="H687" s="220">
        <f>H686+1</f>
        <v>4</v>
      </c>
      <c r="I687" s="221">
        <f>J686</f>
        <v>11</v>
      </c>
      <c r="J687" s="222">
        <v>14</v>
      </c>
      <c r="K687" s="221">
        <f t="shared" si="80"/>
        <v>3</v>
      </c>
      <c r="L687" s="220"/>
      <c r="M687" s="223" t="s">
        <v>1527</v>
      </c>
      <c r="N687" s="220"/>
      <c r="O687" s="135">
        <f>VLOOKUP(B687,EXPLORACION!$A$2:$P$529,15,FALSE)</f>
        <v>4962229.0107000005</v>
      </c>
      <c r="P687" s="214">
        <f>VLOOKUP(B687,EXPLORACION!$A$2:$P$529,16,FALSE)</f>
        <v>2172913.1264</v>
      </c>
    </row>
    <row r="688" spans="1:16" ht="38.25" hidden="1">
      <c r="A688" s="212" t="str">
        <f t="shared" si="76"/>
        <v>DEI28P5E5</v>
      </c>
      <c r="B688" s="130" t="str">
        <f t="shared" si="78"/>
        <v>DEI28P5</v>
      </c>
      <c r="C688" s="254" t="str">
        <f t="shared" si="79"/>
        <v>DEI28</v>
      </c>
      <c r="D688" s="109" t="s">
        <v>584</v>
      </c>
      <c r="E688" s="171">
        <v>28</v>
      </c>
      <c r="F688" s="109">
        <v>5</v>
      </c>
      <c r="G688" s="171" t="s">
        <v>8</v>
      </c>
      <c r="H688" s="109">
        <f>H687+1</f>
        <v>5</v>
      </c>
      <c r="I688" s="137">
        <f>J687</f>
        <v>14</v>
      </c>
      <c r="J688" s="133">
        <v>17</v>
      </c>
      <c r="K688" s="137">
        <f t="shared" si="80"/>
        <v>3</v>
      </c>
      <c r="L688" s="109"/>
      <c r="M688" s="172" t="s">
        <v>1524</v>
      </c>
      <c r="N688" s="109"/>
      <c r="O688" s="135">
        <f>VLOOKUP(B688,EXPLORACION!$A$2:$P$529,15,FALSE)</f>
        <v>4962229.0107000005</v>
      </c>
      <c r="P688" s="214">
        <f>VLOOKUP(B688,EXPLORACION!$A$2:$P$529,16,FALSE)</f>
        <v>2172913.1264</v>
      </c>
    </row>
    <row r="689" spans="1:16" ht="38.25" hidden="1">
      <c r="A689" s="212" t="str">
        <f t="shared" si="76"/>
        <v>DEI28P5E6</v>
      </c>
      <c r="B689" s="130" t="str">
        <f t="shared" si="78"/>
        <v>DEI28P5</v>
      </c>
      <c r="C689" s="254" t="str">
        <f t="shared" si="79"/>
        <v>DEI28</v>
      </c>
      <c r="D689" s="109" t="s">
        <v>584</v>
      </c>
      <c r="E689" s="171">
        <v>28</v>
      </c>
      <c r="F689" s="109">
        <v>5</v>
      </c>
      <c r="G689" s="171" t="s">
        <v>8</v>
      </c>
      <c r="H689" s="109">
        <f>H688+1</f>
        <v>6</v>
      </c>
      <c r="I689" s="137">
        <f>J688</f>
        <v>17</v>
      </c>
      <c r="J689" s="133">
        <v>25</v>
      </c>
      <c r="K689" s="137">
        <f t="shared" si="80"/>
        <v>8</v>
      </c>
      <c r="L689" s="109"/>
      <c r="M689" s="172" t="s">
        <v>1530</v>
      </c>
      <c r="N689" s="109"/>
      <c r="O689" s="135">
        <f>VLOOKUP(B689,EXPLORACION!$A$2:$P$529,15,FALSE)</f>
        <v>4962229.0107000005</v>
      </c>
      <c r="P689" s="214">
        <f>VLOOKUP(B689,EXPLORACION!$A$2:$P$529,16,FALSE)</f>
        <v>2172913.1264</v>
      </c>
    </row>
    <row r="690" spans="1:16" hidden="1">
      <c r="A690" s="212" t="str">
        <f t="shared" si="76"/>
        <v>DEI28P4E1</v>
      </c>
      <c r="B690" s="130" t="str">
        <f t="shared" si="78"/>
        <v>DEI28P4</v>
      </c>
      <c r="C690" s="254" t="str">
        <f t="shared" si="79"/>
        <v>DEI28</v>
      </c>
      <c r="D690" s="109" t="s">
        <v>584</v>
      </c>
      <c r="E690" s="171">
        <v>28</v>
      </c>
      <c r="F690" s="109">
        <v>4</v>
      </c>
      <c r="G690" s="171" t="s">
        <v>8</v>
      </c>
      <c r="H690" s="109">
        <v>1</v>
      </c>
      <c r="I690" s="137">
        <v>0</v>
      </c>
      <c r="J690" s="133">
        <v>5</v>
      </c>
      <c r="K690" s="137">
        <f t="shared" si="80"/>
        <v>5</v>
      </c>
      <c r="L690" s="109"/>
      <c r="M690" s="172" t="s">
        <v>1521</v>
      </c>
      <c r="N690" s="109"/>
      <c r="O690" s="135">
        <f>VLOOKUP(B690,EXPLORACION!$A$2:$P$529,15,FALSE)</f>
        <v>4962207.7855000002</v>
      </c>
      <c r="P690" s="214">
        <f>VLOOKUP(B690,EXPLORACION!$A$2:$P$529,16,FALSE)</f>
        <v>2172903.6236</v>
      </c>
    </row>
    <row r="691" spans="1:16" ht="38.25" hidden="1">
      <c r="A691" s="212" t="str">
        <f t="shared" si="76"/>
        <v>DEI28P4E2</v>
      </c>
      <c r="B691" s="130" t="str">
        <f t="shared" si="78"/>
        <v>DEI28P4</v>
      </c>
      <c r="C691" s="254" t="str">
        <f t="shared" si="79"/>
        <v>DEI28</v>
      </c>
      <c r="D691" s="109" t="s">
        <v>584</v>
      </c>
      <c r="E691" s="171">
        <v>28</v>
      </c>
      <c r="F691" s="109">
        <v>4</v>
      </c>
      <c r="G691" s="171" t="s">
        <v>8</v>
      </c>
      <c r="H691" s="109">
        <f>H690+1</f>
        <v>2</v>
      </c>
      <c r="I691" s="137">
        <f>J690</f>
        <v>5</v>
      </c>
      <c r="J691" s="133">
        <v>7</v>
      </c>
      <c r="K691" s="137">
        <f t="shared" si="80"/>
        <v>2</v>
      </c>
      <c r="L691" s="109"/>
      <c r="M691" s="172" t="s">
        <v>1522</v>
      </c>
      <c r="N691" s="109"/>
      <c r="O691" s="135">
        <f>VLOOKUP(B691,EXPLORACION!$A$2:$P$529,15,FALSE)</f>
        <v>4962207.7855000002</v>
      </c>
      <c r="P691" s="214">
        <f>VLOOKUP(B691,EXPLORACION!$A$2:$P$529,16,FALSE)</f>
        <v>2172903.6236</v>
      </c>
    </row>
    <row r="692" spans="1:16" ht="38.25" hidden="1">
      <c r="A692" s="212" t="str">
        <f t="shared" si="76"/>
        <v>DEI28P4E3</v>
      </c>
      <c r="B692" s="130" t="str">
        <f t="shared" si="78"/>
        <v>DEI28P4</v>
      </c>
      <c r="C692" s="254" t="str">
        <f t="shared" si="79"/>
        <v>DEI28</v>
      </c>
      <c r="D692" s="109" t="s">
        <v>584</v>
      </c>
      <c r="E692" s="171">
        <v>28</v>
      </c>
      <c r="F692" s="109">
        <v>4</v>
      </c>
      <c r="G692" s="171" t="s">
        <v>8</v>
      </c>
      <c r="H692" s="109">
        <f>H691+1</f>
        <v>3</v>
      </c>
      <c r="I692" s="137">
        <f>J691</f>
        <v>7</v>
      </c>
      <c r="J692" s="133">
        <v>10</v>
      </c>
      <c r="K692" s="137">
        <f t="shared" si="80"/>
        <v>3</v>
      </c>
      <c r="L692" s="109"/>
      <c r="M692" s="172" t="s">
        <v>1523</v>
      </c>
      <c r="N692" s="109"/>
      <c r="O692" s="135">
        <f>VLOOKUP(B692,EXPLORACION!$A$2:$P$529,15,FALSE)</f>
        <v>4962207.7855000002</v>
      </c>
      <c r="P692" s="214">
        <f>VLOOKUP(B692,EXPLORACION!$A$2:$P$529,16,FALSE)</f>
        <v>2172903.6236</v>
      </c>
    </row>
    <row r="693" spans="1:16" ht="38.25" hidden="1">
      <c r="A693" s="212" t="str">
        <f t="shared" si="76"/>
        <v>DEI28P4E4</v>
      </c>
      <c r="B693" s="130" t="str">
        <f t="shared" si="78"/>
        <v>DEI28P4</v>
      </c>
      <c r="C693" s="254" t="str">
        <f t="shared" si="79"/>
        <v>DEI28</v>
      </c>
      <c r="D693" s="109" t="s">
        <v>584</v>
      </c>
      <c r="E693" s="171">
        <v>28</v>
      </c>
      <c r="F693" s="109">
        <v>4</v>
      </c>
      <c r="G693" s="171" t="s">
        <v>8</v>
      </c>
      <c r="H693" s="109">
        <f>H692+1</f>
        <v>4</v>
      </c>
      <c r="I693" s="137">
        <f>J692</f>
        <v>10</v>
      </c>
      <c r="J693" s="133">
        <v>15</v>
      </c>
      <c r="K693" s="137">
        <f t="shared" si="80"/>
        <v>5</v>
      </c>
      <c r="L693" s="109"/>
      <c r="M693" s="223" t="s">
        <v>1523</v>
      </c>
      <c r="N693" s="220"/>
      <c r="O693" s="135">
        <f>VLOOKUP(B693,EXPLORACION!$A$2:$P$529,15,FALSE)</f>
        <v>4962207.7855000002</v>
      </c>
      <c r="P693" s="214">
        <f>VLOOKUP(B693,EXPLORACION!$A$2:$P$529,16,FALSE)</f>
        <v>2172903.6236</v>
      </c>
    </row>
    <row r="694" spans="1:16" ht="38.25" hidden="1">
      <c r="A694" s="212" t="str">
        <f t="shared" si="76"/>
        <v>DEI28P4E5</v>
      </c>
      <c r="B694" s="130" t="str">
        <f t="shared" si="78"/>
        <v>DEI28P4</v>
      </c>
      <c r="C694" s="254" t="str">
        <f t="shared" si="79"/>
        <v>DEI28</v>
      </c>
      <c r="D694" s="109" t="s">
        <v>584</v>
      </c>
      <c r="E694" s="171">
        <v>28</v>
      </c>
      <c r="F694" s="109">
        <v>4</v>
      </c>
      <c r="G694" s="171" t="s">
        <v>8</v>
      </c>
      <c r="H694" s="109">
        <f>H693+1</f>
        <v>5</v>
      </c>
      <c r="I694" s="137">
        <f>J693</f>
        <v>15</v>
      </c>
      <c r="J694" s="133">
        <v>25</v>
      </c>
      <c r="K694" s="137">
        <f t="shared" si="80"/>
        <v>10</v>
      </c>
      <c r="L694" s="109"/>
      <c r="M694" s="172" t="s">
        <v>1524</v>
      </c>
      <c r="N694" s="109"/>
      <c r="O694" s="135">
        <f>VLOOKUP(B694,EXPLORACION!$A$2:$P$529,15,FALSE)</f>
        <v>4962207.7855000002</v>
      </c>
      <c r="P694" s="214">
        <f>VLOOKUP(B694,EXPLORACION!$A$2:$P$529,16,FALSE)</f>
        <v>2172903.6236</v>
      </c>
    </row>
    <row r="695" spans="1:16" ht="38.25" hidden="1">
      <c r="A695" s="212" t="str">
        <f t="shared" si="76"/>
        <v>DEI28P3E1</v>
      </c>
      <c r="B695" s="130" t="str">
        <f t="shared" si="78"/>
        <v>DEI28P3</v>
      </c>
      <c r="C695" s="254" t="str">
        <f t="shared" si="79"/>
        <v>DEI28</v>
      </c>
      <c r="D695" s="109" t="s">
        <v>584</v>
      </c>
      <c r="E695" s="171">
        <v>28</v>
      </c>
      <c r="F695" s="109">
        <v>3</v>
      </c>
      <c r="G695" s="171" t="s">
        <v>8</v>
      </c>
      <c r="H695" s="109">
        <v>1</v>
      </c>
      <c r="I695" s="137">
        <v>0</v>
      </c>
      <c r="J695" s="133">
        <v>10</v>
      </c>
      <c r="K695" s="137">
        <f t="shared" si="80"/>
        <v>10</v>
      </c>
      <c r="L695" s="109"/>
      <c r="M695" s="172" t="s">
        <v>1516</v>
      </c>
      <c r="N695" s="109"/>
      <c r="O695" s="135">
        <f>VLOOKUP(B695,EXPLORACION!$A$2:$P$529,15,FALSE)</f>
        <v>4962197.6239</v>
      </c>
      <c r="P695" s="214">
        <f>VLOOKUP(B695,EXPLORACION!$A$2:$P$529,16,FALSE)</f>
        <v>2172881.2228000001</v>
      </c>
    </row>
    <row r="696" spans="1:16" ht="38.25" hidden="1">
      <c r="A696" s="212" t="str">
        <f t="shared" si="76"/>
        <v>DEI28P3E2</v>
      </c>
      <c r="B696" s="130" t="str">
        <f t="shared" si="78"/>
        <v>DEI28P3</v>
      </c>
      <c r="C696" s="254" t="str">
        <f t="shared" si="79"/>
        <v>DEI28</v>
      </c>
      <c r="D696" s="109" t="s">
        <v>584</v>
      </c>
      <c r="E696" s="171">
        <v>28</v>
      </c>
      <c r="F696" s="109">
        <v>3</v>
      </c>
      <c r="G696" s="171" t="s">
        <v>8</v>
      </c>
      <c r="H696" s="109">
        <f>H695+1</f>
        <v>2</v>
      </c>
      <c r="I696" s="137">
        <f>J695</f>
        <v>10</v>
      </c>
      <c r="J696" s="133">
        <v>20</v>
      </c>
      <c r="K696" s="137">
        <f t="shared" si="80"/>
        <v>10</v>
      </c>
      <c r="L696" s="109"/>
      <c r="M696" s="172" t="s">
        <v>1517</v>
      </c>
      <c r="N696" s="109"/>
      <c r="O696" s="135">
        <f>VLOOKUP(B696,EXPLORACION!$A$2:$P$529,15,FALSE)</f>
        <v>4962197.6239</v>
      </c>
      <c r="P696" s="214">
        <f>VLOOKUP(B696,EXPLORACION!$A$2:$P$529,16,FALSE)</f>
        <v>2172881.2228000001</v>
      </c>
    </row>
    <row r="697" spans="1:16" ht="51" hidden="1">
      <c r="A697" s="255" t="str">
        <f t="shared" si="76"/>
        <v>DEI28P3E3</v>
      </c>
      <c r="B697" s="218" t="str">
        <f t="shared" si="78"/>
        <v>DEI28P3</v>
      </c>
      <c r="C697" s="252" t="str">
        <f t="shared" si="79"/>
        <v>DEI28</v>
      </c>
      <c r="D697" s="109" t="s">
        <v>584</v>
      </c>
      <c r="E697" s="171">
        <v>28</v>
      </c>
      <c r="F697" s="109">
        <v>3</v>
      </c>
      <c r="G697" s="171" t="s">
        <v>8</v>
      </c>
      <c r="H697" s="109">
        <f>H696+1</f>
        <v>3</v>
      </c>
      <c r="I697" s="137">
        <f>J696</f>
        <v>20</v>
      </c>
      <c r="J697" s="133">
        <v>22</v>
      </c>
      <c r="K697" s="137">
        <f t="shared" si="80"/>
        <v>2</v>
      </c>
      <c r="L697" s="220"/>
      <c r="M697" s="223" t="s">
        <v>1518</v>
      </c>
      <c r="N697" s="220"/>
      <c r="O697" s="135">
        <f>VLOOKUP(B697,EXPLORACION!$A$2:$P$529,15,FALSE)</f>
        <v>4962197.6239</v>
      </c>
      <c r="P697" s="214">
        <f>VLOOKUP(B697,EXPLORACION!$A$2:$P$529,16,FALSE)</f>
        <v>2172881.2228000001</v>
      </c>
    </row>
    <row r="698" spans="1:16" hidden="1">
      <c r="A698" s="212" t="str">
        <f t="shared" si="76"/>
        <v>DEI28P3E4</v>
      </c>
      <c r="B698" s="130" t="str">
        <f t="shared" si="78"/>
        <v>DEI28P3</v>
      </c>
      <c r="C698" s="254" t="str">
        <f t="shared" si="79"/>
        <v>DEI28</v>
      </c>
      <c r="D698" s="109" t="s">
        <v>584</v>
      </c>
      <c r="E698" s="171">
        <v>28</v>
      </c>
      <c r="F698" s="109">
        <v>3</v>
      </c>
      <c r="G698" s="171" t="s">
        <v>8</v>
      </c>
      <c r="H698" s="109">
        <f>H697+1</f>
        <v>4</v>
      </c>
      <c r="I698" s="137">
        <f>J697</f>
        <v>22</v>
      </c>
      <c r="J698" s="133">
        <v>25</v>
      </c>
      <c r="K698" s="137">
        <f t="shared" si="80"/>
        <v>3</v>
      </c>
      <c r="L698" s="109"/>
      <c r="M698" s="172" t="s">
        <v>1519</v>
      </c>
      <c r="N698" s="109"/>
      <c r="O698" s="135">
        <f>VLOOKUP(B698,EXPLORACION!$A$2:$P$529,15,FALSE)</f>
        <v>4962197.6239</v>
      </c>
      <c r="P698" s="214">
        <f>VLOOKUP(B698,EXPLORACION!$A$2:$P$529,16,FALSE)</f>
        <v>2172881.2228000001</v>
      </c>
    </row>
    <row r="699" spans="1:16" ht="38.25" hidden="1">
      <c r="A699" s="212" t="str">
        <f t="shared" si="76"/>
        <v>DEI28P2E1</v>
      </c>
      <c r="B699" s="130" t="str">
        <f t="shared" si="78"/>
        <v>DEI28P2</v>
      </c>
      <c r="C699" s="254" t="str">
        <f t="shared" si="79"/>
        <v>DEI28</v>
      </c>
      <c r="D699" s="109" t="s">
        <v>584</v>
      </c>
      <c r="E699" s="171">
        <v>28</v>
      </c>
      <c r="F699" s="109">
        <v>2</v>
      </c>
      <c r="G699" s="171" t="s">
        <v>8</v>
      </c>
      <c r="H699" s="109">
        <v>1</v>
      </c>
      <c r="I699" s="137">
        <v>0</v>
      </c>
      <c r="J699" s="133">
        <v>4</v>
      </c>
      <c r="K699" s="137">
        <f t="shared" si="80"/>
        <v>4</v>
      </c>
      <c r="L699" s="109"/>
      <c r="M699" s="172" t="s">
        <v>1506</v>
      </c>
      <c r="N699" s="109"/>
      <c r="O699" s="135">
        <f>VLOOKUP(B699,EXPLORACION!$A$2:$P$529,15,FALSE)</f>
        <v>4962169.0218000002</v>
      </c>
      <c r="P699" s="214">
        <f>VLOOKUP(B699,EXPLORACION!$A$2:$P$529,16,FALSE)</f>
        <v>2172878.4769000001</v>
      </c>
    </row>
    <row r="700" spans="1:16" ht="38.25" hidden="1">
      <c r="A700" s="212" t="str">
        <f t="shared" ref="A700:A712" si="85">CONCATENATE(D700,E700,G700,F700,"E",H700)</f>
        <v>DEI28P2E2</v>
      </c>
      <c r="B700" s="130" t="str">
        <f t="shared" si="78"/>
        <v>DEI28P2</v>
      </c>
      <c r="C700" s="254" t="str">
        <f t="shared" si="79"/>
        <v>DEI28</v>
      </c>
      <c r="D700" s="109" t="s">
        <v>584</v>
      </c>
      <c r="E700" s="171">
        <v>28</v>
      </c>
      <c r="F700" s="109">
        <v>2</v>
      </c>
      <c r="G700" s="171" t="s">
        <v>8</v>
      </c>
      <c r="H700" s="109">
        <f t="shared" ref="H700:H707" si="86">H699+1</f>
        <v>2</v>
      </c>
      <c r="I700" s="137">
        <f t="shared" ref="I700:I707" si="87">J699</f>
        <v>4</v>
      </c>
      <c r="J700" s="133">
        <v>7</v>
      </c>
      <c r="K700" s="137">
        <f t="shared" si="80"/>
        <v>3</v>
      </c>
      <c r="L700" s="109"/>
      <c r="M700" s="172" t="s">
        <v>1507</v>
      </c>
      <c r="N700" s="109"/>
      <c r="O700" s="135">
        <f>VLOOKUP(B700,EXPLORACION!$A$2:$P$529,15,FALSE)</f>
        <v>4962169.0218000002</v>
      </c>
      <c r="P700" s="214">
        <f>VLOOKUP(B700,EXPLORACION!$A$2:$P$529,16,FALSE)</f>
        <v>2172878.4769000001</v>
      </c>
    </row>
    <row r="701" spans="1:16" ht="38.25" hidden="1">
      <c r="A701" s="212" t="str">
        <f t="shared" si="85"/>
        <v>DEI28P2E3</v>
      </c>
      <c r="B701" s="130" t="str">
        <f t="shared" si="78"/>
        <v>DEI28P2</v>
      </c>
      <c r="C701" s="254" t="str">
        <f t="shared" si="79"/>
        <v>DEI28</v>
      </c>
      <c r="D701" s="109" t="s">
        <v>584</v>
      </c>
      <c r="E701" s="171">
        <v>28</v>
      </c>
      <c r="F701" s="109">
        <v>2</v>
      </c>
      <c r="G701" s="171" t="s">
        <v>8</v>
      </c>
      <c r="H701" s="109">
        <f t="shared" si="86"/>
        <v>3</v>
      </c>
      <c r="I701" s="137">
        <f t="shared" si="87"/>
        <v>7</v>
      </c>
      <c r="J701" s="133">
        <v>8.5</v>
      </c>
      <c r="K701" s="137">
        <f t="shared" si="80"/>
        <v>1.5</v>
      </c>
      <c r="L701" s="109"/>
      <c r="M701" s="172" t="s">
        <v>1508</v>
      </c>
      <c r="N701" s="109"/>
      <c r="O701" s="135">
        <f>VLOOKUP(B701,EXPLORACION!$A$2:$P$529,15,FALSE)</f>
        <v>4962169.0218000002</v>
      </c>
      <c r="P701" s="214">
        <f>VLOOKUP(B701,EXPLORACION!$A$2:$P$529,16,FALSE)</f>
        <v>2172878.4769000001</v>
      </c>
    </row>
    <row r="702" spans="1:16" ht="38.25" hidden="1">
      <c r="A702" s="255" t="str">
        <f t="shared" si="85"/>
        <v>DEI28P2E4</v>
      </c>
      <c r="B702" s="218" t="str">
        <f t="shared" si="78"/>
        <v>DEI28P2</v>
      </c>
      <c r="C702" s="252" t="str">
        <f t="shared" si="79"/>
        <v>DEI28</v>
      </c>
      <c r="D702" s="109" t="s">
        <v>584</v>
      </c>
      <c r="E702" s="171">
        <v>28</v>
      </c>
      <c r="F702" s="109">
        <v>2</v>
      </c>
      <c r="G702" s="171" t="s">
        <v>8</v>
      </c>
      <c r="H702" s="109">
        <f t="shared" si="86"/>
        <v>4</v>
      </c>
      <c r="I702" s="221">
        <f t="shared" si="87"/>
        <v>8.5</v>
      </c>
      <c r="J702" s="222">
        <v>10</v>
      </c>
      <c r="K702" s="221">
        <f t="shared" si="80"/>
        <v>1.5</v>
      </c>
      <c r="L702" s="220"/>
      <c r="M702" s="223" t="s">
        <v>1509</v>
      </c>
      <c r="N702" s="220"/>
      <c r="O702" s="135">
        <f>VLOOKUP(B702,EXPLORACION!$A$2:$P$529,15,FALSE)</f>
        <v>4962169.0218000002</v>
      </c>
      <c r="P702" s="214">
        <f>VLOOKUP(B702,EXPLORACION!$A$2:$P$529,16,FALSE)</f>
        <v>2172878.4769000001</v>
      </c>
    </row>
    <row r="703" spans="1:16" ht="38.25" hidden="1">
      <c r="A703" s="255" t="str">
        <f t="shared" si="85"/>
        <v>DEI28P2E5</v>
      </c>
      <c r="B703" s="218" t="str">
        <f t="shared" si="78"/>
        <v>DEI28P2</v>
      </c>
      <c r="C703" s="252" t="str">
        <f t="shared" si="79"/>
        <v>DEI28</v>
      </c>
      <c r="D703" s="109" t="s">
        <v>584</v>
      </c>
      <c r="E703" s="171">
        <v>28</v>
      </c>
      <c r="F703" s="109">
        <v>2</v>
      </c>
      <c r="G703" s="171" t="s">
        <v>8</v>
      </c>
      <c r="H703" s="109">
        <f t="shared" si="86"/>
        <v>5</v>
      </c>
      <c r="I703" s="221">
        <f t="shared" si="87"/>
        <v>10</v>
      </c>
      <c r="J703" s="222">
        <v>11.5</v>
      </c>
      <c r="K703" s="221">
        <f t="shared" si="80"/>
        <v>1.5</v>
      </c>
      <c r="L703" s="220"/>
      <c r="M703" s="223" t="s">
        <v>1510</v>
      </c>
      <c r="N703" s="220"/>
      <c r="O703" s="135">
        <f>VLOOKUP(B703,EXPLORACION!$A$2:$P$529,15,FALSE)</f>
        <v>4962169.0218000002</v>
      </c>
      <c r="P703" s="214">
        <f>VLOOKUP(B703,EXPLORACION!$A$2:$P$529,16,FALSE)</f>
        <v>2172878.4769000001</v>
      </c>
    </row>
    <row r="704" spans="1:16" ht="38.25" hidden="1">
      <c r="A704" s="255" t="str">
        <f t="shared" si="85"/>
        <v>DEI28P2E6</v>
      </c>
      <c r="B704" s="218" t="str">
        <f t="shared" si="78"/>
        <v>DEI28P2</v>
      </c>
      <c r="C704" s="252" t="str">
        <f t="shared" si="79"/>
        <v>DEI28</v>
      </c>
      <c r="D704" s="109" t="s">
        <v>584</v>
      </c>
      <c r="E704" s="171">
        <v>28</v>
      </c>
      <c r="F704" s="109">
        <v>2</v>
      </c>
      <c r="G704" s="171" t="s">
        <v>8</v>
      </c>
      <c r="H704" s="109">
        <f t="shared" si="86"/>
        <v>6</v>
      </c>
      <c r="I704" s="221">
        <f t="shared" si="87"/>
        <v>11.5</v>
      </c>
      <c r="J704" s="222">
        <v>15.75</v>
      </c>
      <c r="K704" s="221">
        <f t="shared" si="80"/>
        <v>4.25</v>
      </c>
      <c r="L704" s="220"/>
      <c r="M704" s="223" t="s">
        <v>1511</v>
      </c>
      <c r="N704" s="220"/>
      <c r="O704" s="135">
        <f>VLOOKUP(B704,EXPLORACION!$A$2:$P$529,15,FALSE)</f>
        <v>4962169.0218000002</v>
      </c>
      <c r="P704" s="214">
        <f>VLOOKUP(B704,EXPLORACION!$A$2:$P$529,16,FALSE)</f>
        <v>2172878.4769000001</v>
      </c>
    </row>
    <row r="705" spans="1:16" ht="38.25" hidden="1">
      <c r="A705" s="255" t="str">
        <f t="shared" si="85"/>
        <v>DEI28P2E7</v>
      </c>
      <c r="B705" s="218" t="str">
        <f t="shared" si="78"/>
        <v>DEI28P2</v>
      </c>
      <c r="C705" s="252" t="str">
        <f t="shared" si="79"/>
        <v>DEI28</v>
      </c>
      <c r="D705" s="109" t="s">
        <v>584</v>
      </c>
      <c r="E705" s="171">
        <v>28</v>
      </c>
      <c r="F705" s="109">
        <v>2</v>
      </c>
      <c r="G705" s="171" t="s">
        <v>8</v>
      </c>
      <c r="H705" s="109">
        <f t="shared" si="86"/>
        <v>7</v>
      </c>
      <c r="I705" s="221">
        <f t="shared" si="87"/>
        <v>15.75</v>
      </c>
      <c r="J705" s="222">
        <v>20</v>
      </c>
      <c r="K705" s="221">
        <f t="shared" si="80"/>
        <v>4.25</v>
      </c>
      <c r="L705" s="220"/>
      <c r="M705" s="223" t="s">
        <v>1512</v>
      </c>
      <c r="N705" s="220"/>
      <c r="O705" s="135">
        <f>VLOOKUP(B705,EXPLORACION!$A$2:$P$529,15,FALSE)</f>
        <v>4962169.0218000002</v>
      </c>
      <c r="P705" s="214">
        <f>VLOOKUP(B705,EXPLORACION!$A$2:$P$529,16,FALSE)</f>
        <v>2172878.4769000001</v>
      </c>
    </row>
    <row r="706" spans="1:16" ht="38.25" hidden="1">
      <c r="A706" s="212" t="str">
        <f t="shared" si="85"/>
        <v>DEI28P2E8</v>
      </c>
      <c r="B706" s="130" t="str">
        <f t="shared" ref="B706:B712" si="88">CONCATENATE(D706,E706,G706,F706)</f>
        <v>DEI28P2</v>
      </c>
      <c r="C706" s="254" t="str">
        <f t="shared" ref="C706:C769" si="89">CONCATENATE(D706,E706)</f>
        <v>DEI28</v>
      </c>
      <c r="D706" s="109" t="s">
        <v>584</v>
      </c>
      <c r="E706" s="171">
        <v>28</v>
      </c>
      <c r="F706" s="109">
        <v>2</v>
      </c>
      <c r="G706" s="171" t="s">
        <v>8</v>
      </c>
      <c r="H706" s="109">
        <f t="shared" si="86"/>
        <v>8</v>
      </c>
      <c r="I706" s="137">
        <f t="shared" si="87"/>
        <v>20</v>
      </c>
      <c r="J706" s="133">
        <v>22.5</v>
      </c>
      <c r="K706" s="137">
        <f t="shared" ref="K706:K712" si="90">J706-I706</f>
        <v>2.5</v>
      </c>
      <c r="L706" s="109"/>
      <c r="M706" s="172" t="s">
        <v>1513</v>
      </c>
      <c r="N706" s="109"/>
      <c r="O706" s="135">
        <f>VLOOKUP(B706,EXPLORACION!$A$2:$P$529,15,FALSE)</f>
        <v>4962169.0218000002</v>
      </c>
      <c r="P706" s="214">
        <f>VLOOKUP(B706,EXPLORACION!$A$2:$P$529,16,FALSE)</f>
        <v>2172878.4769000001</v>
      </c>
    </row>
    <row r="707" spans="1:16" ht="38.25" hidden="1">
      <c r="A707" s="212" t="str">
        <f t="shared" si="85"/>
        <v>DEI28P2E9</v>
      </c>
      <c r="B707" s="130" t="str">
        <f t="shared" si="88"/>
        <v>DEI28P2</v>
      </c>
      <c r="C707" s="254" t="str">
        <f t="shared" si="89"/>
        <v>DEI28</v>
      </c>
      <c r="D707" s="109" t="s">
        <v>584</v>
      </c>
      <c r="E707" s="171">
        <v>28</v>
      </c>
      <c r="F707" s="109">
        <v>2</v>
      </c>
      <c r="G707" s="171" t="s">
        <v>8</v>
      </c>
      <c r="H707" s="109">
        <f t="shared" si="86"/>
        <v>9</v>
      </c>
      <c r="I707" s="137">
        <f t="shared" si="87"/>
        <v>22.5</v>
      </c>
      <c r="J707" s="133">
        <v>25</v>
      </c>
      <c r="K707" s="137">
        <f t="shared" si="90"/>
        <v>2.5</v>
      </c>
      <c r="L707" s="109"/>
      <c r="M707" s="172" t="s">
        <v>1514</v>
      </c>
      <c r="N707" s="109"/>
      <c r="O707" s="135">
        <f>VLOOKUP(B707,EXPLORACION!$A$2:$P$529,15,FALSE)</f>
        <v>4962169.0218000002</v>
      </c>
      <c r="P707" s="214">
        <f>VLOOKUP(B707,EXPLORACION!$A$2:$P$529,16,FALSE)</f>
        <v>2172878.4769000001</v>
      </c>
    </row>
    <row r="708" spans="1:16" ht="38.25" hidden="1">
      <c r="A708" s="212" t="str">
        <f t="shared" si="85"/>
        <v>DEI28P1E1</v>
      </c>
      <c r="B708" s="130" t="str">
        <f t="shared" si="88"/>
        <v>DEI28P1</v>
      </c>
      <c r="C708" s="254" t="str">
        <f t="shared" si="89"/>
        <v>DEI28</v>
      </c>
      <c r="D708" s="109" t="s">
        <v>584</v>
      </c>
      <c r="E708" s="171">
        <v>28</v>
      </c>
      <c r="F708" s="109">
        <v>1</v>
      </c>
      <c r="G708" s="171" t="s">
        <v>8</v>
      </c>
      <c r="H708" s="109">
        <v>1</v>
      </c>
      <c r="I708" s="137">
        <v>0</v>
      </c>
      <c r="J708" s="133">
        <v>7</v>
      </c>
      <c r="K708" s="137">
        <f t="shared" si="90"/>
        <v>7</v>
      </c>
      <c r="L708" s="109" t="s">
        <v>284</v>
      </c>
      <c r="M708" s="172" t="s">
        <v>1499</v>
      </c>
      <c r="N708" s="109"/>
      <c r="O708" s="135">
        <f>VLOOKUP(B708,EXPLORACION!$A$2:$P$529,15,FALSE)</f>
        <v>4962153.9370999997</v>
      </c>
      <c r="P708" s="214">
        <f>VLOOKUP(B708,EXPLORACION!$A$2:$P$529,16,FALSE)</f>
        <v>2172851.4748999998</v>
      </c>
    </row>
    <row r="709" spans="1:16" ht="38.25" hidden="1">
      <c r="A709" s="212" t="str">
        <f t="shared" si="85"/>
        <v>DEI28P1E2</v>
      </c>
      <c r="B709" s="130" t="str">
        <f t="shared" si="88"/>
        <v>DEI28P1</v>
      </c>
      <c r="C709" s="254" t="str">
        <f t="shared" si="89"/>
        <v>DEI28</v>
      </c>
      <c r="D709" s="109" t="s">
        <v>584</v>
      </c>
      <c r="E709" s="171">
        <v>28</v>
      </c>
      <c r="F709" s="109">
        <v>1</v>
      </c>
      <c r="G709" s="171" t="s">
        <v>8</v>
      </c>
      <c r="H709" s="109">
        <v>2</v>
      </c>
      <c r="I709" s="137">
        <f>J708</f>
        <v>7</v>
      </c>
      <c r="J709" s="133">
        <v>14</v>
      </c>
      <c r="K709" s="137">
        <f t="shared" si="90"/>
        <v>7</v>
      </c>
      <c r="L709" s="109" t="s">
        <v>284</v>
      </c>
      <c r="M709" s="172" t="s">
        <v>1500</v>
      </c>
      <c r="N709" s="109"/>
      <c r="O709" s="135">
        <f>VLOOKUP(B709,EXPLORACION!$A$2:$P$529,15,FALSE)</f>
        <v>4962153.9370999997</v>
      </c>
      <c r="P709" s="214">
        <f>VLOOKUP(B709,EXPLORACION!$A$2:$P$529,16,FALSE)</f>
        <v>2172851.4748999998</v>
      </c>
    </row>
    <row r="710" spans="1:16" ht="38.25" hidden="1">
      <c r="A710" s="212" t="str">
        <f t="shared" si="85"/>
        <v>DEI28P1E3</v>
      </c>
      <c r="B710" s="130" t="str">
        <f t="shared" si="88"/>
        <v>DEI28P1</v>
      </c>
      <c r="C710" s="254" t="str">
        <f t="shared" si="89"/>
        <v>DEI28</v>
      </c>
      <c r="D710" s="109" t="s">
        <v>584</v>
      </c>
      <c r="E710" s="171">
        <v>28</v>
      </c>
      <c r="F710" s="109">
        <v>1</v>
      </c>
      <c r="G710" s="171" t="s">
        <v>8</v>
      </c>
      <c r="H710" s="109">
        <v>3</v>
      </c>
      <c r="I710" s="137">
        <f>J709</f>
        <v>14</v>
      </c>
      <c r="J710" s="133">
        <v>17</v>
      </c>
      <c r="K710" s="137">
        <f t="shared" si="90"/>
        <v>3</v>
      </c>
      <c r="L710" s="109" t="s">
        <v>284</v>
      </c>
      <c r="M710" s="172" t="s">
        <v>1501</v>
      </c>
      <c r="N710" s="109"/>
      <c r="O710" s="135">
        <f>VLOOKUP(B710,EXPLORACION!$A$2:$P$529,15,FALSE)</f>
        <v>4962153.9370999997</v>
      </c>
      <c r="P710" s="214">
        <f>VLOOKUP(B710,EXPLORACION!$A$2:$P$529,16,FALSE)</f>
        <v>2172851.4748999998</v>
      </c>
    </row>
    <row r="711" spans="1:16" ht="38.25" hidden="1">
      <c r="A711" s="212" t="str">
        <f t="shared" si="85"/>
        <v>DEI28P1E4</v>
      </c>
      <c r="B711" s="130" t="str">
        <f t="shared" si="88"/>
        <v>DEI28P1</v>
      </c>
      <c r="C711" s="254" t="str">
        <f t="shared" si="89"/>
        <v>DEI28</v>
      </c>
      <c r="D711" s="109" t="s">
        <v>584</v>
      </c>
      <c r="E711" s="171">
        <v>28</v>
      </c>
      <c r="F711" s="109">
        <v>1</v>
      </c>
      <c r="G711" s="171" t="s">
        <v>8</v>
      </c>
      <c r="H711" s="109">
        <v>4</v>
      </c>
      <c r="I711" s="137">
        <f>J710</f>
        <v>17</v>
      </c>
      <c r="J711" s="133">
        <v>19.5</v>
      </c>
      <c r="K711" s="137">
        <f t="shared" si="90"/>
        <v>2.5</v>
      </c>
      <c r="L711" s="109" t="s">
        <v>12</v>
      </c>
      <c r="M711" s="172" t="s">
        <v>1502</v>
      </c>
      <c r="N711" s="109"/>
      <c r="O711" s="135">
        <f>VLOOKUP(B711,EXPLORACION!$A$2:$P$529,15,FALSE)</f>
        <v>4962153.9370999997</v>
      </c>
      <c r="P711" s="214">
        <f>VLOOKUP(B711,EXPLORACION!$A$2:$P$529,16,FALSE)</f>
        <v>2172851.4748999998</v>
      </c>
    </row>
    <row r="712" spans="1:16" ht="38.25" hidden="1">
      <c r="A712" s="212" t="str">
        <f t="shared" si="85"/>
        <v>DEI28P1E5</v>
      </c>
      <c r="B712" s="130" t="str">
        <f t="shared" si="88"/>
        <v>DEI28P1</v>
      </c>
      <c r="C712" s="254" t="str">
        <f t="shared" si="89"/>
        <v>DEI28</v>
      </c>
      <c r="D712" s="109" t="s">
        <v>584</v>
      </c>
      <c r="E712" s="171">
        <v>28</v>
      </c>
      <c r="F712" s="109">
        <v>1</v>
      </c>
      <c r="G712" s="171" t="s">
        <v>8</v>
      </c>
      <c r="H712" s="109">
        <v>5</v>
      </c>
      <c r="I712" s="137">
        <f>J711</f>
        <v>19.5</v>
      </c>
      <c r="J712" s="133">
        <v>25</v>
      </c>
      <c r="K712" s="137">
        <f t="shared" si="90"/>
        <v>5.5</v>
      </c>
      <c r="L712" s="109" t="s">
        <v>284</v>
      </c>
      <c r="M712" s="172" t="s">
        <v>1503</v>
      </c>
      <c r="N712" s="109"/>
      <c r="O712" s="135">
        <f>VLOOKUP(B712,EXPLORACION!$A$2:$P$529,15,FALSE)</f>
        <v>4962153.9370999997</v>
      </c>
      <c r="P712" s="214">
        <f>VLOOKUP(B712,EXPLORACION!$A$2:$P$529,16,FALSE)</f>
        <v>2172851.4748999998</v>
      </c>
    </row>
    <row r="713" spans="1:16" hidden="1">
      <c r="A713" s="212" t="str">
        <f t="shared" ref="A713:A732" si="91">CONCATENATE(D713,E713,G713,F713,"E",H713)</f>
        <v>LHL29P1E1</v>
      </c>
      <c r="B713" s="130" t="str">
        <f t="shared" ref="B713:B732" si="92">CONCATENATE(D713,E713,G713,F713)</f>
        <v>LHL29P1</v>
      </c>
      <c r="C713" s="254" t="str">
        <f t="shared" ref="C713:C743" si="93">CONCATENATE(D713,E713)</f>
        <v>LHL29</v>
      </c>
      <c r="D713" s="109" t="s">
        <v>844</v>
      </c>
      <c r="E713" s="171">
        <v>29</v>
      </c>
      <c r="F713" s="109">
        <v>1</v>
      </c>
      <c r="G713" s="171" t="s">
        <v>8</v>
      </c>
      <c r="H713" s="109">
        <v>1</v>
      </c>
      <c r="I713" s="137">
        <v>0.7</v>
      </c>
      <c r="J713" s="133">
        <v>1</v>
      </c>
      <c r="K713" s="137">
        <f t="shared" ref="K713:K729" si="94">J713-I713</f>
        <v>0.30000000000000004</v>
      </c>
      <c r="L713" s="109" t="s">
        <v>284</v>
      </c>
      <c r="M713" s="172"/>
      <c r="N713" s="109"/>
      <c r="O713" s="135">
        <f>VLOOKUP(B713,EXPLORACION!$A$2:$P$529,15,FALSE)</f>
        <v>4959581.7295000004</v>
      </c>
      <c r="P713" s="214">
        <f>VLOOKUP(B713,EXPLORACION!$A$2:$P$529,16,FALSE)</f>
        <v>2170742.4753999999</v>
      </c>
    </row>
    <row r="714" spans="1:16" hidden="1">
      <c r="A714" s="212" t="str">
        <f t="shared" si="91"/>
        <v>LHL29P1E2</v>
      </c>
      <c r="B714" s="130" t="str">
        <f t="shared" si="92"/>
        <v>LHL29P1</v>
      </c>
      <c r="C714" s="254" t="str">
        <f t="shared" si="93"/>
        <v>LHL29</v>
      </c>
      <c r="D714" s="109" t="s">
        <v>844</v>
      </c>
      <c r="E714" s="171">
        <v>29</v>
      </c>
      <c r="F714" s="109">
        <v>1</v>
      </c>
      <c r="G714" s="171" t="s">
        <v>8</v>
      </c>
      <c r="H714" s="109">
        <f t="shared" ref="H714:H722" si="95">H713+1</f>
        <v>2</v>
      </c>
      <c r="I714" s="137">
        <f t="shared" ref="I714:I722" si="96">J713</f>
        <v>1</v>
      </c>
      <c r="J714" s="222">
        <v>2.0499999999999998</v>
      </c>
      <c r="K714" s="137">
        <f t="shared" si="94"/>
        <v>1.0499999999999998</v>
      </c>
      <c r="L714" s="220" t="s">
        <v>286</v>
      </c>
      <c r="M714" s="223"/>
      <c r="N714" s="220"/>
      <c r="O714" s="135">
        <f>VLOOKUP(B714,EXPLORACION!$A$2:$P$529,15,FALSE)</f>
        <v>4959581.7295000004</v>
      </c>
      <c r="P714" s="214">
        <f>VLOOKUP(B714,EXPLORACION!$A$2:$P$529,16,FALSE)</f>
        <v>2170742.4753999999</v>
      </c>
    </row>
    <row r="715" spans="1:16" hidden="1">
      <c r="A715" s="212" t="str">
        <f t="shared" si="91"/>
        <v>LHL29P1E3</v>
      </c>
      <c r="B715" s="130" t="str">
        <f t="shared" si="92"/>
        <v>LHL29P1</v>
      </c>
      <c r="C715" s="254" t="str">
        <f t="shared" si="93"/>
        <v>LHL29</v>
      </c>
      <c r="D715" s="109" t="s">
        <v>844</v>
      </c>
      <c r="E715" s="171">
        <v>29</v>
      </c>
      <c r="F715" s="109">
        <v>1</v>
      </c>
      <c r="G715" s="171" t="s">
        <v>8</v>
      </c>
      <c r="H715" s="109">
        <f t="shared" si="95"/>
        <v>3</v>
      </c>
      <c r="I715" s="137">
        <f t="shared" si="96"/>
        <v>2.0499999999999998</v>
      </c>
      <c r="J715" s="133">
        <v>4</v>
      </c>
      <c r="K715" s="137">
        <f t="shared" si="94"/>
        <v>1.9500000000000002</v>
      </c>
      <c r="L715" s="109" t="s">
        <v>1533</v>
      </c>
      <c r="M715" s="172"/>
      <c r="N715" s="109"/>
      <c r="O715" s="135">
        <f>VLOOKUP(B715,EXPLORACION!$A$2:$P$529,15,FALSE)</f>
        <v>4959581.7295000004</v>
      </c>
      <c r="P715" s="214">
        <f>VLOOKUP(B715,EXPLORACION!$A$2:$P$529,16,FALSE)</f>
        <v>2170742.4753999999</v>
      </c>
    </row>
    <row r="716" spans="1:16" hidden="1">
      <c r="A716" s="212" t="str">
        <f t="shared" si="91"/>
        <v>LHL29P1E4</v>
      </c>
      <c r="B716" s="130" t="str">
        <f t="shared" si="92"/>
        <v>LHL29P1</v>
      </c>
      <c r="C716" s="254" t="str">
        <f t="shared" si="93"/>
        <v>LHL29</v>
      </c>
      <c r="D716" s="109" t="s">
        <v>844</v>
      </c>
      <c r="E716" s="171">
        <v>29</v>
      </c>
      <c r="F716" s="109">
        <v>1</v>
      </c>
      <c r="G716" s="171" t="s">
        <v>8</v>
      </c>
      <c r="H716" s="109">
        <f t="shared" si="95"/>
        <v>4</v>
      </c>
      <c r="I716" s="137">
        <f t="shared" si="96"/>
        <v>4</v>
      </c>
      <c r="J716" s="133">
        <v>5</v>
      </c>
      <c r="K716" s="137">
        <f t="shared" si="94"/>
        <v>1</v>
      </c>
      <c r="L716" s="109" t="s">
        <v>1533</v>
      </c>
      <c r="M716" s="172"/>
      <c r="N716" s="109"/>
      <c r="O716" s="135">
        <f>VLOOKUP(B716,EXPLORACION!$A$2:$P$529,15,FALSE)</f>
        <v>4959581.7295000004</v>
      </c>
      <c r="P716" s="214">
        <f>VLOOKUP(B716,EXPLORACION!$A$2:$P$529,16,FALSE)</f>
        <v>2170742.4753999999</v>
      </c>
    </row>
    <row r="717" spans="1:16" hidden="1">
      <c r="A717" s="212" t="str">
        <f t="shared" si="91"/>
        <v>LHL29P1E5</v>
      </c>
      <c r="B717" s="130" t="str">
        <f t="shared" si="92"/>
        <v>LHL29P1</v>
      </c>
      <c r="C717" s="254" t="str">
        <f t="shared" si="93"/>
        <v>LHL29</v>
      </c>
      <c r="D717" s="109" t="s">
        <v>844</v>
      </c>
      <c r="E717" s="171">
        <v>29</v>
      </c>
      <c r="F717" s="109">
        <v>1</v>
      </c>
      <c r="G717" s="171" t="s">
        <v>8</v>
      </c>
      <c r="H717" s="109">
        <f t="shared" si="95"/>
        <v>5</v>
      </c>
      <c r="I717" s="137">
        <f t="shared" si="96"/>
        <v>5</v>
      </c>
      <c r="J717" s="133">
        <v>7</v>
      </c>
      <c r="K717" s="137">
        <f t="shared" si="94"/>
        <v>2</v>
      </c>
      <c r="L717" s="109" t="s">
        <v>1533</v>
      </c>
      <c r="M717" s="172"/>
      <c r="N717" s="109"/>
      <c r="O717" s="135">
        <f>VLOOKUP(B717,EXPLORACION!$A$2:$P$529,15,FALSE)</f>
        <v>4959581.7295000004</v>
      </c>
      <c r="P717" s="214">
        <f>VLOOKUP(B717,EXPLORACION!$A$2:$P$529,16,FALSE)</f>
        <v>2170742.4753999999</v>
      </c>
    </row>
    <row r="718" spans="1:16" hidden="1">
      <c r="A718" s="212" t="str">
        <f t="shared" si="91"/>
        <v>LHL29P1E6</v>
      </c>
      <c r="B718" s="130" t="str">
        <f t="shared" si="92"/>
        <v>LHL29P1</v>
      </c>
      <c r="C718" s="254" t="str">
        <f t="shared" si="93"/>
        <v>LHL29</v>
      </c>
      <c r="D718" s="109" t="s">
        <v>844</v>
      </c>
      <c r="E718" s="171">
        <v>29</v>
      </c>
      <c r="F718" s="109">
        <v>1</v>
      </c>
      <c r="G718" s="171" t="s">
        <v>8</v>
      </c>
      <c r="H718" s="109">
        <f t="shared" si="95"/>
        <v>6</v>
      </c>
      <c r="I718" s="137">
        <f t="shared" si="96"/>
        <v>7</v>
      </c>
      <c r="J718" s="133">
        <v>8.5</v>
      </c>
      <c r="K718" s="137">
        <f t="shared" si="94"/>
        <v>1.5</v>
      </c>
      <c r="L718" s="109" t="s">
        <v>1533</v>
      </c>
      <c r="M718" s="172"/>
      <c r="N718" s="109"/>
      <c r="O718" s="135">
        <f>VLOOKUP(B718,EXPLORACION!$A$2:$P$529,15,FALSE)</f>
        <v>4959581.7295000004</v>
      </c>
      <c r="P718" s="214">
        <f>VLOOKUP(B718,EXPLORACION!$A$2:$P$529,16,FALSE)</f>
        <v>2170742.4753999999</v>
      </c>
    </row>
    <row r="719" spans="1:16" hidden="1">
      <c r="A719" s="255" t="str">
        <f t="shared" si="91"/>
        <v>LHL29P1E7</v>
      </c>
      <c r="B719" s="218" t="str">
        <f t="shared" si="92"/>
        <v>LHL29P1</v>
      </c>
      <c r="C719" s="252" t="str">
        <f t="shared" si="93"/>
        <v>LHL29</v>
      </c>
      <c r="D719" s="109" t="s">
        <v>844</v>
      </c>
      <c r="E719" s="253">
        <v>29</v>
      </c>
      <c r="F719" s="220">
        <v>1</v>
      </c>
      <c r="G719" s="253" t="s">
        <v>8</v>
      </c>
      <c r="H719" s="220">
        <f t="shared" si="95"/>
        <v>7</v>
      </c>
      <c r="I719" s="221">
        <f t="shared" si="96"/>
        <v>8.5</v>
      </c>
      <c r="J719" s="222">
        <v>10.5</v>
      </c>
      <c r="K719" s="221">
        <f t="shared" si="94"/>
        <v>2</v>
      </c>
      <c r="L719" s="220" t="s">
        <v>1533</v>
      </c>
      <c r="M719" s="223"/>
      <c r="N719" s="220"/>
      <c r="O719" s="135">
        <f>VLOOKUP(B719,EXPLORACION!$A$2:$P$529,15,FALSE)</f>
        <v>4959581.7295000004</v>
      </c>
      <c r="P719" s="214">
        <f>VLOOKUP(B719,EXPLORACION!$A$2:$P$529,16,FALSE)</f>
        <v>2170742.4753999999</v>
      </c>
    </row>
    <row r="720" spans="1:16" hidden="1">
      <c r="A720" s="255" t="str">
        <f t="shared" si="91"/>
        <v>LHL29P1E8</v>
      </c>
      <c r="B720" s="218" t="str">
        <f t="shared" si="92"/>
        <v>LHL29P1</v>
      </c>
      <c r="C720" s="252" t="str">
        <f t="shared" si="93"/>
        <v>LHL29</v>
      </c>
      <c r="D720" s="109" t="s">
        <v>844</v>
      </c>
      <c r="E720" s="253">
        <v>29</v>
      </c>
      <c r="F720" s="220">
        <v>1</v>
      </c>
      <c r="G720" s="253" t="s">
        <v>8</v>
      </c>
      <c r="H720" s="220">
        <f t="shared" si="95"/>
        <v>8</v>
      </c>
      <c r="I720" s="221">
        <f t="shared" si="96"/>
        <v>10.5</v>
      </c>
      <c r="J720" s="222">
        <v>12.5</v>
      </c>
      <c r="K720" s="221">
        <f t="shared" si="94"/>
        <v>2</v>
      </c>
      <c r="L720" s="220" t="s">
        <v>1533</v>
      </c>
      <c r="M720" s="223"/>
      <c r="N720" s="220"/>
      <c r="O720" s="135">
        <f>VLOOKUP(B720,EXPLORACION!$A$2:$P$529,15,FALSE)</f>
        <v>4959581.7295000004</v>
      </c>
      <c r="P720" s="214">
        <f>VLOOKUP(B720,EXPLORACION!$A$2:$P$529,16,FALSE)</f>
        <v>2170742.4753999999</v>
      </c>
    </row>
    <row r="721" spans="1:16" hidden="1">
      <c r="A721" s="255" t="str">
        <f t="shared" si="91"/>
        <v>LHL29P1E9</v>
      </c>
      <c r="B721" s="218" t="str">
        <f t="shared" si="92"/>
        <v>LHL29P1</v>
      </c>
      <c r="C721" s="252" t="str">
        <f t="shared" si="93"/>
        <v>LHL29</v>
      </c>
      <c r="D721" s="109" t="s">
        <v>844</v>
      </c>
      <c r="E721" s="253">
        <v>29</v>
      </c>
      <c r="F721" s="220">
        <v>1</v>
      </c>
      <c r="G721" s="253" t="s">
        <v>8</v>
      </c>
      <c r="H721" s="220">
        <f t="shared" si="95"/>
        <v>9</v>
      </c>
      <c r="I721" s="221">
        <f t="shared" si="96"/>
        <v>12.5</v>
      </c>
      <c r="J721" s="222">
        <v>14</v>
      </c>
      <c r="K721" s="221">
        <f t="shared" si="94"/>
        <v>1.5</v>
      </c>
      <c r="L721" s="220" t="s">
        <v>1533</v>
      </c>
      <c r="M721" s="223"/>
      <c r="N721" s="220"/>
      <c r="O721" s="135">
        <f>VLOOKUP(B721,EXPLORACION!$A$2:$P$529,15,FALSE)</f>
        <v>4959581.7295000004</v>
      </c>
      <c r="P721" s="214">
        <f>VLOOKUP(B721,EXPLORACION!$A$2:$P$529,16,FALSE)</f>
        <v>2170742.4753999999</v>
      </c>
    </row>
    <row r="722" spans="1:16" hidden="1">
      <c r="A722" s="255" t="str">
        <f t="shared" si="91"/>
        <v>LHL29P1E10</v>
      </c>
      <c r="B722" s="218" t="str">
        <f t="shared" si="92"/>
        <v>LHL29P1</v>
      </c>
      <c r="C722" s="252" t="str">
        <f t="shared" si="93"/>
        <v>LHL29</v>
      </c>
      <c r="D722" s="109" t="s">
        <v>844</v>
      </c>
      <c r="E722" s="253">
        <v>29</v>
      </c>
      <c r="F722" s="220">
        <v>1</v>
      </c>
      <c r="G722" s="253" t="s">
        <v>8</v>
      </c>
      <c r="H722" s="220">
        <f t="shared" si="95"/>
        <v>10</v>
      </c>
      <c r="I722" s="221">
        <f t="shared" si="96"/>
        <v>14</v>
      </c>
      <c r="J722" s="222">
        <v>15</v>
      </c>
      <c r="K722" s="221">
        <f t="shared" si="94"/>
        <v>1</v>
      </c>
      <c r="L722" s="220" t="s">
        <v>284</v>
      </c>
      <c r="M722" s="223"/>
      <c r="N722" s="220"/>
      <c r="O722" s="135">
        <f>VLOOKUP(B722,EXPLORACION!$A$2:$P$529,15,FALSE)</f>
        <v>4959581.7295000004</v>
      </c>
      <c r="P722" s="214">
        <f>VLOOKUP(B722,EXPLORACION!$A$2:$P$529,16,FALSE)</f>
        <v>2170742.4753999999</v>
      </c>
    </row>
    <row r="723" spans="1:16" hidden="1">
      <c r="A723" s="255" t="str">
        <f t="shared" si="91"/>
        <v>LHL29P3E1</v>
      </c>
      <c r="B723" s="218" t="str">
        <f t="shared" si="92"/>
        <v>LHL29P3</v>
      </c>
      <c r="C723" s="252" t="str">
        <f t="shared" si="93"/>
        <v>LHL29</v>
      </c>
      <c r="D723" s="109" t="s">
        <v>844</v>
      </c>
      <c r="E723" s="253">
        <v>29</v>
      </c>
      <c r="F723" s="220">
        <v>3</v>
      </c>
      <c r="G723" s="253" t="s">
        <v>8</v>
      </c>
      <c r="H723" s="220">
        <v>1</v>
      </c>
      <c r="I723" s="221">
        <v>0.8</v>
      </c>
      <c r="J723" s="133">
        <v>0.9</v>
      </c>
      <c r="K723" s="137">
        <f t="shared" si="94"/>
        <v>9.9999999999999978E-2</v>
      </c>
      <c r="L723" s="109" t="s">
        <v>284</v>
      </c>
      <c r="M723" s="172"/>
      <c r="N723" s="109"/>
      <c r="O723" s="135">
        <f>VLOOKUP(B723,EXPLORACION!$A$2:$P$529,15,FALSE)</f>
        <v>4959581.7295000004</v>
      </c>
      <c r="P723" s="214">
        <f>VLOOKUP(B723,EXPLORACION!$A$2:$P$529,16,FALSE)</f>
        <v>2170742.4753999999</v>
      </c>
    </row>
    <row r="724" spans="1:16" hidden="1">
      <c r="A724" s="255" t="str">
        <f t="shared" si="91"/>
        <v>LHL29P3E2</v>
      </c>
      <c r="B724" s="218" t="str">
        <f t="shared" si="92"/>
        <v>LHL29P3</v>
      </c>
      <c r="C724" s="252" t="str">
        <f t="shared" si="93"/>
        <v>LHL29</v>
      </c>
      <c r="D724" s="109" t="s">
        <v>844</v>
      </c>
      <c r="E724" s="253">
        <v>29</v>
      </c>
      <c r="F724" s="220">
        <v>3</v>
      </c>
      <c r="G724" s="253" t="s">
        <v>8</v>
      </c>
      <c r="H724" s="220">
        <f t="shared" ref="H724:H733" si="97">H723+1</f>
        <v>2</v>
      </c>
      <c r="I724" s="221">
        <v>1.4</v>
      </c>
      <c r="J724" s="133">
        <v>2.9</v>
      </c>
      <c r="K724" s="137">
        <f t="shared" si="94"/>
        <v>1.5</v>
      </c>
      <c r="L724" s="109" t="s">
        <v>1533</v>
      </c>
      <c r="M724" s="172"/>
      <c r="N724" s="109"/>
      <c r="O724" s="135">
        <f>VLOOKUP(B724,EXPLORACION!$A$2:$P$529,15,FALSE)</f>
        <v>4959581.7295000004</v>
      </c>
      <c r="P724" s="214">
        <f>VLOOKUP(B724,EXPLORACION!$A$2:$P$529,16,FALSE)</f>
        <v>2170742.4753999999</v>
      </c>
    </row>
    <row r="725" spans="1:16" hidden="1">
      <c r="A725" s="255" t="str">
        <f t="shared" si="91"/>
        <v>LHL29P3E3</v>
      </c>
      <c r="B725" s="218" t="str">
        <f t="shared" si="92"/>
        <v>LHL29P3</v>
      </c>
      <c r="C725" s="252" t="str">
        <f t="shared" si="93"/>
        <v>LHL29</v>
      </c>
      <c r="D725" s="109" t="s">
        <v>844</v>
      </c>
      <c r="E725" s="253">
        <v>29</v>
      </c>
      <c r="F725" s="220">
        <v>3</v>
      </c>
      <c r="G725" s="253" t="s">
        <v>8</v>
      </c>
      <c r="H725" s="220">
        <f t="shared" si="97"/>
        <v>3</v>
      </c>
      <c r="I725" s="221">
        <f t="shared" ref="I725:I730" si="98">J724</f>
        <v>2.9</v>
      </c>
      <c r="J725" s="133">
        <v>4.4000000000000004</v>
      </c>
      <c r="K725" s="137">
        <f t="shared" si="94"/>
        <v>1.5000000000000004</v>
      </c>
      <c r="L725" s="109" t="s">
        <v>1533</v>
      </c>
      <c r="M725" s="172"/>
      <c r="N725" s="109"/>
      <c r="O725" s="135">
        <f>VLOOKUP(B725,EXPLORACION!$A$2:$P$529,15,FALSE)</f>
        <v>4959581.7295000004</v>
      </c>
      <c r="P725" s="214">
        <f>VLOOKUP(B725,EXPLORACION!$A$2:$P$529,16,FALSE)</f>
        <v>2170742.4753999999</v>
      </c>
    </row>
    <row r="726" spans="1:16" hidden="1">
      <c r="A726" s="255" t="str">
        <f t="shared" si="91"/>
        <v>LHL29P3E4</v>
      </c>
      <c r="B726" s="218" t="str">
        <f t="shared" si="92"/>
        <v>LHL29P3</v>
      </c>
      <c r="C726" s="252" t="str">
        <f t="shared" si="93"/>
        <v>LHL29</v>
      </c>
      <c r="D726" s="109" t="s">
        <v>844</v>
      </c>
      <c r="E726" s="253">
        <v>29</v>
      </c>
      <c r="F726" s="220">
        <v>3</v>
      </c>
      <c r="G726" s="253" t="s">
        <v>8</v>
      </c>
      <c r="H726" s="220">
        <f t="shared" si="97"/>
        <v>4</v>
      </c>
      <c r="I726" s="221">
        <f t="shared" si="98"/>
        <v>4.4000000000000004</v>
      </c>
      <c r="J726" s="222">
        <v>4.8499999999999996</v>
      </c>
      <c r="K726" s="221">
        <f t="shared" si="94"/>
        <v>0.44999999999999929</v>
      </c>
      <c r="L726" s="109" t="s">
        <v>284</v>
      </c>
      <c r="M726" s="223"/>
      <c r="N726" s="220"/>
      <c r="O726" s="135">
        <f>VLOOKUP(B726,EXPLORACION!$A$2:$P$529,15,FALSE)</f>
        <v>4959581.7295000004</v>
      </c>
      <c r="P726" s="214">
        <f>VLOOKUP(B726,EXPLORACION!$A$2:$P$529,16,FALSE)</f>
        <v>2170742.4753999999</v>
      </c>
    </row>
    <row r="727" spans="1:16" hidden="1">
      <c r="A727" s="255" t="str">
        <f t="shared" si="91"/>
        <v>LHL29P3E5</v>
      </c>
      <c r="B727" s="218" t="str">
        <f t="shared" si="92"/>
        <v>LHL29P3</v>
      </c>
      <c r="C727" s="252" t="str">
        <f t="shared" si="93"/>
        <v>LHL29</v>
      </c>
      <c r="D727" s="109" t="s">
        <v>844</v>
      </c>
      <c r="E727" s="253">
        <v>29</v>
      </c>
      <c r="F727" s="220">
        <v>3</v>
      </c>
      <c r="G727" s="253" t="s">
        <v>8</v>
      </c>
      <c r="H727" s="220">
        <f t="shared" si="97"/>
        <v>5</v>
      </c>
      <c r="I727" s="221">
        <f t="shared" si="98"/>
        <v>4.8499999999999996</v>
      </c>
      <c r="J727" s="222">
        <v>6.05</v>
      </c>
      <c r="K727" s="221">
        <f t="shared" si="94"/>
        <v>1.2000000000000002</v>
      </c>
      <c r="L727" s="109" t="s">
        <v>286</v>
      </c>
      <c r="M727" s="223"/>
      <c r="N727" s="220"/>
      <c r="O727" s="135">
        <f>VLOOKUP(B727,EXPLORACION!$A$2:$P$529,15,FALSE)</f>
        <v>4959581.7295000004</v>
      </c>
      <c r="P727" s="214">
        <f>VLOOKUP(B727,EXPLORACION!$A$2:$P$529,16,FALSE)</f>
        <v>2170742.4753999999</v>
      </c>
    </row>
    <row r="728" spans="1:16" hidden="1">
      <c r="A728" s="255" t="str">
        <f t="shared" si="91"/>
        <v>LHL29P3E6</v>
      </c>
      <c r="B728" s="218" t="str">
        <f t="shared" si="92"/>
        <v>LHL29P3</v>
      </c>
      <c r="C728" s="252" t="str">
        <f t="shared" si="93"/>
        <v>LHL29</v>
      </c>
      <c r="D728" s="109" t="s">
        <v>844</v>
      </c>
      <c r="E728" s="253">
        <v>29</v>
      </c>
      <c r="F728" s="220">
        <v>3</v>
      </c>
      <c r="G728" s="253" t="s">
        <v>8</v>
      </c>
      <c r="H728" s="220">
        <f t="shared" si="97"/>
        <v>6</v>
      </c>
      <c r="I728" s="221">
        <f t="shared" si="98"/>
        <v>6.05</v>
      </c>
      <c r="J728" s="222">
        <v>8.5</v>
      </c>
      <c r="K728" s="221">
        <f t="shared" si="94"/>
        <v>2.4500000000000002</v>
      </c>
      <c r="L728" s="109" t="s">
        <v>1533</v>
      </c>
      <c r="M728" s="223"/>
      <c r="N728" s="220"/>
      <c r="O728" s="135">
        <f>VLOOKUP(B728,EXPLORACION!$A$2:$P$529,15,FALSE)</f>
        <v>4959581.7295000004</v>
      </c>
      <c r="P728" s="214">
        <f>VLOOKUP(B728,EXPLORACION!$A$2:$P$529,16,FALSE)</f>
        <v>2170742.4753999999</v>
      </c>
    </row>
    <row r="729" spans="1:16" hidden="1">
      <c r="A729" s="255" t="str">
        <f t="shared" si="91"/>
        <v>LHL29P3E7</v>
      </c>
      <c r="B729" s="218" t="str">
        <f t="shared" si="92"/>
        <v>LHL29P3</v>
      </c>
      <c r="C729" s="252" t="str">
        <f t="shared" si="93"/>
        <v>LHL29</v>
      </c>
      <c r="D729" s="109" t="s">
        <v>844</v>
      </c>
      <c r="E729" s="253">
        <v>29</v>
      </c>
      <c r="F729" s="220">
        <v>3</v>
      </c>
      <c r="G729" s="253" t="s">
        <v>8</v>
      </c>
      <c r="H729" s="220">
        <f t="shared" si="97"/>
        <v>7</v>
      </c>
      <c r="I729" s="221">
        <f t="shared" si="98"/>
        <v>8.5</v>
      </c>
      <c r="J729" s="222">
        <v>10</v>
      </c>
      <c r="K729" s="221">
        <f t="shared" si="94"/>
        <v>1.5</v>
      </c>
      <c r="L729" s="109" t="s">
        <v>1533</v>
      </c>
      <c r="M729" s="223"/>
      <c r="N729" s="220"/>
      <c r="O729" s="135">
        <f>VLOOKUP(B729,EXPLORACION!$A$2:$P$529,15,FALSE)</f>
        <v>4959581.7295000004</v>
      </c>
      <c r="P729" s="214">
        <f>VLOOKUP(B729,EXPLORACION!$A$2:$P$529,16,FALSE)</f>
        <v>2170742.4753999999</v>
      </c>
    </row>
    <row r="730" spans="1:16" hidden="1">
      <c r="A730" s="255" t="str">
        <f t="shared" si="91"/>
        <v>LHL29P3E8</v>
      </c>
      <c r="B730" s="218" t="str">
        <f t="shared" si="92"/>
        <v>LHL29P3</v>
      </c>
      <c r="C730" s="252" t="str">
        <f t="shared" si="93"/>
        <v>LHL29</v>
      </c>
      <c r="D730" s="109" t="s">
        <v>844</v>
      </c>
      <c r="E730" s="253">
        <v>29</v>
      </c>
      <c r="F730" s="220">
        <v>3</v>
      </c>
      <c r="G730" s="253" t="s">
        <v>8</v>
      </c>
      <c r="H730" s="220">
        <f t="shared" si="97"/>
        <v>8</v>
      </c>
      <c r="I730" s="221">
        <f t="shared" si="98"/>
        <v>10</v>
      </c>
      <c r="J730" s="222">
        <v>11.5</v>
      </c>
      <c r="K730" s="221">
        <f>J731-I730</f>
        <v>1.8000000000000007</v>
      </c>
      <c r="L730" s="220" t="s">
        <v>1533</v>
      </c>
      <c r="M730" s="223"/>
      <c r="N730" s="220"/>
      <c r="O730" s="135">
        <f>VLOOKUP(B730,EXPLORACION!$A$2:$P$529,15,FALSE)</f>
        <v>4959581.7295000004</v>
      </c>
      <c r="P730" s="214">
        <f>VLOOKUP(B730,EXPLORACION!$A$2:$P$529,16,FALSE)</f>
        <v>2170742.4753999999</v>
      </c>
    </row>
    <row r="731" spans="1:16" hidden="1">
      <c r="A731" s="212" t="str">
        <f t="shared" si="91"/>
        <v>LHL29P3E9</v>
      </c>
      <c r="B731" s="130" t="str">
        <f t="shared" si="92"/>
        <v>LHL29P3</v>
      </c>
      <c r="C731" s="254" t="str">
        <f t="shared" si="93"/>
        <v>LHL29</v>
      </c>
      <c r="D731" s="109" t="s">
        <v>844</v>
      </c>
      <c r="E731" s="171">
        <v>29</v>
      </c>
      <c r="F731" s="109">
        <v>3</v>
      </c>
      <c r="G731" s="171" t="s">
        <v>8</v>
      </c>
      <c r="H731" s="109">
        <f t="shared" si="97"/>
        <v>9</v>
      </c>
      <c r="I731" s="137">
        <f>J731</f>
        <v>11.8</v>
      </c>
      <c r="J731" s="133">
        <v>11.8</v>
      </c>
      <c r="K731" s="137">
        <f>J732-I731</f>
        <v>1.6999999999999993</v>
      </c>
      <c r="L731" s="109" t="s">
        <v>284</v>
      </c>
      <c r="M731" s="172"/>
      <c r="N731" s="109"/>
      <c r="O731" s="135">
        <f>VLOOKUP(B731,EXPLORACION!$A$2:$P$529,15,FALSE)</f>
        <v>4959581.7295000004</v>
      </c>
      <c r="P731" s="214">
        <f>VLOOKUP(B731,EXPLORACION!$A$2:$P$529,16,FALSE)</f>
        <v>2170742.4753999999</v>
      </c>
    </row>
    <row r="732" spans="1:16" hidden="1">
      <c r="A732" s="212" t="str">
        <f t="shared" si="91"/>
        <v>LHL29P3E10</v>
      </c>
      <c r="B732" s="130" t="str">
        <f t="shared" si="92"/>
        <v>LHL29P3</v>
      </c>
      <c r="C732" s="254" t="str">
        <f t="shared" si="93"/>
        <v>LHL29</v>
      </c>
      <c r="D732" s="109" t="s">
        <v>844</v>
      </c>
      <c r="E732" s="171">
        <v>29</v>
      </c>
      <c r="F732" s="109">
        <v>3</v>
      </c>
      <c r="G732" s="171" t="s">
        <v>8</v>
      </c>
      <c r="H732" s="109">
        <f t="shared" si="97"/>
        <v>10</v>
      </c>
      <c r="I732" s="137">
        <f>J732</f>
        <v>13.5</v>
      </c>
      <c r="J732" s="133">
        <v>13.5</v>
      </c>
      <c r="K732" s="137">
        <f>J733-I732</f>
        <v>1.5</v>
      </c>
      <c r="L732" s="109" t="s">
        <v>1533</v>
      </c>
      <c r="M732" s="172"/>
      <c r="N732" s="109"/>
      <c r="O732" s="135">
        <f>VLOOKUP(B732,EXPLORACION!$A$2:$P$529,15,FALSE)</f>
        <v>4959581.7295000004</v>
      </c>
      <c r="P732" s="214">
        <f>VLOOKUP(B732,EXPLORACION!$A$2:$P$529,16,FALSE)</f>
        <v>2170742.4753999999</v>
      </c>
    </row>
    <row r="733" spans="1:16" hidden="1">
      <c r="A733" s="212" t="str">
        <f t="shared" ref="A733:A743" si="99">CONCATENATE(D733,E733,G733,H734,"E",H733)</f>
        <v>LHL29P1E11</v>
      </c>
      <c r="B733" s="130" t="str">
        <f t="shared" ref="B733:B743" si="100">CONCATENATE(D733,E733,G733,F733)</f>
        <v>LHL29P3</v>
      </c>
      <c r="C733" s="254" t="str">
        <f t="shared" si="93"/>
        <v>LHL29</v>
      </c>
      <c r="D733" s="109" t="s">
        <v>844</v>
      </c>
      <c r="E733" s="171">
        <v>29</v>
      </c>
      <c r="F733" s="109">
        <v>3</v>
      </c>
      <c r="G733" s="171" t="s">
        <v>8</v>
      </c>
      <c r="H733" s="109">
        <f t="shared" si="97"/>
        <v>11</v>
      </c>
      <c r="I733" s="137">
        <f>J732</f>
        <v>13.5</v>
      </c>
      <c r="J733" s="133">
        <v>15</v>
      </c>
      <c r="K733" s="137">
        <f t="shared" ref="K733:K743" si="101">J733-I733</f>
        <v>1.5</v>
      </c>
      <c r="L733" s="109" t="s">
        <v>1533</v>
      </c>
      <c r="M733" s="172"/>
      <c r="N733" s="109"/>
      <c r="O733" s="135">
        <f>VLOOKUP(B733,EXPLORACION!$A$2:$P$529,15,FALSE)</f>
        <v>4959581.7295000004</v>
      </c>
      <c r="P733" s="214">
        <f>VLOOKUP(B733,EXPLORACION!$A$2:$P$529,16,FALSE)</f>
        <v>2170742.4753999999</v>
      </c>
    </row>
    <row r="734" spans="1:16" hidden="1">
      <c r="A734" s="212" t="str">
        <f t="shared" si="99"/>
        <v>LHL29P2E1</v>
      </c>
      <c r="B734" s="130" t="str">
        <f t="shared" si="100"/>
        <v>LHL29P4</v>
      </c>
      <c r="C734" s="254" t="str">
        <f t="shared" si="93"/>
        <v>LHL29</v>
      </c>
      <c r="D734" s="109" t="s">
        <v>844</v>
      </c>
      <c r="E734" s="171">
        <v>29</v>
      </c>
      <c r="F734" s="109">
        <v>4</v>
      </c>
      <c r="G734" s="171" t="s">
        <v>8</v>
      </c>
      <c r="H734" s="109">
        <v>1</v>
      </c>
      <c r="I734" s="137">
        <v>0.6</v>
      </c>
      <c r="J734" s="133">
        <v>1.05</v>
      </c>
      <c r="K734" s="137">
        <f t="shared" si="101"/>
        <v>0.45000000000000007</v>
      </c>
      <c r="L734" s="109" t="s">
        <v>284</v>
      </c>
      <c r="M734" s="172"/>
      <c r="N734" s="109"/>
      <c r="O734" s="135">
        <f>VLOOKUP(B734,EXPLORACION!$A$2:$P$529,15,FALSE)</f>
        <v>4959581.7295000004</v>
      </c>
      <c r="P734" s="214">
        <f>VLOOKUP(B734,EXPLORACION!$A$2:$P$529,16,FALSE)</f>
        <v>2170742.4753999999</v>
      </c>
    </row>
    <row r="735" spans="1:16" hidden="1">
      <c r="A735" s="212" t="str">
        <f t="shared" si="99"/>
        <v>LHL29P3E2</v>
      </c>
      <c r="B735" s="130" t="str">
        <f t="shared" si="100"/>
        <v>LHL29P4</v>
      </c>
      <c r="C735" s="254" t="str">
        <f t="shared" si="93"/>
        <v>LHL29</v>
      </c>
      <c r="D735" s="109" t="s">
        <v>844</v>
      </c>
      <c r="E735" s="171">
        <v>29</v>
      </c>
      <c r="F735" s="109">
        <v>4</v>
      </c>
      <c r="G735" s="171" t="s">
        <v>8</v>
      </c>
      <c r="H735" s="109">
        <v>2</v>
      </c>
      <c r="I735" s="137">
        <v>1.5</v>
      </c>
      <c r="J735" s="133">
        <v>3</v>
      </c>
      <c r="K735" s="137">
        <f t="shared" si="101"/>
        <v>1.5</v>
      </c>
      <c r="L735" s="109" t="s">
        <v>1533</v>
      </c>
      <c r="M735" s="172"/>
      <c r="N735" s="109"/>
      <c r="O735" s="135">
        <f>VLOOKUP(B735,EXPLORACION!$A$2:$P$529,15,FALSE)</f>
        <v>4959581.7295000004</v>
      </c>
      <c r="P735" s="214">
        <f>VLOOKUP(B735,EXPLORACION!$A$2:$P$529,16,FALSE)</f>
        <v>2170742.4753999999</v>
      </c>
    </row>
    <row r="736" spans="1:16" hidden="1">
      <c r="A736" s="212" t="str">
        <f t="shared" si="99"/>
        <v>LHL29P4E3</v>
      </c>
      <c r="B736" s="130" t="str">
        <f t="shared" si="100"/>
        <v>LHL29P4</v>
      </c>
      <c r="C736" s="254" t="str">
        <f t="shared" si="93"/>
        <v>LHL29</v>
      </c>
      <c r="D736" s="109" t="s">
        <v>844</v>
      </c>
      <c r="E736" s="171">
        <v>29</v>
      </c>
      <c r="F736" s="109">
        <v>4</v>
      </c>
      <c r="G736" s="171" t="s">
        <v>8</v>
      </c>
      <c r="H736" s="109">
        <v>3</v>
      </c>
      <c r="I736" s="137">
        <f>J735</f>
        <v>3</v>
      </c>
      <c r="J736" s="133">
        <v>3.3</v>
      </c>
      <c r="K736" s="137">
        <f t="shared" si="101"/>
        <v>0.29999999999999982</v>
      </c>
      <c r="L736" s="109" t="s">
        <v>284</v>
      </c>
      <c r="M736" s="172"/>
      <c r="N736" s="109"/>
      <c r="O736" s="135">
        <f>VLOOKUP(B736,EXPLORACION!$A$2:$P$529,15,FALSE)</f>
        <v>4959581.7295000004</v>
      </c>
      <c r="P736" s="214">
        <f>VLOOKUP(B736,EXPLORACION!$A$2:$P$529,16,FALSE)</f>
        <v>2170742.4753999999</v>
      </c>
    </row>
    <row r="737" spans="1:16" hidden="1">
      <c r="A737" s="212" t="str">
        <f t="shared" si="99"/>
        <v>LHL29P5E4</v>
      </c>
      <c r="B737" s="130" t="str">
        <f t="shared" si="100"/>
        <v>LHL29P4</v>
      </c>
      <c r="C737" s="254" t="str">
        <f t="shared" si="93"/>
        <v>LHL29</v>
      </c>
      <c r="D737" s="109" t="s">
        <v>844</v>
      </c>
      <c r="E737" s="171">
        <v>29</v>
      </c>
      <c r="F737" s="109">
        <v>4</v>
      </c>
      <c r="G737" s="171" t="s">
        <v>8</v>
      </c>
      <c r="H737" s="109">
        <v>4</v>
      </c>
      <c r="I737" s="137">
        <v>4</v>
      </c>
      <c r="J737" s="133">
        <v>5.5</v>
      </c>
      <c r="K737" s="137">
        <f t="shared" si="101"/>
        <v>1.5</v>
      </c>
      <c r="L737" s="109" t="s">
        <v>1533</v>
      </c>
      <c r="M737" s="172"/>
      <c r="N737" s="109"/>
      <c r="O737" s="135">
        <f>VLOOKUP(B737,EXPLORACION!$A$2:$P$529,15,FALSE)</f>
        <v>4959581.7295000004</v>
      </c>
      <c r="P737" s="214">
        <f>VLOOKUP(B737,EXPLORACION!$A$2:$P$529,16,FALSE)</f>
        <v>2170742.4753999999</v>
      </c>
    </row>
    <row r="738" spans="1:16" hidden="1">
      <c r="A738" s="212" t="str">
        <f t="shared" si="99"/>
        <v>LHL29P6E5</v>
      </c>
      <c r="B738" s="130" t="str">
        <f t="shared" si="100"/>
        <v>LHL29P4</v>
      </c>
      <c r="C738" s="254" t="str">
        <f t="shared" si="93"/>
        <v>LHL29</v>
      </c>
      <c r="D738" s="109" t="s">
        <v>844</v>
      </c>
      <c r="E738" s="171">
        <v>29</v>
      </c>
      <c r="F738" s="109">
        <v>4</v>
      </c>
      <c r="G738" s="171" t="s">
        <v>8</v>
      </c>
      <c r="H738" s="109">
        <v>5</v>
      </c>
      <c r="I738" s="137">
        <f>J737</f>
        <v>5.5</v>
      </c>
      <c r="J738" s="133">
        <v>5.8</v>
      </c>
      <c r="K738" s="137">
        <f t="shared" si="101"/>
        <v>0.29999999999999982</v>
      </c>
      <c r="L738" s="109" t="s">
        <v>12</v>
      </c>
      <c r="M738" s="172"/>
      <c r="N738" s="109"/>
      <c r="O738" s="135">
        <f>VLOOKUP(B738,EXPLORACION!$A$2:$P$529,15,FALSE)</f>
        <v>4959581.7295000004</v>
      </c>
      <c r="P738" s="214">
        <f>VLOOKUP(B738,EXPLORACION!$A$2:$P$529,16,FALSE)</f>
        <v>2170742.4753999999</v>
      </c>
    </row>
    <row r="739" spans="1:16" hidden="1">
      <c r="A739" s="212" t="str">
        <f t="shared" si="99"/>
        <v>LHL29P7E6</v>
      </c>
      <c r="B739" s="130" t="str">
        <f t="shared" si="100"/>
        <v>LHL29P4</v>
      </c>
      <c r="C739" s="254" t="str">
        <f t="shared" si="93"/>
        <v>LHL29</v>
      </c>
      <c r="D739" s="109" t="s">
        <v>844</v>
      </c>
      <c r="E739" s="171">
        <v>29</v>
      </c>
      <c r="F739" s="109">
        <v>4</v>
      </c>
      <c r="G739" s="171" t="s">
        <v>8</v>
      </c>
      <c r="H739" s="109">
        <v>6</v>
      </c>
      <c r="I739" s="137">
        <v>6.5</v>
      </c>
      <c r="J739" s="133">
        <v>8</v>
      </c>
      <c r="K739" s="137">
        <f t="shared" si="101"/>
        <v>1.5</v>
      </c>
      <c r="L739" s="109" t="s">
        <v>1533</v>
      </c>
      <c r="M739" s="172"/>
      <c r="N739" s="109"/>
      <c r="O739" s="135">
        <f>VLOOKUP(B739,EXPLORACION!$A$2:$P$529,15,FALSE)</f>
        <v>4959581.7295000004</v>
      </c>
      <c r="P739" s="214">
        <f>VLOOKUP(B739,EXPLORACION!$A$2:$P$529,16,FALSE)</f>
        <v>2170742.4753999999</v>
      </c>
    </row>
    <row r="740" spans="1:16" hidden="1">
      <c r="A740" s="255" t="str">
        <f t="shared" si="99"/>
        <v>LHL29P7E7</v>
      </c>
      <c r="B740" s="130" t="str">
        <f t="shared" si="100"/>
        <v>LHL29P4</v>
      </c>
      <c r="C740" s="252" t="str">
        <f t="shared" si="93"/>
        <v>LHL29</v>
      </c>
      <c r="D740" s="109" t="s">
        <v>844</v>
      </c>
      <c r="E740" s="253">
        <v>29</v>
      </c>
      <c r="F740" s="220">
        <v>4</v>
      </c>
      <c r="G740" s="253" t="s">
        <v>8</v>
      </c>
      <c r="H740" s="220">
        <v>7</v>
      </c>
      <c r="I740" s="221">
        <v>8.5</v>
      </c>
      <c r="J740" s="222">
        <v>10</v>
      </c>
      <c r="K740" s="221">
        <f t="shared" si="101"/>
        <v>1.5</v>
      </c>
      <c r="L740" s="220" t="s">
        <v>1533</v>
      </c>
      <c r="M740" s="223"/>
      <c r="N740" s="220"/>
      <c r="O740" s="135">
        <f>VLOOKUP(B740,EXPLORACION!$A$2:$P$529,15,FALSE)</f>
        <v>4959581.7295000004</v>
      </c>
      <c r="P740" s="214">
        <f>VLOOKUP(B740,EXPLORACION!$A$2:$P$529,16,FALSE)</f>
        <v>2170742.4753999999</v>
      </c>
    </row>
    <row r="741" spans="1:16" hidden="1">
      <c r="A741" s="255" t="str">
        <f t="shared" si="99"/>
        <v>LHL29P7E7</v>
      </c>
      <c r="B741" s="130" t="str">
        <f t="shared" si="100"/>
        <v>LHL29P4</v>
      </c>
      <c r="C741" s="252" t="str">
        <f t="shared" si="93"/>
        <v>LHL29</v>
      </c>
      <c r="D741" s="109" t="s">
        <v>844</v>
      </c>
      <c r="E741" s="253">
        <v>29</v>
      </c>
      <c r="F741" s="109">
        <v>4</v>
      </c>
      <c r="G741" s="253" t="s">
        <v>8</v>
      </c>
      <c r="H741" s="220">
        <v>7</v>
      </c>
      <c r="I741" s="137">
        <v>10.5</v>
      </c>
      <c r="J741" s="222">
        <v>12</v>
      </c>
      <c r="K741" s="137">
        <f t="shared" si="101"/>
        <v>1.5</v>
      </c>
      <c r="L741" s="109" t="s">
        <v>1533</v>
      </c>
      <c r="M741" s="172"/>
      <c r="N741" s="109"/>
      <c r="O741" s="135">
        <f>VLOOKUP(B741,EXPLORACION!$A$2:$P$529,15,FALSE)</f>
        <v>4959581.7295000004</v>
      </c>
      <c r="P741" s="214">
        <f>VLOOKUP(B741,EXPLORACION!$A$2:$P$529,16,FALSE)</f>
        <v>2170742.4753999999</v>
      </c>
    </row>
    <row r="742" spans="1:16" hidden="1">
      <c r="A742" s="255" t="str">
        <f t="shared" si="99"/>
        <v>LHL29P7E7</v>
      </c>
      <c r="B742" s="130" t="str">
        <f t="shared" si="100"/>
        <v>LHL29P4</v>
      </c>
      <c r="C742" s="254" t="str">
        <f t="shared" si="93"/>
        <v>LHL29</v>
      </c>
      <c r="D742" s="109" t="s">
        <v>844</v>
      </c>
      <c r="E742" s="171">
        <v>29</v>
      </c>
      <c r="F742" s="109">
        <v>4</v>
      </c>
      <c r="G742" s="171" t="s">
        <v>8</v>
      </c>
      <c r="H742" s="220">
        <v>7</v>
      </c>
      <c r="I742" s="137">
        <v>12</v>
      </c>
      <c r="J742" s="133">
        <v>13.5</v>
      </c>
      <c r="K742" s="137">
        <f t="shared" si="101"/>
        <v>1.5</v>
      </c>
      <c r="L742" s="109" t="s">
        <v>1533</v>
      </c>
      <c r="M742" s="172"/>
      <c r="N742" s="109"/>
      <c r="O742" s="135">
        <f>VLOOKUP(B742,EXPLORACION!$A$2:$P$529,15,FALSE)</f>
        <v>4959581.7295000004</v>
      </c>
      <c r="P742" s="214">
        <f>VLOOKUP(B742,EXPLORACION!$A$2:$P$529,16,FALSE)</f>
        <v>2170742.4753999999</v>
      </c>
    </row>
    <row r="743" spans="1:16" hidden="1">
      <c r="A743" s="255" t="str">
        <f t="shared" si="99"/>
        <v>LHL29P1E7</v>
      </c>
      <c r="B743" s="130" t="str">
        <f t="shared" si="100"/>
        <v>LHL29P4</v>
      </c>
      <c r="C743" s="254" t="str">
        <f t="shared" si="93"/>
        <v>LHL29</v>
      </c>
      <c r="D743" s="109" t="s">
        <v>844</v>
      </c>
      <c r="E743" s="171">
        <v>29</v>
      </c>
      <c r="F743" s="109">
        <v>4</v>
      </c>
      <c r="G743" s="171" t="s">
        <v>8</v>
      </c>
      <c r="H743" s="109">
        <v>7</v>
      </c>
      <c r="I743" s="137">
        <v>13.5</v>
      </c>
      <c r="J743" s="133">
        <v>15</v>
      </c>
      <c r="K743" s="137">
        <f t="shared" si="101"/>
        <v>1.5</v>
      </c>
      <c r="L743" s="109" t="s">
        <v>1533</v>
      </c>
      <c r="M743" s="172"/>
      <c r="N743" s="109"/>
      <c r="O743" s="135">
        <f>VLOOKUP(B743,EXPLORACION!$A$2:$P$529,15,FALSE)</f>
        <v>4959581.7295000004</v>
      </c>
      <c r="P743" s="214">
        <f>VLOOKUP(B743,EXPLORACION!$A$2:$P$529,16,FALSE)</f>
        <v>2170742.4753999999</v>
      </c>
    </row>
    <row r="744" spans="1:16" hidden="1">
      <c r="A744" s="255" t="str">
        <f t="shared" ref="A744:A753" si="102">CONCATENATE(D744,E744,G744,F744,"E",H744)</f>
        <v>PYA30P2E1</v>
      </c>
      <c r="B744" s="130" t="str">
        <f t="shared" ref="B744:B753" si="103">CONCATENATE(D744,E744,G744,F744)</f>
        <v>PYA30P2</v>
      </c>
      <c r="C744" s="254" t="str">
        <f t="shared" si="89"/>
        <v>PYA30</v>
      </c>
      <c r="D744" s="109" t="s">
        <v>1368</v>
      </c>
      <c r="E744" s="171">
        <v>30</v>
      </c>
      <c r="F744" s="109">
        <v>2</v>
      </c>
      <c r="G744" s="171" t="s">
        <v>8</v>
      </c>
      <c r="H744" s="109">
        <v>1</v>
      </c>
      <c r="I744" s="137">
        <v>0</v>
      </c>
      <c r="J744" s="133">
        <v>0.3</v>
      </c>
      <c r="K744" s="137">
        <f t="shared" ref="K744:K764" si="104">J744-I744</f>
        <v>0.3</v>
      </c>
      <c r="L744" s="109"/>
      <c r="M744" s="172" t="s">
        <v>1536</v>
      </c>
      <c r="N744" s="109"/>
      <c r="O744" s="135">
        <f>VLOOKUP(B744,EXPLORACION!$A$2:$P$529,15,FALSE)</f>
        <v>4962632.6865999997</v>
      </c>
      <c r="P744" s="214">
        <f>VLOOKUP(B744,EXPLORACION!$A$2:$P$529,16,FALSE)</f>
        <v>2173789.5134999999</v>
      </c>
    </row>
    <row r="745" spans="1:16" hidden="1">
      <c r="A745" s="255" t="str">
        <f t="shared" si="102"/>
        <v>PYA30P2E2</v>
      </c>
      <c r="B745" s="130" t="str">
        <f t="shared" si="103"/>
        <v>PYA30P2</v>
      </c>
      <c r="C745" s="254" t="str">
        <f t="shared" si="89"/>
        <v>PYA30</v>
      </c>
      <c r="D745" s="109" t="s">
        <v>1368</v>
      </c>
      <c r="E745" s="171">
        <v>30</v>
      </c>
      <c r="F745" s="109">
        <v>2</v>
      </c>
      <c r="G745" s="171" t="s">
        <v>8</v>
      </c>
      <c r="H745" s="109">
        <v>2</v>
      </c>
      <c r="I745" s="137">
        <f>J744</f>
        <v>0.3</v>
      </c>
      <c r="J745" s="133">
        <v>1</v>
      </c>
      <c r="K745" s="137">
        <f t="shared" si="104"/>
        <v>0.7</v>
      </c>
      <c r="L745" s="109"/>
      <c r="M745" s="172" t="s">
        <v>1540</v>
      </c>
      <c r="N745" s="109"/>
      <c r="O745" s="135">
        <f>VLOOKUP(B745,EXPLORACION!$A$2:$P$529,15,FALSE)</f>
        <v>4962632.6865999997</v>
      </c>
      <c r="P745" s="214">
        <f>VLOOKUP(B745,EXPLORACION!$A$2:$P$529,16,FALSE)</f>
        <v>2173789.5134999999</v>
      </c>
    </row>
    <row r="746" spans="1:16" ht="140.25" hidden="1">
      <c r="A746" s="255" t="str">
        <f t="shared" si="102"/>
        <v>PYA30P2E3</v>
      </c>
      <c r="B746" s="130" t="str">
        <f t="shared" si="103"/>
        <v>PYA30P2</v>
      </c>
      <c r="C746" s="254" t="str">
        <f t="shared" si="89"/>
        <v>PYA30</v>
      </c>
      <c r="D746" s="109" t="s">
        <v>1368</v>
      </c>
      <c r="E746" s="171">
        <v>30</v>
      </c>
      <c r="F746" s="109">
        <v>2</v>
      </c>
      <c r="G746" s="171" t="s">
        <v>8</v>
      </c>
      <c r="H746" s="109">
        <v>3</v>
      </c>
      <c r="I746" s="137">
        <f>J745</f>
        <v>1</v>
      </c>
      <c r="J746" s="133">
        <v>3</v>
      </c>
      <c r="K746" s="137">
        <f t="shared" si="104"/>
        <v>2</v>
      </c>
      <c r="L746" s="109" t="s">
        <v>284</v>
      </c>
      <c r="M746" s="172" t="s">
        <v>1541</v>
      </c>
      <c r="N746" s="109"/>
      <c r="O746" s="135">
        <f>VLOOKUP(B746,EXPLORACION!$A$2:$P$529,15,FALSE)</f>
        <v>4962632.6865999997</v>
      </c>
      <c r="P746" s="214">
        <f>VLOOKUP(B746,EXPLORACION!$A$2:$P$529,16,FALSE)</f>
        <v>2173789.5134999999</v>
      </c>
    </row>
    <row r="747" spans="1:16" ht="165.75" hidden="1">
      <c r="A747" s="255" t="str">
        <f t="shared" si="102"/>
        <v>PYA30P2E4</v>
      </c>
      <c r="B747" s="130" t="str">
        <f t="shared" si="103"/>
        <v>PYA30P2</v>
      </c>
      <c r="C747" s="254" t="str">
        <f t="shared" si="89"/>
        <v>PYA30</v>
      </c>
      <c r="D747" s="109" t="s">
        <v>1368</v>
      </c>
      <c r="E747" s="171">
        <v>30</v>
      </c>
      <c r="F747" s="109">
        <v>2</v>
      </c>
      <c r="G747" s="171" t="s">
        <v>8</v>
      </c>
      <c r="H747" s="109">
        <v>4</v>
      </c>
      <c r="I747" s="137">
        <f>J746</f>
        <v>3</v>
      </c>
      <c r="J747" s="133">
        <v>5</v>
      </c>
      <c r="K747" s="137">
        <f t="shared" si="104"/>
        <v>2</v>
      </c>
      <c r="L747" s="109" t="s">
        <v>284</v>
      </c>
      <c r="M747" s="172" t="s">
        <v>1542</v>
      </c>
      <c r="N747" s="109"/>
      <c r="O747" s="135">
        <f>VLOOKUP(B747,EXPLORACION!$A$2:$P$529,15,FALSE)</f>
        <v>4962632.6865999997</v>
      </c>
      <c r="P747" s="214">
        <f>VLOOKUP(B747,EXPLORACION!$A$2:$P$529,16,FALSE)</f>
        <v>2173789.5134999999</v>
      </c>
    </row>
    <row r="748" spans="1:16" ht="38.25" hidden="1">
      <c r="A748" s="255" t="str">
        <f t="shared" si="102"/>
        <v>PYA30P2E5</v>
      </c>
      <c r="B748" s="130" t="str">
        <f t="shared" si="103"/>
        <v>PYA30P2</v>
      </c>
      <c r="C748" s="254" t="str">
        <f t="shared" si="89"/>
        <v>PYA30</v>
      </c>
      <c r="D748" s="109" t="s">
        <v>1368</v>
      </c>
      <c r="E748" s="171">
        <v>30</v>
      </c>
      <c r="F748" s="109">
        <v>2</v>
      </c>
      <c r="G748" s="171" t="s">
        <v>8</v>
      </c>
      <c r="H748" s="109">
        <v>5</v>
      </c>
      <c r="I748" s="137">
        <f>J747</f>
        <v>5</v>
      </c>
      <c r="J748" s="133">
        <v>10</v>
      </c>
      <c r="K748" s="137">
        <f t="shared" si="104"/>
        <v>5</v>
      </c>
      <c r="L748" s="109"/>
      <c r="M748" s="172" t="s">
        <v>1543</v>
      </c>
      <c r="N748" s="109"/>
      <c r="O748" s="135">
        <f>VLOOKUP(B748,EXPLORACION!$A$2:$P$529,15,FALSE)</f>
        <v>4962632.6865999997</v>
      </c>
      <c r="P748" s="214">
        <f>VLOOKUP(B748,EXPLORACION!$A$2:$P$529,16,FALSE)</f>
        <v>2173789.5134999999</v>
      </c>
    </row>
    <row r="749" spans="1:16" hidden="1">
      <c r="A749" s="255" t="str">
        <f t="shared" si="102"/>
        <v>PYA30P2E1</v>
      </c>
      <c r="B749" s="130" t="str">
        <f t="shared" si="103"/>
        <v>PYA30P2</v>
      </c>
      <c r="C749" s="254" t="str">
        <f t="shared" si="89"/>
        <v>PYA30</v>
      </c>
      <c r="D749" s="109" t="s">
        <v>1368</v>
      </c>
      <c r="E749" s="171">
        <v>30</v>
      </c>
      <c r="F749" s="109">
        <v>2</v>
      </c>
      <c r="G749" s="171" t="s">
        <v>8</v>
      </c>
      <c r="H749" s="109">
        <v>1</v>
      </c>
      <c r="I749" s="137">
        <v>0</v>
      </c>
      <c r="J749" s="133">
        <v>0.3</v>
      </c>
      <c r="K749" s="137">
        <f t="shared" si="104"/>
        <v>0.3</v>
      </c>
      <c r="L749" s="109"/>
      <c r="M749" s="172" t="s">
        <v>1536</v>
      </c>
      <c r="N749" s="109"/>
      <c r="O749" s="135">
        <f>VLOOKUP(B749,EXPLORACION!$A$2:$P$529,15,FALSE)</f>
        <v>4962632.6865999997</v>
      </c>
      <c r="P749" s="214">
        <f>VLOOKUP(B749,EXPLORACION!$A$2:$P$529,16,FALSE)</f>
        <v>2173789.5134999999</v>
      </c>
    </row>
    <row r="750" spans="1:16" hidden="1">
      <c r="A750" s="255" t="str">
        <f t="shared" si="102"/>
        <v>PYA30P2E2</v>
      </c>
      <c r="B750" s="130" t="str">
        <f t="shared" si="103"/>
        <v>PYA30P2</v>
      </c>
      <c r="C750" s="254" t="str">
        <f t="shared" si="89"/>
        <v>PYA30</v>
      </c>
      <c r="D750" s="109" t="s">
        <v>1368</v>
      </c>
      <c r="E750" s="171">
        <v>30</v>
      </c>
      <c r="F750" s="109">
        <v>2</v>
      </c>
      <c r="G750" s="171" t="s">
        <v>8</v>
      </c>
      <c r="H750" s="109">
        <v>2</v>
      </c>
      <c r="I750" s="137">
        <f>J749</f>
        <v>0.3</v>
      </c>
      <c r="J750" s="133">
        <v>1</v>
      </c>
      <c r="K750" s="137">
        <f t="shared" si="104"/>
        <v>0.7</v>
      </c>
      <c r="L750" s="109"/>
      <c r="M750" s="172" t="s">
        <v>1540</v>
      </c>
      <c r="N750" s="109"/>
      <c r="O750" s="135">
        <f>VLOOKUP(B750,EXPLORACION!$A$2:$P$529,15,FALSE)</f>
        <v>4962632.6865999997</v>
      </c>
      <c r="P750" s="214">
        <f>VLOOKUP(B750,EXPLORACION!$A$2:$P$529,16,FALSE)</f>
        <v>2173789.5134999999</v>
      </c>
    </row>
    <row r="751" spans="1:16" ht="140.25" hidden="1">
      <c r="A751" s="255" t="str">
        <f t="shared" si="102"/>
        <v>PYA30P2E3</v>
      </c>
      <c r="B751" s="130" t="str">
        <f t="shared" si="103"/>
        <v>PYA30P2</v>
      </c>
      <c r="C751" s="254" t="str">
        <f t="shared" si="89"/>
        <v>PYA30</v>
      </c>
      <c r="D751" s="109" t="s">
        <v>1368</v>
      </c>
      <c r="E751" s="171">
        <v>30</v>
      </c>
      <c r="F751" s="109">
        <v>2</v>
      </c>
      <c r="G751" s="171" t="s">
        <v>8</v>
      </c>
      <c r="H751" s="109">
        <v>3</v>
      </c>
      <c r="I751" s="137">
        <f>J750</f>
        <v>1</v>
      </c>
      <c r="J751" s="133">
        <v>3</v>
      </c>
      <c r="K751" s="137">
        <f t="shared" si="104"/>
        <v>2</v>
      </c>
      <c r="L751" s="109" t="s">
        <v>284</v>
      </c>
      <c r="M751" s="172" t="s">
        <v>1544</v>
      </c>
      <c r="N751" s="109"/>
      <c r="O751" s="135">
        <f>VLOOKUP(B751,EXPLORACION!$A$2:$P$529,15,FALSE)</f>
        <v>4962632.6865999997</v>
      </c>
      <c r="P751" s="214">
        <f>VLOOKUP(B751,EXPLORACION!$A$2:$P$529,16,FALSE)</f>
        <v>2173789.5134999999</v>
      </c>
    </row>
    <row r="752" spans="1:16" ht="153" hidden="1">
      <c r="A752" s="255" t="str">
        <f t="shared" si="102"/>
        <v>PYA30P2E4</v>
      </c>
      <c r="B752" s="130" t="str">
        <f t="shared" si="103"/>
        <v>PYA30P2</v>
      </c>
      <c r="C752" s="254" t="str">
        <f t="shared" si="89"/>
        <v>PYA30</v>
      </c>
      <c r="D752" s="220" t="s">
        <v>1368</v>
      </c>
      <c r="E752" s="253">
        <v>30</v>
      </c>
      <c r="F752" s="109">
        <v>2</v>
      </c>
      <c r="G752" s="253" t="s">
        <v>8</v>
      </c>
      <c r="H752" s="109">
        <v>4</v>
      </c>
      <c r="I752" s="221">
        <f>J751</f>
        <v>3</v>
      </c>
      <c r="J752" s="222">
        <v>5</v>
      </c>
      <c r="K752" s="137">
        <f t="shared" si="104"/>
        <v>2</v>
      </c>
      <c r="L752" s="220" t="s">
        <v>284</v>
      </c>
      <c r="M752" s="223" t="s">
        <v>1545</v>
      </c>
      <c r="N752" s="220"/>
      <c r="O752" s="135">
        <f>VLOOKUP(B752,EXPLORACION!$A$2:$P$529,15,FALSE)</f>
        <v>4962632.6865999997</v>
      </c>
      <c r="P752" s="214">
        <f>VLOOKUP(B752,EXPLORACION!$A$2:$P$529,16,FALSE)</f>
        <v>2173789.5134999999</v>
      </c>
    </row>
    <row r="753" spans="1:16" ht="38.25" hidden="1">
      <c r="A753" s="255" t="str">
        <f t="shared" si="102"/>
        <v>PYA30P2E5</v>
      </c>
      <c r="B753" s="218" t="str">
        <f t="shared" si="103"/>
        <v>PYA30P2</v>
      </c>
      <c r="C753" s="252" t="str">
        <f t="shared" si="89"/>
        <v>PYA30</v>
      </c>
      <c r="D753" s="220" t="s">
        <v>1368</v>
      </c>
      <c r="E753" s="253">
        <v>30</v>
      </c>
      <c r="F753" s="220">
        <v>2</v>
      </c>
      <c r="G753" s="253" t="s">
        <v>8</v>
      </c>
      <c r="H753" s="220">
        <v>5</v>
      </c>
      <c r="I753" s="137">
        <f>J752</f>
        <v>5</v>
      </c>
      <c r="J753" s="133">
        <v>10</v>
      </c>
      <c r="K753" s="137">
        <f t="shared" si="104"/>
        <v>5</v>
      </c>
      <c r="L753" s="220"/>
      <c r="M753" s="223" t="s">
        <v>1546</v>
      </c>
      <c r="N753" s="220"/>
      <c r="O753" s="135">
        <f>VLOOKUP(B753,EXPLORACION!$A$2:$P$529,15,FALSE)</f>
        <v>4962632.6865999997</v>
      </c>
      <c r="P753" s="214">
        <f>VLOOKUP(B753,EXPLORACION!$A$2:$P$529,16,FALSE)</f>
        <v>2173789.5134999999</v>
      </c>
    </row>
    <row r="754" spans="1:16" hidden="1">
      <c r="A754" s="255" t="str">
        <f>CONCATENATE(D754,E754,G754,H755,"E",H754)</f>
        <v>PYA30P2E1</v>
      </c>
      <c r="B754" s="218" t="str">
        <f>CONCATENATE(D754,E754,G754,H755)</f>
        <v>PYA30P2</v>
      </c>
      <c r="C754" s="252" t="str">
        <f t="shared" si="89"/>
        <v>PYA30</v>
      </c>
      <c r="D754" s="220" t="s">
        <v>1368</v>
      </c>
      <c r="E754" s="253">
        <v>30</v>
      </c>
      <c r="F754" s="220">
        <v>1</v>
      </c>
      <c r="G754" s="253" t="s">
        <v>8</v>
      </c>
      <c r="H754" s="220">
        <v>1</v>
      </c>
      <c r="I754" s="137">
        <v>0</v>
      </c>
      <c r="J754" s="222">
        <v>2</v>
      </c>
      <c r="K754" s="137">
        <f t="shared" si="104"/>
        <v>2</v>
      </c>
      <c r="L754" s="220"/>
      <c r="M754" s="223" t="s">
        <v>1536</v>
      </c>
      <c r="N754" s="220"/>
      <c r="O754" s="135">
        <f>VLOOKUP(B754,EXPLORACION!$A$2:$P$529,15,FALSE)</f>
        <v>4962632.6865999997</v>
      </c>
      <c r="P754" s="214">
        <f>VLOOKUP(B754,EXPLORACION!$A$2:$P$529,16,FALSE)</f>
        <v>2173789.5134999999</v>
      </c>
    </row>
    <row r="755" spans="1:16" ht="140.25" hidden="1">
      <c r="A755" s="255" t="str">
        <f t="shared" ref="A755:A786" si="105">CONCATENATE(D755,E755,G755,F755,"E",H755)</f>
        <v>PYA30P1E2</v>
      </c>
      <c r="B755" s="218" t="str">
        <f t="shared" ref="B755:B786" si="106">CONCATENATE(D755,E755,G755,F755)</f>
        <v>PYA30P1</v>
      </c>
      <c r="C755" s="252" t="str">
        <f t="shared" si="89"/>
        <v>PYA30</v>
      </c>
      <c r="D755" s="220" t="s">
        <v>1368</v>
      </c>
      <c r="E755" s="253">
        <v>30</v>
      </c>
      <c r="F755" s="220">
        <v>1</v>
      </c>
      <c r="G755" s="253" t="s">
        <v>8</v>
      </c>
      <c r="H755" s="220">
        <v>2</v>
      </c>
      <c r="I755" s="137">
        <f>J754</f>
        <v>2</v>
      </c>
      <c r="J755" s="222">
        <v>3</v>
      </c>
      <c r="K755" s="137">
        <f t="shared" si="104"/>
        <v>1</v>
      </c>
      <c r="L755" s="220" t="s">
        <v>284</v>
      </c>
      <c r="M755" s="223" t="s">
        <v>1537</v>
      </c>
      <c r="N755" s="220"/>
      <c r="O755" s="135">
        <f>VLOOKUP(B755,EXPLORACION!$A$2:$P$529,15,FALSE)</f>
        <v>4962632.6865999997</v>
      </c>
      <c r="P755" s="214">
        <f>VLOOKUP(B755,EXPLORACION!$A$2:$P$529,16,FALSE)</f>
        <v>2173789.5134999999</v>
      </c>
    </row>
    <row r="756" spans="1:16" ht="153" hidden="1">
      <c r="A756" s="212" t="str">
        <f t="shared" si="105"/>
        <v>PYA30P1E3</v>
      </c>
      <c r="B756" s="130" t="str">
        <f t="shared" si="106"/>
        <v>PYA30P1</v>
      </c>
      <c r="C756" s="254" t="str">
        <f t="shared" si="89"/>
        <v>PYA30</v>
      </c>
      <c r="D756" s="109" t="s">
        <v>1368</v>
      </c>
      <c r="E756" s="171">
        <v>30</v>
      </c>
      <c r="F756" s="109">
        <v>1</v>
      </c>
      <c r="G756" s="171" t="s">
        <v>8</v>
      </c>
      <c r="H756" s="109">
        <v>3</v>
      </c>
      <c r="I756" s="137">
        <f>J755</f>
        <v>3</v>
      </c>
      <c r="J756" s="133">
        <v>5</v>
      </c>
      <c r="K756" s="137">
        <f t="shared" si="104"/>
        <v>2</v>
      </c>
      <c r="L756" s="109" t="s">
        <v>284</v>
      </c>
      <c r="M756" s="172" t="s">
        <v>1538</v>
      </c>
      <c r="N756" s="109"/>
      <c r="O756" s="135">
        <f>VLOOKUP(B756,EXPLORACION!$A$2:$P$529,15,FALSE)</f>
        <v>4962632.6865999997</v>
      </c>
      <c r="P756" s="214">
        <f>VLOOKUP(B756,EXPLORACION!$A$2:$P$529,16,FALSE)</f>
        <v>2173789.5134999999</v>
      </c>
    </row>
    <row r="757" spans="1:16" ht="63.75" hidden="1">
      <c r="A757" s="212" t="str">
        <f t="shared" si="105"/>
        <v>PYA30P1E4</v>
      </c>
      <c r="B757" s="130" t="str">
        <f t="shared" si="106"/>
        <v>PYA30P1</v>
      </c>
      <c r="C757" s="254" t="str">
        <f t="shared" si="89"/>
        <v>PYA30</v>
      </c>
      <c r="D757" s="109" t="s">
        <v>1368</v>
      </c>
      <c r="E757" s="171">
        <v>30</v>
      </c>
      <c r="F757" s="109">
        <v>1</v>
      </c>
      <c r="G757" s="171" t="s">
        <v>8</v>
      </c>
      <c r="H757" s="109">
        <v>4</v>
      </c>
      <c r="I757" s="137">
        <f>J756</f>
        <v>5</v>
      </c>
      <c r="J757" s="133">
        <v>10</v>
      </c>
      <c r="K757" s="137">
        <f t="shared" si="104"/>
        <v>5</v>
      </c>
      <c r="L757" s="110" t="s">
        <v>1535</v>
      </c>
      <c r="M757" s="172" t="s">
        <v>1539</v>
      </c>
      <c r="N757" s="109"/>
      <c r="O757" s="135">
        <f>VLOOKUP(B757,EXPLORACION!$A$2:$P$529,15,FALSE)</f>
        <v>4962632.6865999997</v>
      </c>
      <c r="P757" s="214">
        <f>VLOOKUP(B757,EXPLORACION!$A$2:$P$529,16,FALSE)</f>
        <v>2173789.5134999999</v>
      </c>
    </row>
    <row r="758" spans="1:16" hidden="1">
      <c r="A758" s="255" t="str">
        <f t="shared" si="105"/>
        <v>PYA31P4E1</v>
      </c>
      <c r="B758" s="218" t="str">
        <f t="shared" si="106"/>
        <v>PYA31P4</v>
      </c>
      <c r="C758" s="252" t="str">
        <f t="shared" si="89"/>
        <v>PYA31</v>
      </c>
      <c r="D758" s="220" t="s">
        <v>1368</v>
      </c>
      <c r="E758" s="253">
        <v>31</v>
      </c>
      <c r="F758" s="220">
        <v>4</v>
      </c>
      <c r="G758" s="253" t="s">
        <v>8</v>
      </c>
      <c r="H758" s="220">
        <v>1</v>
      </c>
      <c r="I758" s="221">
        <v>0</v>
      </c>
      <c r="J758" s="222">
        <v>0.1</v>
      </c>
      <c r="K758" s="221">
        <f t="shared" si="104"/>
        <v>0.1</v>
      </c>
      <c r="L758" s="220"/>
      <c r="M758" s="223" t="s">
        <v>1553</v>
      </c>
      <c r="N758" s="220"/>
      <c r="O758" s="135">
        <f>VLOOKUP(B758,EXPLORACION!$A$2:$P$529,15,FALSE)</f>
        <v>4958987.9606999997</v>
      </c>
      <c r="P758" s="214">
        <f>VLOOKUP(B758,EXPLORACION!$A$2:$P$529,16,FALSE)</f>
        <v>2168051.9167999998</v>
      </c>
    </row>
    <row r="759" spans="1:16" hidden="1">
      <c r="A759" s="255" t="str">
        <f t="shared" si="105"/>
        <v>PYA31P4E2</v>
      </c>
      <c r="B759" s="218" t="str">
        <f t="shared" si="106"/>
        <v>PYA31P4</v>
      </c>
      <c r="C759" s="252" t="str">
        <f t="shared" si="89"/>
        <v>PYA31</v>
      </c>
      <c r="D759" s="220" t="s">
        <v>1368</v>
      </c>
      <c r="E759" s="253">
        <v>31</v>
      </c>
      <c r="F759" s="220">
        <v>4</v>
      </c>
      <c r="G759" s="253" t="s">
        <v>8</v>
      </c>
      <c r="H759" s="220">
        <v>2</v>
      </c>
      <c r="I759" s="221">
        <f>J758</f>
        <v>0.1</v>
      </c>
      <c r="J759" s="222">
        <v>0.5</v>
      </c>
      <c r="K759" s="221">
        <f t="shared" si="104"/>
        <v>0.4</v>
      </c>
      <c r="L759" s="220"/>
      <c r="M759" s="223" t="s">
        <v>1485</v>
      </c>
      <c r="N759" s="220"/>
      <c r="O759" s="135">
        <f>VLOOKUP(B759,EXPLORACION!$A$2:$P$529,15,FALSE)</f>
        <v>4958987.9606999997</v>
      </c>
      <c r="P759" s="214">
        <f>VLOOKUP(B759,EXPLORACION!$A$2:$P$529,16,FALSE)</f>
        <v>2168051.9167999998</v>
      </c>
    </row>
    <row r="760" spans="1:16" ht="140.25" hidden="1">
      <c r="A760" s="255" t="str">
        <f t="shared" si="105"/>
        <v>PYA31P4E3</v>
      </c>
      <c r="B760" s="218" t="str">
        <f t="shared" si="106"/>
        <v>PYA31P4</v>
      </c>
      <c r="C760" s="252" t="str">
        <f t="shared" si="89"/>
        <v>PYA31</v>
      </c>
      <c r="D760" s="220" t="s">
        <v>1368</v>
      </c>
      <c r="E760" s="253">
        <v>31</v>
      </c>
      <c r="F760" s="220">
        <v>4</v>
      </c>
      <c r="G760" s="253" t="s">
        <v>8</v>
      </c>
      <c r="H760" s="220">
        <v>3</v>
      </c>
      <c r="I760" s="221">
        <f>J759</f>
        <v>0.5</v>
      </c>
      <c r="J760" s="222">
        <v>2</v>
      </c>
      <c r="K760" s="221">
        <f t="shared" si="104"/>
        <v>1.5</v>
      </c>
      <c r="L760" s="220" t="s">
        <v>284</v>
      </c>
      <c r="M760" s="223" t="s">
        <v>1563</v>
      </c>
      <c r="N760" s="220"/>
      <c r="O760" s="135">
        <f>VLOOKUP(B760,EXPLORACION!$A$2:$P$529,15,FALSE)</f>
        <v>4958987.9606999997</v>
      </c>
      <c r="P760" s="214">
        <f>VLOOKUP(B760,EXPLORACION!$A$2:$P$529,16,FALSE)</f>
        <v>2168051.9167999998</v>
      </c>
    </row>
    <row r="761" spans="1:16" ht="140.25" hidden="1">
      <c r="A761" s="212" t="str">
        <f t="shared" si="105"/>
        <v>PYA31P4E4</v>
      </c>
      <c r="B761" s="130" t="str">
        <f t="shared" si="106"/>
        <v>PYA31P4</v>
      </c>
      <c r="C761" s="254" t="str">
        <f t="shared" si="89"/>
        <v>PYA31</v>
      </c>
      <c r="D761" s="109" t="s">
        <v>1368</v>
      </c>
      <c r="E761" s="171">
        <v>31</v>
      </c>
      <c r="F761" s="109">
        <v>4</v>
      </c>
      <c r="G761" s="171" t="s">
        <v>8</v>
      </c>
      <c r="H761" s="109">
        <v>4</v>
      </c>
      <c r="I761" s="137">
        <f>J760</f>
        <v>2</v>
      </c>
      <c r="J761" s="133">
        <v>4</v>
      </c>
      <c r="K761" s="137">
        <f t="shared" si="104"/>
        <v>2</v>
      </c>
      <c r="L761" s="109" t="s">
        <v>284</v>
      </c>
      <c r="M761" s="172" t="s">
        <v>1564</v>
      </c>
      <c r="N761" s="109"/>
      <c r="O761" s="135">
        <f>VLOOKUP(B761,EXPLORACION!$A$2:$P$529,15,FALSE)</f>
        <v>4958987.9606999997</v>
      </c>
      <c r="P761" s="214">
        <f>VLOOKUP(B761,EXPLORACION!$A$2:$P$529,16,FALSE)</f>
        <v>2168051.9167999998</v>
      </c>
    </row>
    <row r="762" spans="1:16" ht="165.75" hidden="1">
      <c r="A762" s="212" t="str">
        <f t="shared" si="105"/>
        <v>PYA31P4E5</v>
      </c>
      <c r="B762" s="130" t="str">
        <f t="shared" si="106"/>
        <v>PYA31P4</v>
      </c>
      <c r="C762" s="254" t="str">
        <f t="shared" si="89"/>
        <v>PYA31</v>
      </c>
      <c r="D762" s="109" t="s">
        <v>1368</v>
      </c>
      <c r="E762" s="171">
        <v>31</v>
      </c>
      <c r="F762" s="109">
        <v>4</v>
      </c>
      <c r="G762" s="171" t="s">
        <v>8</v>
      </c>
      <c r="H762" s="109">
        <v>5</v>
      </c>
      <c r="I762" s="137">
        <f>J761</f>
        <v>4</v>
      </c>
      <c r="J762" s="133">
        <v>8</v>
      </c>
      <c r="K762" s="137">
        <f t="shared" si="104"/>
        <v>4</v>
      </c>
      <c r="L762" s="109" t="s">
        <v>285</v>
      </c>
      <c r="M762" s="172" t="s">
        <v>1565</v>
      </c>
      <c r="N762" s="109"/>
      <c r="O762" s="135">
        <f>VLOOKUP(B762,EXPLORACION!$A$2:$P$529,15,FALSE)</f>
        <v>4958987.9606999997</v>
      </c>
      <c r="P762" s="214">
        <f>VLOOKUP(B762,EXPLORACION!$A$2:$P$529,16,FALSE)</f>
        <v>2168051.9167999998</v>
      </c>
    </row>
    <row r="763" spans="1:16" ht="140.25" hidden="1">
      <c r="A763" s="212" t="str">
        <f t="shared" si="105"/>
        <v>PYA31P4E6</v>
      </c>
      <c r="B763" s="130" t="str">
        <f t="shared" si="106"/>
        <v>PYA31P4</v>
      </c>
      <c r="C763" s="254" t="str">
        <f t="shared" si="89"/>
        <v>PYA31</v>
      </c>
      <c r="D763" s="109" t="s">
        <v>1368</v>
      </c>
      <c r="E763" s="171">
        <v>31</v>
      </c>
      <c r="F763" s="109">
        <v>4</v>
      </c>
      <c r="G763" s="171" t="s">
        <v>8</v>
      </c>
      <c r="H763" s="109">
        <v>6</v>
      </c>
      <c r="I763" s="137">
        <f>J762</f>
        <v>8</v>
      </c>
      <c r="J763" s="133">
        <v>15</v>
      </c>
      <c r="K763" s="137">
        <f t="shared" si="104"/>
        <v>7</v>
      </c>
      <c r="L763" s="109" t="s">
        <v>284</v>
      </c>
      <c r="M763" s="172" t="s">
        <v>1566</v>
      </c>
      <c r="N763" s="109"/>
      <c r="O763" s="135">
        <f>VLOOKUP(B763,EXPLORACION!$A$2:$P$529,15,FALSE)</f>
        <v>4958987.9606999997</v>
      </c>
      <c r="P763" s="214">
        <f>VLOOKUP(B763,EXPLORACION!$A$2:$P$529,16,FALSE)</f>
        <v>2168051.9167999998</v>
      </c>
    </row>
    <row r="764" spans="1:16" hidden="1">
      <c r="A764" s="212" t="str">
        <f t="shared" si="105"/>
        <v>PYA31P3E1</v>
      </c>
      <c r="B764" s="130" t="str">
        <f t="shared" si="106"/>
        <v>PYA31P3</v>
      </c>
      <c r="C764" s="254" t="str">
        <f t="shared" si="89"/>
        <v>PYA31</v>
      </c>
      <c r="D764" s="109" t="s">
        <v>1368</v>
      </c>
      <c r="E764" s="171">
        <v>31</v>
      </c>
      <c r="F764" s="109">
        <v>3</v>
      </c>
      <c r="G764" s="171" t="s">
        <v>8</v>
      </c>
      <c r="H764" s="109">
        <v>1</v>
      </c>
      <c r="I764" s="137">
        <v>0</v>
      </c>
      <c r="J764" s="133">
        <v>0.1</v>
      </c>
      <c r="K764" s="137">
        <f t="shared" si="104"/>
        <v>0.1</v>
      </c>
      <c r="L764" s="109"/>
      <c r="M764" s="172" t="s">
        <v>1553</v>
      </c>
      <c r="N764" s="109"/>
      <c r="O764" s="135">
        <f>VLOOKUP(B764,EXPLORACION!$A$2:$P$529,15,FALSE)</f>
        <v>4958987.9606999997</v>
      </c>
      <c r="P764" s="214">
        <f>VLOOKUP(B764,EXPLORACION!$A$2:$P$529,16,FALSE)</f>
        <v>2168051.9167999998</v>
      </c>
    </row>
    <row r="765" spans="1:16" hidden="1">
      <c r="A765" s="255" t="str">
        <f t="shared" si="105"/>
        <v>PYA31P3E2</v>
      </c>
      <c r="B765" s="218" t="str">
        <f t="shared" si="106"/>
        <v>PYA31P3</v>
      </c>
      <c r="C765" s="252" t="str">
        <f t="shared" si="89"/>
        <v>PYA31</v>
      </c>
      <c r="D765" s="220" t="s">
        <v>1368</v>
      </c>
      <c r="E765" s="253">
        <v>31</v>
      </c>
      <c r="F765" s="220">
        <v>3</v>
      </c>
      <c r="G765" s="253" t="s">
        <v>8</v>
      </c>
      <c r="H765" s="220">
        <v>2</v>
      </c>
      <c r="I765" s="221">
        <f>J764</f>
        <v>0.1</v>
      </c>
      <c r="J765" s="222">
        <v>0.5</v>
      </c>
      <c r="K765" s="221">
        <f t="shared" ref="K765:K786" si="107">J765-I765</f>
        <v>0.4</v>
      </c>
      <c r="L765" s="220"/>
      <c r="M765" s="223" t="s">
        <v>1485</v>
      </c>
      <c r="N765" s="220"/>
      <c r="O765" s="135">
        <f>VLOOKUP(B765,EXPLORACION!$A$2:$P$529,15,FALSE)</f>
        <v>4958987.9606999997</v>
      </c>
      <c r="P765" s="214">
        <f>VLOOKUP(B765,EXPLORACION!$A$2:$P$529,16,FALSE)</f>
        <v>2168051.9167999998</v>
      </c>
    </row>
    <row r="766" spans="1:16" ht="140.25" hidden="1">
      <c r="A766" s="212" t="str">
        <f t="shared" si="105"/>
        <v>PYA31P3E3</v>
      </c>
      <c r="B766" s="130" t="str">
        <f t="shared" si="106"/>
        <v>PYA31P3</v>
      </c>
      <c r="C766" s="254" t="str">
        <f t="shared" si="89"/>
        <v>PYA31</v>
      </c>
      <c r="D766" s="109" t="s">
        <v>1368</v>
      </c>
      <c r="E766" s="171">
        <v>31</v>
      </c>
      <c r="F766" s="109">
        <v>3</v>
      </c>
      <c r="G766" s="171" t="s">
        <v>8</v>
      </c>
      <c r="H766" s="109">
        <v>3</v>
      </c>
      <c r="I766" s="137">
        <f>J765</f>
        <v>0.5</v>
      </c>
      <c r="J766" s="133">
        <v>2</v>
      </c>
      <c r="K766" s="137">
        <f t="shared" si="107"/>
        <v>1.5</v>
      </c>
      <c r="L766" s="109" t="s">
        <v>284</v>
      </c>
      <c r="M766" s="172" t="s">
        <v>1559</v>
      </c>
      <c r="N766" s="109"/>
      <c r="O766" s="135">
        <f>VLOOKUP(B766,EXPLORACION!$A$2:$P$529,15,FALSE)</f>
        <v>4958987.9606999997</v>
      </c>
      <c r="P766" s="214">
        <f>VLOOKUP(B766,EXPLORACION!$A$2:$P$529,16,FALSE)</f>
        <v>2168051.9167999998</v>
      </c>
    </row>
    <row r="767" spans="1:16" ht="127.5" hidden="1">
      <c r="A767" s="212" t="str">
        <f t="shared" si="105"/>
        <v>PYA31P3E4</v>
      </c>
      <c r="B767" s="130" t="str">
        <f t="shared" si="106"/>
        <v>PYA31P3</v>
      </c>
      <c r="C767" s="254" t="str">
        <f t="shared" si="89"/>
        <v>PYA31</v>
      </c>
      <c r="D767" s="109" t="s">
        <v>1368</v>
      </c>
      <c r="E767" s="171">
        <v>31</v>
      </c>
      <c r="F767" s="109">
        <v>3</v>
      </c>
      <c r="G767" s="171" t="s">
        <v>8</v>
      </c>
      <c r="H767" s="109">
        <v>4</v>
      </c>
      <c r="I767" s="137">
        <f>J766</f>
        <v>2</v>
      </c>
      <c r="J767" s="133">
        <v>4</v>
      </c>
      <c r="K767" s="137">
        <f t="shared" si="107"/>
        <v>2</v>
      </c>
      <c r="L767" s="109" t="s">
        <v>284</v>
      </c>
      <c r="M767" s="172" t="s">
        <v>1560</v>
      </c>
      <c r="N767" s="109"/>
      <c r="O767" s="135">
        <f>VLOOKUP(B767,EXPLORACION!$A$2:$P$529,15,FALSE)</f>
        <v>4958987.9606999997</v>
      </c>
      <c r="P767" s="214">
        <f>VLOOKUP(B767,EXPLORACION!$A$2:$P$529,16,FALSE)</f>
        <v>2168051.9167999998</v>
      </c>
    </row>
    <row r="768" spans="1:16" ht="140.25" hidden="1">
      <c r="A768" s="212" t="str">
        <f t="shared" si="105"/>
        <v>PYA31P3E5</v>
      </c>
      <c r="B768" s="130" t="str">
        <f t="shared" si="106"/>
        <v>PYA31P3</v>
      </c>
      <c r="C768" s="254" t="str">
        <f t="shared" si="89"/>
        <v>PYA31</v>
      </c>
      <c r="D768" s="109" t="s">
        <v>1368</v>
      </c>
      <c r="E768" s="171">
        <v>31</v>
      </c>
      <c r="F768" s="109">
        <v>3</v>
      </c>
      <c r="G768" s="171" t="s">
        <v>8</v>
      </c>
      <c r="H768" s="109">
        <v>5</v>
      </c>
      <c r="I768" s="137">
        <f>J767</f>
        <v>4</v>
      </c>
      <c r="J768" s="133">
        <v>8</v>
      </c>
      <c r="K768" s="137">
        <f t="shared" si="107"/>
        <v>4</v>
      </c>
      <c r="L768" s="109" t="s">
        <v>284</v>
      </c>
      <c r="M768" s="172" t="s">
        <v>1561</v>
      </c>
      <c r="N768" s="109"/>
      <c r="O768" s="135">
        <f>VLOOKUP(B768,EXPLORACION!$A$2:$P$529,15,FALSE)</f>
        <v>4958987.9606999997</v>
      </c>
      <c r="P768" s="214">
        <f>VLOOKUP(B768,EXPLORACION!$A$2:$P$529,16,FALSE)</f>
        <v>2168051.9167999998</v>
      </c>
    </row>
    <row r="769" spans="1:16" ht="153" hidden="1">
      <c r="A769" s="212" t="str">
        <f t="shared" si="105"/>
        <v>PYA31P3E6</v>
      </c>
      <c r="B769" s="130" t="str">
        <f t="shared" si="106"/>
        <v>PYA31P3</v>
      </c>
      <c r="C769" s="254" t="str">
        <f t="shared" si="89"/>
        <v>PYA31</v>
      </c>
      <c r="D769" s="109" t="s">
        <v>1368</v>
      </c>
      <c r="E769" s="171">
        <v>31</v>
      </c>
      <c r="F769" s="109">
        <v>3</v>
      </c>
      <c r="G769" s="171" t="s">
        <v>8</v>
      </c>
      <c r="H769" s="109">
        <v>6</v>
      </c>
      <c r="I769" s="137">
        <f>J768</f>
        <v>8</v>
      </c>
      <c r="J769" s="133">
        <v>15</v>
      </c>
      <c r="K769" s="137">
        <f t="shared" si="107"/>
        <v>7</v>
      </c>
      <c r="L769" s="109" t="s">
        <v>338</v>
      </c>
      <c r="M769" s="172" t="s">
        <v>1562</v>
      </c>
      <c r="N769" s="109"/>
      <c r="O769" s="135">
        <f>VLOOKUP(B769,EXPLORACION!$A$2:$P$529,15,FALSE)</f>
        <v>4958987.9606999997</v>
      </c>
      <c r="P769" s="214">
        <f>VLOOKUP(B769,EXPLORACION!$A$2:$P$529,16,FALSE)</f>
        <v>2168051.9167999998</v>
      </c>
    </row>
    <row r="770" spans="1:16" hidden="1">
      <c r="A770" s="255" t="str">
        <f t="shared" si="105"/>
        <v>PYA31P2E1</v>
      </c>
      <c r="B770" s="218" t="str">
        <f t="shared" si="106"/>
        <v>PYA31P2</v>
      </c>
      <c r="C770" s="252" t="str">
        <f t="shared" ref="C770:C786" si="108">CONCATENATE(D770,E770)</f>
        <v>PYA31</v>
      </c>
      <c r="D770" s="220" t="s">
        <v>1368</v>
      </c>
      <c r="E770" s="253">
        <v>31</v>
      </c>
      <c r="F770" s="220">
        <v>2</v>
      </c>
      <c r="G770" s="253" t="s">
        <v>8</v>
      </c>
      <c r="H770" s="220">
        <v>1</v>
      </c>
      <c r="I770" s="221">
        <v>0</v>
      </c>
      <c r="J770" s="222">
        <v>0.1</v>
      </c>
      <c r="K770" s="221">
        <f t="shared" si="107"/>
        <v>0.1</v>
      </c>
      <c r="L770" s="220"/>
      <c r="M770" s="223" t="s">
        <v>1553</v>
      </c>
      <c r="N770" s="220"/>
      <c r="O770" s="135">
        <f>VLOOKUP(B770,EXPLORACION!$A$2:$P$529,15,FALSE)</f>
        <v>4958987.9606999997</v>
      </c>
      <c r="P770" s="214">
        <f>VLOOKUP(B770,EXPLORACION!$A$2:$P$529,16,FALSE)</f>
        <v>2168051.9167999998</v>
      </c>
    </row>
    <row r="771" spans="1:16" hidden="1">
      <c r="A771" s="255" t="str">
        <f t="shared" si="105"/>
        <v>PYA31P2E2</v>
      </c>
      <c r="B771" s="218" t="str">
        <f t="shared" si="106"/>
        <v>PYA31P2</v>
      </c>
      <c r="C771" s="252" t="str">
        <f t="shared" si="108"/>
        <v>PYA31</v>
      </c>
      <c r="D771" s="220" t="s">
        <v>1368</v>
      </c>
      <c r="E771" s="253">
        <v>31</v>
      </c>
      <c r="F771" s="220">
        <v>2</v>
      </c>
      <c r="G771" s="253" t="s">
        <v>8</v>
      </c>
      <c r="H771" s="220">
        <v>2</v>
      </c>
      <c r="I771" s="221">
        <f>J770</f>
        <v>0.1</v>
      </c>
      <c r="J771" s="222">
        <v>0.5</v>
      </c>
      <c r="K771" s="221">
        <f t="shared" si="107"/>
        <v>0.4</v>
      </c>
      <c r="L771" s="220"/>
      <c r="M771" s="223" t="s">
        <v>1554</v>
      </c>
      <c r="N771" s="220"/>
      <c r="O771" s="135">
        <f>VLOOKUP(B771,EXPLORACION!$A$2:$P$529,15,FALSE)</f>
        <v>4958987.9606999997</v>
      </c>
      <c r="P771" s="214">
        <f>VLOOKUP(B771,EXPLORACION!$A$2:$P$529,16,FALSE)</f>
        <v>2168051.9167999998</v>
      </c>
    </row>
    <row r="772" spans="1:16" ht="127.5" hidden="1">
      <c r="A772" s="212" t="str">
        <f t="shared" si="105"/>
        <v>PYA31P2E3</v>
      </c>
      <c r="B772" s="130" t="str">
        <f t="shared" si="106"/>
        <v>PYA31P2</v>
      </c>
      <c r="C772" s="254" t="str">
        <f t="shared" si="108"/>
        <v>PYA31</v>
      </c>
      <c r="D772" s="109" t="s">
        <v>1368</v>
      </c>
      <c r="E772" s="171">
        <v>31</v>
      </c>
      <c r="F772" s="109">
        <v>2</v>
      </c>
      <c r="G772" s="171" t="s">
        <v>8</v>
      </c>
      <c r="H772" s="109">
        <v>3</v>
      </c>
      <c r="I772" s="137">
        <f>J771</f>
        <v>0.5</v>
      </c>
      <c r="J772" s="133">
        <v>2</v>
      </c>
      <c r="K772" s="137">
        <f t="shared" si="107"/>
        <v>1.5</v>
      </c>
      <c r="L772" s="109" t="s">
        <v>284</v>
      </c>
      <c r="M772" s="172" t="s">
        <v>1555</v>
      </c>
      <c r="N772" s="109"/>
      <c r="O772" s="135">
        <f>VLOOKUP(B772,EXPLORACION!$A$2:$P$529,15,FALSE)</f>
        <v>4958987.9606999997</v>
      </c>
      <c r="P772" s="214">
        <f>VLOOKUP(B772,EXPLORACION!$A$2:$P$529,16,FALSE)</f>
        <v>2168051.9167999998</v>
      </c>
    </row>
    <row r="773" spans="1:16" ht="140.25" hidden="1">
      <c r="A773" s="212" t="str">
        <f t="shared" si="105"/>
        <v>PYA31P2E4</v>
      </c>
      <c r="B773" s="130" t="str">
        <f t="shared" si="106"/>
        <v>PYA31P2</v>
      </c>
      <c r="C773" s="254" t="str">
        <f t="shared" si="108"/>
        <v>PYA31</v>
      </c>
      <c r="D773" s="109" t="s">
        <v>1368</v>
      </c>
      <c r="E773" s="171">
        <v>31</v>
      </c>
      <c r="F773" s="109">
        <v>2</v>
      </c>
      <c r="G773" s="171" t="s">
        <v>8</v>
      </c>
      <c r="H773" s="109">
        <v>4</v>
      </c>
      <c r="I773" s="137">
        <f>J772</f>
        <v>2</v>
      </c>
      <c r="J773" s="133">
        <v>4</v>
      </c>
      <c r="K773" s="137">
        <f t="shared" si="107"/>
        <v>2</v>
      </c>
      <c r="L773" s="109" t="s">
        <v>284</v>
      </c>
      <c r="M773" s="172" t="s">
        <v>1556</v>
      </c>
      <c r="N773" s="109"/>
      <c r="O773" s="135">
        <f>VLOOKUP(B773,EXPLORACION!$A$2:$P$529,15,FALSE)</f>
        <v>4958987.9606999997</v>
      </c>
      <c r="P773" s="214">
        <f>VLOOKUP(B773,EXPLORACION!$A$2:$P$529,16,FALSE)</f>
        <v>2168051.9167999998</v>
      </c>
    </row>
    <row r="774" spans="1:16" ht="153" hidden="1">
      <c r="A774" s="212" t="str">
        <f t="shared" si="105"/>
        <v>PYA31P2E5</v>
      </c>
      <c r="B774" s="130" t="str">
        <f t="shared" si="106"/>
        <v>PYA31P2</v>
      </c>
      <c r="C774" s="254" t="str">
        <f t="shared" si="108"/>
        <v>PYA31</v>
      </c>
      <c r="D774" s="109" t="s">
        <v>1368</v>
      </c>
      <c r="E774" s="171">
        <v>31</v>
      </c>
      <c r="F774" s="109">
        <v>2</v>
      </c>
      <c r="G774" s="171" t="s">
        <v>8</v>
      </c>
      <c r="H774" s="109">
        <v>5</v>
      </c>
      <c r="I774" s="137">
        <f>J773</f>
        <v>4</v>
      </c>
      <c r="J774" s="133">
        <v>8</v>
      </c>
      <c r="K774" s="137">
        <f t="shared" si="107"/>
        <v>4</v>
      </c>
      <c r="L774" s="109" t="s">
        <v>284</v>
      </c>
      <c r="M774" s="172" t="s">
        <v>1557</v>
      </c>
      <c r="N774" s="109"/>
      <c r="O774" s="135">
        <f>VLOOKUP(B774,EXPLORACION!$A$2:$P$529,15,FALSE)</f>
        <v>4958987.9606999997</v>
      </c>
      <c r="P774" s="214">
        <f>VLOOKUP(B774,EXPLORACION!$A$2:$P$529,16,FALSE)</f>
        <v>2168051.9167999998</v>
      </c>
    </row>
    <row r="775" spans="1:16" ht="153" hidden="1">
      <c r="A775" s="212" t="str">
        <f t="shared" si="105"/>
        <v>PYA31P2E6</v>
      </c>
      <c r="B775" s="130" t="str">
        <f t="shared" si="106"/>
        <v>PYA31P2</v>
      </c>
      <c r="C775" s="254" t="str">
        <f t="shared" si="108"/>
        <v>PYA31</v>
      </c>
      <c r="D775" s="109" t="s">
        <v>1368</v>
      </c>
      <c r="E775" s="171">
        <v>31</v>
      </c>
      <c r="F775" s="109">
        <v>2</v>
      </c>
      <c r="G775" s="171" t="s">
        <v>8</v>
      </c>
      <c r="H775" s="109">
        <v>6</v>
      </c>
      <c r="I775" s="137">
        <f>J774</f>
        <v>8</v>
      </c>
      <c r="J775" s="133">
        <v>15</v>
      </c>
      <c r="K775" s="137">
        <f t="shared" si="107"/>
        <v>7</v>
      </c>
      <c r="L775" s="109" t="s">
        <v>338</v>
      </c>
      <c r="M775" s="172" t="s">
        <v>1558</v>
      </c>
      <c r="N775" s="109"/>
      <c r="O775" s="135">
        <f>VLOOKUP(B775,EXPLORACION!$A$2:$P$529,15,FALSE)</f>
        <v>4958987.9606999997</v>
      </c>
      <c r="P775" s="214">
        <f>VLOOKUP(B775,EXPLORACION!$A$2:$P$529,16,FALSE)</f>
        <v>2168051.9167999998</v>
      </c>
    </row>
    <row r="776" spans="1:16" hidden="1">
      <c r="A776" s="212" t="str">
        <f t="shared" si="105"/>
        <v>PYA31P1E1</v>
      </c>
      <c r="B776" s="130" t="str">
        <f t="shared" si="106"/>
        <v>PYA31P1</v>
      </c>
      <c r="C776" s="254" t="str">
        <f t="shared" si="108"/>
        <v>PYA31</v>
      </c>
      <c r="D776" s="109" t="s">
        <v>1368</v>
      </c>
      <c r="E776" s="171">
        <v>31</v>
      </c>
      <c r="F776" s="109">
        <v>1</v>
      </c>
      <c r="G776" s="171" t="s">
        <v>8</v>
      </c>
      <c r="H776" s="109">
        <v>1</v>
      </c>
      <c r="I776" s="137">
        <v>0</v>
      </c>
      <c r="J776" s="133">
        <v>0.1</v>
      </c>
      <c r="K776" s="137">
        <f t="shared" si="107"/>
        <v>0.1</v>
      </c>
      <c r="L776" s="109"/>
      <c r="M776" s="172" t="s">
        <v>860</v>
      </c>
      <c r="N776" s="109"/>
      <c r="O776" s="135">
        <f>VLOOKUP(B776,EXPLORACION!$A$2:$P$529,15,FALSE)</f>
        <v>4958987.9606999997</v>
      </c>
      <c r="P776" s="214">
        <f>VLOOKUP(B776,EXPLORACION!$A$2:$P$529,16,FALSE)</f>
        <v>2168051.9167999998</v>
      </c>
    </row>
    <row r="777" spans="1:16" hidden="1">
      <c r="A777" s="255" t="str">
        <f t="shared" si="105"/>
        <v>PYA31P1E2</v>
      </c>
      <c r="B777" s="218" t="str">
        <f t="shared" si="106"/>
        <v>PYA31P1</v>
      </c>
      <c r="C777" s="252" t="str">
        <f t="shared" si="108"/>
        <v>PYA31</v>
      </c>
      <c r="D777" s="220" t="s">
        <v>1368</v>
      </c>
      <c r="E777" s="253">
        <v>31</v>
      </c>
      <c r="F777" s="220">
        <v>1</v>
      </c>
      <c r="G777" s="253" t="s">
        <v>8</v>
      </c>
      <c r="H777" s="220">
        <v>2</v>
      </c>
      <c r="I777" s="221">
        <f>J776</f>
        <v>0.1</v>
      </c>
      <c r="J777" s="222">
        <v>0.5</v>
      </c>
      <c r="K777" s="221">
        <f t="shared" si="107"/>
        <v>0.4</v>
      </c>
      <c r="L777" s="220"/>
      <c r="M777" s="223" t="s">
        <v>1485</v>
      </c>
      <c r="N777" s="220"/>
      <c r="O777" s="135">
        <f>VLOOKUP(B777,EXPLORACION!$A$2:$P$529,15,FALSE)</f>
        <v>4958987.9606999997</v>
      </c>
      <c r="P777" s="214">
        <f>VLOOKUP(B777,EXPLORACION!$A$2:$P$529,16,FALSE)</f>
        <v>2168051.9167999998</v>
      </c>
    </row>
    <row r="778" spans="1:16" ht="102" hidden="1">
      <c r="A778" s="212" t="str">
        <f t="shared" si="105"/>
        <v>PYA31P1E3</v>
      </c>
      <c r="B778" s="130" t="str">
        <f t="shared" si="106"/>
        <v>PYA31P1</v>
      </c>
      <c r="C778" s="254" t="str">
        <f t="shared" si="108"/>
        <v>PYA31</v>
      </c>
      <c r="D778" s="109" t="s">
        <v>1368</v>
      </c>
      <c r="E778" s="171">
        <v>31</v>
      </c>
      <c r="F778" s="109">
        <v>1</v>
      </c>
      <c r="G778" s="171" t="s">
        <v>8</v>
      </c>
      <c r="H778" s="109">
        <v>3</v>
      </c>
      <c r="I778" s="137">
        <f>J777</f>
        <v>0.5</v>
      </c>
      <c r="J778" s="133">
        <v>2</v>
      </c>
      <c r="K778" s="137">
        <f t="shared" si="107"/>
        <v>1.5</v>
      </c>
      <c r="L778" s="109" t="s">
        <v>284</v>
      </c>
      <c r="M778" s="172" t="s">
        <v>1549</v>
      </c>
      <c r="N778" s="109"/>
      <c r="O778" s="135">
        <f>VLOOKUP(B778,EXPLORACION!$A$2:$P$529,15,FALSE)</f>
        <v>4958987.9606999997</v>
      </c>
      <c r="P778" s="214">
        <f>VLOOKUP(B778,EXPLORACION!$A$2:$P$529,16,FALSE)</f>
        <v>2168051.9167999998</v>
      </c>
    </row>
    <row r="779" spans="1:16" ht="89.25" hidden="1">
      <c r="A779" s="212" t="str">
        <f t="shared" si="105"/>
        <v>PYA31P1E4</v>
      </c>
      <c r="B779" s="130" t="str">
        <f t="shared" si="106"/>
        <v>PYA31P1</v>
      </c>
      <c r="C779" s="254" t="str">
        <f t="shared" si="108"/>
        <v>PYA31</v>
      </c>
      <c r="D779" s="109" t="s">
        <v>1368</v>
      </c>
      <c r="E779" s="171">
        <v>31</v>
      </c>
      <c r="F779" s="109">
        <v>1</v>
      </c>
      <c r="G779" s="171" t="s">
        <v>8</v>
      </c>
      <c r="H779" s="109">
        <v>4</v>
      </c>
      <c r="I779" s="137">
        <f>J778</f>
        <v>2</v>
      </c>
      <c r="J779" s="133">
        <v>4</v>
      </c>
      <c r="K779" s="137">
        <f t="shared" si="107"/>
        <v>2</v>
      </c>
      <c r="L779" s="109" t="s">
        <v>284</v>
      </c>
      <c r="M779" s="172" t="s">
        <v>1550</v>
      </c>
      <c r="N779" s="109"/>
      <c r="O779" s="135">
        <f>VLOOKUP(B779,EXPLORACION!$A$2:$P$529,15,FALSE)</f>
        <v>4958987.9606999997</v>
      </c>
      <c r="P779" s="214">
        <f>VLOOKUP(B779,EXPLORACION!$A$2:$P$529,16,FALSE)</f>
        <v>2168051.9167999998</v>
      </c>
    </row>
    <row r="780" spans="1:16" ht="153" hidden="1">
      <c r="A780" s="212" t="str">
        <f t="shared" si="105"/>
        <v>PYA31P1E5</v>
      </c>
      <c r="B780" s="130" t="str">
        <f t="shared" si="106"/>
        <v>PYA31P1</v>
      </c>
      <c r="C780" s="254" t="str">
        <f t="shared" si="108"/>
        <v>PYA31</v>
      </c>
      <c r="D780" s="109" t="s">
        <v>1368</v>
      </c>
      <c r="E780" s="171">
        <v>31</v>
      </c>
      <c r="F780" s="109">
        <v>1</v>
      </c>
      <c r="G780" s="171" t="s">
        <v>8</v>
      </c>
      <c r="H780" s="109">
        <v>5</v>
      </c>
      <c r="I780" s="137">
        <f>J779</f>
        <v>4</v>
      </c>
      <c r="J780" s="133">
        <v>8</v>
      </c>
      <c r="K780" s="137">
        <f t="shared" si="107"/>
        <v>4</v>
      </c>
      <c r="L780" s="109" t="s">
        <v>338</v>
      </c>
      <c r="M780" s="172" t="s">
        <v>1551</v>
      </c>
      <c r="N780" s="109"/>
      <c r="O780" s="135">
        <f>VLOOKUP(B780,EXPLORACION!$A$2:$P$529,15,FALSE)</f>
        <v>4958987.9606999997</v>
      </c>
      <c r="P780" s="214">
        <f>VLOOKUP(B780,EXPLORACION!$A$2:$P$529,16,FALSE)</f>
        <v>2168051.9167999998</v>
      </c>
    </row>
    <row r="781" spans="1:16" ht="140.25" hidden="1">
      <c r="A781" s="212" t="str">
        <f t="shared" si="105"/>
        <v>PYA31P1E6</v>
      </c>
      <c r="B781" s="130" t="str">
        <f t="shared" si="106"/>
        <v>PYA31P1</v>
      </c>
      <c r="C781" s="254" t="str">
        <f t="shared" si="108"/>
        <v>PYA31</v>
      </c>
      <c r="D781" s="109" t="s">
        <v>1368</v>
      </c>
      <c r="E781" s="171">
        <v>31</v>
      </c>
      <c r="F781" s="109">
        <v>1</v>
      </c>
      <c r="G781" s="171" t="s">
        <v>8</v>
      </c>
      <c r="H781" s="109">
        <v>6</v>
      </c>
      <c r="I781" s="137">
        <f>J780</f>
        <v>8</v>
      </c>
      <c r="J781" s="133">
        <v>15</v>
      </c>
      <c r="K781" s="137">
        <f t="shared" si="107"/>
        <v>7</v>
      </c>
      <c r="L781" s="109" t="s">
        <v>338</v>
      </c>
      <c r="M781" s="172" t="s">
        <v>1552</v>
      </c>
      <c r="N781" s="109"/>
      <c r="O781" s="135">
        <f>VLOOKUP(B781,EXPLORACION!$A$2:$P$529,15,FALSE)</f>
        <v>4958987.9606999997</v>
      </c>
      <c r="P781" s="214">
        <f>VLOOKUP(B781,EXPLORACION!$A$2:$P$529,16,FALSE)</f>
        <v>2168051.9167999998</v>
      </c>
    </row>
    <row r="782" spans="1:16" ht="38.25" hidden="1">
      <c r="A782" s="212" t="str">
        <f t="shared" si="105"/>
        <v>DEI32P1E1</v>
      </c>
      <c r="B782" s="130" t="str">
        <f t="shared" si="106"/>
        <v>DEI32P1</v>
      </c>
      <c r="C782" s="254" t="str">
        <f t="shared" si="108"/>
        <v>DEI32</v>
      </c>
      <c r="D782" s="109" t="s">
        <v>584</v>
      </c>
      <c r="E782" s="171">
        <v>32</v>
      </c>
      <c r="F782" s="109">
        <v>1</v>
      </c>
      <c r="G782" s="171" t="s">
        <v>8</v>
      </c>
      <c r="H782" s="109">
        <v>1</v>
      </c>
      <c r="I782" s="137">
        <v>0</v>
      </c>
      <c r="J782" s="133">
        <v>2</v>
      </c>
      <c r="K782" s="137">
        <f t="shared" si="107"/>
        <v>2</v>
      </c>
      <c r="L782" s="109" t="s">
        <v>12</v>
      </c>
      <c r="M782" s="172" t="s">
        <v>1575</v>
      </c>
      <c r="N782" s="109"/>
      <c r="O782" s="135">
        <f>VLOOKUP(B782,EXPLORACION!$A$2:$P$529,15,FALSE)</f>
        <v>4961642.9241000004</v>
      </c>
      <c r="P782" s="214">
        <f>VLOOKUP(B782,EXPLORACION!$A$2:$P$529,16,FALSE)</f>
        <v>2171458.2667</v>
      </c>
    </row>
    <row r="783" spans="1:16" ht="25.5" hidden="1">
      <c r="A783" s="255" t="str">
        <f t="shared" si="105"/>
        <v>DEI32P1E2</v>
      </c>
      <c r="B783" s="218" t="str">
        <f t="shared" si="106"/>
        <v>DEI32P1</v>
      </c>
      <c r="C783" s="252" t="str">
        <f t="shared" si="108"/>
        <v>DEI32</v>
      </c>
      <c r="D783" s="109" t="s">
        <v>584</v>
      </c>
      <c r="E783" s="171">
        <v>32</v>
      </c>
      <c r="F783" s="109">
        <v>1</v>
      </c>
      <c r="G783" s="171" t="s">
        <v>8</v>
      </c>
      <c r="H783" s="109">
        <v>2</v>
      </c>
      <c r="I783" s="221">
        <f>J782</f>
        <v>2</v>
      </c>
      <c r="J783" s="222">
        <v>8</v>
      </c>
      <c r="K783" s="221">
        <f t="shared" si="107"/>
        <v>6</v>
      </c>
      <c r="L783" s="220" t="s">
        <v>12</v>
      </c>
      <c r="M783" s="223" t="s">
        <v>1576</v>
      </c>
      <c r="N783" s="220"/>
      <c r="O783" s="135">
        <f>VLOOKUP(B783,EXPLORACION!$A$2:$P$529,15,FALSE)</f>
        <v>4961642.9241000004</v>
      </c>
      <c r="P783" s="214">
        <f>VLOOKUP(B783,EXPLORACION!$A$2:$P$529,16,FALSE)</f>
        <v>2171458.2667</v>
      </c>
    </row>
    <row r="784" spans="1:16" ht="38.25" hidden="1">
      <c r="A784" s="212" t="str">
        <f t="shared" si="105"/>
        <v>DEI32P1E3</v>
      </c>
      <c r="B784" s="130" t="str">
        <f t="shared" si="106"/>
        <v>DEI32P1</v>
      </c>
      <c r="C784" s="254" t="str">
        <f t="shared" si="108"/>
        <v>DEI32</v>
      </c>
      <c r="D784" s="109" t="s">
        <v>584</v>
      </c>
      <c r="E784" s="171">
        <v>32</v>
      </c>
      <c r="F784" s="109">
        <v>1</v>
      </c>
      <c r="G784" s="171" t="s">
        <v>8</v>
      </c>
      <c r="H784" s="109">
        <v>3</v>
      </c>
      <c r="I784" s="137">
        <f>J783</f>
        <v>8</v>
      </c>
      <c r="J784" s="133">
        <v>9</v>
      </c>
      <c r="K784" s="137">
        <f t="shared" si="107"/>
        <v>1</v>
      </c>
      <c r="L784" s="109" t="s">
        <v>284</v>
      </c>
      <c r="M784" s="172" t="s">
        <v>1577</v>
      </c>
      <c r="N784" s="109"/>
      <c r="O784" s="135">
        <f>VLOOKUP(B784,EXPLORACION!$A$2:$P$529,15,FALSE)</f>
        <v>4961642.9241000004</v>
      </c>
      <c r="P784" s="214">
        <f>VLOOKUP(B784,EXPLORACION!$A$2:$P$529,16,FALSE)</f>
        <v>2171458.2667</v>
      </c>
    </row>
    <row r="785" spans="1:16" ht="71.099999999999994" hidden="1" customHeight="1">
      <c r="A785" s="212" t="str">
        <f t="shared" si="105"/>
        <v>DEI32P1E4</v>
      </c>
      <c r="B785" s="130" t="str">
        <f t="shared" si="106"/>
        <v>DEI32P1</v>
      </c>
      <c r="C785" s="254" t="str">
        <f t="shared" si="108"/>
        <v>DEI32</v>
      </c>
      <c r="D785" s="109" t="s">
        <v>584</v>
      </c>
      <c r="E785" s="171">
        <v>32</v>
      </c>
      <c r="F785" s="109">
        <v>1</v>
      </c>
      <c r="G785" s="171" t="s">
        <v>8</v>
      </c>
      <c r="H785" s="109">
        <v>4</v>
      </c>
      <c r="I785" s="137">
        <f>J784</f>
        <v>9</v>
      </c>
      <c r="J785" s="133">
        <v>11</v>
      </c>
      <c r="K785" s="137">
        <f t="shared" si="107"/>
        <v>2</v>
      </c>
      <c r="L785" s="109" t="s">
        <v>284</v>
      </c>
      <c r="M785" s="172" t="s">
        <v>1578</v>
      </c>
      <c r="N785" s="109"/>
      <c r="O785" s="135">
        <f>VLOOKUP(B785,EXPLORACION!$A$2:$P$529,15,FALSE)</f>
        <v>4961642.9241000004</v>
      </c>
      <c r="P785" s="214">
        <f>VLOOKUP(B785,EXPLORACION!$A$2:$P$529,16,FALSE)</f>
        <v>2171458.2667</v>
      </c>
    </row>
    <row r="786" spans="1:16" ht="76.5" hidden="1">
      <c r="A786" s="212" t="str">
        <f t="shared" si="105"/>
        <v>DEI32P1E5</v>
      </c>
      <c r="B786" s="130" t="str">
        <f t="shared" si="106"/>
        <v>DEI32P1</v>
      </c>
      <c r="C786" s="254" t="str">
        <f t="shared" si="108"/>
        <v>DEI32</v>
      </c>
      <c r="D786" s="109" t="s">
        <v>584</v>
      </c>
      <c r="E786" s="171">
        <v>32</v>
      </c>
      <c r="F786" s="109">
        <v>1</v>
      </c>
      <c r="G786" s="171" t="s">
        <v>8</v>
      </c>
      <c r="H786" s="109">
        <v>5</v>
      </c>
      <c r="I786" s="137">
        <f>J785</f>
        <v>11</v>
      </c>
      <c r="J786" s="133">
        <v>15</v>
      </c>
      <c r="K786" s="137">
        <f t="shared" si="107"/>
        <v>4</v>
      </c>
      <c r="L786" s="109" t="s">
        <v>284</v>
      </c>
      <c r="M786" s="172" t="s">
        <v>1579</v>
      </c>
      <c r="N786" s="109"/>
      <c r="O786" s="135">
        <f>VLOOKUP(B786,EXPLORACION!$A$2:$P$529,15,FALSE)</f>
        <v>4961642.9241000004</v>
      </c>
      <c r="P786" s="214">
        <f>VLOOKUP(B786,EXPLORACION!$A$2:$P$529,16,FALSE)</f>
        <v>2171458.2667</v>
      </c>
    </row>
    <row r="787" spans="1:16" ht="38.25" hidden="1">
      <c r="A787" s="212" t="str">
        <f t="shared" ref="A787:A828" si="109">CONCATENATE(D787,E787,G787,F787,"E",H787)</f>
        <v>DEI32P2E1</v>
      </c>
      <c r="B787" s="130" t="str">
        <f t="shared" ref="B787:B801" si="110">CONCATENATE(D787,E787,G787,F787)</f>
        <v>DEI32P2</v>
      </c>
      <c r="C787" s="254" t="str">
        <f t="shared" ref="C787:C801" si="111">CONCATENATE(D787,E787)</f>
        <v>DEI32</v>
      </c>
      <c r="D787" s="109" t="s">
        <v>584</v>
      </c>
      <c r="E787" s="171">
        <v>32</v>
      </c>
      <c r="F787" s="109">
        <v>2</v>
      </c>
      <c r="G787" s="171" t="s">
        <v>8</v>
      </c>
      <c r="H787" s="109">
        <v>1</v>
      </c>
      <c r="I787" s="137">
        <v>0</v>
      </c>
      <c r="J787" s="133">
        <v>2</v>
      </c>
      <c r="K787" s="137">
        <f t="shared" ref="K787:K796" si="112">J787-I787</f>
        <v>2</v>
      </c>
      <c r="L787" s="109" t="s">
        <v>12</v>
      </c>
      <c r="M787" s="172" t="s">
        <v>1582</v>
      </c>
      <c r="N787" s="109"/>
      <c r="O787" s="135">
        <f>VLOOKUP(B787,EXPLORACION!$A$2:$P$529,15,FALSE)</f>
        <v>4961650.9181000004</v>
      </c>
      <c r="P787" s="214">
        <f>VLOOKUP(B787,EXPLORACION!$A$2:$P$529,16,FALSE)</f>
        <v>2171454.5787999998</v>
      </c>
    </row>
    <row r="788" spans="1:16" ht="76.5" hidden="1">
      <c r="A788" s="212" t="str">
        <f t="shared" si="109"/>
        <v>DEI32P2E2</v>
      </c>
      <c r="B788" s="130" t="str">
        <f t="shared" si="110"/>
        <v>DEI32P2</v>
      </c>
      <c r="C788" s="254" t="str">
        <f t="shared" si="111"/>
        <v>DEI32</v>
      </c>
      <c r="D788" s="109" t="s">
        <v>584</v>
      </c>
      <c r="E788" s="171">
        <v>32</v>
      </c>
      <c r="F788" s="109">
        <v>2</v>
      </c>
      <c r="G788" s="171" t="s">
        <v>8</v>
      </c>
      <c r="H788" s="109">
        <v>2</v>
      </c>
      <c r="I788" s="137">
        <f>J787</f>
        <v>2</v>
      </c>
      <c r="J788" s="133">
        <v>7.5</v>
      </c>
      <c r="K788" s="137">
        <f t="shared" si="112"/>
        <v>5.5</v>
      </c>
      <c r="L788" s="109" t="s">
        <v>12</v>
      </c>
      <c r="M788" s="172" t="s">
        <v>1583</v>
      </c>
      <c r="N788" s="109"/>
      <c r="O788" s="135">
        <f>VLOOKUP(B788,EXPLORACION!$A$2:$P$529,15,FALSE)</f>
        <v>4961650.9181000004</v>
      </c>
      <c r="P788" s="214">
        <f>VLOOKUP(B788,EXPLORACION!$A$2:$P$529,16,FALSE)</f>
        <v>2171454.5787999998</v>
      </c>
    </row>
    <row r="789" spans="1:16" ht="51" hidden="1">
      <c r="A789" s="212" t="str">
        <f t="shared" si="109"/>
        <v>DEI32P2E3</v>
      </c>
      <c r="B789" s="130" t="str">
        <f t="shared" si="110"/>
        <v>DEI32P2</v>
      </c>
      <c r="C789" s="254" t="str">
        <f t="shared" si="111"/>
        <v>DEI32</v>
      </c>
      <c r="D789" s="109" t="s">
        <v>584</v>
      </c>
      <c r="E789" s="171">
        <v>32</v>
      </c>
      <c r="F789" s="109">
        <v>2</v>
      </c>
      <c r="G789" s="171" t="s">
        <v>8</v>
      </c>
      <c r="H789" s="109">
        <v>3</v>
      </c>
      <c r="I789" s="137">
        <f>J788</f>
        <v>7.5</v>
      </c>
      <c r="J789" s="133">
        <v>9</v>
      </c>
      <c r="K789" s="137">
        <f t="shared" si="112"/>
        <v>1.5</v>
      </c>
      <c r="L789" s="109" t="s">
        <v>284</v>
      </c>
      <c r="M789" s="172" t="s">
        <v>1584</v>
      </c>
      <c r="N789" s="109"/>
      <c r="O789" s="135">
        <f>VLOOKUP(B789,EXPLORACION!$A$2:$P$529,15,FALSE)</f>
        <v>4961650.9181000004</v>
      </c>
      <c r="P789" s="214">
        <f>VLOOKUP(B789,EXPLORACION!$A$2:$P$529,16,FALSE)</f>
        <v>2171454.5787999998</v>
      </c>
    </row>
    <row r="790" spans="1:16" ht="63.75" hidden="1">
      <c r="A790" s="212" t="str">
        <f t="shared" si="109"/>
        <v>DEI32P2E4</v>
      </c>
      <c r="B790" s="130" t="str">
        <f t="shared" si="110"/>
        <v>DEI32P2</v>
      </c>
      <c r="C790" s="254" t="str">
        <f t="shared" si="111"/>
        <v>DEI32</v>
      </c>
      <c r="D790" s="109" t="s">
        <v>584</v>
      </c>
      <c r="E790" s="171">
        <v>32</v>
      </c>
      <c r="F790" s="109">
        <v>2</v>
      </c>
      <c r="G790" s="171" t="s">
        <v>8</v>
      </c>
      <c r="H790" s="109">
        <v>4</v>
      </c>
      <c r="I790" s="137">
        <f>J789</f>
        <v>9</v>
      </c>
      <c r="J790" s="133">
        <v>12</v>
      </c>
      <c r="K790" s="137">
        <f t="shared" si="112"/>
        <v>3</v>
      </c>
      <c r="L790" s="109" t="s">
        <v>284</v>
      </c>
      <c r="M790" s="172" t="s">
        <v>1586</v>
      </c>
      <c r="N790" s="109"/>
      <c r="O790" s="135">
        <f>VLOOKUP(B790,EXPLORACION!$A$2:$P$529,15,FALSE)</f>
        <v>4961650.9181000004</v>
      </c>
      <c r="P790" s="214">
        <f>VLOOKUP(B790,EXPLORACION!$A$2:$P$529,16,FALSE)</f>
        <v>2171454.5787999998</v>
      </c>
    </row>
    <row r="791" spans="1:16" ht="102" hidden="1">
      <c r="A791" s="255" t="str">
        <f t="shared" si="109"/>
        <v>DEI32P2E5</v>
      </c>
      <c r="B791" s="218" t="str">
        <f t="shared" si="110"/>
        <v>DEI32P2</v>
      </c>
      <c r="C791" s="252" t="str">
        <f t="shared" si="111"/>
        <v>DEI32</v>
      </c>
      <c r="D791" s="220" t="s">
        <v>584</v>
      </c>
      <c r="E791" s="253">
        <v>32</v>
      </c>
      <c r="F791" s="109">
        <v>2</v>
      </c>
      <c r="G791" s="253" t="s">
        <v>8</v>
      </c>
      <c r="H791" s="220">
        <v>5</v>
      </c>
      <c r="I791" s="221">
        <f>J790</f>
        <v>12</v>
      </c>
      <c r="J791" s="222">
        <v>15</v>
      </c>
      <c r="K791" s="221">
        <f t="shared" si="112"/>
        <v>3</v>
      </c>
      <c r="L791" s="220" t="s">
        <v>284</v>
      </c>
      <c r="M791" s="223" t="s">
        <v>1585</v>
      </c>
      <c r="N791" s="220"/>
      <c r="O791" s="135">
        <f>VLOOKUP(B791,EXPLORACION!$A$2:$P$529,15,FALSE)</f>
        <v>4961650.9181000004</v>
      </c>
      <c r="P791" s="214">
        <f>VLOOKUP(B791,EXPLORACION!$A$2:$P$529,16,FALSE)</f>
        <v>2171454.5787999998</v>
      </c>
    </row>
    <row r="792" spans="1:16" ht="32.1" hidden="1" customHeight="1">
      <c r="A792" s="212" t="str">
        <f t="shared" si="109"/>
        <v>DEI32P3E1</v>
      </c>
      <c r="B792" s="130" t="str">
        <f t="shared" si="110"/>
        <v>DEI32P3</v>
      </c>
      <c r="C792" s="254" t="str">
        <f t="shared" si="111"/>
        <v>DEI32</v>
      </c>
      <c r="D792" s="109" t="s">
        <v>584</v>
      </c>
      <c r="E792" s="171">
        <v>32</v>
      </c>
      <c r="F792" s="109">
        <v>3</v>
      </c>
      <c r="G792" s="171" t="s">
        <v>8</v>
      </c>
      <c r="H792" s="109">
        <v>1</v>
      </c>
      <c r="I792" s="137">
        <v>0</v>
      </c>
      <c r="J792" s="133">
        <v>2</v>
      </c>
      <c r="K792" s="137">
        <f t="shared" si="112"/>
        <v>2</v>
      </c>
      <c r="L792" s="109" t="s">
        <v>12</v>
      </c>
      <c r="M792" s="172" t="s">
        <v>1587</v>
      </c>
      <c r="N792" s="109"/>
      <c r="O792" s="135">
        <f>VLOOKUP(B792,EXPLORACION!$A$2:$P$529,15,FALSE)</f>
        <v>4961652.4626000002</v>
      </c>
      <c r="P792" s="214">
        <f>VLOOKUP(B792,EXPLORACION!$A$2:$P$529,16,FALSE)</f>
        <v>2171466.2415</v>
      </c>
    </row>
    <row r="793" spans="1:16" ht="25.5" hidden="1">
      <c r="A793" s="212" t="str">
        <f t="shared" si="109"/>
        <v>DEI32P3E2</v>
      </c>
      <c r="B793" s="130" t="str">
        <f t="shared" si="110"/>
        <v>DEI32P3</v>
      </c>
      <c r="C793" s="254" t="str">
        <f t="shared" si="111"/>
        <v>DEI32</v>
      </c>
      <c r="D793" s="109" t="s">
        <v>584</v>
      </c>
      <c r="E793" s="171">
        <v>32</v>
      </c>
      <c r="F793" s="109">
        <v>3</v>
      </c>
      <c r="G793" s="171" t="s">
        <v>8</v>
      </c>
      <c r="H793" s="109">
        <v>2</v>
      </c>
      <c r="I793" s="137">
        <f>J792</f>
        <v>2</v>
      </c>
      <c r="J793" s="133">
        <v>8</v>
      </c>
      <c r="K793" s="137">
        <f t="shared" si="112"/>
        <v>6</v>
      </c>
      <c r="L793" s="109" t="s">
        <v>12</v>
      </c>
      <c r="M793" s="172" t="s">
        <v>1589</v>
      </c>
      <c r="N793" s="109"/>
      <c r="O793" s="135">
        <f>VLOOKUP(B793,EXPLORACION!$A$2:$P$529,15,FALSE)</f>
        <v>4961652.4626000002</v>
      </c>
      <c r="P793" s="214">
        <f>VLOOKUP(B793,EXPLORACION!$A$2:$P$529,16,FALSE)</f>
        <v>2171466.2415</v>
      </c>
    </row>
    <row r="794" spans="1:16" ht="38.25" hidden="1">
      <c r="A794" s="212" t="str">
        <f t="shared" si="109"/>
        <v>DEI32P3E3</v>
      </c>
      <c r="B794" s="130" t="str">
        <f t="shared" si="110"/>
        <v>DEI32P3</v>
      </c>
      <c r="C794" s="254" t="str">
        <f t="shared" si="111"/>
        <v>DEI32</v>
      </c>
      <c r="D794" s="109" t="s">
        <v>584</v>
      </c>
      <c r="E794" s="171">
        <v>32</v>
      </c>
      <c r="F794" s="109">
        <v>3</v>
      </c>
      <c r="G794" s="171" t="s">
        <v>8</v>
      </c>
      <c r="H794" s="109">
        <v>3</v>
      </c>
      <c r="I794" s="137">
        <f>J793</f>
        <v>8</v>
      </c>
      <c r="J794" s="133">
        <v>9</v>
      </c>
      <c r="K794" s="137">
        <f t="shared" si="112"/>
        <v>1</v>
      </c>
      <c r="L794" s="109" t="s">
        <v>284</v>
      </c>
      <c r="M794" s="172" t="s">
        <v>1577</v>
      </c>
      <c r="N794" s="109"/>
      <c r="O794" s="135">
        <f>VLOOKUP(B794,EXPLORACION!$A$2:$P$529,15,FALSE)</f>
        <v>4961652.4626000002</v>
      </c>
      <c r="P794" s="214">
        <f>VLOOKUP(B794,EXPLORACION!$A$2:$P$529,16,FALSE)</f>
        <v>2171466.2415</v>
      </c>
    </row>
    <row r="795" spans="1:16" ht="63.75" hidden="1">
      <c r="A795" s="212" t="str">
        <f t="shared" si="109"/>
        <v>DEI32P3E4</v>
      </c>
      <c r="B795" s="130" t="str">
        <f t="shared" si="110"/>
        <v>DEI32P3</v>
      </c>
      <c r="C795" s="254" t="str">
        <f t="shared" si="111"/>
        <v>DEI32</v>
      </c>
      <c r="D795" s="109" t="s">
        <v>584</v>
      </c>
      <c r="E795" s="171">
        <v>32</v>
      </c>
      <c r="F795" s="109">
        <v>3</v>
      </c>
      <c r="G795" s="171" t="s">
        <v>8</v>
      </c>
      <c r="H795" s="109">
        <v>4</v>
      </c>
      <c r="I795" s="137">
        <f>J794</f>
        <v>9</v>
      </c>
      <c r="J795" s="133">
        <v>11</v>
      </c>
      <c r="K795" s="137">
        <f t="shared" si="112"/>
        <v>2</v>
      </c>
      <c r="L795" s="109" t="s">
        <v>284</v>
      </c>
      <c r="M795" s="172" t="s">
        <v>1588</v>
      </c>
      <c r="N795" s="109"/>
      <c r="O795" s="135">
        <f>VLOOKUP(B795,EXPLORACION!$A$2:$P$529,15,FALSE)</f>
        <v>4961652.4626000002</v>
      </c>
      <c r="P795" s="214">
        <f>VLOOKUP(B795,EXPLORACION!$A$2:$P$529,16,FALSE)</f>
        <v>2171466.2415</v>
      </c>
    </row>
    <row r="796" spans="1:16" ht="76.5" hidden="1">
      <c r="A796" s="255" t="str">
        <f t="shared" si="109"/>
        <v>DEI32P3E5</v>
      </c>
      <c r="B796" s="218" t="str">
        <f t="shared" si="110"/>
        <v>DEI32P3</v>
      </c>
      <c r="C796" s="252" t="str">
        <f t="shared" si="111"/>
        <v>DEI32</v>
      </c>
      <c r="D796" s="220" t="s">
        <v>584</v>
      </c>
      <c r="E796" s="253">
        <v>32</v>
      </c>
      <c r="F796" s="109">
        <v>3</v>
      </c>
      <c r="G796" s="253" t="s">
        <v>8</v>
      </c>
      <c r="H796" s="220">
        <v>5</v>
      </c>
      <c r="I796" s="221">
        <f>J795</f>
        <v>11</v>
      </c>
      <c r="J796" s="222">
        <v>15</v>
      </c>
      <c r="K796" s="221">
        <f t="shared" si="112"/>
        <v>4</v>
      </c>
      <c r="L796" s="220" t="s">
        <v>284</v>
      </c>
      <c r="M796" s="223" t="s">
        <v>1590</v>
      </c>
      <c r="N796" s="220"/>
      <c r="O796" s="135">
        <f>VLOOKUP(B796,EXPLORACION!$A$2:$P$529,15,FALSE)</f>
        <v>4961652.4626000002</v>
      </c>
      <c r="P796" s="214">
        <f>VLOOKUP(B796,EXPLORACION!$A$2:$P$529,16,FALSE)</f>
        <v>2171466.2415</v>
      </c>
    </row>
    <row r="797" spans="1:16" ht="63.75" hidden="1">
      <c r="A797" s="212" t="str">
        <f t="shared" si="109"/>
        <v>DEI32P4E1</v>
      </c>
      <c r="B797" s="130" t="str">
        <f t="shared" si="110"/>
        <v>DEI32P4</v>
      </c>
      <c r="C797" s="254" t="str">
        <f t="shared" si="111"/>
        <v>DEI32</v>
      </c>
      <c r="D797" s="109" t="s">
        <v>584</v>
      </c>
      <c r="E797" s="171">
        <v>32</v>
      </c>
      <c r="F797" s="109">
        <v>4</v>
      </c>
      <c r="G797" s="171" t="s">
        <v>8</v>
      </c>
      <c r="H797" s="109">
        <v>1</v>
      </c>
      <c r="I797" s="137">
        <v>0</v>
      </c>
      <c r="J797" s="133">
        <v>4</v>
      </c>
      <c r="K797" s="137">
        <f t="shared" ref="K797:K802" si="113">J797-I797</f>
        <v>4</v>
      </c>
      <c r="L797" s="109" t="s">
        <v>338</v>
      </c>
      <c r="M797" s="172" t="s">
        <v>1591</v>
      </c>
      <c r="N797" s="109"/>
      <c r="O797" s="135">
        <f>VLOOKUP(B797,EXPLORACION!$A$2:$P$529,15,FALSE)</f>
        <v>4959060.9594999999</v>
      </c>
      <c r="P797" s="214">
        <f>VLOOKUP(B797,EXPLORACION!$A$2:$P$529,16,FALSE)</f>
        <v>2166738.1683999998</v>
      </c>
    </row>
    <row r="798" spans="1:16" ht="76.5" hidden="1">
      <c r="A798" s="212" t="str">
        <f t="shared" si="109"/>
        <v>DEI32P4E2</v>
      </c>
      <c r="B798" s="130" t="str">
        <f t="shared" si="110"/>
        <v>DEI32P4</v>
      </c>
      <c r="C798" s="254" t="str">
        <f t="shared" si="111"/>
        <v>DEI32</v>
      </c>
      <c r="D798" s="109" t="s">
        <v>584</v>
      </c>
      <c r="E798" s="171">
        <v>32</v>
      </c>
      <c r="F798" s="109">
        <v>4</v>
      </c>
      <c r="G798" s="171" t="s">
        <v>8</v>
      </c>
      <c r="H798" s="109">
        <v>2</v>
      </c>
      <c r="I798" s="137">
        <f>J797</f>
        <v>4</v>
      </c>
      <c r="J798" s="133">
        <v>7</v>
      </c>
      <c r="K798" s="137">
        <f t="shared" si="113"/>
        <v>3</v>
      </c>
      <c r="L798" s="109" t="s">
        <v>12</v>
      </c>
      <c r="M798" s="172" t="s">
        <v>1592</v>
      </c>
      <c r="N798" s="109"/>
      <c r="O798" s="135">
        <f>VLOOKUP(B798,EXPLORACION!$A$2:$P$529,15,FALSE)</f>
        <v>4959060.9594999999</v>
      </c>
      <c r="P798" s="214">
        <f>VLOOKUP(B798,EXPLORACION!$A$2:$P$529,16,FALSE)</f>
        <v>2166738.1683999998</v>
      </c>
    </row>
    <row r="799" spans="1:16" ht="51" hidden="1">
      <c r="A799" s="212" t="str">
        <f t="shared" si="109"/>
        <v>DEI32P4E3</v>
      </c>
      <c r="B799" s="130" t="str">
        <f t="shared" si="110"/>
        <v>DEI32P4</v>
      </c>
      <c r="C799" s="254" t="str">
        <f t="shared" si="111"/>
        <v>DEI32</v>
      </c>
      <c r="D799" s="109" t="s">
        <v>584</v>
      </c>
      <c r="E799" s="171">
        <v>32</v>
      </c>
      <c r="F799" s="109">
        <v>4</v>
      </c>
      <c r="G799" s="171" t="s">
        <v>8</v>
      </c>
      <c r="H799" s="109">
        <v>3</v>
      </c>
      <c r="I799" s="137">
        <f>J798</f>
        <v>7</v>
      </c>
      <c r="J799" s="133">
        <v>11</v>
      </c>
      <c r="K799" s="137">
        <f t="shared" si="113"/>
        <v>4</v>
      </c>
      <c r="L799" s="109" t="s">
        <v>284</v>
      </c>
      <c r="M799" s="172" t="s">
        <v>1593</v>
      </c>
      <c r="N799" s="109"/>
      <c r="O799" s="135">
        <f>VLOOKUP(B799,EXPLORACION!$A$2:$P$529,15,FALSE)</f>
        <v>4959060.9594999999</v>
      </c>
      <c r="P799" s="214">
        <f>VLOOKUP(B799,EXPLORACION!$A$2:$P$529,16,FALSE)</f>
        <v>2166738.1683999998</v>
      </c>
    </row>
    <row r="800" spans="1:16" ht="51" hidden="1">
      <c r="A800" s="212" t="str">
        <f t="shared" si="109"/>
        <v>DEI32P4E4</v>
      </c>
      <c r="B800" s="130" t="str">
        <f t="shared" si="110"/>
        <v>DEI32P4</v>
      </c>
      <c r="C800" s="254" t="str">
        <f t="shared" si="111"/>
        <v>DEI32</v>
      </c>
      <c r="D800" s="109" t="s">
        <v>584</v>
      </c>
      <c r="E800" s="171">
        <v>32</v>
      </c>
      <c r="F800" s="109">
        <v>4</v>
      </c>
      <c r="G800" s="171" t="s">
        <v>8</v>
      </c>
      <c r="H800" s="109">
        <v>4</v>
      </c>
      <c r="I800" s="137">
        <f>J799</f>
        <v>11</v>
      </c>
      <c r="J800" s="133">
        <v>12</v>
      </c>
      <c r="K800" s="137">
        <f t="shared" si="113"/>
        <v>1</v>
      </c>
      <c r="L800" s="109" t="s">
        <v>284</v>
      </c>
      <c r="M800" s="172" t="s">
        <v>1594</v>
      </c>
      <c r="N800" s="109"/>
      <c r="O800" s="135">
        <f>VLOOKUP(B800,EXPLORACION!$A$2:$P$529,15,FALSE)</f>
        <v>4959060.9594999999</v>
      </c>
      <c r="P800" s="214">
        <f>VLOOKUP(B800,EXPLORACION!$A$2:$P$529,16,FALSE)</f>
        <v>2166738.1683999998</v>
      </c>
    </row>
    <row r="801" spans="1:16" ht="51" hidden="1">
      <c r="A801" s="255" t="str">
        <f t="shared" si="109"/>
        <v>DEI32P4E5</v>
      </c>
      <c r="B801" s="218" t="str">
        <f t="shared" si="110"/>
        <v>DEI32P4</v>
      </c>
      <c r="C801" s="252" t="str">
        <f t="shared" si="111"/>
        <v>DEI32</v>
      </c>
      <c r="D801" s="220" t="s">
        <v>584</v>
      </c>
      <c r="E801" s="253">
        <v>32</v>
      </c>
      <c r="F801" s="109">
        <v>4</v>
      </c>
      <c r="G801" s="253" t="s">
        <v>8</v>
      </c>
      <c r="H801" s="220">
        <v>5</v>
      </c>
      <c r="I801" s="221">
        <f>J800</f>
        <v>12</v>
      </c>
      <c r="J801" s="222">
        <v>15</v>
      </c>
      <c r="K801" s="221">
        <f t="shared" si="113"/>
        <v>3</v>
      </c>
      <c r="L801" s="220" t="s">
        <v>12</v>
      </c>
      <c r="M801" s="223" t="s">
        <v>1595</v>
      </c>
      <c r="N801" s="220"/>
      <c r="O801" s="135">
        <f>VLOOKUP(B801,EXPLORACION!$A$2:$P$529,15,FALSE)</f>
        <v>4959060.9594999999</v>
      </c>
      <c r="P801" s="214">
        <f>VLOOKUP(B801,EXPLORACION!$A$2:$P$529,16,FALSE)</f>
        <v>2166738.1683999998</v>
      </c>
    </row>
    <row r="802" spans="1:16" hidden="1">
      <c r="A802" s="255" t="str">
        <f t="shared" si="109"/>
        <v>PYA33P1E1</v>
      </c>
      <c r="B802" s="218" t="str">
        <f t="shared" ref="B802:B810" si="114">CONCATENATE(D802,E802,G802,F802)</f>
        <v>PYA33P1</v>
      </c>
      <c r="C802" s="252" t="str">
        <f t="shared" ref="C802:C810" si="115">CONCATENATE(D802,E802)</f>
        <v>PYA33</v>
      </c>
      <c r="D802" s="220" t="s">
        <v>1368</v>
      </c>
      <c r="E802" s="253">
        <v>33</v>
      </c>
      <c r="F802" s="220">
        <v>1</v>
      </c>
      <c r="G802" s="253" t="s">
        <v>8</v>
      </c>
      <c r="H802" s="220">
        <v>1</v>
      </c>
      <c r="I802" s="221">
        <v>0</v>
      </c>
      <c r="J802" s="222">
        <v>0.1</v>
      </c>
      <c r="K802" s="221">
        <f t="shared" si="113"/>
        <v>0.1</v>
      </c>
      <c r="L802" s="220"/>
      <c r="M802" s="223" t="s">
        <v>860</v>
      </c>
      <c r="N802" s="220"/>
      <c r="O802" s="135">
        <f>VLOOKUP(B802,EXPLORACION!$A$2:$P$529,15,FALSE)</f>
        <v>4961650.9181000004</v>
      </c>
      <c r="P802" s="214">
        <f>VLOOKUP(B802,EXPLORACION!$A$2:$P$529,16,FALSE)</f>
        <v>2171454.5787999998</v>
      </c>
    </row>
    <row r="803" spans="1:16" ht="165.75" hidden="1">
      <c r="A803" s="255" t="str">
        <f t="shared" si="109"/>
        <v>PYA33P1E1</v>
      </c>
      <c r="B803" s="218" t="str">
        <f t="shared" si="114"/>
        <v>PYA33P1</v>
      </c>
      <c r="C803" s="252" t="str">
        <f t="shared" si="115"/>
        <v>PYA33</v>
      </c>
      <c r="D803" s="220" t="s">
        <v>1368</v>
      </c>
      <c r="E803" s="253">
        <v>33</v>
      </c>
      <c r="F803" s="220">
        <v>1</v>
      </c>
      <c r="G803" s="253" t="s">
        <v>8</v>
      </c>
      <c r="H803" s="220">
        <v>1</v>
      </c>
      <c r="I803" s="221">
        <f>J802</f>
        <v>0.1</v>
      </c>
      <c r="J803" s="222">
        <v>1</v>
      </c>
      <c r="K803" s="221">
        <f t="shared" ref="K803:K823" si="116">J803-I803</f>
        <v>0.9</v>
      </c>
      <c r="L803" s="220" t="s">
        <v>295</v>
      </c>
      <c r="M803" s="223" t="s">
        <v>1601</v>
      </c>
      <c r="N803" s="220"/>
      <c r="O803" s="135">
        <f>VLOOKUP(B803,EXPLORACION!$A$2:$P$529,15,FALSE)</f>
        <v>4961650.9181000004</v>
      </c>
      <c r="P803" s="214">
        <f>VLOOKUP(B803,EXPLORACION!$A$2:$P$529,16,FALSE)</f>
        <v>2171454.5787999998</v>
      </c>
    </row>
    <row r="804" spans="1:16" ht="140.25" hidden="1">
      <c r="A804" s="255" t="str">
        <f t="shared" si="109"/>
        <v>PYA33P1E2</v>
      </c>
      <c r="B804" s="218" t="str">
        <f t="shared" si="114"/>
        <v>PYA33P1</v>
      </c>
      <c r="C804" s="252" t="str">
        <f t="shared" si="115"/>
        <v>PYA33</v>
      </c>
      <c r="D804" s="220" t="s">
        <v>1368</v>
      </c>
      <c r="E804" s="253">
        <v>33</v>
      </c>
      <c r="F804" s="220">
        <v>1</v>
      </c>
      <c r="G804" s="253" t="s">
        <v>8</v>
      </c>
      <c r="H804" s="220">
        <v>2</v>
      </c>
      <c r="I804" s="221">
        <f>J803</f>
        <v>1</v>
      </c>
      <c r="J804" s="222">
        <v>2.5</v>
      </c>
      <c r="K804" s="221">
        <f t="shared" si="116"/>
        <v>1.5</v>
      </c>
      <c r="L804" s="220" t="s">
        <v>284</v>
      </c>
      <c r="M804" s="223" t="s">
        <v>1602</v>
      </c>
      <c r="N804" s="220"/>
      <c r="O804" s="135">
        <f>VLOOKUP(B804,EXPLORACION!$A$2:$P$529,15,FALSE)</f>
        <v>4961650.9181000004</v>
      </c>
      <c r="P804" s="214">
        <f>VLOOKUP(B804,EXPLORACION!$A$2:$P$529,16,FALSE)</f>
        <v>2171454.5787999998</v>
      </c>
    </row>
    <row r="805" spans="1:16" ht="140.25" hidden="1">
      <c r="A805" s="255" t="str">
        <f t="shared" si="109"/>
        <v>PYA33P1E3</v>
      </c>
      <c r="B805" s="218" t="str">
        <f t="shared" si="114"/>
        <v>PYA33P1</v>
      </c>
      <c r="C805" s="252" t="str">
        <f t="shared" si="115"/>
        <v>PYA33</v>
      </c>
      <c r="D805" s="220" t="s">
        <v>1368</v>
      </c>
      <c r="E805" s="253">
        <v>33</v>
      </c>
      <c r="F805" s="220">
        <v>1</v>
      </c>
      <c r="G805" s="253" t="s">
        <v>8</v>
      </c>
      <c r="H805" s="220">
        <v>3</v>
      </c>
      <c r="I805" s="221">
        <f>J804</f>
        <v>2.5</v>
      </c>
      <c r="J805" s="222">
        <v>5</v>
      </c>
      <c r="K805" s="221">
        <f t="shared" si="116"/>
        <v>2.5</v>
      </c>
      <c r="L805" s="220" t="s">
        <v>285</v>
      </c>
      <c r="M805" s="223" t="s">
        <v>1603</v>
      </c>
      <c r="N805" s="220"/>
      <c r="O805" s="135">
        <f>VLOOKUP(B805,EXPLORACION!$A$2:$P$529,15,FALSE)</f>
        <v>4961650.9181000004</v>
      </c>
      <c r="P805" s="214">
        <f>VLOOKUP(B805,EXPLORACION!$A$2:$P$529,16,FALSE)</f>
        <v>2171454.5787999998</v>
      </c>
    </row>
    <row r="806" spans="1:16" ht="140.25" hidden="1">
      <c r="A806" s="255" t="str">
        <f t="shared" si="109"/>
        <v>PYA33P1E4</v>
      </c>
      <c r="B806" s="218" t="str">
        <f t="shared" si="114"/>
        <v>PYA33P1</v>
      </c>
      <c r="C806" s="252" t="str">
        <f t="shared" si="115"/>
        <v>PYA33</v>
      </c>
      <c r="D806" s="220" t="s">
        <v>1368</v>
      </c>
      <c r="E806" s="253">
        <v>33</v>
      </c>
      <c r="F806" s="220">
        <v>1</v>
      </c>
      <c r="G806" s="253" t="s">
        <v>8</v>
      </c>
      <c r="H806" s="220">
        <v>4</v>
      </c>
      <c r="I806" s="221">
        <f>J805</f>
        <v>5</v>
      </c>
      <c r="J806" s="222">
        <v>10</v>
      </c>
      <c r="K806" s="221">
        <f t="shared" si="116"/>
        <v>5</v>
      </c>
      <c r="L806" s="220" t="s">
        <v>295</v>
      </c>
      <c r="M806" s="223" t="s">
        <v>1604</v>
      </c>
      <c r="N806" s="220"/>
      <c r="O806" s="135">
        <f>VLOOKUP(B806,EXPLORACION!$A$2:$P$529,15,FALSE)</f>
        <v>4961650.9181000004</v>
      </c>
      <c r="P806" s="214">
        <f>VLOOKUP(B806,EXPLORACION!$A$2:$P$529,16,FALSE)</f>
        <v>2171454.5787999998</v>
      </c>
    </row>
    <row r="807" spans="1:16" hidden="1">
      <c r="A807" s="162" t="str">
        <f t="shared" si="109"/>
        <v>PYA33P2E1</v>
      </c>
      <c r="B807" s="130" t="str">
        <f t="shared" si="114"/>
        <v>PYA33P2</v>
      </c>
      <c r="C807" s="254" t="str">
        <f t="shared" si="115"/>
        <v>PYA33</v>
      </c>
      <c r="D807" s="220" t="s">
        <v>1368</v>
      </c>
      <c r="E807" s="253">
        <v>33</v>
      </c>
      <c r="F807" s="220">
        <v>2</v>
      </c>
      <c r="G807" s="253" t="s">
        <v>8</v>
      </c>
      <c r="H807" s="220">
        <v>1</v>
      </c>
      <c r="I807" s="137">
        <v>0</v>
      </c>
      <c r="J807" s="133">
        <v>0.5</v>
      </c>
      <c r="K807" s="137">
        <f t="shared" si="116"/>
        <v>0.5</v>
      </c>
      <c r="L807" s="109"/>
      <c r="M807" s="223" t="s">
        <v>1485</v>
      </c>
      <c r="N807" s="220"/>
      <c r="O807" s="135">
        <f>VLOOKUP(B807,EXPLORACION!$A$2:$P$529,15,FALSE)</f>
        <v>4961650.9181000004</v>
      </c>
      <c r="P807" s="214">
        <f>VLOOKUP(B807,EXPLORACION!$A$2:$P$529,16,FALSE)</f>
        <v>2171454.5787999998</v>
      </c>
    </row>
    <row r="808" spans="1:16" ht="140.25" hidden="1">
      <c r="A808" s="162" t="str">
        <f t="shared" si="109"/>
        <v>PYA33P2E2</v>
      </c>
      <c r="B808" s="130" t="str">
        <f t="shared" si="114"/>
        <v>PYA33P2</v>
      </c>
      <c r="C808" s="254" t="str">
        <f t="shared" si="115"/>
        <v>PYA33</v>
      </c>
      <c r="D808" s="220" t="s">
        <v>1368</v>
      </c>
      <c r="E808" s="253">
        <v>33</v>
      </c>
      <c r="F808" s="220">
        <v>2</v>
      </c>
      <c r="G808" s="253" t="s">
        <v>8</v>
      </c>
      <c r="H808" s="220">
        <v>2</v>
      </c>
      <c r="I808" s="137">
        <v>0.5</v>
      </c>
      <c r="J808" s="133">
        <v>2</v>
      </c>
      <c r="K808" s="137">
        <f t="shared" si="116"/>
        <v>1.5</v>
      </c>
      <c r="L808" s="109" t="s">
        <v>285</v>
      </c>
      <c r="M808" s="223" t="s">
        <v>1609</v>
      </c>
      <c r="N808" s="220"/>
      <c r="O808" s="135">
        <f>VLOOKUP(B808,EXPLORACION!$A$2:$P$529,15,FALSE)</f>
        <v>4961650.9181000004</v>
      </c>
      <c r="P808" s="214">
        <f>VLOOKUP(B808,EXPLORACION!$A$2:$P$529,16,FALSE)</f>
        <v>2171454.5787999998</v>
      </c>
    </row>
    <row r="809" spans="1:16" ht="140.25" hidden="1">
      <c r="A809" s="162" t="str">
        <f t="shared" si="109"/>
        <v>PYA33P2E3</v>
      </c>
      <c r="B809" s="130" t="str">
        <f t="shared" si="114"/>
        <v>PYA33P2</v>
      </c>
      <c r="C809" s="254" t="str">
        <f t="shared" si="115"/>
        <v>PYA33</v>
      </c>
      <c r="D809" s="220" t="s">
        <v>1368</v>
      </c>
      <c r="E809" s="253">
        <v>33</v>
      </c>
      <c r="F809" s="220">
        <v>2</v>
      </c>
      <c r="G809" s="253" t="s">
        <v>8</v>
      </c>
      <c r="H809" s="220">
        <v>3</v>
      </c>
      <c r="I809" s="137">
        <f>J808</f>
        <v>2</v>
      </c>
      <c r="J809" s="133">
        <v>5</v>
      </c>
      <c r="K809" s="137">
        <f t="shared" si="116"/>
        <v>3</v>
      </c>
      <c r="L809" s="109" t="s">
        <v>284</v>
      </c>
      <c r="M809" s="223" t="s">
        <v>1610</v>
      </c>
      <c r="N809" s="220"/>
      <c r="O809" s="135">
        <f>VLOOKUP(B809,EXPLORACION!$A$2:$P$529,15,FALSE)</f>
        <v>4961650.9181000004</v>
      </c>
      <c r="P809" s="214">
        <f>VLOOKUP(B809,EXPLORACION!$A$2:$P$529,16,FALSE)</f>
        <v>2171454.5787999998</v>
      </c>
    </row>
    <row r="810" spans="1:16" ht="140.25" hidden="1">
      <c r="A810" s="162" t="str">
        <f t="shared" si="109"/>
        <v>PYA33P2E4</v>
      </c>
      <c r="B810" s="130" t="str">
        <f t="shared" si="114"/>
        <v>PYA33P2</v>
      </c>
      <c r="C810" s="254" t="str">
        <f t="shared" si="115"/>
        <v>PYA33</v>
      </c>
      <c r="D810" s="220" t="s">
        <v>1368</v>
      </c>
      <c r="E810" s="253">
        <v>33</v>
      </c>
      <c r="F810" s="220">
        <v>2</v>
      </c>
      <c r="G810" s="253" t="s">
        <v>8</v>
      </c>
      <c r="H810" s="220">
        <v>4</v>
      </c>
      <c r="I810" s="137">
        <f>J809</f>
        <v>5</v>
      </c>
      <c r="J810" s="133">
        <v>10</v>
      </c>
      <c r="K810" s="137">
        <f t="shared" si="116"/>
        <v>5</v>
      </c>
      <c r="L810" s="109" t="s">
        <v>284</v>
      </c>
      <c r="M810" s="223" t="s">
        <v>1611</v>
      </c>
      <c r="N810" s="220"/>
      <c r="O810" s="135">
        <f>VLOOKUP(B810,EXPLORACION!$A$2:$P$529,15,FALSE)</f>
        <v>4961650.9181000004</v>
      </c>
      <c r="P810" s="214">
        <f>VLOOKUP(B810,EXPLORACION!$A$2:$P$529,16,FALSE)</f>
        <v>2171454.5787999998</v>
      </c>
    </row>
    <row r="811" spans="1:16" hidden="1">
      <c r="A811" s="212" t="str">
        <f t="shared" si="109"/>
        <v>PYA33P3E1</v>
      </c>
      <c r="B811" s="130" t="str">
        <f t="shared" ref="B811:B841" si="117">CONCATENATE(D811,E811,G811,F811)</f>
        <v>PYA33P3</v>
      </c>
      <c r="C811" s="254" t="str">
        <f t="shared" ref="C811:C841" si="118">CONCATENATE(D811,E811)</f>
        <v>PYA33</v>
      </c>
      <c r="D811" s="109" t="s">
        <v>1368</v>
      </c>
      <c r="E811" s="171">
        <v>33</v>
      </c>
      <c r="F811" s="109">
        <v>3</v>
      </c>
      <c r="G811" s="171" t="s">
        <v>8</v>
      </c>
      <c r="H811" s="109">
        <v>1</v>
      </c>
      <c r="I811" s="137">
        <v>0</v>
      </c>
      <c r="J811" s="133">
        <v>0.1</v>
      </c>
      <c r="K811" s="137">
        <f t="shared" si="116"/>
        <v>0.1</v>
      </c>
      <c r="L811" s="109"/>
      <c r="M811" s="172" t="s">
        <v>1612</v>
      </c>
      <c r="N811" s="109"/>
      <c r="O811" s="135">
        <f>VLOOKUP(B811,EXPLORACION!$A$2:$P$529,15,FALSE)</f>
        <v>4961650.9181000004</v>
      </c>
      <c r="P811" s="214">
        <f>VLOOKUP(B811,EXPLORACION!$A$2:$P$529,16,FALSE)</f>
        <v>2171454.5787999998</v>
      </c>
    </row>
    <row r="812" spans="1:16" ht="140.25" hidden="1">
      <c r="A812" s="212" t="str">
        <f t="shared" si="109"/>
        <v>PYA33P3E2</v>
      </c>
      <c r="B812" s="130" t="str">
        <f t="shared" si="117"/>
        <v>PYA33P3</v>
      </c>
      <c r="C812" s="254" t="str">
        <f t="shared" si="118"/>
        <v>PYA33</v>
      </c>
      <c r="D812" s="109" t="s">
        <v>1368</v>
      </c>
      <c r="E812" s="171">
        <v>33</v>
      </c>
      <c r="F812" s="109">
        <v>3</v>
      </c>
      <c r="G812" s="171" t="s">
        <v>8</v>
      </c>
      <c r="H812" s="109">
        <v>2</v>
      </c>
      <c r="I812" s="137">
        <f>J811</f>
        <v>0.1</v>
      </c>
      <c r="J812" s="133">
        <v>2</v>
      </c>
      <c r="K812" s="137">
        <f t="shared" si="116"/>
        <v>1.9</v>
      </c>
      <c r="L812" s="109" t="s">
        <v>284</v>
      </c>
      <c r="M812" s="172" t="s">
        <v>1613</v>
      </c>
      <c r="N812" s="109"/>
      <c r="O812" s="135">
        <f>VLOOKUP(B812,EXPLORACION!$A$2:$P$529,15,FALSE)</f>
        <v>4961650.9181000004</v>
      </c>
      <c r="P812" s="214">
        <f>VLOOKUP(B812,EXPLORACION!$A$2:$P$529,16,FALSE)</f>
        <v>2171454.5787999998</v>
      </c>
    </row>
    <row r="813" spans="1:16" ht="140.25" hidden="1">
      <c r="A813" s="212" t="str">
        <f t="shared" si="109"/>
        <v>PYA33P3E3</v>
      </c>
      <c r="B813" s="130" t="str">
        <f t="shared" si="117"/>
        <v>PYA33P3</v>
      </c>
      <c r="C813" s="254" t="str">
        <f t="shared" si="118"/>
        <v>PYA33</v>
      </c>
      <c r="D813" s="109" t="s">
        <v>1368</v>
      </c>
      <c r="E813" s="171">
        <v>33</v>
      </c>
      <c r="F813" s="109">
        <v>3</v>
      </c>
      <c r="G813" s="171" t="s">
        <v>8</v>
      </c>
      <c r="H813" s="109">
        <v>3</v>
      </c>
      <c r="I813" s="137">
        <f>J812</f>
        <v>2</v>
      </c>
      <c r="J813" s="133">
        <v>5</v>
      </c>
      <c r="K813" s="137">
        <f t="shared" si="116"/>
        <v>3</v>
      </c>
      <c r="L813" s="109" t="s">
        <v>284</v>
      </c>
      <c r="M813" s="172" t="s">
        <v>1614</v>
      </c>
      <c r="N813" s="109"/>
      <c r="O813" s="135">
        <f>VLOOKUP(B813,EXPLORACION!$A$2:$P$529,15,FALSE)</f>
        <v>4961650.9181000004</v>
      </c>
      <c r="P813" s="214">
        <f>VLOOKUP(B813,EXPLORACION!$A$2:$P$529,16,FALSE)</f>
        <v>2171454.5787999998</v>
      </c>
    </row>
    <row r="814" spans="1:16" ht="140.25" hidden="1">
      <c r="A814" s="255" t="str">
        <f t="shared" si="109"/>
        <v>PYA33P3E4</v>
      </c>
      <c r="B814" s="218" t="str">
        <f t="shared" si="117"/>
        <v>PYA33P3</v>
      </c>
      <c r="C814" s="252" t="str">
        <f t="shared" si="118"/>
        <v>PYA33</v>
      </c>
      <c r="D814" s="220" t="s">
        <v>1368</v>
      </c>
      <c r="E814" s="253">
        <v>33</v>
      </c>
      <c r="F814" s="109">
        <v>3</v>
      </c>
      <c r="G814" s="253" t="s">
        <v>8</v>
      </c>
      <c r="H814" s="220">
        <v>4</v>
      </c>
      <c r="I814" s="221">
        <f>J813</f>
        <v>5</v>
      </c>
      <c r="J814" s="222">
        <v>10</v>
      </c>
      <c r="K814" s="221">
        <f t="shared" si="116"/>
        <v>5</v>
      </c>
      <c r="L814" s="220" t="s">
        <v>285</v>
      </c>
      <c r="M814" s="223" t="s">
        <v>1615</v>
      </c>
      <c r="N814" s="220"/>
      <c r="O814" s="135">
        <f>VLOOKUP(B814,EXPLORACION!$A$2:$P$529,15,FALSE)</f>
        <v>4961650.9181000004</v>
      </c>
      <c r="P814" s="214">
        <f>VLOOKUP(B814,EXPLORACION!$A$2:$P$529,16,FALSE)</f>
        <v>2171454.5787999998</v>
      </c>
    </row>
    <row r="815" spans="1:16" hidden="1">
      <c r="A815" s="255" t="str">
        <f t="shared" si="109"/>
        <v>PYA34P1E1</v>
      </c>
      <c r="B815" s="218" t="str">
        <f t="shared" si="117"/>
        <v>PYA34P1</v>
      </c>
      <c r="C815" s="252" t="str">
        <f t="shared" si="118"/>
        <v>PYA34</v>
      </c>
      <c r="D815" s="220" t="s">
        <v>1368</v>
      </c>
      <c r="E815" s="253">
        <v>34</v>
      </c>
      <c r="F815" s="220">
        <v>1</v>
      </c>
      <c r="G815" s="253" t="s">
        <v>8</v>
      </c>
      <c r="H815" s="220">
        <v>1</v>
      </c>
      <c r="I815" s="221">
        <v>0</v>
      </c>
      <c r="J815" s="222">
        <v>0.1</v>
      </c>
      <c r="K815" s="221">
        <f t="shared" si="116"/>
        <v>0.1</v>
      </c>
      <c r="L815" s="220"/>
      <c r="M815" s="223" t="s">
        <v>1622</v>
      </c>
      <c r="N815" s="220"/>
      <c r="O815" s="135">
        <f>VLOOKUP(B815,EXPLORACION!$A$2:$P$529,15,FALSE)</f>
        <v>4959906.5220999997</v>
      </c>
      <c r="P815" s="214">
        <f>VLOOKUP(B815,EXPLORACION!$A$2:$P$529,16,FALSE)</f>
        <v>2168412.8807999999</v>
      </c>
    </row>
    <row r="816" spans="1:16" ht="102" hidden="1">
      <c r="A816" s="255" t="str">
        <f t="shared" si="109"/>
        <v>PYA34P1E2</v>
      </c>
      <c r="B816" s="218" t="str">
        <f t="shared" si="117"/>
        <v>PYA34P1</v>
      </c>
      <c r="C816" s="252" t="str">
        <f t="shared" si="118"/>
        <v>PYA34</v>
      </c>
      <c r="D816" s="220" t="s">
        <v>1368</v>
      </c>
      <c r="E816" s="253">
        <v>34</v>
      </c>
      <c r="F816" s="220">
        <v>1</v>
      </c>
      <c r="G816" s="253" t="s">
        <v>8</v>
      </c>
      <c r="H816" s="220">
        <v>2</v>
      </c>
      <c r="I816" s="221">
        <f>J815</f>
        <v>0.1</v>
      </c>
      <c r="J816" s="222">
        <v>2.5</v>
      </c>
      <c r="K816" s="221">
        <f t="shared" si="116"/>
        <v>2.4</v>
      </c>
      <c r="L816" s="220" t="s">
        <v>285</v>
      </c>
      <c r="M816" s="223" t="s">
        <v>1623</v>
      </c>
      <c r="N816" s="220"/>
      <c r="O816" s="135">
        <f>VLOOKUP(B816,EXPLORACION!$A$2:$P$529,15,FALSE)</f>
        <v>4959906.5220999997</v>
      </c>
      <c r="P816" s="214">
        <f>VLOOKUP(B816,EXPLORACION!$A$2:$P$529,16,FALSE)</f>
        <v>2168412.8807999999</v>
      </c>
    </row>
    <row r="817" spans="1:16" ht="38.25" hidden="1">
      <c r="A817" s="255" t="str">
        <f t="shared" si="109"/>
        <v>PYA34P1E3</v>
      </c>
      <c r="B817" s="218" t="str">
        <f t="shared" si="117"/>
        <v>PYA34P1</v>
      </c>
      <c r="C817" s="252" t="str">
        <f t="shared" si="118"/>
        <v>PYA34</v>
      </c>
      <c r="D817" s="220" t="s">
        <v>1368</v>
      </c>
      <c r="E817" s="253">
        <v>34</v>
      </c>
      <c r="F817" s="220">
        <v>1</v>
      </c>
      <c r="G817" s="253" t="s">
        <v>8</v>
      </c>
      <c r="H817" s="220">
        <v>3</v>
      </c>
      <c r="I817" s="221">
        <f>J816</f>
        <v>2.5</v>
      </c>
      <c r="J817" s="222">
        <v>10</v>
      </c>
      <c r="K817" s="221">
        <f t="shared" si="116"/>
        <v>7.5</v>
      </c>
      <c r="L817" s="220"/>
      <c r="M817" s="223" t="s">
        <v>1624</v>
      </c>
      <c r="N817" s="220"/>
      <c r="O817" s="135">
        <f>VLOOKUP(B817,EXPLORACION!$A$2:$P$529,15,FALSE)</f>
        <v>4959906.5220999997</v>
      </c>
      <c r="P817" s="214">
        <f>VLOOKUP(B817,EXPLORACION!$A$2:$P$529,16,FALSE)</f>
        <v>2168412.8807999999</v>
      </c>
    </row>
    <row r="818" spans="1:16" hidden="1">
      <c r="A818" s="212" t="str">
        <f t="shared" si="109"/>
        <v>PYA34P2E1</v>
      </c>
      <c r="B818" s="130" t="str">
        <f t="shared" si="117"/>
        <v>PYA34P2</v>
      </c>
      <c r="C818" s="254" t="str">
        <f t="shared" si="118"/>
        <v>PYA34</v>
      </c>
      <c r="D818" s="109" t="s">
        <v>1368</v>
      </c>
      <c r="E818" s="171">
        <v>34</v>
      </c>
      <c r="F818" s="109">
        <v>2</v>
      </c>
      <c r="G818" s="171" t="s">
        <v>8</v>
      </c>
      <c r="H818" s="109">
        <v>1</v>
      </c>
      <c r="I818" s="137">
        <v>0</v>
      </c>
      <c r="J818" s="133">
        <v>0.1</v>
      </c>
      <c r="K818" s="137">
        <f t="shared" si="116"/>
        <v>0.1</v>
      </c>
      <c r="L818" s="109"/>
      <c r="M818" s="223" t="s">
        <v>1622</v>
      </c>
      <c r="N818" s="109"/>
      <c r="O818" s="135">
        <f>VLOOKUP(B818,EXPLORACION!$A$2:$P$529,15,FALSE)</f>
        <v>4959906.5040999996</v>
      </c>
      <c r="P818" s="214">
        <f>VLOOKUP(B818,EXPLORACION!$A$2:$P$529,16,FALSE)</f>
        <v>2168402.8894000002</v>
      </c>
    </row>
    <row r="819" spans="1:16" ht="114.75" hidden="1">
      <c r="A819" s="212" t="str">
        <f t="shared" si="109"/>
        <v>PYA34P2E2</v>
      </c>
      <c r="B819" s="130" t="str">
        <f t="shared" si="117"/>
        <v>PYA34P2</v>
      </c>
      <c r="C819" s="254" t="str">
        <f t="shared" si="118"/>
        <v>PYA34</v>
      </c>
      <c r="D819" s="109" t="s">
        <v>1368</v>
      </c>
      <c r="E819" s="171">
        <v>34</v>
      </c>
      <c r="F819" s="109">
        <v>2</v>
      </c>
      <c r="G819" s="171" t="s">
        <v>8</v>
      </c>
      <c r="H819" s="109">
        <v>2</v>
      </c>
      <c r="I819" s="137">
        <f>J818</f>
        <v>0.1</v>
      </c>
      <c r="J819" s="133">
        <v>2.5</v>
      </c>
      <c r="K819" s="137">
        <f t="shared" si="116"/>
        <v>2.4</v>
      </c>
      <c r="L819" s="109" t="s">
        <v>999</v>
      </c>
      <c r="M819" s="223" t="s">
        <v>1625</v>
      </c>
      <c r="N819" s="109"/>
      <c r="O819" s="135">
        <f>VLOOKUP(B819,EXPLORACION!$A$2:$P$529,15,FALSE)</f>
        <v>4959906.5040999996</v>
      </c>
      <c r="P819" s="214">
        <f>VLOOKUP(B819,EXPLORACION!$A$2:$P$529,16,FALSE)</f>
        <v>2168402.8894000002</v>
      </c>
    </row>
    <row r="820" spans="1:16" ht="38.25" hidden="1">
      <c r="A820" s="255" t="str">
        <f t="shared" si="109"/>
        <v>PYA34P2E3</v>
      </c>
      <c r="B820" s="218" t="str">
        <f t="shared" si="117"/>
        <v>PYA34P2</v>
      </c>
      <c r="C820" s="252" t="str">
        <f t="shared" si="118"/>
        <v>PYA34</v>
      </c>
      <c r="D820" s="220" t="s">
        <v>1368</v>
      </c>
      <c r="E820" s="253">
        <v>34</v>
      </c>
      <c r="F820" s="220">
        <v>2</v>
      </c>
      <c r="G820" s="253" t="s">
        <v>8</v>
      </c>
      <c r="H820" s="220">
        <v>3</v>
      </c>
      <c r="I820" s="221">
        <f>J819</f>
        <v>2.5</v>
      </c>
      <c r="J820" s="222">
        <v>10</v>
      </c>
      <c r="K820" s="221">
        <f t="shared" si="116"/>
        <v>7.5</v>
      </c>
      <c r="L820" s="220"/>
      <c r="M820" s="223" t="s">
        <v>1626</v>
      </c>
      <c r="N820" s="220"/>
      <c r="O820" s="135">
        <f>VLOOKUP(B820,EXPLORACION!$A$2:$P$529,15,FALSE)</f>
        <v>4959906.5040999996</v>
      </c>
      <c r="P820" s="214">
        <f>VLOOKUP(B820,EXPLORACION!$A$2:$P$529,16,FALSE)</f>
        <v>2168402.8894000002</v>
      </c>
    </row>
    <row r="821" spans="1:16" hidden="1">
      <c r="A821" s="212" t="str">
        <f t="shared" si="109"/>
        <v>PYA34P3E1</v>
      </c>
      <c r="B821" s="130" t="str">
        <f t="shared" si="117"/>
        <v>PYA34P3</v>
      </c>
      <c r="C821" s="254" t="str">
        <f t="shared" si="118"/>
        <v>PYA34</v>
      </c>
      <c r="D821" s="109" t="s">
        <v>1368</v>
      </c>
      <c r="E821" s="171">
        <v>34</v>
      </c>
      <c r="F821" s="109">
        <v>3</v>
      </c>
      <c r="G821" s="171" t="s">
        <v>8</v>
      </c>
      <c r="H821" s="109">
        <v>1</v>
      </c>
      <c r="I821" s="137">
        <v>0</v>
      </c>
      <c r="J821" s="133">
        <v>0.1</v>
      </c>
      <c r="K821" s="137">
        <f t="shared" si="116"/>
        <v>0.1</v>
      </c>
      <c r="L821" s="109"/>
      <c r="M821" s="223" t="s">
        <v>1622</v>
      </c>
      <c r="N821" s="109"/>
      <c r="O821" s="135">
        <f>VLOOKUP(B821,EXPLORACION!$A$2:$P$529,15,FALSE)</f>
        <v>4959916.4881999996</v>
      </c>
      <c r="P821" s="214">
        <f>VLOOKUP(B821,EXPLORACION!$A$2:$P$529,16,FALSE)</f>
        <v>2168398.8747999999</v>
      </c>
    </row>
    <row r="822" spans="1:16" ht="114.75" hidden="1">
      <c r="A822" s="212" t="str">
        <f t="shared" si="109"/>
        <v>PYA34P3E2</v>
      </c>
      <c r="B822" s="130" t="str">
        <f t="shared" si="117"/>
        <v>PYA34P3</v>
      </c>
      <c r="C822" s="254" t="str">
        <f t="shared" si="118"/>
        <v>PYA34</v>
      </c>
      <c r="D822" s="109" t="s">
        <v>1368</v>
      </c>
      <c r="E822" s="171">
        <v>34</v>
      </c>
      <c r="F822" s="109">
        <v>3</v>
      </c>
      <c r="G822" s="171" t="s">
        <v>8</v>
      </c>
      <c r="H822" s="109">
        <v>2</v>
      </c>
      <c r="I822" s="137">
        <f>J821</f>
        <v>0.1</v>
      </c>
      <c r="J822" s="133">
        <v>2.5</v>
      </c>
      <c r="K822" s="137">
        <f t="shared" si="116"/>
        <v>2.4</v>
      </c>
      <c r="L822" s="109" t="s">
        <v>1628</v>
      </c>
      <c r="M822" s="223" t="s">
        <v>1627</v>
      </c>
      <c r="N822" s="109"/>
      <c r="O822" s="135">
        <f>VLOOKUP(B822,EXPLORACION!$A$2:$P$529,15,FALSE)</f>
        <v>4959916.4881999996</v>
      </c>
      <c r="P822" s="214">
        <f>VLOOKUP(B822,EXPLORACION!$A$2:$P$529,16,FALSE)</f>
        <v>2168398.8747999999</v>
      </c>
    </row>
    <row r="823" spans="1:16" ht="38.25" hidden="1">
      <c r="A823" s="255" t="str">
        <f t="shared" si="109"/>
        <v>PYA34P3E3</v>
      </c>
      <c r="B823" s="218" t="str">
        <f t="shared" si="117"/>
        <v>PYA34P3</v>
      </c>
      <c r="C823" s="252" t="str">
        <f t="shared" si="118"/>
        <v>PYA34</v>
      </c>
      <c r="D823" s="220" t="s">
        <v>1368</v>
      </c>
      <c r="E823" s="253">
        <v>34</v>
      </c>
      <c r="F823" s="220">
        <v>3</v>
      </c>
      <c r="G823" s="253" t="s">
        <v>8</v>
      </c>
      <c r="H823" s="220">
        <v>3</v>
      </c>
      <c r="I823" s="221">
        <f>J822</f>
        <v>2.5</v>
      </c>
      <c r="J823" s="222">
        <v>10</v>
      </c>
      <c r="K823" s="221">
        <f t="shared" si="116"/>
        <v>7.5</v>
      </c>
      <c r="L823" s="220"/>
      <c r="M823" s="223" t="s">
        <v>1629</v>
      </c>
      <c r="N823" s="220"/>
      <c r="O823" s="135">
        <f>VLOOKUP(B823,EXPLORACION!$A$2:$P$529,15,FALSE)</f>
        <v>4959916.4881999996</v>
      </c>
      <c r="P823" s="214">
        <f>VLOOKUP(B823,EXPLORACION!$A$2:$P$529,16,FALSE)</f>
        <v>2168398.8747999999</v>
      </c>
    </row>
    <row r="824" spans="1:16" hidden="1">
      <c r="A824" s="212" t="str">
        <f t="shared" si="109"/>
        <v>LHL35P1E</v>
      </c>
      <c r="B824" s="130" t="str">
        <f t="shared" si="117"/>
        <v>LHL35P1</v>
      </c>
      <c r="C824" s="254" t="str">
        <f t="shared" si="118"/>
        <v>LHL35</v>
      </c>
      <c r="D824" s="109" t="s">
        <v>844</v>
      </c>
      <c r="E824" s="171">
        <v>35</v>
      </c>
      <c r="F824" s="109">
        <v>1</v>
      </c>
      <c r="G824" s="171" t="s">
        <v>8</v>
      </c>
      <c r="H824" s="109"/>
      <c r="I824" s="137">
        <v>0</v>
      </c>
      <c r="J824" s="133">
        <v>7.0000000000000007E-2</v>
      </c>
      <c r="K824" s="137">
        <f>J824-I824</f>
        <v>7.0000000000000007E-2</v>
      </c>
      <c r="L824" s="109"/>
      <c r="M824" s="172" t="s">
        <v>1639</v>
      </c>
      <c r="N824" s="109"/>
      <c r="O824" s="135">
        <f>VLOOKUP(B824,EXPLORACION!$A$2:$P$529,15,FALSE)</f>
        <v>4962941.7873</v>
      </c>
      <c r="P824" s="214">
        <f>VLOOKUP(B824,EXPLORACION!$A$2:$P$529,16,FALSE)</f>
        <v>2173677.0230999999</v>
      </c>
    </row>
    <row r="825" spans="1:16" ht="25.5" hidden="1">
      <c r="A825" s="212" t="str">
        <f t="shared" si="109"/>
        <v>LHL35P1E</v>
      </c>
      <c r="B825" s="130" t="str">
        <f t="shared" si="117"/>
        <v>LHL35P1</v>
      </c>
      <c r="C825" s="254" t="str">
        <f t="shared" si="118"/>
        <v>LHL35</v>
      </c>
      <c r="D825" s="109" t="s">
        <v>844</v>
      </c>
      <c r="E825" s="171">
        <v>35</v>
      </c>
      <c r="F825" s="109">
        <v>1</v>
      </c>
      <c r="G825" s="171" t="s">
        <v>8</v>
      </c>
      <c r="H825" s="109"/>
      <c r="I825" s="137">
        <f>J824</f>
        <v>7.0000000000000007E-2</v>
      </c>
      <c r="J825" s="133">
        <v>0.15</v>
      </c>
      <c r="K825" s="137">
        <f>J825-I825</f>
        <v>7.9999999999999988E-2</v>
      </c>
      <c r="L825" s="109"/>
      <c r="M825" s="172" t="s">
        <v>1640</v>
      </c>
      <c r="N825" s="109"/>
      <c r="O825" s="135">
        <f>VLOOKUP(B825,EXPLORACION!$A$2:$P$529,15,FALSE)</f>
        <v>4962941.7873</v>
      </c>
      <c r="P825" s="214">
        <f>VLOOKUP(B825,EXPLORACION!$A$2:$P$529,16,FALSE)</f>
        <v>2173677.0230999999</v>
      </c>
    </row>
    <row r="826" spans="1:16" ht="38.25" hidden="1">
      <c r="A826" s="212" t="str">
        <f t="shared" si="109"/>
        <v>LHL35P1E1</v>
      </c>
      <c r="B826" s="130" t="str">
        <f t="shared" si="117"/>
        <v>LHL35P1</v>
      </c>
      <c r="C826" s="254" t="str">
        <f t="shared" si="118"/>
        <v>LHL35</v>
      </c>
      <c r="D826" s="109" t="s">
        <v>844</v>
      </c>
      <c r="E826" s="171">
        <v>35</v>
      </c>
      <c r="F826" s="109">
        <v>1</v>
      </c>
      <c r="G826" s="171" t="s">
        <v>8</v>
      </c>
      <c r="H826" s="109">
        <v>1</v>
      </c>
      <c r="I826" s="137">
        <f>J825</f>
        <v>0.15</v>
      </c>
      <c r="J826" s="133">
        <v>7</v>
      </c>
      <c r="K826" s="137">
        <f>J826-I826</f>
        <v>6.85</v>
      </c>
      <c r="L826" s="109" t="s">
        <v>284</v>
      </c>
      <c r="M826" s="172" t="s">
        <v>1641</v>
      </c>
      <c r="N826" s="109"/>
      <c r="O826" s="135">
        <f>VLOOKUP(B826,EXPLORACION!$A$2:$P$529,15,FALSE)</f>
        <v>4962941.7873</v>
      </c>
      <c r="P826" s="214">
        <f>VLOOKUP(B826,EXPLORACION!$A$2:$P$529,16,FALSE)</f>
        <v>2173677.0230999999</v>
      </c>
    </row>
    <row r="827" spans="1:16" ht="38.25" hidden="1">
      <c r="A827" s="212" t="str">
        <f t="shared" si="109"/>
        <v>LHL35P1E2</v>
      </c>
      <c r="B827" s="130" t="str">
        <f t="shared" si="117"/>
        <v>LHL35P1</v>
      </c>
      <c r="C827" s="254" t="str">
        <f t="shared" si="118"/>
        <v>LHL35</v>
      </c>
      <c r="D827" s="109" t="s">
        <v>844</v>
      </c>
      <c r="E827" s="171">
        <v>35</v>
      </c>
      <c r="F827" s="109">
        <v>1</v>
      </c>
      <c r="G827" s="171" t="s">
        <v>8</v>
      </c>
      <c r="H827" s="109">
        <v>2</v>
      </c>
      <c r="I827" s="137">
        <f>J826</f>
        <v>7</v>
      </c>
      <c r="J827" s="133">
        <v>10</v>
      </c>
      <c r="K827" s="137">
        <f>J827-I827</f>
        <v>3</v>
      </c>
      <c r="L827" s="109" t="s">
        <v>286</v>
      </c>
      <c r="M827" s="172" t="s">
        <v>1642</v>
      </c>
      <c r="N827" s="109"/>
      <c r="O827" s="135">
        <f>VLOOKUP(B827,EXPLORACION!$A$2:$P$529,15,FALSE)</f>
        <v>4962941.7873</v>
      </c>
      <c r="P827" s="214">
        <f>VLOOKUP(B827,EXPLORACION!$A$2:$P$529,16,FALSE)</f>
        <v>2173677.0230999999</v>
      </c>
    </row>
    <row r="828" spans="1:16" ht="38.25" hidden="1">
      <c r="A828" s="212" t="str">
        <f t="shared" si="109"/>
        <v>LHL35P1E3</v>
      </c>
      <c r="B828" s="130" t="str">
        <f t="shared" si="117"/>
        <v>LHL35P1</v>
      </c>
      <c r="C828" s="254" t="str">
        <f t="shared" si="118"/>
        <v>LHL35</v>
      </c>
      <c r="D828" s="109" t="s">
        <v>844</v>
      </c>
      <c r="E828" s="171">
        <v>35</v>
      </c>
      <c r="F828" s="109">
        <v>1</v>
      </c>
      <c r="G828" s="171" t="s">
        <v>8</v>
      </c>
      <c r="H828" s="109">
        <v>3</v>
      </c>
      <c r="I828" s="137">
        <f>J827</f>
        <v>10</v>
      </c>
      <c r="J828" s="133">
        <v>15</v>
      </c>
      <c r="K828" s="137">
        <f>J828-I828</f>
        <v>5</v>
      </c>
      <c r="L828" s="109" t="s">
        <v>1533</v>
      </c>
      <c r="M828" s="172" t="s">
        <v>1643</v>
      </c>
      <c r="N828" s="109"/>
      <c r="O828" s="135">
        <f>VLOOKUP(B828,EXPLORACION!$A$2:$P$529,15,FALSE)</f>
        <v>4962941.7873</v>
      </c>
      <c r="P828" s="214">
        <f>VLOOKUP(B828,EXPLORACION!$A$2:$P$529,16,FALSE)</f>
        <v>2173677.0230999999</v>
      </c>
    </row>
    <row r="829" spans="1:16" hidden="1">
      <c r="A829" s="212" t="str">
        <f>CONCATENATE(D829,E829,G829,F829,"E",H831)</f>
        <v>LHL35P2E1</v>
      </c>
      <c r="B829" s="130" t="str">
        <f t="shared" si="117"/>
        <v>LHL35P2</v>
      </c>
      <c r="C829" s="254" t="str">
        <f t="shared" si="118"/>
        <v>LHL35</v>
      </c>
      <c r="D829" s="109" t="s">
        <v>844</v>
      </c>
      <c r="E829" s="171">
        <v>35</v>
      </c>
      <c r="F829" s="109">
        <v>2</v>
      </c>
      <c r="G829" s="171" t="s">
        <v>8</v>
      </c>
      <c r="H829" s="109"/>
      <c r="I829" s="137">
        <v>0</v>
      </c>
      <c r="J829" s="133">
        <v>7.0000000000000007E-2</v>
      </c>
      <c r="K829" s="137">
        <f t="shared" ref="K829:K836" si="119">J829-I829</f>
        <v>7.0000000000000007E-2</v>
      </c>
      <c r="L829" s="220"/>
      <c r="M829" s="172" t="s">
        <v>1639</v>
      </c>
      <c r="N829" s="220"/>
      <c r="O829" s="135">
        <f>VLOOKUP(B829,EXPLORACION!$A$2:$P$529,15,FALSE)</f>
        <v>4962941.7873</v>
      </c>
      <c r="P829" s="214">
        <f>VLOOKUP(B829,EXPLORACION!$A$2:$P$529,16,FALSE)</f>
        <v>2173677.0230999999</v>
      </c>
    </row>
    <row r="830" spans="1:16" ht="25.5" hidden="1">
      <c r="A830" s="212" t="str">
        <f>CONCATENATE(D830,E830,G830,F830,"E",H832)</f>
        <v>LHL35P2E2</v>
      </c>
      <c r="B830" s="130" t="str">
        <f t="shared" si="117"/>
        <v>LHL35P2</v>
      </c>
      <c r="C830" s="254" t="str">
        <f t="shared" si="118"/>
        <v>LHL35</v>
      </c>
      <c r="D830" s="109" t="s">
        <v>844</v>
      </c>
      <c r="E830" s="171">
        <v>35</v>
      </c>
      <c r="F830" s="109">
        <v>2</v>
      </c>
      <c r="G830" s="171" t="s">
        <v>8</v>
      </c>
      <c r="H830" s="109"/>
      <c r="I830" s="137">
        <f>J829</f>
        <v>7.0000000000000007E-2</v>
      </c>
      <c r="J830" s="133">
        <v>0.15</v>
      </c>
      <c r="K830" s="137">
        <f t="shared" si="119"/>
        <v>7.9999999999999988E-2</v>
      </c>
      <c r="L830" s="109"/>
      <c r="M830" s="172" t="s">
        <v>1640</v>
      </c>
      <c r="N830" s="109"/>
      <c r="O830" s="135">
        <f>VLOOKUP(B830,EXPLORACION!$A$2:$P$529,15,FALSE)</f>
        <v>4962941.7873</v>
      </c>
      <c r="P830" s="214">
        <f>VLOOKUP(B830,EXPLORACION!$A$2:$P$529,16,FALSE)</f>
        <v>2173677.0230999999</v>
      </c>
    </row>
    <row r="831" spans="1:16" ht="51" hidden="1">
      <c r="A831" s="212" t="str">
        <f>CONCATENATE(D831,E831,G831,F831,"E",H833)</f>
        <v>LHL35P2E3</v>
      </c>
      <c r="B831" s="130" t="str">
        <f t="shared" si="117"/>
        <v>LHL35P2</v>
      </c>
      <c r="C831" s="254" t="str">
        <f t="shared" si="118"/>
        <v>LHL35</v>
      </c>
      <c r="D831" s="109" t="s">
        <v>844</v>
      </c>
      <c r="E831" s="171">
        <v>35</v>
      </c>
      <c r="F831" s="109">
        <v>2</v>
      </c>
      <c r="G831" s="171" t="s">
        <v>8</v>
      </c>
      <c r="H831" s="109">
        <v>1</v>
      </c>
      <c r="I831" s="137">
        <f>J830</f>
        <v>0.15</v>
      </c>
      <c r="J831" s="133">
        <v>3</v>
      </c>
      <c r="K831" s="137">
        <f t="shared" si="119"/>
        <v>2.85</v>
      </c>
      <c r="L831" s="109" t="s">
        <v>463</v>
      </c>
      <c r="M831" s="172" t="s">
        <v>1644</v>
      </c>
      <c r="N831" s="109"/>
      <c r="O831" s="135">
        <f>VLOOKUP(B831,EXPLORACION!$A$2:$P$529,15,FALSE)</f>
        <v>4962941.7873</v>
      </c>
      <c r="P831" s="214">
        <f>VLOOKUP(B831,EXPLORACION!$A$2:$P$529,16,FALSE)</f>
        <v>2173677.0230999999</v>
      </c>
    </row>
    <row r="832" spans="1:16" ht="38.25" hidden="1">
      <c r="A832" s="212" t="e">
        <f>CONCATENATE(D832,E832,G832,F832,"E",#REF!)</f>
        <v>#REF!</v>
      </c>
      <c r="B832" s="130" t="str">
        <f t="shared" si="117"/>
        <v>LHL35P2</v>
      </c>
      <c r="C832" s="254" t="str">
        <f t="shared" si="118"/>
        <v>LHL35</v>
      </c>
      <c r="D832" s="109" t="s">
        <v>844</v>
      </c>
      <c r="E832" s="171">
        <v>35</v>
      </c>
      <c r="F832" s="109">
        <v>2</v>
      </c>
      <c r="G832" s="171" t="s">
        <v>8</v>
      </c>
      <c r="H832" s="109">
        <v>2</v>
      </c>
      <c r="I832" s="137">
        <f>J831</f>
        <v>3</v>
      </c>
      <c r="J832" s="133">
        <v>6</v>
      </c>
      <c r="K832" s="137">
        <f t="shared" si="119"/>
        <v>3</v>
      </c>
      <c r="L832" s="109" t="s">
        <v>284</v>
      </c>
      <c r="M832" s="172" t="s">
        <v>1645</v>
      </c>
      <c r="N832" s="109"/>
      <c r="O832" s="135">
        <f>VLOOKUP(B832,EXPLORACION!$A$2:$P$529,15,FALSE)</f>
        <v>4962941.7873</v>
      </c>
      <c r="P832" s="214">
        <f>VLOOKUP(B832,EXPLORACION!$A$2:$P$529,16,FALSE)</f>
        <v>2173677.0230999999</v>
      </c>
    </row>
    <row r="833" spans="1:16" ht="63.75" hidden="1">
      <c r="A833" s="212" t="e">
        <f>CONCATENATE(D833,E833,G833,F833,"E",#REF!)</f>
        <v>#REF!</v>
      </c>
      <c r="B833" s="130" t="str">
        <f t="shared" si="117"/>
        <v>LHL35P2</v>
      </c>
      <c r="C833" s="254" t="str">
        <f t="shared" si="118"/>
        <v>LHL35</v>
      </c>
      <c r="D833" s="109" t="s">
        <v>844</v>
      </c>
      <c r="E833" s="171">
        <v>35</v>
      </c>
      <c r="F833" s="109">
        <v>2</v>
      </c>
      <c r="G833" s="171" t="s">
        <v>8</v>
      </c>
      <c r="H833" s="109">
        <v>3</v>
      </c>
      <c r="I833" s="137">
        <f>J832</f>
        <v>6</v>
      </c>
      <c r="J833" s="133">
        <v>15</v>
      </c>
      <c r="K833" s="137">
        <f t="shared" si="119"/>
        <v>9</v>
      </c>
      <c r="L833" s="109" t="s">
        <v>284</v>
      </c>
      <c r="M833" s="172" t="s">
        <v>1646</v>
      </c>
      <c r="N833" s="109"/>
      <c r="O833" s="135">
        <f>VLOOKUP(B833,EXPLORACION!$A$2:$P$529,15,FALSE)</f>
        <v>4962941.7873</v>
      </c>
      <c r="P833" s="214">
        <f>VLOOKUP(B833,EXPLORACION!$A$2:$P$529,16,FALSE)</f>
        <v>2173677.0230999999</v>
      </c>
    </row>
    <row r="834" spans="1:16" hidden="1">
      <c r="A834" s="255" t="str">
        <f>CONCATENATE(D834,E834,G834,F834,"E",H834)</f>
        <v>PYA36P1E</v>
      </c>
      <c r="B834" s="218" t="str">
        <f t="shared" si="117"/>
        <v>PYA36P1</v>
      </c>
      <c r="C834" s="252" t="str">
        <f t="shared" si="118"/>
        <v>PYA36</v>
      </c>
      <c r="D834" s="220" t="s">
        <v>1368</v>
      </c>
      <c r="E834" s="253">
        <v>36</v>
      </c>
      <c r="F834" s="220">
        <v>1</v>
      </c>
      <c r="G834" s="253" t="s">
        <v>8</v>
      </c>
      <c r="H834" s="220"/>
      <c r="I834" s="221">
        <v>0</v>
      </c>
      <c r="J834" s="222">
        <v>0.1</v>
      </c>
      <c r="K834" s="221">
        <f t="shared" si="119"/>
        <v>0.1</v>
      </c>
      <c r="L834" s="220"/>
      <c r="M834" s="223" t="s">
        <v>1553</v>
      </c>
      <c r="N834" s="220"/>
      <c r="O834" s="135">
        <f>VLOOKUP(B834,EXPLORACION!$A$2:$P$529,15,FALSE)</f>
        <v>4962974.1977000004</v>
      </c>
      <c r="P834" s="214">
        <f>VLOOKUP(B834,EXPLORACION!$A$2:$P$529,16,FALSE)</f>
        <v>2173533.8878000001</v>
      </c>
    </row>
    <row r="835" spans="1:16" hidden="1">
      <c r="A835" s="212" t="str">
        <f>CONCATENATE(D835,E835,G835,F835,"E",H836)</f>
        <v>PYA36P1E1</v>
      </c>
      <c r="B835" s="130" t="str">
        <f t="shared" si="117"/>
        <v>PYA36P1</v>
      </c>
      <c r="C835" s="254" t="str">
        <f t="shared" si="118"/>
        <v>PYA36</v>
      </c>
      <c r="D835" s="220" t="s">
        <v>1368</v>
      </c>
      <c r="E835" s="253">
        <v>36</v>
      </c>
      <c r="F835" s="220">
        <v>1</v>
      </c>
      <c r="G835" s="253" t="s">
        <v>8</v>
      </c>
      <c r="H835" s="109"/>
      <c r="I835" s="221">
        <f>J834</f>
        <v>0.1</v>
      </c>
      <c r="J835" s="222">
        <v>1.5</v>
      </c>
      <c r="K835" s="221">
        <f t="shared" si="119"/>
        <v>1.4</v>
      </c>
      <c r="L835" s="109"/>
      <c r="M835" s="172" t="s">
        <v>1485</v>
      </c>
      <c r="N835" s="109"/>
      <c r="O835" s="135">
        <f>VLOOKUP(B835,EXPLORACION!$A$2:$P$529,15,FALSE)</f>
        <v>4962974.1977000004</v>
      </c>
      <c r="P835" s="214">
        <f>VLOOKUP(B835,EXPLORACION!$A$2:$P$529,16,FALSE)</f>
        <v>2173533.8878000001</v>
      </c>
    </row>
    <row r="836" spans="1:16" ht="89.25" hidden="1">
      <c r="A836" s="212" t="str">
        <f>CONCATENATE(D836,E836,G836,F836,"E",H837)</f>
        <v>PYA36P1E2</v>
      </c>
      <c r="B836" s="130" t="str">
        <f t="shared" si="117"/>
        <v>PYA36P1</v>
      </c>
      <c r="C836" s="254" t="str">
        <f t="shared" si="118"/>
        <v>PYA36</v>
      </c>
      <c r="D836" s="220" t="s">
        <v>1368</v>
      </c>
      <c r="E836" s="253">
        <v>36</v>
      </c>
      <c r="F836" s="220">
        <v>1</v>
      </c>
      <c r="G836" s="253" t="s">
        <v>8</v>
      </c>
      <c r="H836" s="109">
        <v>1</v>
      </c>
      <c r="I836" s="221">
        <f>J835</f>
        <v>1.5</v>
      </c>
      <c r="J836" s="222">
        <v>5</v>
      </c>
      <c r="K836" s="221">
        <f t="shared" si="119"/>
        <v>3.5</v>
      </c>
      <c r="L836" s="109" t="s">
        <v>284</v>
      </c>
      <c r="M836" s="172" t="s">
        <v>1663</v>
      </c>
      <c r="N836" s="109"/>
      <c r="O836" s="135">
        <f>VLOOKUP(B836,EXPLORACION!$A$2:$P$529,15,FALSE)</f>
        <v>4962974.1977000004</v>
      </c>
      <c r="P836" s="214">
        <f>VLOOKUP(B836,EXPLORACION!$A$2:$P$529,16,FALSE)</f>
        <v>2173533.8878000001</v>
      </c>
    </row>
    <row r="837" spans="1:16" ht="89.25" hidden="1">
      <c r="A837" s="255" t="e">
        <f>CONCATENATE(D837,E837,G837,F837,"E",#REF!)</f>
        <v>#REF!</v>
      </c>
      <c r="B837" s="218" t="str">
        <f t="shared" si="117"/>
        <v>PYA36P1</v>
      </c>
      <c r="C837" s="252" t="str">
        <f t="shared" si="118"/>
        <v>PYA36</v>
      </c>
      <c r="D837" s="220" t="s">
        <v>1368</v>
      </c>
      <c r="E837" s="253">
        <v>36</v>
      </c>
      <c r="F837" s="220">
        <v>1</v>
      </c>
      <c r="G837" s="253" t="s">
        <v>8</v>
      </c>
      <c r="H837" s="220">
        <v>2</v>
      </c>
      <c r="I837" s="221">
        <f>J836</f>
        <v>5</v>
      </c>
      <c r="J837" s="222">
        <v>12</v>
      </c>
      <c r="K837" s="221">
        <f>J837-I837</f>
        <v>7</v>
      </c>
      <c r="L837" s="220" t="s">
        <v>284</v>
      </c>
      <c r="M837" s="172" t="s">
        <v>1664</v>
      </c>
      <c r="N837" s="220"/>
      <c r="O837" s="135">
        <f>VLOOKUP(B837,EXPLORACION!$A$2:$P$529,15,FALSE)</f>
        <v>4962974.1977000004</v>
      </c>
      <c r="P837" s="214">
        <f>VLOOKUP(B837,EXPLORACION!$A$2:$P$529,16,FALSE)</f>
        <v>2173533.8878000001</v>
      </c>
    </row>
    <row r="838" spans="1:16" hidden="1">
      <c r="A838" s="212" t="str">
        <f>CONCATENATE(D838,E838,G838,F838,"E",H838)</f>
        <v>PYA36P2E</v>
      </c>
      <c r="B838" s="130" t="str">
        <f t="shared" si="117"/>
        <v>PYA36P2</v>
      </c>
      <c r="C838" s="254" t="str">
        <f t="shared" si="118"/>
        <v>PYA36</v>
      </c>
      <c r="D838" s="109" t="s">
        <v>1368</v>
      </c>
      <c r="E838" s="171">
        <v>36</v>
      </c>
      <c r="F838" s="109">
        <v>2</v>
      </c>
      <c r="G838" s="171" t="s">
        <v>8</v>
      </c>
      <c r="H838" s="109"/>
      <c r="I838" s="137">
        <v>0</v>
      </c>
      <c r="J838" s="133">
        <v>0.1</v>
      </c>
      <c r="K838" s="137">
        <f>J838-I838</f>
        <v>0.1</v>
      </c>
      <c r="L838" s="109"/>
      <c r="M838" s="172" t="s">
        <v>1553</v>
      </c>
      <c r="N838" s="109"/>
      <c r="O838" s="135">
        <f>VLOOKUP(B838,EXPLORACION!$A$2:$P$529,15,FALSE)</f>
        <v>4962974.1977000004</v>
      </c>
      <c r="P838" s="214">
        <f>VLOOKUP(B838,EXPLORACION!$A$2:$P$529,16,FALSE)</f>
        <v>2173533.8878000001</v>
      </c>
    </row>
    <row r="839" spans="1:16" hidden="1">
      <c r="A839" s="212" t="str">
        <f>CONCATENATE(D839,E839,G839,F839,"E",H839)</f>
        <v>PYA36P2E</v>
      </c>
      <c r="B839" s="130" t="str">
        <f t="shared" si="117"/>
        <v>PYA36P2</v>
      </c>
      <c r="C839" s="254" t="str">
        <f t="shared" si="118"/>
        <v>PYA36</v>
      </c>
      <c r="D839" s="109" t="s">
        <v>1368</v>
      </c>
      <c r="E839" s="171">
        <v>36</v>
      </c>
      <c r="F839" s="109">
        <v>2</v>
      </c>
      <c r="G839" s="171" t="s">
        <v>8</v>
      </c>
      <c r="H839" s="109"/>
      <c r="I839" s="137">
        <f>J838</f>
        <v>0.1</v>
      </c>
      <c r="J839" s="133">
        <v>1.5</v>
      </c>
      <c r="K839" s="137">
        <f>J839-I839</f>
        <v>1.4</v>
      </c>
      <c r="L839" s="109"/>
      <c r="M839" s="172" t="s">
        <v>1485</v>
      </c>
      <c r="N839" s="109"/>
      <c r="O839" s="135">
        <f>VLOOKUP(B839,EXPLORACION!$A$2:$P$529,15,FALSE)</f>
        <v>4962974.1977000004</v>
      </c>
      <c r="P839" s="214">
        <f>VLOOKUP(B839,EXPLORACION!$A$2:$P$529,16,FALSE)</f>
        <v>2173533.8878000001</v>
      </c>
    </row>
    <row r="840" spans="1:16" ht="89.25" hidden="1">
      <c r="A840" s="212" t="str">
        <f>CONCATENATE(D840,E840,G840,F840,"E",H840)</f>
        <v>PYA36P2E1</v>
      </c>
      <c r="B840" s="130" t="str">
        <f t="shared" si="117"/>
        <v>PYA36P2</v>
      </c>
      <c r="C840" s="254" t="str">
        <f t="shared" si="118"/>
        <v>PYA36</v>
      </c>
      <c r="D840" s="109" t="s">
        <v>1368</v>
      </c>
      <c r="E840" s="171">
        <v>36</v>
      </c>
      <c r="F840" s="109">
        <v>2</v>
      </c>
      <c r="G840" s="171" t="s">
        <v>8</v>
      </c>
      <c r="H840" s="109">
        <v>1</v>
      </c>
      <c r="I840" s="137">
        <f>J839</f>
        <v>1.5</v>
      </c>
      <c r="J840" s="133">
        <v>5</v>
      </c>
      <c r="K840" s="137">
        <f>J840-I840</f>
        <v>3.5</v>
      </c>
      <c r="L840" s="109"/>
      <c r="M840" s="172" t="s">
        <v>1661</v>
      </c>
      <c r="N840" s="109"/>
      <c r="O840" s="135">
        <f>VLOOKUP(B840,EXPLORACION!$A$2:$P$529,15,FALSE)</f>
        <v>4962974.1977000004</v>
      </c>
      <c r="P840" s="214">
        <f>VLOOKUP(B840,EXPLORACION!$A$2:$P$529,16,FALSE)</f>
        <v>2173533.8878000001</v>
      </c>
    </row>
    <row r="841" spans="1:16" ht="89.25" hidden="1">
      <c r="A841" s="255" t="str">
        <f>CONCATENATE(D841,E841,G841,F841,"E",H841)</f>
        <v>PYA36P2E2</v>
      </c>
      <c r="B841" s="218" t="str">
        <f t="shared" si="117"/>
        <v>PYA36P2</v>
      </c>
      <c r="C841" s="252" t="str">
        <f t="shared" si="118"/>
        <v>PYA36</v>
      </c>
      <c r="D841" s="220" t="s">
        <v>1368</v>
      </c>
      <c r="E841" s="253">
        <v>36</v>
      </c>
      <c r="F841" s="109">
        <v>2</v>
      </c>
      <c r="G841" s="253" t="s">
        <v>8</v>
      </c>
      <c r="H841" s="220">
        <v>2</v>
      </c>
      <c r="I841" s="221">
        <f>J840</f>
        <v>5</v>
      </c>
      <c r="J841" s="222">
        <v>12</v>
      </c>
      <c r="K841" s="221">
        <f>J841-I841</f>
        <v>7</v>
      </c>
      <c r="L841" s="220"/>
      <c r="M841" s="223" t="s">
        <v>1662</v>
      </c>
      <c r="N841" s="220"/>
      <c r="O841" s="135">
        <f>VLOOKUP(B841,EXPLORACION!$A$2:$P$529,15,FALSE)</f>
        <v>4962974.1977000004</v>
      </c>
      <c r="P841" s="214">
        <f>VLOOKUP(B841,EXPLORACION!$A$2:$P$529,16,FALSE)</f>
        <v>2173533.8878000001</v>
      </c>
    </row>
    <row r="842" spans="1:16" hidden="1">
      <c r="A842" s="212" t="str">
        <f t="shared" ref="A842:A851" si="120">CONCATENATE(D842,E842,G842,F842,"E",H842)</f>
        <v>LHL37P3E1</v>
      </c>
      <c r="B842" s="130" t="str">
        <f t="shared" ref="B842:B851" si="121">CONCATENATE(D842,E842,G842,F842)</f>
        <v>LHL37P3</v>
      </c>
      <c r="C842" s="254" t="str">
        <f t="shared" ref="C842:C851" si="122">CONCATENATE(D842,E842)</f>
        <v>LHL37</v>
      </c>
      <c r="D842" s="109" t="s">
        <v>844</v>
      </c>
      <c r="E842" s="171">
        <v>37</v>
      </c>
      <c r="F842" s="109">
        <v>3</v>
      </c>
      <c r="G842" s="171" t="s">
        <v>8</v>
      </c>
      <c r="H842" s="109">
        <v>1</v>
      </c>
      <c r="I842" s="137">
        <v>0</v>
      </c>
      <c r="J842" s="133">
        <v>0.5</v>
      </c>
      <c r="K842" s="137">
        <f t="shared" ref="K842:K851" si="123">J842-I842</f>
        <v>0.5</v>
      </c>
      <c r="L842" s="109" t="s">
        <v>354</v>
      </c>
      <c r="M842" s="172" t="s">
        <v>860</v>
      </c>
      <c r="N842" s="109"/>
      <c r="O842" s="135">
        <f>VLOOKUP(B842,EXPLORACION!$A$2:$P$529,15,FALSE)</f>
        <v>4961392.6684999997</v>
      </c>
      <c r="P842" s="214">
        <f>VLOOKUP(B842,EXPLORACION!$A$2:$P$529,16,FALSE)</f>
        <v>2172495.8714000001</v>
      </c>
    </row>
    <row r="843" spans="1:16" ht="25.5" hidden="1">
      <c r="A843" s="212" t="str">
        <f t="shared" si="120"/>
        <v>LHL37P3E2</v>
      </c>
      <c r="B843" s="130" t="str">
        <f t="shared" si="121"/>
        <v>LHL37P3</v>
      </c>
      <c r="C843" s="254" t="str">
        <f t="shared" si="122"/>
        <v>LHL37</v>
      </c>
      <c r="D843" s="109" t="s">
        <v>844</v>
      </c>
      <c r="E843" s="171">
        <v>37</v>
      </c>
      <c r="F843" s="109">
        <v>3</v>
      </c>
      <c r="G843" s="171" t="s">
        <v>8</v>
      </c>
      <c r="H843" s="109">
        <v>2</v>
      </c>
      <c r="I843" s="137">
        <f>J842</f>
        <v>0.5</v>
      </c>
      <c r="J843" s="133">
        <v>3</v>
      </c>
      <c r="K843" s="137">
        <f t="shared" si="123"/>
        <v>2.5</v>
      </c>
      <c r="L843" s="109" t="s">
        <v>284</v>
      </c>
      <c r="M843" s="172" t="s">
        <v>1678</v>
      </c>
      <c r="N843" s="109"/>
      <c r="O843" s="135">
        <f>VLOOKUP(B843,EXPLORACION!$A$2:$P$529,15,FALSE)</f>
        <v>4961392.6684999997</v>
      </c>
      <c r="P843" s="214">
        <f>VLOOKUP(B843,EXPLORACION!$A$2:$P$529,16,FALSE)</f>
        <v>2172495.8714000001</v>
      </c>
    </row>
    <row r="844" spans="1:16" ht="25.5" hidden="1">
      <c r="A844" s="212" t="str">
        <f t="shared" si="120"/>
        <v>LHL37P3E3</v>
      </c>
      <c r="B844" s="130" t="str">
        <f t="shared" si="121"/>
        <v>LHL37P3</v>
      </c>
      <c r="C844" s="254" t="str">
        <f t="shared" si="122"/>
        <v>LHL37</v>
      </c>
      <c r="D844" s="109" t="s">
        <v>844</v>
      </c>
      <c r="E844" s="171">
        <v>37</v>
      </c>
      <c r="F844" s="109">
        <v>3</v>
      </c>
      <c r="G844" s="171" t="s">
        <v>8</v>
      </c>
      <c r="H844" s="109">
        <v>3</v>
      </c>
      <c r="I844" s="137">
        <f>J843</f>
        <v>3</v>
      </c>
      <c r="J844" s="133">
        <v>5</v>
      </c>
      <c r="K844" s="137">
        <f t="shared" si="123"/>
        <v>2</v>
      </c>
      <c r="L844" s="109" t="s">
        <v>338</v>
      </c>
      <c r="M844" s="172" t="s">
        <v>1679</v>
      </c>
      <c r="N844" s="109"/>
      <c r="O844" s="135">
        <f>VLOOKUP(B844,EXPLORACION!$A$2:$P$529,15,FALSE)</f>
        <v>4961392.6684999997</v>
      </c>
      <c r="P844" s="214">
        <f>VLOOKUP(B844,EXPLORACION!$A$2:$P$529,16,FALSE)</f>
        <v>2172495.8714000001</v>
      </c>
    </row>
    <row r="845" spans="1:16" ht="38.25" hidden="1">
      <c r="A845" s="212" t="str">
        <f t="shared" si="120"/>
        <v>LHL37P3E4</v>
      </c>
      <c r="B845" s="130" t="str">
        <f t="shared" si="121"/>
        <v>LHL37P3</v>
      </c>
      <c r="C845" s="254" t="str">
        <f t="shared" si="122"/>
        <v>LHL37</v>
      </c>
      <c r="D845" s="109" t="s">
        <v>844</v>
      </c>
      <c r="E845" s="171">
        <v>37</v>
      </c>
      <c r="F845" s="109">
        <v>3</v>
      </c>
      <c r="G845" s="171" t="s">
        <v>8</v>
      </c>
      <c r="H845" s="109">
        <v>4</v>
      </c>
      <c r="I845" s="137">
        <f>J844</f>
        <v>5</v>
      </c>
      <c r="J845" s="133">
        <v>10</v>
      </c>
      <c r="K845" s="137">
        <f t="shared" si="123"/>
        <v>5</v>
      </c>
      <c r="L845" s="109" t="s">
        <v>339</v>
      </c>
      <c r="M845" s="172" t="s">
        <v>1680</v>
      </c>
      <c r="N845" s="109"/>
      <c r="O845" s="135">
        <f>VLOOKUP(B845,EXPLORACION!$A$2:$P$529,15,FALSE)</f>
        <v>4961392.6684999997</v>
      </c>
      <c r="P845" s="214">
        <f>VLOOKUP(B845,EXPLORACION!$A$2:$P$529,16,FALSE)</f>
        <v>2172495.8714000001</v>
      </c>
    </row>
    <row r="846" spans="1:16" ht="25.5" hidden="1">
      <c r="A846" s="212" t="str">
        <f t="shared" si="120"/>
        <v>LHL37P3E5</v>
      </c>
      <c r="B846" s="130" t="str">
        <f t="shared" si="121"/>
        <v>LHL37P3</v>
      </c>
      <c r="C846" s="254" t="str">
        <f t="shared" si="122"/>
        <v>LHL37</v>
      </c>
      <c r="D846" s="109" t="s">
        <v>844</v>
      </c>
      <c r="E846" s="171">
        <v>37</v>
      </c>
      <c r="F846" s="109">
        <v>3</v>
      </c>
      <c r="G846" s="171" t="s">
        <v>8</v>
      </c>
      <c r="H846" s="109">
        <v>5</v>
      </c>
      <c r="I846" s="137">
        <f>J845</f>
        <v>10</v>
      </c>
      <c r="J846" s="133">
        <v>15</v>
      </c>
      <c r="K846" s="137">
        <f t="shared" si="123"/>
        <v>5</v>
      </c>
      <c r="L846" s="109" t="s">
        <v>594</v>
      </c>
      <c r="M846" s="172" t="s">
        <v>1681</v>
      </c>
      <c r="N846" s="109"/>
      <c r="O846" s="135">
        <f>VLOOKUP(B846,EXPLORACION!$A$2:$P$529,15,FALSE)</f>
        <v>4961392.6684999997</v>
      </c>
      <c r="P846" s="214">
        <f>VLOOKUP(B846,EXPLORACION!$A$2:$P$529,16,FALSE)</f>
        <v>2172495.8714000001</v>
      </c>
    </row>
    <row r="847" spans="1:16" hidden="1">
      <c r="A847" s="212" t="str">
        <f t="shared" si="120"/>
        <v>LHL37P4E1</v>
      </c>
      <c r="B847" s="130" t="str">
        <f t="shared" si="121"/>
        <v>LHL37P4</v>
      </c>
      <c r="C847" s="254" t="str">
        <f t="shared" si="122"/>
        <v>LHL37</v>
      </c>
      <c r="D847" s="109" t="s">
        <v>844</v>
      </c>
      <c r="E847" s="171">
        <v>37</v>
      </c>
      <c r="F847" s="109">
        <v>4</v>
      </c>
      <c r="G847" s="171" t="s">
        <v>8</v>
      </c>
      <c r="H847" s="109">
        <v>1</v>
      </c>
      <c r="I847" s="137">
        <v>0</v>
      </c>
      <c r="J847" s="133">
        <v>0.4</v>
      </c>
      <c r="K847" s="137">
        <f t="shared" si="123"/>
        <v>0.4</v>
      </c>
      <c r="L847" s="109" t="s">
        <v>354</v>
      </c>
      <c r="M847" s="172" t="s">
        <v>860</v>
      </c>
      <c r="N847" s="109"/>
      <c r="O847" s="135">
        <f>VLOOKUP(B847,EXPLORACION!$A$2:$P$529,15,FALSE)</f>
        <v>4961392.6684999997</v>
      </c>
      <c r="P847" s="214">
        <f>VLOOKUP(B847,EXPLORACION!$A$2:$P$529,16,FALSE)</f>
        <v>2172495.8714000001</v>
      </c>
    </row>
    <row r="848" spans="1:16" ht="38.25" hidden="1">
      <c r="A848" s="212" t="str">
        <f t="shared" si="120"/>
        <v>LHL37P4E2</v>
      </c>
      <c r="B848" s="130" t="str">
        <f t="shared" si="121"/>
        <v>LHL37P4</v>
      </c>
      <c r="C848" s="254" t="str">
        <f t="shared" si="122"/>
        <v>LHL37</v>
      </c>
      <c r="D848" s="109" t="s">
        <v>844</v>
      </c>
      <c r="E848" s="171">
        <v>37</v>
      </c>
      <c r="F848" s="109">
        <v>4</v>
      </c>
      <c r="G848" s="171" t="s">
        <v>8</v>
      </c>
      <c r="H848" s="109">
        <v>2</v>
      </c>
      <c r="I848" s="137">
        <f>J847</f>
        <v>0.4</v>
      </c>
      <c r="J848" s="133">
        <v>4.5</v>
      </c>
      <c r="K848" s="137">
        <f t="shared" si="123"/>
        <v>4.0999999999999996</v>
      </c>
      <c r="L848" s="109" t="s">
        <v>338</v>
      </c>
      <c r="M848" s="172" t="s">
        <v>1682</v>
      </c>
      <c r="N848" s="109"/>
      <c r="O848" s="135">
        <f>VLOOKUP(B848,EXPLORACION!$A$2:$P$529,15,FALSE)</f>
        <v>4961392.6684999997</v>
      </c>
      <c r="P848" s="214">
        <f>VLOOKUP(B848,EXPLORACION!$A$2:$P$529,16,FALSE)</f>
        <v>2172495.8714000001</v>
      </c>
    </row>
    <row r="849" spans="1:16" ht="38.25" hidden="1">
      <c r="A849" s="212" t="str">
        <f t="shared" si="120"/>
        <v>LHL37P4E3</v>
      </c>
      <c r="B849" s="130" t="str">
        <f t="shared" si="121"/>
        <v>LHL37P4</v>
      </c>
      <c r="C849" s="254" t="str">
        <f t="shared" si="122"/>
        <v>LHL37</v>
      </c>
      <c r="D849" s="109" t="s">
        <v>844</v>
      </c>
      <c r="E849" s="171">
        <v>37</v>
      </c>
      <c r="F849" s="109">
        <v>4</v>
      </c>
      <c r="G849" s="171" t="s">
        <v>8</v>
      </c>
      <c r="H849" s="109">
        <v>3</v>
      </c>
      <c r="I849" s="137">
        <f>J848</f>
        <v>4.5</v>
      </c>
      <c r="J849" s="133">
        <v>8</v>
      </c>
      <c r="K849" s="137">
        <f t="shared" si="123"/>
        <v>3.5</v>
      </c>
      <c r="L849" s="109" t="s">
        <v>339</v>
      </c>
      <c r="M849" s="172" t="s">
        <v>1683</v>
      </c>
      <c r="N849" s="109"/>
      <c r="O849" s="135">
        <f>VLOOKUP(B849,EXPLORACION!$A$2:$P$529,15,FALSE)</f>
        <v>4961392.6684999997</v>
      </c>
      <c r="P849" s="214">
        <f>VLOOKUP(B849,EXPLORACION!$A$2:$P$529,16,FALSE)</f>
        <v>2172495.8714000001</v>
      </c>
    </row>
    <row r="850" spans="1:16" ht="38.25" hidden="1">
      <c r="A850" s="212" t="str">
        <f t="shared" si="120"/>
        <v>LHL37P4E4</v>
      </c>
      <c r="B850" s="130" t="str">
        <f t="shared" si="121"/>
        <v>LHL37P4</v>
      </c>
      <c r="C850" s="254" t="str">
        <f t="shared" si="122"/>
        <v>LHL37</v>
      </c>
      <c r="D850" s="109" t="s">
        <v>844</v>
      </c>
      <c r="E850" s="171">
        <v>37</v>
      </c>
      <c r="F850" s="109">
        <v>4</v>
      </c>
      <c r="G850" s="171" t="s">
        <v>8</v>
      </c>
      <c r="H850" s="109">
        <v>4</v>
      </c>
      <c r="I850" s="137">
        <f>J849</f>
        <v>8</v>
      </c>
      <c r="J850" s="133">
        <v>10.5</v>
      </c>
      <c r="K850" s="137">
        <f t="shared" si="123"/>
        <v>2.5</v>
      </c>
      <c r="L850" s="109" t="s">
        <v>284</v>
      </c>
      <c r="M850" s="172" t="s">
        <v>1684</v>
      </c>
      <c r="N850" s="109"/>
      <c r="O850" s="135">
        <f>VLOOKUP(B850,EXPLORACION!$A$2:$P$529,15,FALSE)</f>
        <v>4961392.6684999997</v>
      </c>
      <c r="P850" s="214">
        <f>VLOOKUP(B850,EXPLORACION!$A$2:$P$529,16,FALSE)</f>
        <v>2172495.8714000001</v>
      </c>
    </row>
    <row r="851" spans="1:16" ht="25.5" hidden="1">
      <c r="A851" s="255" t="str">
        <f t="shared" si="120"/>
        <v>LHL37P4E5</v>
      </c>
      <c r="B851" s="218" t="str">
        <f t="shared" si="121"/>
        <v>LHL37P4</v>
      </c>
      <c r="C851" s="252" t="str">
        <f t="shared" si="122"/>
        <v>LHL37</v>
      </c>
      <c r="D851" s="109" t="s">
        <v>844</v>
      </c>
      <c r="E851" s="171">
        <v>37</v>
      </c>
      <c r="F851" s="109">
        <v>4</v>
      </c>
      <c r="G851" s="171" t="s">
        <v>8</v>
      </c>
      <c r="H851" s="109">
        <v>5</v>
      </c>
      <c r="I851" s="221">
        <f>J850</f>
        <v>10.5</v>
      </c>
      <c r="J851" s="222">
        <v>15.45</v>
      </c>
      <c r="K851" s="137">
        <f t="shared" si="123"/>
        <v>4.9499999999999993</v>
      </c>
      <c r="L851" s="220" t="s">
        <v>1116</v>
      </c>
      <c r="M851" s="223" t="s">
        <v>1685</v>
      </c>
      <c r="N851" s="220"/>
      <c r="O851" s="135">
        <f>VLOOKUP(B851,EXPLORACION!$A$2:$P$529,15,FALSE)</f>
        <v>4961392.6684999997</v>
      </c>
      <c r="P851" s="214">
        <f>VLOOKUP(B851,EXPLORACION!$A$2:$P$529,16,FALSE)</f>
        <v>2172495.8714000001</v>
      </c>
    </row>
    <row r="852" spans="1:16" hidden="1">
      <c r="A852" s="255" t="str">
        <f t="shared" ref="A852:A861" si="124">CONCATENATE(D852,E852,G852,F852,"E",H852)</f>
        <v>PYA38P1E1</v>
      </c>
      <c r="B852" s="218" t="str">
        <f t="shared" ref="B852:B861" si="125">CONCATENATE(D852,E852,G852,F852)</f>
        <v>PYA38P1</v>
      </c>
      <c r="C852" s="252" t="str">
        <f t="shared" ref="C852:C861" si="126">CONCATENATE(D852,E852)</f>
        <v>PYA38</v>
      </c>
      <c r="D852" s="220" t="s">
        <v>1368</v>
      </c>
      <c r="E852" s="253">
        <v>38</v>
      </c>
      <c r="F852" s="220">
        <v>1</v>
      </c>
      <c r="G852" s="253" t="s">
        <v>8</v>
      </c>
      <c r="H852" s="220">
        <v>1</v>
      </c>
      <c r="I852" s="221">
        <v>0</v>
      </c>
      <c r="J852" s="222">
        <v>0.2</v>
      </c>
      <c r="K852" s="221">
        <f t="shared" ref="K852:K857" si="127">J852-I852</f>
        <v>0.2</v>
      </c>
      <c r="L852" s="220"/>
      <c r="M852" s="172" t="s">
        <v>860</v>
      </c>
      <c r="N852" s="220"/>
      <c r="O852" s="135">
        <f>VLOOKUP(B852,EXPLORACION!$A$2:$P$529,15,FALSE)</f>
        <v>4962941.7873</v>
      </c>
      <c r="P852" s="214">
        <f>VLOOKUP(B852,EXPLORACION!$A$2:$P$529,16,FALSE)</f>
        <v>2173677.0230999999</v>
      </c>
    </row>
    <row r="853" spans="1:16" ht="140.25" hidden="1">
      <c r="A853" s="212" t="str">
        <f t="shared" si="124"/>
        <v>PYA38P1E2</v>
      </c>
      <c r="B853" s="130" t="str">
        <f t="shared" si="125"/>
        <v>PYA38P1</v>
      </c>
      <c r="C853" s="254" t="str">
        <f t="shared" si="126"/>
        <v>PYA38</v>
      </c>
      <c r="D853" s="109" t="s">
        <v>1368</v>
      </c>
      <c r="E853" s="171">
        <v>38</v>
      </c>
      <c r="F853" s="109">
        <v>1</v>
      </c>
      <c r="G853" s="171" t="s">
        <v>8</v>
      </c>
      <c r="H853" s="109">
        <v>2</v>
      </c>
      <c r="I853" s="137">
        <f>J852</f>
        <v>0.2</v>
      </c>
      <c r="J853" s="133">
        <v>1</v>
      </c>
      <c r="K853" s="137">
        <f t="shared" si="127"/>
        <v>0.8</v>
      </c>
      <c r="L853" s="109" t="s">
        <v>284</v>
      </c>
      <c r="M853" s="172" t="s">
        <v>1693</v>
      </c>
      <c r="N853" s="109"/>
      <c r="O853" s="135">
        <f>VLOOKUP(B853,EXPLORACION!$A$2:$P$529,15,FALSE)</f>
        <v>4962941.7873</v>
      </c>
      <c r="P853" s="214">
        <f>VLOOKUP(B853,EXPLORACION!$A$2:$P$529,16,FALSE)</f>
        <v>2173677.0230999999</v>
      </c>
    </row>
    <row r="854" spans="1:16" ht="102" hidden="1">
      <c r="A854" s="212" t="str">
        <f t="shared" si="124"/>
        <v>PYA38P1E3</v>
      </c>
      <c r="B854" s="130" t="str">
        <f t="shared" si="125"/>
        <v>PYA38P1</v>
      </c>
      <c r="C854" s="254" t="str">
        <f t="shared" si="126"/>
        <v>PYA38</v>
      </c>
      <c r="D854" s="109" t="s">
        <v>1368</v>
      </c>
      <c r="E854" s="171">
        <v>38</v>
      </c>
      <c r="F854" s="109">
        <v>1</v>
      </c>
      <c r="G854" s="171" t="s">
        <v>8</v>
      </c>
      <c r="H854" s="109">
        <v>3</v>
      </c>
      <c r="I854" s="137">
        <f>J853</f>
        <v>1</v>
      </c>
      <c r="J854" s="133">
        <v>2.5</v>
      </c>
      <c r="K854" s="137">
        <f t="shared" si="127"/>
        <v>1.5</v>
      </c>
      <c r="L854" s="109" t="s">
        <v>284</v>
      </c>
      <c r="M854" s="223" t="s">
        <v>1692</v>
      </c>
      <c r="N854" s="109"/>
      <c r="O854" s="135">
        <f>VLOOKUP(B854,EXPLORACION!$A$2:$P$529,15,FALSE)</f>
        <v>4962941.7873</v>
      </c>
      <c r="P854" s="214">
        <f>VLOOKUP(B854,EXPLORACION!$A$2:$P$529,16,FALSE)</f>
        <v>2173677.0230999999</v>
      </c>
    </row>
    <row r="855" spans="1:16" ht="114.75" hidden="1">
      <c r="A855" s="212" t="str">
        <f t="shared" si="124"/>
        <v>PYA38P1E4</v>
      </c>
      <c r="B855" s="130" t="str">
        <f t="shared" si="125"/>
        <v>PYA38P1</v>
      </c>
      <c r="C855" s="254" t="str">
        <f t="shared" si="126"/>
        <v>PYA38</v>
      </c>
      <c r="D855" s="109" t="s">
        <v>1368</v>
      </c>
      <c r="E855" s="171">
        <v>38</v>
      </c>
      <c r="F855" s="109">
        <v>1</v>
      </c>
      <c r="G855" s="171" t="s">
        <v>8</v>
      </c>
      <c r="H855" s="109">
        <v>4</v>
      </c>
      <c r="I855" s="137">
        <f>J854</f>
        <v>2.5</v>
      </c>
      <c r="J855" s="133">
        <v>4.5</v>
      </c>
      <c r="K855" s="137">
        <f t="shared" si="127"/>
        <v>2</v>
      </c>
      <c r="L855" s="109" t="s">
        <v>284</v>
      </c>
      <c r="M855" s="172" t="s">
        <v>1694</v>
      </c>
      <c r="N855" s="109"/>
      <c r="O855" s="135">
        <f>VLOOKUP(B855,EXPLORACION!$A$2:$P$529,15,FALSE)</f>
        <v>4962941.7873</v>
      </c>
      <c r="P855" s="214">
        <f>VLOOKUP(B855,EXPLORACION!$A$2:$P$529,16,FALSE)</f>
        <v>2173677.0230999999</v>
      </c>
    </row>
    <row r="856" spans="1:16" hidden="1">
      <c r="A856" s="255" t="str">
        <f t="shared" si="124"/>
        <v>PYA38P1E5</v>
      </c>
      <c r="B856" s="218" t="str">
        <f t="shared" si="125"/>
        <v>PYA38P1</v>
      </c>
      <c r="C856" s="252" t="str">
        <f t="shared" si="126"/>
        <v>PYA38</v>
      </c>
      <c r="D856" s="109" t="s">
        <v>1368</v>
      </c>
      <c r="E856" s="171">
        <v>38</v>
      </c>
      <c r="F856" s="109">
        <v>1</v>
      </c>
      <c r="G856" s="171" t="s">
        <v>8</v>
      </c>
      <c r="H856" s="220">
        <v>5</v>
      </c>
      <c r="I856" s="221">
        <f>J855</f>
        <v>4.5</v>
      </c>
      <c r="J856" s="222">
        <v>10</v>
      </c>
      <c r="K856" s="221">
        <f t="shared" si="127"/>
        <v>5.5</v>
      </c>
      <c r="L856" s="220"/>
      <c r="M856" s="223" t="s">
        <v>1695</v>
      </c>
      <c r="N856" s="220"/>
      <c r="O856" s="135">
        <f>VLOOKUP(B856,EXPLORACION!$A$2:$P$529,15,FALSE)</f>
        <v>4962941.7873</v>
      </c>
      <c r="P856" s="214">
        <f>VLOOKUP(B856,EXPLORACION!$A$2:$P$529,16,FALSE)</f>
        <v>2173677.0230999999</v>
      </c>
    </row>
    <row r="857" spans="1:16" hidden="1">
      <c r="A857" s="212" t="str">
        <f t="shared" si="124"/>
        <v>PYA38P2E1</v>
      </c>
      <c r="B857" s="130" t="str">
        <f t="shared" si="125"/>
        <v>PYA38P2</v>
      </c>
      <c r="C857" s="254" t="str">
        <f t="shared" si="126"/>
        <v>PYA38</v>
      </c>
      <c r="D857" s="109" t="s">
        <v>1368</v>
      </c>
      <c r="E857" s="171">
        <v>38</v>
      </c>
      <c r="F857" s="109">
        <v>2</v>
      </c>
      <c r="G857" s="171" t="s">
        <v>8</v>
      </c>
      <c r="H857" s="109">
        <v>1</v>
      </c>
      <c r="I857" s="137">
        <v>0</v>
      </c>
      <c r="J857" s="133">
        <v>0.2</v>
      </c>
      <c r="K857" s="137">
        <f t="shared" si="127"/>
        <v>0.2</v>
      </c>
      <c r="L857" s="109"/>
      <c r="M857" s="172" t="s">
        <v>860</v>
      </c>
      <c r="N857" s="109"/>
      <c r="O857" s="135">
        <f>VLOOKUP(B857,EXPLORACION!$A$2:$P$529,15,FALSE)</f>
        <v>4962941.7873</v>
      </c>
      <c r="P857" s="214">
        <f>VLOOKUP(B857,EXPLORACION!$A$2:$P$529,16,FALSE)</f>
        <v>2173677.0230999999</v>
      </c>
    </row>
    <row r="858" spans="1:16" ht="89.25" hidden="1">
      <c r="A858" s="212" t="str">
        <f t="shared" si="124"/>
        <v>PYA38P2E2</v>
      </c>
      <c r="B858" s="130" t="str">
        <f t="shared" si="125"/>
        <v>PYA38P2</v>
      </c>
      <c r="C858" s="254" t="str">
        <f t="shared" si="126"/>
        <v>PYA38</v>
      </c>
      <c r="D858" s="109" t="s">
        <v>1368</v>
      </c>
      <c r="E858" s="171">
        <v>38</v>
      </c>
      <c r="F858" s="109">
        <v>2</v>
      </c>
      <c r="G858" s="171" t="s">
        <v>8</v>
      </c>
      <c r="H858" s="109">
        <v>2</v>
      </c>
      <c r="I858" s="137">
        <f>J857</f>
        <v>0.2</v>
      </c>
      <c r="J858" s="133">
        <v>2</v>
      </c>
      <c r="K858" s="137">
        <f t="shared" ref="K858:K865" si="128">J858-I858</f>
        <v>1.8</v>
      </c>
      <c r="L858" s="109" t="s">
        <v>284</v>
      </c>
      <c r="M858" s="172" t="s">
        <v>1696</v>
      </c>
      <c r="N858" s="109"/>
      <c r="O858" s="135">
        <f>VLOOKUP(B858,EXPLORACION!$A$2:$P$529,15,FALSE)</f>
        <v>4962941.7873</v>
      </c>
      <c r="P858" s="214">
        <f>VLOOKUP(B858,EXPLORACION!$A$2:$P$529,16,FALSE)</f>
        <v>2173677.0230999999</v>
      </c>
    </row>
    <row r="859" spans="1:16" ht="140.25" hidden="1">
      <c r="A859" s="212" t="str">
        <f t="shared" si="124"/>
        <v>PYA38P2E3</v>
      </c>
      <c r="B859" s="130" t="str">
        <f t="shared" si="125"/>
        <v>PYA38P2</v>
      </c>
      <c r="C859" s="254" t="str">
        <f t="shared" si="126"/>
        <v>PYA38</v>
      </c>
      <c r="D859" s="109" t="s">
        <v>1368</v>
      </c>
      <c r="E859" s="171">
        <v>38</v>
      </c>
      <c r="F859" s="109">
        <v>2</v>
      </c>
      <c r="G859" s="171" t="s">
        <v>8</v>
      </c>
      <c r="H859" s="109">
        <v>3</v>
      </c>
      <c r="I859" s="137">
        <f>J858</f>
        <v>2</v>
      </c>
      <c r="J859" s="133">
        <v>4</v>
      </c>
      <c r="K859" s="137">
        <f t="shared" si="128"/>
        <v>2</v>
      </c>
      <c r="L859" s="109" t="s">
        <v>284</v>
      </c>
      <c r="M859" s="172" t="s">
        <v>1697</v>
      </c>
      <c r="N859" s="109"/>
      <c r="O859" s="135">
        <f>VLOOKUP(B859,EXPLORACION!$A$2:$P$529,15,FALSE)</f>
        <v>4962941.7873</v>
      </c>
      <c r="P859" s="214">
        <f>VLOOKUP(B859,EXPLORACION!$A$2:$P$529,16,FALSE)</f>
        <v>2173677.0230999999</v>
      </c>
    </row>
    <row r="860" spans="1:16" ht="140.25" hidden="1">
      <c r="A860" s="212" t="str">
        <f t="shared" si="124"/>
        <v>PYA38P2E4</v>
      </c>
      <c r="B860" s="130" t="str">
        <f t="shared" si="125"/>
        <v>PYA38P2</v>
      </c>
      <c r="C860" s="254" t="str">
        <f t="shared" si="126"/>
        <v>PYA38</v>
      </c>
      <c r="D860" s="109" t="s">
        <v>1368</v>
      </c>
      <c r="E860" s="171">
        <v>38</v>
      </c>
      <c r="F860" s="109">
        <v>2</v>
      </c>
      <c r="G860" s="171" t="s">
        <v>8</v>
      </c>
      <c r="H860" s="109">
        <v>4</v>
      </c>
      <c r="I860" s="137">
        <f>J859</f>
        <v>4</v>
      </c>
      <c r="J860" s="133">
        <v>10</v>
      </c>
      <c r="K860" s="137">
        <f t="shared" si="128"/>
        <v>6</v>
      </c>
      <c r="L860" s="109" t="s">
        <v>284</v>
      </c>
      <c r="M860" s="172" t="s">
        <v>1698</v>
      </c>
      <c r="N860" s="109"/>
      <c r="O860" s="135">
        <f>VLOOKUP(B860,EXPLORACION!$A$2:$P$529,15,FALSE)</f>
        <v>4962941.7873</v>
      </c>
      <c r="P860" s="214">
        <f>VLOOKUP(B860,EXPLORACION!$A$2:$P$529,16,FALSE)</f>
        <v>2173677.0230999999</v>
      </c>
    </row>
    <row r="861" spans="1:16" hidden="1">
      <c r="A861" s="212" t="str">
        <f t="shared" si="124"/>
        <v>LHL39P1E1</v>
      </c>
      <c r="B861" s="130" t="str">
        <f t="shared" si="125"/>
        <v>LHL39P1</v>
      </c>
      <c r="C861" s="254" t="str">
        <f t="shared" si="126"/>
        <v>LHL39</v>
      </c>
      <c r="D861" s="220" t="s">
        <v>844</v>
      </c>
      <c r="E861" s="253">
        <v>39</v>
      </c>
      <c r="F861" s="220">
        <v>1</v>
      </c>
      <c r="G861" s="253" t="s">
        <v>8</v>
      </c>
      <c r="H861" s="220">
        <v>1</v>
      </c>
      <c r="I861" s="221">
        <v>0</v>
      </c>
      <c r="J861" s="222">
        <v>0.7</v>
      </c>
      <c r="K861" s="137">
        <f t="shared" si="128"/>
        <v>0.7</v>
      </c>
      <c r="L861" s="220" t="s">
        <v>354</v>
      </c>
      <c r="M861" s="223" t="s">
        <v>1706</v>
      </c>
      <c r="N861" s="220"/>
      <c r="O861" s="135">
        <f>VLOOKUP(B861,EXPLORACION!$A$2:$P$529,15,FALSE)</f>
        <v>4962974.1977000004</v>
      </c>
      <c r="P861" s="214">
        <f>VLOOKUP(B861,EXPLORACION!$A$2:$P$529,16,FALSE)</f>
        <v>2173533.8878000001</v>
      </c>
    </row>
    <row r="862" spans="1:16" ht="25.5" hidden="1">
      <c r="A862" s="212" t="str">
        <f t="shared" ref="A862:A870" si="129">CONCATENATE(D862,E862,G862,F862,"E",H862)</f>
        <v>LHL39P1E2</v>
      </c>
      <c r="B862" s="130" t="str">
        <f t="shared" ref="B862:B870" si="130">CONCATENATE(D862,E862,G862,F862)</f>
        <v>LHL39P1</v>
      </c>
      <c r="C862" s="254" t="str">
        <f t="shared" ref="C862:C870" si="131">CONCATENATE(D862,E862)</f>
        <v>LHL39</v>
      </c>
      <c r="D862" s="220" t="s">
        <v>844</v>
      </c>
      <c r="E862" s="253">
        <v>39</v>
      </c>
      <c r="F862" s="220">
        <v>1</v>
      </c>
      <c r="G862" s="253" t="s">
        <v>8</v>
      </c>
      <c r="H862" s="220">
        <v>2</v>
      </c>
      <c r="I862" s="137">
        <f>K861</f>
        <v>0.7</v>
      </c>
      <c r="J862" s="133">
        <v>4</v>
      </c>
      <c r="K862" s="137">
        <f t="shared" si="128"/>
        <v>3.3</v>
      </c>
      <c r="L862" s="109" t="s">
        <v>284</v>
      </c>
      <c r="M862" s="172" t="s">
        <v>1707</v>
      </c>
      <c r="N862" s="109"/>
      <c r="O862" s="135">
        <f>VLOOKUP(B862,EXPLORACION!$A$2:$P$529,15,FALSE)</f>
        <v>4962974.1977000004</v>
      </c>
      <c r="P862" s="214">
        <f>VLOOKUP(B862,EXPLORACION!$A$2:$P$529,16,FALSE)</f>
        <v>2173533.8878000001</v>
      </c>
    </row>
    <row r="863" spans="1:16" ht="38.25" hidden="1">
      <c r="A863" s="212" t="str">
        <f t="shared" si="129"/>
        <v>LHL39P1E3</v>
      </c>
      <c r="B863" s="130" t="str">
        <f t="shared" si="130"/>
        <v>LHL39P1</v>
      </c>
      <c r="C863" s="254" t="str">
        <f t="shared" si="131"/>
        <v>LHL39</v>
      </c>
      <c r="D863" s="220" t="s">
        <v>844</v>
      </c>
      <c r="E863" s="253">
        <v>39</v>
      </c>
      <c r="F863" s="220">
        <v>1</v>
      </c>
      <c r="G863" s="253" t="s">
        <v>8</v>
      </c>
      <c r="H863" s="220">
        <v>3</v>
      </c>
      <c r="I863" s="137">
        <f>K862</f>
        <v>3.3</v>
      </c>
      <c r="J863" s="133">
        <v>5</v>
      </c>
      <c r="K863" s="137">
        <f t="shared" si="128"/>
        <v>1.7000000000000002</v>
      </c>
      <c r="L863" s="109" t="s">
        <v>12</v>
      </c>
      <c r="M863" s="172" t="s">
        <v>1708</v>
      </c>
      <c r="N863" s="109"/>
      <c r="O863" s="135">
        <f>VLOOKUP(B863,EXPLORACION!$A$2:$P$529,15,FALSE)</f>
        <v>4962974.1977000004</v>
      </c>
      <c r="P863" s="214">
        <f>VLOOKUP(B863,EXPLORACION!$A$2:$P$529,16,FALSE)</f>
        <v>2173533.8878000001</v>
      </c>
    </row>
    <row r="864" spans="1:16" ht="25.5" hidden="1">
      <c r="A864" s="212" t="str">
        <f t="shared" si="129"/>
        <v>LHL39P1E4</v>
      </c>
      <c r="B864" s="130" t="str">
        <f t="shared" si="130"/>
        <v>LHL39P1</v>
      </c>
      <c r="C864" s="254" t="str">
        <f t="shared" si="131"/>
        <v>LHL39</v>
      </c>
      <c r="D864" s="220" t="s">
        <v>844</v>
      </c>
      <c r="E864" s="253">
        <v>39</v>
      </c>
      <c r="F864" s="220">
        <v>1</v>
      </c>
      <c r="G864" s="253" t="s">
        <v>8</v>
      </c>
      <c r="H864" s="220">
        <v>4</v>
      </c>
      <c r="I864" s="137">
        <f>K863</f>
        <v>1.7000000000000002</v>
      </c>
      <c r="J864" s="133">
        <v>7</v>
      </c>
      <c r="K864" s="137">
        <f t="shared" si="128"/>
        <v>5.3</v>
      </c>
      <c r="L864" s="109" t="s">
        <v>284</v>
      </c>
      <c r="M864" s="172" t="s">
        <v>1709</v>
      </c>
      <c r="N864" s="109"/>
      <c r="O864" s="135">
        <f>VLOOKUP(B864,EXPLORACION!$A$2:$P$529,15,FALSE)</f>
        <v>4962974.1977000004</v>
      </c>
      <c r="P864" s="214">
        <f>VLOOKUP(B864,EXPLORACION!$A$2:$P$529,16,FALSE)</f>
        <v>2173533.8878000001</v>
      </c>
    </row>
    <row r="865" spans="1:16" hidden="1">
      <c r="A865" s="212" t="str">
        <f t="shared" si="129"/>
        <v>LHL39P1E5</v>
      </c>
      <c r="B865" s="130" t="str">
        <f t="shared" si="130"/>
        <v>LHL39P1</v>
      </c>
      <c r="C865" s="254" t="str">
        <f t="shared" si="131"/>
        <v>LHL39</v>
      </c>
      <c r="D865" s="220" t="s">
        <v>844</v>
      </c>
      <c r="E865" s="253">
        <v>39</v>
      </c>
      <c r="F865" s="220">
        <v>1</v>
      </c>
      <c r="G865" s="253" t="s">
        <v>8</v>
      </c>
      <c r="H865" s="220">
        <v>5</v>
      </c>
      <c r="I865" s="137">
        <f>K864</f>
        <v>5.3</v>
      </c>
      <c r="J865" s="133">
        <v>15.2</v>
      </c>
      <c r="K865" s="137">
        <f t="shared" si="128"/>
        <v>9.8999999999999986</v>
      </c>
      <c r="L865" s="109" t="s">
        <v>1533</v>
      </c>
      <c r="M865" s="172" t="s">
        <v>1710</v>
      </c>
      <c r="N865" s="109"/>
      <c r="O865" s="135">
        <f>VLOOKUP(B865,EXPLORACION!$A$2:$P$529,15,FALSE)</f>
        <v>4962974.1977000004</v>
      </c>
      <c r="P865" s="214">
        <f>VLOOKUP(B865,EXPLORACION!$A$2:$P$529,16,FALSE)</f>
        <v>2173533.8878000001</v>
      </c>
    </row>
    <row r="866" spans="1:16" hidden="1">
      <c r="A866" s="212" t="str">
        <f t="shared" si="129"/>
        <v>LHL39P2E1</v>
      </c>
      <c r="B866" s="130" t="str">
        <f t="shared" si="130"/>
        <v>LHL39P2</v>
      </c>
      <c r="C866" s="254" t="str">
        <f t="shared" si="131"/>
        <v>LHL39</v>
      </c>
      <c r="D866" s="220" t="s">
        <v>844</v>
      </c>
      <c r="E866" s="253">
        <v>39</v>
      </c>
      <c r="F866" s="220">
        <v>2</v>
      </c>
      <c r="G866" s="253" t="s">
        <v>8</v>
      </c>
      <c r="H866" s="220">
        <v>1</v>
      </c>
      <c r="I866" s="137">
        <v>0</v>
      </c>
      <c r="J866" s="133">
        <v>1.3</v>
      </c>
      <c r="K866" s="137">
        <f>J866-I866</f>
        <v>1.3</v>
      </c>
      <c r="L866" s="109" t="s">
        <v>354</v>
      </c>
      <c r="M866" s="172" t="s">
        <v>1410</v>
      </c>
      <c r="N866" s="109"/>
      <c r="O866" s="135">
        <f>VLOOKUP(B866,EXPLORACION!$A$2:$P$529,15,FALSE)</f>
        <v>4962974.1977000004</v>
      </c>
      <c r="P866" s="214">
        <f>VLOOKUP(B866,EXPLORACION!$A$2:$P$529,16,FALSE)</f>
        <v>2173533.8878000001</v>
      </c>
    </row>
    <row r="867" spans="1:16" ht="25.5" hidden="1">
      <c r="A867" s="212" t="str">
        <f t="shared" si="129"/>
        <v>LHL39P2E2</v>
      </c>
      <c r="B867" s="130" t="str">
        <f t="shared" si="130"/>
        <v>LHL39P2</v>
      </c>
      <c r="C867" s="254" t="str">
        <f t="shared" si="131"/>
        <v>LHL39</v>
      </c>
      <c r="D867" s="220" t="s">
        <v>844</v>
      </c>
      <c r="E867" s="253">
        <v>39</v>
      </c>
      <c r="F867" s="220">
        <v>2</v>
      </c>
      <c r="G867" s="253" t="s">
        <v>8</v>
      </c>
      <c r="H867" s="220">
        <v>2</v>
      </c>
      <c r="I867" s="137">
        <f>J866</f>
        <v>1.3</v>
      </c>
      <c r="J867" s="133">
        <v>3.5</v>
      </c>
      <c r="K867" s="137">
        <f>J867-I867</f>
        <v>2.2000000000000002</v>
      </c>
      <c r="L867" s="109" t="s">
        <v>284</v>
      </c>
      <c r="M867" s="172" t="s">
        <v>1711</v>
      </c>
      <c r="N867" s="109"/>
      <c r="O867" s="135">
        <f>VLOOKUP(B867,EXPLORACION!$A$2:$P$529,15,FALSE)</f>
        <v>4962974.1977000004</v>
      </c>
      <c r="P867" s="214">
        <f>VLOOKUP(B867,EXPLORACION!$A$2:$P$529,16,FALSE)</f>
        <v>2173533.8878000001</v>
      </c>
    </row>
    <row r="868" spans="1:16" ht="25.5" hidden="1">
      <c r="A868" s="212" t="str">
        <f t="shared" si="129"/>
        <v>LHL39P2E3</v>
      </c>
      <c r="B868" s="130" t="str">
        <f t="shared" si="130"/>
        <v>LHL39P2</v>
      </c>
      <c r="C868" s="254" t="str">
        <f t="shared" si="131"/>
        <v>LHL39</v>
      </c>
      <c r="D868" s="220" t="s">
        <v>844</v>
      </c>
      <c r="E868" s="253">
        <v>39</v>
      </c>
      <c r="F868" s="220">
        <v>2</v>
      </c>
      <c r="G868" s="253" t="s">
        <v>8</v>
      </c>
      <c r="H868" s="220">
        <v>3</v>
      </c>
      <c r="I868" s="137">
        <f>J867</f>
        <v>3.5</v>
      </c>
      <c r="J868" s="133">
        <v>5</v>
      </c>
      <c r="K868" s="137">
        <f>J868-I868</f>
        <v>1.5</v>
      </c>
      <c r="L868" s="109" t="s">
        <v>284</v>
      </c>
      <c r="M868" s="172" t="s">
        <v>1712</v>
      </c>
      <c r="N868" s="109"/>
      <c r="O868" s="135">
        <f>VLOOKUP(B868,EXPLORACION!$A$2:$P$529,15,FALSE)</f>
        <v>4962974.1977000004</v>
      </c>
      <c r="P868" s="214">
        <f>VLOOKUP(B868,EXPLORACION!$A$2:$P$529,16,FALSE)</f>
        <v>2173533.8878000001</v>
      </c>
    </row>
    <row r="869" spans="1:16" ht="25.5" hidden="1">
      <c r="A869" s="212" t="str">
        <f t="shared" si="129"/>
        <v>LHL39P2E4</v>
      </c>
      <c r="B869" s="130" t="str">
        <f t="shared" si="130"/>
        <v>LHL39P2</v>
      </c>
      <c r="C869" s="254" t="str">
        <f t="shared" si="131"/>
        <v>LHL39</v>
      </c>
      <c r="D869" s="220" t="s">
        <v>844</v>
      </c>
      <c r="E869" s="253">
        <v>39</v>
      </c>
      <c r="F869" s="220">
        <v>2</v>
      </c>
      <c r="G869" s="253" t="s">
        <v>8</v>
      </c>
      <c r="H869" s="220">
        <v>4</v>
      </c>
      <c r="I869" s="137">
        <f>J868</f>
        <v>5</v>
      </c>
      <c r="J869" s="133">
        <v>7.5</v>
      </c>
      <c r="K869" s="137">
        <f>J869-I869</f>
        <v>2.5</v>
      </c>
      <c r="L869" s="109" t="s">
        <v>284</v>
      </c>
      <c r="M869" s="172" t="s">
        <v>1713</v>
      </c>
      <c r="N869" s="109"/>
      <c r="O869" s="135">
        <f>VLOOKUP(B869,EXPLORACION!$A$2:$P$529,15,FALSE)</f>
        <v>4962974.1977000004</v>
      </c>
      <c r="P869" s="214">
        <f>VLOOKUP(B869,EXPLORACION!$A$2:$P$529,16,FALSE)</f>
        <v>2173533.8878000001</v>
      </c>
    </row>
    <row r="870" spans="1:16" hidden="1">
      <c r="A870" s="212" t="str">
        <f t="shared" si="129"/>
        <v>LHL39P2E5</v>
      </c>
      <c r="B870" s="130" t="str">
        <f t="shared" si="130"/>
        <v>LHL39P2</v>
      </c>
      <c r="C870" s="254" t="str">
        <f t="shared" si="131"/>
        <v>LHL39</v>
      </c>
      <c r="D870" s="220" t="s">
        <v>844</v>
      </c>
      <c r="E870" s="253">
        <v>39</v>
      </c>
      <c r="F870" s="220">
        <v>2</v>
      </c>
      <c r="G870" s="253" t="s">
        <v>8</v>
      </c>
      <c r="H870" s="220">
        <v>5</v>
      </c>
      <c r="I870" s="137">
        <f>J869</f>
        <v>7.5</v>
      </c>
      <c r="J870" s="133">
        <v>15.2</v>
      </c>
      <c r="K870" s="137">
        <f>J870-I870</f>
        <v>7.6999999999999993</v>
      </c>
      <c r="L870" s="109" t="s">
        <v>1533</v>
      </c>
      <c r="M870" s="172" t="s">
        <v>1714</v>
      </c>
      <c r="N870" s="109"/>
      <c r="O870" s="135">
        <f>VLOOKUP(B870,EXPLORACION!$A$2:$P$529,15,FALSE)</f>
        <v>4962974.1977000004</v>
      </c>
      <c r="P870" s="214">
        <f>VLOOKUP(B870,EXPLORACION!$A$2:$P$529,16,FALSE)</f>
        <v>2173533.8878000001</v>
      </c>
    </row>
    <row r="871" spans="1:16" hidden="1">
      <c r="A871" s="255" t="str">
        <f t="shared" ref="A871:A882" si="132">CONCATENATE(D871,E871,G871,F871,"E",H871)</f>
        <v>JIS40P1E1</v>
      </c>
      <c r="B871" s="218" t="str">
        <f t="shared" ref="B871:B882" si="133">CONCATENATE(D871,E871,G871,F871)</f>
        <v>JIS40P1</v>
      </c>
      <c r="C871" s="252" t="str">
        <f t="shared" ref="C871:C882" si="134">CONCATENATE(D871,E871)</f>
        <v>JIS40</v>
      </c>
      <c r="D871" s="220" t="s">
        <v>1005</v>
      </c>
      <c r="E871" s="253">
        <v>40</v>
      </c>
      <c r="F871" s="220">
        <v>1</v>
      </c>
      <c r="G871" s="253" t="s">
        <v>8</v>
      </c>
      <c r="H871" s="220">
        <v>1</v>
      </c>
      <c r="I871" s="221">
        <v>0</v>
      </c>
      <c r="J871" s="222">
        <v>0.4</v>
      </c>
      <c r="K871" s="221">
        <f t="shared" ref="K871:K882" si="135">J871-I871</f>
        <v>0.4</v>
      </c>
      <c r="L871" s="220"/>
      <c r="M871" s="223" t="s">
        <v>1724</v>
      </c>
      <c r="N871" s="220"/>
      <c r="O871" s="135">
        <f>VLOOKUP(B871,EXPLORACION!$A$2:$P$529,15,FALSE)</f>
        <v>4961896.3128000004</v>
      </c>
      <c r="P871" s="214">
        <f>VLOOKUP(B871,EXPLORACION!$A$2:$P$529,16,FALSE)</f>
        <v>2171417.2960999999</v>
      </c>
    </row>
    <row r="872" spans="1:16" hidden="1">
      <c r="A872" s="255" t="str">
        <f t="shared" si="132"/>
        <v>JIS40P1E2</v>
      </c>
      <c r="B872" s="218" t="str">
        <f t="shared" si="133"/>
        <v>JIS40P1</v>
      </c>
      <c r="C872" s="252" t="str">
        <f t="shared" si="134"/>
        <v>JIS40</v>
      </c>
      <c r="D872" s="220" t="s">
        <v>1005</v>
      </c>
      <c r="E872" s="253">
        <v>40</v>
      </c>
      <c r="F872" s="220">
        <v>1</v>
      </c>
      <c r="G872" s="253" t="s">
        <v>8</v>
      </c>
      <c r="H872" s="220">
        <f>H871+1</f>
        <v>2</v>
      </c>
      <c r="I872" s="221">
        <f t="shared" ref="I872:I882" si="136">J871</f>
        <v>0.4</v>
      </c>
      <c r="J872" s="222">
        <v>2</v>
      </c>
      <c r="K872" s="221">
        <f t="shared" si="135"/>
        <v>1.6</v>
      </c>
      <c r="L872" s="220"/>
      <c r="M872" s="223" t="s">
        <v>1725</v>
      </c>
      <c r="N872" s="220"/>
      <c r="O872" s="135">
        <f>VLOOKUP(B872,EXPLORACION!$A$2:$P$529,15,FALSE)</f>
        <v>4961896.3128000004</v>
      </c>
      <c r="P872" s="214">
        <f>VLOOKUP(B872,EXPLORACION!$A$2:$P$529,16,FALSE)</f>
        <v>2171417.2960999999</v>
      </c>
    </row>
    <row r="873" spans="1:16" ht="38.25" hidden="1">
      <c r="A873" s="255" t="str">
        <f t="shared" si="132"/>
        <v>JIS40P1E3</v>
      </c>
      <c r="B873" s="218" t="str">
        <f t="shared" si="133"/>
        <v>JIS40P1</v>
      </c>
      <c r="C873" s="252" t="str">
        <f t="shared" si="134"/>
        <v>JIS40</v>
      </c>
      <c r="D873" s="220" t="s">
        <v>1005</v>
      </c>
      <c r="E873" s="253">
        <v>40</v>
      </c>
      <c r="F873" s="220">
        <v>1</v>
      </c>
      <c r="G873" s="253" t="s">
        <v>8</v>
      </c>
      <c r="H873" s="220">
        <f t="shared" ref="H873:H892" si="137">H872+1</f>
        <v>3</v>
      </c>
      <c r="I873" s="221">
        <f t="shared" si="136"/>
        <v>2</v>
      </c>
      <c r="J873" s="222">
        <v>2.8</v>
      </c>
      <c r="K873" s="221">
        <f t="shared" si="135"/>
        <v>0.79999999999999982</v>
      </c>
      <c r="L873" s="220"/>
      <c r="M873" s="223" t="s">
        <v>1726</v>
      </c>
      <c r="N873" s="220"/>
      <c r="O873" s="135">
        <f>VLOOKUP(B873,EXPLORACION!$A$2:$P$529,15,FALSE)</f>
        <v>4961896.3128000004</v>
      </c>
      <c r="P873" s="214">
        <f>VLOOKUP(B873,EXPLORACION!$A$2:$P$529,16,FALSE)</f>
        <v>2171417.2960999999</v>
      </c>
    </row>
    <row r="874" spans="1:16" hidden="1">
      <c r="A874" s="255" t="str">
        <f t="shared" si="132"/>
        <v>JIS40P1E4</v>
      </c>
      <c r="B874" s="218" t="str">
        <f t="shared" si="133"/>
        <v>JIS40P1</v>
      </c>
      <c r="C874" s="252" t="str">
        <f t="shared" si="134"/>
        <v>JIS40</v>
      </c>
      <c r="D874" s="220" t="s">
        <v>1005</v>
      </c>
      <c r="E874" s="253">
        <v>40</v>
      </c>
      <c r="F874" s="220">
        <v>1</v>
      </c>
      <c r="G874" s="253" t="s">
        <v>8</v>
      </c>
      <c r="H874" s="220">
        <f t="shared" si="137"/>
        <v>4</v>
      </c>
      <c r="I874" s="221">
        <f t="shared" si="136"/>
        <v>2.8</v>
      </c>
      <c r="J874" s="222">
        <v>3.4</v>
      </c>
      <c r="K874" s="221">
        <f t="shared" si="135"/>
        <v>0.60000000000000009</v>
      </c>
      <c r="L874" s="220"/>
      <c r="M874" s="172"/>
      <c r="N874" s="220"/>
      <c r="O874" s="135">
        <f>VLOOKUP(B874,EXPLORACION!$A$2:$P$529,15,FALSE)</f>
        <v>4961896.3128000004</v>
      </c>
      <c r="P874" s="214">
        <f>VLOOKUP(B874,EXPLORACION!$A$2:$P$529,16,FALSE)</f>
        <v>2171417.2960999999</v>
      </c>
    </row>
    <row r="875" spans="1:16" ht="25.5" hidden="1">
      <c r="A875" s="255" t="str">
        <f t="shared" si="132"/>
        <v>JIS40P1E5</v>
      </c>
      <c r="B875" s="218" t="str">
        <f t="shared" si="133"/>
        <v>JIS40P1</v>
      </c>
      <c r="C875" s="252" t="str">
        <f t="shared" si="134"/>
        <v>JIS40</v>
      </c>
      <c r="D875" s="220" t="s">
        <v>1005</v>
      </c>
      <c r="E875" s="253">
        <v>40</v>
      </c>
      <c r="F875" s="220">
        <v>1</v>
      </c>
      <c r="G875" s="253" t="s">
        <v>8</v>
      </c>
      <c r="H875" s="220">
        <f t="shared" si="137"/>
        <v>5</v>
      </c>
      <c r="I875" s="221">
        <f t="shared" si="136"/>
        <v>3.4</v>
      </c>
      <c r="J875" s="222">
        <v>4.2</v>
      </c>
      <c r="K875" s="221">
        <f t="shared" si="135"/>
        <v>0.80000000000000027</v>
      </c>
      <c r="L875" s="220" t="s">
        <v>285</v>
      </c>
      <c r="M875" s="172" t="s">
        <v>1728</v>
      </c>
      <c r="N875" s="220"/>
      <c r="O875" s="135">
        <f>VLOOKUP(B875,EXPLORACION!$A$2:$P$529,15,FALSE)</f>
        <v>4961896.3128000004</v>
      </c>
      <c r="P875" s="214">
        <f>VLOOKUP(B875,EXPLORACION!$A$2:$P$529,16,FALSE)</f>
        <v>2171417.2960999999</v>
      </c>
    </row>
    <row r="876" spans="1:16" ht="25.5" hidden="1">
      <c r="A876" s="255" t="str">
        <f t="shared" si="132"/>
        <v>JIS40P1E6</v>
      </c>
      <c r="B876" s="218" t="str">
        <f t="shared" si="133"/>
        <v>JIS40P1</v>
      </c>
      <c r="C876" s="252" t="str">
        <f t="shared" si="134"/>
        <v>JIS40</v>
      </c>
      <c r="D876" s="220" t="s">
        <v>1005</v>
      </c>
      <c r="E876" s="253">
        <v>40</v>
      </c>
      <c r="F876" s="220">
        <v>1</v>
      </c>
      <c r="G876" s="253" t="s">
        <v>8</v>
      </c>
      <c r="H876" s="220">
        <f t="shared" si="137"/>
        <v>6</v>
      </c>
      <c r="I876" s="221">
        <f t="shared" si="136"/>
        <v>4.2</v>
      </c>
      <c r="J876" s="222">
        <v>5.8</v>
      </c>
      <c r="K876" s="221">
        <f t="shared" si="135"/>
        <v>1.5999999999999996</v>
      </c>
      <c r="L876" s="220"/>
      <c r="M876" s="172" t="s">
        <v>1727</v>
      </c>
      <c r="N876" s="220"/>
      <c r="O876" s="135">
        <f>VLOOKUP(B876,EXPLORACION!$A$2:$P$529,15,FALSE)</f>
        <v>4961896.3128000004</v>
      </c>
      <c r="P876" s="214">
        <f>VLOOKUP(B876,EXPLORACION!$A$2:$P$529,16,FALSE)</f>
        <v>2171417.2960999999</v>
      </c>
    </row>
    <row r="877" spans="1:16" ht="25.5" hidden="1">
      <c r="A877" s="255" t="str">
        <f t="shared" si="132"/>
        <v>JIS40P1E7</v>
      </c>
      <c r="B877" s="218" t="str">
        <f t="shared" si="133"/>
        <v>JIS40P1</v>
      </c>
      <c r="C877" s="252" t="str">
        <f t="shared" si="134"/>
        <v>JIS40</v>
      </c>
      <c r="D877" s="220" t="s">
        <v>1005</v>
      </c>
      <c r="E877" s="253">
        <v>40</v>
      </c>
      <c r="F877" s="220">
        <v>1</v>
      </c>
      <c r="G877" s="253" t="s">
        <v>8</v>
      </c>
      <c r="H877" s="220">
        <f t="shared" si="137"/>
        <v>7</v>
      </c>
      <c r="I877" s="221">
        <f t="shared" si="136"/>
        <v>5.8</v>
      </c>
      <c r="J877" s="222">
        <v>6.6</v>
      </c>
      <c r="K877" s="221">
        <f t="shared" si="135"/>
        <v>0.79999999999999982</v>
      </c>
      <c r="L877" s="220" t="s">
        <v>999</v>
      </c>
      <c r="M877" s="172" t="s">
        <v>1728</v>
      </c>
      <c r="N877" s="220"/>
      <c r="O877" s="135">
        <f>VLOOKUP(B877,EXPLORACION!$A$2:$P$529,15,FALSE)</f>
        <v>4961896.3128000004</v>
      </c>
      <c r="P877" s="214">
        <f>VLOOKUP(B877,EXPLORACION!$A$2:$P$529,16,FALSE)</f>
        <v>2171417.2960999999</v>
      </c>
    </row>
    <row r="878" spans="1:16" ht="25.5" hidden="1">
      <c r="A878" s="255" t="str">
        <f t="shared" si="132"/>
        <v>JIS40P1E8</v>
      </c>
      <c r="B878" s="218" t="str">
        <f t="shared" si="133"/>
        <v>JIS40P1</v>
      </c>
      <c r="C878" s="252" t="str">
        <f t="shared" si="134"/>
        <v>JIS40</v>
      </c>
      <c r="D878" s="220" t="s">
        <v>1005</v>
      </c>
      <c r="E878" s="253">
        <v>40</v>
      </c>
      <c r="F878" s="220">
        <v>1</v>
      </c>
      <c r="G878" s="253" t="s">
        <v>8</v>
      </c>
      <c r="H878" s="220">
        <f t="shared" si="137"/>
        <v>8</v>
      </c>
      <c r="I878" s="221">
        <f t="shared" si="136"/>
        <v>6.6</v>
      </c>
      <c r="J878" s="222">
        <v>9.1999999999999993</v>
      </c>
      <c r="K878" s="221">
        <f t="shared" si="135"/>
        <v>2.5999999999999996</v>
      </c>
      <c r="L878" s="220" t="s">
        <v>285</v>
      </c>
      <c r="M878" s="307" t="s">
        <v>1727</v>
      </c>
      <c r="N878" s="220"/>
      <c r="O878" s="135">
        <f>VLOOKUP(B878,EXPLORACION!$A$2:$P$529,15,FALSE)</f>
        <v>4961896.3128000004</v>
      </c>
      <c r="P878" s="214">
        <f>VLOOKUP(B878,EXPLORACION!$A$2:$P$529,16,FALSE)</f>
        <v>2171417.2960999999</v>
      </c>
    </row>
    <row r="879" spans="1:16" ht="25.5" hidden="1">
      <c r="A879" s="255" t="str">
        <f t="shared" si="132"/>
        <v>JIS40P1E9</v>
      </c>
      <c r="B879" s="218" t="str">
        <f t="shared" si="133"/>
        <v>JIS40P1</v>
      </c>
      <c r="C879" s="252" t="str">
        <f t="shared" si="134"/>
        <v>JIS40</v>
      </c>
      <c r="D879" s="220" t="s">
        <v>1005</v>
      </c>
      <c r="E879" s="253">
        <v>40</v>
      </c>
      <c r="F879" s="220">
        <v>1</v>
      </c>
      <c r="G879" s="253" t="s">
        <v>8</v>
      </c>
      <c r="H879" s="220">
        <f t="shared" si="137"/>
        <v>9</v>
      </c>
      <c r="I879" s="221">
        <f t="shared" si="136"/>
        <v>9.1999999999999993</v>
      </c>
      <c r="J879" s="222">
        <v>10</v>
      </c>
      <c r="K879" s="221">
        <f t="shared" si="135"/>
        <v>0.80000000000000071</v>
      </c>
      <c r="L879" s="220"/>
      <c r="M879" s="172" t="s">
        <v>1728</v>
      </c>
      <c r="N879" s="220"/>
      <c r="O879" s="135">
        <f>VLOOKUP(B879,EXPLORACION!$A$2:$P$529,15,FALSE)</f>
        <v>4961896.3128000004</v>
      </c>
      <c r="P879" s="214">
        <f>VLOOKUP(B879,EXPLORACION!$A$2:$P$529,16,FALSE)</f>
        <v>2171417.2960999999</v>
      </c>
    </row>
    <row r="880" spans="1:16" ht="25.5" hidden="1">
      <c r="A880" s="255" t="str">
        <f t="shared" si="132"/>
        <v>JIS40P1E10</v>
      </c>
      <c r="B880" s="218" t="str">
        <f t="shared" si="133"/>
        <v>JIS40P1</v>
      </c>
      <c r="C880" s="252" t="str">
        <f t="shared" si="134"/>
        <v>JIS40</v>
      </c>
      <c r="D880" s="220" t="s">
        <v>1005</v>
      </c>
      <c r="E880" s="253">
        <v>40</v>
      </c>
      <c r="F880" s="220">
        <v>1</v>
      </c>
      <c r="G880" s="253" t="s">
        <v>8</v>
      </c>
      <c r="H880" s="220">
        <f t="shared" si="137"/>
        <v>10</v>
      </c>
      <c r="I880" s="221">
        <f t="shared" si="136"/>
        <v>10</v>
      </c>
      <c r="J880" s="222">
        <v>12</v>
      </c>
      <c r="K880" s="221">
        <f t="shared" si="135"/>
        <v>2</v>
      </c>
      <c r="L880" s="220" t="s">
        <v>1730</v>
      </c>
      <c r="M880" s="307" t="s">
        <v>1727</v>
      </c>
      <c r="N880" s="220"/>
      <c r="O880" s="135">
        <f>VLOOKUP(B880,EXPLORACION!$A$2:$P$529,15,FALSE)</f>
        <v>4961896.3128000004</v>
      </c>
      <c r="P880" s="214">
        <f>VLOOKUP(B880,EXPLORACION!$A$2:$P$529,16,FALSE)</f>
        <v>2171417.2960999999</v>
      </c>
    </row>
    <row r="881" spans="1:16" ht="38.25" hidden="1">
      <c r="A881" s="255" t="str">
        <f t="shared" si="132"/>
        <v>JIS40P1E11</v>
      </c>
      <c r="B881" s="218" t="str">
        <f t="shared" si="133"/>
        <v>JIS40P1</v>
      </c>
      <c r="C881" s="252" t="str">
        <f t="shared" si="134"/>
        <v>JIS40</v>
      </c>
      <c r="D881" s="220" t="s">
        <v>1005</v>
      </c>
      <c r="E881" s="253">
        <v>40</v>
      </c>
      <c r="F881" s="220">
        <v>1</v>
      </c>
      <c r="G881" s="253" t="s">
        <v>8</v>
      </c>
      <c r="H881" s="220">
        <f t="shared" si="137"/>
        <v>11</v>
      </c>
      <c r="I881" s="221">
        <f t="shared" si="136"/>
        <v>12</v>
      </c>
      <c r="J881" s="222">
        <v>13.5</v>
      </c>
      <c r="K881" s="221">
        <f t="shared" si="135"/>
        <v>1.5</v>
      </c>
      <c r="L881" s="220"/>
      <c r="M881" s="223" t="s">
        <v>1729</v>
      </c>
      <c r="N881" s="220"/>
      <c r="O881" s="135">
        <f>VLOOKUP(B881,EXPLORACION!$A$2:$P$529,15,FALSE)</f>
        <v>4961896.3128000004</v>
      </c>
      <c r="P881" s="214">
        <f>VLOOKUP(B881,EXPLORACION!$A$2:$P$529,16,FALSE)</f>
        <v>2171417.2960999999</v>
      </c>
    </row>
    <row r="882" spans="1:16" hidden="1">
      <c r="A882" s="255" t="str">
        <f t="shared" si="132"/>
        <v>JIS40P1E12</v>
      </c>
      <c r="B882" s="218" t="str">
        <f t="shared" si="133"/>
        <v>JIS40P1</v>
      </c>
      <c r="C882" s="252" t="str">
        <f t="shared" si="134"/>
        <v>JIS40</v>
      </c>
      <c r="D882" s="220" t="s">
        <v>1005</v>
      </c>
      <c r="E882" s="253">
        <v>40</v>
      </c>
      <c r="F882" s="220">
        <v>1</v>
      </c>
      <c r="G882" s="253" t="s">
        <v>8</v>
      </c>
      <c r="H882" s="220">
        <f t="shared" si="137"/>
        <v>12</v>
      </c>
      <c r="I882" s="221">
        <f t="shared" si="136"/>
        <v>13.5</v>
      </c>
      <c r="J882" s="222">
        <v>15</v>
      </c>
      <c r="K882" s="221">
        <f t="shared" si="135"/>
        <v>1.5</v>
      </c>
      <c r="L882" s="220" t="s">
        <v>285</v>
      </c>
      <c r="M882" s="307" t="s">
        <v>1736</v>
      </c>
      <c r="N882" s="220"/>
      <c r="O882" s="135">
        <f>VLOOKUP(B882,EXPLORACION!$A$2:$P$529,15,FALSE)</f>
        <v>4961896.3128000004</v>
      </c>
      <c r="P882" s="214">
        <f>VLOOKUP(B882,EXPLORACION!$A$2:$P$529,16,FALSE)</f>
        <v>2171417.2960999999</v>
      </c>
    </row>
    <row r="883" spans="1:16" hidden="1">
      <c r="A883" s="255" t="str">
        <f t="shared" ref="A883:A892" si="138">CONCATENATE(D883,E883,G883,F883,"E",H883)</f>
        <v>JIS40P2E1</v>
      </c>
      <c r="B883" s="218" t="str">
        <f t="shared" ref="B883:B892" si="139">CONCATENATE(D883,E883,G883,F883)</f>
        <v>JIS40P2</v>
      </c>
      <c r="C883" s="252" t="str">
        <f t="shared" ref="C883:C892" si="140">CONCATENATE(D883,E883)</f>
        <v>JIS40</v>
      </c>
      <c r="D883" s="220" t="s">
        <v>1005</v>
      </c>
      <c r="E883" s="253">
        <v>40</v>
      </c>
      <c r="F883" s="220">
        <v>2</v>
      </c>
      <c r="G883" s="253" t="s">
        <v>8</v>
      </c>
      <c r="H883" s="220">
        <v>1</v>
      </c>
      <c r="I883" s="221">
        <v>0</v>
      </c>
      <c r="J883" s="222">
        <v>0.4</v>
      </c>
      <c r="K883" s="221">
        <f t="shared" ref="K883:K892" si="141">J883-I883</f>
        <v>0.4</v>
      </c>
      <c r="L883" s="220"/>
      <c r="M883" s="223" t="s">
        <v>860</v>
      </c>
      <c r="N883" s="220"/>
      <c r="O883" s="135">
        <f>VLOOKUP(B883,EXPLORACION!$A$2:$P$529,15,FALSE)</f>
        <v>4961896.3128000004</v>
      </c>
      <c r="P883" s="214">
        <f>VLOOKUP(B883,EXPLORACION!$A$2:$P$529,16,FALSE)</f>
        <v>2171417.2960999999</v>
      </c>
    </row>
    <row r="884" spans="1:16" hidden="1">
      <c r="A884" s="255" t="str">
        <f t="shared" si="138"/>
        <v>JIS40P2E2</v>
      </c>
      <c r="B884" s="218" t="str">
        <f t="shared" si="139"/>
        <v>JIS40P2</v>
      </c>
      <c r="C884" s="252" t="str">
        <f t="shared" si="140"/>
        <v>JIS40</v>
      </c>
      <c r="D884" s="220" t="s">
        <v>1005</v>
      </c>
      <c r="E884" s="253">
        <v>40</v>
      </c>
      <c r="F884" s="220">
        <v>2</v>
      </c>
      <c r="G884" s="253" t="s">
        <v>8</v>
      </c>
      <c r="H884" s="220">
        <f t="shared" si="137"/>
        <v>2</v>
      </c>
      <c r="I884" s="221">
        <f t="shared" ref="I884:I892" si="142">J883</f>
        <v>0.4</v>
      </c>
      <c r="J884" s="222">
        <v>2</v>
      </c>
      <c r="K884" s="221">
        <f t="shared" si="141"/>
        <v>1.6</v>
      </c>
      <c r="L884" s="220" t="s">
        <v>285</v>
      </c>
      <c r="M884" s="223" t="s">
        <v>1735</v>
      </c>
      <c r="N884" s="220"/>
      <c r="O884" s="135">
        <f>VLOOKUP(B884,EXPLORACION!$A$2:$P$529,15,FALSE)</f>
        <v>4961896.3128000004</v>
      </c>
      <c r="P884" s="214">
        <f>VLOOKUP(B884,EXPLORACION!$A$2:$P$529,16,FALSE)</f>
        <v>2171417.2960999999</v>
      </c>
    </row>
    <row r="885" spans="1:16" ht="25.5" hidden="1">
      <c r="A885" s="255" t="str">
        <f t="shared" si="138"/>
        <v>JIS40P2E3</v>
      </c>
      <c r="B885" s="218" t="str">
        <f t="shared" si="139"/>
        <v>JIS40P2</v>
      </c>
      <c r="C885" s="252" t="str">
        <f t="shared" si="140"/>
        <v>JIS40</v>
      </c>
      <c r="D885" s="220" t="s">
        <v>1005</v>
      </c>
      <c r="E885" s="253">
        <v>40</v>
      </c>
      <c r="F885" s="220">
        <v>2</v>
      </c>
      <c r="G885" s="253" t="s">
        <v>8</v>
      </c>
      <c r="H885" s="220">
        <f t="shared" si="137"/>
        <v>3</v>
      </c>
      <c r="I885" s="221">
        <f t="shared" si="142"/>
        <v>2</v>
      </c>
      <c r="J885" s="222">
        <v>3</v>
      </c>
      <c r="K885" s="221">
        <f t="shared" si="141"/>
        <v>1</v>
      </c>
      <c r="L885" s="220"/>
      <c r="M885" s="223" t="s">
        <v>1734</v>
      </c>
      <c r="N885" s="220"/>
      <c r="O885" s="135">
        <f>VLOOKUP(B885,EXPLORACION!$A$2:$P$529,15,FALSE)</f>
        <v>4961896.3128000004</v>
      </c>
      <c r="P885" s="214">
        <f>VLOOKUP(B885,EXPLORACION!$A$2:$P$529,16,FALSE)</f>
        <v>2171417.2960999999</v>
      </c>
    </row>
    <row r="886" spans="1:16" hidden="1">
      <c r="A886" s="255" t="str">
        <f t="shared" si="138"/>
        <v>JIS40P2E4</v>
      </c>
      <c r="B886" s="218" t="str">
        <f t="shared" si="139"/>
        <v>JIS40P2</v>
      </c>
      <c r="C886" s="252" t="str">
        <f t="shared" si="140"/>
        <v>JIS40</v>
      </c>
      <c r="D886" s="220" t="s">
        <v>1005</v>
      </c>
      <c r="E886" s="253">
        <v>40</v>
      </c>
      <c r="F886" s="220">
        <v>2</v>
      </c>
      <c r="G886" s="253" t="s">
        <v>8</v>
      </c>
      <c r="H886" s="220">
        <f t="shared" si="137"/>
        <v>4</v>
      </c>
      <c r="I886" s="221">
        <f t="shared" si="142"/>
        <v>3</v>
      </c>
      <c r="J886" s="222">
        <v>3.6</v>
      </c>
      <c r="K886" s="221">
        <f t="shared" si="141"/>
        <v>0.60000000000000009</v>
      </c>
      <c r="L886" s="220"/>
      <c r="M886" s="172"/>
      <c r="N886" s="220"/>
      <c r="O886" s="135">
        <f>VLOOKUP(B886,EXPLORACION!$A$2:$P$529,15,FALSE)</f>
        <v>4961896.3128000004</v>
      </c>
      <c r="P886" s="214">
        <f>VLOOKUP(B886,EXPLORACION!$A$2:$P$529,16,FALSE)</f>
        <v>2171417.2960999999</v>
      </c>
    </row>
    <row r="887" spans="1:16" ht="25.5" hidden="1">
      <c r="A887" s="255" t="str">
        <f t="shared" si="138"/>
        <v>JIS40P2E5</v>
      </c>
      <c r="B887" s="218" t="str">
        <f t="shared" si="139"/>
        <v>JIS40P2</v>
      </c>
      <c r="C887" s="252" t="str">
        <f t="shared" si="140"/>
        <v>JIS40</v>
      </c>
      <c r="D887" s="220" t="s">
        <v>1005</v>
      </c>
      <c r="E887" s="253">
        <v>40</v>
      </c>
      <c r="F887" s="220">
        <v>2</v>
      </c>
      <c r="G887" s="253" t="s">
        <v>8</v>
      </c>
      <c r="H887" s="220">
        <f t="shared" si="137"/>
        <v>5</v>
      </c>
      <c r="I887" s="221">
        <f t="shared" si="142"/>
        <v>3.6</v>
      </c>
      <c r="J887" s="222">
        <v>4.4000000000000004</v>
      </c>
      <c r="K887" s="221">
        <f t="shared" si="141"/>
        <v>0.80000000000000027</v>
      </c>
      <c r="L887" s="220" t="s">
        <v>1730</v>
      </c>
      <c r="M887" s="223" t="s">
        <v>1732</v>
      </c>
      <c r="N887" s="220"/>
      <c r="O887" s="135">
        <f>VLOOKUP(B887,EXPLORACION!$A$2:$P$529,15,FALSE)</f>
        <v>4961896.3128000004</v>
      </c>
      <c r="P887" s="214">
        <f>VLOOKUP(B887,EXPLORACION!$A$2:$P$529,16,FALSE)</f>
        <v>2171417.2960999999</v>
      </c>
    </row>
    <row r="888" spans="1:16" hidden="1">
      <c r="A888" s="255" t="str">
        <f t="shared" si="138"/>
        <v>JIS40P2E6</v>
      </c>
      <c r="B888" s="218" t="str">
        <f t="shared" si="139"/>
        <v>JIS40P2</v>
      </c>
      <c r="C888" s="252" t="str">
        <f t="shared" si="140"/>
        <v>JIS40</v>
      </c>
      <c r="D888" s="220" t="s">
        <v>1005</v>
      </c>
      <c r="E888" s="253">
        <v>40</v>
      </c>
      <c r="F888" s="220">
        <v>2</v>
      </c>
      <c r="G888" s="253" t="s">
        <v>8</v>
      </c>
      <c r="H888" s="220">
        <f t="shared" si="137"/>
        <v>6</v>
      </c>
      <c r="I888" s="221">
        <f t="shared" si="142"/>
        <v>4.4000000000000004</v>
      </c>
      <c r="J888" s="222">
        <v>5.8</v>
      </c>
      <c r="K888" s="221">
        <f t="shared" si="141"/>
        <v>1.3999999999999995</v>
      </c>
      <c r="L888" s="220"/>
      <c r="M888" s="223" t="s">
        <v>1733</v>
      </c>
      <c r="N888" s="220"/>
      <c r="O888" s="135">
        <f>VLOOKUP(B888,EXPLORACION!$A$2:$P$529,15,FALSE)</f>
        <v>4961896.3128000004</v>
      </c>
      <c r="P888" s="214">
        <f>VLOOKUP(B888,EXPLORACION!$A$2:$P$529,16,FALSE)</f>
        <v>2171417.2960999999</v>
      </c>
    </row>
    <row r="889" spans="1:16" ht="25.5" hidden="1">
      <c r="A889" s="255" t="str">
        <f t="shared" si="138"/>
        <v>JIS40P2E7</v>
      </c>
      <c r="B889" s="218" t="str">
        <f t="shared" si="139"/>
        <v>JIS40P2</v>
      </c>
      <c r="C889" s="252" t="str">
        <f t="shared" si="140"/>
        <v>JIS40</v>
      </c>
      <c r="D889" s="220" t="s">
        <v>1005</v>
      </c>
      <c r="E889" s="253">
        <v>40</v>
      </c>
      <c r="F889" s="220">
        <v>2</v>
      </c>
      <c r="G889" s="253" t="s">
        <v>8</v>
      </c>
      <c r="H889" s="220">
        <f t="shared" si="137"/>
        <v>7</v>
      </c>
      <c r="I889" s="221">
        <f t="shared" si="142"/>
        <v>5.8</v>
      </c>
      <c r="J889" s="222">
        <v>6.8</v>
      </c>
      <c r="K889" s="221">
        <f t="shared" si="141"/>
        <v>1</v>
      </c>
      <c r="L889" s="220" t="s">
        <v>1730</v>
      </c>
      <c r="M889" s="223" t="s">
        <v>1732</v>
      </c>
      <c r="N889" s="220"/>
      <c r="O889" s="135">
        <f>VLOOKUP(B889,EXPLORACION!$A$2:$P$529,15,FALSE)</f>
        <v>4961896.3128000004</v>
      </c>
      <c r="P889" s="214">
        <f>VLOOKUP(B889,EXPLORACION!$A$2:$P$529,16,FALSE)</f>
        <v>2171417.2960999999</v>
      </c>
    </row>
    <row r="890" spans="1:16" ht="25.5" hidden="1">
      <c r="A890" s="255" t="str">
        <f t="shared" si="138"/>
        <v>JIS40P2E8</v>
      </c>
      <c r="B890" s="218" t="str">
        <f t="shared" si="139"/>
        <v>JIS40P2</v>
      </c>
      <c r="C890" s="252" t="str">
        <f t="shared" si="140"/>
        <v>JIS40</v>
      </c>
      <c r="D890" s="220" t="s">
        <v>1005</v>
      </c>
      <c r="E890" s="253">
        <v>40</v>
      </c>
      <c r="F890" s="220">
        <v>2</v>
      </c>
      <c r="G890" s="253" t="s">
        <v>8</v>
      </c>
      <c r="H890" s="220">
        <f t="shared" si="137"/>
        <v>8</v>
      </c>
      <c r="I890" s="221">
        <f t="shared" si="142"/>
        <v>6.8</v>
      </c>
      <c r="J890" s="222">
        <v>9.1999999999999993</v>
      </c>
      <c r="K890" s="221">
        <f t="shared" si="141"/>
        <v>2.3999999999999995</v>
      </c>
      <c r="L890" s="220"/>
      <c r="M890" s="223" t="s">
        <v>1731</v>
      </c>
      <c r="N890" s="220"/>
      <c r="O890" s="135">
        <f>VLOOKUP(B890,EXPLORACION!$A$2:$P$529,15,FALSE)</f>
        <v>4961896.3128000004</v>
      </c>
      <c r="P890" s="214">
        <f>VLOOKUP(B890,EXPLORACION!$A$2:$P$529,16,FALSE)</f>
        <v>2171417.2960999999</v>
      </c>
    </row>
    <row r="891" spans="1:16" ht="25.5" hidden="1">
      <c r="A891" s="255" t="str">
        <f t="shared" si="138"/>
        <v>JIS40P2E9</v>
      </c>
      <c r="B891" s="218" t="str">
        <f t="shared" si="139"/>
        <v>JIS40P2</v>
      </c>
      <c r="C891" s="252" t="str">
        <f t="shared" si="140"/>
        <v>JIS40</v>
      </c>
      <c r="D891" s="220" t="s">
        <v>1005</v>
      </c>
      <c r="E891" s="253">
        <v>40</v>
      </c>
      <c r="F891" s="220">
        <v>2</v>
      </c>
      <c r="G891" s="253" t="s">
        <v>8</v>
      </c>
      <c r="H891" s="220">
        <f t="shared" si="137"/>
        <v>9</v>
      </c>
      <c r="I891" s="221">
        <f t="shared" si="142"/>
        <v>9.1999999999999993</v>
      </c>
      <c r="J891" s="222">
        <v>10.199999999999999</v>
      </c>
      <c r="K891" s="221">
        <f t="shared" si="141"/>
        <v>1</v>
      </c>
      <c r="L891" s="220"/>
      <c r="M891" s="223" t="s">
        <v>1732</v>
      </c>
      <c r="N891" s="220"/>
      <c r="O891" s="135">
        <f>VLOOKUP(B891,EXPLORACION!$A$2:$P$529,15,FALSE)</f>
        <v>4961896.3128000004</v>
      </c>
      <c r="P891" s="214">
        <f>VLOOKUP(B891,EXPLORACION!$A$2:$P$529,16,FALSE)</f>
        <v>2171417.2960999999</v>
      </c>
    </row>
    <row r="892" spans="1:16" ht="25.5" hidden="1">
      <c r="A892" s="255" t="str">
        <f t="shared" si="138"/>
        <v>JIS40P2E10</v>
      </c>
      <c r="B892" s="218" t="str">
        <f t="shared" si="139"/>
        <v>JIS40P2</v>
      </c>
      <c r="C892" s="252" t="str">
        <f t="shared" si="140"/>
        <v>JIS40</v>
      </c>
      <c r="D892" s="220" t="s">
        <v>1005</v>
      </c>
      <c r="E892" s="253">
        <v>40</v>
      </c>
      <c r="F892" s="220">
        <v>2</v>
      </c>
      <c r="G892" s="253" t="s">
        <v>8</v>
      </c>
      <c r="H892" s="220">
        <f t="shared" si="137"/>
        <v>10</v>
      </c>
      <c r="I892" s="221">
        <f t="shared" si="142"/>
        <v>10.199999999999999</v>
      </c>
      <c r="J892" s="222">
        <v>12</v>
      </c>
      <c r="K892" s="221">
        <f t="shared" si="141"/>
        <v>1.8000000000000007</v>
      </c>
      <c r="L892" s="220" t="s">
        <v>285</v>
      </c>
      <c r="M892" s="223" t="s">
        <v>1731</v>
      </c>
      <c r="N892" s="220"/>
      <c r="O892" s="135">
        <f>VLOOKUP(B892,EXPLORACION!$A$2:$P$529,15,FALSE)</f>
        <v>4961896.3128000004</v>
      </c>
      <c r="P892" s="214">
        <f>VLOOKUP(B892,EXPLORACION!$A$2:$P$529,16,FALSE)</f>
        <v>2171417.2960999999</v>
      </c>
    </row>
    <row r="893" spans="1:16" hidden="1">
      <c r="A893" s="212" t="str">
        <f t="shared" ref="A893:A903" si="143">CONCATENATE(D893,E893,G893,F893,"E",H893)</f>
        <v>JIS40P3E1</v>
      </c>
      <c r="B893" s="130" t="str">
        <f t="shared" ref="B893:B903" si="144">CONCATENATE(D893,E893,G893,F893)</f>
        <v>JIS40P3</v>
      </c>
      <c r="C893" s="254" t="str">
        <f t="shared" ref="C893:C903" si="145">CONCATENATE(D893,E893)</f>
        <v>JIS40</v>
      </c>
      <c r="D893" s="109" t="s">
        <v>1005</v>
      </c>
      <c r="E893" s="171">
        <v>40</v>
      </c>
      <c r="F893" s="109">
        <v>3</v>
      </c>
      <c r="G893" s="171" t="s">
        <v>8</v>
      </c>
      <c r="H893" s="109">
        <v>1</v>
      </c>
      <c r="I893" s="137">
        <v>0</v>
      </c>
      <c r="J893" s="133">
        <v>0.4</v>
      </c>
      <c r="K893" s="137">
        <f t="shared" ref="K893:K903" si="146">J893-I893</f>
        <v>0.4</v>
      </c>
      <c r="L893" s="109"/>
      <c r="M893" s="172" t="s">
        <v>860</v>
      </c>
      <c r="N893" s="109"/>
      <c r="O893" s="135">
        <f>VLOOKUP(B893,EXPLORACION!$A$2:$P$529,15,FALSE)</f>
        <v>4961896.3128000004</v>
      </c>
      <c r="P893" s="214">
        <f>VLOOKUP(B893,EXPLORACION!$A$2:$P$529,16,FALSE)</f>
        <v>2171417.2960999999</v>
      </c>
    </row>
    <row r="894" spans="1:16" hidden="1">
      <c r="A894" s="212" t="str">
        <f t="shared" si="143"/>
        <v>JIS40P3E2</v>
      </c>
      <c r="B894" s="130" t="str">
        <f t="shared" si="144"/>
        <v>JIS40P3</v>
      </c>
      <c r="C894" s="254" t="str">
        <f t="shared" si="145"/>
        <v>JIS40</v>
      </c>
      <c r="D894" s="109" t="s">
        <v>1005</v>
      </c>
      <c r="E894" s="171">
        <v>40</v>
      </c>
      <c r="F894" s="109">
        <v>3</v>
      </c>
      <c r="G894" s="171" t="s">
        <v>8</v>
      </c>
      <c r="H894" s="109">
        <f>H893+1</f>
        <v>2</v>
      </c>
      <c r="I894" s="137">
        <f t="shared" ref="I894:I912" si="147">J893</f>
        <v>0.4</v>
      </c>
      <c r="J894" s="133">
        <v>2.2000000000000002</v>
      </c>
      <c r="K894" s="137">
        <f t="shared" si="146"/>
        <v>1.8000000000000003</v>
      </c>
      <c r="L894" s="109" t="s">
        <v>285</v>
      </c>
      <c r="M894" s="172" t="s">
        <v>1735</v>
      </c>
      <c r="N894" s="109"/>
      <c r="O894" s="135">
        <f>VLOOKUP(B894,EXPLORACION!$A$2:$P$529,15,FALSE)</f>
        <v>4961896.3128000004</v>
      </c>
      <c r="P894" s="214">
        <f>VLOOKUP(B894,EXPLORACION!$A$2:$P$529,16,FALSE)</f>
        <v>2171417.2960999999</v>
      </c>
    </row>
    <row r="895" spans="1:16" ht="25.5" hidden="1">
      <c r="A895" s="212" t="str">
        <f t="shared" si="143"/>
        <v>JIS40P3E3</v>
      </c>
      <c r="B895" s="130" t="str">
        <f t="shared" si="144"/>
        <v>JIS40P3</v>
      </c>
      <c r="C895" s="254" t="str">
        <f t="shared" si="145"/>
        <v>JIS40</v>
      </c>
      <c r="D895" s="109" t="s">
        <v>1005</v>
      </c>
      <c r="E895" s="171">
        <v>40</v>
      </c>
      <c r="F895" s="109">
        <v>3</v>
      </c>
      <c r="G895" s="171" t="s">
        <v>8</v>
      </c>
      <c r="H895" s="109">
        <f t="shared" ref="H895:H903" si="148">H894+1</f>
        <v>3</v>
      </c>
      <c r="I895" s="137">
        <f t="shared" si="147"/>
        <v>2.2000000000000002</v>
      </c>
      <c r="J895" s="133">
        <v>3.6</v>
      </c>
      <c r="K895" s="137">
        <f t="shared" si="146"/>
        <v>1.4</v>
      </c>
      <c r="L895" s="109"/>
      <c r="M895" s="223" t="s">
        <v>1732</v>
      </c>
      <c r="N895" s="109"/>
      <c r="O895" s="135">
        <f>VLOOKUP(B895,EXPLORACION!$A$2:$P$529,15,FALSE)</f>
        <v>4961896.3128000004</v>
      </c>
      <c r="P895" s="214">
        <f>VLOOKUP(B895,EXPLORACION!$A$2:$P$529,16,FALSE)</f>
        <v>2171417.2960999999</v>
      </c>
    </row>
    <row r="896" spans="1:16" hidden="1">
      <c r="A896" s="212" t="str">
        <f t="shared" si="143"/>
        <v>JIS40P3E4</v>
      </c>
      <c r="B896" s="130" t="str">
        <f t="shared" si="144"/>
        <v>JIS40P3</v>
      </c>
      <c r="C896" s="254" t="str">
        <f t="shared" si="145"/>
        <v>JIS40</v>
      </c>
      <c r="D896" s="109" t="s">
        <v>1005</v>
      </c>
      <c r="E896" s="171">
        <v>40</v>
      </c>
      <c r="F896" s="109">
        <v>3</v>
      </c>
      <c r="G896" s="171" t="s">
        <v>8</v>
      </c>
      <c r="H896" s="109">
        <f t="shared" si="148"/>
        <v>4</v>
      </c>
      <c r="I896" s="137">
        <f t="shared" si="147"/>
        <v>3.6</v>
      </c>
      <c r="J896" s="133">
        <v>4.4000000000000004</v>
      </c>
      <c r="K896" s="137">
        <f t="shared" si="146"/>
        <v>0.80000000000000027</v>
      </c>
      <c r="L896" s="109" t="s">
        <v>285</v>
      </c>
      <c r="M896" s="223" t="s">
        <v>1733</v>
      </c>
      <c r="N896" s="109"/>
      <c r="O896" s="135">
        <f>VLOOKUP(B896,EXPLORACION!$A$2:$P$529,15,FALSE)</f>
        <v>4961896.3128000004</v>
      </c>
      <c r="P896" s="214">
        <f>VLOOKUP(B896,EXPLORACION!$A$2:$P$529,16,FALSE)</f>
        <v>2171417.2960999999</v>
      </c>
    </row>
    <row r="897" spans="1:16" ht="25.5" hidden="1">
      <c r="A897" s="212" t="str">
        <f t="shared" si="143"/>
        <v>JIS40P3E5</v>
      </c>
      <c r="B897" s="130" t="str">
        <f t="shared" si="144"/>
        <v>JIS40P3</v>
      </c>
      <c r="C897" s="254" t="str">
        <f t="shared" si="145"/>
        <v>JIS40</v>
      </c>
      <c r="D897" s="109" t="s">
        <v>1005</v>
      </c>
      <c r="E897" s="171">
        <v>40</v>
      </c>
      <c r="F897" s="109">
        <v>3</v>
      </c>
      <c r="G897" s="171" t="s">
        <v>8</v>
      </c>
      <c r="H897" s="109">
        <f t="shared" si="148"/>
        <v>5</v>
      </c>
      <c r="I897" s="137">
        <f t="shared" si="147"/>
        <v>4.4000000000000004</v>
      </c>
      <c r="J897" s="133">
        <v>5.8</v>
      </c>
      <c r="K897" s="137">
        <f t="shared" si="146"/>
        <v>1.3999999999999995</v>
      </c>
      <c r="L897" s="109"/>
      <c r="M897" s="223" t="s">
        <v>1732</v>
      </c>
      <c r="N897" s="109"/>
      <c r="O897" s="135">
        <f>VLOOKUP(B897,EXPLORACION!$A$2:$P$529,15,FALSE)</f>
        <v>4961896.3128000004</v>
      </c>
      <c r="P897" s="214">
        <f>VLOOKUP(B897,EXPLORACION!$A$2:$P$529,16,FALSE)</f>
        <v>2171417.2960999999</v>
      </c>
    </row>
    <row r="898" spans="1:16" hidden="1">
      <c r="A898" s="212" t="str">
        <f t="shared" si="143"/>
        <v>JIS40P3E6</v>
      </c>
      <c r="B898" s="130" t="str">
        <f t="shared" si="144"/>
        <v>JIS40P3</v>
      </c>
      <c r="C898" s="254" t="str">
        <f t="shared" si="145"/>
        <v>JIS40</v>
      </c>
      <c r="D898" s="109" t="s">
        <v>1005</v>
      </c>
      <c r="E898" s="171">
        <v>40</v>
      </c>
      <c r="F898" s="109">
        <v>3</v>
      </c>
      <c r="G898" s="171" t="s">
        <v>8</v>
      </c>
      <c r="H898" s="109">
        <f t="shared" si="148"/>
        <v>6</v>
      </c>
      <c r="I898" s="137">
        <f t="shared" si="147"/>
        <v>5.8</v>
      </c>
      <c r="J898" s="133">
        <v>6.8</v>
      </c>
      <c r="K898" s="137">
        <f t="shared" si="146"/>
        <v>1</v>
      </c>
      <c r="L898" s="109" t="s">
        <v>285</v>
      </c>
      <c r="M898" s="172" t="s">
        <v>1737</v>
      </c>
      <c r="N898" s="109"/>
      <c r="O898" s="135">
        <f>VLOOKUP(B898,EXPLORACION!$A$2:$P$529,15,FALSE)</f>
        <v>4961896.3128000004</v>
      </c>
      <c r="P898" s="214">
        <f>VLOOKUP(B898,EXPLORACION!$A$2:$P$529,16,FALSE)</f>
        <v>2171417.2960999999</v>
      </c>
    </row>
    <row r="899" spans="1:16" ht="25.5" hidden="1">
      <c r="A899" s="212" t="str">
        <f t="shared" si="143"/>
        <v>JIS40P3E7</v>
      </c>
      <c r="B899" s="130" t="str">
        <f t="shared" si="144"/>
        <v>JIS40P3</v>
      </c>
      <c r="C899" s="254" t="str">
        <f t="shared" si="145"/>
        <v>JIS40</v>
      </c>
      <c r="D899" s="109" t="s">
        <v>1005</v>
      </c>
      <c r="E899" s="171">
        <v>40</v>
      </c>
      <c r="F899" s="109">
        <v>3</v>
      </c>
      <c r="G899" s="171" t="s">
        <v>8</v>
      </c>
      <c r="H899" s="109">
        <f t="shared" si="148"/>
        <v>7</v>
      </c>
      <c r="I899" s="137">
        <f t="shared" si="147"/>
        <v>6.8</v>
      </c>
      <c r="J899" s="133">
        <v>8.1999999999999993</v>
      </c>
      <c r="K899" s="137">
        <f t="shared" si="146"/>
        <v>1.3999999999999995</v>
      </c>
      <c r="L899" s="109"/>
      <c r="M899" s="223" t="s">
        <v>1732</v>
      </c>
      <c r="N899" s="109"/>
      <c r="O899" s="135">
        <f>VLOOKUP(B899,EXPLORACION!$A$2:$P$529,15,FALSE)</f>
        <v>4961896.3128000004</v>
      </c>
      <c r="P899" s="214">
        <f>VLOOKUP(B899,EXPLORACION!$A$2:$P$529,16,FALSE)</f>
        <v>2171417.2960999999</v>
      </c>
    </row>
    <row r="900" spans="1:16" ht="25.5" hidden="1">
      <c r="A900" s="212" t="str">
        <f t="shared" si="143"/>
        <v>JIS40P3E8</v>
      </c>
      <c r="B900" s="130" t="str">
        <f t="shared" si="144"/>
        <v>JIS40P3</v>
      </c>
      <c r="C900" s="254" t="str">
        <f t="shared" si="145"/>
        <v>JIS40</v>
      </c>
      <c r="D900" s="109" t="s">
        <v>1005</v>
      </c>
      <c r="E900" s="171">
        <v>40</v>
      </c>
      <c r="F900" s="109">
        <v>3</v>
      </c>
      <c r="G900" s="171" t="s">
        <v>8</v>
      </c>
      <c r="H900" s="109">
        <f t="shared" si="148"/>
        <v>8</v>
      </c>
      <c r="I900" s="137">
        <f t="shared" si="147"/>
        <v>8.1999999999999993</v>
      </c>
      <c r="J900" s="133">
        <v>10.6</v>
      </c>
      <c r="K900" s="137">
        <f t="shared" si="146"/>
        <v>2.4000000000000004</v>
      </c>
      <c r="L900" s="109" t="s">
        <v>999</v>
      </c>
      <c r="M900" s="172" t="s">
        <v>1731</v>
      </c>
      <c r="N900" s="109"/>
      <c r="O900" s="135">
        <f>VLOOKUP(B900,EXPLORACION!$A$2:$P$529,15,FALSE)</f>
        <v>4961896.3128000004</v>
      </c>
      <c r="P900" s="214">
        <f>VLOOKUP(B900,EXPLORACION!$A$2:$P$529,16,FALSE)</f>
        <v>2171417.2960999999</v>
      </c>
    </row>
    <row r="901" spans="1:16" ht="25.5" hidden="1">
      <c r="A901" s="212" t="str">
        <f t="shared" si="143"/>
        <v>JIS40P3E9</v>
      </c>
      <c r="B901" s="130" t="str">
        <f t="shared" si="144"/>
        <v>JIS40P3</v>
      </c>
      <c r="C901" s="254" t="str">
        <f t="shared" si="145"/>
        <v>JIS40</v>
      </c>
      <c r="D901" s="109" t="s">
        <v>1005</v>
      </c>
      <c r="E901" s="171">
        <v>40</v>
      </c>
      <c r="F901" s="109">
        <v>3</v>
      </c>
      <c r="G901" s="171" t="s">
        <v>8</v>
      </c>
      <c r="H901" s="109">
        <f t="shared" si="148"/>
        <v>9</v>
      </c>
      <c r="I901" s="137">
        <f t="shared" si="147"/>
        <v>10.6</v>
      </c>
      <c r="J901" s="133">
        <v>12.2</v>
      </c>
      <c r="K901" s="137">
        <f t="shared" si="146"/>
        <v>1.5999999999999996</v>
      </c>
      <c r="L901" s="109" t="s">
        <v>1730</v>
      </c>
      <c r="M901" s="172" t="s">
        <v>1732</v>
      </c>
      <c r="N901" s="109"/>
      <c r="O901" s="135">
        <f>VLOOKUP(B901,EXPLORACION!$A$2:$P$529,15,FALSE)</f>
        <v>4961896.3128000004</v>
      </c>
      <c r="P901" s="214">
        <f>VLOOKUP(B901,EXPLORACION!$A$2:$P$529,16,FALSE)</f>
        <v>2171417.2960999999</v>
      </c>
    </row>
    <row r="902" spans="1:16" ht="25.5" hidden="1">
      <c r="A902" s="212" t="str">
        <f t="shared" si="143"/>
        <v>JIS40P3E10</v>
      </c>
      <c r="B902" s="130" t="str">
        <f t="shared" si="144"/>
        <v>JIS40P3</v>
      </c>
      <c r="C902" s="254" t="str">
        <f t="shared" si="145"/>
        <v>JIS40</v>
      </c>
      <c r="D902" s="109" t="s">
        <v>1005</v>
      </c>
      <c r="E902" s="171">
        <v>40</v>
      </c>
      <c r="F902" s="109">
        <v>3</v>
      </c>
      <c r="G902" s="171" t="s">
        <v>8</v>
      </c>
      <c r="H902" s="109">
        <f t="shared" si="148"/>
        <v>10</v>
      </c>
      <c r="I902" s="137">
        <f t="shared" si="147"/>
        <v>12.2</v>
      </c>
      <c r="J902" s="133">
        <v>13</v>
      </c>
      <c r="K902" s="137">
        <f t="shared" si="146"/>
        <v>0.80000000000000071</v>
      </c>
      <c r="L902" s="109" t="s">
        <v>999</v>
      </c>
      <c r="M902" s="172" t="s">
        <v>1731</v>
      </c>
      <c r="N902" s="109"/>
      <c r="O902" s="135">
        <f>VLOOKUP(B902,EXPLORACION!$A$2:$P$529,15,FALSE)</f>
        <v>4961896.3128000004</v>
      </c>
      <c r="P902" s="214">
        <f>VLOOKUP(B902,EXPLORACION!$A$2:$P$529,16,FALSE)</f>
        <v>2171417.2960999999</v>
      </c>
    </row>
    <row r="903" spans="1:16" hidden="1">
      <c r="A903" s="255" t="str">
        <f t="shared" si="143"/>
        <v>JIS40P3E11</v>
      </c>
      <c r="B903" s="218" t="str">
        <f t="shared" si="144"/>
        <v>JIS40P3</v>
      </c>
      <c r="C903" s="252" t="str">
        <f t="shared" si="145"/>
        <v>JIS40</v>
      </c>
      <c r="D903" s="220" t="s">
        <v>1005</v>
      </c>
      <c r="E903" s="253">
        <v>40</v>
      </c>
      <c r="F903" s="109">
        <v>3</v>
      </c>
      <c r="G903" s="253" t="s">
        <v>8</v>
      </c>
      <c r="H903" s="220">
        <f t="shared" si="148"/>
        <v>11</v>
      </c>
      <c r="I903" s="221">
        <f t="shared" si="147"/>
        <v>13</v>
      </c>
      <c r="J903" s="222">
        <v>15</v>
      </c>
      <c r="K903" s="221">
        <f t="shared" si="146"/>
        <v>2</v>
      </c>
      <c r="L903" s="220"/>
      <c r="M903" s="223"/>
      <c r="N903" s="220"/>
      <c r="O903" s="135">
        <f>VLOOKUP(B903,EXPLORACION!$A$2:$P$529,15,FALSE)</f>
        <v>4961896.3128000004</v>
      </c>
      <c r="P903" s="214">
        <f>VLOOKUP(B903,EXPLORACION!$A$2:$P$529,16,FALSE)</f>
        <v>2171417.2960999999</v>
      </c>
    </row>
    <row r="904" spans="1:16" hidden="1">
      <c r="A904" s="212" t="str">
        <f t="shared" ref="A904:A912" si="149">CONCATENATE(D904,E904,G904,F904,"E",H904)</f>
        <v>JIS40P4E1</v>
      </c>
      <c r="B904" s="130" t="str">
        <f t="shared" ref="B904:B912" si="150">CONCATENATE(D904,E904,G904,F904)</f>
        <v>JIS40P4</v>
      </c>
      <c r="C904" s="254" t="str">
        <f t="shared" ref="C904:C912" si="151">CONCATENATE(D904,E904)</f>
        <v>JIS40</v>
      </c>
      <c r="D904" s="109" t="s">
        <v>1005</v>
      </c>
      <c r="E904" s="171">
        <v>40</v>
      </c>
      <c r="F904" s="109">
        <v>4</v>
      </c>
      <c r="G904" s="171" t="s">
        <v>8</v>
      </c>
      <c r="H904" s="109">
        <v>1</v>
      </c>
      <c r="I904" s="137">
        <v>0</v>
      </c>
      <c r="J904" s="133">
        <v>0.4</v>
      </c>
      <c r="K904" s="137">
        <f t="shared" ref="K904:K917" si="152">J904-I904</f>
        <v>0.4</v>
      </c>
      <c r="L904" s="109"/>
      <c r="M904" s="172"/>
      <c r="N904" s="109"/>
      <c r="O904" s="135">
        <f>VLOOKUP(B904,EXPLORACION!$A$2:$P$529,15,FALSE)</f>
        <v>4961896.3128000004</v>
      </c>
      <c r="P904" s="214">
        <f>VLOOKUP(B904,EXPLORACION!$A$2:$P$529,16,FALSE)</f>
        <v>2171417.2960999999</v>
      </c>
    </row>
    <row r="905" spans="1:16" hidden="1">
      <c r="A905" s="212" t="str">
        <f t="shared" si="149"/>
        <v>JIS40P4E2</v>
      </c>
      <c r="B905" s="130" t="str">
        <f t="shared" si="150"/>
        <v>JIS40P4</v>
      </c>
      <c r="C905" s="254" t="str">
        <f t="shared" si="151"/>
        <v>JIS40</v>
      </c>
      <c r="D905" s="109" t="s">
        <v>1005</v>
      </c>
      <c r="E905" s="171">
        <v>40</v>
      </c>
      <c r="F905" s="109">
        <v>4</v>
      </c>
      <c r="G905" s="171" t="s">
        <v>8</v>
      </c>
      <c r="H905" s="109">
        <f>H904+1</f>
        <v>2</v>
      </c>
      <c r="I905" s="137">
        <f t="shared" si="147"/>
        <v>0.4</v>
      </c>
      <c r="J905" s="133">
        <v>3</v>
      </c>
      <c r="K905" s="137">
        <f t="shared" si="152"/>
        <v>2.6</v>
      </c>
      <c r="L905" s="109" t="s">
        <v>285</v>
      </c>
      <c r="M905" s="172" t="s">
        <v>1735</v>
      </c>
      <c r="N905" s="109"/>
      <c r="O905" s="135">
        <f>VLOOKUP(B905,EXPLORACION!$A$2:$P$529,15,FALSE)</f>
        <v>4961896.3128000004</v>
      </c>
      <c r="P905" s="214">
        <f>VLOOKUP(B905,EXPLORACION!$A$2:$P$529,16,FALSE)</f>
        <v>2171417.2960999999</v>
      </c>
    </row>
    <row r="906" spans="1:16" ht="25.5" hidden="1">
      <c r="A906" s="212" t="str">
        <f t="shared" si="149"/>
        <v>JIS40P4E3</v>
      </c>
      <c r="B906" s="130" t="str">
        <f t="shared" si="150"/>
        <v>JIS40P4</v>
      </c>
      <c r="C906" s="254" t="str">
        <f t="shared" si="151"/>
        <v>JIS40</v>
      </c>
      <c r="D906" s="109" t="s">
        <v>1005</v>
      </c>
      <c r="E906" s="171">
        <v>40</v>
      </c>
      <c r="F906" s="109">
        <v>4</v>
      </c>
      <c r="G906" s="171" t="s">
        <v>8</v>
      </c>
      <c r="H906" s="109">
        <f t="shared" ref="H906:H912" si="153">H905+1</f>
        <v>3</v>
      </c>
      <c r="I906" s="137">
        <f t="shared" si="147"/>
        <v>3</v>
      </c>
      <c r="J906" s="133">
        <v>4.4000000000000004</v>
      </c>
      <c r="K906" s="137">
        <f t="shared" si="152"/>
        <v>1.4000000000000004</v>
      </c>
      <c r="L906" s="109"/>
      <c r="M906" s="172" t="s">
        <v>1740</v>
      </c>
      <c r="N906" s="109"/>
      <c r="O906" s="135">
        <f>VLOOKUP(B906,EXPLORACION!$A$2:$P$529,15,FALSE)</f>
        <v>4961896.3128000004</v>
      </c>
      <c r="P906" s="214">
        <f>VLOOKUP(B906,EXPLORACION!$A$2:$P$529,16,FALSE)</f>
        <v>2171417.2960999999</v>
      </c>
    </row>
    <row r="907" spans="1:16" hidden="1">
      <c r="A907" s="212" t="str">
        <f t="shared" si="149"/>
        <v>JIS40P4E4</v>
      </c>
      <c r="B907" s="130" t="str">
        <f t="shared" si="150"/>
        <v>JIS40P4</v>
      </c>
      <c r="C907" s="254" t="str">
        <f t="shared" si="151"/>
        <v>JIS40</v>
      </c>
      <c r="D907" s="109" t="s">
        <v>1005</v>
      </c>
      <c r="E907" s="171">
        <v>40</v>
      </c>
      <c r="F907" s="109">
        <v>4</v>
      </c>
      <c r="G907" s="171" t="s">
        <v>8</v>
      </c>
      <c r="H907" s="109">
        <f t="shared" si="153"/>
        <v>4</v>
      </c>
      <c r="I907" s="137">
        <f t="shared" si="147"/>
        <v>4.4000000000000004</v>
      </c>
      <c r="J907" s="133">
        <v>7.8</v>
      </c>
      <c r="K907" s="137">
        <f t="shared" si="152"/>
        <v>3.3999999999999995</v>
      </c>
      <c r="L907" s="109" t="s">
        <v>285</v>
      </c>
      <c r="M907" s="172" t="s">
        <v>1739</v>
      </c>
      <c r="N907" s="109"/>
      <c r="O907" s="135">
        <f>VLOOKUP(B907,EXPLORACION!$A$2:$P$529,15,FALSE)</f>
        <v>4961896.3128000004</v>
      </c>
      <c r="P907" s="214">
        <f>VLOOKUP(B907,EXPLORACION!$A$2:$P$529,16,FALSE)</f>
        <v>2171417.2960999999</v>
      </c>
    </row>
    <row r="908" spans="1:16" ht="25.5" hidden="1">
      <c r="A908" s="212" t="str">
        <f t="shared" si="149"/>
        <v>JIS40P4E5</v>
      </c>
      <c r="B908" s="130" t="str">
        <f t="shared" si="150"/>
        <v>JIS40P4</v>
      </c>
      <c r="C908" s="254" t="str">
        <f t="shared" si="151"/>
        <v>JIS40</v>
      </c>
      <c r="D908" s="109" t="s">
        <v>1005</v>
      </c>
      <c r="E908" s="171">
        <v>40</v>
      </c>
      <c r="F908" s="109">
        <v>4</v>
      </c>
      <c r="G908" s="171" t="s">
        <v>8</v>
      </c>
      <c r="H908" s="109">
        <f t="shared" si="153"/>
        <v>5</v>
      </c>
      <c r="I908" s="137">
        <f t="shared" si="147"/>
        <v>7.8</v>
      </c>
      <c r="J908" s="133">
        <v>8.8000000000000007</v>
      </c>
      <c r="K908" s="137">
        <f t="shared" si="152"/>
        <v>1.0000000000000009</v>
      </c>
      <c r="L908" s="109"/>
      <c r="M908" s="172" t="s">
        <v>1738</v>
      </c>
      <c r="N908" s="109"/>
      <c r="O908" s="135">
        <f>VLOOKUP(B908,EXPLORACION!$A$2:$P$529,15,FALSE)</f>
        <v>4961896.3128000004</v>
      </c>
      <c r="P908" s="214">
        <f>VLOOKUP(B908,EXPLORACION!$A$2:$P$529,16,FALSE)</f>
        <v>2171417.2960999999</v>
      </c>
    </row>
    <row r="909" spans="1:16" ht="25.5" hidden="1">
      <c r="A909" s="212" t="str">
        <f t="shared" si="149"/>
        <v>JIS40P4E6</v>
      </c>
      <c r="B909" s="130" t="str">
        <f t="shared" si="150"/>
        <v>JIS40P4</v>
      </c>
      <c r="C909" s="254" t="str">
        <f t="shared" si="151"/>
        <v>JIS40</v>
      </c>
      <c r="D909" s="109" t="s">
        <v>1005</v>
      </c>
      <c r="E909" s="171">
        <v>40</v>
      </c>
      <c r="F909" s="109">
        <v>4</v>
      </c>
      <c r="G909" s="171" t="s">
        <v>8</v>
      </c>
      <c r="H909" s="109">
        <f t="shared" si="153"/>
        <v>6</v>
      </c>
      <c r="I909" s="137">
        <f t="shared" si="147"/>
        <v>8.8000000000000007</v>
      </c>
      <c r="J909" s="133">
        <v>11</v>
      </c>
      <c r="K909" s="137">
        <f t="shared" si="152"/>
        <v>2.1999999999999993</v>
      </c>
      <c r="L909" s="109"/>
      <c r="M909" s="172" t="s">
        <v>1731</v>
      </c>
      <c r="N909" s="109"/>
      <c r="O909" s="135">
        <f>VLOOKUP(B909,EXPLORACION!$A$2:$P$529,15,FALSE)</f>
        <v>4961896.3128000004</v>
      </c>
      <c r="P909" s="214">
        <f>VLOOKUP(B909,EXPLORACION!$A$2:$P$529,16,FALSE)</f>
        <v>2171417.2960999999</v>
      </c>
    </row>
    <row r="910" spans="1:16" hidden="1">
      <c r="A910" s="212" t="str">
        <f t="shared" si="149"/>
        <v>JIS40P4E7</v>
      </c>
      <c r="B910" s="130" t="str">
        <f t="shared" si="150"/>
        <v>JIS40P4</v>
      </c>
      <c r="C910" s="254" t="str">
        <f t="shared" si="151"/>
        <v>JIS40</v>
      </c>
      <c r="D910" s="109" t="s">
        <v>1005</v>
      </c>
      <c r="E910" s="171">
        <v>40</v>
      </c>
      <c r="F910" s="109">
        <v>4</v>
      </c>
      <c r="G910" s="171" t="s">
        <v>8</v>
      </c>
      <c r="H910" s="109">
        <f t="shared" si="153"/>
        <v>7</v>
      </c>
      <c r="I910" s="137">
        <f t="shared" si="147"/>
        <v>11</v>
      </c>
      <c r="J910" s="133">
        <v>12</v>
      </c>
      <c r="K910" s="137">
        <f t="shared" si="152"/>
        <v>1</v>
      </c>
      <c r="L910" s="109"/>
      <c r="M910" s="172"/>
      <c r="N910" s="109"/>
      <c r="O910" s="135">
        <f>VLOOKUP(B910,EXPLORACION!$A$2:$P$529,15,FALSE)</f>
        <v>4961896.3128000004</v>
      </c>
      <c r="P910" s="214">
        <f>VLOOKUP(B910,EXPLORACION!$A$2:$P$529,16,FALSE)</f>
        <v>2171417.2960999999</v>
      </c>
    </row>
    <row r="911" spans="1:16" ht="25.5" hidden="1">
      <c r="A911" s="212" t="str">
        <f t="shared" si="149"/>
        <v>JIS40P4E8</v>
      </c>
      <c r="B911" s="130" t="str">
        <f t="shared" si="150"/>
        <v>JIS40P4</v>
      </c>
      <c r="C911" s="254" t="str">
        <f t="shared" si="151"/>
        <v>JIS40</v>
      </c>
      <c r="D911" s="109" t="s">
        <v>1005</v>
      </c>
      <c r="E911" s="171">
        <v>40</v>
      </c>
      <c r="F911" s="109">
        <v>4</v>
      </c>
      <c r="G911" s="171" t="s">
        <v>8</v>
      </c>
      <c r="H911" s="109">
        <f t="shared" si="153"/>
        <v>8</v>
      </c>
      <c r="I911" s="137">
        <f t="shared" si="147"/>
        <v>12</v>
      </c>
      <c r="J911" s="133">
        <v>14.2</v>
      </c>
      <c r="K911" s="137">
        <f t="shared" si="152"/>
        <v>2.1999999999999993</v>
      </c>
      <c r="L911" s="109"/>
      <c r="M911" s="172" t="s">
        <v>1731</v>
      </c>
      <c r="N911" s="109"/>
      <c r="O911" s="135">
        <f>VLOOKUP(B911,EXPLORACION!$A$2:$P$529,15,FALSE)</f>
        <v>4961896.3128000004</v>
      </c>
      <c r="P911" s="214">
        <f>VLOOKUP(B911,EXPLORACION!$A$2:$P$529,16,FALSE)</f>
        <v>2171417.2960999999</v>
      </c>
    </row>
    <row r="912" spans="1:16" hidden="1">
      <c r="A912" s="212" t="str">
        <f t="shared" si="149"/>
        <v>JIS40P4E9</v>
      </c>
      <c r="B912" s="130" t="str">
        <f t="shared" si="150"/>
        <v>JIS40P4</v>
      </c>
      <c r="C912" s="254" t="str">
        <f t="shared" si="151"/>
        <v>JIS40</v>
      </c>
      <c r="D912" s="109" t="s">
        <v>1005</v>
      </c>
      <c r="E912" s="171">
        <v>40</v>
      </c>
      <c r="F912" s="109">
        <v>4</v>
      </c>
      <c r="G912" s="171" t="s">
        <v>8</v>
      </c>
      <c r="H912" s="109">
        <f t="shared" si="153"/>
        <v>9</v>
      </c>
      <c r="I912" s="137">
        <f t="shared" si="147"/>
        <v>14.2</v>
      </c>
      <c r="J912" s="133">
        <v>15</v>
      </c>
      <c r="K912" s="137">
        <f t="shared" si="152"/>
        <v>0.80000000000000071</v>
      </c>
      <c r="L912" s="109"/>
      <c r="M912" s="172"/>
      <c r="N912" s="109"/>
      <c r="O912" s="135">
        <f>VLOOKUP(B912,EXPLORACION!$A$2:$P$529,15,FALSE)</f>
        <v>4961896.3128000004</v>
      </c>
      <c r="P912" s="214">
        <f>VLOOKUP(B912,EXPLORACION!$A$2:$P$529,16,FALSE)</f>
        <v>2171417.2960999999</v>
      </c>
    </row>
    <row r="913" spans="1:16" hidden="1">
      <c r="A913" s="212" t="str">
        <f t="shared" ref="A913:A927" si="154">CONCATENATE(D913,E913,G913,F913,"E",H913)</f>
        <v>PYA41P1E1</v>
      </c>
      <c r="B913" s="130" t="str">
        <f t="shared" ref="B913:B927" si="155">CONCATENATE(D913,E913,G913,F913)</f>
        <v>PYA41P1</v>
      </c>
      <c r="C913" s="254" t="str">
        <f t="shared" ref="C913:C927" si="156">CONCATENATE(D913,E913)</f>
        <v>PYA41</v>
      </c>
      <c r="D913" s="109" t="s">
        <v>1368</v>
      </c>
      <c r="E913" s="171">
        <v>41</v>
      </c>
      <c r="F913" s="109">
        <v>1</v>
      </c>
      <c r="G913" s="171" t="s">
        <v>8</v>
      </c>
      <c r="H913" s="109">
        <v>1</v>
      </c>
      <c r="I913" s="137">
        <v>0</v>
      </c>
      <c r="J913" s="133">
        <v>0.1</v>
      </c>
      <c r="K913" s="137">
        <f t="shared" si="152"/>
        <v>0.1</v>
      </c>
      <c r="L913" s="109"/>
      <c r="M913" s="172" t="s">
        <v>1744</v>
      </c>
      <c r="N913" s="109"/>
      <c r="O913" s="135">
        <f>VLOOKUP(B913,EXPLORACION!$A$2:$P$529,15,FALSE)</f>
        <v>4960121.0088</v>
      </c>
      <c r="P913" s="214">
        <f>VLOOKUP(B913,EXPLORACION!$A$2:$P$529,16,FALSE)</f>
        <v>2170101.5794000002</v>
      </c>
    </row>
    <row r="914" spans="1:16" hidden="1">
      <c r="A914" s="212" t="str">
        <f t="shared" si="154"/>
        <v>PYA41P1E2</v>
      </c>
      <c r="B914" s="130" t="str">
        <f t="shared" si="155"/>
        <v>PYA41P1</v>
      </c>
      <c r="C914" s="254" t="str">
        <f t="shared" si="156"/>
        <v>PYA41</v>
      </c>
      <c r="D914" s="109" t="s">
        <v>1368</v>
      </c>
      <c r="E914" s="171">
        <v>41</v>
      </c>
      <c r="F914" s="109">
        <v>1</v>
      </c>
      <c r="G914" s="171" t="s">
        <v>8</v>
      </c>
      <c r="H914" s="109">
        <v>2</v>
      </c>
      <c r="I914" s="221">
        <f>J913</f>
        <v>0.1</v>
      </c>
      <c r="J914" s="222">
        <v>0.5</v>
      </c>
      <c r="K914" s="137">
        <f t="shared" si="152"/>
        <v>0.4</v>
      </c>
      <c r="L914" s="220" t="s">
        <v>284</v>
      </c>
      <c r="M914" s="172" t="s">
        <v>1745</v>
      </c>
      <c r="N914" s="220"/>
      <c r="O914" s="135">
        <f>VLOOKUP(B914,EXPLORACION!$A$2:$P$529,15,FALSE)</f>
        <v>4960121.0088</v>
      </c>
      <c r="P914" s="214">
        <f>VLOOKUP(B914,EXPLORACION!$A$2:$P$529,16,FALSE)</f>
        <v>2170101.5794000002</v>
      </c>
    </row>
    <row r="915" spans="1:16" ht="165.75" hidden="1">
      <c r="A915" s="255" t="str">
        <f t="shared" si="154"/>
        <v>PYA41P1E3</v>
      </c>
      <c r="B915" s="218" t="str">
        <f t="shared" si="155"/>
        <v>PYA41P1</v>
      </c>
      <c r="C915" s="252" t="str">
        <f t="shared" si="156"/>
        <v>PYA41</v>
      </c>
      <c r="D915" s="109" t="s">
        <v>1368</v>
      </c>
      <c r="E915" s="171">
        <v>41</v>
      </c>
      <c r="F915" s="109">
        <v>1</v>
      </c>
      <c r="G915" s="171" t="s">
        <v>8</v>
      </c>
      <c r="H915" s="109">
        <v>3</v>
      </c>
      <c r="I915" s="221">
        <f>J914</f>
        <v>0.5</v>
      </c>
      <c r="J915" s="222">
        <v>1.5</v>
      </c>
      <c r="K915" s="137">
        <f t="shared" si="152"/>
        <v>1</v>
      </c>
      <c r="L915" s="220" t="s">
        <v>285</v>
      </c>
      <c r="M915" s="223" t="s">
        <v>1746</v>
      </c>
      <c r="N915" s="220"/>
      <c r="O915" s="135">
        <f>VLOOKUP(B915,EXPLORACION!$A$2:$P$529,15,FALSE)</f>
        <v>4960121.0088</v>
      </c>
      <c r="P915" s="214">
        <f>VLOOKUP(B915,EXPLORACION!$A$2:$P$529,16,FALSE)</f>
        <v>2170101.5794000002</v>
      </c>
    </row>
    <row r="916" spans="1:16" ht="140.25" hidden="1">
      <c r="A916" s="255" t="str">
        <f t="shared" si="154"/>
        <v>PYA41P1E4</v>
      </c>
      <c r="B916" s="218" t="str">
        <f t="shared" si="155"/>
        <v>PYA41P1</v>
      </c>
      <c r="C916" s="252" t="str">
        <f t="shared" si="156"/>
        <v>PYA41</v>
      </c>
      <c r="D916" s="109" t="s">
        <v>1368</v>
      </c>
      <c r="E916" s="171">
        <v>41</v>
      </c>
      <c r="F916" s="109">
        <v>1</v>
      </c>
      <c r="G916" s="171" t="s">
        <v>8</v>
      </c>
      <c r="H916" s="109">
        <v>4</v>
      </c>
      <c r="I916" s="221">
        <f>J915</f>
        <v>1.5</v>
      </c>
      <c r="J916" s="222">
        <v>4</v>
      </c>
      <c r="K916" s="137">
        <f t="shared" si="152"/>
        <v>2.5</v>
      </c>
      <c r="L916" s="220" t="s">
        <v>285</v>
      </c>
      <c r="M916" s="223" t="s">
        <v>1747</v>
      </c>
      <c r="N916" s="220"/>
      <c r="O916" s="135">
        <f>VLOOKUP(B916,EXPLORACION!$A$2:$P$529,15,FALSE)</f>
        <v>4960121.0088</v>
      </c>
      <c r="P916" s="214">
        <f>VLOOKUP(B916,EXPLORACION!$A$2:$P$529,16,FALSE)</f>
        <v>2170101.5794000002</v>
      </c>
    </row>
    <row r="917" spans="1:16" ht="153" hidden="1">
      <c r="A917" s="255" t="str">
        <f t="shared" si="154"/>
        <v>PYA41P1E5</v>
      </c>
      <c r="B917" s="218" t="str">
        <f t="shared" si="155"/>
        <v>PYA41P1</v>
      </c>
      <c r="C917" s="252" t="str">
        <f t="shared" si="156"/>
        <v>PYA41</v>
      </c>
      <c r="D917" s="109" t="s">
        <v>1368</v>
      </c>
      <c r="E917" s="171">
        <v>41</v>
      </c>
      <c r="F917" s="109">
        <v>1</v>
      </c>
      <c r="G917" s="171" t="s">
        <v>8</v>
      </c>
      <c r="H917" s="109">
        <v>5</v>
      </c>
      <c r="I917" s="221">
        <f>J916</f>
        <v>4</v>
      </c>
      <c r="J917" s="222">
        <v>10</v>
      </c>
      <c r="K917" s="137">
        <f t="shared" si="152"/>
        <v>6</v>
      </c>
      <c r="L917" s="220" t="s">
        <v>284</v>
      </c>
      <c r="M917" s="223" t="s">
        <v>1748</v>
      </c>
      <c r="N917" s="220"/>
      <c r="O917" s="135">
        <f>VLOOKUP(B917,EXPLORACION!$A$2:$P$529,15,FALSE)</f>
        <v>4960121.0088</v>
      </c>
      <c r="P917" s="214">
        <f>VLOOKUP(B917,EXPLORACION!$A$2:$P$529,16,FALSE)</f>
        <v>2170101.5794000002</v>
      </c>
    </row>
    <row r="918" spans="1:16" hidden="1">
      <c r="A918" s="212" t="str">
        <f t="shared" si="154"/>
        <v>PYA41P2E1</v>
      </c>
      <c r="B918" s="130" t="str">
        <f t="shared" si="155"/>
        <v>PYA41P2</v>
      </c>
      <c r="C918" s="254" t="str">
        <f t="shared" si="156"/>
        <v>PYA41</v>
      </c>
      <c r="D918" s="109" t="s">
        <v>1368</v>
      </c>
      <c r="E918" s="171">
        <v>41</v>
      </c>
      <c r="F918" s="109">
        <v>2</v>
      </c>
      <c r="G918" s="171" t="s">
        <v>8</v>
      </c>
      <c r="H918" s="109">
        <v>1</v>
      </c>
      <c r="I918" s="137">
        <v>0</v>
      </c>
      <c r="J918" s="133">
        <v>0.1</v>
      </c>
      <c r="K918" s="137">
        <f t="shared" ref="K918:K927" si="157">J918-I918</f>
        <v>0.1</v>
      </c>
      <c r="L918" s="109"/>
      <c r="M918" s="172" t="s">
        <v>860</v>
      </c>
      <c r="N918" s="109"/>
      <c r="O918" s="135">
        <f>VLOOKUP(B918,EXPLORACION!$A$2:$P$529,15,FALSE)</f>
        <v>4960121.0088</v>
      </c>
      <c r="P918" s="214">
        <f>VLOOKUP(B918,EXPLORACION!$A$2:$P$529,16,FALSE)</f>
        <v>2170101.5794000002</v>
      </c>
    </row>
    <row r="919" spans="1:16" hidden="1">
      <c r="A919" s="212" t="str">
        <f t="shared" si="154"/>
        <v>PYA41P2E2</v>
      </c>
      <c r="B919" s="130" t="str">
        <f t="shared" si="155"/>
        <v>PYA41P2</v>
      </c>
      <c r="C919" s="254" t="str">
        <f t="shared" si="156"/>
        <v>PYA41</v>
      </c>
      <c r="D919" s="109" t="s">
        <v>1368</v>
      </c>
      <c r="E919" s="171">
        <v>41</v>
      </c>
      <c r="F919" s="109">
        <v>2</v>
      </c>
      <c r="G919" s="171" t="s">
        <v>8</v>
      </c>
      <c r="H919" s="109">
        <v>2</v>
      </c>
      <c r="I919" s="137">
        <f>J918</f>
        <v>0.1</v>
      </c>
      <c r="J919" s="133">
        <v>0.8</v>
      </c>
      <c r="K919" s="137">
        <f t="shared" si="157"/>
        <v>0.70000000000000007</v>
      </c>
      <c r="L919" s="109"/>
      <c r="M919" s="172" t="s">
        <v>1745</v>
      </c>
      <c r="N919" s="109"/>
      <c r="O919" s="135">
        <f>VLOOKUP(B919,EXPLORACION!$A$2:$P$529,15,FALSE)</f>
        <v>4960121.0088</v>
      </c>
      <c r="P919" s="214">
        <f>VLOOKUP(B919,EXPLORACION!$A$2:$P$529,16,FALSE)</f>
        <v>2170101.5794000002</v>
      </c>
    </row>
    <row r="920" spans="1:16" ht="140.25" hidden="1">
      <c r="A920" s="212" t="str">
        <f t="shared" si="154"/>
        <v>PYA41P2E3</v>
      </c>
      <c r="B920" s="130" t="str">
        <f t="shared" si="155"/>
        <v>PYA41P2</v>
      </c>
      <c r="C920" s="254" t="str">
        <f t="shared" si="156"/>
        <v>PYA41</v>
      </c>
      <c r="D920" s="109" t="s">
        <v>1368</v>
      </c>
      <c r="E920" s="171">
        <v>41</v>
      </c>
      <c r="F920" s="109">
        <v>2</v>
      </c>
      <c r="G920" s="171" t="s">
        <v>8</v>
      </c>
      <c r="H920" s="109">
        <v>3</v>
      </c>
      <c r="I920" s="137">
        <f>J919</f>
        <v>0.8</v>
      </c>
      <c r="J920" s="133">
        <v>1.5</v>
      </c>
      <c r="K920" s="137">
        <f t="shared" si="157"/>
        <v>0.7</v>
      </c>
      <c r="L920" s="109" t="s">
        <v>285</v>
      </c>
      <c r="M920" s="172" t="s">
        <v>1749</v>
      </c>
      <c r="N920" s="109"/>
      <c r="O920" s="135">
        <f>VLOOKUP(B920,EXPLORACION!$A$2:$P$529,15,FALSE)</f>
        <v>4960121.0088</v>
      </c>
      <c r="P920" s="214">
        <f>VLOOKUP(B920,EXPLORACION!$A$2:$P$529,16,FALSE)</f>
        <v>2170101.5794000002</v>
      </c>
    </row>
    <row r="921" spans="1:16" ht="153" hidden="1">
      <c r="A921" s="212" t="str">
        <f t="shared" si="154"/>
        <v>PYA41P2E4</v>
      </c>
      <c r="B921" s="130" t="str">
        <f t="shared" si="155"/>
        <v>PYA41P2</v>
      </c>
      <c r="C921" s="254" t="str">
        <f t="shared" si="156"/>
        <v>PYA41</v>
      </c>
      <c r="D921" s="109" t="s">
        <v>1368</v>
      </c>
      <c r="E921" s="171">
        <v>41</v>
      </c>
      <c r="F921" s="109">
        <v>2</v>
      </c>
      <c r="G921" s="171" t="s">
        <v>8</v>
      </c>
      <c r="H921" s="109">
        <v>4</v>
      </c>
      <c r="I921" s="137">
        <f>J920</f>
        <v>1.5</v>
      </c>
      <c r="J921" s="133">
        <v>4</v>
      </c>
      <c r="K921" s="137">
        <f t="shared" si="157"/>
        <v>2.5</v>
      </c>
      <c r="L921" s="109" t="s">
        <v>285</v>
      </c>
      <c r="M921" s="172" t="s">
        <v>1750</v>
      </c>
      <c r="N921" s="109"/>
      <c r="O921" s="135">
        <f>VLOOKUP(B921,EXPLORACION!$A$2:$P$529,15,FALSE)</f>
        <v>4960121.0088</v>
      </c>
      <c r="P921" s="214">
        <f>VLOOKUP(B921,EXPLORACION!$A$2:$P$529,16,FALSE)</f>
        <v>2170101.5794000002</v>
      </c>
    </row>
    <row r="922" spans="1:16" ht="102" hidden="1">
      <c r="A922" s="255" t="str">
        <f t="shared" si="154"/>
        <v>PYA41P2E5</v>
      </c>
      <c r="B922" s="218" t="str">
        <f t="shared" si="155"/>
        <v>PYA41P2</v>
      </c>
      <c r="C922" s="252" t="str">
        <f t="shared" si="156"/>
        <v>PYA41</v>
      </c>
      <c r="D922" s="220" t="s">
        <v>1368</v>
      </c>
      <c r="E922" s="253">
        <v>41</v>
      </c>
      <c r="F922" s="109">
        <v>2</v>
      </c>
      <c r="G922" s="253" t="s">
        <v>8</v>
      </c>
      <c r="H922" s="220">
        <v>5</v>
      </c>
      <c r="I922" s="221">
        <f>J921</f>
        <v>4</v>
      </c>
      <c r="J922" s="222">
        <v>10</v>
      </c>
      <c r="K922" s="221">
        <f t="shared" si="157"/>
        <v>6</v>
      </c>
      <c r="L922" s="220" t="s">
        <v>285</v>
      </c>
      <c r="M922" s="223" t="s">
        <v>1751</v>
      </c>
      <c r="N922" s="220"/>
      <c r="O922" s="135">
        <f>VLOOKUP(B922,EXPLORACION!$A$2:$P$529,15,FALSE)</f>
        <v>4960121.0088</v>
      </c>
      <c r="P922" s="214">
        <f>VLOOKUP(B922,EXPLORACION!$A$2:$P$529,16,FALSE)</f>
        <v>2170101.5794000002</v>
      </c>
    </row>
    <row r="923" spans="1:16" hidden="1">
      <c r="A923" s="212" t="str">
        <f t="shared" si="154"/>
        <v>PYA41P3E1</v>
      </c>
      <c r="B923" s="130" t="str">
        <f t="shared" si="155"/>
        <v>PYA41P3</v>
      </c>
      <c r="C923" s="254" t="str">
        <f t="shared" si="156"/>
        <v>PYA41</v>
      </c>
      <c r="D923" s="109" t="s">
        <v>1368</v>
      </c>
      <c r="E923" s="171">
        <v>41</v>
      </c>
      <c r="F923" s="109">
        <v>3</v>
      </c>
      <c r="G923" s="171" t="s">
        <v>8</v>
      </c>
      <c r="H923" s="109">
        <v>1</v>
      </c>
      <c r="I923" s="137">
        <v>0</v>
      </c>
      <c r="J923" s="133">
        <v>0.1</v>
      </c>
      <c r="K923" s="137">
        <f t="shared" si="157"/>
        <v>0.1</v>
      </c>
      <c r="L923" s="109"/>
      <c r="M923" s="172" t="s">
        <v>860</v>
      </c>
      <c r="N923" s="109"/>
      <c r="O923" s="135">
        <f>VLOOKUP(B923,EXPLORACION!$A$2:$P$529,15,FALSE)</f>
        <v>4960121.0088</v>
      </c>
      <c r="P923" s="214">
        <f>VLOOKUP(B923,EXPLORACION!$A$2:$P$529,16,FALSE)</f>
        <v>2170101.5794000002</v>
      </c>
    </row>
    <row r="924" spans="1:16" hidden="1">
      <c r="A924" s="212" t="str">
        <f t="shared" si="154"/>
        <v>PYA41P3E2</v>
      </c>
      <c r="B924" s="130" t="str">
        <f t="shared" si="155"/>
        <v>PYA41P3</v>
      </c>
      <c r="C924" s="254" t="str">
        <f t="shared" si="156"/>
        <v>PYA41</v>
      </c>
      <c r="D924" s="109" t="s">
        <v>1368</v>
      </c>
      <c r="E924" s="171">
        <v>41</v>
      </c>
      <c r="F924" s="109">
        <v>3</v>
      </c>
      <c r="G924" s="171" t="s">
        <v>8</v>
      </c>
      <c r="H924" s="109">
        <v>2</v>
      </c>
      <c r="I924" s="137">
        <f>J923</f>
        <v>0.1</v>
      </c>
      <c r="J924" s="133">
        <v>0.5</v>
      </c>
      <c r="K924" s="137">
        <f t="shared" si="157"/>
        <v>0.4</v>
      </c>
      <c r="L924" s="109"/>
      <c r="M924" s="172" t="s">
        <v>1753</v>
      </c>
      <c r="N924" s="109"/>
      <c r="O924" s="135">
        <f>VLOOKUP(B924,EXPLORACION!$A$2:$P$529,15,FALSE)</f>
        <v>4960121.0088</v>
      </c>
      <c r="P924" s="214">
        <f>VLOOKUP(B924,EXPLORACION!$A$2:$P$529,16,FALSE)</f>
        <v>2170101.5794000002</v>
      </c>
    </row>
    <row r="925" spans="1:16" ht="140.25" hidden="1">
      <c r="A925" s="212" t="str">
        <f t="shared" si="154"/>
        <v>PYA41P3E3</v>
      </c>
      <c r="B925" s="130" t="str">
        <f t="shared" si="155"/>
        <v>PYA41P3</v>
      </c>
      <c r="C925" s="254" t="str">
        <f t="shared" si="156"/>
        <v>PYA41</v>
      </c>
      <c r="D925" s="109" t="s">
        <v>1368</v>
      </c>
      <c r="E925" s="171">
        <v>41</v>
      </c>
      <c r="F925" s="109">
        <v>3</v>
      </c>
      <c r="G925" s="171" t="s">
        <v>8</v>
      </c>
      <c r="H925" s="109">
        <v>3</v>
      </c>
      <c r="I925" s="137">
        <f>J924</f>
        <v>0.5</v>
      </c>
      <c r="J925" s="133">
        <v>1.5</v>
      </c>
      <c r="K925" s="137">
        <f t="shared" si="157"/>
        <v>1</v>
      </c>
      <c r="L925" s="109" t="s">
        <v>285</v>
      </c>
      <c r="M925" s="172" t="s">
        <v>1752</v>
      </c>
      <c r="N925" s="109"/>
      <c r="O925" s="135">
        <f>VLOOKUP(B925,EXPLORACION!$A$2:$P$529,15,FALSE)</f>
        <v>4960121.0088</v>
      </c>
      <c r="P925" s="214">
        <f>VLOOKUP(B925,EXPLORACION!$A$2:$P$529,16,FALSE)</f>
        <v>2170101.5794000002</v>
      </c>
    </row>
    <row r="926" spans="1:16" ht="140.25" hidden="1">
      <c r="A926" s="212" t="str">
        <f t="shared" si="154"/>
        <v>PYA41P3E4</v>
      </c>
      <c r="B926" s="130" t="str">
        <f t="shared" si="155"/>
        <v>PYA41P3</v>
      </c>
      <c r="C926" s="254" t="str">
        <f t="shared" si="156"/>
        <v>PYA41</v>
      </c>
      <c r="D926" s="109" t="s">
        <v>1368</v>
      </c>
      <c r="E926" s="171">
        <v>41</v>
      </c>
      <c r="F926" s="109">
        <v>3</v>
      </c>
      <c r="G926" s="171" t="s">
        <v>8</v>
      </c>
      <c r="H926" s="109">
        <v>4</v>
      </c>
      <c r="I926" s="137">
        <f>J925</f>
        <v>1.5</v>
      </c>
      <c r="J926" s="133">
        <v>4</v>
      </c>
      <c r="K926" s="137">
        <f t="shared" si="157"/>
        <v>2.5</v>
      </c>
      <c r="L926" s="109" t="s">
        <v>284</v>
      </c>
      <c r="M926" s="172" t="s">
        <v>1754</v>
      </c>
      <c r="N926" s="109"/>
      <c r="O926" s="135">
        <f>VLOOKUP(B926,EXPLORACION!$A$2:$P$529,15,FALSE)</f>
        <v>4960121.0088</v>
      </c>
      <c r="P926" s="214">
        <f>VLOOKUP(B926,EXPLORACION!$A$2:$P$529,16,FALSE)</f>
        <v>2170101.5794000002</v>
      </c>
    </row>
    <row r="927" spans="1:16" ht="140.25" hidden="1">
      <c r="A927" s="255" t="str">
        <f t="shared" si="154"/>
        <v>PYA41P3E5</v>
      </c>
      <c r="B927" s="218" t="str">
        <f t="shared" si="155"/>
        <v>PYA41P3</v>
      </c>
      <c r="C927" s="252" t="str">
        <f t="shared" si="156"/>
        <v>PYA41</v>
      </c>
      <c r="D927" s="220" t="s">
        <v>1368</v>
      </c>
      <c r="E927" s="253">
        <v>41</v>
      </c>
      <c r="F927" s="109">
        <v>3</v>
      </c>
      <c r="G927" s="253" t="s">
        <v>8</v>
      </c>
      <c r="H927" s="220">
        <v>5</v>
      </c>
      <c r="I927" s="221">
        <f>J926</f>
        <v>4</v>
      </c>
      <c r="J927" s="222">
        <v>10</v>
      </c>
      <c r="K927" s="221">
        <f t="shared" si="157"/>
        <v>6</v>
      </c>
      <c r="L927" s="220" t="s">
        <v>284</v>
      </c>
      <c r="M927" s="223" t="s">
        <v>1755</v>
      </c>
      <c r="N927" s="220"/>
      <c r="O927" s="135">
        <f>VLOOKUP(B927,EXPLORACION!$A$2:$P$529,15,FALSE)</f>
        <v>4960121.0088</v>
      </c>
      <c r="P927" s="214">
        <f>VLOOKUP(B927,EXPLORACION!$A$2:$P$529,16,FALSE)</f>
        <v>2170101.5794000002</v>
      </c>
    </row>
    <row r="928" spans="1:16" ht="25.5" hidden="1">
      <c r="A928" s="255" t="str">
        <f t="shared" ref="A928:A933" si="158">CONCATENATE(D928,E928,G928,F928,"E",H928)</f>
        <v>LHL42P1E1</v>
      </c>
      <c r="B928" s="218" t="str">
        <f t="shared" ref="B928:B933" si="159">CONCATENATE(D928,E928,G928,F928)</f>
        <v>LHL42P1</v>
      </c>
      <c r="C928" s="252" t="str">
        <f t="shared" ref="C928:C933" si="160">CONCATENATE(D928,E928)</f>
        <v>LHL42</v>
      </c>
      <c r="D928" s="220" t="s">
        <v>844</v>
      </c>
      <c r="E928" s="253">
        <v>42</v>
      </c>
      <c r="F928" s="220">
        <v>1</v>
      </c>
      <c r="G928" s="253" t="s">
        <v>8</v>
      </c>
      <c r="H928" s="220">
        <v>1</v>
      </c>
      <c r="I928" s="221">
        <v>0</v>
      </c>
      <c r="J928" s="222">
        <v>0.5</v>
      </c>
      <c r="K928" s="221">
        <f t="shared" ref="K928:K933" si="161">J928-I928</f>
        <v>0.5</v>
      </c>
      <c r="L928" s="220" t="s">
        <v>384</v>
      </c>
      <c r="M928" s="223" t="s">
        <v>1767</v>
      </c>
      <c r="N928" s="220"/>
      <c r="O928" s="135">
        <f>VLOOKUP(B928,EXPLORACION!$A$2:$P$529,15,FALSE)</f>
        <v>4958965.5520000001</v>
      </c>
      <c r="P928" s="214">
        <f>VLOOKUP(B928,EXPLORACION!$A$2:$P$529,16,FALSE)</f>
        <v>2167456.1899000001</v>
      </c>
    </row>
    <row r="929" spans="1:16" ht="51" hidden="1">
      <c r="A929" s="255" t="str">
        <f t="shared" si="158"/>
        <v>LHL42P1E2</v>
      </c>
      <c r="B929" s="218" t="str">
        <f t="shared" si="159"/>
        <v>LHL42P1</v>
      </c>
      <c r="C929" s="252" t="str">
        <f t="shared" si="160"/>
        <v>LHL42</v>
      </c>
      <c r="D929" s="220" t="s">
        <v>844</v>
      </c>
      <c r="E929" s="253">
        <v>42</v>
      </c>
      <c r="F929" s="220">
        <v>1</v>
      </c>
      <c r="G929" s="253" t="s">
        <v>8</v>
      </c>
      <c r="H929" s="220">
        <v>2</v>
      </c>
      <c r="I929" s="221">
        <f>J928</f>
        <v>0.5</v>
      </c>
      <c r="J929" s="222">
        <v>2.2000000000000002</v>
      </c>
      <c r="K929" s="221">
        <f t="shared" si="161"/>
        <v>1.7000000000000002</v>
      </c>
      <c r="L929" s="220" t="s">
        <v>284</v>
      </c>
      <c r="M929" s="223" t="s">
        <v>1768</v>
      </c>
      <c r="N929" s="220"/>
      <c r="O929" s="135">
        <f>VLOOKUP(B929,EXPLORACION!$A$2:$P$529,15,FALSE)</f>
        <v>4958965.5520000001</v>
      </c>
      <c r="P929" s="214">
        <f>VLOOKUP(B929,EXPLORACION!$A$2:$P$529,16,FALSE)</f>
        <v>2167456.1899000001</v>
      </c>
    </row>
    <row r="930" spans="1:16" ht="38.25" hidden="1">
      <c r="A930" s="255" t="str">
        <f t="shared" si="158"/>
        <v>LHL42P1E3</v>
      </c>
      <c r="B930" s="218" t="str">
        <f t="shared" si="159"/>
        <v>LHL42P1</v>
      </c>
      <c r="C930" s="252" t="str">
        <f t="shared" si="160"/>
        <v>LHL42</v>
      </c>
      <c r="D930" s="220" t="s">
        <v>844</v>
      </c>
      <c r="E930" s="253">
        <v>42</v>
      </c>
      <c r="F930" s="220">
        <v>1</v>
      </c>
      <c r="G930" s="253" t="s">
        <v>8</v>
      </c>
      <c r="H930" s="220">
        <v>3</v>
      </c>
      <c r="I930" s="221">
        <f>J929</f>
        <v>2.2000000000000002</v>
      </c>
      <c r="J930" s="222">
        <v>3.5</v>
      </c>
      <c r="K930" s="221">
        <f t="shared" si="161"/>
        <v>1.2999999999999998</v>
      </c>
      <c r="L930" s="220" t="s">
        <v>338</v>
      </c>
      <c r="M930" s="172" t="s">
        <v>1769</v>
      </c>
      <c r="N930" s="220"/>
      <c r="O930" s="135">
        <f>VLOOKUP(B930,EXPLORACION!$A$2:$P$529,15,FALSE)</f>
        <v>4958965.5520000001</v>
      </c>
      <c r="P930" s="214">
        <f>VLOOKUP(B930,EXPLORACION!$A$2:$P$529,16,FALSE)</f>
        <v>2167456.1899000001</v>
      </c>
    </row>
    <row r="931" spans="1:16" ht="38.25" hidden="1">
      <c r="A931" s="255" t="str">
        <f t="shared" si="158"/>
        <v>LHL42P1E4</v>
      </c>
      <c r="B931" s="218" t="str">
        <f t="shared" si="159"/>
        <v>LHL42P1</v>
      </c>
      <c r="C931" s="252" t="str">
        <f t="shared" si="160"/>
        <v>LHL42</v>
      </c>
      <c r="D931" s="220" t="s">
        <v>844</v>
      </c>
      <c r="E931" s="253">
        <v>42</v>
      </c>
      <c r="F931" s="220">
        <v>1</v>
      </c>
      <c r="G931" s="253" t="s">
        <v>8</v>
      </c>
      <c r="H931" s="220">
        <v>4</v>
      </c>
      <c r="I931" s="221">
        <f>J930</f>
        <v>3.5</v>
      </c>
      <c r="J931" s="222">
        <v>4.7</v>
      </c>
      <c r="K931" s="221">
        <f t="shared" si="161"/>
        <v>1.2000000000000002</v>
      </c>
      <c r="L931" s="220" t="s">
        <v>12</v>
      </c>
      <c r="M931" s="172" t="s">
        <v>1770</v>
      </c>
      <c r="N931" s="220"/>
      <c r="O931" s="135">
        <f>VLOOKUP(B931,EXPLORACION!$A$2:$P$529,15,FALSE)</f>
        <v>4958965.5520000001</v>
      </c>
      <c r="P931" s="214">
        <f>VLOOKUP(B931,EXPLORACION!$A$2:$P$529,16,FALSE)</f>
        <v>2167456.1899000001</v>
      </c>
    </row>
    <row r="932" spans="1:16" ht="38.25" hidden="1">
      <c r="A932" s="255" t="str">
        <f t="shared" si="158"/>
        <v>LHL42P1E5</v>
      </c>
      <c r="B932" s="218" t="str">
        <f t="shared" si="159"/>
        <v>LHL42P1</v>
      </c>
      <c r="C932" s="252" t="str">
        <f t="shared" si="160"/>
        <v>LHL42</v>
      </c>
      <c r="D932" s="220" t="s">
        <v>844</v>
      </c>
      <c r="E932" s="253">
        <v>42</v>
      </c>
      <c r="F932" s="220">
        <v>1</v>
      </c>
      <c r="G932" s="253" t="s">
        <v>8</v>
      </c>
      <c r="H932" s="220">
        <v>5</v>
      </c>
      <c r="I932" s="221">
        <f>J931</f>
        <v>4.7</v>
      </c>
      <c r="J932" s="222">
        <v>7</v>
      </c>
      <c r="K932" s="221">
        <f t="shared" si="161"/>
        <v>2.2999999999999998</v>
      </c>
      <c r="L932" s="220" t="s">
        <v>341</v>
      </c>
      <c r="M932" s="172" t="s">
        <v>1771</v>
      </c>
      <c r="N932" s="220"/>
      <c r="O932" s="135">
        <f>VLOOKUP(B932,EXPLORACION!$A$2:$P$529,15,FALSE)</f>
        <v>4958965.5520000001</v>
      </c>
      <c r="P932" s="214">
        <f>VLOOKUP(B932,EXPLORACION!$A$2:$P$529,16,FALSE)</f>
        <v>2167456.1899000001</v>
      </c>
    </row>
    <row r="933" spans="1:16" ht="38.25" hidden="1">
      <c r="A933" s="255" t="str">
        <f t="shared" si="158"/>
        <v>LHL42P1E6</v>
      </c>
      <c r="B933" s="218" t="str">
        <f t="shared" si="159"/>
        <v>LHL42P1</v>
      </c>
      <c r="C933" s="252" t="str">
        <f t="shared" si="160"/>
        <v>LHL42</v>
      </c>
      <c r="D933" s="220" t="s">
        <v>844</v>
      </c>
      <c r="E933" s="253">
        <v>42</v>
      </c>
      <c r="F933" s="220">
        <v>1</v>
      </c>
      <c r="G933" s="253" t="s">
        <v>8</v>
      </c>
      <c r="H933" s="220">
        <v>6</v>
      </c>
      <c r="I933" s="221">
        <f>J932</f>
        <v>7</v>
      </c>
      <c r="J933" s="222">
        <v>15</v>
      </c>
      <c r="K933" s="221">
        <f t="shared" si="161"/>
        <v>8</v>
      </c>
      <c r="L933" s="220" t="s">
        <v>1533</v>
      </c>
      <c r="M933" s="172" t="s">
        <v>1772</v>
      </c>
      <c r="N933" s="220"/>
      <c r="O933" s="135">
        <f>VLOOKUP(B933,EXPLORACION!$A$2:$P$529,15,FALSE)</f>
        <v>4958965.5520000001</v>
      </c>
      <c r="P933" s="214">
        <f>VLOOKUP(B933,EXPLORACION!$A$2:$P$529,16,FALSE)</f>
        <v>2167456.1899000001</v>
      </c>
    </row>
    <row r="934" spans="1:16" hidden="1">
      <c r="A934" s="255"/>
      <c r="B934" s="218"/>
      <c r="C934" s="252"/>
      <c r="D934" s="220" t="s">
        <v>844</v>
      </c>
      <c r="E934" s="253">
        <v>42</v>
      </c>
      <c r="F934" s="220">
        <v>3</v>
      </c>
      <c r="G934" s="253" t="s">
        <v>8</v>
      </c>
      <c r="H934" s="220">
        <v>1</v>
      </c>
      <c r="I934" s="221">
        <v>0</v>
      </c>
      <c r="J934" s="222">
        <v>0.5</v>
      </c>
      <c r="K934" s="221">
        <f t="shared" ref="K934:K940" si="162">J934-I934</f>
        <v>0.5</v>
      </c>
      <c r="L934" s="220" t="s">
        <v>354</v>
      </c>
      <c r="M934" s="223" t="s">
        <v>1773</v>
      </c>
      <c r="N934" s="220"/>
      <c r="O934" s="135" t="e">
        <f>VLOOKUP(B934,EXPLORACION!$A$2:$P$529,15,FALSE)</f>
        <v>#N/A</v>
      </c>
      <c r="P934" s="214" t="e">
        <f>VLOOKUP(B934,EXPLORACION!$A$2:$P$529,16,FALSE)</f>
        <v>#N/A</v>
      </c>
    </row>
    <row r="935" spans="1:16" ht="63.75" hidden="1">
      <c r="A935" s="212" t="str">
        <f t="shared" ref="A935:A955" si="163">CONCATENATE(D935,E935,G935,F935,"E",H935)</f>
        <v>LHL42P3E2</v>
      </c>
      <c r="B935" s="130" t="str">
        <f t="shared" ref="B935:B955" si="164">CONCATENATE(D935,E935,G935,F935)</f>
        <v>LHL42P3</v>
      </c>
      <c r="C935" s="254" t="str">
        <f t="shared" ref="C935:C955" si="165">CONCATENATE(D935,E935)</f>
        <v>LHL42</v>
      </c>
      <c r="D935" s="220" t="s">
        <v>844</v>
      </c>
      <c r="E935" s="253">
        <v>42</v>
      </c>
      <c r="F935" s="220">
        <v>3</v>
      </c>
      <c r="G935" s="253" t="s">
        <v>8</v>
      </c>
      <c r="H935" s="109">
        <v>2</v>
      </c>
      <c r="I935" s="221">
        <f t="shared" ref="I935:I942" si="166">J934</f>
        <v>0.5</v>
      </c>
      <c r="J935" s="222">
        <v>3.8</v>
      </c>
      <c r="K935" s="221">
        <f t="shared" si="162"/>
        <v>3.3</v>
      </c>
      <c r="L935" s="109" t="s">
        <v>284</v>
      </c>
      <c r="M935" s="172" t="s">
        <v>1774</v>
      </c>
      <c r="N935" s="109"/>
      <c r="O935" s="135">
        <f>VLOOKUP(B935,EXPLORACION!$A$2:$P$529,15,FALSE)</f>
        <v>4958965.5520000001</v>
      </c>
      <c r="P935" s="214">
        <f>VLOOKUP(B935,EXPLORACION!$A$2:$P$529,16,FALSE)</f>
        <v>2167456.1899000001</v>
      </c>
    </row>
    <row r="936" spans="1:16" ht="38.25" hidden="1">
      <c r="A936" s="212" t="str">
        <f t="shared" si="163"/>
        <v>LHL42P3E3</v>
      </c>
      <c r="B936" s="130" t="str">
        <f t="shared" si="164"/>
        <v>LHL42P3</v>
      </c>
      <c r="C936" s="254" t="str">
        <f t="shared" si="165"/>
        <v>LHL42</v>
      </c>
      <c r="D936" s="220" t="s">
        <v>844</v>
      </c>
      <c r="E936" s="253">
        <v>42</v>
      </c>
      <c r="F936" s="220">
        <v>3</v>
      </c>
      <c r="G936" s="253" t="s">
        <v>8</v>
      </c>
      <c r="H936" s="109">
        <v>3</v>
      </c>
      <c r="I936" s="221">
        <f t="shared" si="166"/>
        <v>3.8</v>
      </c>
      <c r="J936" s="222">
        <v>5.5</v>
      </c>
      <c r="K936" s="221">
        <f t="shared" si="162"/>
        <v>1.7000000000000002</v>
      </c>
      <c r="L936" s="109" t="s">
        <v>557</v>
      </c>
      <c r="M936" s="172" t="s">
        <v>1775</v>
      </c>
      <c r="N936" s="109"/>
      <c r="O936" s="135">
        <f>VLOOKUP(B936,EXPLORACION!$A$2:$P$529,15,FALSE)</f>
        <v>4958965.5520000001</v>
      </c>
      <c r="P936" s="214">
        <f>VLOOKUP(B936,EXPLORACION!$A$2:$P$529,16,FALSE)</f>
        <v>2167456.1899000001</v>
      </c>
    </row>
    <row r="937" spans="1:16" ht="38.25" hidden="1">
      <c r="A937" s="212" t="str">
        <f t="shared" si="163"/>
        <v>LHL42P3E4</v>
      </c>
      <c r="B937" s="130" t="str">
        <f t="shared" si="164"/>
        <v>LHL42P3</v>
      </c>
      <c r="C937" s="254" t="str">
        <f t="shared" si="165"/>
        <v>LHL42</v>
      </c>
      <c r="D937" s="220" t="s">
        <v>844</v>
      </c>
      <c r="E937" s="253">
        <v>42</v>
      </c>
      <c r="F937" s="220">
        <v>3</v>
      </c>
      <c r="G937" s="253" t="s">
        <v>8</v>
      </c>
      <c r="H937" s="109">
        <v>4</v>
      </c>
      <c r="I937" s="221">
        <f t="shared" si="166"/>
        <v>5.5</v>
      </c>
      <c r="J937" s="222">
        <v>6.2</v>
      </c>
      <c r="K937" s="221">
        <f t="shared" si="162"/>
        <v>0.70000000000000018</v>
      </c>
      <c r="L937" s="109" t="s">
        <v>12</v>
      </c>
      <c r="M937" s="172" t="s">
        <v>1776</v>
      </c>
      <c r="N937" s="109"/>
      <c r="O937" s="135">
        <f>VLOOKUP(B937,EXPLORACION!$A$2:$P$529,15,FALSE)</f>
        <v>4958965.5520000001</v>
      </c>
      <c r="P937" s="214">
        <f>VLOOKUP(B937,EXPLORACION!$A$2:$P$529,16,FALSE)</f>
        <v>2167456.1899000001</v>
      </c>
    </row>
    <row r="938" spans="1:16" ht="38.25" hidden="1">
      <c r="A938" s="212" t="str">
        <f t="shared" si="163"/>
        <v>LHL42P3E5</v>
      </c>
      <c r="B938" s="130" t="str">
        <f t="shared" si="164"/>
        <v>LHL42P3</v>
      </c>
      <c r="C938" s="254" t="str">
        <f t="shared" si="165"/>
        <v>LHL42</v>
      </c>
      <c r="D938" s="220" t="s">
        <v>844</v>
      </c>
      <c r="E938" s="253">
        <v>42</v>
      </c>
      <c r="F938" s="220">
        <v>3</v>
      </c>
      <c r="G938" s="253" t="s">
        <v>8</v>
      </c>
      <c r="H938" s="109">
        <v>5</v>
      </c>
      <c r="I938" s="221">
        <f t="shared" si="166"/>
        <v>6.2</v>
      </c>
      <c r="J938" s="222">
        <v>7.5</v>
      </c>
      <c r="K938" s="221">
        <f t="shared" si="162"/>
        <v>1.2999999999999998</v>
      </c>
      <c r="L938" s="109" t="s">
        <v>284</v>
      </c>
      <c r="M938" s="172" t="s">
        <v>1777</v>
      </c>
      <c r="N938" s="109"/>
      <c r="O938" s="135">
        <f>VLOOKUP(B938,EXPLORACION!$A$2:$P$529,15,FALSE)</f>
        <v>4958965.5520000001</v>
      </c>
      <c r="P938" s="214">
        <f>VLOOKUP(B938,EXPLORACION!$A$2:$P$529,16,FALSE)</f>
        <v>2167456.1899000001</v>
      </c>
    </row>
    <row r="939" spans="1:16" ht="25.5" hidden="1">
      <c r="A939" s="212" t="str">
        <f t="shared" si="163"/>
        <v>LHL42P3E6</v>
      </c>
      <c r="B939" s="130" t="str">
        <f t="shared" si="164"/>
        <v>LHL42P3</v>
      </c>
      <c r="C939" s="254" t="str">
        <f t="shared" si="165"/>
        <v>LHL42</v>
      </c>
      <c r="D939" s="220" t="s">
        <v>844</v>
      </c>
      <c r="E939" s="253">
        <v>42</v>
      </c>
      <c r="F939" s="220">
        <v>3</v>
      </c>
      <c r="G939" s="253" t="s">
        <v>8</v>
      </c>
      <c r="H939" s="109">
        <v>6</v>
      </c>
      <c r="I939" s="221">
        <f t="shared" si="166"/>
        <v>7.5</v>
      </c>
      <c r="J939" s="222">
        <v>8</v>
      </c>
      <c r="K939" s="221">
        <f t="shared" si="162"/>
        <v>0.5</v>
      </c>
      <c r="L939" s="109" t="s">
        <v>1533</v>
      </c>
      <c r="M939" s="172" t="s">
        <v>1778</v>
      </c>
      <c r="N939" s="109"/>
      <c r="O939" s="135">
        <f>VLOOKUP(B939,EXPLORACION!$A$2:$P$529,15,FALSE)</f>
        <v>4958965.5520000001</v>
      </c>
      <c r="P939" s="214">
        <f>VLOOKUP(B939,EXPLORACION!$A$2:$P$529,16,FALSE)</f>
        <v>2167456.1899000001</v>
      </c>
    </row>
    <row r="940" spans="1:16" ht="38.25" hidden="1">
      <c r="A940" s="212" t="str">
        <f t="shared" si="163"/>
        <v>LHL42P3E7</v>
      </c>
      <c r="B940" s="130" t="str">
        <f t="shared" si="164"/>
        <v>LHL42P3</v>
      </c>
      <c r="C940" s="254" t="str">
        <f t="shared" si="165"/>
        <v>LHL42</v>
      </c>
      <c r="D940" s="220" t="s">
        <v>844</v>
      </c>
      <c r="E940" s="253">
        <v>42</v>
      </c>
      <c r="F940" s="220">
        <v>3</v>
      </c>
      <c r="G940" s="253" t="s">
        <v>8</v>
      </c>
      <c r="H940" s="109">
        <v>7</v>
      </c>
      <c r="I940" s="221">
        <f t="shared" si="166"/>
        <v>8</v>
      </c>
      <c r="J940" s="133">
        <v>13</v>
      </c>
      <c r="K940" s="221">
        <f t="shared" si="162"/>
        <v>5</v>
      </c>
      <c r="L940" s="109" t="s">
        <v>1533</v>
      </c>
      <c r="M940" s="172" t="s">
        <v>1779</v>
      </c>
      <c r="N940" s="109"/>
      <c r="O940" s="135">
        <f>VLOOKUP(B940,EXPLORACION!$A$2:$P$529,15,FALSE)</f>
        <v>4958965.5520000001</v>
      </c>
      <c r="P940" s="214">
        <f>VLOOKUP(B940,EXPLORACION!$A$2:$P$529,16,FALSE)</f>
        <v>2167456.1899000001</v>
      </c>
    </row>
    <row r="941" spans="1:16" ht="25.5" hidden="1">
      <c r="A941" s="212" t="str">
        <f t="shared" si="163"/>
        <v>LHL42P3E8</v>
      </c>
      <c r="B941" s="130" t="str">
        <f t="shared" si="164"/>
        <v>LHL42P3</v>
      </c>
      <c r="C941" s="254" t="str">
        <f t="shared" si="165"/>
        <v>LHL42</v>
      </c>
      <c r="D941" s="220" t="s">
        <v>844</v>
      </c>
      <c r="E941" s="253">
        <v>42</v>
      </c>
      <c r="F941" s="220">
        <v>3</v>
      </c>
      <c r="G941" s="253" t="s">
        <v>8</v>
      </c>
      <c r="H941" s="109">
        <v>8</v>
      </c>
      <c r="I941" s="221">
        <f t="shared" si="166"/>
        <v>13</v>
      </c>
      <c r="J941" s="133">
        <v>13.5</v>
      </c>
      <c r="K941" s="221">
        <f t="shared" ref="K941:K952" si="167">J941-I941</f>
        <v>0.5</v>
      </c>
      <c r="L941" s="109" t="s">
        <v>12</v>
      </c>
      <c r="M941" s="172" t="s">
        <v>1780</v>
      </c>
      <c r="N941" s="109"/>
      <c r="O941" s="135">
        <f>VLOOKUP(B941,EXPLORACION!$A$2:$P$529,15,FALSE)</f>
        <v>4958965.5520000001</v>
      </c>
      <c r="P941" s="214">
        <f>VLOOKUP(B941,EXPLORACION!$A$2:$P$529,16,FALSE)</f>
        <v>2167456.1899000001</v>
      </c>
    </row>
    <row r="942" spans="1:16" ht="25.5" hidden="1">
      <c r="A942" s="212" t="str">
        <f t="shared" si="163"/>
        <v>LHL42P3E8</v>
      </c>
      <c r="B942" s="130" t="str">
        <f t="shared" si="164"/>
        <v>LHL42P3</v>
      </c>
      <c r="C942" s="254" t="str">
        <f t="shared" si="165"/>
        <v>LHL42</v>
      </c>
      <c r="D942" s="220" t="s">
        <v>844</v>
      </c>
      <c r="E942" s="253">
        <v>42</v>
      </c>
      <c r="F942" s="220">
        <v>3</v>
      </c>
      <c r="G942" s="253" t="s">
        <v>8</v>
      </c>
      <c r="H942" s="109">
        <v>8</v>
      </c>
      <c r="I942" s="221">
        <f t="shared" si="166"/>
        <v>13.5</v>
      </c>
      <c r="J942" s="133">
        <v>15</v>
      </c>
      <c r="K942" s="221">
        <f t="shared" si="167"/>
        <v>1.5</v>
      </c>
      <c r="L942" s="109" t="s">
        <v>1533</v>
      </c>
      <c r="M942" s="172" t="s">
        <v>1781</v>
      </c>
      <c r="N942" s="109"/>
      <c r="O942" s="135">
        <f>VLOOKUP(B942,EXPLORACION!$A$2:$P$529,15,FALSE)</f>
        <v>4958965.5520000001</v>
      </c>
      <c r="P942" s="214">
        <f>VLOOKUP(B942,EXPLORACION!$A$2:$P$529,16,FALSE)</f>
        <v>2167456.1899000001</v>
      </c>
    </row>
    <row r="943" spans="1:16" hidden="1">
      <c r="A943" s="212" t="str">
        <f t="shared" si="163"/>
        <v>PYA43P1E1</v>
      </c>
      <c r="B943" s="130" t="str">
        <f t="shared" si="164"/>
        <v>PYA43P1</v>
      </c>
      <c r="C943" s="254" t="str">
        <f t="shared" si="165"/>
        <v>PYA43</v>
      </c>
      <c r="D943" s="109" t="s">
        <v>1368</v>
      </c>
      <c r="E943" s="171">
        <v>43</v>
      </c>
      <c r="F943" s="109">
        <v>1</v>
      </c>
      <c r="G943" s="171" t="s">
        <v>8</v>
      </c>
      <c r="H943" s="109">
        <v>1</v>
      </c>
      <c r="I943" s="137">
        <v>0</v>
      </c>
      <c r="J943" s="133">
        <v>0.1</v>
      </c>
      <c r="K943" s="221">
        <f t="shared" si="167"/>
        <v>0.1</v>
      </c>
      <c r="L943" s="109"/>
      <c r="M943" s="172" t="s">
        <v>1553</v>
      </c>
      <c r="N943" s="109"/>
      <c r="O943" s="135">
        <f>VLOOKUP(B943,EXPLORACION!$A$2:$P$529,15,FALSE)</f>
        <v>4962069.7835999997</v>
      </c>
      <c r="P943" s="214">
        <f>VLOOKUP(B943,EXPLORACION!$A$2:$P$529,16,FALSE)</f>
        <v>2173571.9109</v>
      </c>
    </row>
    <row r="944" spans="1:16" ht="102" hidden="1">
      <c r="A944" s="212" t="str">
        <f t="shared" si="163"/>
        <v>PYA43P1E2</v>
      </c>
      <c r="B944" s="130" t="str">
        <f t="shared" si="164"/>
        <v>PYA43P1</v>
      </c>
      <c r="C944" s="254" t="str">
        <f t="shared" si="165"/>
        <v>PYA43</v>
      </c>
      <c r="D944" s="109" t="s">
        <v>1368</v>
      </c>
      <c r="E944" s="171">
        <v>43</v>
      </c>
      <c r="F944" s="109">
        <v>1</v>
      </c>
      <c r="G944" s="171" t="s">
        <v>8</v>
      </c>
      <c r="H944" s="109">
        <v>2</v>
      </c>
      <c r="I944" s="137">
        <f>J943</f>
        <v>0.1</v>
      </c>
      <c r="J944" s="133">
        <v>1.5</v>
      </c>
      <c r="K944" s="221">
        <f t="shared" si="167"/>
        <v>1.4</v>
      </c>
      <c r="L944" s="109" t="s">
        <v>284</v>
      </c>
      <c r="M944" s="172" t="s">
        <v>1788</v>
      </c>
      <c r="N944" s="109"/>
      <c r="O944" s="135">
        <f>VLOOKUP(B944,EXPLORACION!$A$2:$P$529,15,FALSE)</f>
        <v>4962069.7835999997</v>
      </c>
      <c r="P944" s="214">
        <f>VLOOKUP(B944,EXPLORACION!$A$2:$P$529,16,FALSE)</f>
        <v>2173571.9109</v>
      </c>
    </row>
    <row r="945" spans="1:16" ht="89.25" hidden="1">
      <c r="A945" s="212" t="str">
        <f t="shared" si="163"/>
        <v>PYA43P1E3</v>
      </c>
      <c r="B945" s="130" t="str">
        <f t="shared" si="164"/>
        <v>PYA43P1</v>
      </c>
      <c r="C945" s="254" t="str">
        <f t="shared" si="165"/>
        <v>PYA43</v>
      </c>
      <c r="D945" s="109" t="s">
        <v>1368</v>
      </c>
      <c r="E945" s="171">
        <v>43</v>
      </c>
      <c r="F945" s="109">
        <v>1</v>
      </c>
      <c r="G945" s="171" t="s">
        <v>8</v>
      </c>
      <c r="H945" s="109">
        <v>3</v>
      </c>
      <c r="I945" s="137">
        <f>J944</f>
        <v>1.5</v>
      </c>
      <c r="J945" s="133">
        <v>3</v>
      </c>
      <c r="K945" s="221">
        <f t="shared" si="167"/>
        <v>1.5</v>
      </c>
      <c r="L945" s="109" t="s">
        <v>284</v>
      </c>
      <c r="M945" s="172" t="s">
        <v>1789</v>
      </c>
      <c r="N945" s="109"/>
      <c r="O945" s="135">
        <f>VLOOKUP(B945,EXPLORACION!$A$2:$P$529,15,FALSE)</f>
        <v>4962069.7835999997</v>
      </c>
      <c r="P945" s="214">
        <f>VLOOKUP(B945,EXPLORACION!$A$2:$P$529,16,FALSE)</f>
        <v>2173571.9109</v>
      </c>
    </row>
    <row r="946" spans="1:16" ht="102" hidden="1">
      <c r="A946" s="212" t="str">
        <f t="shared" si="163"/>
        <v>PYA43P1E4</v>
      </c>
      <c r="B946" s="130" t="str">
        <f t="shared" si="164"/>
        <v>PYA43P1</v>
      </c>
      <c r="C946" s="254" t="str">
        <f t="shared" si="165"/>
        <v>PYA43</v>
      </c>
      <c r="D946" s="109" t="s">
        <v>1368</v>
      </c>
      <c r="E946" s="171">
        <v>43</v>
      </c>
      <c r="F946" s="109">
        <v>1</v>
      </c>
      <c r="G946" s="171" t="s">
        <v>8</v>
      </c>
      <c r="H946" s="109">
        <v>4</v>
      </c>
      <c r="I946" s="137">
        <f>J945</f>
        <v>3</v>
      </c>
      <c r="J946" s="133">
        <v>4</v>
      </c>
      <c r="K946" s="221">
        <f t="shared" si="167"/>
        <v>1</v>
      </c>
      <c r="L946" s="109" t="s">
        <v>284</v>
      </c>
      <c r="M946" s="172" t="s">
        <v>1790</v>
      </c>
      <c r="N946" s="109"/>
      <c r="O946" s="135">
        <f>VLOOKUP(B946,EXPLORACION!$A$2:$P$529,15,FALSE)</f>
        <v>4962069.7835999997</v>
      </c>
      <c r="P946" s="214">
        <f>VLOOKUP(B946,EXPLORACION!$A$2:$P$529,16,FALSE)</f>
        <v>2173571.9109</v>
      </c>
    </row>
    <row r="947" spans="1:16" hidden="1">
      <c r="A947" s="212" t="str">
        <f t="shared" si="163"/>
        <v>PYA43P1E5</v>
      </c>
      <c r="B947" s="130" t="str">
        <f t="shared" si="164"/>
        <v>PYA43P1</v>
      </c>
      <c r="C947" s="254" t="str">
        <f t="shared" si="165"/>
        <v>PYA43</v>
      </c>
      <c r="D947" s="109" t="s">
        <v>1368</v>
      </c>
      <c r="E947" s="171">
        <v>43</v>
      </c>
      <c r="F947" s="109">
        <v>1</v>
      </c>
      <c r="G947" s="171" t="s">
        <v>8</v>
      </c>
      <c r="H947" s="109">
        <v>5</v>
      </c>
      <c r="I947" s="137">
        <f>J946</f>
        <v>4</v>
      </c>
      <c r="J947" s="133">
        <v>12</v>
      </c>
      <c r="K947" s="221">
        <f t="shared" si="167"/>
        <v>8</v>
      </c>
      <c r="L947" s="109" t="s">
        <v>1792</v>
      </c>
      <c r="M947" s="172" t="s">
        <v>1791</v>
      </c>
      <c r="N947" s="109"/>
      <c r="O947" s="135">
        <f>VLOOKUP(B947,EXPLORACION!$A$2:$P$529,15,FALSE)</f>
        <v>4962069.7835999997</v>
      </c>
      <c r="P947" s="214">
        <f>VLOOKUP(B947,EXPLORACION!$A$2:$P$529,16,FALSE)</f>
        <v>2173571.9109</v>
      </c>
    </row>
    <row r="948" spans="1:16" hidden="1">
      <c r="A948" s="212" t="str">
        <f t="shared" si="163"/>
        <v>PYA43P2E1</v>
      </c>
      <c r="B948" s="130" t="str">
        <f t="shared" si="164"/>
        <v>PYA43P2</v>
      </c>
      <c r="C948" s="254" t="str">
        <f t="shared" si="165"/>
        <v>PYA43</v>
      </c>
      <c r="D948" s="109" t="s">
        <v>1368</v>
      </c>
      <c r="E948" s="171">
        <v>43</v>
      </c>
      <c r="F948" s="109">
        <v>2</v>
      </c>
      <c r="G948" s="171" t="s">
        <v>8</v>
      </c>
      <c r="H948" s="109">
        <v>1</v>
      </c>
      <c r="I948" s="137">
        <v>0</v>
      </c>
      <c r="J948" s="133">
        <v>0.1</v>
      </c>
      <c r="K948" s="221">
        <f t="shared" si="167"/>
        <v>0.1</v>
      </c>
      <c r="L948" s="109"/>
      <c r="M948" s="172" t="s">
        <v>1793</v>
      </c>
      <c r="N948" s="109"/>
      <c r="O948" s="135">
        <f>VLOOKUP(B948,EXPLORACION!$A$2:$P$529,15,FALSE)</f>
        <v>4962069.7835999997</v>
      </c>
      <c r="P948" s="214">
        <f>VLOOKUP(B948,EXPLORACION!$A$2:$P$529,16,FALSE)</f>
        <v>2173571.9109</v>
      </c>
    </row>
    <row r="949" spans="1:16" ht="102" hidden="1">
      <c r="A949" s="212" t="str">
        <f t="shared" si="163"/>
        <v>PYA43P2E2</v>
      </c>
      <c r="B949" s="130" t="str">
        <f t="shared" si="164"/>
        <v>PYA43P2</v>
      </c>
      <c r="C949" s="254" t="str">
        <f t="shared" si="165"/>
        <v>PYA43</v>
      </c>
      <c r="D949" s="109" t="s">
        <v>1368</v>
      </c>
      <c r="E949" s="171">
        <v>43</v>
      </c>
      <c r="F949" s="109">
        <v>2</v>
      </c>
      <c r="G949" s="171" t="s">
        <v>8</v>
      </c>
      <c r="H949" s="109">
        <v>2</v>
      </c>
      <c r="I949" s="137">
        <f>J948</f>
        <v>0.1</v>
      </c>
      <c r="J949" s="133">
        <v>1.5</v>
      </c>
      <c r="K949" s="221">
        <f t="shared" si="167"/>
        <v>1.4</v>
      </c>
      <c r="L949" s="109" t="s">
        <v>284</v>
      </c>
      <c r="M949" s="172" t="s">
        <v>1794</v>
      </c>
      <c r="N949" s="109"/>
      <c r="O949" s="135">
        <f>VLOOKUP(B949,EXPLORACION!$A$2:$P$529,15,FALSE)</f>
        <v>4962069.7835999997</v>
      </c>
      <c r="P949" s="214">
        <f>VLOOKUP(B949,EXPLORACION!$A$2:$P$529,16,FALSE)</f>
        <v>2173571.9109</v>
      </c>
    </row>
    <row r="950" spans="1:16" ht="153" hidden="1">
      <c r="A950" s="212" t="str">
        <f t="shared" si="163"/>
        <v>PYA43P2E3</v>
      </c>
      <c r="B950" s="130" t="str">
        <f t="shared" si="164"/>
        <v>PYA43P2</v>
      </c>
      <c r="C950" s="254" t="str">
        <f t="shared" si="165"/>
        <v>PYA43</v>
      </c>
      <c r="D950" s="109" t="s">
        <v>1368</v>
      </c>
      <c r="E950" s="171">
        <v>43</v>
      </c>
      <c r="F950" s="109">
        <v>2</v>
      </c>
      <c r="G950" s="171" t="s">
        <v>8</v>
      </c>
      <c r="H950" s="109">
        <v>3</v>
      </c>
      <c r="I950" s="137">
        <f>J949</f>
        <v>1.5</v>
      </c>
      <c r="J950" s="133">
        <v>3</v>
      </c>
      <c r="K950" s="221">
        <f t="shared" si="167"/>
        <v>1.5</v>
      </c>
      <c r="L950" s="109" t="s">
        <v>284</v>
      </c>
      <c r="M950" s="172" t="s">
        <v>1795</v>
      </c>
      <c r="N950" s="109"/>
      <c r="O950" s="135">
        <f>VLOOKUP(B950,EXPLORACION!$A$2:$P$529,15,FALSE)</f>
        <v>4962069.7835999997</v>
      </c>
      <c r="P950" s="214">
        <f>VLOOKUP(B950,EXPLORACION!$A$2:$P$529,16,FALSE)</f>
        <v>2173571.9109</v>
      </c>
    </row>
    <row r="951" spans="1:16" ht="153" hidden="1">
      <c r="A951" s="212" t="str">
        <f t="shared" si="163"/>
        <v>PYA43P2E4</v>
      </c>
      <c r="B951" s="130" t="str">
        <f t="shared" si="164"/>
        <v>PYA43P2</v>
      </c>
      <c r="C951" s="254" t="str">
        <f t="shared" si="165"/>
        <v>PYA43</v>
      </c>
      <c r="D951" s="109" t="s">
        <v>1368</v>
      </c>
      <c r="E951" s="171">
        <v>43</v>
      </c>
      <c r="F951" s="109">
        <v>2</v>
      </c>
      <c r="G951" s="171" t="s">
        <v>8</v>
      </c>
      <c r="H951" s="109">
        <v>4</v>
      </c>
      <c r="I951" s="137">
        <f>J950</f>
        <v>3</v>
      </c>
      <c r="J951" s="133">
        <v>4</v>
      </c>
      <c r="K951" s="221">
        <f t="shared" si="167"/>
        <v>1</v>
      </c>
      <c r="L951" s="109" t="s">
        <v>284</v>
      </c>
      <c r="M951" s="172" t="s">
        <v>1796</v>
      </c>
      <c r="N951" s="109"/>
      <c r="O951" s="135">
        <f>VLOOKUP(B951,EXPLORACION!$A$2:$P$529,15,FALSE)</f>
        <v>4962069.7835999997</v>
      </c>
      <c r="P951" s="214">
        <f>VLOOKUP(B951,EXPLORACION!$A$2:$P$529,16,FALSE)</f>
        <v>2173571.9109</v>
      </c>
    </row>
    <row r="952" spans="1:16" hidden="1">
      <c r="A952" s="212" t="str">
        <f t="shared" si="163"/>
        <v>PYA43P2E5</v>
      </c>
      <c r="B952" s="130" t="str">
        <f t="shared" si="164"/>
        <v>PYA43P2</v>
      </c>
      <c r="C952" s="254" t="str">
        <f t="shared" si="165"/>
        <v>PYA43</v>
      </c>
      <c r="D952" s="109" t="s">
        <v>1368</v>
      </c>
      <c r="E952" s="171">
        <v>43</v>
      </c>
      <c r="F952" s="109">
        <v>2</v>
      </c>
      <c r="G952" s="171" t="s">
        <v>8</v>
      </c>
      <c r="H952" s="109">
        <v>5</v>
      </c>
      <c r="I952" s="137">
        <f>J951</f>
        <v>4</v>
      </c>
      <c r="J952" s="133">
        <v>12</v>
      </c>
      <c r="K952" s="221">
        <f t="shared" si="167"/>
        <v>8</v>
      </c>
      <c r="L952" s="109"/>
      <c r="M952" s="172" t="s">
        <v>1797</v>
      </c>
      <c r="N952" s="109"/>
      <c r="O952" s="135">
        <f>VLOOKUP(B952,EXPLORACION!$A$2:$P$529,15,FALSE)</f>
        <v>4962069.7835999997</v>
      </c>
      <c r="P952" s="214">
        <f>VLOOKUP(B952,EXPLORACION!$A$2:$P$529,16,FALSE)</f>
        <v>2173571.9109</v>
      </c>
    </row>
    <row r="953" spans="1:16" hidden="1">
      <c r="A953" s="212" t="str">
        <f t="shared" si="163"/>
        <v>PYA43P3E1</v>
      </c>
      <c r="B953" s="130" t="str">
        <f t="shared" si="164"/>
        <v>PYA43P3</v>
      </c>
      <c r="C953" s="254" t="str">
        <f t="shared" si="165"/>
        <v>PYA43</v>
      </c>
      <c r="D953" s="109" t="s">
        <v>1368</v>
      </c>
      <c r="E953" s="171">
        <v>43</v>
      </c>
      <c r="F953" s="109">
        <v>3</v>
      </c>
      <c r="G953" s="171" t="s">
        <v>8</v>
      </c>
      <c r="H953" s="109">
        <v>1</v>
      </c>
      <c r="I953" s="137">
        <v>0</v>
      </c>
      <c r="J953" s="133">
        <v>0.1</v>
      </c>
      <c r="K953" s="221">
        <f t="shared" ref="K953:K962" si="168">J953-I953</f>
        <v>0.1</v>
      </c>
      <c r="L953" s="109"/>
      <c r="M953" s="172" t="s">
        <v>1553</v>
      </c>
      <c r="N953" s="109"/>
      <c r="O953" s="135">
        <f>VLOOKUP(B953,EXPLORACION!$A$2:$P$529,15,FALSE)</f>
        <v>4962069.7835999997</v>
      </c>
      <c r="P953" s="214">
        <f>VLOOKUP(B953,EXPLORACION!$A$2:$P$529,16,FALSE)</f>
        <v>2173571.9109</v>
      </c>
    </row>
    <row r="954" spans="1:16" ht="102" hidden="1">
      <c r="A954" s="212" t="str">
        <f t="shared" si="163"/>
        <v>PYA43P3E2</v>
      </c>
      <c r="B954" s="130" t="str">
        <f t="shared" si="164"/>
        <v>PYA43P3</v>
      </c>
      <c r="C954" s="254" t="str">
        <f t="shared" si="165"/>
        <v>PYA43</v>
      </c>
      <c r="D954" s="109" t="s">
        <v>1368</v>
      </c>
      <c r="E954" s="171">
        <v>43</v>
      </c>
      <c r="F954" s="109">
        <v>3</v>
      </c>
      <c r="G954" s="171" t="s">
        <v>8</v>
      </c>
      <c r="H954" s="109">
        <v>2</v>
      </c>
      <c r="I954" s="137">
        <f>J953</f>
        <v>0.1</v>
      </c>
      <c r="J954" s="133">
        <v>1.5</v>
      </c>
      <c r="K954" s="221">
        <f t="shared" si="168"/>
        <v>1.4</v>
      </c>
      <c r="L954" s="109" t="s">
        <v>284</v>
      </c>
      <c r="M954" s="172" t="s">
        <v>1798</v>
      </c>
      <c r="N954" s="109"/>
      <c r="O954" s="135">
        <f>VLOOKUP(B954,EXPLORACION!$A$2:$P$529,15,FALSE)</f>
        <v>4962069.7835999997</v>
      </c>
      <c r="P954" s="214">
        <f>VLOOKUP(B954,EXPLORACION!$A$2:$P$529,16,FALSE)</f>
        <v>2173571.9109</v>
      </c>
    </row>
    <row r="955" spans="1:16" ht="114.75" hidden="1">
      <c r="A955" s="212" t="str">
        <f t="shared" si="163"/>
        <v>PYA43P3E3</v>
      </c>
      <c r="B955" s="130" t="str">
        <f t="shared" si="164"/>
        <v>PYA43P3</v>
      </c>
      <c r="C955" s="254" t="str">
        <f t="shared" si="165"/>
        <v>PYA43</v>
      </c>
      <c r="D955" s="109" t="s">
        <v>1368</v>
      </c>
      <c r="E955" s="171">
        <v>43</v>
      </c>
      <c r="F955" s="109">
        <v>3</v>
      </c>
      <c r="G955" s="171" t="s">
        <v>8</v>
      </c>
      <c r="H955" s="109">
        <v>3</v>
      </c>
      <c r="I955" s="137">
        <f t="shared" ref="I955:I964" si="169">J954</f>
        <v>1.5</v>
      </c>
      <c r="J955" s="133">
        <v>3</v>
      </c>
      <c r="K955" s="221">
        <f t="shared" si="168"/>
        <v>1.5</v>
      </c>
      <c r="L955" s="109" t="s">
        <v>285</v>
      </c>
      <c r="M955" s="172" t="s">
        <v>1799</v>
      </c>
      <c r="N955" s="109"/>
      <c r="O955" s="135">
        <f>VLOOKUP(B955,EXPLORACION!$A$2:$P$529,15,FALSE)</f>
        <v>4962069.7835999997</v>
      </c>
      <c r="P955" s="214">
        <f>VLOOKUP(B955,EXPLORACION!$A$2:$P$529,16,FALSE)</f>
        <v>2173571.9109</v>
      </c>
    </row>
    <row r="956" spans="1:16" ht="102" hidden="1">
      <c r="A956" s="212" t="str">
        <f t="shared" ref="A956:A962" si="170">CONCATENATE(D956,E956,G956,F956,"E",H956)</f>
        <v>PYA43P3E4</v>
      </c>
      <c r="B956" s="130" t="str">
        <f t="shared" ref="B956:B962" si="171">CONCATENATE(D956,E956,G956,F956)</f>
        <v>PYA43P3</v>
      </c>
      <c r="C956" s="254" t="str">
        <f t="shared" ref="C956:C962" si="172">CONCATENATE(D956,E956)</f>
        <v>PYA43</v>
      </c>
      <c r="D956" s="109" t="s">
        <v>1368</v>
      </c>
      <c r="E956" s="171">
        <v>43</v>
      </c>
      <c r="F956" s="109">
        <v>3</v>
      </c>
      <c r="G956" s="171" t="s">
        <v>8</v>
      </c>
      <c r="H956" s="109">
        <v>4</v>
      </c>
      <c r="I956" s="137">
        <f t="shared" si="169"/>
        <v>3</v>
      </c>
      <c r="J956" s="133">
        <v>4</v>
      </c>
      <c r="K956" s="221">
        <f t="shared" si="168"/>
        <v>1</v>
      </c>
      <c r="L956" s="109" t="s">
        <v>285</v>
      </c>
      <c r="M956" s="172" t="s">
        <v>1800</v>
      </c>
      <c r="N956" s="109"/>
      <c r="O956" s="135">
        <f>VLOOKUP(B956,EXPLORACION!$A$2:$P$529,15,FALSE)</f>
        <v>4962069.7835999997</v>
      </c>
      <c r="P956" s="214">
        <f>VLOOKUP(B956,EXPLORACION!$A$2:$P$529,16,FALSE)</f>
        <v>2173571.9109</v>
      </c>
    </row>
    <row r="957" spans="1:16" hidden="1">
      <c r="A957" s="212" t="str">
        <f t="shared" si="170"/>
        <v>PYA43P3E5</v>
      </c>
      <c r="B957" s="130" t="str">
        <f t="shared" si="171"/>
        <v>PYA43P3</v>
      </c>
      <c r="C957" s="254" t="str">
        <f t="shared" si="172"/>
        <v>PYA43</v>
      </c>
      <c r="D957" s="109" t="s">
        <v>1368</v>
      </c>
      <c r="E957" s="171">
        <v>43</v>
      </c>
      <c r="F957" s="109">
        <v>3</v>
      </c>
      <c r="G957" s="171" t="s">
        <v>8</v>
      </c>
      <c r="H957" s="109">
        <v>5</v>
      </c>
      <c r="I957" s="137">
        <f t="shared" si="169"/>
        <v>4</v>
      </c>
      <c r="J957" s="133">
        <v>12</v>
      </c>
      <c r="K957" s="221">
        <f t="shared" si="168"/>
        <v>8</v>
      </c>
      <c r="L957" s="109"/>
      <c r="M957" s="172" t="s">
        <v>1801</v>
      </c>
      <c r="N957" s="109"/>
      <c r="O957" s="135">
        <f>VLOOKUP(B957,EXPLORACION!$A$2:$P$529,15,FALSE)</f>
        <v>4962069.7835999997</v>
      </c>
      <c r="P957" s="214">
        <f>VLOOKUP(B957,EXPLORACION!$A$2:$P$529,16,FALSE)</f>
        <v>2173571.9109</v>
      </c>
    </row>
    <row r="958" spans="1:16" hidden="1">
      <c r="A958" s="212" t="str">
        <f t="shared" si="170"/>
        <v>PYA44P1E1</v>
      </c>
      <c r="B958" s="130" t="str">
        <f t="shared" si="171"/>
        <v>PYA44P1</v>
      </c>
      <c r="C958" s="254" t="str">
        <f t="shared" si="172"/>
        <v>PYA44</v>
      </c>
      <c r="D958" s="109" t="s">
        <v>1368</v>
      </c>
      <c r="E958" s="171">
        <v>44</v>
      </c>
      <c r="F958" s="109">
        <v>1</v>
      </c>
      <c r="G958" s="171" t="s">
        <v>8</v>
      </c>
      <c r="H958" s="109">
        <v>1</v>
      </c>
      <c r="I958" s="137">
        <v>0</v>
      </c>
      <c r="J958" s="133">
        <v>0.5</v>
      </c>
      <c r="K958" s="221">
        <f t="shared" si="168"/>
        <v>0.5</v>
      </c>
      <c r="L958" s="109"/>
      <c r="M958" s="172" t="s">
        <v>1812</v>
      </c>
      <c r="N958" s="109"/>
      <c r="O958" s="135">
        <f>VLOOKUP(B958,EXPLORACION!$A$2:$P$529,15,FALSE)</f>
        <v>4959890.7971000001</v>
      </c>
      <c r="P958" s="214">
        <f>VLOOKUP(B958,EXPLORACION!$A$2:$P$529,16,FALSE)</f>
        <v>2170835.3059999999</v>
      </c>
    </row>
    <row r="959" spans="1:16" ht="140.25" hidden="1">
      <c r="A959" s="212" t="str">
        <f t="shared" si="170"/>
        <v>PYA44P1E2</v>
      </c>
      <c r="B959" s="130" t="str">
        <f t="shared" si="171"/>
        <v>PYA44P1</v>
      </c>
      <c r="C959" s="254" t="str">
        <f t="shared" si="172"/>
        <v>PYA44</v>
      </c>
      <c r="D959" s="109" t="s">
        <v>1368</v>
      </c>
      <c r="E959" s="171">
        <v>44</v>
      </c>
      <c r="F959" s="109">
        <v>1</v>
      </c>
      <c r="G959" s="171" t="s">
        <v>8</v>
      </c>
      <c r="H959" s="109">
        <v>2</v>
      </c>
      <c r="I959" s="137">
        <f t="shared" si="169"/>
        <v>0.5</v>
      </c>
      <c r="J959" s="133">
        <v>5</v>
      </c>
      <c r="K959" s="221">
        <f t="shared" si="168"/>
        <v>4.5</v>
      </c>
      <c r="L959" s="109" t="s">
        <v>284</v>
      </c>
      <c r="M959" s="172" t="s">
        <v>1813</v>
      </c>
      <c r="N959" s="109"/>
      <c r="O959" s="135">
        <f>VLOOKUP(B959,EXPLORACION!$A$2:$P$529,15,FALSE)</f>
        <v>4959890.7971000001</v>
      </c>
      <c r="P959" s="214">
        <f>VLOOKUP(B959,EXPLORACION!$A$2:$P$529,16,FALSE)</f>
        <v>2170835.3059999999</v>
      </c>
    </row>
    <row r="960" spans="1:16" ht="140.25" hidden="1">
      <c r="A960" s="212" t="str">
        <f t="shared" si="170"/>
        <v>PYA44P1E3</v>
      </c>
      <c r="B960" s="130" t="str">
        <f t="shared" si="171"/>
        <v>PYA44P1</v>
      </c>
      <c r="C960" s="254" t="str">
        <f t="shared" si="172"/>
        <v>PYA44</v>
      </c>
      <c r="D960" s="109" t="s">
        <v>1368</v>
      </c>
      <c r="E960" s="171">
        <v>44</v>
      </c>
      <c r="F960" s="109">
        <v>1</v>
      </c>
      <c r="G960" s="171" t="s">
        <v>8</v>
      </c>
      <c r="H960" s="109">
        <v>3</v>
      </c>
      <c r="I960" s="137">
        <f t="shared" si="169"/>
        <v>5</v>
      </c>
      <c r="J960" s="133">
        <v>10</v>
      </c>
      <c r="K960" s="221">
        <f t="shared" si="168"/>
        <v>5</v>
      </c>
      <c r="L960" s="109" t="s">
        <v>284</v>
      </c>
      <c r="M960" s="172" t="s">
        <v>1814</v>
      </c>
      <c r="N960" s="109"/>
      <c r="O960" s="135">
        <f>VLOOKUP(B960,EXPLORACION!$A$2:$P$529,15,FALSE)</f>
        <v>4959890.7971000001</v>
      </c>
      <c r="P960" s="214">
        <f>VLOOKUP(B960,EXPLORACION!$A$2:$P$529,16,FALSE)</f>
        <v>2170835.3059999999</v>
      </c>
    </row>
    <row r="961" spans="1:16" ht="127.5" hidden="1">
      <c r="A961" s="212" t="str">
        <f t="shared" si="170"/>
        <v>PYA44P2E1</v>
      </c>
      <c r="B961" s="130" t="str">
        <f t="shared" si="171"/>
        <v>PYA44P2</v>
      </c>
      <c r="C961" s="254" t="str">
        <f t="shared" si="172"/>
        <v>PYA44</v>
      </c>
      <c r="D961" s="109" t="s">
        <v>1368</v>
      </c>
      <c r="E961" s="171">
        <v>44</v>
      </c>
      <c r="F961" s="109">
        <v>2</v>
      </c>
      <c r="G961" s="171" t="s">
        <v>8</v>
      </c>
      <c r="H961" s="109">
        <v>1</v>
      </c>
      <c r="I961" s="137">
        <v>0</v>
      </c>
      <c r="J961" s="133">
        <v>5</v>
      </c>
      <c r="K961" s="221">
        <f t="shared" si="168"/>
        <v>5</v>
      </c>
      <c r="L961" s="109" t="s">
        <v>284</v>
      </c>
      <c r="M961" s="172" t="s">
        <v>1815</v>
      </c>
      <c r="N961" s="109"/>
      <c r="O961" s="135">
        <f>VLOOKUP(B961,EXPLORACION!$A$2:$P$529,15,FALSE)</f>
        <v>4959890.7971000001</v>
      </c>
      <c r="P961" s="214">
        <f>VLOOKUP(B961,EXPLORACION!$A$2:$P$529,16,FALSE)</f>
        <v>2170835.3059999999</v>
      </c>
    </row>
    <row r="962" spans="1:16" ht="140.25" hidden="1">
      <c r="A962" s="212" t="str">
        <f t="shared" si="170"/>
        <v>PYA44P2E2</v>
      </c>
      <c r="B962" s="130" t="str">
        <f t="shared" si="171"/>
        <v>PYA44P2</v>
      </c>
      <c r="C962" s="254" t="str">
        <f t="shared" si="172"/>
        <v>PYA44</v>
      </c>
      <c r="D962" s="109" t="s">
        <v>1368</v>
      </c>
      <c r="E962" s="171">
        <v>44</v>
      </c>
      <c r="F962" s="109">
        <v>2</v>
      </c>
      <c r="G962" s="171" t="s">
        <v>8</v>
      </c>
      <c r="H962" s="109">
        <v>2</v>
      </c>
      <c r="I962" s="137">
        <f t="shared" si="169"/>
        <v>5</v>
      </c>
      <c r="J962" s="133">
        <v>10</v>
      </c>
      <c r="K962" s="221">
        <f t="shared" si="168"/>
        <v>5</v>
      </c>
      <c r="L962" s="109" t="s">
        <v>295</v>
      </c>
      <c r="M962" s="172" t="s">
        <v>1816</v>
      </c>
      <c r="N962" s="109"/>
      <c r="O962" s="135">
        <f>VLOOKUP(B962,EXPLORACION!$A$2:$P$529,15,FALSE)</f>
        <v>4959890.7971000001</v>
      </c>
      <c r="P962" s="214">
        <f>VLOOKUP(B962,EXPLORACION!$A$2:$P$529,16,FALSE)</f>
        <v>2170835.3059999999</v>
      </c>
    </row>
    <row r="963" spans="1:16" ht="127.5" hidden="1">
      <c r="A963" s="212" t="str">
        <f t="shared" ref="A963:A973" si="173">CONCATENATE(D963,E963,G963,F963,"E",H963)</f>
        <v>PYA44P3E1</v>
      </c>
      <c r="B963" s="130" t="str">
        <f t="shared" ref="B963:B973" si="174">CONCATENATE(D963,E963,G963,F963)</f>
        <v>PYA44P3</v>
      </c>
      <c r="C963" s="254" t="str">
        <f t="shared" ref="C963:C973" si="175">CONCATENATE(D963,E963)</f>
        <v>PYA44</v>
      </c>
      <c r="D963" s="109" t="s">
        <v>1368</v>
      </c>
      <c r="E963" s="171">
        <v>44</v>
      </c>
      <c r="F963" s="109">
        <v>3</v>
      </c>
      <c r="G963" s="171" t="s">
        <v>8</v>
      </c>
      <c r="H963" s="109">
        <v>1</v>
      </c>
      <c r="I963" s="137">
        <v>0</v>
      </c>
      <c r="J963" s="133">
        <v>5</v>
      </c>
      <c r="K963" s="221">
        <f>J963-I963</f>
        <v>5</v>
      </c>
      <c r="L963" s="109" t="s">
        <v>284</v>
      </c>
      <c r="M963" s="172" t="s">
        <v>1817</v>
      </c>
      <c r="N963" s="109"/>
      <c r="O963" s="135">
        <f>VLOOKUP(B963,EXPLORACION!$A$2:$P$529,15,FALSE)</f>
        <v>4959890.7971000001</v>
      </c>
      <c r="P963" s="214">
        <f>VLOOKUP(B963,EXPLORACION!$A$2:$P$529,16,FALSE)</f>
        <v>2170835.3059999999</v>
      </c>
    </row>
    <row r="964" spans="1:16" ht="140.25" hidden="1">
      <c r="A964" s="212" t="str">
        <f t="shared" si="173"/>
        <v>PYA44P3E2</v>
      </c>
      <c r="B964" s="130" t="str">
        <f t="shared" si="174"/>
        <v>PYA44P3</v>
      </c>
      <c r="C964" s="254" t="str">
        <f t="shared" si="175"/>
        <v>PYA44</v>
      </c>
      <c r="D964" s="109" t="s">
        <v>1368</v>
      </c>
      <c r="E964" s="171">
        <v>44</v>
      </c>
      <c r="F964" s="109">
        <v>3</v>
      </c>
      <c r="G964" s="171" t="s">
        <v>8</v>
      </c>
      <c r="H964" s="109">
        <v>2</v>
      </c>
      <c r="I964" s="137">
        <f t="shared" si="169"/>
        <v>5</v>
      </c>
      <c r="J964" s="133">
        <v>10</v>
      </c>
      <c r="K964" s="221">
        <f>J964-I964</f>
        <v>5</v>
      </c>
      <c r="L964" s="109" t="s">
        <v>284</v>
      </c>
      <c r="M964" s="172" t="s">
        <v>1818</v>
      </c>
      <c r="N964" s="109"/>
      <c r="O964" s="135">
        <f>VLOOKUP(B964,EXPLORACION!$A$2:$P$529,15,FALSE)</f>
        <v>4959890.7971000001</v>
      </c>
      <c r="P964" s="214">
        <f>VLOOKUP(B964,EXPLORACION!$A$2:$P$529,16,FALSE)</f>
        <v>2170835.3059999999</v>
      </c>
    </row>
    <row r="965" spans="1:16" hidden="1">
      <c r="A965" s="255" t="str">
        <f t="shared" si="173"/>
        <v>PYA44P4E1</v>
      </c>
      <c r="B965" s="218" t="str">
        <f t="shared" si="174"/>
        <v>PYA44P4</v>
      </c>
      <c r="C965" s="252" t="str">
        <f t="shared" si="175"/>
        <v>PYA44</v>
      </c>
      <c r="D965" s="109" t="s">
        <v>1368</v>
      </c>
      <c r="E965" s="171">
        <v>44</v>
      </c>
      <c r="F965" s="109">
        <v>4</v>
      </c>
      <c r="G965" s="171" t="s">
        <v>8</v>
      </c>
      <c r="H965" s="109">
        <v>1</v>
      </c>
      <c r="I965" s="221">
        <v>0</v>
      </c>
      <c r="J965" s="222">
        <v>0.1</v>
      </c>
      <c r="K965" s="221">
        <f t="shared" ref="K965:K972" si="176">J965-I965</f>
        <v>0.1</v>
      </c>
      <c r="L965" s="220"/>
      <c r="M965" s="223" t="s">
        <v>1819</v>
      </c>
      <c r="N965" s="220"/>
      <c r="O965" s="135">
        <f>VLOOKUP(B965,EXPLORACION!$A$2:$P$529,15,FALSE)</f>
        <v>4959890.7971000001</v>
      </c>
      <c r="P965" s="214">
        <f>VLOOKUP(B965,EXPLORACION!$A$2:$P$529,16,FALSE)</f>
        <v>2170835.3059999999</v>
      </c>
    </row>
    <row r="966" spans="1:16" ht="140.25" hidden="1">
      <c r="A966" s="255" t="str">
        <f t="shared" si="173"/>
        <v>PYA44P4E2</v>
      </c>
      <c r="B966" s="218" t="str">
        <f t="shared" si="174"/>
        <v>PYA44P4</v>
      </c>
      <c r="C966" s="252" t="str">
        <f t="shared" si="175"/>
        <v>PYA44</v>
      </c>
      <c r="D966" s="109" t="s">
        <v>1368</v>
      </c>
      <c r="E966" s="171">
        <v>44</v>
      </c>
      <c r="F966" s="109">
        <v>4</v>
      </c>
      <c r="G966" s="171" t="s">
        <v>8</v>
      </c>
      <c r="H966" s="220">
        <v>2</v>
      </c>
      <c r="I966" s="221">
        <v>0.1</v>
      </c>
      <c r="J966" s="222">
        <v>5</v>
      </c>
      <c r="K966" s="221">
        <f t="shared" si="176"/>
        <v>4.9000000000000004</v>
      </c>
      <c r="L966" s="220" t="s">
        <v>284</v>
      </c>
      <c r="M966" s="223" t="s">
        <v>1821</v>
      </c>
      <c r="N966" s="220"/>
      <c r="O966" s="135">
        <f>VLOOKUP(B966,EXPLORACION!$A$2:$P$529,15,FALSE)</f>
        <v>4959890.7971000001</v>
      </c>
      <c r="P966" s="214">
        <f>VLOOKUP(B966,EXPLORACION!$A$2:$P$529,16,FALSE)</f>
        <v>2170835.3059999999</v>
      </c>
    </row>
    <row r="967" spans="1:16" ht="140.25" hidden="1">
      <c r="A967" s="255" t="str">
        <f t="shared" si="173"/>
        <v>PYA44P4E3</v>
      </c>
      <c r="B967" s="218" t="str">
        <f t="shared" si="174"/>
        <v>PYA44P4</v>
      </c>
      <c r="C967" s="252" t="str">
        <f t="shared" si="175"/>
        <v>PYA44</v>
      </c>
      <c r="D967" s="109" t="s">
        <v>1368</v>
      </c>
      <c r="E967" s="171">
        <v>44</v>
      </c>
      <c r="F967" s="109">
        <v>4</v>
      </c>
      <c r="G967" s="171" t="s">
        <v>8</v>
      </c>
      <c r="H967" s="220">
        <v>3</v>
      </c>
      <c r="I967" s="221">
        <f>J966</f>
        <v>5</v>
      </c>
      <c r="J967" s="222">
        <v>10</v>
      </c>
      <c r="K967" s="221">
        <f t="shared" si="176"/>
        <v>5</v>
      </c>
      <c r="L967" s="220" t="s">
        <v>284</v>
      </c>
      <c r="M967" s="223" t="s">
        <v>1820</v>
      </c>
      <c r="N967" s="220"/>
      <c r="O967" s="135">
        <f>VLOOKUP(B967,EXPLORACION!$A$2:$P$529,15,FALSE)</f>
        <v>4959890.7971000001</v>
      </c>
      <c r="P967" s="214">
        <f>VLOOKUP(B967,EXPLORACION!$A$2:$P$529,16,FALSE)</f>
        <v>2170835.3059999999</v>
      </c>
    </row>
    <row r="968" spans="1:16" hidden="1">
      <c r="A968" s="255" t="str">
        <f t="shared" si="173"/>
        <v>LHL45P2E1</v>
      </c>
      <c r="B968" s="218" t="str">
        <f t="shared" si="174"/>
        <v>LHL45P2</v>
      </c>
      <c r="C968" s="252" t="str">
        <f t="shared" si="175"/>
        <v>LHL45</v>
      </c>
      <c r="D968" s="220" t="s">
        <v>844</v>
      </c>
      <c r="E968" s="253">
        <v>45</v>
      </c>
      <c r="F968" s="220">
        <v>2</v>
      </c>
      <c r="G968" s="253" t="s">
        <v>8</v>
      </c>
      <c r="H968" s="220">
        <v>1</v>
      </c>
      <c r="I968" s="221">
        <v>0</v>
      </c>
      <c r="J968" s="222">
        <v>0.3</v>
      </c>
      <c r="K968" s="221">
        <f t="shared" si="176"/>
        <v>0.3</v>
      </c>
      <c r="L968" s="220" t="s">
        <v>354</v>
      </c>
      <c r="M968" s="223" t="s">
        <v>1862</v>
      </c>
      <c r="N968" s="220"/>
      <c r="O968" s="135">
        <f>VLOOKUP(B968,EXPLORACION!$A$2:$P$529,15,FALSE)</f>
        <v>4960808.4877000004</v>
      </c>
      <c r="P968" s="214">
        <f>VLOOKUP(B968,EXPLORACION!$A$2:$P$529,16,FALSE)</f>
        <v>2172863.6239</v>
      </c>
    </row>
    <row r="969" spans="1:16" ht="38.25" hidden="1">
      <c r="A969" s="255" t="str">
        <f t="shared" si="173"/>
        <v>LHL45P2E2</v>
      </c>
      <c r="B969" s="218" t="str">
        <f t="shared" si="174"/>
        <v>LHL45P2</v>
      </c>
      <c r="C969" s="252" t="str">
        <f t="shared" si="175"/>
        <v>LHL45</v>
      </c>
      <c r="D969" s="220" t="s">
        <v>844</v>
      </c>
      <c r="E969" s="253">
        <v>45</v>
      </c>
      <c r="F969" s="220">
        <v>2</v>
      </c>
      <c r="G969" s="253" t="s">
        <v>8</v>
      </c>
      <c r="H969" s="220">
        <v>2</v>
      </c>
      <c r="I969" s="221">
        <f>J968</f>
        <v>0.3</v>
      </c>
      <c r="J969" s="222">
        <v>2.6</v>
      </c>
      <c r="K969" s="221">
        <f t="shared" si="176"/>
        <v>2.3000000000000003</v>
      </c>
      <c r="L969" s="220" t="s">
        <v>284</v>
      </c>
      <c r="M969" s="223" t="s">
        <v>1863</v>
      </c>
      <c r="N969" s="220"/>
      <c r="O969" s="135">
        <f>VLOOKUP(B969,EXPLORACION!$A$2:$P$529,15,FALSE)</f>
        <v>4960808.4877000004</v>
      </c>
      <c r="P969" s="214">
        <f>VLOOKUP(B969,EXPLORACION!$A$2:$P$529,16,FALSE)</f>
        <v>2172863.6239</v>
      </c>
    </row>
    <row r="970" spans="1:16" ht="38.25" hidden="1">
      <c r="A970" s="255" t="str">
        <f t="shared" si="173"/>
        <v>LHL45P2E3</v>
      </c>
      <c r="B970" s="218" t="str">
        <f t="shared" si="174"/>
        <v>LHL45P2</v>
      </c>
      <c r="C970" s="252" t="str">
        <f t="shared" si="175"/>
        <v>LHL45</v>
      </c>
      <c r="D970" s="220" t="s">
        <v>844</v>
      </c>
      <c r="E970" s="253">
        <v>45</v>
      </c>
      <c r="F970" s="220">
        <v>2</v>
      </c>
      <c r="G970" s="253" t="s">
        <v>8</v>
      </c>
      <c r="H970" s="220">
        <v>3</v>
      </c>
      <c r="I970" s="221">
        <f>J969</f>
        <v>2.6</v>
      </c>
      <c r="J970" s="222">
        <v>3.9</v>
      </c>
      <c r="K970" s="221">
        <f t="shared" si="176"/>
        <v>1.2999999999999998</v>
      </c>
      <c r="L970" s="220" t="s">
        <v>1861</v>
      </c>
      <c r="M970" s="223" t="s">
        <v>1864</v>
      </c>
      <c r="N970" s="220"/>
      <c r="O970" s="135">
        <f>VLOOKUP(B970,EXPLORACION!$A$2:$P$529,15,FALSE)</f>
        <v>4960808.4877000004</v>
      </c>
      <c r="P970" s="214">
        <f>VLOOKUP(B970,EXPLORACION!$A$2:$P$529,16,FALSE)</f>
        <v>2172863.6239</v>
      </c>
    </row>
    <row r="971" spans="1:16" ht="38.25" hidden="1">
      <c r="A971" s="255" t="str">
        <f t="shared" si="173"/>
        <v>LHL45P2E4</v>
      </c>
      <c r="B971" s="218" t="str">
        <f t="shared" si="174"/>
        <v>LHL45P2</v>
      </c>
      <c r="C971" s="252" t="str">
        <f t="shared" si="175"/>
        <v>LHL45</v>
      </c>
      <c r="D971" s="220" t="s">
        <v>844</v>
      </c>
      <c r="E971" s="253">
        <v>45</v>
      </c>
      <c r="F971" s="220">
        <v>2</v>
      </c>
      <c r="G971" s="253" t="s">
        <v>8</v>
      </c>
      <c r="H971" s="220">
        <v>4</v>
      </c>
      <c r="I971" s="221">
        <f>J970</f>
        <v>3.9</v>
      </c>
      <c r="J971" s="222">
        <v>12</v>
      </c>
      <c r="K971" s="221">
        <f t="shared" si="176"/>
        <v>8.1</v>
      </c>
      <c r="L971" s="220" t="s">
        <v>284</v>
      </c>
      <c r="M971" s="172" t="s">
        <v>1865</v>
      </c>
      <c r="N971" s="220"/>
      <c r="O971" s="135">
        <f>VLOOKUP(B971,EXPLORACION!$A$2:$P$529,15,FALSE)</f>
        <v>4960808.4877000004</v>
      </c>
      <c r="P971" s="214">
        <f>VLOOKUP(B971,EXPLORACION!$A$2:$P$529,16,FALSE)</f>
        <v>2172863.6239</v>
      </c>
    </row>
    <row r="972" spans="1:16" ht="30" hidden="1" customHeight="1">
      <c r="A972" s="255" t="str">
        <f t="shared" si="173"/>
        <v>LHL45P2E5</v>
      </c>
      <c r="B972" s="218" t="str">
        <f t="shared" si="174"/>
        <v>LHL45P2</v>
      </c>
      <c r="C972" s="252" t="str">
        <f t="shared" si="175"/>
        <v>LHL45</v>
      </c>
      <c r="D972" s="220" t="s">
        <v>844</v>
      </c>
      <c r="E972" s="253">
        <v>45</v>
      </c>
      <c r="F972" s="220">
        <v>2</v>
      </c>
      <c r="G972" s="253" t="s">
        <v>8</v>
      </c>
      <c r="H972" s="220">
        <v>5</v>
      </c>
      <c r="I972" s="221">
        <f>J971</f>
        <v>12</v>
      </c>
      <c r="J972" s="222">
        <v>15.15</v>
      </c>
      <c r="K972" s="221">
        <f t="shared" si="176"/>
        <v>3.1500000000000004</v>
      </c>
      <c r="L972" s="220" t="s">
        <v>1861</v>
      </c>
      <c r="M972" s="172" t="s">
        <v>1866</v>
      </c>
      <c r="N972" s="220"/>
      <c r="O972" s="135">
        <f>VLOOKUP(B972,EXPLORACION!$A$2:$P$529,15,FALSE)</f>
        <v>4960808.4877000004</v>
      </c>
      <c r="P972" s="214">
        <f>VLOOKUP(B972,EXPLORACION!$A$2:$P$529,16,FALSE)</f>
        <v>2172863.6239</v>
      </c>
    </row>
    <row r="973" spans="1:16" ht="25.5" hidden="1">
      <c r="A973" s="255" t="str">
        <f t="shared" si="173"/>
        <v>LHL45P3E1</v>
      </c>
      <c r="B973" s="218" t="str">
        <f t="shared" si="174"/>
        <v>LHL45P3</v>
      </c>
      <c r="C973" s="252" t="str">
        <f t="shared" si="175"/>
        <v>LHL45</v>
      </c>
      <c r="D973" s="220" t="s">
        <v>844</v>
      </c>
      <c r="E973" s="253">
        <v>45</v>
      </c>
      <c r="F973" s="220">
        <v>3</v>
      </c>
      <c r="G973" s="253" t="s">
        <v>8</v>
      </c>
      <c r="H973" s="220">
        <v>1</v>
      </c>
      <c r="I973" s="221">
        <v>0</v>
      </c>
      <c r="J973" s="222">
        <v>0.6</v>
      </c>
      <c r="K973" s="221">
        <f t="shared" ref="K973:K979" si="177">J973-I973</f>
        <v>0.6</v>
      </c>
      <c r="L973" s="220" t="s">
        <v>354</v>
      </c>
      <c r="M973" s="172" t="s">
        <v>1867</v>
      </c>
      <c r="N973" s="220"/>
      <c r="O973" s="135">
        <f>VLOOKUP(B973,EXPLORACION!$A$2:$P$529,15,FALSE)</f>
        <v>4960808.4877000004</v>
      </c>
      <c r="P973" s="214">
        <f>VLOOKUP(B973,EXPLORACION!$A$2:$P$529,16,FALSE)</f>
        <v>2172863.6239</v>
      </c>
    </row>
    <row r="974" spans="1:16" ht="38.25" hidden="1">
      <c r="A974" s="212" t="str">
        <f t="shared" ref="A974:A979" si="178">CONCATENATE(D974,E974,G974,F974,"E",H974)</f>
        <v>LHL45P3E2</v>
      </c>
      <c r="B974" s="130" t="str">
        <f t="shared" ref="B974:B979" si="179">CONCATENATE(D974,E974,G974,F974)</f>
        <v>LHL45P3</v>
      </c>
      <c r="C974" s="254" t="str">
        <f t="shared" ref="C974:C979" si="180">CONCATENATE(D974,E974)</f>
        <v>LHL45</v>
      </c>
      <c r="D974" s="220" t="s">
        <v>844</v>
      </c>
      <c r="E974" s="253">
        <v>45</v>
      </c>
      <c r="F974" s="220">
        <v>3</v>
      </c>
      <c r="G974" s="253" t="s">
        <v>8</v>
      </c>
      <c r="H974" s="109">
        <v>2</v>
      </c>
      <c r="I974" s="221">
        <f t="shared" ref="I974:I979" si="181">J973</f>
        <v>0.6</v>
      </c>
      <c r="J974" s="133">
        <v>3.6</v>
      </c>
      <c r="K974" s="221">
        <f t="shared" si="177"/>
        <v>3</v>
      </c>
      <c r="L974" s="109" t="s">
        <v>284</v>
      </c>
      <c r="M974" s="172" t="s">
        <v>1868</v>
      </c>
      <c r="N974" s="109"/>
      <c r="O974" s="135">
        <f>VLOOKUP(B974,EXPLORACION!$A$2:$P$529,15,FALSE)</f>
        <v>4960808.4877000004</v>
      </c>
      <c r="P974" s="214">
        <f>VLOOKUP(B974,EXPLORACION!$A$2:$P$529,16,FALSE)</f>
        <v>2172863.6239</v>
      </c>
    </row>
    <row r="975" spans="1:16" ht="38.25" hidden="1">
      <c r="A975" s="212" t="str">
        <f t="shared" si="178"/>
        <v>LHL45P3E3</v>
      </c>
      <c r="B975" s="130" t="str">
        <f t="shared" si="179"/>
        <v>LHL45P3</v>
      </c>
      <c r="C975" s="254" t="str">
        <f t="shared" si="180"/>
        <v>LHL45</v>
      </c>
      <c r="D975" s="220" t="s">
        <v>844</v>
      </c>
      <c r="E975" s="253">
        <v>45</v>
      </c>
      <c r="F975" s="220">
        <v>3</v>
      </c>
      <c r="G975" s="253" t="s">
        <v>8</v>
      </c>
      <c r="H975" s="109">
        <v>3</v>
      </c>
      <c r="I975" s="221">
        <f t="shared" si="181"/>
        <v>3.6</v>
      </c>
      <c r="J975" s="133">
        <v>6</v>
      </c>
      <c r="K975" s="221">
        <f t="shared" si="177"/>
        <v>2.4</v>
      </c>
      <c r="L975" s="109" t="s">
        <v>1040</v>
      </c>
      <c r="M975" s="172" t="s">
        <v>1869</v>
      </c>
      <c r="N975" s="109"/>
      <c r="O975" s="135">
        <f>VLOOKUP(B975,EXPLORACION!$A$2:$P$529,15,FALSE)</f>
        <v>4960808.4877000004</v>
      </c>
      <c r="P975" s="214">
        <f>VLOOKUP(B975,EXPLORACION!$A$2:$P$529,16,FALSE)</f>
        <v>2172863.6239</v>
      </c>
    </row>
    <row r="976" spans="1:16" ht="38.25" hidden="1">
      <c r="A976" s="212" t="str">
        <f t="shared" si="178"/>
        <v>LHL45P3E4</v>
      </c>
      <c r="B976" s="130" t="str">
        <f t="shared" si="179"/>
        <v>LHL45P3</v>
      </c>
      <c r="C976" s="254" t="str">
        <f t="shared" si="180"/>
        <v>LHL45</v>
      </c>
      <c r="D976" s="220" t="s">
        <v>844</v>
      </c>
      <c r="E976" s="253">
        <v>45</v>
      </c>
      <c r="F976" s="220">
        <v>3</v>
      </c>
      <c r="G976" s="253" t="s">
        <v>8</v>
      </c>
      <c r="H976" s="109">
        <v>4</v>
      </c>
      <c r="I976" s="221">
        <f t="shared" si="181"/>
        <v>6</v>
      </c>
      <c r="J976" s="133">
        <v>7.5</v>
      </c>
      <c r="K976" s="221">
        <f t="shared" si="177"/>
        <v>1.5</v>
      </c>
      <c r="L976" s="109" t="s">
        <v>284</v>
      </c>
      <c r="M976" s="172" t="s">
        <v>1870</v>
      </c>
      <c r="N976" s="109"/>
      <c r="O976" s="135">
        <f>VLOOKUP(B976,EXPLORACION!$A$2:$P$529,15,FALSE)</f>
        <v>4960808.4877000004</v>
      </c>
      <c r="P976" s="214">
        <f>VLOOKUP(B976,EXPLORACION!$A$2:$P$529,16,FALSE)</f>
        <v>2172863.6239</v>
      </c>
    </row>
    <row r="977" spans="1:16" ht="38.25" hidden="1">
      <c r="A977" s="212" t="str">
        <f t="shared" si="178"/>
        <v>LHL45P3E5</v>
      </c>
      <c r="B977" s="130" t="str">
        <f t="shared" si="179"/>
        <v>LHL45P3</v>
      </c>
      <c r="C977" s="254" t="str">
        <f t="shared" si="180"/>
        <v>LHL45</v>
      </c>
      <c r="D977" s="220" t="s">
        <v>844</v>
      </c>
      <c r="E977" s="253">
        <v>45</v>
      </c>
      <c r="F977" s="220">
        <v>3</v>
      </c>
      <c r="G977" s="253" t="s">
        <v>8</v>
      </c>
      <c r="H977" s="109">
        <v>5</v>
      </c>
      <c r="I977" s="221">
        <f t="shared" si="181"/>
        <v>7.5</v>
      </c>
      <c r="J977" s="133">
        <v>12</v>
      </c>
      <c r="K977" s="221">
        <f t="shared" si="177"/>
        <v>4.5</v>
      </c>
      <c r="L977" s="109" t="s">
        <v>286</v>
      </c>
      <c r="M977" s="172" t="s">
        <v>1871</v>
      </c>
      <c r="N977" s="109"/>
      <c r="O977" s="135">
        <f>VLOOKUP(B977,EXPLORACION!$A$2:$P$529,15,FALSE)</f>
        <v>4960808.4877000004</v>
      </c>
      <c r="P977" s="214">
        <f>VLOOKUP(B977,EXPLORACION!$A$2:$P$529,16,FALSE)</f>
        <v>2172863.6239</v>
      </c>
    </row>
    <row r="978" spans="1:16" ht="38.25" hidden="1">
      <c r="A978" s="212" t="str">
        <f t="shared" si="178"/>
        <v>LHL45P3E6</v>
      </c>
      <c r="B978" s="130" t="str">
        <f t="shared" si="179"/>
        <v>LHL45P3</v>
      </c>
      <c r="C978" s="254" t="str">
        <f t="shared" si="180"/>
        <v>LHL45</v>
      </c>
      <c r="D978" s="220" t="s">
        <v>844</v>
      </c>
      <c r="E978" s="253">
        <v>45</v>
      </c>
      <c r="F978" s="220">
        <v>3</v>
      </c>
      <c r="G978" s="253" t="s">
        <v>8</v>
      </c>
      <c r="H978" s="109">
        <v>6</v>
      </c>
      <c r="I978" s="221">
        <f t="shared" si="181"/>
        <v>12</v>
      </c>
      <c r="J978" s="133">
        <v>14.7</v>
      </c>
      <c r="K978" s="221">
        <f t="shared" si="177"/>
        <v>2.6999999999999993</v>
      </c>
      <c r="L978" s="109" t="s">
        <v>1533</v>
      </c>
      <c r="M978" s="172" t="s">
        <v>1872</v>
      </c>
      <c r="N978" s="109"/>
      <c r="O978" s="135">
        <f>VLOOKUP(B978,EXPLORACION!$A$2:$P$529,15,FALSE)</f>
        <v>4960808.4877000004</v>
      </c>
      <c r="P978" s="214">
        <f>VLOOKUP(B978,EXPLORACION!$A$2:$P$529,16,FALSE)</f>
        <v>2172863.6239</v>
      </c>
    </row>
    <row r="979" spans="1:16" hidden="1">
      <c r="A979" s="212" t="str">
        <f t="shared" si="178"/>
        <v>LHL45P3E7</v>
      </c>
      <c r="B979" s="130" t="str">
        <f t="shared" si="179"/>
        <v>LHL45P3</v>
      </c>
      <c r="C979" s="254" t="str">
        <f t="shared" si="180"/>
        <v>LHL45</v>
      </c>
      <c r="D979" s="220" t="s">
        <v>844</v>
      </c>
      <c r="E979" s="253">
        <v>45</v>
      </c>
      <c r="F979" s="220">
        <v>3</v>
      </c>
      <c r="G979" s="253" t="s">
        <v>8</v>
      </c>
      <c r="H979" s="109">
        <v>7</v>
      </c>
      <c r="I979" s="221">
        <f t="shared" si="181"/>
        <v>14.7</v>
      </c>
      <c r="J979" s="133">
        <v>15</v>
      </c>
      <c r="K979" s="221">
        <f t="shared" si="177"/>
        <v>0.30000000000000071</v>
      </c>
      <c r="L979" s="109" t="s">
        <v>1533</v>
      </c>
      <c r="M979" s="172" t="s">
        <v>1873</v>
      </c>
      <c r="N979" s="109"/>
      <c r="O979" s="135">
        <f>VLOOKUP(B979,EXPLORACION!$A$2:$P$529,15,FALSE)</f>
        <v>4960808.4877000004</v>
      </c>
      <c r="P979" s="214">
        <f>VLOOKUP(B979,EXPLORACION!$A$2:$P$529,16,FALSE)</f>
        <v>2172863.6239</v>
      </c>
    </row>
    <row r="980" spans="1:16" hidden="1">
      <c r="A980" s="212" t="str">
        <f t="shared" ref="A980:A986" si="182">CONCATENATE(D980,E980,G980,F980,"E",H980)</f>
        <v>LHL45P4E1</v>
      </c>
      <c r="B980" s="130" t="str">
        <f t="shared" ref="B980:B986" si="183">CONCATENATE(D980,E980,G980,F980)</f>
        <v>LHL45P4</v>
      </c>
      <c r="C980" s="254" t="str">
        <f t="shared" ref="C980:C986" si="184">CONCATENATE(D980,E980)</f>
        <v>LHL45</v>
      </c>
      <c r="D980" s="220" t="s">
        <v>844</v>
      </c>
      <c r="E980" s="253">
        <v>45</v>
      </c>
      <c r="F980" s="109">
        <v>4</v>
      </c>
      <c r="G980" s="253" t="s">
        <v>8</v>
      </c>
      <c r="H980" s="109">
        <v>1</v>
      </c>
      <c r="I980" s="137">
        <v>0</v>
      </c>
      <c r="J980" s="133">
        <v>0.6</v>
      </c>
      <c r="K980" s="137">
        <f t="shared" ref="K980:K1003" si="185">J980-I980</f>
        <v>0.6</v>
      </c>
      <c r="L980" s="109" t="s">
        <v>354</v>
      </c>
      <c r="M980" s="172" t="s">
        <v>1874</v>
      </c>
      <c r="N980" s="109"/>
      <c r="O980" s="135">
        <f>VLOOKUP(B980,EXPLORACION!$A$2:$P$529,15,FALSE)</f>
        <v>4960808.4877000004</v>
      </c>
      <c r="P980" s="214">
        <f>VLOOKUP(B980,EXPLORACION!$A$2:$P$529,16,FALSE)</f>
        <v>2172863.6239</v>
      </c>
    </row>
    <row r="981" spans="1:16" ht="38.25" hidden="1">
      <c r="A981" s="212" t="str">
        <f t="shared" si="182"/>
        <v>LHL45P4E2</v>
      </c>
      <c r="B981" s="130" t="str">
        <f t="shared" si="183"/>
        <v>LHL45P4</v>
      </c>
      <c r="C981" s="254" t="str">
        <f t="shared" si="184"/>
        <v>LHL45</v>
      </c>
      <c r="D981" s="220" t="s">
        <v>844</v>
      </c>
      <c r="E981" s="253">
        <v>45</v>
      </c>
      <c r="F981" s="109">
        <v>4</v>
      </c>
      <c r="G981" s="253" t="s">
        <v>8</v>
      </c>
      <c r="H981" s="109">
        <f t="shared" ref="H981:H986" si="186">H980+1</f>
        <v>2</v>
      </c>
      <c r="I981" s="137">
        <f t="shared" ref="I981:I1003" si="187">J980</f>
        <v>0.6</v>
      </c>
      <c r="J981" s="133">
        <v>1.5</v>
      </c>
      <c r="K981" s="137">
        <f t="shared" si="185"/>
        <v>0.9</v>
      </c>
      <c r="L981" s="109" t="s">
        <v>284</v>
      </c>
      <c r="M981" s="172" t="s">
        <v>1875</v>
      </c>
      <c r="N981" s="109"/>
      <c r="O981" s="135">
        <f>VLOOKUP(B981,EXPLORACION!$A$2:$P$529,15,FALSE)</f>
        <v>4960808.4877000004</v>
      </c>
      <c r="P981" s="214">
        <f>VLOOKUP(B981,EXPLORACION!$A$2:$P$529,16,FALSE)</f>
        <v>2172863.6239</v>
      </c>
    </row>
    <row r="982" spans="1:16" ht="38.25" hidden="1">
      <c r="A982" s="212" t="str">
        <f t="shared" si="182"/>
        <v>LHL45P4E3</v>
      </c>
      <c r="B982" s="130" t="str">
        <f t="shared" si="183"/>
        <v>LHL45P4</v>
      </c>
      <c r="C982" s="254" t="str">
        <f t="shared" si="184"/>
        <v>LHL45</v>
      </c>
      <c r="D982" s="220" t="s">
        <v>844</v>
      </c>
      <c r="E982" s="253">
        <v>45</v>
      </c>
      <c r="F982" s="109">
        <v>4</v>
      </c>
      <c r="G982" s="253" t="s">
        <v>8</v>
      </c>
      <c r="H982" s="109">
        <f t="shared" si="186"/>
        <v>3</v>
      </c>
      <c r="I982" s="137">
        <f t="shared" si="187"/>
        <v>1.5</v>
      </c>
      <c r="J982" s="133">
        <v>6.3</v>
      </c>
      <c r="K982" s="137">
        <f t="shared" si="185"/>
        <v>4.8</v>
      </c>
      <c r="L982" s="109" t="s">
        <v>400</v>
      </c>
      <c r="M982" s="172" t="s">
        <v>1876</v>
      </c>
      <c r="N982" s="109"/>
      <c r="O982" s="135">
        <f>VLOOKUP(B982,EXPLORACION!$A$2:$P$529,15,FALSE)</f>
        <v>4960808.4877000004</v>
      </c>
      <c r="P982" s="214">
        <f>VLOOKUP(B982,EXPLORACION!$A$2:$P$529,16,FALSE)</f>
        <v>2172863.6239</v>
      </c>
    </row>
    <row r="983" spans="1:16" ht="38.25" hidden="1">
      <c r="A983" s="212" t="str">
        <f t="shared" si="182"/>
        <v>LHL45P4E4</v>
      </c>
      <c r="B983" s="130" t="str">
        <f t="shared" si="183"/>
        <v>LHL45P4</v>
      </c>
      <c r="C983" s="254" t="str">
        <f t="shared" si="184"/>
        <v>LHL45</v>
      </c>
      <c r="D983" s="220" t="s">
        <v>844</v>
      </c>
      <c r="E983" s="253">
        <v>45</v>
      </c>
      <c r="F983" s="109">
        <v>4</v>
      </c>
      <c r="G983" s="253" t="s">
        <v>8</v>
      </c>
      <c r="H983" s="109">
        <f t="shared" si="186"/>
        <v>4</v>
      </c>
      <c r="I983" s="137">
        <f t="shared" si="187"/>
        <v>6.3</v>
      </c>
      <c r="J983" s="133">
        <v>7.8</v>
      </c>
      <c r="K983" s="137">
        <f t="shared" si="185"/>
        <v>1.5</v>
      </c>
      <c r="L983" s="109" t="s">
        <v>286</v>
      </c>
      <c r="M983" s="172" t="s">
        <v>1877</v>
      </c>
      <c r="N983" s="109"/>
      <c r="O983" s="135">
        <f>VLOOKUP(B983,EXPLORACION!$A$2:$P$529,15,FALSE)</f>
        <v>4960808.4877000004</v>
      </c>
      <c r="P983" s="214">
        <f>VLOOKUP(B983,EXPLORACION!$A$2:$P$529,16,FALSE)</f>
        <v>2172863.6239</v>
      </c>
    </row>
    <row r="984" spans="1:16" ht="38.25" hidden="1">
      <c r="A984" s="212" t="str">
        <f t="shared" si="182"/>
        <v>LHL45P4E5</v>
      </c>
      <c r="B984" s="130" t="str">
        <f t="shared" si="183"/>
        <v>LHL45P4</v>
      </c>
      <c r="C984" s="254" t="str">
        <f t="shared" si="184"/>
        <v>LHL45</v>
      </c>
      <c r="D984" s="220" t="s">
        <v>844</v>
      </c>
      <c r="E984" s="253">
        <v>45</v>
      </c>
      <c r="F984" s="109">
        <v>4</v>
      </c>
      <c r="G984" s="253" t="s">
        <v>8</v>
      </c>
      <c r="H984" s="109">
        <f t="shared" si="186"/>
        <v>5</v>
      </c>
      <c r="I984" s="137">
        <f t="shared" si="187"/>
        <v>7.8</v>
      </c>
      <c r="J984" s="133">
        <v>12</v>
      </c>
      <c r="K984" s="137">
        <f t="shared" si="185"/>
        <v>4.2</v>
      </c>
      <c r="L984" s="109" t="s">
        <v>284</v>
      </c>
      <c r="M984" s="172" t="s">
        <v>1878</v>
      </c>
      <c r="N984" s="109"/>
      <c r="O984" s="135">
        <f>VLOOKUP(B984,EXPLORACION!$A$2:$P$529,15,FALSE)</f>
        <v>4960808.4877000004</v>
      </c>
      <c r="P984" s="214">
        <f>VLOOKUP(B984,EXPLORACION!$A$2:$P$529,16,FALSE)</f>
        <v>2172863.6239</v>
      </c>
    </row>
    <row r="985" spans="1:16" ht="38.25" hidden="1">
      <c r="A985" s="212" t="str">
        <f t="shared" si="182"/>
        <v>LHL45P4E6</v>
      </c>
      <c r="B985" s="130" t="str">
        <f t="shared" si="183"/>
        <v>LHL45P4</v>
      </c>
      <c r="C985" s="254" t="str">
        <f t="shared" si="184"/>
        <v>LHL45</v>
      </c>
      <c r="D985" s="220" t="s">
        <v>844</v>
      </c>
      <c r="E985" s="253">
        <v>45</v>
      </c>
      <c r="F985" s="109">
        <v>4</v>
      </c>
      <c r="G985" s="253" t="s">
        <v>8</v>
      </c>
      <c r="H985" s="109">
        <f t="shared" si="186"/>
        <v>6</v>
      </c>
      <c r="I985" s="137">
        <f t="shared" si="187"/>
        <v>12</v>
      </c>
      <c r="J985" s="133">
        <v>13.7</v>
      </c>
      <c r="K985" s="137">
        <f t="shared" si="185"/>
        <v>1.6999999999999993</v>
      </c>
      <c r="L985" s="109" t="s">
        <v>284</v>
      </c>
      <c r="M985" s="172" t="s">
        <v>1879</v>
      </c>
      <c r="N985" s="109"/>
      <c r="O985" s="135">
        <f>VLOOKUP(B985,EXPLORACION!$A$2:$P$529,15,FALSE)</f>
        <v>4960808.4877000004</v>
      </c>
      <c r="P985" s="214">
        <f>VLOOKUP(B985,EXPLORACION!$A$2:$P$529,16,FALSE)</f>
        <v>2172863.6239</v>
      </c>
    </row>
    <row r="986" spans="1:16" ht="38.25" hidden="1">
      <c r="A986" s="212" t="str">
        <f t="shared" si="182"/>
        <v>LHL45P4E7</v>
      </c>
      <c r="B986" s="130" t="str">
        <f t="shared" si="183"/>
        <v>LHL45P4</v>
      </c>
      <c r="C986" s="254" t="str">
        <f t="shared" si="184"/>
        <v>LHL45</v>
      </c>
      <c r="D986" s="220" t="s">
        <v>844</v>
      </c>
      <c r="E986" s="253">
        <v>45</v>
      </c>
      <c r="F986" s="109">
        <v>4</v>
      </c>
      <c r="G986" s="253" t="s">
        <v>8</v>
      </c>
      <c r="H986" s="109">
        <f t="shared" si="186"/>
        <v>7</v>
      </c>
      <c r="I986" s="137">
        <f t="shared" si="187"/>
        <v>13.7</v>
      </c>
      <c r="J986" s="133">
        <v>14.7</v>
      </c>
      <c r="K986" s="137">
        <f t="shared" si="185"/>
        <v>1</v>
      </c>
      <c r="L986" s="220" t="s">
        <v>1533</v>
      </c>
      <c r="M986" s="223" t="s">
        <v>1880</v>
      </c>
      <c r="N986" s="109"/>
      <c r="O986" s="135">
        <f>VLOOKUP(B986,EXPLORACION!$A$2:$P$529,15,FALSE)</f>
        <v>4960808.4877000004</v>
      </c>
      <c r="P986" s="214">
        <f>VLOOKUP(B986,EXPLORACION!$A$2:$P$529,16,FALSE)</f>
        <v>2172863.6239</v>
      </c>
    </row>
    <row r="987" spans="1:16" ht="15" customHeight="1">
      <c r="A987" s="162" t="str">
        <f t="shared" ref="A987:A992" si="188">CONCATENATE(D987,E987,G987,F987,"E",H987)</f>
        <v>LHL45P5E1</v>
      </c>
      <c r="B987" s="130" t="str">
        <f t="shared" ref="B987:B992" si="189">CONCATENATE(D987,E987,G987,F987)</f>
        <v>LHL45P5</v>
      </c>
      <c r="C987" s="254" t="str">
        <f t="shared" ref="C987:C992" si="190">CONCATENATE(D987,E987)</f>
        <v>LHL45</v>
      </c>
      <c r="D987" s="109" t="s">
        <v>844</v>
      </c>
      <c r="E987" s="171">
        <v>45</v>
      </c>
      <c r="F987" s="109">
        <v>5</v>
      </c>
      <c r="G987" s="171" t="s">
        <v>8</v>
      </c>
      <c r="H987" s="109">
        <v>1</v>
      </c>
      <c r="I987" s="137">
        <v>0</v>
      </c>
      <c r="J987" s="133">
        <v>0.5</v>
      </c>
      <c r="K987" s="137">
        <f t="shared" si="185"/>
        <v>0.5</v>
      </c>
      <c r="L987" s="109" t="s">
        <v>354</v>
      </c>
      <c r="M987" s="316" t="s">
        <v>1881</v>
      </c>
      <c r="N987" s="313"/>
      <c r="O987" s="135">
        <f>VLOOKUP(B987,EXPLORACION!$A$2:$P$529,15,FALSE)</f>
        <v>4960808.4877000004</v>
      </c>
      <c r="P987" s="214">
        <f>VLOOKUP(B987,EXPLORACION!$A$2:$P$529,16,FALSE)</f>
        <v>2172863.6239</v>
      </c>
    </row>
    <row r="988" spans="1:16" ht="36" hidden="1">
      <c r="A988" s="162" t="str">
        <f t="shared" si="188"/>
        <v>LHL45P5E2</v>
      </c>
      <c r="B988" s="130" t="str">
        <f t="shared" si="189"/>
        <v>LHL45P5</v>
      </c>
      <c r="C988" s="254" t="str">
        <f t="shared" si="190"/>
        <v>LHL45</v>
      </c>
      <c r="D988" s="109" t="s">
        <v>844</v>
      </c>
      <c r="E988" s="171">
        <v>45</v>
      </c>
      <c r="F988" s="109">
        <v>5</v>
      </c>
      <c r="G988" s="171" t="s">
        <v>8</v>
      </c>
      <c r="H988" s="109">
        <v>2</v>
      </c>
      <c r="I988" s="137">
        <f t="shared" si="187"/>
        <v>0.5</v>
      </c>
      <c r="J988" s="133">
        <v>3</v>
      </c>
      <c r="K988" s="137">
        <f t="shared" si="185"/>
        <v>2.5</v>
      </c>
      <c r="L988" s="109" t="s">
        <v>284</v>
      </c>
      <c r="M988" s="317" t="s">
        <v>1882</v>
      </c>
      <c r="N988" s="313"/>
      <c r="O988" s="135">
        <f>VLOOKUP(B988,EXPLORACION!$A$2:$P$529,15,FALSE)</f>
        <v>4960808.4877000004</v>
      </c>
      <c r="P988" s="214">
        <f>VLOOKUP(B988,EXPLORACION!$A$2:$P$529,16,FALSE)</f>
        <v>2172863.6239</v>
      </c>
    </row>
    <row r="989" spans="1:16" ht="44.1" hidden="1" customHeight="1">
      <c r="A989" s="162" t="str">
        <f t="shared" si="188"/>
        <v>LHL45P5E3</v>
      </c>
      <c r="B989" s="130" t="str">
        <f t="shared" si="189"/>
        <v>LHL45P5</v>
      </c>
      <c r="C989" s="254" t="str">
        <f t="shared" si="190"/>
        <v>LHL45</v>
      </c>
      <c r="D989" s="109" t="s">
        <v>844</v>
      </c>
      <c r="E989" s="171">
        <v>45</v>
      </c>
      <c r="F989" s="109">
        <v>5</v>
      </c>
      <c r="G989" s="171" t="s">
        <v>8</v>
      </c>
      <c r="H989" s="109">
        <f>H988+1</f>
        <v>3</v>
      </c>
      <c r="I989" s="137">
        <f t="shared" si="187"/>
        <v>3</v>
      </c>
      <c r="J989" s="133">
        <v>6</v>
      </c>
      <c r="K989" s="137">
        <f t="shared" si="185"/>
        <v>3</v>
      </c>
      <c r="L989" s="109" t="s">
        <v>1861</v>
      </c>
      <c r="M989" s="317" t="s">
        <v>1883</v>
      </c>
      <c r="N989" s="313"/>
      <c r="O989" s="135">
        <f>VLOOKUP(B989,EXPLORACION!$A$2:$P$529,15,FALSE)</f>
        <v>4960808.4877000004</v>
      </c>
      <c r="P989" s="214">
        <f>VLOOKUP(B989,EXPLORACION!$A$2:$P$529,16,FALSE)</f>
        <v>2172863.6239</v>
      </c>
    </row>
    <row r="990" spans="1:16" ht="38.25" hidden="1">
      <c r="A990" s="162" t="str">
        <f t="shared" si="188"/>
        <v>LHL45P5E4</v>
      </c>
      <c r="B990" s="130" t="str">
        <f t="shared" si="189"/>
        <v>LHL45P5</v>
      </c>
      <c r="C990" s="254" t="str">
        <f t="shared" si="190"/>
        <v>LHL45</v>
      </c>
      <c r="D990" s="109" t="s">
        <v>844</v>
      </c>
      <c r="E990" s="171">
        <v>45</v>
      </c>
      <c r="F990" s="109">
        <v>5</v>
      </c>
      <c r="G990" s="171" t="s">
        <v>8</v>
      </c>
      <c r="H990" s="109">
        <f>H989+1</f>
        <v>4</v>
      </c>
      <c r="I990" s="137">
        <f t="shared" si="187"/>
        <v>6</v>
      </c>
      <c r="J990" s="133">
        <v>13</v>
      </c>
      <c r="K990" s="137">
        <f t="shared" si="185"/>
        <v>7</v>
      </c>
      <c r="L990" s="109" t="s">
        <v>284</v>
      </c>
      <c r="M990" s="318" t="s">
        <v>1884</v>
      </c>
      <c r="N990" s="313"/>
      <c r="O990" s="135">
        <f>VLOOKUP(B990,EXPLORACION!$A$2:$P$529,15,FALSE)</f>
        <v>4960808.4877000004</v>
      </c>
      <c r="P990" s="214">
        <f>VLOOKUP(B990,EXPLORACION!$A$2:$P$529,16,FALSE)</f>
        <v>2172863.6239</v>
      </c>
    </row>
    <row r="991" spans="1:16" ht="25.5" hidden="1">
      <c r="A991" s="162" t="str">
        <f t="shared" si="188"/>
        <v>LHL45P5E5</v>
      </c>
      <c r="B991" s="130" t="str">
        <f t="shared" si="189"/>
        <v>LHL45P5</v>
      </c>
      <c r="C991" s="254" t="str">
        <f t="shared" si="190"/>
        <v>LHL45</v>
      </c>
      <c r="D991" s="109" t="s">
        <v>844</v>
      </c>
      <c r="E991" s="171">
        <v>45</v>
      </c>
      <c r="F991" s="109">
        <v>5</v>
      </c>
      <c r="G991" s="171" t="s">
        <v>8</v>
      </c>
      <c r="H991" s="109">
        <f>H990+1</f>
        <v>5</v>
      </c>
      <c r="I991" s="137">
        <f t="shared" si="187"/>
        <v>13</v>
      </c>
      <c r="J991" s="133">
        <v>14.7</v>
      </c>
      <c r="K991" s="137">
        <f t="shared" si="185"/>
        <v>1.6999999999999993</v>
      </c>
      <c r="L991" s="109" t="s">
        <v>1861</v>
      </c>
      <c r="M991" s="318" t="s">
        <v>1885</v>
      </c>
      <c r="N991" s="313"/>
      <c r="O991" s="135">
        <f>VLOOKUP(B991,EXPLORACION!$A$2:$P$529,15,FALSE)</f>
        <v>4960808.4877000004</v>
      </c>
      <c r="P991" s="214">
        <f>VLOOKUP(B991,EXPLORACION!$A$2:$P$529,16,FALSE)</f>
        <v>2172863.6239</v>
      </c>
    </row>
    <row r="992" spans="1:16" ht="25.5" hidden="1">
      <c r="A992" s="162" t="str">
        <f t="shared" si="188"/>
        <v>LHL45P5E6</v>
      </c>
      <c r="B992" s="130" t="str">
        <f t="shared" si="189"/>
        <v>LHL45P5</v>
      </c>
      <c r="C992" s="254" t="str">
        <f t="shared" si="190"/>
        <v>LHL45</v>
      </c>
      <c r="D992" s="109" t="s">
        <v>844</v>
      </c>
      <c r="E992" s="171">
        <v>45</v>
      </c>
      <c r="F992" s="109">
        <v>5</v>
      </c>
      <c r="G992" s="171" t="s">
        <v>8</v>
      </c>
      <c r="H992" s="109">
        <f>H991+1</f>
        <v>6</v>
      </c>
      <c r="I992" s="137">
        <f t="shared" si="187"/>
        <v>14.7</v>
      </c>
      <c r="J992" s="133">
        <v>15</v>
      </c>
      <c r="K992" s="137">
        <f t="shared" si="185"/>
        <v>0.30000000000000071</v>
      </c>
      <c r="L992" s="109" t="s">
        <v>1533</v>
      </c>
      <c r="M992" s="318" t="s">
        <v>1886</v>
      </c>
      <c r="N992" s="313"/>
      <c r="O992" s="135">
        <f>VLOOKUP(B992,EXPLORACION!$A$2:$P$529,15,FALSE)</f>
        <v>4960808.4877000004</v>
      </c>
      <c r="P992" s="214">
        <f>VLOOKUP(B992,EXPLORACION!$A$2:$P$529,16,FALSE)</f>
        <v>2172863.6239</v>
      </c>
    </row>
    <row r="993" spans="1:16" ht="12.95" hidden="1" customHeight="1">
      <c r="A993" s="162" t="str">
        <f t="shared" ref="A993:A1003" si="191">CONCATENATE(D993,E993,G993,F993,"E",H993)</f>
        <v>JPI46P1E1</v>
      </c>
      <c r="B993" s="130" t="str">
        <f t="shared" ref="B993:B1003" si="192">CONCATENATE(D993,E993,G993,F993)</f>
        <v>JPI46P1</v>
      </c>
      <c r="C993" s="254" t="str">
        <f t="shared" ref="C993:C1003" si="193">CONCATENATE(D993,E993)</f>
        <v>JPI46</v>
      </c>
      <c r="D993" s="109" t="s">
        <v>1887</v>
      </c>
      <c r="E993" s="171">
        <v>46</v>
      </c>
      <c r="F993" s="109">
        <v>1</v>
      </c>
      <c r="G993" s="171" t="s">
        <v>8</v>
      </c>
      <c r="H993" s="109">
        <v>1</v>
      </c>
      <c r="I993" s="137">
        <v>0</v>
      </c>
      <c r="J993" s="133">
        <v>1.2</v>
      </c>
      <c r="K993" s="137">
        <f t="shared" si="185"/>
        <v>1.2</v>
      </c>
      <c r="L993" s="109"/>
      <c r="M993" s="315" t="s">
        <v>1896</v>
      </c>
      <c r="N993" s="313"/>
      <c r="O993" s="135">
        <f>VLOOKUP(B993,EXPLORACION!$A$2:$P$529,15,FALSE)</f>
        <v>4959619.0262000002</v>
      </c>
      <c r="P993" s="214">
        <f>VLOOKUP(B993,EXPLORACION!$A$2:$P$529,16,FALSE)</f>
        <v>2168990.7633000002</v>
      </c>
    </row>
    <row r="994" spans="1:16" hidden="1">
      <c r="A994" s="162" t="str">
        <f t="shared" si="191"/>
        <v>JPI46P1E2</v>
      </c>
      <c r="B994" s="130" t="str">
        <f t="shared" si="192"/>
        <v>JPI46P1</v>
      </c>
      <c r="C994" s="254" t="str">
        <f t="shared" si="193"/>
        <v>JPI46</v>
      </c>
      <c r="D994" s="109" t="s">
        <v>1887</v>
      </c>
      <c r="E994" s="171">
        <v>46</v>
      </c>
      <c r="F994" s="109">
        <v>1</v>
      </c>
      <c r="G994" s="171" t="s">
        <v>8</v>
      </c>
      <c r="H994" s="109">
        <f>H993+1</f>
        <v>2</v>
      </c>
      <c r="I994" s="137">
        <f t="shared" si="187"/>
        <v>1.2</v>
      </c>
      <c r="J994" s="133">
        <v>1.7</v>
      </c>
      <c r="K994" s="137">
        <f t="shared" si="185"/>
        <v>0.5</v>
      </c>
      <c r="L994" s="109"/>
      <c r="M994" s="315" t="s">
        <v>1897</v>
      </c>
      <c r="N994" s="313"/>
      <c r="O994" s="135">
        <f>VLOOKUP(B994,EXPLORACION!$A$2:$P$529,15,FALSE)</f>
        <v>4959619.0262000002</v>
      </c>
      <c r="P994" s="214">
        <f>VLOOKUP(B994,EXPLORACION!$A$2:$P$529,16,FALSE)</f>
        <v>2168990.7633000002</v>
      </c>
    </row>
    <row r="995" spans="1:16" hidden="1">
      <c r="A995" s="162" t="str">
        <f t="shared" si="191"/>
        <v>JPI46P1E3</v>
      </c>
      <c r="B995" s="130" t="str">
        <f t="shared" si="192"/>
        <v>JPI46P1</v>
      </c>
      <c r="C995" s="254" t="str">
        <f t="shared" si="193"/>
        <v>JPI46</v>
      </c>
      <c r="D995" s="109" t="s">
        <v>1887</v>
      </c>
      <c r="E995" s="171">
        <v>46</v>
      </c>
      <c r="F995" s="109">
        <v>1</v>
      </c>
      <c r="G995" s="171" t="s">
        <v>8</v>
      </c>
      <c r="H995" s="109">
        <f t="shared" ref="H995:H1003" si="194">H994+1</f>
        <v>3</v>
      </c>
      <c r="I995" s="137">
        <f t="shared" si="187"/>
        <v>1.7</v>
      </c>
      <c r="J995" s="133">
        <v>2.5</v>
      </c>
      <c r="K995" s="137">
        <f t="shared" si="185"/>
        <v>0.8</v>
      </c>
      <c r="L995" s="109" t="s">
        <v>284</v>
      </c>
      <c r="M995" s="201" t="s">
        <v>1898</v>
      </c>
      <c r="N995" s="313"/>
      <c r="O995" s="135">
        <f>VLOOKUP(B995,EXPLORACION!$A$2:$P$529,15,FALSE)</f>
        <v>4959619.0262000002</v>
      </c>
      <c r="P995" s="214">
        <f>VLOOKUP(B995,EXPLORACION!$A$2:$P$529,16,FALSE)</f>
        <v>2168990.7633000002</v>
      </c>
    </row>
    <row r="996" spans="1:16" hidden="1">
      <c r="A996" s="162" t="str">
        <f t="shared" si="191"/>
        <v>JPI46P1E4</v>
      </c>
      <c r="B996" s="130" t="str">
        <f t="shared" si="192"/>
        <v>JPI46P1</v>
      </c>
      <c r="C996" s="254" t="str">
        <f t="shared" si="193"/>
        <v>JPI46</v>
      </c>
      <c r="D996" s="109" t="s">
        <v>1887</v>
      </c>
      <c r="E996" s="171">
        <v>46</v>
      </c>
      <c r="F996" s="109">
        <v>1</v>
      </c>
      <c r="G996" s="171" t="s">
        <v>8</v>
      </c>
      <c r="H996" s="109">
        <f t="shared" si="194"/>
        <v>4</v>
      </c>
      <c r="I996" s="137">
        <f t="shared" si="187"/>
        <v>2.5</v>
      </c>
      <c r="J996" s="133">
        <v>3.2</v>
      </c>
      <c r="K996" s="137">
        <f t="shared" si="185"/>
        <v>0.70000000000000018</v>
      </c>
      <c r="L996" s="226" t="s">
        <v>284</v>
      </c>
      <c r="M996" s="314" t="s">
        <v>1899</v>
      </c>
      <c r="N996" s="109"/>
      <c r="O996" s="135">
        <f>VLOOKUP(B996,EXPLORACION!$A$2:$P$529,15,FALSE)</f>
        <v>4959619.0262000002</v>
      </c>
      <c r="P996" s="214">
        <f>VLOOKUP(B996,EXPLORACION!$A$2:$P$529,16,FALSE)</f>
        <v>2168990.7633000002</v>
      </c>
    </row>
    <row r="997" spans="1:16" hidden="1">
      <c r="A997" s="162" t="str">
        <f t="shared" si="191"/>
        <v>JPI46P1E5</v>
      </c>
      <c r="B997" s="130" t="str">
        <f t="shared" si="192"/>
        <v>JPI46P1</v>
      </c>
      <c r="C997" s="254" t="str">
        <f t="shared" si="193"/>
        <v>JPI46</v>
      </c>
      <c r="D997" s="109" t="s">
        <v>1887</v>
      </c>
      <c r="E997" s="171">
        <v>46</v>
      </c>
      <c r="F997" s="109">
        <v>1</v>
      </c>
      <c r="G997" s="171" t="s">
        <v>8</v>
      </c>
      <c r="H997" s="109">
        <f t="shared" si="194"/>
        <v>5</v>
      </c>
      <c r="I997" s="137">
        <f t="shared" si="187"/>
        <v>3.2</v>
      </c>
      <c r="J997" s="133">
        <v>4</v>
      </c>
      <c r="K997" s="137">
        <f t="shared" si="185"/>
        <v>0.79999999999999982</v>
      </c>
      <c r="L997" s="109"/>
      <c r="M997" s="314" t="s">
        <v>1899</v>
      </c>
      <c r="N997" s="109"/>
      <c r="O997" s="135">
        <f>VLOOKUP(B997,EXPLORACION!$A$2:$P$529,15,FALSE)</f>
        <v>4959619.0262000002</v>
      </c>
      <c r="P997" s="214">
        <f>VLOOKUP(B997,EXPLORACION!$A$2:$P$529,16,FALSE)</f>
        <v>2168990.7633000002</v>
      </c>
    </row>
    <row r="998" spans="1:16" hidden="1">
      <c r="A998" s="162" t="str">
        <f t="shared" si="191"/>
        <v>JPI46P1E6</v>
      </c>
      <c r="B998" s="130" t="str">
        <f t="shared" si="192"/>
        <v>JPI46P1</v>
      </c>
      <c r="C998" s="254" t="str">
        <f t="shared" si="193"/>
        <v>JPI46</v>
      </c>
      <c r="D998" s="109" t="s">
        <v>1887</v>
      </c>
      <c r="E998" s="171">
        <v>46</v>
      </c>
      <c r="F998" s="109">
        <v>1</v>
      </c>
      <c r="G998" s="171" t="s">
        <v>8</v>
      </c>
      <c r="H998" s="109">
        <f t="shared" si="194"/>
        <v>6</v>
      </c>
      <c r="I998" s="137">
        <f t="shared" si="187"/>
        <v>4</v>
      </c>
      <c r="J998" s="133">
        <v>6</v>
      </c>
      <c r="K998" s="137">
        <f t="shared" si="185"/>
        <v>2</v>
      </c>
      <c r="L998" s="109"/>
      <c r="M998" s="314" t="s">
        <v>1899</v>
      </c>
      <c r="N998" s="109"/>
      <c r="O998" s="135">
        <f>VLOOKUP(B998,EXPLORACION!$A$2:$P$529,15,FALSE)</f>
        <v>4959619.0262000002</v>
      </c>
      <c r="P998" s="214">
        <f>VLOOKUP(B998,EXPLORACION!$A$2:$P$529,16,FALSE)</f>
        <v>2168990.7633000002</v>
      </c>
    </row>
    <row r="999" spans="1:16" ht="12.95" hidden="1" customHeight="1">
      <c r="A999" s="162" t="str">
        <f t="shared" si="191"/>
        <v>JPI46P1E7</v>
      </c>
      <c r="B999" s="130" t="str">
        <f t="shared" si="192"/>
        <v>JPI46P1</v>
      </c>
      <c r="C999" s="254" t="str">
        <f t="shared" si="193"/>
        <v>JPI46</v>
      </c>
      <c r="D999" s="109" t="s">
        <v>1887</v>
      </c>
      <c r="E999" s="171">
        <v>46</v>
      </c>
      <c r="F999" s="109">
        <v>1</v>
      </c>
      <c r="G999" s="171" t="s">
        <v>8</v>
      </c>
      <c r="H999" s="109">
        <f t="shared" si="194"/>
        <v>7</v>
      </c>
      <c r="I999" s="137">
        <f t="shared" si="187"/>
        <v>6</v>
      </c>
      <c r="J999" s="133">
        <v>7</v>
      </c>
      <c r="K999" s="137">
        <f t="shared" si="185"/>
        <v>1</v>
      </c>
      <c r="L999" s="109" t="s">
        <v>284</v>
      </c>
      <c r="M999" s="314" t="s">
        <v>1899</v>
      </c>
      <c r="N999" s="109"/>
      <c r="O999" s="135">
        <f>VLOOKUP(B999,EXPLORACION!$A$2:$P$529,15,FALSE)</f>
        <v>4959619.0262000002</v>
      </c>
      <c r="P999" s="214">
        <f>VLOOKUP(B999,EXPLORACION!$A$2:$P$529,16,FALSE)</f>
        <v>2168990.7633000002</v>
      </c>
    </row>
    <row r="1000" spans="1:16" hidden="1">
      <c r="A1000" s="162" t="str">
        <f t="shared" si="191"/>
        <v>JPI46P1E8</v>
      </c>
      <c r="B1000" s="130" t="str">
        <f t="shared" si="192"/>
        <v>JPI46P1</v>
      </c>
      <c r="C1000" s="254" t="str">
        <f t="shared" si="193"/>
        <v>JPI46</v>
      </c>
      <c r="D1000" s="109" t="s">
        <v>1887</v>
      </c>
      <c r="E1000" s="171">
        <v>46</v>
      </c>
      <c r="F1000" s="109">
        <v>1</v>
      </c>
      <c r="G1000" s="171" t="s">
        <v>8</v>
      </c>
      <c r="H1000" s="109">
        <f t="shared" si="194"/>
        <v>8</v>
      </c>
      <c r="I1000" s="137">
        <f t="shared" si="187"/>
        <v>7</v>
      </c>
      <c r="J1000" s="133">
        <v>8</v>
      </c>
      <c r="K1000" s="137">
        <f t="shared" si="185"/>
        <v>1</v>
      </c>
      <c r="L1000" s="109"/>
      <c r="M1000" s="314" t="s">
        <v>1899</v>
      </c>
      <c r="N1000" s="109"/>
      <c r="O1000" s="135">
        <f>VLOOKUP(B1000,EXPLORACION!$A$2:$P$529,15,FALSE)</f>
        <v>4959619.0262000002</v>
      </c>
      <c r="P1000" s="214">
        <f>VLOOKUP(B1000,EXPLORACION!$A$2:$P$529,16,FALSE)</f>
        <v>2168990.7633000002</v>
      </c>
    </row>
    <row r="1001" spans="1:16" hidden="1">
      <c r="A1001" s="162" t="str">
        <f t="shared" si="191"/>
        <v>JPI46P1E9</v>
      </c>
      <c r="B1001" s="130" t="str">
        <f t="shared" si="192"/>
        <v>JPI46P1</v>
      </c>
      <c r="C1001" s="254" t="str">
        <f t="shared" si="193"/>
        <v>JPI46</v>
      </c>
      <c r="D1001" s="109" t="s">
        <v>1887</v>
      </c>
      <c r="E1001" s="171">
        <v>46</v>
      </c>
      <c r="F1001" s="109">
        <v>1</v>
      </c>
      <c r="G1001" s="171" t="s">
        <v>8</v>
      </c>
      <c r="H1001" s="109">
        <f t="shared" si="194"/>
        <v>9</v>
      </c>
      <c r="I1001" s="137">
        <f t="shared" si="187"/>
        <v>8</v>
      </c>
      <c r="J1001" s="133">
        <v>9</v>
      </c>
      <c r="K1001" s="137">
        <f t="shared" si="185"/>
        <v>1</v>
      </c>
      <c r="L1001" s="109" t="s">
        <v>284</v>
      </c>
      <c r="M1001" s="172" t="s">
        <v>1900</v>
      </c>
      <c r="N1001" s="109"/>
      <c r="O1001" s="135">
        <f>VLOOKUP(B1001,EXPLORACION!$A$2:$P$529,15,FALSE)</f>
        <v>4959619.0262000002</v>
      </c>
      <c r="P1001" s="214">
        <f>VLOOKUP(B1001,EXPLORACION!$A$2:$P$529,16,FALSE)</f>
        <v>2168990.7633000002</v>
      </c>
    </row>
    <row r="1002" spans="1:16" hidden="1">
      <c r="A1002" s="162" t="str">
        <f t="shared" si="191"/>
        <v>JPI46P1E10</v>
      </c>
      <c r="B1002" s="130" t="str">
        <f t="shared" si="192"/>
        <v>JPI46P1</v>
      </c>
      <c r="C1002" s="254" t="str">
        <f t="shared" si="193"/>
        <v>JPI46</v>
      </c>
      <c r="D1002" s="109" t="s">
        <v>1887</v>
      </c>
      <c r="E1002" s="171">
        <v>46</v>
      </c>
      <c r="F1002" s="109">
        <v>1</v>
      </c>
      <c r="G1002" s="171" t="s">
        <v>8</v>
      </c>
      <c r="H1002" s="109">
        <f t="shared" si="194"/>
        <v>10</v>
      </c>
      <c r="I1002" s="137">
        <f t="shared" si="187"/>
        <v>9</v>
      </c>
      <c r="J1002" s="133">
        <v>9.8000000000000007</v>
      </c>
      <c r="K1002" s="137">
        <f t="shared" si="185"/>
        <v>0.80000000000000071</v>
      </c>
      <c r="L1002" s="109"/>
      <c r="M1002" s="172" t="s">
        <v>1901</v>
      </c>
      <c r="N1002" s="109"/>
      <c r="O1002" s="135">
        <f>VLOOKUP(B1002,EXPLORACION!$A$2:$P$529,15,FALSE)</f>
        <v>4959619.0262000002</v>
      </c>
      <c r="P1002" s="214">
        <f>VLOOKUP(B1002,EXPLORACION!$A$2:$P$529,16,FALSE)</f>
        <v>2168990.7633000002</v>
      </c>
    </row>
    <row r="1003" spans="1:16" hidden="1">
      <c r="A1003" s="162" t="str">
        <f t="shared" si="191"/>
        <v>JPI46P1E11</v>
      </c>
      <c r="B1003" s="130" t="str">
        <f t="shared" si="192"/>
        <v>JPI46P1</v>
      </c>
      <c r="C1003" s="254" t="str">
        <f t="shared" si="193"/>
        <v>JPI46</v>
      </c>
      <c r="D1003" s="109" t="s">
        <v>1887</v>
      </c>
      <c r="E1003" s="171">
        <v>46</v>
      </c>
      <c r="F1003" s="109">
        <v>1</v>
      </c>
      <c r="G1003" s="171" t="s">
        <v>8</v>
      </c>
      <c r="H1003" s="109">
        <f t="shared" si="194"/>
        <v>11</v>
      </c>
      <c r="I1003" s="137">
        <f t="shared" si="187"/>
        <v>9.8000000000000007</v>
      </c>
      <c r="J1003" s="133">
        <v>10.3</v>
      </c>
      <c r="K1003" s="137">
        <f t="shared" si="185"/>
        <v>0.5</v>
      </c>
      <c r="L1003" s="109" t="s">
        <v>285</v>
      </c>
      <c r="M1003" s="172" t="s">
        <v>1902</v>
      </c>
      <c r="N1003" s="109"/>
      <c r="O1003" s="135">
        <f>VLOOKUP(B1003,EXPLORACION!$A$2:$P$529,15,FALSE)</f>
        <v>4959619.0262000002</v>
      </c>
      <c r="P1003" s="214">
        <f>VLOOKUP(B1003,EXPLORACION!$A$2:$P$529,16,FALSE)</f>
        <v>2168990.7633000002</v>
      </c>
    </row>
    <row r="1004" spans="1:16" hidden="1">
      <c r="A1004" s="162" t="str">
        <f t="shared" ref="A1004:A1017" si="195">CONCATENATE(D1004,E1004,G1004,F1004,"E",H1004)</f>
        <v>JPI46P2E1</v>
      </c>
      <c r="B1004" s="130" t="str">
        <f t="shared" ref="B1004:B1017" si="196">CONCATENATE(D1004,E1004,G1004,F1004)</f>
        <v>JPI46P2</v>
      </c>
      <c r="C1004" s="254" t="str">
        <f t="shared" ref="C1004:C1017" si="197">CONCATENATE(D1004,E1004)</f>
        <v>JPI46</v>
      </c>
      <c r="D1004" s="109" t="s">
        <v>1887</v>
      </c>
      <c r="E1004" s="171">
        <v>46</v>
      </c>
      <c r="F1004" s="109">
        <v>2</v>
      </c>
      <c r="G1004" s="171" t="s">
        <v>8</v>
      </c>
      <c r="H1004" s="109">
        <v>1</v>
      </c>
      <c r="I1004" s="137">
        <v>0</v>
      </c>
      <c r="J1004" s="133">
        <v>0.6</v>
      </c>
      <c r="K1004" s="137">
        <f t="shared" ref="K1004:K1017" si="198">J1004-I1004</f>
        <v>0.6</v>
      </c>
      <c r="L1004" s="109"/>
      <c r="M1004" s="198" t="s">
        <v>1903</v>
      </c>
      <c r="N1004" s="109"/>
      <c r="O1004" s="135">
        <f>VLOOKUP(B1004,EXPLORACION!$A$2:$P$529,15,FALSE)</f>
        <v>4959619.0262000002</v>
      </c>
      <c r="P1004" s="214">
        <f>VLOOKUP(B1004,EXPLORACION!$A$2:$P$529,16,FALSE)</f>
        <v>2168990.7633000002</v>
      </c>
    </row>
    <row r="1005" spans="1:16" hidden="1">
      <c r="A1005" s="162" t="str">
        <f t="shared" si="195"/>
        <v>JPI46P2E2</v>
      </c>
      <c r="B1005" s="130" t="str">
        <f t="shared" si="196"/>
        <v>JPI46P2</v>
      </c>
      <c r="C1005" s="254" t="str">
        <f t="shared" si="197"/>
        <v>JPI46</v>
      </c>
      <c r="D1005" s="109" t="s">
        <v>1887</v>
      </c>
      <c r="E1005" s="171">
        <v>46</v>
      </c>
      <c r="F1005" s="109">
        <v>2</v>
      </c>
      <c r="G1005" s="171" t="s">
        <v>8</v>
      </c>
      <c r="H1005" s="109">
        <f>H1004+1</f>
        <v>2</v>
      </c>
      <c r="I1005" s="137">
        <f t="shared" ref="I1005:I1017" si="199">J1004</f>
        <v>0.6</v>
      </c>
      <c r="J1005" s="133">
        <v>1.1000000000000001</v>
      </c>
      <c r="K1005" s="137">
        <f t="shared" si="198"/>
        <v>0.50000000000000011</v>
      </c>
      <c r="L1005" s="109" t="s">
        <v>284</v>
      </c>
      <c r="M1005" s="172" t="s">
        <v>1904</v>
      </c>
      <c r="N1005" s="109"/>
      <c r="O1005" s="135">
        <f>VLOOKUP(B1005,EXPLORACION!$A$2:$P$529,15,FALSE)</f>
        <v>4959619.0262000002</v>
      </c>
      <c r="P1005" s="214">
        <f>VLOOKUP(B1005,EXPLORACION!$A$2:$P$529,16,FALSE)</f>
        <v>2168990.7633000002</v>
      </c>
    </row>
    <row r="1006" spans="1:16" hidden="1">
      <c r="A1006" s="162" t="str">
        <f t="shared" si="195"/>
        <v>JPI46P2E3</v>
      </c>
      <c r="B1006" s="130" t="str">
        <f t="shared" si="196"/>
        <v>JPI46P2</v>
      </c>
      <c r="C1006" s="254" t="str">
        <f t="shared" si="197"/>
        <v>JPI46</v>
      </c>
      <c r="D1006" s="109" t="s">
        <v>1887</v>
      </c>
      <c r="E1006" s="171">
        <v>46</v>
      </c>
      <c r="F1006" s="109">
        <v>2</v>
      </c>
      <c r="G1006" s="171" t="s">
        <v>8</v>
      </c>
      <c r="H1006" s="109">
        <f t="shared" ref="H1006:H1017" si="200">H1005+1</f>
        <v>3</v>
      </c>
      <c r="I1006" s="137">
        <f t="shared" si="199"/>
        <v>1.1000000000000001</v>
      </c>
      <c r="J1006" s="133">
        <v>1.7</v>
      </c>
      <c r="K1006" s="137">
        <f t="shared" si="198"/>
        <v>0.59999999999999987</v>
      </c>
      <c r="L1006" s="109" t="s">
        <v>284</v>
      </c>
      <c r="M1006" s="172" t="s">
        <v>1905</v>
      </c>
      <c r="N1006" s="109"/>
      <c r="O1006" s="135">
        <f>VLOOKUP(B1006,EXPLORACION!$A$2:$P$529,15,FALSE)</f>
        <v>4959619.0262000002</v>
      </c>
      <c r="P1006" s="214">
        <f>VLOOKUP(B1006,EXPLORACION!$A$2:$P$529,16,FALSE)</f>
        <v>2168990.7633000002</v>
      </c>
    </row>
    <row r="1007" spans="1:16" hidden="1">
      <c r="A1007" s="162" t="str">
        <f t="shared" si="195"/>
        <v>JPI46P2E4</v>
      </c>
      <c r="B1007" s="130" t="str">
        <f t="shared" si="196"/>
        <v>JPI46P2</v>
      </c>
      <c r="C1007" s="254" t="str">
        <f t="shared" si="197"/>
        <v>JPI46</v>
      </c>
      <c r="D1007" s="109" t="s">
        <v>1887</v>
      </c>
      <c r="E1007" s="171">
        <v>46</v>
      </c>
      <c r="F1007" s="109">
        <v>2</v>
      </c>
      <c r="G1007" s="171" t="s">
        <v>8</v>
      </c>
      <c r="H1007" s="109">
        <f t="shared" si="200"/>
        <v>4</v>
      </c>
      <c r="I1007" s="137">
        <f t="shared" si="199"/>
        <v>1.7</v>
      </c>
      <c r="J1007" s="133">
        <v>2.2999999999999998</v>
      </c>
      <c r="K1007" s="137">
        <f t="shared" si="198"/>
        <v>0.59999999999999987</v>
      </c>
      <c r="L1007" s="109"/>
      <c r="M1007" s="172" t="s">
        <v>1899</v>
      </c>
      <c r="N1007" s="109"/>
      <c r="O1007" s="135">
        <f>VLOOKUP(B1007,EXPLORACION!$A$2:$P$529,15,FALSE)</f>
        <v>4959619.0262000002</v>
      </c>
      <c r="P1007" s="214">
        <f>VLOOKUP(B1007,EXPLORACION!$A$2:$P$529,16,FALSE)</f>
        <v>2168990.7633000002</v>
      </c>
    </row>
    <row r="1008" spans="1:16" hidden="1">
      <c r="A1008" s="162" t="str">
        <f t="shared" si="195"/>
        <v>JPI46P2E5</v>
      </c>
      <c r="B1008" s="130" t="str">
        <f t="shared" si="196"/>
        <v>JPI46P2</v>
      </c>
      <c r="C1008" s="254" t="str">
        <f t="shared" si="197"/>
        <v>JPI46</v>
      </c>
      <c r="D1008" s="109" t="s">
        <v>1887</v>
      </c>
      <c r="E1008" s="171">
        <v>46</v>
      </c>
      <c r="F1008" s="109">
        <v>2</v>
      </c>
      <c r="G1008" s="171" t="s">
        <v>8</v>
      </c>
      <c r="H1008" s="109">
        <f t="shared" si="200"/>
        <v>5</v>
      </c>
      <c r="I1008" s="137">
        <f t="shared" si="199"/>
        <v>2.2999999999999998</v>
      </c>
      <c r="J1008" s="133">
        <v>3</v>
      </c>
      <c r="K1008" s="137">
        <f t="shared" si="198"/>
        <v>0.70000000000000018</v>
      </c>
      <c r="L1008" s="109" t="s">
        <v>284</v>
      </c>
      <c r="M1008" s="172" t="s">
        <v>1899</v>
      </c>
      <c r="N1008" s="109"/>
      <c r="O1008" s="135">
        <f>VLOOKUP(B1008,EXPLORACION!$A$2:$P$529,15,FALSE)</f>
        <v>4959619.0262000002</v>
      </c>
      <c r="P1008" s="214">
        <f>VLOOKUP(B1008,EXPLORACION!$A$2:$P$529,16,FALSE)</f>
        <v>2168990.7633000002</v>
      </c>
    </row>
    <row r="1009" spans="1:16" ht="12.95" hidden="1" customHeight="1">
      <c r="A1009" s="162" t="str">
        <f t="shared" si="195"/>
        <v>JPI46P2E6</v>
      </c>
      <c r="B1009" s="130" t="str">
        <f t="shared" si="196"/>
        <v>JPI46P2</v>
      </c>
      <c r="C1009" s="254" t="str">
        <f t="shared" si="197"/>
        <v>JPI46</v>
      </c>
      <c r="D1009" s="109" t="s">
        <v>1887</v>
      </c>
      <c r="E1009" s="171">
        <v>46</v>
      </c>
      <c r="F1009" s="109">
        <v>2</v>
      </c>
      <c r="G1009" s="171" t="s">
        <v>8</v>
      </c>
      <c r="H1009" s="109">
        <f t="shared" si="200"/>
        <v>6</v>
      </c>
      <c r="I1009" s="137">
        <f t="shared" si="199"/>
        <v>3</v>
      </c>
      <c r="J1009" s="133">
        <v>3.8</v>
      </c>
      <c r="K1009" s="137">
        <f t="shared" si="198"/>
        <v>0.79999999999999982</v>
      </c>
      <c r="L1009" s="109" t="s">
        <v>284</v>
      </c>
      <c r="M1009" s="172" t="s">
        <v>1899</v>
      </c>
      <c r="N1009" s="109"/>
      <c r="O1009" s="135">
        <f>VLOOKUP(B1009,EXPLORACION!$A$2:$P$529,15,FALSE)</f>
        <v>4959619.0262000002</v>
      </c>
      <c r="P1009" s="214">
        <f>VLOOKUP(B1009,EXPLORACION!$A$2:$P$529,16,FALSE)</f>
        <v>2168990.7633000002</v>
      </c>
    </row>
    <row r="1010" spans="1:16" hidden="1">
      <c r="A1010" s="162" t="str">
        <f t="shared" si="195"/>
        <v>JPI46P2E7</v>
      </c>
      <c r="B1010" s="130" t="str">
        <f t="shared" si="196"/>
        <v>JPI46P2</v>
      </c>
      <c r="C1010" s="254" t="str">
        <f t="shared" si="197"/>
        <v>JPI46</v>
      </c>
      <c r="D1010" s="109" t="s">
        <v>1887</v>
      </c>
      <c r="E1010" s="171">
        <v>46</v>
      </c>
      <c r="F1010" s="109">
        <v>2</v>
      </c>
      <c r="G1010" s="171" t="s">
        <v>8</v>
      </c>
      <c r="H1010" s="109">
        <f t="shared" si="200"/>
        <v>7</v>
      </c>
      <c r="I1010" s="137">
        <f t="shared" si="199"/>
        <v>3.8</v>
      </c>
      <c r="J1010" s="133">
        <v>4.2</v>
      </c>
      <c r="K1010" s="137">
        <f t="shared" si="198"/>
        <v>0.40000000000000036</v>
      </c>
      <c r="L1010" s="109"/>
      <c r="M1010" s="172" t="s">
        <v>1905</v>
      </c>
      <c r="N1010" s="109"/>
      <c r="O1010" s="135">
        <f>VLOOKUP(B1010,EXPLORACION!$A$2:$P$529,15,FALSE)</f>
        <v>4959619.0262000002</v>
      </c>
      <c r="P1010" s="214">
        <f>VLOOKUP(B1010,EXPLORACION!$A$2:$P$529,16,FALSE)</f>
        <v>2168990.7633000002</v>
      </c>
    </row>
    <row r="1011" spans="1:16" hidden="1">
      <c r="A1011" s="162" t="str">
        <f t="shared" si="195"/>
        <v>JPI46P2E8</v>
      </c>
      <c r="B1011" s="130" t="str">
        <f t="shared" si="196"/>
        <v>JPI46P2</v>
      </c>
      <c r="C1011" s="254" t="str">
        <f t="shared" si="197"/>
        <v>JPI46</v>
      </c>
      <c r="D1011" s="109" t="s">
        <v>1887</v>
      </c>
      <c r="E1011" s="171">
        <v>46</v>
      </c>
      <c r="F1011" s="109">
        <v>2</v>
      </c>
      <c r="G1011" s="171" t="s">
        <v>8</v>
      </c>
      <c r="H1011" s="109">
        <f t="shared" si="200"/>
        <v>8</v>
      </c>
      <c r="I1011" s="137">
        <f t="shared" si="199"/>
        <v>4.2</v>
      </c>
      <c r="J1011" s="133">
        <v>5.5</v>
      </c>
      <c r="K1011" s="137">
        <f t="shared" si="198"/>
        <v>1.2999999999999998</v>
      </c>
      <c r="L1011" s="109" t="s">
        <v>284</v>
      </c>
      <c r="M1011" s="172" t="s">
        <v>1905</v>
      </c>
      <c r="N1011" s="109"/>
      <c r="O1011" s="135">
        <f>VLOOKUP(B1011,EXPLORACION!$A$2:$P$529,15,FALSE)</f>
        <v>4959619.0262000002</v>
      </c>
      <c r="P1011" s="214">
        <f>VLOOKUP(B1011,EXPLORACION!$A$2:$P$529,16,FALSE)</f>
        <v>2168990.7633000002</v>
      </c>
    </row>
    <row r="1012" spans="1:16" hidden="1">
      <c r="A1012" s="162" t="str">
        <f t="shared" si="195"/>
        <v>JPI46P2E9</v>
      </c>
      <c r="B1012" s="130" t="str">
        <f t="shared" si="196"/>
        <v>JPI46P2</v>
      </c>
      <c r="C1012" s="254" t="str">
        <f t="shared" si="197"/>
        <v>JPI46</v>
      </c>
      <c r="D1012" s="109" t="s">
        <v>1887</v>
      </c>
      <c r="E1012" s="171">
        <v>46</v>
      </c>
      <c r="F1012" s="109">
        <v>2</v>
      </c>
      <c r="G1012" s="171" t="s">
        <v>8</v>
      </c>
      <c r="H1012" s="109">
        <f t="shared" si="200"/>
        <v>9</v>
      </c>
      <c r="I1012" s="137">
        <f t="shared" si="199"/>
        <v>5.5</v>
      </c>
      <c r="J1012" s="133">
        <v>6.5</v>
      </c>
      <c r="K1012" s="137">
        <f t="shared" si="198"/>
        <v>1</v>
      </c>
      <c r="L1012" s="109"/>
      <c r="M1012" s="172" t="s">
        <v>1905</v>
      </c>
      <c r="N1012" s="109"/>
      <c r="O1012" s="135">
        <f>VLOOKUP(B1012,EXPLORACION!$A$2:$P$529,15,FALSE)</f>
        <v>4959619.0262000002</v>
      </c>
      <c r="P1012" s="214">
        <f>VLOOKUP(B1012,EXPLORACION!$A$2:$P$529,16,FALSE)</f>
        <v>2168990.7633000002</v>
      </c>
    </row>
    <row r="1013" spans="1:16" ht="12.95" hidden="1" customHeight="1">
      <c r="A1013" s="162" t="str">
        <f t="shared" si="195"/>
        <v>JPI46P2E10</v>
      </c>
      <c r="B1013" s="130" t="str">
        <f t="shared" si="196"/>
        <v>JPI46P2</v>
      </c>
      <c r="C1013" s="254" t="str">
        <f t="shared" si="197"/>
        <v>JPI46</v>
      </c>
      <c r="D1013" s="109" t="s">
        <v>1887</v>
      </c>
      <c r="E1013" s="171">
        <v>46</v>
      </c>
      <c r="F1013" s="109">
        <v>2</v>
      </c>
      <c r="G1013" s="171" t="s">
        <v>8</v>
      </c>
      <c r="H1013" s="109">
        <f t="shared" si="200"/>
        <v>10</v>
      </c>
      <c r="I1013" s="137">
        <f t="shared" si="199"/>
        <v>6.5</v>
      </c>
      <c r="J1013" s="133">
        <v>7.5</v>
      </c>
      <c r="K1013" s="137">
        <f t="shared" si="198"/>
        <v>1</v>
      </c>
      <c r="L1013" s="109" t="s">
        <v>284</v>
      </c>
      <c r="M1013" s="172" t="s">
        <v>1905</v>
      </c>
      <c r="N1013" s="109"/>
      <c r="O1013" s="135">
        <f>VLOOKUP(B1013,EXPLORACION!$A$2:$P$529,15,FALSE)</f>
        <v>4959619.0262000002</v>
      </c>
      <c r="P1013" s="214">
        <f>VLOOKUP(B1013,EXPLORACION!$A$2:$P$529,16,FALSE)</f>
        <v>2168990.7633000002</v>
      </c>
    </row>
    <row r="1014" spans="1:16" hidden="1">
      <c r="A1014" s="162" t="str">
        <f t="shared" si="195"/>
        <v>JPI46P2E11</v>
      </c>
      <c r="B1014" s="130" t="str">
        <f t="shared" si="196"/>
        <v>JPI46P2</v>
      </c>
      <c r="C1014" s="254" t="str">
        <f t="shared" si="197"/>
        <v>JPI46</v>
      </c>
      <c r="D1014" s="109" t="s">
        <v>1887</v>
      </c>
      <c r="E1014" s="171">
        <v>46</v>
      </c>
      <c r="F1014" s="109">
        <v>2</v>
      </c>
      <c r="G1014" s="171" t="s">
        <v>8</v>
      </c>
      <c r="H1014" s="109">
        <f t="shared" si="200"/>
        <v>11</v>
      </c>
      <c r="I1014" s="137">
        <f t="shared" si="199"/>
        <v>7.5</v>
      </c>
      <c r="J1014" s="133">
        <v>8.5</v>
      </c>
      <c r="K1014" s="137">
        <f t="shared" si="198"/>
        <v>1</v>
      </c>
      <c r="L1014" s="109"/>
      <c r="M1014" s="172" t="s">
        <v>1905</v>
      </c>
      <c r="N1014" s="109"/>
      <c r="O1014" s="135">
        <f>VLOOKUP(B1014,EXPLORACION!$A$2:$P$529,15,FALSE)</f>
        <v>4959619.0262000002</v>
      </c>
      <c r="P1014" s="214">
        <f>VLOOKUP(B1014,EXPLORACION!$A$2:$P$529,16,FALSE)</f>
        <v>2168990.7633000002</v>
      </c>
    </row>
    <row r="1015" spans="1:16" hidden="1">
      <c r="A1015" s="162" t="str">
        <f t="shared" si="195"/>
        <v>JPI46P2E12</v>
      </c>
      <c r="B1015" s="130" t="str">
        <f t="shared" si="196"/>
        <v>JPI46P2</v>
      </c>
      <c r="C1015" s="254" t="str">
        <f t="shared" si="197"/>
        <v>JPI46</v>
      </c>
      <c r="D1015" s="109" t="s">
        <v>1887</v>
      </c>
      <c r="E1015" s="171">
        <v>46</v>
      </c>
      <c r="F1015" s="109">
        <v>2</v>
      </c>
      <c r="G1015" s="171" t="s">
        <v>8</v>
      </c>
      <c r="H1015" s="109">
        <f t="shared" si="200"/>
        <v>12</v>
      </c>
      <c r="I1015" s="137">
        <f t="shared" si="199"/>
        <v>8.5</v>
      </c>
      <c r="J1015" s="133">
        <v>10</v>
      </c>
      <c r="K1015" s="137">
        <f t="shared" si="198"/>
        <v>1.5</v>
      </c>
      <c r="L1015" s="109" t="s">
        <v>284</v>
      </c>
      <c r="M1015" s="172" t="s">
        <v>1905</v>
      </c>
      <c r="N1015" s="109"/>
      <c r="O1015" s="135">
        <f>VLOOKUP(B1015,EXPLORACION!$A$2:$P$529,15,FALSE)</f>
        <v>4959619.0262000002</v>
      </c>
      <c r="P1015" s="214">
        <f>VLOOKUP(B1015,EXPLORACION!$A$2:$P$529,16,FALSE)</f>
        <v>2168990.7633000002</v>
      </c>
    </row>
    <row r="1016" spans="1:16" hidden="1">
      <c r="A1016" s="162" t="str">
        <f t="shared" si="195"/>
        <v>JPI46P2E13</v>
      </c>
      <c r="B1016" s="130" t="str">
        <f t="shared" si="196"/>
        <v>JPI46P2</v>
      </c>
      <c r="C1016" s="254" t="str">
        <f t="shared" si="197"/>
        <v>JPI46</v>
      </c>
      <c r="D1016" s="109" t="s">
        <v>1887</v>
      </c>
      <c r="E1016" s="171">
        <v>46</v>
      </c>
      <c r="F1016" s="109">
        <v>2</v>
      </c>
      <c r="G1016" s="171" t="s">
        <v>8</v>
      </c>
      <c r="H1016" s="109">
        <f t="shared" si="200"/>
        <v>13</v>
      </c>
      <c r="I1016" s="137">
        <f t="shared" si="199"/>
        <v>10</v>
      </c>
      <c r="J1016" s="133">
        <v>10.5</v>
      </c>
      <c r="K1016" s="137">
        <f t="shared" si="198"/>
        <v>0.5</v>
      </c>
      <c r="L1016" s="109"/>
      <c r="M1016" s="172" t="s">
        <v>1906</v>
      </c>
      <c r="N1016" s="109"/>
      <c r="O1016" s="135">
        <f>VLOOKUP(B1016,EXPLORACION!$A$2:$P$529,15,FALSE)</f>
        <v>4959619.0262000002</v>
      </c>
      <c r="P1016" s="214">
        <f>VLOOKUP(B1016,EXPLORACION!$A$2:$P$529,16,FALSE)</f>
        <v>2168990.7633000002</v>
      </c>
    </row>
    <row r="1017" spans="1:16" hidden="1">
      <c r="A1017" s="162" t="str">
        <f t="shared" si="195"/>
        <v>JPI46P2E14</v>
      </c>
      <c r="B1017" s="130" t="str">
        <f t="shared" si="196"/>
        <v>JPI46P2</v>
      </c>
      <c r="C1017" s="254" t="str">
        <f t="shared" si="197"/>
        <v>JPI46</v>
      </c>
      <c r="D1017" s="109" t="s">
        <v>1887</v>
      </c>
      <c r="E1017" s="171">
        <v>46</v>
      </c>
      <c r="F1017" s="109">
        <v>2</v>
      </c>
      <c r="G1017" s="171" t="s">
        <v>8</v>
      </c>
      <c r="H1017" s="109">
        <f t="shared" si="200"/>
        <v>14</v>
      </c>
      <c r="I1017" s="137">
        <f t="shared" si="199"/>
        <v>10.5</v>
      </c>
      <c r="J1017" s="133">
        <v>11</v>
      </c>
      <c r="K1017" s="137">
        <f t="shared" si="198"/>
        <v>0.5</v>
      </c>
      <c r="L1017" s="109" t="s">
        <v>284</v>
      </c>
      <c r="M1017" s="172" t="s">
        <v>1907</v>
      </c>
      <c r="N1017" s="109"/>
      <c r="O1017" s="135">
        <f>VLOOKUP(B1017,EXPLORACION!$A$2:$P$529,15,FALSE)</f>
        <v>4959619.0262000002</v>
      </c>
      <c r="P1017" s="214">
        <f>VLOOKUP(B1017,EXPLORACION!$A$2:$P$529,16,FALSE)</f>
        <v>2168990.7633000002</v>
      </c>
    </row>
    <row r="1018" spans="1:16" hidden="1">
      <c r="A1018" s="162" t="str">
        <f t="shared" ref="A1018:A1031" si="201">CONCATENATE(D1018,E1018,G1018,F1018,"E",H1018)</f>
        <v>LHL47P1E1</v>
      </c>
      <c r="B1018" s="130" t="str">
        <f t="shared" ref="B1018:B1031" si="202">CONCATENATE(D1018,E1018,G1018,F1018)</f>
        <v>LHL47P1</v>
      </c>
      <c r="C1018" s="254" t="str">
        <f t="shared" ref="C1018:C1031" si="203">CONCATENATE(D1018,E1018)</f>
        <v>LHL47</v>
      </c>
      <c r="D1018" s="109" t="s">
        <v>844</v>
      </c>
      <c r="E1018" s="171">
        <v>47</v>
      </c>
      <c r="F1018" s="109">
        <v>1</v>
      </c>
      <c r="G1018" s="171" t="s">
        <v>8</v>
      </c>
      <c r="H1018" s="109">
        <v>1</v>
      </c>
      <c r="I1018" s="139">
        <v>0</v>
      </c>
      <c r="J1018" s="133">
        <v>0.41</v>
      </c>
      <c r="K1018" s="137">
        <f>J1018-I1018</f>
        <v>0.41</v>
      </c>
      <c r="L1018" s="109" t="s">
        <v>354</v>
      </c>
      <c r="M1018" s="172" t="s">
        <v>1916</v>
      </c>
      <c r="N1018" s="109"/>
      <c r="O1018" s="135">
        <f>VLOOKUP(B1018,EXPLORACION!$A$2:$P$529,15,FALSE)</f>
        <v>4961649.7917999998</v>
      </c>
      <c r="P1018" s="214">
        <f>VLOOKUP(B1018,EXPLORACION!$A$2:$P$529,16,FALSE)</f>
        <v>2171404.9378</v>
      </c>
    </row>
    <row r="1019" spans="1:16" ht="25.5" hidden="1">
      <c r="A1019" s="162" t="str">
        <f t="shared" si="201"/>
        <v>LHL47P1E2</v>
      </c>
      <c r="B1019" s="130" t="str">
        <f t="shared" si="202"/>
        <v>LHL47P1</v>
      </c>
      <c r="C1019" s="254" t="str">
        <f t="shared" si="203"/>
        <v>LHL47</v>
      </c>
      <c r="D1019" s="109" t="s">
        <v>844</v>
      </c>
      <c r="E1019" s="171">
        <v>47</v>
      </c>
      <c r="F1019" s="109">
        <v>1</v>
      </c>
      <c r="G1019" s="171" t="s">
        <v>8</v>
      </c>
      <c r="H1019" s="109">
        <f>H1018+1</f>
        <v>2</v>
      </c>
      <c r="I1019" s="137">
        <f>J1018</f>
        <v>0.41</v>
      </c>
      <c r="J1019" s="133">
        <v>2</v>
      </c>
      <c r="K1019" s="137">
        <f t="shared" ref="K1019:K1060" si="204">J1019-I1019</f>
        <v>1.59</v>
      </c>
      <c r="L1019" s="109" t="s">
        <v>284</v>
      </c>
      <c r="M1019" s="172" t="s">
        <v>1917</v>
      </c>
      <c r="N1019" s="109"/>
      <c r="O1019" s="135">
        <f>VLOOKUP(B1019,EXPLORACION!$A$2:$P$529,15,FALSE)</f>
        <v>4961649.7917999998</v>
      </c>
      <c r="P1019" s="214">
        <f>VLOOKUP(B1019,EXPLORACION!$A$2:$P$529,16,FALSE)</f>
        <v>2171404.9378</v>
      </c>
    </row>
    <row r="1020" spans="1:16" ht="25.5" hidden="1">
      <c r="A1020" s="162" t="str">
        <f t="shared" si="201"/>
        <v>LHL47P1E3</v>
      </c>
      <c r="B1020" s="130" t="str">
        <f t="shared" si="202"/>
        <v>LHL47P1</v>
      </c>
      <c r="C1020" s="254" t="str">
        <f t="shared" si="203"/>
        <v>LHL47</v>
      </c>
      <c r="D1020" s="109" t="s">
        <v>844</v>
      </c>
      <c r="E1020" s="171">
        <v>47</v>
      </c>
      <c r="F1020" s="109">
        <v>1</v>
      </c>
      <c r="G1020" s="171" t="s">
        <v>8</v>
      </c>
      <c r="H1020" s="109">
        <f t="shared" ref="H1020:H1060" si="205">H1019+1</f>
        <v>3</v>
      </c>
      <c r="I1020" s="137">
        <f t="shared" ref="I1020:I1060" si="206">J1019</f>
        <v>2</v>
      </c>
      <c r="J1020" s="133">
        <v>4</v>
      </c>
      <c r="K1020" s="137">
        <f t="shared" si="204"/>
        <v>2</v>
      </c>
      <c r="L1020" s="109" t="s">
        <v>12</v>
      </c>
      <c r="M1020" s="172" t="s">
        <v>1918</v>
      </c>
      <c r="N1020" s="109"/>
      <c r="O1020" s="135">
        <f>VLOOKUP(B1020,EXPLORACION!$A$2:$P$529,15,FALSE)</f>
        <v>4961649.7917999998</v>
      </c>
      <c r="P1020" s="214">
        <f>VLOOKUP(B1020,EXPLORACION!$A$2:$P$529,16,FALSE)</f>
        <v>2171404.9378</v>
      </c>
    </row>
    <row r="1021" spans="1:16" ht="38.25" hidden="1">
      <c r="A1021" s="162" t="str">
        <f t="shared" si="201"/>
        <v>LHL47P1E4</v>
      </c>
      <c r="B1021" s="130" t="str">
        <f t="shared" si="202"/>
        <v>LHL47P1</v>
      </c>
      <c r="C1021" s="254" t="str">
        <f t="shared" si="203"/>
        <v>LHL47</v>
      </c>
      <c r="D1021" s="109" t="s">
        <v>844</v>
      </c>
      <c r="E1021" s="171">
        <v>47</v>
      </c>
      <c r="F1021" s="109">
        <v>1</v>
      </c>
      <c r="G1021" s="171" t="s">
        <v>8</v>
      </c>
      <c r="H1021" s="109">
        <f t="shared" si="205"/>
        <v>4</v>
      </c>
      <c r="I1021" s="137">
        <f t="shared" si="206"/>
        <v>4</v>
      </c>
      <c r="J1021" s="133">
        <v>6</v>
      </c>
      <c r="K1021" s="137">
        <f t="shared" si="204"/>
        <v>2</v>
      </c>
      <c r="L1021" s="109" t="s">
        <v>284</v>
      </c>
      <c r="M1021" s="172" t="s">
        <v>1919</v>
      </c>
      <c r="N1021" s="109"/>
      <c r="O1021" s="135">
        <f>VLOOKUP(B1021,EXPLORACION!$A$2:$P$529,15,FALSE)</f>
        <v>4961649.7917999998</v>
      </c>
      <c r="P1021" s="214">
        <f>VLOOKUP(B1021,EXPLORACION!$A$2:$P$529,16,FALSE)</f>
        <v>2171404.9378</v>
      </c>
    </row>
    <row r="1022" spans="1:16" ht="25.5" hidden="1">
      <c r="A1022" s="162" t="str">
        <f t="shared" si="201"/>
        <v>LHL47P1E5</v>
      </c>
      <c r="B1022" s="130" t="str">
        <f t="shared" si="202"/>
        <v>LHL47P1</v>
      </c>
      <c r="C1022" s="254" t="str">
        <f t="shared" si="203"/>
        <v>LHL47</v>
      </c>
      <c r="D1022" s="109" t="s">
        <v>844</v>
      </c>
      <c r="E1022" s="171">
        <v>47</v>
      </c>
      <c r="F1022" s="109">
        <v>1</v>
      </c>
      <c r="G1022" s="171" t="s">
        <v>8</v>
      </c>
      <c r="H1022" s="109">
        <f t="shared" si="205"/>
        <v>5</v>
      </c>
      <c r="I1022" s="137">
        <f t="shared" si="206"/>
        <v>6</v>
      </c>
      <c r="J1022" s="133">
        <v>8</v>
      </c>
      <c r="K1022" s="137">
        <f t="shared" si="204"/>
        <v>2</v>
      </c>
      <c r="L1022" s="109" t="s">
        <v>338</v>
      </c>
      <c r="M1022" s="172" t="s">
        <v>1920</v>
      </c>
      <c r="N1022" s="109"/>
      <c r="O1022" s="135">
        <f>VLOOKUP(B1022,EXPLORACION!$A$2:$P$529,15,FALSE)</f>
        <v>4961649.7917999998</v>
      </c>
      <c r="P1022" s="214">
        <f>VLOOKUP(B1022,EXPLORACION!$A$2:$P$529,16,FALSE)</f>
        <v>2171404.9378</v>
      </c>
    </row>
    <row r="1023" spans="1:16" ht="25.5" hidden="1">
      <c r="A1023" s="162" t="str">
        <f t="shared" si="201"/>
        <v>LHL47P1E6</v>
      </c>
      <c r="B1023" s="130" t="str">
        <f t="shared" si="202"/>
        <v>LHL47P1</v>
      </c>
      <c r="C1023" s="254" t="str">
        <f t="shared" si="203"/>
        <v>LHL47</v>
      </c>
      <c r="D1023" s="109" t="s">
        <v>844</v>
      </c>
      <c r="E1023" s="171">
        <v>47</v>
      </c>
      <c r="F1023" s="109">
        <v>1</v>
      </c>
      <c r="G1023" s="171" t="s">
        <v>8</v>
      </c>
      <c r="H1023" s="109">
        <f t="shared" si="205"/>
        <v>6</v>
      </c>
      <c r="I1023" s="137">
        <f t="shared" si="206"/>
        <v>8</v>
      </c>
      <c r="J1023" s="133">
        <v>10.7</v>
      </c>
      <c r="K1023" s="137">
        <f t="shared" si="204"/>
        <v>2.6999999999999993</v>
      </c>
      <c r="L1023" s="109" t="s">
        <v>284</v>
      </c>
      <c r="M1023" s="172" t="s">
        <v>1921</v>
      </c>
      <c r="N1023" s="109"/>
      <c r="O1023" s="135">
        <f>VLOOKUP(B1023,EXPLORACION!$A$2:$P$529,15,FALSE)</f>
        <v>4961649.7917999998</v>
      </c>
      <c r="P1023" s="214">
        <f>VLOOKUP(B1023,EXPLORACION!$A$2:$P$529,16,FALSE)</f>
        <v>2171404.9378</v>
      </c>
    </row>
    <row r="1024" spans="1:16" ht="25.5" hidden="1">
      <c r="A1024" s="162" t="str">
        <f t="shared" si="201"/>
        <v>LHL47P1E7</v>
      </c>
      <c r="B1024" s="130" t="str">
        <f t="shared" si="202"/>
        <v>LHL47P1</v>
      </c>
      <c r="C1024" s="254" t="str">
        <f t="shared" si="203"/>
        <v>LHL47</v>
      </c>
      <c r="D1024" s="109" t="s">
        <v>844</v>
      </c>
      <c r="E1024" s="171">
        <v>47</v>
      </c>
      <c r="F1024" s="109">
        <v>1</v>
      </c>
      <c r="G1024" s="171" t="s">
        <v>8</v>
      </c>
      <c r="H1024" s="109">
        <f t="shared" si="205"/>
        <v>7</v>
      </c>
      <c r="I1024" s="137">
        <f t="shared" si="206"/>
        <v>10.7</v>
      </c>
      <c r="J1024" s="133">
        <v>12</v>
      </c>
      <c r="K1024" s="137">
        <f t="shared" si="204"/>
        <v>1.3000000000000007</v>
      </c>
      <c r="L1024" s="109" t="s">
        <v>355</v>
      </c>
      <c r="M1024" s="172" t="s">
        <v>1922</v>
      </c>
      <c r="N1024" s="109"/>
      <c r="O1024" s="135">
        <f>VLOOKUP(B1024,EXPLORACION!$A$2:$P$529,15,FALSE)</f>
        <v>4961649.7917999998</v>
      </c>
      <c r="P1024" s="214">
        <f>VLOOKUP(B1024,EXPLORACION!$A$2:$P$529,16,FALSE)</f>
        <v>2171404.9378</v>
      </c>
    </row>
    <row r="1025" spans="1:16" ht="25.5" hidden="1">
      <c r="A1025" s="162" t="str">
        <f t="shared" si="201"/>
        <v>LHL47P1E8</v>
      </c>
      <c r="B1025" s="130" t="str">
        <f t="shared" si="202"/>
        <v>LHL47P1</v>
      </c>
      <c r="C1025" s="254" t="str">
        <f t="shared" si="203"/>
        <v>LHL47</v>
      </c>
      <c r="D1025" s="109" t="s">
        <v>844</v>
      </c>
      <c r="E1025" s="171">
        <v>47</v>
      </c>
      <c r="F1025" s="109">
        <v>1</v>
      </c>
      <c r="G1025" s="171" t="s">
        <v>8</v>
      </c>
      <c r="H1025" s="109">
        <f t="shared" si="205"/>
        <v>8</v>
      </c>
      <c r="I1025" s="137">
        <f t="shared" si="206"/>
        <v>12</v>
      </c>
      <c r="J1025" s="133">
        <v>13</v>
      </c>
      <c r="K1025" s="137">
        <f t="shared" si="204"/>
        <v>1</v>
      </c>
      <c r="L1025" s="109" t="s">
        <v>1169</v>
      </c>
      <c r="M1025" s="172" t="s">
        <v>1923</v>
      </c>
      <c r="N1025" s="109"/>
      <c r="O1025" s="135">
        <f>VLOOKUP(B1025,EXPLORACION!$A$2:$P$529,15,FALSE)</f>
        <v>4961649.7917999998</v>
      </c>
      <c r="P1025" s="214">
        <f>VLOOKUP(B1025,EXPLORACION!$A$2:$P$529,16,FALSE)</f>
        <v>2171404.9378</v>
      </c>
    </row>
    <row r="1026" spans="1:16" ht="25.5" hidden="1">
      <c r="A1026" s="162" t="str">
        <f t="shared" si="201"/>
        <v>LHL47P1E9</v>
      </c>
      <c r="B1026" s="130" t="str">
        <f t="shared" si="202"/>
        <v>LHL47P1</v>
      </c>
      <c r="C1026" s="254" t="str">
        <f t="shared" si="203"/>
        <v>LHL47</v>
      </c>
      <c r="D1026" s="109" t="s">
        <v>844</v>
      </c>
      <c r="E1026" s="171">
        <v>47</v>
      </c>
      <c r="F1026" s="109">
        <v>1</v>
      </c>
      <c r="G1026" s="171" t="s">
        <v>8</v>
      </c>
      <c r="H1026" s="109">
        <f t="shared" si="205"/>
        <v>9</v>
      </c>
      <c r="I1026" s="137">
        <f t="shared" si="206"/>
        <v>13</v>
      </c>
      <c r="J1026" s="133">
        <v>14.5</v>
      </c>
      <c r="K1026" s="137">
        <f t="shared" si="204"/>
        <v>1.5</v>
      </c>
      <c r="L1026" s="109" t="s">
        <v>341</v>
      </c>
      <c r="M1026" s="172" t="s">
        <v>1924</v>
      </c>
      <c r="N1026" s="109"/>
      <c r="O1026" s="135">
        <f>VLOOKUP(B1026,EXPLORACION!$A$2:$P$529,15,FALSE)</f>
        <v>4961649.7917999998</v>
      </c>
      <c r="P1026" s="214">
        <f>VLOOKUP(B1026,EXPLORACION!$A$2:$P$529,16,FALSE)</f>
        <v>2171404.9378</v>
      </c>
    </row>
    <row r="1027" spans="1:16" ht="25.5" hidden="1">
      <c r="A1027" s="162" t="str">
        <f t="shared" si="201"/>
        <v>LHL47P1E10</v>
      </c>
      <c r="B1027" s="130" t="str">
        <f t="shared" si="202"/>
        <v>LHL47P1</v>
      </c>
      <c r="C1027" s="254" t="str">
        <f t="shared" si="203"/>
        <v>LHL47</v>
      </c>
      <c r="D1027" s="109" t="s">
        <v>844</v>
      </c>
      <c r="E1027" s="171">
        <v>47</v>
      </c>
      <c r="F1027" s="109">
        <v>1</v>
      </c>
      <c r="G1027" s="171" t="s">
        <v>8</v>
      </c>
      <c r="H1027" s="109">
        <f t="shared" si="205"/>
        <v>10</v>
      </c>
      <c r="I1027" s="137">
        <f t="shared" si="206"/>
        <v>14.5</v>
      </c>
      <c r="J1027" s="133">
        <v>16</v>
      </c>
      <c r="K1027" s="137">
        <f t="shared" si="204"/>
        <v>1.5</v>
      </c>
      <c r="L1027" s="109" t="s">
        <v>284</v>
      </c>
      <c r="M1027" s="172" t="s">
        <v>1925</v>
      </c>
      <c r="N1027" s="109"/>
      <c r="O1027" s="135">
        <f>VLOOKUP(B1027,EXPLORACION!$A$2:$P$529,15,FALSE)</f>
        <v>4961649.7917999998</v>
      </c>
      <c r="P1027" s="214">
        <f>VLOOKUP(B1027,EXPLORACION!$A$2:$P$529,16,FALSE)</f>
        <v>2171404.9378</v>
      </c>
    </row>
    <row r="1028" spans="1:16" hidden="1">
      <c r="A1028" s="162" t="str">
        <f t="shared" si="201"/>
        <v>LHL47P1E11</v>
      </c>
      <c r="B1028" s="130" t="str">
        <f t="shared" si="202"/>
        <v>LHL47P1</v>
      </c>
      <c r="C1028" s="254" t="str">
        <f t="shared" si="203"/>
        <v>LHL47</v>
      </c>
      <c r="D1028" s="109" t="s">
        <v>844</v>
      </c>
      <c r="E1028" s="171">
        <v>47</v>
      </c>
      <c r="F1028" s="109">
        <v>1</v>
      </c>
      <c r="G1028" s="171" t="s">
        <v>8</v>
      </c>
      <c r="H1028" s="109">
        <f t="shared" si="205"/>
        <v>11</v>
      </c>
      <c r="I1028" s="137">
        <f t="shared" si="206"/>
        <v>16</v>
      </c>
      <c r="J1028" s="133">
        <v>20</v>
      </c>
      <c r="K1028" s="137">
        <f t="shared" si="204"/>
        <v>4</v>
      </c>
      <c r="L1028" s="109" t="s">
        <v>341</v>
      </c>
      <c r="M1028" s="172" t="s">
        <v>1926</v>
      </c>
      <c r="N1028" s="109"/>
      <c r="O1028" s="135">
        <f>VLOOKUP(B1028,EXPLORACION!$A$2:$P$529,15,FALSE)</f>
        <v>4961649.7917999998</v>
      </c>
      <c r="P1028" s="214">
        <f>VLOOKUP(B1028,EXPLORACION!$A$2:$P$529,16,FALSE)</f>
        <v>2171404.9378</v>
      </c>
    </row>
    <row r="1029" spans="1:16" hidden="1">
      <c r="A1029" s="162" t="str">
        <f t="shared" si="201"/>
        <v>LHL47P1E12</v>
      </c>
      <c r="B1029" s="130" t="str">
        <f t="shared" si="202"/>
        <v>LHL47P1</v>
      </c>
      <c r="C1029" s="254" t="str">
        <f t="shared" si="203"/>
        <v>LHL47</v>
      </c>
      <c r="D1029" s="109" t="s">
        <v>844</v>
      </c>
      <c r="E1029" s="171">
        <v>47</v>
      </c>
      <c r="F1029" s="109">
        <v>1</v>
      </c>
      <c r="G1029" s="171" t="s">
        <v>8</v>
      </c>
      <c r="H1029" s="109">
        <f t="shared" si="205"/>
        <v>12</v>
      </c>
      <c r="I1029" s="137">
        <f t="shared" si="206"/>
        <v>20</v>
      </c>
      <c r="J1029" s="133">
        <v>22</v>
      </c>
      <c r="K1029" s="137">
        <f t="shared" si="204"/>
        <v>2</v>
      </c>
      <c r="L1029" s="109" t="s">
        <v>285</v>
      </c>
      <c r="M1029" s="172" t="s">
        <v>1927</v>
      </c>
      <c r="N1029" s="109"/>
      <c r="O1029" s="135">
        <f>VLOOKUP(B1029,EXPLORACION!$A$2:$P$529,15,FALSE)</f>
        <v>4961649.7917999998</v>
      </c>
      <c r="P1029" s="214">
        <f>VLOOKUP(B1029,EXPLORACION!$A$2:$P$529,16,FALSE)</f>
        <v>2171404.9378</v>
      </c>
    </row>
    <row r="1030" spans="1:16" hidden="1">
      <c r="A1030" s="162" t="str">
        <f t="shared" si="201"/>
        <v>LHL47P1E13</v>
      </c>
      <c r="B1030" s="130" t="str">
        <f t="shared" si="202"/>
        <v>LHL47P1</v>
      </c>
      <c r="C1030" s="254" t="str">
        <f t="shared" si="203"/>
        <v>LHL47</v>
      </c>
      <c r="D1030" s="109" t="s">
        <v>844</v>
      </c>
      <c r="E1030" s="171">
        <v>47</v>
      </c>
      <c r="F1030" s="109">
        <v>1</v>
      </c>
      <c r="G1030" s="171" t="s">
        <v>8</v>
      </c>
      <c r="H1030" s="109">
        <f t="shared" si="205"/>
        <v>13</v>
      </c>
      <c r="I1030" s="137">
        <f t="shared" si="206"/>
        <v>22</v>
      </c>
      <c r="J1030" s="133">
        <v>24</v>
      </c>
      <c r="K1030" s="137">
        <f t="shared" si="204"/>
        <v>2</v>
      </c>
      <c r="L1030" s="109" t="s">
        <v>1040</v>
      </c>
      <c r="M1030" s="172" t="s">
        <v>1928</v>
      </c>
      <c r="N1030" s="109"/>
      <c r="O1030" s="135">
        <f>VLOOKUP(B1030,EXPLORACION!$A$2:$P$529,15,FALSE)</f>
        <v>4961649.7917999998</v>
      </c>
      <c r="P1030" s="214">
        <f>VLOOKUP(B1030,EXPLORACION!$A$2:$P$529,16,FALSE)</f>
        <v>2171404.9378</v>
      </c>
    </row>
    <row r="1031" spans="1:16" hidden="1">
      <c r="A1031" s="162" t="str">
        <f t="shared" si="201"/>
        <v>LHL47P1E14</v>
      </c>
      <c r="B1031" s="130" t="str">
        <f t="shared" si="202"/>
        <v>LHL47P1</v>
      </c>
      <c r="C1031" s="254" t="str">
        <f t="shared" si="203"/>
        <v>LHL47</v>
      </c>
      <c r="D1031" s="109" t="s">
        <v>844</v>
      </c>
      <c r="E1031" s="171">
        <v>47</v>
      </c>
      <c r="F1031" s="109">
        <v>1</v>
      </c>
      <c r="G1031" s="171" t="s">
        <v>8</v>
      </c>
      <c r="H1031" s="109">
        <f t="shared" si="205"/>
        <v>14</v>
      </c>
      <c r="I1031" s="137">
        <f t="shared" si="206"/>
        <v>24</v>
      </c>
      <c r="J1031" s="133">
        <v>25</v>
      </c>
      <c r="K1031" s="137">
        <f t="shared" si="204"/>
        <v>1</v>
      </c>
      <c r="L1031" s="109" t="s">
        <v>284</v>
      </c>
      <c r="M1031" s="172" t="s">
        <v>1929</v>
      </c>
      <c r="N1031" s="109"/>
      <c r="O1031" s="135">
        <f>VLOOKUP(B1031,EXPLORACION!$A$2:$P$529,15,FALSE)</f>
        <v>4961649.7917999998</v>
      </c>
      <c r="P1031" s="214">
        <f>VLOOKUP(B1031,EXPLORACION!$A$2:$P$529,16,FALSE)</f>
        <v>2171404.9378</v>
      </c>
    </row>
    <row r="1032" spans="1:16" hidden="1">
      <c r="A1032" s="162" t="str">
        <f t="shared" ref="A1032:A1042" si="207">CONCATENATE(D1032,E1032,G1032,F1032,"E",H1032)</f>
        <v>LHL47P2E1</v>
      </c>
      <c r="B1032" s="130" t="str">
        <f t="shared" ref="B1032:B1042" si="208">CONCATENATE(D1032,E1032,G1032,F1032)</f>
        <v>LHL47P2</v>
      </c>
      <c r="C1032" s="254" t="str">
        <f t="shared" ref="C1032:C1042" si="209">CONCATENATE(D1032,E1032)</f>
        <v>LHL47</v>
      </c>
      <c r="D1032" s="109" t="s">
        <v>844</v>
      </c>
      <c r="E1032" s="171">
        <v>47</v>
      </c>
      <c r="F1032" s="109">
        <v>2</v>
      </c>
      <c r="G1032" s="171" t="s">
        <v>8</v>
      </c>
      <c r="H1032" s="109">
        <v>1</v>
      </c>
      <c r="I1032" s="137">
        <v>0</v>
      </c>
      <c r="J1032" s="133">
        <v>0.8</v>
      </c>
      <c r="K1032" s="137">
        <f t="shared" si="204"/>
        <v>0.8</v>
      </c>
      <c r="L1032" s="109"/>
      <c r="M1032" s="172" t="s">
        <v>1930</v>
      </c>
      <c r="N1032" s="109"/>
      <c r="O1032" s="135">
        <f>VLOOKUP(B1032,EXPLORACION!$A$2:$P$529,15,FALSE)</f>
        <v>4961649.7917999998</v>
      </c>
      <c r="P1032" s="214">
        <f>VLOOKUP(B1032,EXPLORACION!$A$2:$P$529,16,FALSE)</f>
        <v>2171404.9378</v>
      </c>
    </row>
    <row r="1033" spans="1:16" ht="12.95" hidden="1" customHeight="1">
      <c r="A1033" s="162" t="str">
        <f t="shared" si="207"/>
        <v>LHL47P2E2</v>
      </c>
      <c r="B1033" s="130" t="str">
        <f t="shared" si="208"/>
        <v>LHL47P2</v>
      </c>
      <c r="C1033" s="254" t="str">
        <f t="shared" si="209"/>
        <v>LHL47</v>
      </c>
      <c r="D1033" s="109" t="s">
        <v>844</v>
      </c>
      <c r="E1033" s="171">
        <v>47</v>
      </c>
      <c r="F1033" s="109">
        <v>2</v>
      </c>
      <c r="G1033" s="171" t="s">
        <v>8</v>
      </c>
      <c r="H1033" s="109">
        <f t="shared" si="205"/>
        <v>2</v>
      </c>
      <c r="I1033" s="137">
        <f t="shared" si="206"/>
        <v>0.8</v>
      </c>
      <c r="J1033" s="133">
        <v>2.5</v>
      </c>
      <c r="K1033" s="137">
        <f t="shared" si="204"/>
        <v>1.7</v>
      </c>
      <c r="L1033" s="109" t="s">
        <v>284</v>
      </c>
      <c r="M1033" s="172" t="s">
        <v>1931</v>
      </c>
      <c r="N1033" s="109"/>
      <c r="O1033" s="135">
        <f>VLOOKUP(B1033,EXPLORACION!$A$2:$P$529,15,FALSE)</f>
        <v>4961649.7917999998</v>
      </c>
      <c r="P1033" s="214">
        <f>VLOOKUP(B1033,EXPLORACION!$A$2:$P$529,16,FALSE)</f>
        <v>2171404.9378</v>
      </c>
    </row>
    <row r="1034" spans="1:16" ht="12.95" hidden="1" customHeight="1">
      <c r="A1034" s="162" t="str">
        <f t="shared" si="207"/>
        <v>LHL47P2E3</v>
      </c>
      <c r="B1034" s="130" t="str">
        <f t="shared" si="208"/>
        <v>LHL47P2</v>
      </c>
      <c r="C1034" s="254" t="str">
        <f t="shared" si="209"/>
        <v>LHL47</v>
      </c>
      <c r="D1034" s="109" t="s">
        <v>844</v>
      </c>
      <c r="E1034" s="171">
        <v>47</v>
      </c>
      <c r="F1034" s="109">
        <v>2</v>
      </c>
      <c r="G1034" s="171" t="s">
        <v>8</v>
      </c>
      <c r="H1034" s="109">
        <f t="shared" si="205"/>
        <v>3</v>
      </c>
      <c r="I1034" s="137">
        <f t="shared" si="206"/>
        <v>2.5</v>
      </c>
      <c r="J1034" s="133">
        <v>3.7</v>
      </c>
      <c r="K1034" s="137">
        <f t="shared" si="204"/>
        <v>1.2000000000000002</v>
      </c>
      <c r="L1034" s="109" t="s">
        <v>12</v>
      </c>
      <c r="M1034" s="172" t="s">
        <v>1932</v>
      </c>
      <c r="N1034" s="109"/>
      <c r="O1034" s="135">
        <f>VLOOKUP(B1034,EXPLORACION!$A$2:$P$529,15,FALSE)</f>
        <v>4961649.7917999998</v>
      </c>
      <c r="P1034" s="214">
        <f>VLOOKUP(B1034,EXPLORACION!$A$2:$P$529,16,FALSE)</f>
        <v>2171404.9378</v>
      </c>
    </row>
    <row r="1035" spans="1:16" ht="12.95" hidden="1" customHeight="1">
      <c r="A1035" s="162" t="str">
        <f t="shared" si="207"/>
        <v>LHL47P2E4</v>
      </c>
      <c r="B1035" s="130" t="str">
        <f t="shared" si="208"/>
        <v>LHL47P2</v>
      </c>
      <c r="C1035" s="254" t="str">
        <f t="shared" si="209"/>
        <v>LHL47</v>
      </c>
      <c r="D1035" s="109" t="s">
        <v>844</v>
      </c>
      <c r="E1035" s="171">
        <v>47</v>
      </c>
      <c r="F1035" s="109">
        <v>2</v>
      </c>
      <c r="G1035" s="171" t="s">
        <v>8</v>
      </c>
      <c r="H1035" s="109">
        <f t="shared" si="205"/>
        <v>4</v>
      </c>
      <c r="I1035" s="137">
        <f t="shared" si="206"/>
        <v>3.7</v>
      </c>
      <c r="J1035" s="133">
        <v>4.5</v>
      </c>
      <c r="K1035" s="137">
        <f t="shared" si="204"/>
        <v>0.79999999999999982</v>
      </c>
      <c r="L1035" s="109" t="s">
        <v>284</v>
      </c>
      <c r="M1035" s="172" t="s">
        <v>1934</v>
      </c>
      <c r="N1035" s="109"/>
      <c r="O1035" s="135">
        <f>VLOOKUP(B1035,EXPLORACION!$A$2:$P$529,15,FALSE)</f>
        <v>4961649.7917999998</v>
      </c>
      <c r="P1035" s="214">
        <f>VLOOKUP(B1035,EXPLORACION!$A$2:$P$529,16,FALSE)</f>
        <v>2171404.9378</v>
      </c>
    </row>
    <row r="1036" spans="1:16" ht="12.95" hidden="1" customHeight="1">
      <c r="A1036" s="162" t="str">
        <f t="shared" si="207"/>
        <v>LHL47P2E5</v>
      </c>
      <c r="B1036" s="130" t="str">
        <f t="shared" si="208"/>
        <v>LHL47P2</v>
      </c>
      <c r="C1036" s="254" t="str">
        <f t="shared" si="209"/>
        <v>LHL47</v>
      </c>
      <c r="D1036" s="109" t="s">
        <v>844</v>
      </c>
      <c r="E1036" s="171">
        <v>47</v>
      </c>
      <c r="F1036" s="109">
        <v>2</v>
      </c>
      <c r="G1036" s="171" t="s">
        <v>8</v>
      </c>
      <c r="H1036" s="109">
        <f t="shared" si="205"/>
        <v>5</v>
      </c>
      <c r="I1036" s="137">
        <f t="shared" si="206"/>
        <v>4.5</v>
      </c>
      <c r="J1036" s="133">
        <v>8</v>
      </c>
      <c r="K1036" s="137">
        <f t="shared" si="204"/>
        <v>3.5</v>
      </c>
      <c r="L1036" s="109" t="s">
        <v>1915</v>
      </c>
      <c r="M1036" s="172" t="s">
        <v>1933</v>
      </c>
      <c r="N1036" s="109"/>
      <c r="O1036" s="135">
        <f>VLOOKUP(B1036,EXPLORACION!$A$2:$P$529,15,FALSE)</f>
        <v>4961649.7917999998</v>
      </c>
      <c r="P1036" s="214">
        <f>VLOOKUP(B1036,EXPLORACION!$A$2:$P$529,16,FALSE)</f>
        <v>2171404.9378</v>
      </c>
    </row>
    <row r="1037" spans="1:16" ht="12.95" hidden="1" customHeight="1">
      <c r="A1037" s="162" t="str">
        <f t="shared" si="207"/>
        <v>LHL47P2E6</v>
      </c>
      <c r="B1037" s="130" t="str">
        <f t="shared" si="208"/>
        <v>LHL47P2</v>
      </c>
      <c r="C1037" s="254" t="str">
        <f t="shared" si="209"/>
        <v>LHL47</v>
      </c>
      <c r="D1037" s="109" t="s">
        <v>844</v>
      </c>
      <c r="E1037" s="171">
        <v>47</v>
      </c>
      <c r="F1037" s="109">
        <v>2</v>
      </c>
      <c r="G1037" s="171" t="s">
        <v>8</v>
      </c>
      <c r="H1037" s="109">
        <f t="shared" si="205"/>
        <v>6</v>
      </c>
      <c r="I1037" s="137">
        <f t="shared" si="206"/>
        <v>8</v>
      </c>
      <c r="J1037" s="133">
        <v>9.3000000000000007</v>
      </c>
      <c r="K1037" s="137">
        <f t="shared" si="204"/>
        <v>1.3000000000000007</v>
      </c>
      <c r="L1037" s="109" t="s">
        <v>284</v>
      </c>
      <c r="M1037" s="172" t="s">
        <v>1935</v>
      </c>
      <c r="N1037" s="109"/>
      <c r="O1037" s="135">
        <f>VLOOKUP(B1037,EXPLORACION!$A$2:$P$529,15,FALSE)</f>
        <v>4961649.7917999998</v>
      </c>
      <c r="P1037" s="214">
        <f>VLOOKUP(B1037,EXPLORACION!$A$2:$P$529,16,FALSE)</f>
        <v>2171404.9378</v>
      </c>
    </row>
    <row r="1038" spans="1:16" ht="25.5" hidden="1">
      <c r="A1038" s="162" t="str">
        <f t="shared" si="207"/>
        <v>LHL47P2E7</v>
      </c>
      <c r="B1038" s="130" t="str">
        <f t="shared" si="208"/>
        <v>LHL47P2</v>
      </c>
      <c r="C1038" s="254" t="str">
        <f t="shared" si="209"/>
        <v>LHL47</v>
      </c>
      <c r="D1038" s="109" t="s">
        <v>844</v>
      </c>
      <c r="E1038" s="171">
        <v>47</v>
      </c>
      <c r="F1038" s="109">
        <v>2</v>
      </c>
      <c r="G1038" s="171" t="s">
        <v>8</v>
      </c>
      <c r="H1038" s="109">
        <f t="shared" si="205"/>
        <v>7</v>
      </c>
      <c r="I1038" s="137">
        <f t="shared" si="206"/>
        <v>9.3000000000000007</v>
      </c>
      <c r="J1038" s="133">
        <v>12</v>
      </c>
      <c r="K1038" s="137">
        <f t="shared" si="204"/>
        <v>2.6999999999999993</v>
      </c>
      <c r="L1038" s="109" t="s">
        <v>355</v>
      </c>
      <c r="M1038" s="172" t="s">
        <v>1936</v>
      </c>
      <c r="N1038" s="109"/>
      <c r="O1038" s="135">
        <f>VLOOKUP(B1038,EXPLORACION!$A$2:$P$529,15,FALSE)</f>
        <v>4961649.7917999998</v>
      </c>
      <c r="P1038" s="214">
        <f>VLOOKUP(B1038,EXPLORACION!$A$2:$P$529,16,FALSE)</f>
        <v>2171404.9378</v>
      </c>
    </row>
    <row r="1039" spans="1:16" ht="25.5" hidden="1">
      <c r="A1039" s="162" t="str">
        <f t="shared" si="207"/>
        <v>LHL47P2E8</v>
      </c>
      <c r="B1039" s="130" t="str">
        <f t="shared" si="208"/>
        <v>LHL47P2</v>
      </c>
      <c r="C1039" s="254" t="str">
        <f t="shared" si="209"/>
        <v>LHL47</v>
      </c>
      <c r="D1039" s="109" t="s">
        <v>844</v>
      </c>
      <c r="E1039" s="171">
        <v>47</v>
      </c>
      <c r="F1039" s="109">
        <v>2</v>
      </c>
      <c r="G1039" s="171" t="s">
        <v>8</v>
      </c>
      <c r="H1039" s="109">
        <f t="shared" si="205"/>
        <v>8</v>
      </c>
      <c r="I1039" s="137">
        <f t="shared" si="206"/>
        <v>12</v>
      </c>
      <c r="J1039" s="133">
        <v>13</v>
      </c>
      <c r="K1039" s="137">
        <f t="shared" si="204"/>
        <v>1</v>
      </c>
      <c r="L1039" s="109" t="s">
        <v>594</v>
      </c>
      <c r="M1039" s="172" t="s">
        <v>1937</v>
      </c>
      <c r="N1039" s="109"/>
      <c r="O1039" s="135">
        <f>VLOOKUP(B1039,EXPLORACION!$A$2:$P$529,15,FALSE)</f>
        <v>4961649.7917999998</v>
      </c>
      <c r="P1039" s="214">
        <f>VLOOKUP(B1039,EXPLORACION!$A$2:$P$529,16,FALSE)</f>
        <v>2171404.9378</v>
      </c>
    </row>
    <row r="1040" spans="1:16" ht="25.5" hidden="1">
      <c r="A1040" s="162" t="str">
        <f t="shared" si="207"/>
        <v>LHL47P2E9</v>
      </c>
      <c r="B1040" s="130" t="str">
        <f t="shared" si="208"/>
        <v>LHL47P2</v>
      </c>
      <c r="C1040" s="254" t="str">
        <f t="shared" si="209"/>
        <v>LHL47</v>
      </c>
      <c r="D1040" s="109" t="s">
        <v>844</v>
      </c>
      <c r="E1040" s="171">
        <v>47</v>
      </c>
      <c r="F1040" s="109">
        <v>2</v>
      </c>
      <c r="G1040" s="171" t="s">
        <v>8</v>
      </c>
      <c r="H1040" s="109">
        <f t="shared" si="205"/>
        <v>9</v>
      </c>
      <c r="I1040" s="137">
        <f t="shared" si="206"/>
        <v>13</v>
      </c>
      <c r="J1040" s="133">
        <v>14</v>
      </c>
      <c r="K1040" s="137">
        <f t="shared" si="204"/>
        <v>1</v>
      </c>
      <c r="L1040" s="109" t="s">
        <v>286</v>
      </c>
      <c r="M1040" s="172" t="s">
        <v>1938</v>
      </c>
      <c r="N1040" s="109"/>
      <c r="O1040" s="135">
        <f>VLOOKUP(B1040,EXPLORACION!$A$2:$P$529,15,FALSE)</f>
        <v>4961649.7917999998</v>
      </c>
      <c r="P1040" s="214">
        <f>VLOOKUP(B1040,EXPLORACION!$A$2:$P$529,16,FALSE)</f>
        <v>2171404.9378</v>
      </c>
    </row>
    <row r="1041" spans="1:16" ht="12.95" hidden="1" customHeight="1">
      <c r="A1041" s="162" t="str">
        <f t="shared" si="207"/>
        <v>LHL47P2E10</v>
      </c>
      <c r="B1041" s="130" t="str">
        <f t="shared" si="208"/>
        <v>LHL47P2</v>
      </c>
      <c r="C1041" s="254" t="str">
        <f t="shared" si="209"/>
        <v>LHL47</v>
      </c>
      <c r="D1041" s="109" t="s">
        <v>844</v>
      </c>
      <c r="E1041" s="171">
        <v>47</v>
      </c>
      <c r="F1041" s="109">
        <v>2</v>
      </c>
      <c r="G1041" s="171" t="s">
        <v>8</v>
      </c>
      <c r="H1041" s="109">
        <f t="shared" si="205"/>
        <v>10</v>
      </c>
      <c r="I1041" s="137">
        <f t="shared" si="206"/>
        <v>14</v>
      </c>
      <c r="J1041" s="133">
        <v>15</v>
      </c>
      <c r="K1041" s="137">
        <f t="shared" si="204"/>
        <v>1</v>
      </c>
      <c r="L1041" s="109" t="s">
        <v>284</v>
      </c>
      <c r="M1041" s="172" t="s">
        <v>1939</v>
      </c>
      <c r="N1041" s="109"/>
      <c r="O1041" s="135">
        <f>VLOOKUP(B1041,EXPLORACION!$A$2:$P$529,15,FALSE)</f>
        <v>4961649.7917999998</v>
      </c>
      <c r="P1041" s="214">
        <f>VLOOKUP(B1041,EXPLORACION!$A$2:$P$529,16,FALSE)</f>
        <v>2171404.9378</v>
      </c>
    </row>
    <row r="1042" spans="1:16" hidden="1">
      <c r="A1042" s="162" t="str">
        <f t="shared" si="207"/>
        <v>LHL47P3E1</v>
      </c>
      <c r="B1042" s="130" t="str">
        <f t="shared" si="208"/>
        <v>LHL47P3</v>
      </c>
      <c r="C1042" s="159" t="str">
        <f t="shared" si="209"/>
        <v>LHL47</v>
      </c>
      <c r="D1042" s="109" t="s">
        <v>844</v>
      </c>
      <c r="E1042" s="171">
        <v>47</v>
      </c>
      <c r="F1042" s="109">
        <v>3</v>
      </c>
      <c r="G1042" s="171" t="s">
        <v>8</v>
      </c>
      <c r="H1042" s="109">
        <v>1</v>
      </c>
      <c r="I1042" s="137">
        <v>0</v>
      </c>
      <c r="J1042" s="133">
        <v>0.3</v>
      </c>
      <c r="K1042" s="137">
        <f t="shared" si="204"/>
        <v>0.3</v>
      </c>
      <c r="L1042" s="109"/>
      <c r="M1042" s="172" t="s">
        <v>1916</v>
      </c>
      <c r="N1042" s="109"/>
      <c r="O1042" s="135">
        <f>VLOOKUP(B1042,EXPLORACION!$A$2:$P$529,15,FALSE)</f>
        <v>4961649.7917999998</v>
      </c>
      <c r="P1042" s="214">
        <f>VLOOKUP(B1042,EXPLORACION!$A$2:$P$529,16,FALSE)</f>
        <v>2171404.9378</v>
      </c>
    </row>
    <row r="1043" spans="1:16" ht="25.5" hidden="1">
      <c r="A1043" s="162" t="str">
        <f t="shared" ref="A1043:A1054" si="210">CONCATENATE(D1043,E1043,G1043,F1043,"E",H1043)</f>
        <v>LHL47P3E2</v>
      </c>
      <c r="B1043" s="130" t="str">
        <f t="shared" ref="B1043:B1054" si="211">CONCATENATE(D1043,E1043,G1043,F1043)</f>
        <v>LHL47P3</v>
      </c>
      <c r="C1043" s="159" t="str">
        <f t="shared" ref="C1043:C1054" si="212">CONCATENATE(D1043,E1043)</f>
        <v>LHL47</v>
      </c>
      <c r="D1043" s="109" t="s">
        <v>844</v>
      </c>
      <c r="E1043" s="171">
        <v>47</v>
      </c>
      <c r="F1043" s="109">
        <v>3</v>
      </c>
      <c r="G1043" s="171" t="s">
        <v>8</v>
      </c>
      <c r="H1043" s="109">
        <f t="shared" si="205"/>
        <v>2</v>
      </c>
      <c r="I1043" s="137">
        <f t="shared" si="206"/>
        <v>0.3</v>
      </c>
      <c r="J1043" s="133">
        <v>3</v>
      </c>
      <c r="K1043" s="137">
        <f t="shared" si="204"/>
        <v>2.7</v>
      </c>
      <c r="L1043" s="109" t="s">
        <v>284</v>
      </c>
      <c r="M1043" s="172" t="s">
        <v>1940</v>
      </c>
      <c r="N1043" s="109"/>
      <c r="O1043" s="135">
        <f>VLOOKUP(B1043,EXPLORACION!$A$2:$P$529,15,FALSE)</f>
        <v>4961649.7917999998</v>
      </c>
      <c r="P1043" s="214">
        <f>VLOOKUP(B1043,EXPLORACION!$A$2:$P$529,16,FALSE)</f>
        <v>2171404.9378</v>
      </c>
    </row>
    <row r="1044" spans="1:16" ht="25.5" hidden="1">
      <c r="A1044" s="162" t="str">
        <f t="shared" si="210"/>
        <v>LHL47P3E3</v>
      </c>
      <c r="B1044" s="130" t="str">
        <f t="shared" si="211"/>
        <v>LHL47P3</v>
      </c>
      <c r="C1044" s="159" t="str">
        <f t="shared" si="212"/>
        <v>LHL47</v>
      </c>
      <c r="D1044" s="109" t="s">
        <v>844</v>
      </c>
      <c r="E1044" s="171">
        <v>47</v>
      </c>
      <c r="F1044" s="109">
        <v>3</v>
      </c>
      <c r="G1044" s="171" t="s">
        <v>8</v>
      </c>
      <c r="H1044" s="109">
        <f t="shared" si="205"/>
        <v>3</v>
      </c>
      <c r="I1044" s="137">
        <f t="shared" si="206"/>
        <v>3</v>
      </c>
      <c r="J1044" s="133">
        <v>5</v>
      </c>
      <c r="K1044" s="137">
        <f t="shared" si="204"/>
        <v>2</v>
      </c>
      <c r="L1044" s="109" t="s">
        <v>12</v>
      </c>
      <c r="M1044" s="172" t="s">
        <v>1941</v>
      </c>
      <c r="N1044" s="109"/>
      <c r="O1044" s="135">
        <f>VLOOKUP(B1044,EXPLORACION!$A$2:$P$529,15,FALSE)</f>
        <v>4961649.7917999998</v>
      </c>
      <c r="P1044" s="214">
        <f>VLOOKUP(B1044,EXPLORACION!$A$2:$P$529,16,FALSE)</f>
        <v>2171404.9378</v>
      </c>
    </row>
    <row r="1045" spans="1:16" ht="25.5" hidden="1">
      <c r="A1045" s="162" t="str">
        <f t="shared" si="210"/>
        <v>LHL47P3E4</v>
      </c>
      <c r="B1045" s="130" t="str">
        <f t="shared" si="211"/>
        <v>LHL47P3</v>
      </c>
      <c r="C1045" s="159" t="str">
        <f t="shared" si="212"/>
        <v>LHL47</v>
      </c>
      <c r="D1045" s="109" t="s">
        <v>844</v>
      </c>
      <c r="E1045" s="171">
        <v>47</v>
      </c>
      <c r="F1045" s="109">
        <v>3</v>
      </c>
      <c r="G1045" s="171" t="s">
        <v>8</v>
      </c>
      <c r="H1045" s="109">
        <f t="shared" si="205"/>
        <v>4</v>
      </c>
      <c r="I1045" s="137">
        <f t="shared" si="206"/>
        <v>5</v>
      </c>
      <c r="J1045" s="133">
        <v>8</v>
      </c>
      <c r="K1045" s="137">
        <f t="shared" si="204"/>
        <v>3</v>
      </c>
      <c r="L1045" s="109" t="s">
        <v>338</v>
      </c>
      <c r="M1045" s="172" t="s">
        <v>1942</v>
      </c>
      <c r="N1045" s="109"/>
      <c r="O1045" s="135">
        <f>VLOOKUP(B1045,EXPLORACION!$A$2:$P$529,15,FALSE)</f>
        <v>4961649.7917999998</v>
      </c>
      <c r="P1045" s="214">
        <f>VLOOKUP(B1045,EXPLORACION!$A$2:$P$529,16,FALSE)</f>
        <v>2171404.9378</v>
      </c>
    </row>
    <row r="1046" spans="1:16" ht="38.25" hidden="1">
      <c r="A1046" s="162" t="str">
        <f t="shared" si="210"/>
        <v>LHL47P3E5</v>
      </c>
      <c r="B1046" s="130" t="str">
        <f t="shared" si="211"/>
        <v>LHL47P3</v>
      </c>
      <c r="C1046" s="159" t="str">
        <f t="shared" si="212"/>
        <v>LHL47</v>
      </c>
      <c r="D1046" s="109" t="s">
        <v>844</v>
      </c>
      <c r="E1046" s="171">
        <v>47</v>
      </c>
      <c r="F1046" s="109">
        <v>3</v>
      </c>
      <c r="G1046" s="171" t="s">
        <v>8</v>
      </c>
      <c r="H1046" s="109">
        <f t="shared" si="205"/>
        <v>5</v>
      </c>
      <c r="I1046" s="137">
        <f t="shared" si="206"/>
        <v>8</v>
      </c>
      <c r="J1046" s="133">
        <v>9.5</v>
      </c>
      <c r="K1046" s="137">
        <f t="shared" si="204"/>
        <v>1.5</v>
      </c>
      <c r="L1046" s="321" t="s">
        <v>284</v>
      </c>
      <c r="M1046" s="172" t="s">
        <v>1943</v>
      </c>
      <c r="N1046" s="109"/>
      <c r="O1046" s="135">
        <f>VLOOKUP(B1046,EXPLORACION!$A$2:$P$529,15,FALSE)</f>
        <v>4961649.7917999998</v>
      </c>
      <c r="P1046" s="214">
        <f>VLOOKUP(B1046,EXPLORACION!$A$2:$P$529,16,FALSE)</f>
        <v>2171404.9378</v>
      </c>
    </row>
    <row r="1047" spans="1:16" ht="25.5" hidden="1">
      <c r="A1047" s="162" t="str">
        <f t="shared" si="210"/>
        <v>LHL47P3E6</v>
      </c>
      <c r="B1047" s="130" t="str">
        <f t="shared" si="211"/>
        <v>LHL47P3</v>
      </c>
      <c r="C1047" s="159" t="str">
        <f t="shared" si="212"/>
        <v>LHL47</v>
      </c>
      <c r="D1047" s="109" t="s">
        <v>844</v>
      </c>
      <c r="E1047" s="171">
        <v>47</v>
      </c>
      <c r="F1047" s="109">
        <v>3</v>
      </c>
      <c r="G1047" s="171" t="s">
        <v>8</v>
      </c>
      <c r="H1047" s="109">
        <f t="shared" si="205"/>
        <v>6</v>
      </c>
      <c r="I1047" s="137">
        <f t="shared" si="206"/>
        <v>9.5</v>
      </c>
      <c r="J1047" s="133">
        <v>11</v>
      </c>
      <c r="K1047" s="137">
        <f t="shared" si="204"/>
        <v>1.5</v>
      </c>
      <c r="L1047" s="109" t="s">
        <v>285</v>
      </c>
      <c r="M1047" s="172" t="s">
        <v>1944</v>
      </c>
      <c r="N1047" s="109"/>
      <c r="O1047" s="135">
        <f>VLOOKUP(B1047,EXPLORACION!$A$2:$P$529,15,FALSE)</f>
        <v>4961649.7917999998</v>
      </c>
      <c r="P1047" s="214">
        <f>VLOOKUP(B1047,EXPLORACION!$A$2:$P$529,16,FALSE)</f>
        <v>2171404.9378</v>
      </c>
    </row>
    <row r="1048" spans="1:16" ht="25.5" hidden="1">
      <c r="A1048" s="162" t="str">
        <f t="shared" si="210"/>
        <v>LHL47P3E7</v>
      </c>
      <c r="B1048" s="130" t="str">
        <f t="shared" si="211"/>
        <v>LHL47P3</v>
      </c>
      <c r="C1048" s="159" t="str">
        <f t="shared" si="212"/>
        <v>LHL47</v>
      </c>
      <c r="D1048" s="109" t="s">
        <v>844</v>
      </c>
      <c r="E1048" s="171">
        <v>47</v>
      </c>
      <c r="F1048" s="109">
        <v>3</v>
      </c>
      <c r="G1048" s="171" t="s">
        <v>8</v>
      </c>
      <c r="H1048" s="109">
        <f t="shared" si="205"/>
        <v>7</v>
      </c>
      <c r="I1048" s="137">
        <f t="shared" si="206"/>
        <v>11</v>
      </c>
      <c r="J1048" s="133">
        <v>12</v>
      </c>
      <c r="K1048" s="137">
        <f t="shared" si="204"/>
        <v>1</v>
      </c>
      <c r="L1048" s="109" t="s">
        <v>286</v>
      </c>
      <c r="M1048" s="172" t="s">
        <v>1945</v>
      </c>
      <c r="N1048" s="109"/>
      <c r="O1048" s="135">
        <f>VLOOKUP(B1048,EXPLORACION!$A$2:$P$529,15,FALSE)</f>
        <v>4961649.7917999998</v>
      </c>
      <c r="P1048" s="214">
        <f>VLOOKUP(B1048,EXPLORACION!$A$2:$P$529,16,FALSE)</f>
        <v>2171404.9378</v>
      </c>
    </row>
    <row r="1049" spans="1:16" ht="25.5" hidden="1">
      <c r="A1049" s="162" t="str">
        <f t="shared" si="210"/>
        <v>LHL47P3E8</v>
      </c>
      <c r="B1049" s="130" t="str">
        <f t="shared" si="211"/>
        <v>LHL47P3</v>
      </c>
      <c r="C1049" s="159" t="str">
        <f t="shared" si="212"/>
        <v>LHL47</v>
      </c>
      <c r="D1049" s="109" t="s">
        <v>844</v>
      </c>
      <c r="E1049" s="171">
        <v>47</v>
      </c>
      <c r="F1049" s="109">
        <v>3</v>
      </c>
      <c r="G1049" s="171" t="s">
        <v>8</v>
      </c>
      <c r="H1049" s="109">
        <f t="shared" si="205"/>
        <v>8</v>
      </c>
      <c r="I1049" s="137">
        <f t="shared" si="206"/>
        <v>12</v>
      </c>
      <c r="J1049" s="133">
        <v>14</v>
      </c>
      <c r="K1049" s="137">
        <f t="shared" si="204"/>
        <v>2</v>
      </c>
      <c r="L1049" s="109" t="s">
        <v>284</v>
      </c>
      <c r="M1049" s="172" t="s">
        <v>1946</v>
      </c>
      <c r="N1049" s="109"/>
      <c r="O1049" s="135">
        <f>VLOOKUP(B1049,EXPLORACION!$A$2:$P$529,15,FALSE)</f>
        <v>4961649.7917999998</v>
      </c>
      <c r="P1049" s="214">
        <f>VLOOKUP(B1049,EXPLORACION!$A$2:$P$529,16,FALSE)</f>
        <v>2171404.9378</v>
      </c>
    </row>
    <row r="1050" spans="1:16" ht="25.5" hidden="1">
      <c r="A1050" s="162" t="str">
        <f t="shared" si="210"/>
        <v>LHL47P3E9</v>
      </c>
      <c r="B1050" s="130" t="str">
        <f t="shared" si="211"/>
        <v>LHL47P3</v>
      </c>
      <c r="C1050" s="159" t="str">
        <f t="shared" si="212"/>
        <v>LHL47</v>
      </c>
      <c r="D1050" s="109" t="s">
        <v>844</v>
      </c>
      <c r="E1050" s="171">
        <v>47</v>
      </c>
      <c r="F1050" s="109">
        <v>3</v>
      </c>
      <c r="G1050" s="171" t="s">
        <v>8</v>
      </c>
      <c r="H1050" s="109">
        <f t="shared" si="205"/>
        <v>9</v>
      </c>
      <c r="I1050" s="137">
        <f t="shared" si="206"/>
        <v>14</v>
      </c>
      <c r="J1050" s="133">
        <v>16</v>
      </c>
      <c r="K1050" s="137">
        <f t="shared" si="204"/>
        <v>2</v>
      </c>
      <c r="L1050" s="109" t="s">
        <v>341</v>
      </c>
      <c r="M1050" s="172" t="s">
        <v>1947</v>
      </c>
      <c r="N1050" s="109"/>
      <c r="O1050" s="135">
        <f>VLOOKUP(B1050,EXPLORACION!$A$2:$P$529,15,FALSE)</f>
        <v>4961649.7917999998</v>
      </c>
      <c r="P1050" s="214">
        <f>VLOOKUP(B1050,EXPLORACION!$A$2:$P$529,16,FALSE)</f>
        <v>2171404.9378</v>
      </c>
    </row>
    <row r="1051" spans="1:16" ht="25.5" hidden="1">
      <c r="A1051" s="162" t="str">
        <f t="shared" si="210"/>
        <v>LHL47P3E10</v>
      </c>
      <c r="B1051" s="130" t="str">
        <f t="shared" si="211"/>
        <v>LHL47P3</v>
      </c>
      <c r="C1051" s="159" t="str">
        <f t="shared" si="212"/>
        <v>LHL47</v>
      </c>
      <c r="D1051" s="109" t="s">
        <v>844</v>
      </c>
      <c r="E1051" s="171">
        <v>47</v>
      </c>
      <c r="F1051" s="109">
        <v>3</v>
      </c>
      <c r="G1051" s="171" t="s">
        <v>8</v>
      </c>
      <c r="H1051" s="109">
        <f t="shared" si="205"/>
        <v>10</v>
      </c>
      <c r="I1051" s="137">
        <f t="shared" si="206"/>
        <v>16</v>
      </c>
      <c r="J1051" s="133">
        <v>18</v>
      </c>
      <c r="K1051" s="137">
        <f t="shared" si="204"/>
        <v>2</v>
      </c>
      <c r="L1051" s="109" t="s">
        <v>284</v>
      </c>
      <c r="M1051" s="172" t="s">
        <v>1948</v>
      </c>
      <c r="N1051" s="109"/>
      <c r="O1051" s="135">
        <f>VLOOKUP(B1051,EXPLORACION!$A$2:$P$529,15,FALSE)</f>
        <v>4961649.7917999998</v>
      </c>
      <c r="P1051" s="214">
        <f>VLOOKUP(B1051,EXPLORACION!$A$2:$P$529,16,FALSE)</f>
        <v>2171404.9378</v>
      </c>
    </row>
    <row r="1052" spans="1:16" ht="25.5" hidden="1">
      <c r="A1052" s="162" t="str">
        <f t="shared" si="210"/>
        <v>LHL47P3E11</v>
      </c>
      <c r="B1052" s="130" t="str">
        <f t="shared" si="211"/>
        <v>LHL47P3</v>
      </c>
      <c r="C1052" s="159" t="str">
        <f t="shared" si="212"/>
        <v>LHL47</v>
      </c>
      <c r="D1052" s="109" t="s">
        <v>844</v>
      </c>
      <c r="E1052" s="171">
        <v>47</v>
      </c>
      <c r="F1052" s="109">
        <v>3</v>
      </c>
      <c r="G1052" s="171" t="s">
        <v>8</v>
      </c>
      <c r="H1052" s="109">
        <f t="shared" si="205"/>
        <v>11</v>
      </c>
      <c r="I1052" s="137">
        <f t="shared" si="206"/>
        <v>18</v>
      </c>
      <c r="J1052" s="133">
        <v>24</v>
      </c>
      <c r="K1052" s="137">
        <f t="shared" si="204"/>
        <v>6</v>
      </c>
      <c r="L1052" s="109" t="s">
        <v>286</v>
      </c>
      <c r="M1052" s="172" t="s">
        <v>1949</v>
      </c>
      <c r="N1052" s="109"/>
      <c r="O1052" s="135">
        <f>VLOOKUP(B1052,EXPLORACION!$A$2:$P$529,15,FALSE)</f>
        <v>4961649.7917999998</v>
      </c>
      <c r="P1052" s="214">
        <f>VLOOKUP(B1052,EXPLORACION!$A$2:$P$529,16,FALSE)</f>
        <v>2171404.9378</v>
      </c>
    </row>
    <row r="1053" spans="1:16" hidden="1">
      <c r="A1053" s="162" t="str">
        <f t="shared" si="210"/>
        <v>LHL47P3E12</v>
      </c>
      <c r="B1053" s="130" t="str">
        <f t="shared" si="211"/>
        <v>LHL47P3</v>
      </c>
      <c r="C1053" s="159" t="str">
        <f t="shared" si="212"/>
        <v>LHL47</v>
      </c>
      <c r="D1053" s="109" t="s">
        <v>844</v>
      </c>
      <c r="E1053" s="171">
        <v>47</v>
      </c>
      <c r="F1053" s="109">
        <v>3</v>
      </c>
      <c r="G1053" s="171" t="s">
        <v>8</v>
      </c>
      <c r="H1053" s="109">
        <f t="shared" si="205"/>
        <v>12</v>
      </c>
      <c r="I1053" s="137">
        <f t="shared" si="206"/>
        <v>24</v>
      </c>
      <c r="J1053" s="133">
        <v>25</v>
      </c>
      <c r="K1053" s="137">
        <f t="shared" si="204"/>
        <v>1</v>
      </c>
      <c r="L1053" s="109" t="s">
        <v>284</v>
      </c>
      <c r="M1053" s="172" t="s">
        <v>1950</v>
      </c>
      <c r="N1053" s="109"/>
      <c r="O1053" s="135">
        <f>VLOOKUP(B1053,EXPLORACION!$A$2:$P$529,15,FALSE)</f>
        <v>4961649.7917999998</v>
      </c>
      <c r="P1053" s="214">
        <f>VLOOKUP(B1053,EXPLORACION!$A$2:$P$529,16,FALSE)</f>
        <v>2171404.9378</v>
      </c>
    </row>
    <row r="1054" spans="1:16" hidden="1">
      <c r="A1054" s="162" t="str">
        <f t="shared" si="210"/>
        <v>LHL47P4E1</v>
      </c>
      <c r="B1054" s="130" t="str">
        <f t="shared" si="211"/>
        <v>LHL47P4</v>
      </c>
      <c r="C1054" s="159" t="str">
        <f t="shared" si="212"/>
        <v>LHL47</v>
      </c>
      <c r="D1054" s="109" t="s">
        <v>844</v>
      </c>
      <c r="E1054" s="171">
        <v>47</v>
      </c>
      <c r="F1054" s="109">
        <v>4</v>
      </c>
      <c r="G1054" s="171" t="s">
        <v>8</v>
      </c>
      <c r="H1054" s="109">
        <v>1</v>
      </c>
      <c r="I1054" s="137">
        <v>0</v>
      </c>
      <c r="J1054" s="133">
        <v>0.2</v>
      </c>
      <c r="K1054" s="137">
        <f t="shared" si="204"/>
        <v>0.2</v>
      </c>
      <c r="L1054" s="109" t="s">
        <v>354</v>
      </c>
      <c r="M1054" s="172" t="s">
        <v>1951</v>
      </c>
      <c r="N1054" s="109"/>
      <c r="O1054" s="135">
        <f>VLOOKUP(B1054,EXPLORACION!$A$2:$P$529,15,FALSE)</f>
        <v>4961649.7917999998</v>
      </c>
      <c r="P1054" s="214">
        <f>VLOOKUP(B1054,EXPLORACION!$A$2:$P$529,16,FALSE)</f>
        <v>2171404.9378</v>
      </c>
    </row>
    <row r="1055" spans="1:16" ht="12.95" hidden="1" customHeight="1">
      <c r="A1055" s="162" t="str">
        <f t="shared" ref="A1055:A1060" si="213">CONCATENATE(D1055,E1055,G1055,F1055,"E",H1055)</f>
        <v>LHL47P4E2</v>
      </c>
      <c r="B1055" s="130" t="str">
        <f t="shared" ref="B1055:B1060" si="214">CONCATENATE(D1055,E1055,G1055,F1055)</f>
        <v>LHL47P4</v>
      </c>
      <c r="C1055" s="159" t="str">
        <f t="shared" ref="C1055:C1060" si="215">CONCATENATE(D1055,E1055)</f>
        <v>LHL47</v>
      </c>
      <c r="D1055" s="109" t="s">
        <v>844</v>
      </c>
      <c r="E1055" s="171">
        <v>47</v>
      </c>
      <c r="F1055" s="109">
        <v>4</v>
      </c>
      <c r="G1055" s="171" t="s">
        <v>8</v>
      </c>
      <c r="H1055" s="109">
        <f t="shared" si="205"/>
        <v>2</v>
      </c>
      <c r="I1055" s="137">
        <f t="shared" si="206"/>
        <v>0.2</v>
      </c>
      <c r="J1055" s="133">
        <v>3</v>
      </c>
      <c r="K1055" s="137">
        <f t="shared" si="204"/>
        <v>2.8</v>
      </c>
      <c r="L1055" s="109" t="s">
        <v>12</v>
      </c>
      <c r="M1055" s="172" t="s">
        <v>1952</v>
      </c>
      <c r="N1055" s="109"/>
      <c r="O1055" s="135">
        <f>VLOOKUP(B1055,EXPLORACION!$A$2:$P$529,15,FALSE)</f>
        <v>4961649.7917999998</v>
      </c>
      <c r="P1055" s="214">
        <f>VLOOKUP(B1055,EXPLORACION!$A$2:$P$529,16,FALSE)</f>
        <v>2171404.9378</v>
      </c>
    </row>
    <row r="1056" spans="1:16" ht="12.95" hidden="1" customHeight="1">
      <c r="A1056" s="162" t="str">
        <f t="shared" si="213"/>
        <v>LHL47P4E3</v>
      </c>
      <c r="B1056" s="130" t="str">
        <f t="shared" si="214"/>
        <v>LHL47P4</v>
      </c>
      <c r="C1056" s="159" t="str">
        <f t="shared" si="215"/>
        <v>LHL47</v>
      </c>
      <c r="D1056" s="109" t="s">
        <v>844</v>
      </c>
      <c r="E1056" s="171">
        <v>47</v>
      </c>
      <c r="F1056" s="109">
        <v>4</v>
      </c>
      <c r="G1056" s="171" t="s">
        <v>8</v>
      </c>
      <c r="H1056" s="109">
        <f t="shared" si="205"/>
        <v>3</v>
      </c>
      <c r="I1056" s="137">
        <f t="shared" si="206"/>
        <v>3</v>
      </c>
      <c r="J1056" s="133">
        <v>8.5</v>
      </c>
      <c r="K1056" s="137">
        <f t="shared" si="204"/>
        <v>5.5</v>
      </c>
      <c r="L1056" s="109" t="s">
        <v>1915</v>
      </c>
      <c r="M1056" s="172" t="s">
        <v>1953</v>
      </c>
      <c r="N1056" s="109"/>
      <c r="O1056" s="135">
        <f>VLOOKUP(B1056,EXPLORACION!$A$2:$P$529,15,FALSE)</f>
        <v>4961649.7917999998</v>
      </c>
      <c r="P1056" s="214">
        <f>VLOOKUP(B1056,EXPLORACION!$A$2:$P$529,16,FALSE)</f>
        <v>2171404.9378</v>
      </c>
    </row>
    <row r="1057" spans="1:16" ht="12.95" hidden="1" customHeight="1">
      <c r="A1057" s="162" t="str">
        <f t="shared" si="213"/>
        <v>LHL47P4E4</v>
      </c>
      <c r="B1057" s="130" t="str">
        <f t="shared" si="214"/>
        <v>LHL47P4</v>
      </c>
      <c r="C1057" s="159" t="str">
        <f t="shared" si="215"/>
        <v>LHL47</v>
      </c>
      <c r="D1057" s="109" t="s">
        <v>844</v>
      </c>
      <c r="E1057" s="171">
        <v>47</v>
      </c>
      <c r="F1057" s="109">
        <v>4</v>
      </c>
      <c r="G1057" s="171" t="s">
        <v>8</v>
      </c>
      <c r="H1057" s="109">
        <f t="shared" si="205"/>
        <v>4</v>
      </c>
      <c r="I1057" s="137">
        <f t="shared" si="206"/>
        <v>8.5</v>
      </c>
      <c r="J1057" s="133">
        <v>10</v>
      </c>
      <c r="K1057" s="137">
        <f t="shared" si="204"/>
        <v>1.5</v>
      </c>
      <c r="L1057" s="109" t="s">
        <v>284</v>
      </c>
      <c r="M1057" s="172" t="s">
        <v>1954</v>
      </c>
      <c r="N1057" s="109"/>
      <c r="O1057" s="135">
        <f>VLOOKUP(B1057,EXPLORACION!$A$2:$P$529,15,FALSE)</f>
        <v>4961649.7917999998</v>
      </c>
      <c r="P1057" s="214">
        <f>VLOOKUP(B1057,EXPLORACION!$A$2:$P$529,16,FALSE)</f>
        <v>2171404.9378</v>
      </c>
    </row>
    <row r="1058" spans="1:16" ht="12.95" hidden="1" customHeight="1">
      <c r="A1058" s="162" t="str">
        <f t="shared" si="213"/>
        <v>LHL47P4E5</v>
      </c>
      <c r="B1058" s="130" t="str">
        <f t="shared" si="214"/>
        <v>LHL47P4</v>
      </c>
      <c r="C1058" s="159" t="str">
        <f t="shared" si="215"/>
        <v>LHL47</v>
      </c>
      <c r="D1058" s="109" t="s">
        <v>844</v>
      </c>
      <c r="E1058" s="171">
        <v>47</v>
      </c>
      <c r="F1058" s="109">
        <v>4</v>
      </c>
      <c r="G1058" s="171" t="s">
        <v>8</v>
      </c>
      <c r="H1058" s="109">
        <f t="shared" si="205"/>
        <v>5</v>
      </c>
      <c r="I1058" s="137">
        <f t="shared" si="206"/>
        <v>10</v>
      </c>
      <c r="J1058" s="133">
        <v>13</v>
      </c>
      <c r="K1058" s="137">
        <f t="shared" si="204"/>
        <v>3</v>
      </c>
      <c r="L1058" s="109" t="s">
        <v>355</v>
      </c>
      <c r="M1058" s="172" t="s">
        <v>1955</v>
      </c>
      <c r="N1058" s="109"/>
      <c r="O1058" s="135">
        <f>VLOOKUP(B1058,EXPLORACION!$A$2:$P$529,15,FALSE)</f>
        <v>4961649.7917999998</v>
      </c>
      <c r="P1058" s="214">
        <f>VLOOKUP(B1058,EXPLORACION!$A$2:$P$529,16,FALSE)</f>
        <v>2171404.9378</v>
      </c>
    </row>
    <row r="1059" spans="1:16" ht="12.95" hidden="1" customHeight="1">
      <c r="A1059" s="162" t="str">
        <f t="shared" si="213"/>
        <v>LHL47P4E6</v>
      </c>
      <c r="B1059" s="130" t="str">
        <f t="shared" si="214"/>
        <v>LHL47P4</v>
      </c>
      <c r="C1059" s="159" t="str">
        <f t="shared" si="215"/>
        <v>LHL47</v>
      </c>
      <c r="D1059" s="109" t="s">
        <v>844</v>
      </c>
      <c r="E1059" s="171">
        <v>47</v>
      </c>
      <c r="F1059" s="109">
        <v>4</v>
      </c>
      <c r="G1059" s="171" t="s">
        <v>8</v>
      </c>
      <c r="H1059" s="109">
        <f t="shared" si="205"/>
        <v>6</v>
      </c>
      <c r="I1059" s="137">
        <f t="shared" si="206"/>
        <v>13</v>
      </c>
      <c r="J1059" s="133">
        <v>14</v>
      </c>
      <c r="K1059" s="137">
        <f t="shared" si="204"/>
        <v>1</v>
      </c>
      <c r="L1059" s="109" t="s">
        <v>284</v>
      </c>
      <c r="M1059" s="172" t="s">
        <v>1956</v>
      </c>
      <c r="N1059" s="109"/>
      <c r="O1059" s="135">
        <f>VLOOKUP(B1059,EXPLORACION!$A$2:$P$529,15,FALSE)</f>
        <v>4961649.7917999998</v>
      </c>
      <c r="P1059" s="214">
        <f>VLOOKUP(B1059,EXPLORACION!$A$2:$P$529,16,FALSE)</f>
        <v>2171404.9378</v>
      </c>
    </row>
    <row r="1060" spans="1:16" ht="12.95" hidden="1" customHeight="1">
      <c r="A1060" s="162" t="str">
        <f t="shared" si="213"/>
        <v>LHL47P4E7</v>
      </c>
      <c r="B1060" s="130" t="str">
        <f t="shared" si="214"/>
        <v>LHL47P4</v>
      </c>
      <c r="C1060" s="159" t="str">
        <f t="shared" si="215"/>
        <v>LHL47</v>
      </c>
      <c r="D1060" s="109" t="s">
        <v>844</v>
      </c>
      <c r="E1060" s="171">
        <v>47</v>
      </c>
      <c r="F1060" s="109">
        <v>4</v>
      </c>
      <c r="G1060" s="171" t="s">
        <v>8</v>
      </c>
      <c r="H1060" s="109">
        <f t="shared" si="205"/>
        <v>7</v>
      </c>
      <c r="I1060" s="137">
        <f t="shared" si="206"/>
        <v>14</v>
      </c>
      <c r="J1060" s="133">
        <v>15</v>
      </c>
      <c r="K1060" s="137">
        <f t="shared" si="204"/>
        <v>1</v>
      </c>
      <c r="L1060" s="109" t="s">
        <v>286</v>
      </c>
      <c r="M1060" s="172" t="s">
        <v>1957</v>
      </c>
      <c r="N1060" s="109"/>
      <c r="O1060" s="135">
        <f>VLOOKUP(B1060,EXPLORACION!$A$2:$P$529,15,FALSE)</f>
        <v>4961649.7917999998</v>
      </c>
      <c r="P1060" s="214">
        <f>VLOOKUP(B1060,EXPLORACION!$A$2:$P$529,16,FALSE)</f>
        <v>2171404.9378</v>
      </c>
    </row>
    <row r="1061" spans="1:16" ht="38.25">
      <c r="A1061" s="162" t="str">
        <f t="shared" ref="A1061:A1095" si="216">CONCATENATE(D1061,E1061,G1061,F1061,"E",H1061)</f>
        <v>PYA48P1E1</v>
      </c>
      <c r="B1061" s="130" t="str">
        <f t="shared" ref="B1061:B1095" si="217">CONCATENATE(D1061,E1061,G1061,F1061)</f>
        <v>PYA48P1</v>
      </c>
      <c r="C1061" s="159" t="str">
        <f t="shared" ref="C1061:C1095" si="218">CONCATENATE(D1061,E1061)</f>
        <v>PYA48</v>
      </c>
      <c r="D1061" s="220" t="s">
        <v>1368</v>
      </c>
      <c r="E1061" s="253">
        <v>48</v>
      </c>
      <c r="F1061" s="220">
        <v>1</v>
      </c>
      <c r="G1061" s="253" t="s">
        <v>8</v>
      </c>
      <c r="H1061" s="220">
        <v>1</v>
      </c>
      <c r="I1061" s="221">
        <v>0</v>
      </c>
      <c r="J1061" s="222">
        <v>2</v>
      </c>
      <c r="K1061" s="137">
        <f t="shared" ref="K1061:K1095" si="219">J1061-I1061</f>
        <v>2</v>
      </c>
      <c r="L1061" s="109"/>
      <c r="M1061" s="172" t="s">
        <v>1980</v>
      </c>
      <c r="N1061" s="109"/>
      <c r="O1061" s="135">
        <f>VLOOKUP(B1061,EXPLORACION!$A$2:$P$529,15,FALSE)</f>
        <v>4960545.7836999996</v>
      </c>
      <c r="P1061" s="214">
        <f>VLOOKUP(B1061,EXPLORACION!$A$2:$P$529,16,FALSE)</f>
        <v>2170702.9249999998</v>
      </c>
    </row>
    <row r="1062" spans="1:16" ht="140.25">
      <c r="A1062" s="162" t="str">
        <f t="shared" si="216"/>
        <v>PYA48P1E2</v>
      </c>
      <c r="B1062" s="130" t="str">
        <f t="shared" si="217"/>
        <v>PYA48P1</v>
      </c>
      <c r="C1062" s="159" t="str">
        <f t="shared" si="218"/>
        <v>PYA48</v>
      </c>
      <c r="D1062" s="220" t="s">
        <v>1368</v>
      </c>
      <c r="E1062" s="253">
        <v>48</v>
      </c>
      <c r="F1062" s="220">
        <v>1</v>
      </c>
      <c r="G1062" s="253" t="s">
        <v>8</v>
      </c>
      <c r="H1062" s="220">
        <v>2</v>
      </c>
      <c r="I1062" s="221">
        <f>J1061</f>
        <v>2</v>
      </c>
      <c r="J1062" s="222">
        <v>3.5</v>
      </c>
      <c r="K1062" s="137">
        <f t="shared" si="219"/>
        <v>1.5</v>
      </c>
      <c r="L1062" s="109" t="s">
        <v>284</v>
      </c>
      <c r="M1062" s="172" t="s">
        <v>1979</v>
      </c>
      <c r="N1062" s="109"/>
      <c r="O1062" s="135">
        <f>VLOOKUP(B1062,EXPLORACION!$A$2:$P$529,15,FALSE)</f>
        <v>4960545.7836999996</v>
      </c>
      <c r="P1062" s="214">
        <f>VLOOKUP(B1062,EXPLORACION!$A$2:$P$529,16,FALSE)</f>
        <v>2170702.9249999998</v>
      </c>
    </row>
    <row r="1063" spans="1:16" ht="165.75">
      <c r="A1063" s="162" t="str">
        <f t="shared" si="216"/>
        <v>PYA48P1E3</v>
      </c>
      <c r="B1063" s="130" t="str">
        <f t="shared" si="217"/>
        <v>PYA48P1</v>
      </c>
      <c r="C1063" s="159" t="str">
        <f t="shared" si="218"/>
        <v>PYA48</v>
      </c>
      <c r="D1063" s="220" t="s">
        <v>1368</v>
      </c>
      <c r="E1063" s="253">
        <v>48</v>
      </c>
      <c r="F1063" s="220">
        <v>1</v>
      </c>
      <c r="G1063" s="253" t="s">
        <v>8</v>
      </c>
      <c r="H1063" s="220">
        <v>3</v>
      </c>
      <c r="I1063" s="221">
        <f>J1062</f>
        <v>3.5</v>
      </c>
      <c r="J1063" s="222">
        <v>4.5</v>
      </c>
      <c r="K1063" s="137">
        <f t="shared" si="219"/>
        <v>1</v>
      </c>
      <c r="L1063" s="109" t="s">
        <v>284</v>
      </c>
      <c r="M1063" s="172" t="s">
        <v>1978</v>
      </c>
      <c r="N1063" s="109"/>
      <c r="O1063" s="135">
        <f>VLOOKUP(B1063,EXPLORACION!$A$2:$P$529,15,FALSE)</f>
        <v>4960545.7836999996</v>
      </c>
      <c r="P1063" s="214">
        <f>VLOOKUP(B1063,EXPLORACION!$A$2:$P$529,16,FALSE)</f>
        <v>2170702.9249999998</v>
      </c>
    </row>
    <row r="1064" spans="1:16" ht="38.25">
      <c r="A1064" s="162" t="str">
        <f t="shared" si="216"/>
        <v>PYA48P1E4</v>
      </c>
      <c r="B1064" s="130" t="str">
        <f t="shared" si="217"/>
        <v>PYA48P1</v>
      </c>
      <c r="C1064" s="159" t="str">
        <f t="shared" si="218"/>
        <v>PYA48</v>
      </c>
      <c r="D1064" s="220" t="s">
        <v>1368</v>
      </c>
      <c r="E1064" s="253">
        <v>48</v>
      </c>
      <c r="F1064" s="220">
        <v>1</v>
      </c>
      <c r="G1064" s="253" t="s">
        <v>8</v>
      </c>
      <c r="H1064" s="220">
        <v>4</v>
      </c>
      <c r="I1064" s="221">
        <f>J1063</f>
        <v>4.5</v>
      </c>
      <c r="J1064" s="222">
        <v>10</v>
      </c>
      <c r="K1064" s="137">
        <f t="shared" si="219"/>
        <v>5.5</v>
      </c>
      <c r="L1064" s="109"/>
      <c r="M1064" s="172" t="s">
        <v>1977</v>
      </c>
      <c r="N1064" s="109"/>
      <c r="O1064" s="135">
        <f>VLOOKUP(B1064,EXPLORACION!$A$2:$P$529,15,FALSE)</f>
        <v>4960545.7836999996</v>
      </c>
      <c r="P1064" s="214">
        <f>VLOOKUP(B1064,EXPLORACION!$A$2:$P$529,16,FALSE)</f>
        <v>2170702.9249999998</v>
      </c>
    </row>
    <row r="1065" spans="1:16" ht="38.25">
      <c r="A1065" s="162" t="str">
        <f t="shared" si="216"/>
        <v>PYA48P2E4</v>
      </c>
      <c r="B1065" s="130" t="str">
        <f t="shared" si="217"/>
        <v>PYA48P2</v>
      </c>
      <c r="C1065" s="159" t="str">
        <f t="shared" si="218"/>
        <v>PYA48</v>
      </c>
      <c r="D1065" s="220" t="s">
        <v>1368</v>
      </c>
      <c r="E1065" s="253">
        <v>48</v>
      </c>
      <c r="F1065" s="220">
        <v>2</v>
      </c>
      <c r="G1065" s="253" t="s">
        <v>8</v>
      </c>
      <c r="H1065" s="220">
        <v>4</v>
      </c>
      <c r="I1065" s="221">
        <v>0</v>
      </c>
      <c r="J1065" s="222">
        <v>0.2</v>
      </c>
      <c r="K1065" s="137">
        <f t="shared" si="219"/>
        <v>0.2</v>
      </c>
      <c r="L1065" s="109"/>
      <c r="M1065" s="172" t="s">
        <v>1981</v>
      </c>
      <c r="N1065" s="109"/>
      <c r="O1065" s="135">
        <f>VLOOKUP(B1065,EXPLORACION!$A$2:$P$529,15,FALSE)</f>
        <v>4960545.7836999996</v>
      </c>
      <c r="P1065" s="214">
        <f>VLOOKUP(B1065,EXPLORACION!$A$2:$P$529,16,FALSE)</f>
        <v>2170702.9249999998</v>
      </c>
    </row>
    <row r="1066" spans="1:16" ht="140.25">
      <c r="A1066" s="162" t="str">
        <f t="shared" si="216"/>
        <v>PYA48P2E1</v>
      </c>
      <c r="B1066" s="130" t="str">
        <f t="shared" si="217"/>
        <v>PYA48P2</v>
      </c>
      <c r="C1066" s="159" t="str">
        <f t="shared" si="218"/>
        <v>PYA48</v>
      </c>
      <c r="D1066" s="220" t="s">
        <v>1368</v>
      </c>
      <c r="E1066" s="253">
        <v>48</v>
      </c>
      <c r="F1066" s="220">
        <v>2</v>
      </c>
      <c r="G1066" s="253" t="s">
        <v>8</v>
      </c>
      <c r="H1066" s="220">
        <v>1</v>
      </c>
      <c r="I1066" s="221">
        <f>J1065</f>
        <v>0.2</v>
      </c>
      <c r="J1066" s="133">
        <v>3.1</v>
      </c>
      <c r="K1066" s="137">
        <f t="shared" si="219"/>
        <v>2.9</v>
      </c>
      <c r="L1066" s="109" t="s">
        <v>285</v>
      </c>
      <c r="M1066" s="172" t="s">
        <v>1982</v>
      </c>
      <c r="N1066" s="109"/>
      <c r="O1066" s="135">
        <f>VLOOKUP(B1066,EXPLORACION!$A$2:$P$529,15,FALSE)</f>
        <v>4960545.7836999996</v>
      </c>
      <c r="P1066" s="214">
        <f>VLOOKUP(B1066,EXPLORACION!$A$2:$P$529,16,FALSE)</f>
        <v>2170702.9249999998</v>
      </c>
    </row>
    <row r="1067" spans="1:16" ht="153">
      <c r="A1067" s="162" t="str">
        <f t="shared" si="216"/>
        <v>PYA48P2E2</v>
      </c>
      <c r="B1067" s="130" t="str">
        <f t="shared" si="217"/>
        <v>PYA48P2</v>
      </c>
      <c r="C1067" s="159" t="str">
        <f t="shared" si="218"/>
        <v>PYA48</v>
      </c>
      <c r="D1067" s="220" t="s">
        <v>1368</v>
      </c>
      <c r="E1067" s="253">
        <v>48</v>
      </c>
      <c r="F1067" s="220">
        <v>2</v>
      </c>
      <c r="G1067" s="253" t="s">
        <v>8</v>
      </c>
      <c r="H1067" s="220">
        <v>2</v>
      </c>
      <c r="I1067" s="221">
        <f>J1066</f>
        <v>3.1</v>
      </c>
      <c r="J1067" s="133">
        <v>4.5</v>
      </c>
      <c r="K1067" s="137">
        <f t="shared" si="219"/>
        <v>1.4</v>
      </c>
      <c r="L1067" s="109" t="s">
        <v>284</v>
      </c>
      <c r="M1067" s="172" t="s">
        <v>1983</v>
      </c>
      <c r="N1067" s="109"/>
      <c r="O1067" s="135">
        <f>VLOOKUP(B1067,EXPLORACION!$A$2:$P$529,15,FALSE)</f>
        <v>4960545.7836999996</v>
      </c>
      <c r="P1067" s="214">
        <f>VLOOKUP(B1067,EXPLORACION!$A$2:$P$529,16,FALSE)</f>
        <v>2170702.9249999998</v>
      </c>
    </row>
    <row r="1068" spans="1:16" ht="38.25">
      <c r="A1068" s="162" t="str">
        <f t="shared" si="216"/>
        <v>PYA48P2E3</v>
      </c>
      <c r="B1068" s="130" t="str">
        <f t="shared" si="217"/>
        <v>PYA48P2</v>
      </c>
      <c r="C1068" s="159" t="str">
        <f t="shared" si="218"/>
        <v>PYA48</v>
      </c>
      <c r="D1068" s="220" t="s">
        <v>1368</v>
      </c>
      <c r="E1068" s="253">
        <v>48</v>
      </c>
      <c r="F1068" s="220">
        <v>2</v>
      </c>
      <c r="G1068" s="253" t="s">
        <v>8</v>
      </c>
      <c r="H1068" s="220">
        <v>3</v>
      </c>
      <c r="I1068" s="221">
        <f>J1067</f>
        <v>4.5</v>
      </c>
      <c r="J1068" s="133">
        <v>10</v>
      </c>
      <c r="K1068" s="137">
        <f t="shared" si="219"/>
        <v>5.5</v>
      </c>
      <c r="L1068" s="109"/>
      <c r="M1068" s="172" t="s">
        <v>1984</v>
      </c>
      <c r="N1068" s="109"/>
      <c r="O1068" s="135">
        <f>VLOOKUP(B1068,EXPLORACION!$A$2:$P$529,15,FALSE)</f>
        <v>4960545.7836999996</v>
      </c>
      <c r="P1068" s="214">
        <f>VLOOKUP(B1068,EXPLORACION!$A$2:$P$529,16,FALSE)</f>
        <v>2170702.9249999998</v>
      </c>
    </row>
    <row r="1069" spans="1:16" ht="38.25">
      <c r="A1069" s="162" t="str">
        <f t="shared" si="216"/>
        <v>PYA48P3E4</v>
      </c>
      <c r="B1069" s="130" t="str">
        <f t="shared" si="217"/>
        <v>PYA48P3</v>
      </c>
      <c r="C1069" s="159" t="str">
        <f t="shared" si="218"/>
        <v>PYA48</v>
      </c>
      <c r="D1069" s="220" t="s">
        <v>1368</v>
      </c>
      <c r="E1069" s="253">
        <v>48</v>
      </c>
      <c r="F1069" s="220">
        <v>3</v>
      </c>
      <c r="G1069" s="253" t="s">
        <v>8</v>
      </c>
      <c r="H1069" s="220">
        <v>4</v>
      </c>
      <c r="I1069" s="137">
        <v>0</v>
      </c>
      <c r="J1069" s="133">
        <v>0.2</v>
      </c>
      <c r="K1069" s="137">
        <f t="shared" si="219"/>
        <v>0.2</v>
      </c>
      <c r="L1069" s="109"/>
      <c r="M1069" s="172" t="s">
        <v>1985</v>
      </c>
      <c r="N1069" s="109"/>
      <c r="O1069" s="135">
        <f>VLOOKUP(B1069,EXPLORACION!$A$2:$P$529,15,FALSE)</f>
        <v>4960545.7836999996</v>
      </c>
      <c r="P1069" s="214">
        <f>VLOOKUP(B1069,EXPLORACION!$A$2:$P$529,16,FALSE)</f>
        <v>2170702.9249999998</v>
      </c>
    </row>
    <row r="1070" spans="1:16" ht="114.75">
      <c r="A1070" s="162" t="str">
        <f t="shared" si="216"/>
        <v>PYA48P3E1</v>
      </c>
      <c r="B1070" s="130" t="str">
        <f t="shared" si="217"/>
        <v>PYA48P3</v>
      </c>
      <c r="C1070" s="159" t="str">
        <f t="shared" si="218"/>
        <v>PYA48</v>
      </c>
      <c r="D1070" s="109" t="s">
        <v>1368</v>
      </c>
      <c r="E1070" s="253">
        <v>48</v>
      </c>
      <c r="F1070" s="109">
        <v>3</v>
      </c>
      <c r="G1070" s="171" t="s">
        <v>8</v>
      </c>
      <c r="H1070" s="109">
        <v>1</v>
      </c>
      <c r="I1070" s="221">
        <f>J1069</f>
        <v>0.2</v>
      </c>
      <c r="J1070" s="133">
        <v>3.5</v>
      </c>
      <c r="K1070" s="137">
        <f t="shared" si="219"/>
        <v>3.3</v>
      </c>
      <c r="L1070" s="109" t="s">
        <v>285</v>
      </c>
      <c r="M1070" s="172" t="s">
        <v>1986</v>
      </c>
      <c r="N1070" s="109"/>
      <c r="O1070" s="135">
        <f>VLOOKUP(B1070,EXPLORACION!$A$2:$P$529,15,FALSE)</f>
        <v>4960545.7836999996</v>
      </c>
      <c r="P1070" s="214">
        <f>VLOOKUP(B1070,EXPLORACION!$A$2:$P$529,16,FALSE)</f>
        <v>2170702.9249999998</v>
      </c>
    </row>
    <row r="1071" spans="1:16" ht="140.25">
      <c r="A1071" s="162" t="str">
        <f t="shared" si="216"/>
        <v>PYA48P3E2</v>
      </c>
      <c r="B1071" s="130" t="str">
        <f t="shared" si="217"/>
        <v>PYA48P3</v>
      </c>
      <c r="C1071" s="159" t="str">
        <f t="shared" si="218"/>
        <v>PYA48</v>
      </c>
      <c r="D1071" s="109" t="s">
        <v>1368</v>
      </c>
      <c r="E1071" s="253">
        <v>48</v>
      </c>
      <c r="F1071" s="109">
        <v>3</v>
      </c>
      <c r="G1071" s="171" t="s">
        <v>8</v>
      </c>
      <c r="H1071" s="109">
        <v>2</v>
      </c>
      <c r="I1071" s="221">
        <f>J1070</f>
        <v>3.5</v>
      </c>
      <c r="J1071" s="133">
        <v>4.5</v>
      </c>
      <c r="K1071" s="137">
        <f t="shared" si="219"/>
        <v>1</v>
      </c>
      <c r="L1071" s="109" t="s">
        <v>284</v>
      </c>
      <c r="M1071" s="172" t="s">
        <v>1987</v>
      </c>
      <c r="N1071" s="109"/>
      <c r="O1071" s="135">
        <f>VLOOKUP(B1071,EXPLORACION!$A$2:$P$529,15,FALSE)</f>
        <v>4960545.7836999996</v>
      </c>
      <c r="P1071" s="214">
        <f>VLOOKUP(B1071,EXPLORACION!$A$2:$P$529,16,FALSE)</f>
        <v>2170702.9249999998</v>
      </c>
    </row>
    <row r="1072" spans="1:16" ht="38.25">
      <c r="A1072" s="162" t="str">
        <f t="shared" si="216"/>
        <v>PYA48P3E3</v>
      </c>
      <c r="B1072" s="130" t="str">
        <f t="shared" si="217"/>
        <v>PYA48P3</v>
      </c>
      <c r="C1072" s="159" t="str">
        <f t="shared" si="218"/>
        <v>PYA48</v>
      </c>
      <c r="D1072" s="109" t="s">
        <v>1368</v>
      </c>
      <c r="E1072" s="253">
        <v>48</v>
      </c>
      <c r="F1072" s="109">
        <v>3</v>
      </c>
      <c r="G1072" s="171" t="s">
        <v>8</v>
      </c>
      <c r="H1072" s="109">
        <v>3</v>
      </c>
      <c r="I1072" s="221">
        <f>J1071</f>
        <v>4.5</v>
      </c>
      <c r="J1072" s="133">
        <v>10</v>
      </c>
      <c r="K1072" s="137">
        <f t="shared" si="219"/>
        <v>5.5</v>
      </c>
      <c r="L1072" s="109"/>
      <c r="M1072" s="172" t="s">
        <v>1988</v>
      </c>
      <c r="N1072" s="109"/>
      <c r="O1072" s="135">
        <f>VLOOKUP(B1072,EXPLORACION!$A$2:$P$529,15,FALSE)</f>
        <v>4960545.7836999996</v>
      </c>
      <c r="P1072" s="214">
        <f>VLOOKUP(B1072,EXPLORACION!$A$2:$P$529,16,FALSE)</f>
        <v>2170702.9249999998</v>
      </c>
    </row>
    <row r="1073" spans="1:16" ht="63.75">
      <c r="A1073" s="162" t="str">
        <f t="shared" si="216"/>
        <v>DEI49P1E1</v>
      </c>
      <c r="B1073" s="130" t="str">
        <f t="shared" si="217"/>
        <v>DEI49P1</v>
      </c>
      <c r="C1073" s="159" t="str">
        <f t="shared" si="218"/>
        <v>DEI49</v>
      </c>
      <c r="D1073" s="220" t="s">
        <v>584</v>
      </c>
      <c r="E1073" s="253">
        <v>49</v>
      </c>
      <c r="F1073" s="109">
        <v>1</v>
      </c>
      <c r="G1073" s="253" t="s">
        <v>8</v>
      </c>
      <c r="H1073" s="220">
        <v>1</v>
      </c>
      <c r="I1073" s="221">
        <v>0</v>
      </c>
      <c r="J1073" s="222">
        <v>2.5</v>
      </c>
      <c r="K1073" s="137">
        <f t="shared" si="219"/>
        <v>2.5</v>
      </c>
      <c r="L1073" s="109"/>
      <c r="M1073" s="172" t="s">
        <v>2012</v>
      </c>
      <c r="N1073" s="109"/>
      <c r="O1073" s="135">
        <f>VLOOKUP(B1073,EXPLORACION!$A$2:$P$529,15,FALSE)</f>
        <v>4960548.8609999996</v>
      </c>
      <c r="P1073" s="214">
        <f>VLOOKUP(B1073,EXPLORACION!$A$2:$P$529,16,FALSE)</f>
        <v>2170705.9923999999</v>
      </c>
    </row>
    <row r="1074" spans="1:16" ht="51">
      <c r="A1074" s="162" t="str">
        <f t="shared" si="216"/>
        <v>DEI49P1E2</v>
      </c>
      <c r="B1074" s="130" t="str">
        <f t="shared" si="217"/>
        <v>DEI49P1</v>
      </c>
      <c r="C1074" s="159" t="str">
        <f t="shared" si="218"/>
        <v>DEI49</v>
      </c>
      <c r="D1074" s="220" t="s">
        <v>584</v>
      </c>
      <c r="E1074" s="253">
        <v>49</v>
      </c>
      <c r="F1074" s="109">
        <v>1</v>
      </c>
      <c r="G1074" s="253" t="s">
        <v>8</v>
      </c>
      <c r="H1074" s="220">
        <f>H1073+1</f>
        <v>2</v>
      </c>
      <c r="I1074" s="221">
        <f>J1073</f>
        <v>2.5</v>
      </c>
      <c r="J1074" s="222">
        <v>5.3</v>
      </c>
      <c r="K1074" s="137">
        <f t="shared" si="219"/>
        <v>2.8</v>
      </c>
      <c r="L1074" s="109" t="s">
        <v>284</v>
      </c>
      <c r="M1074" s="172" t="s">
        <v>2013</v>
      </c>
      <c r="N1074" s="109"/>
      <c r="O1074" s="135">
        <f>VLOOKUP(B1074,EXPLORACION!$A$2:$P$529,15,FALSE)</f>
        <v>4960548.8609999996</v>
      </c>
      <c r="P1074" s="214">
        <f>VLOOKUP(B1074,EXPLORACION!$A$2:$P$529,16,FALSE)</f>
        <v>2170705.9923999999</v>
      </c>
    </row>
    <row r="1075" spans="1:16" ht="38.25">
      <c r="A1075" s="162" t="str">
        <f t="shared" si="216"/>
        <v>DEI49P1E3</v>
      </c>
      <c r="B1075" s="130" t="str">
        <f t="shared" si="217"/>
        <v>DEI49P1</v>
      </c>
      <c r="C1075" s="159" t="str">
        <f t="shared" si="218"/>
        <v>DEI49</v>
      </c>
      <c r="D1075" s="220" t="s">
        <v>584</v>
      </c>
      <c r="E1075" s="253">
        <v>49</v>
      </c>
      <c r="F1075" s="109">
        <v>1</v>
      </c>
      <c r="G1075" s="253" t="s">
        <v>8</v>
      </c>
      <c r="H1075" s="220">
        <f>H1074+1</f>
        <v>3</v>
      </c>
      <c r="I1075" s="221">
        <f>J1074</f>
        <v>5.3</v>
      </c>
      <c r="J1075" s="222">
        <v>6.7</v>
      </c>
      <c r="K1075" s="137">
        <f t="shared" si="219"/>
        <v>1.4000000000000004</v>
      </c>
      <c r="L1075" s="109" t="s">
        <v>284</v>
      </c>
      <c r="M1075" s="172" t="s">
        <v>2014</v>
      </c>
      <c r="N1075" s="109"/>
      <c r="O1075" s="135">
        <f>VLOOKUP(B1075,EXPLORACION!$A$2:$P$529,15,FALSE)</f>
        <v>4960548.8609999996</v>
      </c>
      <c r="P1075" s="214">
        <f>VLOOKUP(B1075,EXPLORACION!$A$2:$P$529,16,FALSE)</f>
        <v>2170705.9923999999</v>
      </c>
    </row>
    <row r="1076" spans="1:16" ht="51">
      <c r="A1076" s="162" t="str">
        <f t="shared" si="216"/>
        <v>DEI49P1E4</v>
      </c>
      <c r="B1076" s="130" t="str">
        <f t="shared" si="217"/>
        <v>DEI49P1</v>
      </c>
      <c r="C1076" s="159" t="str">
        <f t="shared" si="218"/>
        <v>DEI49</v>
      </c>
      <c r="D1076" s="220" t="s">
        <v>584</v>
      </c>
      <c r="E1076" s="253">
        <v>49</v>
      </c>
      <c r="F1076" s="109">
        <v>1</v>
      </c>
      <c r="G1076" s="253" t="s">
        <v>8</v>
      </c>
      <c r="H1076" s="220">
        <f>H1075+1</f>
        <v>4</v>
      </c>
      <c r="I1076" s="221">
        <f>J1075</f>
        <v>6.7</v>
      </c>
      <c r="J1076" s="222">
        <v>9.5</v>
      </c>
      <c r="K1076" s="137">
        <f t="shared" si="219"/>
        <v>2.8</v>
      </c>
      <c r="L1076" s="109" t="s">
        <v>1533</v>
      </c>
      <c r="M1076" s="172" t="s">
        <v>2015</v>
      </c>
      <c r="N1076" s="109"/>
      <c r="O1076" s="135">
        <f>VLOOKUP(B1076,EXPLORACION!$A$2:$P$529,15,FALSE)</f>
        <v>4960548.8609999996</v>
      </c>
      <c r="P1076" s="214">
        <f>VLOOKUP(B1076,EXPLORACION!$A$2:$P$529,16,FALSE)</f>
        <v>2170705.9923999999</v>
      </c>
    </row>
    <row r="1077" spans="1:16" ht="51">
      <c r="A1077" s="162" t="str">
        <f t="shared" si="216"/>
        <v>DEI49P1E5</v>
      </c>
      <c r="B1077" s="130" t="str">
        <f t="shared" si="217"/>
        <v>DEI49P1</v>
      </c>
      <c r="C1077" s="159" t="str">
        <f t="shared" si="218"/>
        <v>DEI49</v>
      </c>
      <c r="D1077" s="220" t="s">
        <v>584</v>
      </c>
      <c r="E1077" s="253">
        <v>49</v>
      </c>
      <c r="F1077" s="109">
        <v>1</v>
      </c>
      <c r="G1077" s="253" t="s">
        <v>8</v>
      </c>
      <c r="H1077" s="109">
        <f>H1076+1</f>
        <v>5</v>
      </c>
      <c r="I1077" s="221">
        <f>J1076</f>
        <v>9.5</v>
      </c>
      <c r="J1077" s="133">
        <v>10.5</v>
      </c>
      <c r="K1077" s="137">
        <f t="shared" si="219"/>
        <v>1</v>
      </c>
      <c r="L1077" s="109" t="s">
        <v>284</v>
      </c>
      <c r="M1077" s="172" t="s">
        <v>2016</v>
      </c>
      <c r="N1077" s="109"/>
      <c r="O1077" s="135">
        <f>VLOOKUP(B1077,EXPLORACION!$A$2:$P$529,15,FALSE)</f>
        <v>4960548.8609999996</v>
      </c>
      <c r="P1077" s="214">
        <f>VLOOKUP(B1077,EXPLORACION!$A$2:$P$529,16,FALSE)</f>
        <v>2170705.9923999999</v>
      </c>
    </row>
    <row r="1078" spans="1:16" ht="51">
      <c r="A1078" s="162" t="str">
        <f t="shared" si="216"/>
        <v>DEI49P1E6</v>
      </c>
      <c r="B1078" s="130" t="str">
        <f t="shared" si="217"/>
        <v>DEI49P1</v>
      </c>
      <c r="C1078" s="159" t="str">
        <f t="shared" si="218"/>
        <v>DEI49</v>
      </c>
      <c r="D1078" s="220" t="s">
        <v>584</v>
      </c>
      <c r="E1078" s="253">
        <v>49</v>
      </c>
      <c r="F1078" s="109">
        <v>1</v>
      </c>
      <c r="G1078" s="253" t="s">
        <v>8</v>
      </c>
      <c r="H1078" s="109">
        <f>H1077+1</f>
        <v>6</v>
      </c>
      <c r="I1078" s="221">
        <f>J1077</f>
        <v>10.5</v>
      </c>
      <c r="J1078" s="133">
        <v>15</v>
      </c>
      <c r="K1078" s="137">
        <f t="shared" si="219"/>
        <v>4.5</v>
      </c>
      <c r="L1078" s="109" t="s">
        <v>1533</v>
      </c>
      <c r="M1078" s="201" t="s">
        <v>2017</v>
      </c>
      <c r="N1078" s="109"/>
      <c r="O1078" s="135">
        <f>VLOOKUP(B1078,EXPLORACION!$A$2:$P$529,15,FALSE)</f>
        <v>4960548.8609999996</v>
      </c>
      <c r="P1078" s="214">
        <f>VLOOKUP(B1078,EXPLORACION!$A$2:$P$529,16,FALSE)</f>
        <v>2170705.9923999999</v>
      </c>
    </row>
    <row r="1079" spans="1:16" ht="38.25">
      <c r="A1079" s="162" t="str">
        <f t="shared" si="216"/>
        <v>DEI49P2E1</v>
      </c>
      <c r="B1079" s="130" t="str">
        <f t="shared" si="217"/>
        <v>DEI49P2</v>
      </c>
      <c r="C1079" s="159" t="str">
        <f t="shared" si="218"/>
        <v>DEI49</v>
      </c>
      <c r="D1079" s="220" t="s">
        <v>584</v>
      </c>
      <c r="E1079" s="253">
        <v>49</v>
      </c>
      <c r="F1079" s="109">
        <v>2</v>
      </c>
      <c r="G1079" s="253" t="s">
        <v>8</v>
      </c>
      <c r="H1079" s="220">
        <v>1</v>
      </c>
      <c r="I1079" s="221">
        <v>0</v>
      </c>
      <c r="J1079" s="222">
        <v>2.5</v>
      </c>
      <c r="K1079" s="137">
        <f t="shared" si="219"/>
        <v>2.5</v>
      </c>
      <c r="L1079" s="109" t="s">
        <v>1533</v>
      </c>
      <c r="M1079" s="172" t="s">
        <v>2001</v>
      </c>
      <c r="N1079" s="109"/>
      <c r="O1079" s="135">
        <f>VLOOKUP(B1079,EXPLORACION!$A$2:$P$529,15,FALSE)</f>
        <v>4960551.9326999998</v>
      </c>
      <c r="P1079" s="214">
        <f>VLOOKUP(B1079,EXPLORACION!$A$2:$P$529,16,FALSE)</f>
        <v>2170699.8519000001</v>
      </c>
    </row>
    <row r="1080" spans="1:16" ht="51">
      <c r="A1080" s="162" t="str">
        <f t="shared" si="216"/>
        <v>DEI49P2E2</v>
      </c>
      <c r="B1080" s="130" t="str">
        <f t="shared" si="217"/>
        <v>DEI49P2</v>
      </c>
      <c r="C1080" s="159" t="str">
        <f t="shared" si="218"/>
        <v>DEI49</v>
      </c>
      <c r="D1080" s="220" t="s">
        <v>584</v>
      </c>
      <c r="E1080" s="253">
        <v>49</v>
      </c>
      <c r="F1080" s="109">
        <v>2</v>
      </c>
      <c r="G1080" s="253" t="s">
        <v>8</v>
      </c>
      <c r="H1080" s="109">
        <v>2</v>
      </c>
      <c r="I1080" s="221">
        <f>J1079</f>
        <v>2.5</v>
      </c>
      <c r="J1080" s="222">
        <v>4.8</v>
      </c>
      <c r="K1080" s="137">
        <f t="shared" si="219"/>
        <v>2.2999999999999998</v>
      </c>
      <c r="L1080" s="109" t="s">
        <v>284</v>
      </c>
      <c r="M1080" s="172" t="s">
        <v>2003</v>
      </c>
      <c r="N1080" s="109"/>
      <c r="O1080" s="135">
        <f>VLOOKUP(B1080,EXPLORACION!$A$2:$P$529,15,FALSE)</f>
        <v>4960551.9326999998</v>
      </c>
      <c r="P1080" s="214">
        <f>VLOOKUP(B1080,EXPLORACION!$A$2:$P$529,16,FALSE)</f>
        <v>2170699.8519000001</v>
      </c>
    </row>
    <row r="1081" spans="1:16" ht="38.25">
      <c r="A1081" s="162" t="str">
        <f t="shared" si="216"/>
        <v>DEI49P2E3</v>
      </c>
      <c r="B1081" s="130" t="str">
        <f t="shared" si="217"/>
        <v>DEI49P2</v>
      </c>
      <c r="C1081" s="159" t="str">
        <f t="shared" si="218"/>
        <v>DEI49</v>
      </c>
      <c r="D1081" s="220" t="s">
        <v>584</v>
      </c>
      <c r="E1081" s="253">
        <v>49</v>
      </c>
      <c r="F1081" s="109">
        <v>2</v>
      </c>
      <c r="G1081" s="253" t="s">
        <v>8</v>
      </c>
      <c r="H1081" s="109">
        <v>3</v>
      </c>
      <c r="I1081" s="221">
        <f>J1080</f>
        <v>4.8</v>
      </c>
      <c r="J1081" s="222">
        <v>8.8000000000000007</v>
      </c>
      <c r="K1081" s="137">
        <f t="shared" si="219"/>
        <v>4.0000000000000009</v>
      </c>
      <c r="L1081" s="109" t="s">
        <v>284</v>
      </c>
      <c r="M1081" s="201" t="s">
        <v>2002</v>
      </c>
      <c r="N1081" s="109"/>
      <c r="O1081" s="135">
        <f>VLOOKUP(B1081,EXPLORACION!$A$2:$P$529,15,FALSE)</f>
        <v>4960551.9326999998</v>
      </c>
      <c r="P1081" s="214">
        <f>VLOOKUP(B1081,EXPLORACION!$A$2:$P$529,16,FALSE)</f>
        <v>2170699.8519000001</v>
      </c>
    </row>
    <row r="1082" spans="1:16" ht="38.25">
      <c r="A1082" s="162" t="str">
        <f t="shared" si="216"/>
        <v>DEI49P2E4</v>
      </c>
      <c r="B1082" s="130" t="str">
        <f t="shared" si="217"/>
        <v>DEI49P2</v>
      </c>
      <c r="C1082" s="159" t="str">
        <f t="shared" si="218"/>
        <v>DEI49</v>
      </c>
      <c r="D1082" s="220" t="s">
        <v>584</v>
      </c>
      <c r="E1082" s="253">
        <v>49</v>
      </c>
      <c r="F1082" s="109">
        <v>2</v>
      </c>
      <c r="G1082" s="253" t="s">
        <v>8</v>
      </c>
      <c r="H1082" s="220">
        <v>4</v>
      </c>
      <c r="I1082" s="221">
        <f>J1081</f>
        <v>8.8000000000000007</v>
      </c>
      <c r="J1082" s="222">
        <v>9.8000000000000007</v>
      </c>
      <c r="K1082" s="137">
        <f t="shared" si="219"/>
        <v>1</v>
      </c>
      <c r="L1082" s="109" t="s">
        <v>1533</v>
      </c>
      <c r="M1082" s="172" t="s">
        <v>2004</v>
      </c>
      <c r="N1082" s="109"/>
      <c r="O1082" s="135">
        <f>VLOOKUP(B1082,EXPLORACION!$A$2:$P$529,15,FALSE)</f>
        <v>4960551.9326999998</v>
      </c>
      <c r="P1082" s="214">
        <f>VLOOKUP(B1082,EXPLORACION!$A$2:$P$529,16,FALSE)</f>
        <v>2170699.8519000001</v>
      </c>
    </row>
    <row r="1083" spans="1:16" ht="51">
      <c r="A1083" s="162" t="str">
        <f t="shared" si="216"/>
        <v>DEI49P2E5</v>
      </c>
      <c r="B1083" s="130" t="str">
        <f t="shared" si="217"/>
        <v>DEI49P2</v>
      </c>
      <c r="C1083" s="159" t="str">
        <f t="shared" si="218"/>
        <v>DEI49</v>
      </c>
      <c r="D1083" s="220" t="s">
        <v>584</v>
      </c>
      <c r="E1083" s="253">
        <v>49</v>
      </c>
      <c r="F1083" s="109">
        <v>2</v>
      </c>
      <c r="G1083" s="253" t="s">
        <v>8</v>
      </c>
      <c r="H1083" s="109">
        <v>5</v>
      </c>
      <c r="I1083" s="221">
        <f>J1082</f>
        <v>9.8000000000000007</v>
      </c>
      <c r="J1083" s="133">
        <v>12.8</v>
      </c>
      <c r="K1083" s="137">
        <f t="shared" si="219"/>
        <v>3</v>
      </c>
      <c r="L1083" s="109" t="s">
        <v>284</v>
      </c>
      <c r="M1083" s="172" t="s">
        <v>2005</v>
      </c>
      <c r="N1083" s="109"/>
      <c r="O1083" s="135">
        <f>VLOOKUP(B1083,EXPLORACION!$A$2:$P$529,15,FALSE)</f>
        <v>4960551.9326999998</v>
      </c>
      <c r="P1083" s="214">
        <f>VLOOKUP(B1083,EXPLORACION!$A$2:$P$529,16,FALSE)</f>
        <v>2170699.8519000001</v>
      </c>
    </row>
    <row r="1084" spans="1:16" ht="38.25">
      <c r="A1084" s="162" t="str">
        <f t="shared" si="216"/>
        <v>DEI49P2E6</v>
      </c>
      <c r="B1084" s="130" t="str">
        <f t="shared" si="217"/>
        <v>DEI49P2</v>
      </c>
      <c r="C1084" s="159" t="str">
        <f t="shared" si="218"/>
        <v>DEI49</v>
      </c>
      <c r="D1084" s="220" t="s">
        <v>584</v>
      </c>
      <c r="E1084" s="253">
        <v>49</v>
      </c>
      <c r="F1084" s="109">
        <v>2</v>
      </c>
      <c r="G1084" s="171" t="s">
        <v>8</v>
      </c>
      <c r="H1084" s="109">
        <v>6</v>
      </c>
      <c r="I1084" s="221">
        <f>J1083</f>
        <v>12.8</v>
      </c>
      <c r="J1084" s="133">
        <v>15.3</v>
      </c>
      <c r="K1084" s="137">
        <f t="shared" si="219"/>
        <v>2.5</v>
      </c>
      <c r="L1084" s="109" t="s">
        <v>284</v>
      </c>
      <c r="M1084" s="143" t="s">
        <v>2006</v>
      </c>
      <c r="N1084" s="109"/>
      <c r="O1084" s="135">
        <f>VLOOKUP(B1084,EXPLORACION!$A$2:$P$529,15,FALSE)</f>
        <v>4960551.9326999998</v>
      </c>
      <c r="P1084" s="214">
        <f>VLOOKUP(B1084,EXPLORACION!$A$2:$P$529,16,FALSE)</f>
        <v>2170699.8519000001</v>
      </c>
    </row>
    <row r="1085" spans="1:16" ht="63.75">
      <c r="A1085" s="162" t="str">
        <f t="shared" si="216"/>
        <v>DEI49P3E1</v>
      </c>
      <c r="B1085" s="130" t="str">
        <f t="shared" si="217"/>
        <v>DEI49P3</v>
      </c>
      <c r="C1085" s="159" t="str">
        <f t="shared" si="218"/>
        <v>DEI49</v>
      </c>
      <c r="D1085" s="220" t="s">
        <v>584</v>
      </c>
      <c r="E1085" s="253">
        <v>49</v>
      </c>
      <c r="F1085" s="109">
        <v>3</v>
      </c>
      <c r="G1085" s="171" t="s">
        <v>8</v>
      </c>
      <c r="H1085" s="109">
        <v>1</v>
      </c>
      <c r="I1085" s="221">
        <v>0</v>
      </c>
      <c r="J1085" s="133">
        <v>2.5</v>
      </c>
      <c r="K1085" s="137">
        <f t="shared" si="219"/>
        <v>2.5</v>
      </c>
      <c r="L1085" s="109"/>
      <c r="M1085" s="172" t="s">
        <v>2011</v>
      </c>
      <c r="N1085" s="109"/>
      <c r="O1085" s="135">
        <f>VLOOKUP(B1085,EXPLORACION!$A$2:$P$529,15,FALSE)</f>
        <v>4960553.4731999999</v>
      </c>
      <c r="P1085" s="214">
        <f>VLOOKUP(B1085,EXPLORACION!$A$2:$P$529,16,FALSE)</f>
        <v>2170704.4550000001</v>
      </c>
    </row>
    <row r="1086" spans="1:16" ht="51">
      <c r="A1086" s="162" t="str">
        <f t="shared" si="216"/>
        <v>DEI49P3E2</v>
      </c>
      <c r="B1086" s="130" t="str">
        <f t="shared" si="217"/>
        <v>DEI49P3</v>
      </c>
      <c r="C1086" s="159" t="str">
        <f t="shared" si="218"/>
        <v>DEI49</v>
      </c>
      <c r="D1086" s="220" t="s">
        <v>584</v>
      </c>
      <c r="E1086" s="253">
        <v>49</v>
      </c>
      <c r="F1086" s="109">
        <v>3</v>
      </c>
      <c r="G1086" s="171" t="s">
        <v>8</v>
      </c>
      <c r="H1086" s="109">
        <v>2</v>
      </c>
      <c r="I1086" s="221">
        <f>J1085</f>
        <v>2.5</v>
      </c>
      <c r="J1086" s="133">
        <v>5.8</v>
      </c>
      <c r="K1086" s="137">
        <f t="shared" si="219"/>
        <v>3.3</v>
      </c>
      <c r="L1086" s="109" t="s">
        <v>284</v>
      </c>
      <c r="M1086" s="172" t="s">
        <v>2007</v>
      </c>
      <c r="N1086" s="109"/>
      <c r="O1086" s="135">
        <f>VLOOKUP(B1086,EXPLORACION!$A$2:$P$529,15,FALSE)</f>
        <v>4960553.4731999999</v>
      </c>
      <c r="P1086" s="214">
        <f>VLOOKUP(B1086,EXPLORACION!$A$2:$P$529,16,FALSE)</f>
        <v>2170704.4550000001</v>
      </c>
    </row>
    <row r="1087" spans="1:16" ht="51">
      <c r="A1087" s="162" t="str">
        <f t="shared" si="216"/>
        <v>DEI49P3E3</v>
      </c>
      <c r="B1087" s="130" t="str">
        <f t="shared" si="217"/>
        <v>DEI49P3</v>
      </c>
      <c r="C1087" s="159" t="str">
        <f t="shared" si="218"/>
        <v>DEI49</v>
      </c>
      <c r="D1087" s="220" t="s">
        <v>584</v>
      </c>
      <c r="E1087" s="253">
        <v>49</v>
      </c>
      <c r="F1087" s="109">
        <v>3</v>
      </c>
      <c r="G1087" s="171" t="s">
        <v>8</v>
      </c>
      <c r="H1087" s="109">
        <v>3</v>
      </c>
      <c r="I1087" s="221">
        <f>J1086</f>
        <v>5.8</v>
      </c>
      <c r="J1087" s="133">
        <v>8.5</v>
      </c>
      <c r="K1087" s="137">
        <f t="shared" si="219"/>
        <v>2.7</v>
      </c>
      <c r="L1087" s="109" t="s">
        <v>1533</v>
      </c>
      <c r="M1087" s="143" t="s">
        <v>2008</v>
      </c>
      <c r="N1087" s="109"/>
      <c r="O1087" s="135">
        <f>VLOOKUP(B1087,EXPLORACION!$A$2:$P$529,15,FALSE)</f>
        <v>4960553.4731999999</v>
      </c>
      <c r="P1087" s="214">
        <f>VLOOKUP(B1087,EXPLORACION!$A$2:$P$529,16,FALSE)</f>
        <v>2170704.4550000001</v>
      </c>
    </row>
    <row r="1088" spans="1:16" ht="38.25">
      <c r="A1088" s="162" t="str">
        <f t="shared" si="216"/>
        <v>DEI49P3E4</v>
      </c>
      <c r="B1088" s="130" t="str">
        <f t="shared" si="217"/>
        <v>DEI49P3</v>
      </c>
      <c r="C1088" s="159" t="str">
        <f t="shared" si="218"/>
        <v>DEI49</v>
      </c>
      <c r="D1088" s="220" t="s">
        <v>584</v>
      </c>
      <c r="E1088" s="253">
        <v>49</v>
      </c>
      <c r="F1088" s="109">
        <v>3</v>
      </c>
      <c r="G1088" s="171" t="s">
        <v>8</v>
      </c>
      <c r="H1088" s="109">
        <v>4</v>
      </c>
      <c r="I1088" s="221">
        <f>J1087</f>
        <v>8.5</v>
      </c>
      <c r="J1088" s="133">
        <v>10.8</v>
      </c>
      <c r="K1088" s="137">
        <f t="shared" si="219"/>
        <v>2.3000000000000007</v>
      </c>
      <c r="L1088" s="109" t="s">
        <v>284</v>
      </c>
      <c r="M1088" s="172" t="s">
        <v>2009</v>
      </c>
      <c r="N1088" s="109"/>
      <c r="O1088" s="135">
        <f>VLOOKUP(B1088,EXPLORACION!$A$2:$P$529,15,FALSE)</f>
        <v>4960553.4731999999</v>
      </c>
      <c r="P1088" s="214">
        <f>VLOOKUP(B1088,EXPLORACION!$A$2:$P$529,16,FALSE)</f>
        <v>2170704.4550000001</v>
      </c>
    </row>
    <row r="1089" spans="1:16" ht="51">
      <c r="A1089" s="162" t="str">
        <f t="shared" si="216"/>
        <v>DEI49P3E5</v>
      </c>
      <c r="B1089" s="130" t="str">
        <f t="shared" si="217"/>
        <v>DEI49P3</v>
      </c>
      <c r="C1089" s="159" t="str">
        <f t="shared" si="218"/>
        <v>DEI49</v>
      </c>
      <c r="D1089" s="220" t="s">
        <v>584</v>
      </c>
      <c r="E1089" s="253">
        <v>49</v>
      </c>
      <c r="F1089" s="109">
        <v>3</v>
      </c>
      <c r="G1089" s="171" t="s">
        <v>8</v>
      </c>
      <c r="H1089" s="109">
        <v>5</v>
      </c>
      <c r="I1089" s="221">
        <f>J1088</f>
        <v>10.8</v>
      </c>
      <c r="J1089" s="133">
        <v>15</v>
      </c>
      <c r="K1089" s="137">
        <f t="shared" si="219"/>
        <v>4.1999999999999993</v>
      </c>
      <c r="L1089" s="109" t="s">
        <v>1533</v>
      </c>
      <c r="M1089" s="172" t="s">
        <v>2010</v>
      </c>
      <c r="N1089" s="109"/>
      <c r="O1089" s="135">
        <f>VLOOKUP(B1089,EXPLORACION!$A$2:$P$529,15,FALSE)</f>
        <v>4960553.4731999999</v>
      </c>
      <c r="P1089" s="214">
        <f>VLOOKUP(B1089,EXPLORACION!$A$2:$P$529,16,FALSE)</f>
        <v>2170704.4550000001</v>
      </c>
    </row>
    <row r="1090" spans="1:16" ht="38.25">
      <c r="A1090" s="162" t="str">
        <f t="shared" si="216"/>
        <v>DEI49P4E1</v>
      </c>
      <c r="B1090" s="130" t="str">
        <f t="shared" si="217"/>
        <v>DEI49P4</v>
      </c>
      <c r="C1090" s="159" t="str">
        <f t="shared" si="218"/>
        <v>DEI49</v>
      </c>
      <c r="D1090" s="220" t="s">
        <v>584</v>
      </c>
      <c r="E1090" s="253">
        <v>49</v>
      </c>
      <c r="F1090" s="109">
        <v>4</v>
      </c>
      <c r="G1090" s="171" t="s">
        <v>8</v>
      </c>
      <c r="H1090" s="109">
        <v>1</v>
      </c>
      <c r="I1090" s="137">
        <v>0</v>
      </c>
      <c r="J1090" s="133">
        <v>2.5</v>
      </c>
      <c r="K1090" s="137">
        <f t="shared" si="219"/>
        <v>2.5</v>
      </c>
      <c r="L1090" s="109"/>
      <c r="M1090" s="172" t="s">
        <v>2018</v>
      </c>
      <c r="N1090" s="109"/>
      <c r="O1090" s="135">
        <f>VLOOKUP(B1090,EXPLORACION!$A$2:$P$529,15,FALSE)</f>
        <v>4961826.7833000002</v>
      </c>
      <c r="P1090" s="214">
        <f>VLOOKUP(B1090,EXPLORACION!$A$2:$P$529,16,FALSE)</f>
        <v>2173483.0397999999</v>
      </c>
    </row>
    <row r="1091" spans="1:16" ht="51">
      <c r="A1091" s="162" t="str">
        <f t="shared" si="216"/>
        <v>DEI49P4E2</v>
      </c>
      <c r="B1091" s="130" t="str">
        <f t="shared" si="217"/>
        <v>DEI49P4</v>
      </c>
      <c r="C1091" s="159" t="str">
        <f t="shared" si="218"/>
        <v>DEI49</v>
      </c>
      <c r="D1091" s="220" t="s">
        <v>584</v>
      </c>
      <c r="E1091" s="253">
        <v>49</v>
      </c>
      <c r="F1091" s="109">
        <v>4</v>
      </c>
      <c r="G1091" s="171" t="s">
        <v>8</v>
      </c>
      <c r="H1091" s="109">
        <f>H1090+1</f>
        <v>2</v>
      </c>
      <c r="I1091" s="221">
        <f>J1090</f>
        <v>2.5</v>
      </c>
      <c r="J1091" s="133">
        <v>4.8</v>
      </c>
      <c r="K1091" s="137">
        <f t="shared" si="219"/>
        <v>2.2999999999999998</v>
      </c>
      <c r="L1091" s="109" t="s">
        <v>284</v>
      </c>
      <c r="M1091" s="172" t="s">
        <v>2019</v>
      </c>
      <c r="N1091" s="109"/>
      <c r="O1091" s="135">
        <f>VLOOKUP(B1091,EXPLORACION!$A$2:$P$529,15,FALSE)</f>
        <v>4961826.7833000002</v>
      </c>
      <c r="P1091" s="214">
        <f>VLOOKUP(B1091,EXPLORACION!$A$2:$P$529,16,FALSE)</f>
        <v>2173483.0397999999</v>
      </c>
    </row>
    <row r="1092" spans="1:16" ht="51">
      <c r="A1092" s="162" t="str">
        <f t="shared" si="216"/>
        <v>DEI49P4E3</v>
      </c>
      <c r="B1092" s="130" t="str">
        <f t="shared" si="217"/>
        <v>DEI49P4</v>
      </c>
      <c r="C1092" s="159" t="str">
        <f t="shared" si="218"/>
        <v>DEI49</v>
      </c>
      <c r="D1092" s="220" t="s">
        <v>584</v>
      </c>
      <c r="E1092" s="253">
        <v>49</v>
      </c>
      <c r="F1092" s="109">
        <v>4</v>
      </c>
      <c r="G1092" s="171" t="s">
        <v>8</v>
      </c>
      <c r="H1092" s="109">
        <f>H1091+1</f>
        <v>3</v>
      </c>
      <c r="I1092" s="221">
        <f>J1091</f>
        <v>4.8</v>
      </c>
      <c r="J1092" s="133">
        <v>7.5</v>
      </c>
      <c r="K1092" s="137">
        <f t="shared" si="219"/>
        <v>2.7</v>
      </c>
      <c r="L1092" s="109" t="s">
        <v>1533</v>
      </c>
      <c r="M1092" s="172" t="s">
        <v>2020</v>
      </c>
      <c r="N1092" s="109"/>
      <c r="O1092" s="135">
        <f>VLOOKUP(B1092,EXPLORACION!$A$2:$P$529,15,FALSE)</f>
        <v>4961826.7833000002</v>
      </c>
      <c r="P1092" s="214">
        <f>VLOOKUP(B1092,EXPLORACION!$A$2:$P$529,16,FALSE)</f>
        <v>2173483.0397999999</v>
      </c>
    </row>
    <row r="1093" spans="1:16" ht="51">
      <c r="A1093" s="162" t="str">
        <f t="shared" si="216"/>
        <v>DEI49P4E4</v>
      </c>
      <c r="B1093" s="130" t="str">
        <f t="shared" si="217"/>
        <v>DEI49P4</v>
      </c>
      <c r="C1093" s="159" t="str">
        <f t="shared" si="218"/>
        <v>DEI49</v>
      </c>
      <c r="D1093" s="220" t="s">
        <v>584</v>
      </c>
      <c r="E1093" s="253">
        <v>49</v>
      </c>
      <c r="F1093" s="109">
        <v>4</v>
      </c>
      <c r="G1093" s="171" t="s">
        <v>8</v>
      </c>
      <c r="H1093" s="109">
        <f>H1092+1</f>
        <v>4</v>
      </c>
      <c r="I1093" s="221">
        <f>J1092</f>
        <v>7.5</v>
      </c>
      <c r="J1093" s="133">
        <v>9.8000000000000007</v>
      </c>
      <c r="K1093" s="137">
        <f t="shared" si="219"/>
        <v>2.3000000000000007</v>
      </c>
      <c r="L1093" s="109" t="s">
        <v>284</v>
      </c>
      <c r="M1093" s="172" t="s">
        <v>2021</v>
      </c>
      <c r="N1093" s="109"/>
      <c r="O1093" s="135">
        <f>VLOOKUP(B1093,EXPLORACION!$A$2:$P$529,15,FALSE)</f>
        <v>4961826.7833000002</v>
      </c>
      <c r="P1093" s="214">
        <f>VLOOKUP(B1093,EXPLORACION!$A$2:$P$529,16,FALSE)</f>
        <v>2173483.0397999999</v>
      </c>
    </row>
    <row r="1094" spans="1:16" ht="51">
      <c r="A1094" s="162" t="str">
        <f t="shared" si="216"/>
        <v>DEI49P4E5</v>
      </c>
      <c r="B1094" s="130" t="str">
        <f t="shared" si="217"/>
        <v>DEI49P4</v>
      </c>
      <c r="C1094" s="159" t="str">
        <f t="shared" si="218"/>
        <v>DEI49</v>
      </c>
      <c r="D1094" s="220" t="s">
        <v>584</v>
      </c>
      <c r="E1094" s="253">
        <v>49</v>
      </c>
      <c r="F1094" s="109">
        <v>4</v>
      </c>
      <c r="G1094" s="171" t="s">
        <v>8</v>
      </c>
      <c r="H1094" s="109">
        <f>H1093+1</f>
        <v>5</v>
      </c>
      <c r="I1094" s="221">
        <f>J1093</f>
        <v>9.8000000000000007</v>
      </c>
      <c r="J1094" s="133">
        <v>12.8</v>
      </c>
      <c r="K1094" s="137">
        <f t="shared" si="219"/>
        <v>3</v>
      </c>
      <c r="L1094" s="109" t="s">
        <v>1533</v>
      </c>
      <c r="M1094" s="172" t="s">
        <v>2022</v>
      </c>
      <c r="N1094" s="109"/>
      <c r="O1094" s="135">
        <f>VLOOKUP(B1094,EXPLORACION!$A$2:$P$529,15,FALSE)</f>
        <v>4961826.7833000002</v>
      </c>
      <c r="P1094" s="214">
        <f>VLOOKUP(B1094,EXPLORACION!$A$2:$P$529,16,FALSE)</f>
        <v>2173483.0397999999</v>
      </c>
    </row>
    <row r="1095" spans="1:16" ht="51">
      <c r="A1095" s="162" t="str">
        <f t="shared" si="216"/>
        <v>DEI49P4E6</v>
      </c>
      <c r="B1095" s="130" t="str">
        <f t="shared" si="217"/>
        <v>DEI49P4</v>
      </c>
      <c r="C1095" s="159" t="str">
        <f t="shared" si="218"/>
        <v>DEI49</v>
      </c>
      <c r="D1095" s="220" t="s">
        <v>584</v>
      </c>
      <c r="E1095" s="253">
        <v>49</v>
      </c>
      <c r="F1095" s="109">
        <v>4</v>
      </c>
      <c r="G1095" s="171" t="s">
        <v>8</v>
      </c>
      <c r="H1095" s="109">
        <f>H1094+1</f>
        <v>6</v>
      </c>
      <c r="I1095" s="221">
        <f>J1094</f>
        <v>12.8</v>
      </c>
      <c r="J1095" s="133">
        <v>15</v>
      </c>
      <c r="K1095" s="137">
        <f t="shared" si="219"/>
        <v>2.1999999999999993</v>
      </c>
      <c r="L1095" s="109" t="s">
        <v>284</v>
      </c>
      <c r="M1095" s="172" t="s">
        <v>2023</v>
      </c>
      <c r="N1095" s="109"/>
      <c r="O1095" s="135">
        <f>VLOOKUP(B1095,EXPLORACION!$A$2:$P$529,15,FALSE)</f>
        <v>4961826.7833000002</v>
      </c>
      <c r="P1095" s="214">
        <f>VLOOKUP(B1095,EXPLORACION!$A$2:$P$529,16,FALSE)</f>
        <v>2173483.0397999999</v>
      </c>
    </row>
    <row r="1096" spans="1:16" hidden="1">
      <c r="A1096" s="162" t="str">
        <f t="shared" ref="A1096:A1106" si="220">CONCATENATE(D1096,E1096,G1096,F1096,"E",H1096)</f>
        <v>PYA50P1E1</v>
      </c>
      <c r="B1096" s="130" t="str">
        <f t="shared" ref="B1096:B1106" si="221">CONCATENATE(D1096,E1096,G1096,F1096)</f>
        <v>PYA50P1</v>
      </c>
      <c r="C1096" s="159" t="str">
        <f t="shared" ref="C1096:C1106" si="222">CONCATENATE(D1096,E1096)</f>
        <v>PYA50</v>
      </c>
      <c r="D1096" s="109" t="s">
        <v>1368</v>
      </c>
      <c r="E1096" s="171">
        <v>50</v>
      </c>
      <c r="F1096" s="109">
        <v>1</v>
      </c>
      <c r="G1096" s="171" t="s">
        <v>8</v>
      </c>
      <c r="H1096" s="109">
        <v>1</v>
      </c>
      <c r="I1096" s="137">
        <v>0</v>
      </c>
      <c r="J1096" s="133">
        <v>1</v>
      </c>
      <c r="K1096" s="137">
        <f t="shared" ref="K1096:K1099" si="223">J1096-I1096</f>
        <v>1</v>
      </c>
      <c r="M1096" s="172" t="s">
        <v>1485</v>
      </c>
      <c r="N1096" s="109"/>
      <c r="O1096" s="135">
        <f>VLOOKUP(B1096,EXPLORACION!$A$2:$P$529,15,FALSE)</f>
        <v>4961826.7833000002</v>
      </c>
      <c r="P1096" s="214">
        <f>VLOOKUP(B1096,EXPLORACION!$A$2:$P$529,16,FALSE)</f>
        <v>2173483.0397999999</v>
      </c>
    </row>
    <row r="1097" spans="1:16" ht="89.25" hidden="1">
      <c r="A1097" s="162" t="str">
        <f t="shared" si="220"/>
        <v>PYA50P1E2</v>
      </c>
      <c r="B1097" s="130" t="str">
        <f t="shared" si="221"/>
        <v>PYA50P1</v>
      </c>
      <c r="C1097" s="159" t="str">
        <f t="shared" si="222"/>
        <v>PYA50</v>
      </c>
      <c r="D1097" s="109" t="s">
        <v>1368</v>
      </c>
      <c r="E1097" s="171">
        <v>50</v>
      </c>
      <c r="F1097" s="109">
        <v>1</v>
      </c>
      <c r="G1097" s="171" t="s">
        <v>8</v>
      </c>
      <c r="H1097" s="109">
        <v>2</v>
      </c>
      <c r="I1097" s="221">
        <f>J1096</f>
        <v>1</v>
      </c>
      <c r="J1097" s="133">
        <v>2</v>
      </c>
      <c r="K1097" s="137">
        <f t="shared" si="223"/>
        <v>1</v>
      </c>
      <c r="L1097" s="109" t="s">
        <v>284</v>
      </c>
      <c r="M1097" s="172" t="s">
        <v>2026</v>
      </c>
      <c r="N1097" s="109"/>
      <c r="O1097" s="135">
        <f>VLOOKUP(B1097,EXPLORACION!$A$2:$P$529,15,FALSE)</f>
        <v>4961826.7833000002</v>
      </c>
      <c r="P1097" s="214">
        <f>VLOOKUP(B1097,EXPLORACION!$A$2:$P$529,16,FALSE)</f>
        <v>2173483.0397999999</v>
      </c>
    </row>
    <row r="1098" spans="1:16" ht="102" hidden="1">
      <c r="A1098" s="162" t="str">
        <f t="shared" si="220"/>
        <v>PYA50P1E3</v>
      </c>
      <c r="B1098" s="130" t="str">
        <f t="shared" si="221"/>
        <v>PYA50P1</v>
      </c>
      <c r="C1098" s="159" t="str">
        <f t="shared" si="222"/>
        <v>PYA50</v>
      </c>
      <c r="D1098" s="109" t="s">
        <v>1368</v>
      </c>
      <c r="E1098" s="171">
        <v>50</v>
      </c>
      <c r="F1098" s="109">
        <v>1</v>
      </c>
      <c r="G1098" s="171" t="s">
        <v>8</v>
      </c>
      <c r="H1098" s="109">
        <v>3</v>
      </c>
      <c r="I1098" s="221">
        <f t="shared" ref="I1098:I1106" si="224">J1097</f>
        <v>2</v>
      </c>
      <c r="J1098" s="133">
        <v>5</v>
      </c>
      <c r="K1098" s="137">
        <f t="shared" si="223"/>
        <v>3</v>
      </c>
      <c r="L1098" s="109" t="s">
        <v>284</v>
      </c>
      <c r="M1098" s="172" t="s">
        <v>2027</v>
      </c>
      <c r="N1098" s="109"/>
      <c r="O1098" s="135">
        <f>VLOOKUP(B1098,EXPLORACION!$A$2:$P$529,15,FALSE)</f>
        <v>4961826.7833000002</v>
      </c>
      <c r="P1098" s="214">
        <f>VLOOKUP(B1098,EXPLORACION!$A$2:$P$529,16,FALSE)</f>
        <v>2173483.0397999999</v>
      </c>
    </row>
    <row r="1099" spans="1:16" ht="89.25" hidden="1">
      <c r="A1099" s="162" t="str">
        <f t="shared" si="220"/>
        <v>PYA50P1E4</v>
      </c>
      <c r="B1099" s="130" t="str">
        <f t="shared" si="221"/>
        <v>PYA50P1</v>
      </c>
      <c r="C1099" s="159" t="str">
        <f t="shared" si="222"/>
        <v>PYA50</v>
      </c>
      <c r="D1099" s="109" t="s">
        <v>1368</v>
      </c>
      <c r="E1099" s="171">
        <v>50</v>
      </c>
      <c r="F1099" s="109">
        <v>1</v>
      </c>
      <c r="G1099" s="171" t="s">
        <v>8</v>
      </c>
      <c r="H1099" s="109">
        <v>4</v>
      </c>
      <c r="I1099" s="221">
        <f t="shared" si="224"/>
        <v>5</v>
      </c>
      <c r="J1099" s="133">
        <v>10</v>
      </c>
      <c r="K1099" s="137">
        <f t="shared" si="223"/>
        <v>5</v>
      </c>
      <c r="L1099" s="109" t="s">
        <v>284</v>
      </c>
      <c r="M1099" s="172" t="s">
        <v>2028</v>
      </c>
      <c r="N1099" s="109"/>
      <c r="O1099" s="135">
        <f>VLOOKUP(B1099,EXPLORACION!$A$2:$P$529,15,FALSE)</f>
        <v>4961826.7833000002</v>
      </c>
      <c r="P1099" s="214">
        <f>VLOOKUP(B1099,EXPLORACION!$A$2:$P$529,16,FALSE)</f>
        <v>2173483.0397999999</v>
      </c>
    </row>
    <row r="1100" spans="1:16" hidden="1">
      <c r="A1100" s="162" t="str">
        <f t="shared" si="220"/>
        <v>PYA50P2E1</v>
      </c>
      <c r="B1100" s="130" t="str">
        <f t="shared" si="221"/>
        <v>PYA50P2</v>
      </c>
      <c r="C1100" s="159" t="str">
        <f t="shared" si="222"/>
        <v>PYA50</v>
      </c>
      <c r="D1100" s="109" t="s">
        <v>1368</v>
      </c>
      <c r="E1100" s="171">
        <v>50</v>
      </c>
      <c r="F1100" s="109">
        <v>2</v>
      </c>
      <c r="G1100" s="171" t="s">
        <v>8</v>
      </c>
      <c r="H1100" s="109">
        <v>1</v>
      </c>
      <c r="I1100" s="221">
        <v>0</v>
      </c>
      <c r="J1100" s="133">
        <v>0.1</v>
      </c>
      <c r="K1100" s="137">
        <f t="shared" ref="K1100:K1106" si="225">J1100-I1100</f>
        <v>0.1</v>
      </c>
      <c r="L1100" s="109"/>
      <c r="M1100" s="172" t="s">
        <v>860</v>
      </c>
      <c r="N1100" s="109"/>
      <c r="O1100" s="135">
        <f>VLOOKUP(B1100,EXPLORACION!$A$2:$P$529,15,FALSE)</f>
        <v>4961826.7833000002</v>
      </c>
      <c r="P1100" s="214">
        <f>VLOOKUP(B1100,EXPLORACION!$A$2:$P$529,16,FALSE)</f>
        <v>2173483.0397999999</v>
      </c>
    </row>
    <row r="1101" spans="1:16" hidden="1">
      <c r="A1101" s="162" t="str">
        <f t="shared" si="220"/>
        <v>PYA50P2E2</v>
      </c>
      <c r="B1101" s="130" t="str">
        <f t="shared" si="221"/>
        <v>PYA50P2</v>
      </c>
      <c r="C1101" s="159" t="str">
        <f t="shared" si="222"/>
        <v>PYA50</v>
      </c>
      <c r="D1101" s="109" t="s">
        <v>1368</v>
      </c>
      <c r="E1101" s="171">
        <v>50</v>
      </c>
      <c r="F1101" s="109">
        <v>2</v>
      </c>
      <c r="G1101" s="171" t="s">
        <v>8</v>
      </c>
      <c r="H1101" s="109">
        <v>2</v>
      </c>
      <c r="I1101" s="221">
        <f t="shared" si="224"/>
        <v>0.1</v>
      </c>
      <c r="J1101" s="133">
        <v>1</v>
      </c>
      <c r="K1101" s="137">
        <f t="shared" si="225"/>
        <v>0.9</v>
      </c>
      <c r="L1101" s="109"/>
      <c r="M1101" s="172" t="s">
        <v>1485</v>
      </c>
      <c r="N1101" s="109"/>
      <c r="O1101" s="135">
        <f>VLOOKUP(B1101,EXPLORACION!$A$2:$P$529,15,FALSE)</f>
        <v>4961826.7833000002</v>
      </c>
      <c r="P1101" s="214">
        <f>VLOOKUP(B1101,EXPLORACION!$A$2:$P$529,16,FALSE)</f>
        <v>2173483.0397999999</v>
      </c>
    </row>
    <row r="1102" spans="1:16" ht="89.25" hidden="1">
      <c r="A1102" s="162" t="str">
        <f t="shared" si="220"/>
        <v>PYA50P2E3</v>
      </c>
      <c r="B1102" s="130" t="str">
        <f t="shared" si="221"/>
        <v>PYA50P2</v>
      </c>
      <c r="C1102" s="159" t="str">
        <f t="shared" si="222"/>
        <v>PYA50</v>
      </c>
      <c r="D1102" s="109" t="s">
        <v>1368</v>
      </c>
      <c r="E1102" s="171">
        <v>50</v>
      </c>
      <c r="F1102" s="109">
        <v>2</v>
      </c>
      <c r="G1102" s="171" t="s">
        <v>8</v>
      </c>
      <c r="H1102" s="109">
        <v>3</v>
      </c>
      <c r="I1102" s="221">
        <f t="shared" si="224"/>
        <v>1</v>
      </c>
      <c r="J1102" s="133">
        <v>10</v>
      </c>
      <c r="K1102" s="137">
        <f t="shared" si="225"/>
        <v>9</v>
      </c>
      <c r="L1102" s="109" t="s">
        <v>284</v>
      </c>
      <c r="M1102" s="172" t="s">
        <v>2029</v>
      </c>
      <c r="N1102" s="109"/>
      <c r="O1102" s="135">
        <f>VLOOKUP(B1102,EXPLORACION!$A$2:$P$529,15,FALSE)</f>
        <v>4961826.7833000002</v>
      </c>
      <c r="P1102" s="214">
        <f>VLOOKUP(B1102,EXPLORACION!$A$2:$P$529,16,FALSE)</f>
        <v>2173483.0397999999</v>
      </c>
    </row>
    <row r="1103" spans="1:16" hidden="1">
      <c r="A1103" s="162" t="str">
        <f t="shared" si="220"/>
        <v>PYA50P3E1</v>
      </c>
      <c r="B1103" s="130" t="str">
        <f t="shared" si="221"/>
        <v>PYA50P3</v>
      </c>
      <c r="C1103" s="159" t="str">
        <f t="shared" si="222"/>
        <v>PYA50</v>
      </c>
      <c r="D1103" s="109" t="s">
        <v>1368</v>
      </c>
      <c r="E1103" s="171">
        <v>50</v>
      </c>
      <c r="F1103" s="109">
        <v>3</v>
      </c>
      <c r="G1103" s="171" t="s">
        <v>8</v>
      </c>
      <c r="H1103" s="109">
        <v>1</v>
      </c>
      <c r="I1103" s="221">
        <v>0</v>
      </c>
      <c r="J1103" s="133">
        <v>0.1</v>
      </c>
      <c r="K1103" s="137">
        <f t="shared" si="225"/>
        <v>0.1</v>
      </c>
      <c r="L1103" s="109"/>
      <c r="M1103" s="172" t="s">
        <v>2030</v>
      </c>
      <c r="N1103" s="109"/>
      <c r="O1103" s="135">
        <f>VLOOKUP(B1103,EXPLORACION!$A$2:$P$529,15,FALSE)</f>
        <v>4961826.7833000002</v>
      </c>
      <c r="P1103" s="214">
        <f>VLOOKUP(B1103,EXPLORACION!$A$2:$P$529,16,FALSE)</f>
        <v>2173483.0397999999</v>
      </c>
    </row>
    <row r="1104" spans="1:16" hidden="1">
      <c r="A1104" s="162" t="str">
        <f t="shared" si="220"/>
        <v>PYA50P3E2</v>
      </c>
      <c r="B1104" s="130" t="str">
        <f t="shared" si="221"/>
        <v>PYA50P3</v>
      </c>
      <c r="C1104" s="159" t="str">
        <f t="shared" si="222"/>
        <v>PYA50</v>
      </c>
      <c r="D1104" s="109" t="s">
        <v>1368</v>
      </c>
      <c r="E1104" s="171">
        <v>50</v>
      </c>
      <c r="F1104" s="109">
        <v>3</v>
      </c>
      <c r="G1104" s="171" t="s">
        <v>8</v>
      </c>
      <c r="H1104" s="109">
        <v>2</v>
      </c>
      <c r="I1104" s="221">
        <f t="shared" si="224"/>
        <v>0.1</v>
      </c>
      <c r="J1104" s="133">
        <v>0.4</v>
      </c>
      <c r="K1104" s="137">
        <f t="shared" si="225"/>
        <v>0.30000000000000004</v>
      </c>
      <c r="L1104" s="109"/>
      <c r="M1104" s="172" t="s">
        <v>1554</v>
      </c>
      <c r="N1104" s="109"/>
      <c r="O1104" s="135">
        <f>VLOOKUP(B1104,EXPLORACION!$A$2:$P$529,15,FALSE)</f>
        <v>4961826.7833000002</v>
      </c>
      <c r="P1104" s="214">
        <f>VLOOKUP(B1104,EXPLORACION!$A$2:$P$529,16,FALSE)</f>
        <v>2173483.0397999999</v>
      </c>
    </row>
    <row r="1105" spans="1:16" ht="89.25" hidden="1">
      <c r="A1105" s="162" t="str">
        <f t="shared" si="220"/>
        <v>PYA50P3E3</v>
      </c>
      <c r="B1105" s="130" t="str">
        <f t="shared" si="221"/>
        <v>PYA50P3</v>
      </c>
      <c r="C1105" s="159" t="str">
        <f t="shared" si="222"/>
        <v>PYA50</v>
      </c>
      <c r="D1105" s="109" t="s">
        <v>1368</v>
      </c>
      <c r="E1105" s="171">
        <v>50</v>
      </c>
      <c r="F1105" s="109">
        <v>3</v>
      </c>
      <c r="G1105" s="171" t="s">
        <v>8</v>
      </c>
      <c r="H1105" s="109">
        <v>3</v>
      </c>
      <c r="I1105" s="221">
        <f t="shared" si="224"/>
        <v>0.4</v>
      </c>
      <c r="J1105" s="133">
        <v>5</v>
      </c>
      <c r="K1105" s="137">
        <f t="shared" si="225"/>
        <v>4.5999999999999996</v>
      </c>
      <c r="L1105" s="109" t="s">
        <v>295</v>
      </c>
      <c r="M1105" s="172" t="s">
        <v>2031</v>
      </c>
      <c r="N1105" s="109"/>
      <c r="O1105" s="135">
        <f>VLOOKUP(B1105,EXPLORACION!$A$2:$P$529,15,FALSE)</f>
        <v>4961826.7833000002</v>
      </c>
      <c r="P1105" s="214">
        <f>VLOOKUP(B1105,EXPLORACION!$A$2:$P$529,16,FALSE)</f>
        <v>2173483.0397999999</v>
      </c>
    </row>
    <row r="1106" spans="1:16" ht="127.5" hidden="1">
      <c r="A1106" s="162" t="str">
        <f t="shared" si="220"/>
        <v>PYA50P3E4</v>
      </c>
      <c r="B1106" s="130" t="str">
        <f t="shared" si="221"/>
        <v>PYA50P3</v>
      </c>
      <c r="C1106" s="159" t="str">
        <f t="shared" si="222"/>
        <v>PYA50</v>
      </c>
      <c r="D1106" s="109" t="s">
        <v>1368</v>
      </c>
      <c r="E1106" s="171">
        <v>50</v>
      </c>
      <c r="F1106" s="109">
        <v>3</v>
      </c>
      <c r="G1106" s="171" t="s">
        <v>8</v>
      </c>
      <c r="H1106" s="109">
        <v>4</v>
      </c>
      <c r="I1106" s="221">
        <f t="shared" si="224"/>
        <v>5</v>
      </c>
      <c r="J1106" s="133">
        <v>10</v>
      </c>
      <c r="K1106" s="137">
        <f t="shared" si="225"/>
        <v>5</v>
      </c>
      <c r="L1106" s="109" t="s">
        <v>284</v>
      </c>
      <c r="M1106" s="172" t="s">
        <v>2032</v>
      </c>
      <c r="N1106" s="109"/>
      <c r="O1106" s="135">
        <f>VLOOKUP(B1106,EXPLORACION!$A$2:$P$529,15,FALSE)</f>
        <v>4961826.7833000002</v>
      </c>
      <c r="P1106" s="214">
        <f>VLOOKUP(B1106,EXPLORACION!$A$2:$P$529,16,FALSE)</f>
        <v>2173483.0397999999</v>
      </c>
    </row>
    <row r="1107" spans="1:16">
      <c r="A1107" s="162"/>
      <c r="B1107" s="130"/>
      <c r="C1107" s="159"/>
      <c r="D1107" s="109"/>
      <c r="E1107" s="171"/>
      <c r="F1107" s="109"/>
      <c r="G1107" s="171"/>
      <c r="H1107" s="109"/>
      <c r="I1107" s="137"/>
      <c r="J1107" s="133"/>
      <c r="K1107" s="137"/>
      <c r="L1107" s="109"/>
      <c r="M1107" s="172"/>
      <c r="N1107" s="109"/>
      <c r="O1107" s="137"/>
      <c r="P1107" s="137"/>
    </row>
    <row r="1108" spans="1:16">
      <c r="A1108" s="130"/>
      <c r="B1108" s="130"/>
      <c r="C1108" s="159"/>
      <c r="D1108" s="109"/>
      <c r="E1108" s="171"/>
      <c r="F1108" s="109"/>
      <c r="G1108" s="171"/>
      <c r="H1108" s="109"/>
      <c r="I1108" s="137"/>
      <c r="J1108" s="133"/>
      <c r="K1108" s="137"/>
      <c r="L1108" s="109"/>
      <c r="M1108" s="172"/>
      <c r="N1108" s="109"/>
      <c r="O1108" s="137"/>
      <c r="P1108" s="137"/>
    </row>
    <row r="1109" spans="1:16">
      <c r="A1109" s="130"/>
      <c r="B1109" s="130"/>
      <c r="C1109" s="159"/>
      <c r="D1109" s="109"/>
      <c r="E1109" s="171"/>
      <c r="F1109" s="109"/>
      <c r="G1109" s="171"/>
      <c r="H1109" s="109"/>
      <c r="I1109" s="137"/>
      <c r="J1109" s="133"/>
      <c r="K1109" s="137"/>
      <c r="L1109" s="109"/>
      <c r="M1109" s="172"/>
      <c r="N1109" s="109"/>
      <c r="O1109" s="137"/>
      <c r="P1109" s="137"/>
    </row>
    <row r="1110" spans="1:16">
      <c r="A1110" s="130"/>
      <c r="B1110" s="130"/>
      <c r="C1110" s="159"/>
      <c r="D1110" s="109"/>
      <c r="E1110" s="171"/>
      <c r="F1110" s="109"/>
      <c r="G1110" s="171"/>
      <c r="H1110" s="109"/>
      <c r="I1110" s="137"/>
      <c r="J1110" s="133"/>
      <c r="K1110" s="137"/>
      <c r="L1110" s="109"/>
      <c r="M1110" s="172"/>
      <c r="N1110" s="109"/>
      <c r="O1110" s="137"/>
      <c r="P1110" s="137"/>
    </row>
    <row r="1111" spans="1:16">
      <c r="A1111" s="130"/>
      <c r="B1111" s="130"/>
      <c r="C1111" s="159"/>
      <c r="D1111" s="109"/>
      <c r="E1111" s="171"/>
      <c r="F1111" s="109"/>
      <c r="G1111" s="171"/>
      <c r="H1111" s="109"/>
      <c r="I1111" s="137"/>
      <c r="J1111" s="133"/>
      <c r="K1111" s="137"/>
      <c r="L1111" s="109"/>
      <c r="M1111" s="172"/>
      <c r="N1111" s="109"/>
      <c r="O1111" s="137"/>
      <c r="P1111" s="137"/>
    </row>
    <row r="1112" spans="1:16">
      <c r="A1112" s="130"/>
      <c r="B1112" s="130"/>
      <c r="C1112" s="159"/>
      <c r="D1112" s="109"/>
      <c r="E1112" s="171"/>
      <c r="F1112" s="109"/>
      <c r="G1112" s="171"/>
      <c r="H1112" s="109"/>
      <c r="I1112" s="137"/>
      <c r="J1112" s="133"/>
      <c r="K1112" s="137"/>
      <c r="L1112" s="109"/>
      <c r="M1112" s="172"/>
      <c r="N1112" s="109"/>
      <c r="O1112" s="137"/>
      <c r="P1112" s="137"/>
    </row>
    <row r="1113" spans="1:16">
      <c r="A1113" s="130"/>
      <c r="B1113" s="130"/>
      <c r="C1113" s="159"/>
      <c r="D1113" s="109"/>
      <c r="E1113" s="171"/>
      <c r="F1113" s="109"/>
      <c r="G1113" s="171"/>
      <c r="H1113" s="109"/>
      <c r="I1113" s="137"/>
      <c r="J1113" s="133"/>
      <c r="K1113" s="137"/>
      <c r="L1113" s="109"/>
      <c r="M1113" s="172"/>
      <c r="N1113" s="109"/>
      <c r="O1113" s="137"/>
      <c r="P1113" s="137"/>
    </row>
    <row r="1114" spans="1:16">
      <c r="A1114" s="130"/>
      <c r="B1114" s="130"/>
      <c r="C1114" s="159"/>
      <c r="D1114" s="109"/>
      <c r="E1114" s="171"/>
      <c r="F1114" s="109"/>
      <c r="G1114" s="171"/>
      <c r="H1114" s="109"/>
      <c r="I1114" s="137"/>
      <c r="J1114" s="133"/>
      <c r="K1114" s="137"/>
      <c r="L1114" s="109"/>
      <c r="M1114" s="172"/>
      <c r="N1114" s="109"/>
      <c r="O1114" s="137"/>
      <c r="P1114" s="137"/>
    </row>
    <row r="1115" spans="1:16">
      <c r="A1115" s="130"/>
      <c r="B1115" s="130"/>
      <c r="C1115" s="159"/>
      <c r="D1115" s="109"/>
      <c r="E1115" s="171"/>
      <c r="F1115" s="109"/>
      <c r="G1115" s="171"/>
      <c r="H1115" s="109"/>
      <c r="I1115" s="137"/>
      <c r="J1115" s="133"/>
      <c r="K1115" s="137"/>
      <c r="L1115" s="109"/>
      <c r="M1115" s="172"/>
      <c r="N1115" s="109"/>
      <c r="O1115" s="137"/>
      <c r="P1115" s="137"/>
    </row>
    <row r="1116" spans="1:16">
      <c r="A1116" s="130"/>
      <c r="B1116" s="130"/>
      <c r="C1116" s="159"/>
      <c r="D1116" s="109"/>
      <c r="E1116" s="171"/>
      <c r="F1116" s="109"/>
      <c r="G1116" s="171"/>
      <c r="H1116" s="109"/>
      <c r="I1116" s="137"/>
      <c r="J1116" s="133"/>
      <c r="K1116" s="137"/>
      <c r="L1116" s="109"/>
      <c r="M1116" s="172"/>
      <c r="N1116" s="109"/>
      <c r="O1116" s="137"/>
      <c r="P1116" s="137"/>
    </row>
    <row r="1117" spans="1:16">
      <c r="A1117" s="130"/>
      <c r="B1117" s="130"/>
      <c r="C1117" s="159"/>
      <c r="D1117" s="109"/>
      <c r="E1117" s="171"/>
      <c r="F1117" s="109"/>
      <c r="G1117" s="171"/>
      <c r="H1117" s="109"/>
      <c r="I1117" s="137"/>
      <c r="J1117" s="133"/>
      <c r="K1117" s="137"/>
      <c r="L1117" s="109"/>
      <c r="M1117" s="172"/>
      <c r="N1117" s="109"/>
      <c r="O1117" s="137"/>
      <c r="P1117" s="137"/>
    </row>
    <row r="1118" spans="1:16">
      <c r="A1118" s="162"/>
      <c r="B1118" s="130"/>
      <c r="C1118" s="159"/>
      <c r="D1118" s="109"/>
      <c r="E1118" s="171"/>
      <c r="F1118" s="109"/>
      <c r="G1118" s="171"/>
      <c r="H1118" s="109"/>
      <c r="I1118" s="137"/>
      <c r="J1118" s="133"/>
      <c r="K1118" s="137"/>
      <c r="L1118" s="109"/>
      <c r="M1118" s="172"/>
      <c r="N1118" s="109"/>
      <c r="O1118" s="137"/>
      <c r="P1118" s="137"/>
    </row>
    <row r="1119" spans="1:16">
      <c r="A1119" s="130"/>
      <c r="B1119" s="130"/>
      <c r="C1119" s="159"/>
      <c r="D1119" s="109"/>
      <c r="E1119" s="171"/>
      <c r="F1119" s="109"/>
      <c r="G1119" s="171"/>
      <c r="H1119" s="109"/>
      <c r="I1119" s="137"/>
      <c r="J1119" s="133"/>
      <c r="K1119" s="137"/>
      <c r="L1119" s="109"/>
      <c r="M1119" s="172"/>
      <c r="N1119" s="109"/>
      <c r="O1119" s="137"/>
      <c r="P1119" s="137"/>
    </row>
    <row r="1120" spans="1:16">
      <c r="A1120" s="130"/>
      <c r="B1120" s="130"/>
      <c r="C1120" s="159"/>
      <c r="D1120" s="109"/>
      <c r="E1120" s="171"/>
      <c r="F1120" s="109"/>
      <c r="G1120" s="171"/>
      <c r="H1120" s="109"/>
      <c r="I1120" s="137"/>
      <c r="J1120" s="133"/>
      <c r="K1120" s="137"/>
      <c r="L1120" s="109"/>
      <c r="M1120" s="172"/>
      <c r="N1120" s="109"/>
      <c r="O1120" s="137"/>
      <c r="P1120" s="137"/>
    </row>
    <row r="1121" spans="1:16">
      <c r="A1121" s="130"/>
      <c r="B1121" s="130"/>
      <c r="C1121" s="159"/>
      <c r="D1121" s="109"/>
      <c r="E1121" s="171"/>
      <c r="F1121" s="109"/>
      <c r="G1121" s="171"/>
      <c r="H1121" s="109"/>
      <c r="I1121" s="137"/>
      <c r="J1121" s="133"/>
      <c r="K1121" s="137"/>
      <c r="L1121" s="109"/>
      <c r="M1121" s="172"/>
      <c r="N1121" s="109"/>
      <c r="O1121" s="137"/>
      <c r="P1121" s="137"/>
    </row>
    <row r="1122" spans="1:16">
      <c r="A1122" s="130"/>
      <c r="B1122" s="130"/>
      <c r="C1122" s="159"/>
      <c r="D1122" s="109"/>
      <c r="E1122" s="171"/>
      <c r="F1122" s="109"/>
      <c r="G1122" s="171"/>
      <c r="H1122" s="109"/>
      <c r="I1122" s="137"/>
      <c r="J1122" s="133"/>
      <c r="K1122" s="137"/>
      <c r="L1122" s="109"/>
      <c r="M1122" s="172"/>
      <c r="N1122" s="109"/>
      <c r="O1122" s="137"/>
      <c r="P1122" s="137"/>
    </row>
    <row r="1123" spans="1:16">
      <c r="A1123" s="130"/>
      <c r="B1123" s="130"/>
      <c r="C1123" s="159"/>
      <c r="D1123" s="109"/>
      <c r="E1123" s="171"/>
      <c r="F1123" s="109"/>
      <c r="G1123" s="171"/>
      <c r="H1123" s="109"/>
      <c r="I1123" s="137"/>
      <c r="J1123" s="133"/>
      <c r="K1123" s="137"/>
      <c r="L1123" s="109"/>
      <c r="M1123" s="172"/>
      <c r="N1123" s="109"/>
      <c r="O1123" s="137"/>
      <c r="P1123" s="137"/>
    </row>
    <row r="1124" spans="1:16">
      <c r="A1124" s="130"/>
      <c r="B1124" s="130"/>
      <c r="C1124" s="159"/>
      <c r="D1124" s="109"/>
      <c r="E1124" s="171"/>
      <c r="F1124" s="109"/>
      <c r="G1124" s="171"/>
      <c r="H1124" s="109"/>
      <c r="I1124" s="137"/>
      <c r="J1124" s="133"/>
      <c r="K1124" s="137"/>
      <c r="L1124" s="109"/>
      <c r="M1124" s="172"/>
      <c r="N1124" s="109"/>
      <c r="O1124" s="137"/>
      <c r="P1124" s="137"/>
    </row>
    <row r="1125" spans="1:16">
      <c r="A1125" s="130"/>
      <c r="B1125" s="130"/>
      <c r="C1125" s="159"/>
      <c r="D1125" s="109"/>
      <c r="E1125" s="171"/>
      <c r="F1125" s="109"/>
      <c r="G1125" s="171"/>
      <c r="H1125" s="109"/>
      <c r="I1125" s="137"/>
      <c r="J1125" s="133"/>
      <c r="K1125" s="137"/>
      <c r="L1125" s="109"/>
      <c r="M1125" s="172"/>
      <c r="N1125" s="109"/>
      <c r="O1125" s="137"/>
      <c r="P1125" s="137"/>
    </row>
    <row r="1126" spans="1:16">
      <c r="A1126" s="130"/>
      <c r="B1126" s="130"/>
      <c r="C1126" s="159"/>
      <c r="D1126" s="109"/>
      <c r="E1126" s="171"/>
      <c r="F1126" s="109"/>
      <c r="G1126" s="171"/>
      <c r="H1126" s="109"/>
      <c r="I1126" s="137"/>
      <c r="J1126" s="133"/>
      <c r="K1126" s="137"/>
      <c r="L1126" s="109"/>
      <c r="M1126" s="172"/>
      <c r="N1126" s="109"/>
      <c r="O1126" s="137"/>
      <c r="P1126" s="137"/>
    </row>
    <row r="1127" spans="1:16">
      <c r="A1127" s="130"/>
      <c r="B1127" s="130"/>
      <c r="C1127" s="159"/>
      <c r="D1127" s="109"/>
      <c r="E1127" s="171"/>
      <c r="F1127" s="109"/>
      <c r="G1127" s="171"/>
      <c r="H1127" s="109"/>
      <c r="I1127" s="137"/>
      <c r="J1127" s="133"/>
      <c r="K1127" s="137"/>
      <c r="L1127" s="109"/>
      <c r="M1127" s="172"/>
      <c r="N1127" s="109"/>
      <c r="O1127" s="137"/>
      <c r="P1127" s="137"/>
    </row>
    <row r="1128" spans="1:16">
      <c r="A1128" s="130"/>
      <c r="B1128" s="130"/>
      <c r="C1128" s="159"/>
      <c r="D1128" s="109"/>
      <c r="E1128" s="171"/>
      <c r="F1128" s="109"/>
      <c r="G1128" s="171"/>
      <c r="H1128" s="109"/>
      <c r="I1128" s="137"/>
      <c r="J1128" s="133"/>
      <c r="K1128" s="137"/>
      <c r="L1128" s="109"/>
      <c r="M1128" s="172"/>
      <c r="N1128" s="109"/>
      <c r="O1128" s="137"/>
      <c r="P1128" s="137"/>
    </row>
    <row r="1129" spans="1:16">
      <c r="A1129" s="162"/>
      <c r="B1129" s="130"/>
      <c r="C1129" s="159"/>
      <c r="D1129" s="109"/>
      <c r="E1129" s="171"/>
      <c r="F1129" s="109"/>
      <c r="G1129" s="171"/>
      <c r="H1129" s="109"/>
      <c r="I1129" s="137"/>
      <c r="J1129" s="133"/>
      <c r="K1129" s="137"/>
      <c r="L1129" s="109"/>
      <c r="M1129" s="172"/>
      <c r="N1129" s="109"/>
      <c r="O1129" s="137"/>
      <c r="P1129" s="137"/>
    </row>
    <row r="1130" spans="1:16">
      <c r="A1130" s="130"/>
      <c r="B1130" s="130"/>
      <c r="C1130" s="159"/>
      <c r="D1130" s="109"/>
      <c r="E1130" s="171"/>
      <c r="F1130" s="109"/>
      <c r="G1130" s="171"/>
      <c r="H1130" s="109"/>
      <c r="I1130" s="137"/>
      <c r="J1130" s="133"/>
      <c r="K1130" s="137"/>
      <c r="L1130" s="109"/>
      <c r="M1130" s="172"/>
      <c r="N1130" s="109"/>
      <c r="O1130" s="137"/>
      <c r="P1130" s="137"/>
    </row>
    <row r="1131" spans="1:16">
      <c r="A1131" s="130"/>
      <c r="B1131" s="130"/>
      <c r="C1131" s="159"/>
      <c r="D1131" s="109"/>
      <c r="E1131" s="171"/>
      <c r="F1131" s="109"/>
      <c r="G1131" s="171"/>
      <c r="H1131" s="109"/>
      <c r="I1131" s="137"/>
      <c r="J1131" s="133"/>
      <c r="K1131" s="137"/>
      <c r="L1131" s="109"/>
      <c r="M1131" s="172"/>
      <c r="N1131" s="109"/>
      <c r="O1131" s="137"/>
      <c r="P1131" s="137"/>
    </row>
    <row r="1132" spans="1:16">
      <c r="A1132" s="130"/>
      <c r="B1132" s="130"/>
      <c r="C1132" s="159"/>
      <c r="D1132" s="109"/>
      <c r="E1132" s="171"/>
      <c r="F1132" s="109"/>
      <c r="G1132" s="171"/>
      <c r="H1132" s="109"/>
      <c r="I1132" s="137"/>
      <c r="J1132" s="133"/>
      <c r="K1132" s="137"/>
      <c r="L1132" s="109"/>
      <c r="M1132" s="172"/>
      <c r="N1132" s="109"/>
      <c r="O1132" s="137"/>
      <c r="P1132" s="137"/>
    </row>
    <row r="1133" spans="1:16">
      <c r="A1133" s="130"/>
      <c r="B1133" s="130"/>
      <c r="C1133" s="159"/>
      <c r="D1133" s="109"/>
      <c r="E1133" s="171"/>
      <c r="F1133" s="109"/>
      <c r="G1133" s="171"/>
      <c r="H1133" s="109"/>
      <c r="I1133" s="137"/>
      <c r="J1133" s="133"/>
      <c r="K1133" s="137"/>
      <c r="L1133" s="109"/>
      <c r="M1133" s="172"/>
      <c r="N1133" s="109"/>
      <c r="O1133" s="137"/>
      <c r="P1133" s="137"/>
    </row>
    <row r="1134" spans="1:16">
      <c r="A1134" s="130"/>
      <c r="B1134" s="130"/>
      <c r="C1134" s="159"/>
      <c r="D1134" s="109"/>
      <c r="E1134" s="171"/>
      <c r="F1134" s="109"/>
      <c r="G1134" s="171"/>
      <c r="H1134" s="109"/>
      <c r="I1134" s="137"/>
      <c r="J1134" s="133"/>
      <c r="K1134" s="137"/>
      <c r="L1134" s="109"/>
      <c r="M1134" s="172"/>
      <c r="N1134" s="109"/>
      <c r="O1134" s="137"/>
      <c r="P1134" s="137"/>
    </row>
    <row r="1135" spans="1:16">
      <c r="A1135" s="130"/>
      <c r="B1135" s="130"/>
      <c r="C1135" s="159"/>
      <c r="D1135" s="109"/>
      <c r="E1135" s="171"/>
      <c r="F1135" s="109"/>
      <c r="G1135" s="171"/>
      <c r="H1135" s="109"/>
      <c r="I1135" s="137"/>
      <c r="J1135" s="133"/>
      <c r="K1135" s="137"/>
      <c r="L1135" s="109"/>
      <c r="M1135" s="172"/>
      <c r="N1135" s="109"/>
      <c r="O1135" s="137"/>
      <c r="P1135" s="137"/>
    </row>
    <row r="1136" spans="1:16">
      <c r="A1136" s="130"/>
      <c r="B1136" s="130"/>
      <c r="C1136" s="159"/>
      <c r="D1136" s="109"/>
      <c r="E1136" s="171"/>
      <c r="F1136" s="109"/>
      <c r="G1136" s="171"/>
      <c r="H1136" s="109"/>
      <c r="I1136" s="137"/>
      <c r="J1136" s="133"/>
      <c r="K1136" s="137"/>
      <c r="L1136" s="109"/>
      <c r="M1136" s="172"/>
      <c r="N1136" s="109"/>
      <c r="O1136" s="137"/>
      <c r="P1136" s="137"/>
    </row>
    <row r="1137" spans="1:16">
      <c r="A1137" s="130"/>
      <c r="B1137" s="130"/>
      <c r="C1137" s="159"/>
      <c r="D1137" s="109"/>
      <c r="E1137" s="171"/>
      <c r="F1137" s="109"/>
      <c r="G1137" s="171"/>
      <c r="H1137" s="109"/>
      <c r="I1137" s="137"/>
      <c r="J1137" s="133"/>
      <c r="K1137" s="137"/>
      <c r="L1137" s="109"/>
      <c r="M1137" s="172"/>
      <c r="N1137" s="109"/>
      <c r="O1137" s="137"/>
      <c r="P1137" s="137"/>
    </row>
    <row r="1138" spans="1:16">
      <c r="A1138" s="130"/>
      <c r="B1138" s="130"/>
      <c r="C1138" s="159"/>
      <c r="D1138" s="109"/>
      <c r="E1138" s="171"/>
      <c r="F1138" s="109"/>
      <c r="G1138" s="171"/>
      <c r="H1138" s="109"/>
      <c r="I1138" s="137"/>
      <c r="J1138" s="133"/>
      <c r="K1138" s="137"/>
      <c r="L1138" s="109"/>
      <c r="M1138" s="172"/>
      <c r="N1138" s="109"/>
      <c r="O1138" s="137"/>
      <c r="P1138" s="137"/>
    </row>
    <row r="1139" spans="1:16">
      <c r="A1139" s="130"/>
      <c r="B1139" s="130"/>
      <c r="C1139" s="159"/>
      <c r="D1139" s="109"/>
      <c r="E1139" s="171"/>
      <c r="F1139" s="109"/>
      <c r="G1139" s="171"/>
      <c r="H1139" s="109"/>
      <c r="I1139" s="137"/>
      <c r="J1139" s="133"/>
      <c r="K1139" s="137"/>
      <c r="L1139" s="109"/>
      <c r="M1139" s="172"/>
      <c r="N1139" s="109"/>
      <c r="O1139" s="137"/>
      <c r="P1139" s="137"/>
    </row>
    <row r="1140" spans="1:16">
      <c r="A1140" s="162"/>
      <c r="B1140" s="130"/>
      <c r="C1140" s="159"/>
      <c r="D1140" s="109"/>
      <c r="E1140" s="171"/>
      <c r="F1140" s="109"/>
      <c r="G1140" s="171"/>
      <c r="H1140" s="109"/>
      <c r="I1140" s="137"/>
      <c r="J1140" s="133"/>
      <c r="K1140" s="137"/>
      <c r="L1140" s="109"/>
      <c r="M1140" s="172"/>
      <c r="N1140" s="109"/>
      <c r="O1140" s="137"/>
      <c r="P1140" s="137"/>
    </row>
    <row r="1141" spans="1:16">
      <c r="A1141" s="130"/>
      <c r="B1141" s="130"/>
      <c r="C1141" s="159"/>
      <c r="D1141" s="109"/>
      <c r="E1141" s="171"/>
      <c r="F1141" s="109"/>
      <c r="G1141" s="171"/>
      <c r="H1141" s="109"/>
      <c r="I1141" s="137"/>
      <c r="J1141" s="133"/>
      <c r="K1141" s="137"/>
      <c r="L1141" s="109"/>
      <c r="M1141" s="172"/>
      <c r="N1141" s="109"/>
      <c r="O1141" s="137"/>
      <c r="P1141" s="137"/>
    </row>
    <row r="1142" spans="1:16">
      <c r="A1142" s="130"/>
      <c r="B1142" s="130"/>
      <c r="C1142" s="159"/>
      <c r="D1142" s="109"/>
      <c r="E1142" s="171"/>
      <c r="F1142" s="109"/>
      <c r="G1142" s="171"/>
      <c r="H1142" s="109"/>
      <c r="I1142" s="137"/>
      <c r="J1142" s="133"/>
      <c r="K1142" s="137"/>
      <c r="L1142" s="109"/>
      <c r="M1142" s="172"/>
      <c r="N1142" s="109"/>
      <c r="O1142" s="137"/>
      <c r="P1142" s="137"/>
    </row>
    <row r="1143" spans="1:16">
      <c r="A1143" s="130"/>
      <c r="B1143" s="130"/>
      <c r="C1143" s="159"/>
      <c r="D1143" s="109"/>
      <c r="E1143" s="171"/>
      <c r="F1143" s="109"/>
      <c r="G1143" s="171"/>
      <c r="H1143" s="109"/>
      <c r="I1143" s="137"/>
      <c r="J1143" s="133"/>
      <c r="K1143" s="137"/>
      <c r="L1143" s="109"/>
      <c r="M1143" s="172"/>
      <c r="N1143" s="109"/>
      <c r="O1143" s="137"/>
      <c r="P1143" s="137"/>
    </row>
    <row r="1144" spans="1:16">
      <c r="A1144" s="130"/>
      <c r="B1144" s="130"/>
      <c r="C1144" s="159"/>
      <c r="D1144" s="109"/>
      <c r="E1144" s="171"/>
      <c r="F1144" s="109"/>
      <c r="G1144" s="171"/>
      <c r="H1144" s="109"/>
      <c r="I1144" s="137"/>
      <c r="J1144" s="133"/>
      <c r="K1144" s="137"/>
      <c r="L1144" s="109"/>
      <c r="M1144" s="172"/>
      <c r="N1144" s="109"/>
      <c r="O1144" s="137"/>
      <c r="P1144" s="137"/>
    </row>
    <row r="1145" spans="1:16">
      <c r="A1145" s="130"/>
      <c r="B1145" s="130"/>
      <c r="C1145" s="159"/>
      <c r="D1145" s="109"/>
      <c r="E1145" s="171"/>
      <c r="F1145" s="109"/>
      <c r="G1145" s="171"/>
      <c r="H1145" s="109"/>
      <c r="I1145" s="137"/>
      <c r="J1145" s="133"/>
      <c r="K1145" s="137"/>
      <c r="L1145" s="109"/>
      <c r="M1145" s="172"/>
      <c r="N1145" s="109"/>
      <c r="O1145" s="137"/>
      <c r="P1145" s="137"/>
    </row>
    <row r="1146" spans="1:16">
      <c r="A1146" s="130"/>
      <c r="B1146" s="130"/>
      <c r="C1146" s="159"/>
      <c r="D1146" s="109"/>
      <c r="E1146" s="171"/>
      <c r="F1146" s="109"/>
      <c r="G1146" s="171"/>
      <c r="H1146" s="109"/>
      <c r="I1146" s="137"/>
      <c r="J1146" s="133"/>
      <c r="K1146" s="137"/>
      <c r="L1146" s="109"/>
      <c r="M1146" s="172"/>
      <c r="N1146" s="109"/>
      <c r="O1146" s="137"/>
      <c r="P1146" s="137"/>
    </row>
    <row r="1147" spans="1:16">
      <c r="A1147" s="130"/>
      <c r="B1147" s="130"/>
      <c r="C1147" s="159"/>
      <c r="D1147" s="109"/>
      <c r="E1147" s="171"/>
      <c r="F1147" s="109"/>
      <c r="G1147" s="171"/>
      <c r="H1147" s="109"/>
      <c r="I1147" s="137"/>
      <c r="J1147" s="133"/>
      <c r="K1147" s="137"/>
      <c r="L1147" s="109"/>
      <c r="M1147" s="172"/>
      <c r="N1147" s="109"/>
      <c r="O1147" s="137"/>
      <c r="P1147" s="137"/>
    </row>
    <row r="1148" spans="1:16">
      <c r="A1148" s="130"/>
      <c r="B1148" s="130"/>
      <c r="C1148" s="159"/>
      <c r="D1148" s="109"/>
      <c r="E1148" s="171"/>
      <c r="F1148" s="109"/>
      <c r="G1148" s="171"/>
      <c r="H1148" s="109"/>
      <c r="I1148" s="137"/>
      <c r="J1148" s="133"/>
      <c r="K1148" s="137"/>
      <c r="L1148" s="109"/>
      <c r="M1148" s="172"/>
      <c r="N1148" s="109"/>
      <c r="O1148" s="137"/>
      <c r="P1148" s="137"/>
    </row>
    <row r="1149" spans="1:16">
      <c r="A1149" s="130"/>
      <c r="B1149" s="130"/>
      <c r="C1149" s="159"/>
      <c r="D1149" s="109"/>
      <c r="E1149" s="171"/>
      <c r="F1149" s="109"/>
      <c r="G1149" s="171"/>
      <c r="H1149" s="109"/>
      <c r="I1149" s="137"/>
      <c r="J1149" s="133"/>
      <c r="K1149" s="137"/>
      <c r="L1149" s="109"/>
      <c r="M1149" s="172"/>
      <c r="N1149" s="109"/>
      <c r="O1149" s="137"/>
      <c r="P1149" s="137"/>
    </row>
    <row r="1150" spans="1:16">
      <c r="A1150" s="130"/>
      <c r="B1150" s="130"/>
      <c r="C1150" s="159"/>
      <c r="D1150" s="109"/>
      <c r="E1150" s="171"/>
      <c r="F1150" s="109"/>
      <c r="G1150" s="171"/>
      <c r="H1150" s="109"/>
      <c r="I1150" s="137"/>
      <c r="J1150" s="133"/>
      <c r="K1150" s="137"/>
      <c r="L1150" s="109"/>
      <c r="M1150" s="172"/>
      <c r="N1150" s="109"/>
      <c r="O1150" s="137"/>
      <c r="P1150" s="137"/>
    </row>
    <row r="1151" spans="1:16">
      <c r="A1151" s="162"/>
      <c r="B1151" s="130"/>
      <c r="C1151" s="159"/>
      <c r="D1151" s="109"/>
      <c r="E1151" s="171"/>
      <c r="F1151" s="109"/>
      <c r="G1151" s="171"/>
      <c r="H1151" s="109"/>
      <c r="I1151" s="137"/>
      <c r="J1151" s="133"/>
      <c r="K1151" s="137"/>
      <c r="L1151" s="109"/>
      <c r="M1151" s="172"/>
      <c r="N1151" s="109"/>
      <c r="O1151" s="137"/>
      <c r="P1151" s="137"/>
    </row>
    <row r="1152" spans="1:16">
      <c r="A1152" s="130"/>
      <c r="B1152" s="130"/>
      <c r="C1152" s="159"/>
      <c r="D1152" s="109"/>
      <c r="E1152" s="171"/>
      <c r="F1152" s="109"/>
      <c r="G1152" s="171"/>
      <c r="H1152" s="109"/>
      <c r="I1152" s="137"/>
      <c r="J1152" s="133"/>
      <c r="K1152" s="137"/>
      <c r="L1152" s="109"/>
      <c r="M1152" s="172"/>
      <c r="N1152" s="109"/>
      <c r="O1152" s="137"/>
      <c r="P1152" s="137"/>
    </row>
    <row r="1153" spans="1:16">
      <c r="A1153" s="130"/>
      <c r="B1153" s="130"/>
      <c r="C1153" s="159"/>
      <c r="D1153" s="109"/>
      <c r="E1153" s="171"/>
      <c r="F1153" s="109"/>
      <c r="G1153" s="171"/>
      <c r="H1153" s="109"/>
      <c r="I1153" s="137"/>
      <c r="J1153" s="133"/>
      <c r="K1153" s="137"/>
      <c r="L1153" s="109"/>
      <c r="M1153" s="172"/>
      <c r="N1153" s="109"/>
      <c r="O1153" s="137"/>
      <c r="P1153" s="137"/>
    </row>
    <row r="1154" spans="1:16">
      <c r="A1154" s="130"/>
      <c r="B1154" s="130"/>
      <c r="C1154" s="159"/>
      <c r="D1154" s="109"/>
      <c r="E1154" s="171"/>
      <c r="F1154" s="109"/>
      <c r="G1154" s="171"/>
      <c r="H1154" s="109"/>
      <c r="I1154" s="137"/>
      <c r="J1154" s="133"/>
      <c r="K1154" s="137"/>
      <c r="L1154" s="109"/>
      <c r="M1154" s="172"/>
      <c r="N1154" s="109"/>
      <c r="O1154" s="137"/>
      <c r="P1154" s="137"/>
    </row>
    <row r="1155" spans="1:16">
      <c r="A1155" s="130"/>
      <c r="B1155" s="130"/>
      <c r="C1155" s="159"/>
      <c r="D1155" s="109"/>
      <c r="E1155" s="171"/>
      <c r="F1155" s="109"/>
      <c r="G1155" s="171"/>
      <c r="H1155" s="109"/>
      <c r="I1155" s="137"/>
      <c r="J1155" s="133"/>
      <c r="K1155" s="137"/>
      <c r="L1155" s="109"/>
      <c r="M1155" s="172"/>
      <c r="N1155" s="109"/>
      <c r="O1155" s="137"/>
      <c r="P1155" s="137"/>
    </row>
    <row r="1156" spans="1:16">
      <c r="A1156" s="130"/>
      <c r="B1156" s="130"/>
      <c r="C1156" s="159"/>
      <c r="D1156" s="109"/>
      <c r="E1156" s="171"/>
      <c r="F1156" s="109"/>
      <c r="G1156" s="171"/>
      <c r="H1156" s="109"/>
      <c r="I1156" s="137"/>
      <c r="J1156" s="133"/>
      <c r="K1156" s="137"/>
      <c r="L1156" s="109"/>
      <c r="M1156" s="172"/>
      <c r="N1156" s="109"/>
      <c r="O1156" s="137"/>
      <c r="P1156" s="137"/>
    </row>
    <row r="1157" spans="1:16">
      <c r="A1157" s="130"/>
      <c r="B1157" s="130"/>
      <c r="C1157" s="159"/>
      <c r="D1157" s="109"/>
      <c r="E1157" s="171"/>
      <c r="F1157" s="109"/>
      <c r="G1157" s="171"/>
      <c r="H1157" s="109"/>
      <c r="I1157" s="137"/>
      <c r="J1157" s="133"/>
      <c r="K1157" s="137"/>
      <c r="L1157" s="109"/>
      <c r="M1157" s="172"/>
      <c r="N1157" s="109"/>
      <c r="O1157" s="137"/>
      <c r="P1157" s="137"/>
    </row>
    <row r="1158" spans="1:16">
      <c r="A1158" s="130"/>
      <c r="B1158" s="130"/>
      <c r="C1158" s="159"/>
      <c r="D1158" s="109"/>
      <c r="E1158" s="171"/>
      <c r="F1158" s="109"/>
      <c r="G1158" s="171"/>
      <c r="H1158" s="109"/>
      <c r="I1158" s="137"/>
      <c r="J1158" s="133"/>
      <c r="K1158" s="137"/>
      <c r="L1158" s="109"/>
      <c r="M1158" s="172"/>
      <c r="N1158" s="109"/>
      <c r="O1158" s="137"/>
      <c r="P1158" s="137"/>
    </row>
    <row r="1159" spans="1:16">
      <c r="A1159" s="130"/>
      <c r="B1159" s="130"/>
      <c r="C1159" s="159"/>
      <c r="D1159" s="109"/>
      <c r="E1159" s="171"/>
      <c r="F1159" s="109"/>
      <c r="G1159" s="171"/>
      <c r="H1159" s="109"/>
      <c r="I1159" s="137"/>
      <c r="J1159" s="133"/>
      <c r="K1159" s="137"/>
      <c r="L1159" s="109"/>
      <c r="M1159" s="172"/>
      <c r="N1159" s="109"/>
      <c r="O1159" s="137"/>
      <c r="P1159" s="137"/>
    </row>
    <row r="1160" spans="1:16">
      <c r="A1160" s="130"/>
      <c r="B1160" s="130"/>
      <c r="C1160" s="159"/>
      <c r="D1160" s="109"/>
      <c r="E1160" s="171"/>
      <c r="F1160" s="109"/>
      <c r="G1160" s="171"/>
      <c r="H1160" s="109"/>
      <c r="I1160" s="137"/>
      <c r="J1160" s="133"/>
      <c r="K1160" s="137"/>
      <c r="L1160" s="109"/>
      <c r="M1160" s="172"/>
      <c r="N1160" s="109"/>
      <c r="O1160" s="137"/>
      <c r="P1160" s="137"/>
    </row>
    <row r="1161" spans="1:16">
      <c r="A1161" s="130"/>
      <c r="B1161" s="130"/>
      <c r="C1161" s="159"/>
      <c r="D1161" s="109"/>
      <c r="E1161" s="171"/>
      <c r="F1161" s="109"/>
      <c r="G1161" s="171"/>
      <c r="H1161" s="109"/>
      <c r="I1161" s="137"/>
      <c r="J1161" s="133"/>
      <c r="K1161" s="137"/>
      <c r="L1161" s="109"/>
      <c r="M1161" s="172"/>
      <c r="N1161" s="109"/>
      <c r="O1161" s="137"/>
      <c r="P1161" s="137"/>
    </row>
    <row r="1162" spans="1:16">
      <c r="A1162" s="162"/>
      <c r="B1162" s="130"/>
      <c r="C1162" s="159"/>
      <c r="D1162" s="109"/>
      <c r="E1162" s="171"/>
      <c r="F1162" s="109"/>
      <c r="G1162" s="171"/>
      <c r="H1162" s="109"/>
      <c r="I1162" s="137"/>
      <c r="J1162" s="133"/>
      <c r="K1162" s="137"/>
      <c r="L1162" s="109"/>
      <c r="M1162" s="172"/>
      <c r="N1162" s="109"/>
      <c r="O1162" s="137"/>
      <c r="P1162" s="137"/>
    </row>
    <row r="1163" spans="1:16">
      <c r="A1163" s="130"/>
      <c r="B1163" s="130"/>
      <c r="C1163" s="159"/>
      <c r="D1163" s="109"/>
      <c r="E1163" s="171"/>
      <c r="F1163" s="109"/>
      <c r="G1163" s="171"/>
      <c r="H1163" s="109"/>
      <c r="I1163" s="137"/>
      <c r="J1163" s="133"/>
      <c r="K1163" s="137"/>
      <c r="L1163" s="109"/>
      <c r="M1163" s="172"/>
      <c r="N1163" s="109"/>
      <c r="O1163" s="137"/>
      <c r="P1163" s="137"/>
    </row>
    <row r="1164" spans="1:16">
      <c r="A1164" s="130"/>
      <c r="B1164" s="130"/>
      <c r="C1164" s="159"/>
      <c r="D1164" s="109"/>
      <c r="E1164" s="171"/>
      <c r="F1164" s="109"/>
      <c r="G1164" s="171"/>
      <c r="H1164" s="109"/>
      <c r="I1164" s="137"/>
      <c r="J1164" s="133"/>
      <c r="K1164" s="137"/>
      <c r="L1164" s="109"/>
      <c r="M1164" s="172"/>
      <c r="N1164" s="109"/>
      <c r="O1164" s="137"/>
      <c r="P1164" s="137"/>
    </row>
    <row r="1165" spans="1:16">
      <c r="A1165" s="130"/>
      <c r="B1165" s="130"/>
      <c r="C1165" s="159"/>
      <c r="D1165" s="109"/>
      <c r="E1165" s="171"/>
      <c r="F1165" s="109"/>
      <c r="G1165" s="171"/>
      <c r="H1165" s="109"/>
      <c r="I1165" s="137"/>
      <c r="J1165" s="133"/>
      <c r="K1165" s="137"/>
      <c r="L1165" s="109"/>
      <c r="M1165" s="172"/>
      <c r="N1165" s="109"/>
      <c r="O1165" s="137"/>
      <c r="P1165" s="137"/>
    </row>
    <row r="1166" spans="1:16">
      <c r="A1166" s="130"/>
      <c r="B1166" s="130"/>
      <c r="C1166" s="159"/>
      <c r="D1166" s="109"/>
      <c r="E1166" s="171"/>
      <c r="F1166" s="109"/>
      <c r="G1166" s="171"/>
      <c r="H1166" s="109"/>
      <c r="I1166" s="137"/>
      <c r="J1166" s="133"/>
      <c r="K1166" s="137"/>
      <c r="L1166" s="109"/>
      <c r="M1166" s="172"/>
      <c r="N1166" s="109"/>
      <c r="O1166" s="137"/>
      <c r="P1166" s="137"/>
    </row>
    <row r="1167" spans="1:16">
      <c r="A1167" s="130"/>
      <c r="B1167" s="130"/>
      <c r="C1167" s="159"/>
      <c r="D1167" s="109"/>
      <c r="E1167" s="171"/>
      <c r="F1167" s="109"/>
      <c r="G1167" s="171"/>
      <c r="H1167" s="109"/>
      <c r="I1167" s="137"/>
      <c r="J1167" s="133"/>
      <c r="K1167" s="137"/>
      <c r="L1167" s="109"/>
      <c r="M1167" s="172"/>
      <c r="N1167" s="109"/>
      <c r="O1167" s="137"/>
      <c r="P1167" s="137"/>
    </row>
    <row r="1168" spans="1:16">
      <c r="A1168" s="130"/>
      <c r="B1168" s="130"/>
      <c r="C1168" s="159"/>
      <c r="D1168" s="109"/>
      <c r="E1168" s="171"/>
      <c r="F1168" s="109"/>
      <c r="G1168" s="171"/>
      <c r="H1168" s="109"/>
      <c r="I1168" s="137"/>
      <c r="J1168" s="133"/>
      <c r="K1168" s="137"/>
      <c r="L1168" s="109"/>
      <c r="M1168" s="172"/>
      <c r="N1168" s="109"/>
      <c r="O1168" s="137"/>
      <c r="P1168" s="137"/>
    </row>
    <row r="1169" spans="1:16">
      <c r="A1169" s="130"/>
      <c r="B1169" s="130"/>
      <c r="C1169" s="159"/>
      <c r="D1169" s="109"/>
      <c r="E1169" s="171"/>
      <c r="F1169" s="109"/>
      <c r="G1169" s="171"/>
      <c r="H1169" s="109"/>
      <c r="I1169" s="137"/>
      <c r="J1169" s="133"/>
      <c r="K1169" s="137"/>
      <c r="L1169" s="109"/>
      <c r="M1169" s="172"/>
      <c r="N1169" s="109"/>
      <c r="O1169" s="137"/>
      <c r="P1169" s="137"/>
    </row>
    <row r="1170" spans="1:16">
      <c r="A1170" s="130"/>
      <c r="B1170" s="130"/>
      <c r="C1170" s="159"/>
      <c r="D1170" s="109"/>
      <c r="E1170" s="171"/>
      <c r="F1170" s="109"/>
      <c r="G1170" s="171"/>
      <c r="H1170" s="109"/>
      <c r="I1170" s="137"/>
      <c r="J1170" s="133"/>
      <c r="K1170" s="137"/>
      <c r="L1170" s="109"/>
      <c r="M1170" s="172"/>
      <c r="N1170" s="109"/>
      <c r="O1170" s="137"/>
      <c r="P1170" s="137"/>
    </row>
    <row r="1171" spans="1:16">
      <c r="A1171" s="130"/>
      <c r="B1171" s="130"/>
      <c r="C1171" s="159"/>
      <c r="D1171" s="109"/>
      <c r="E1171" s="171"/>
      <c r="F1171" s="109"/>
      <c r="G1171" s="171"/>
      <c r="H1171" s="109"/>
      <c r="I1171" s="137"/>
      <c r="J1171" s="133"/>
      <c r="K1171" s="137"/>
      <c r="L1171" s="109"/>
      <c r="M1171" s="172"/>
      <c r="N1171" s="109"/>
      <c r="O1171" s="137"/>
      <c r="P1171" s="137"/>
    </row>
    <row r="1172" spans="1:16">
      <c r="A1172" s="130"/>
      <c r="B1172" s="130"/>
      <c r="C1172" s="159"/>
      <c r="D1172" s="109"/>
      <c r="E1172" s="171"/>
      <c r="F1172" s="109"/>
      <c r="G1172" s="171"/>
      <c r="H1172" s="109"/>
      <c r="I1172" s="137"/>
      <c r="J1172" s="133"/>
      <c r="K1172" s="137"/>
      <c r="L1172" s="109"/>
      <c r="M1172" s="172"/>
      <c r="N1172" s="109"/>
      <c r="O1172" s="137"/>
      <c r="P1172" s="137"/>
    </row>
    <row r="1173" spans="1:16">
      <c r="A1173" s="162"/>
      <c r="B1173" s="130"/>
      <c r="C1173" s="159"/>
      <c r="D1173" s="109"/>
      <c r="E1173" s="171"/>
      <c r="F1173" s="109"/>
      <c r="G1173" s="171"/>
      <c r="H1173" s="109"/>
      <c r="I1173" s="137"/>
      <c r="J1173" s="133"/>
      <c r="K1173" s="137"/>
      <c r="L1173" s="109"/>
      <c r="M1173" s="172"/>
      <c r="N1173" s="109"/>
      <c r="O1173" s="137"/>
      <c r="P1173" s="137"/>
    </row>
    <row r="1174" spans="1:16">
      <c r="A1174" s="130"/>
      <c r="B1174" s="130"/>
      <c r="C1174" s="159"/>
      <c r="D1174" s="109"/>
      <c r="E1174" s="171"/>
      <c r="F1174" s="109"/>
      <c r="G1174" s="171"/>
      <c r="H1174" s="109"/>
      <c r="I1174" s="137"/>
      <c r="J1174" s="133"/>
      <c r="K1174" s="137"/>
      <c r="L1174" s="109"/>
      <c r="M1174" s="172"/>
      <c r="N1174" s="109"/>
      <c r="O1174" s="137"/>
      <c r="P1174" s="137"/>
    </row>
    <row r="1175" spans="1:16">
      <c r="A1175" s="130"/>
      <c r="B1175" s="130"/>
      <c r="C1175" s="159"/>
      <c r="D1175" s="109"/>
      <c r="E1175" s="171"/>
      <c r="F1175" s="109"/>
      <c r="G1175" s="171"/>
      <c r="H1175" s="109"/>
      <c r="I1175" s="137"/>
      <c r="J1175" s="133"/>
      <c r="K1175" s="137"/>
      <c r="L1175" s="109"/>
      <c r="M1175" s="172"/>
      <c r="N1175" s="109"/>
      <c r="O1175" s="137"/>
      <c r="P1175" s="137"/>
    </row>
    <row r="1176" spans="1:16">
      <c r="A1176" s="130"/>
      <c r="B1176" s="130"/>
      <c r="C1176" s="159"/>
      <c r="D1176" s="109"/>
      <c r="E1176" s="171"/>
      <c r="F1176" s="109"/>
      <c r="G1176" s="171"/>
      <c r="H1176" s="109"/>
      <c r="I1176" s="137"/>
      <c r="J1176" s="133"/>
      <c r="K1176" s="137"/>
      <c r="L1176" s="109"/>
      <c r="M1176" s="172"/>
      <c r="N1176" s="109"/>
      <c r="O1176" s="137"/>
      <c r="P1176" s="137"/>
    </row>
    <row r="1177" spans="1:16">
      <c r="A1177" s="130"/>
      <c r="B1177" s="130"/>
      <c r="C1177" s="159"/>
      <c r="D1177" s="109"/>
      <c r="E1177" s="171"/>
      <c r="F1177" s="109"/>
      <c r="G1177" s="171"/>
      <c r="H1177" s="109"/>
      <c r="I1177" s="137"/>
      <c r="J1177" s="133"/>
      <c r="K1177" s="137"/>
      <c r="L1177" s="109"/>
      <c r="M1177" s="172"/>
      <c r="N1177" s="109"/>
      <c r="O1177" s="137"/>
      <c r="P1177" s="137"/>
    </row>
    <row r="1178" spans="1:16">
      <c r="A1178" s="130"/>
      <c r="B1178" s="130"/>
      <c r="C1178" s="159"/>
      <c r="D1178" s="109"/>
      <c r="E1178" s="171"/>
      <c r="F1178" s="109"/>
      <c r="G1178" s="171"/>
      <c r="H1178" s="109"/>
      <c r="I1178" s="137"/>
      <c r="J1178" s="133"/>
      <c r="K1178" s="137"/>
      <c r="L1178" s="109"/>
      <c r="M1178" s="172"/>
      <c r="N1178" s="109"/>
      <c r="O1178" s="137"/>
      <c r="P1178" s="137"/>
    </row>
    <row r="1179" spans="1:16">
      <c r="A1179" s="130"/>
      <c r="B1179" s="130"/>
      <c r="C1179" s="159"/>
      <c r="D1179" s="109"/>
      <c r="E1179" s="171"/>
      <c r="F1179" s="109"/>
      <c r="G1179" s="171"/>
      <c r="H1179" s="109"/>
      <c r="I1179" s="137"/>
      <c r="J1179" s="133"/>
      <c r="K1179" s="137"/>
      <c r="L1179" s="109"/>
      <c r="M1179" s="172"/>
      <c r="N1179" s="109"/>
      <c r="O1179" s="137"/>
      <c r="P1179" s="137"/>
    </row>
    <row r="1180" spans="1:16">
      <c r="A1180" s="130"/>
      <c r="B1180" s="130"/>
      <c r="C1180" s="159"/>
      <c r="D1180" s="109"/>
      <c r="E1180" s="171"/>
      <c r="F1180" s="109"/>
      <c r="G1180" s="171"/>
      <c r="H1180" s="109"/>
      <c r="I1180" s="137"/>
      <c r="J1180" s="133"/>
      <c r="K1180" s="137"/>
      <c r="L1180" s="109"/>
      <c r="M1180" s="172"/>
      <c r="N1180" s="109"/>
      <c r="O1180" s="137"/>
      <c r="P1180" s="137"/>
    </row>
    <row r="1181" spans="1:16">
      <c r="A1181" s="130"/>
      <c r="B1181" s="130"/>
      <c r="C1181" s="159"/>
      <c r="D1181" s="109"/>
      <c r="E1181" s="171"/>
      <c r="F1181" s="109"/>
      <c r="G1181" s="171"/>
      <c r="H1181" s="109"/>
      <c r="I1181" s="137"/>
      <c r="J1181" s="133"/>
      <c r="K1181" s="137"/>
      <c r="L1181" s="109"/>
      <c r="M1181" s="172"/>
      <c r="N1181" s="109"/>
      <c r="O1181" s="137"/>
      <c r="P1181" s="137"/>
    </row>
    <row r="1182" spans="1:16">
      <c r="A1182" s="130"/>
      <c r="B1182" s="130"/>
      <c r="C1182" s="159"/>
      <c r="D1182" s="109"/>
      <c r="E1182" s="171"/>
      <c r="F1182" s="109"/>
      <c r="G1182" s="171"/>
      <c r="H1182" s="109"/>
      <c r="I1182" s="137"/>
      <c r="J1182" s="133"/>
      <c r="K1182" s="137"/>
      <c r="L1182" s="109"/>
      <c r="M1182" s="172"/>
      <c r="N1182" s="109"/>
      <c r="O1182" s="137"/>
      <c r="P1182" s="137"/>
    </row>
    <row r="1183" spans="1:16">
      <c r="A1183" s="130"/>
      <c r="B1183" s="130"/>
      <c r="C1183" s="159"/>
      <c r="D1183" s="109"/>
      <c r="E1183" s="171"/>
      <c r="F1183" s="109"/>
      <c r="G1183" s="171"/>
      <c r="H1183" s="109"/>
      <c r="I1183" s="137"/>
      <c r="J1183" s="133"/>
      <c r="K1183" s="137"/>
      <c r="L1183" s="109"/>
      <c r="M1183" s="172"/>
      <c r="N1183" s="109"/>
      <c r="O1183" s="137"/>
      <c r="P1183" s="137"/>
    </row>
    <row r="1184" spans="1:16">
      <c r="A1184" s="162"/>
      <c r="B1184" s="130"/>
      <c r="C1184" s="159"/>
      <c r="D1184" s="109"/>
      <c r="E1184" s="171"/>
      <c r="F1184" s="109"/>
      <c r="G1184" s="171"/>
      <c r="H1184" s="109"/>
      <c r="I1184" s="137"/>
      <c r="J1184" s="133"/>
      <c r="K1184" s="137"/>
      <c r="L1184" s="109"/>
      <c r="M1184" s="172"/>
      <c r="N1184" s="109"/>
      <c r="O1184" s="137"/>
      <c r="P1184" s="137"/>
    </row>
    <row r="1185" spans="1:16">
      <c r="A1185" s="130"/>
      <c r="B1185" s="130"/>
      <c r="C1185" s="159"/>
      <c r="D1185" s="109"/>
      <c r="E1185" s="171"/>
      <c r="F1185" s="109"/>
      <c r="G1185" s="171"/>
      <c r="H1185" s="109"/>
      <c r="I1185" s="137"/>
      <c r="J1185" s="133"/>
      <c r="K1185" s="137"/>
      <c r="L1185" s="109"/>
      <c r="M1185" s="172"/>
      <c r="N1185" s="109"/>
      <c r="O1185" s="137"/>
      <c r="P1185" s="137"/>
    </row>
    <row r="1186" spans="1:16">
      <c r="A1186" s="130"/>
      <c r="B1186" s="130"/>
      <c r="C1186" s="159"/>
      <c r="D1186" s="109"/>
      <c r="E1186" s="171"/>
      <c r="F1186" s="109"/>
      <c r="G1186" s="171"/>
      <c r="H1186" s="109"/>
      <c r="I1186" s="137"/>
      <c r="J1186" s="133"/>
      <c r="K1186" s="137"/>
      <c r="L1186" s="109"/>
      <c r="M1186" s="172"/>
      <c r="N1186" s="109"/>
      <c r="O1186" s="137"/>
      <c r="P1186" s="137"/>
    </row>
    <row r="1187" spans="1:16">
      <c r="A1187" s="130"/>
      <c r="B1187" s="130"/>
      <c r="C1187" s="159"/>
      <c r="D1187" s="109"/>
      <c r="E1187" s="171"/>
      <c r="F1187" s="109"/>
      <c r="G1187" s="171"/>
      <c r="H1187" s="109"/>
      <c r="I1187" s="137"/>
      <c r="J1187" s="133"/>
      <c r="K1187" s="137"/>
      <c r="L1187" s="109"/>
      <c r="M1187" s="172"/>
      <c r="N1187" s="109"/>
      <c r="O1187" s="137"/>
      <c r="P1187" s="137"/>
    </row>
    <row r="1188" spans="1:16">
      <c r="A1188" s="130"/>
      <c r="B1188" s="130"/>
      <c r="C1188" s="159"/>
      <c r="D1188" s="109"/>
      <c r="E1188" s="171"/>
      <c r="F1188" s="109"/>
      <c r="G1188" s="171"/>
      <c r="H1188" s="109"/>
      <c r="I1188" s="137"/>
      <c r="J1188" s="133"/>
      <c r="K1188" s="137"/>
      <c r="L1188" s="109"/>
      <c r="M1188" s="172"/>
      <c r="N1188" s="109"/>
      <c r="O1188" s="137"/>
      <c r="P1188" s="137"/>
    </row>
    <row r="1189" spans="1:16">
      <c r="A1189" s="130"/>
      <c r="B1189" s="130"/>
      <c r="C1189" s="159"/>
      <c r="D1189" s="109"/>
      <c r="E1189" s="171"/>
      <c r="F1189" s="109"/>
      <c r="G1189" s="171"/>
      <c r="H1189" s="109"/>
      <c r="I1189" s="137"/>
      <c r="J1189" s="133"/>
      <c r="K1189" s="137"/>
      <c r="L1189" s="109"/>
      <c r="M1189" s="172"/>
      <c r="N1189" s="109"/>
      <c r="O1189" s="137"/>
      <c r="P1189" s="137"/>
    </row>
    <row r="1190" spans="1:16">
      <c r="A1190" s="130"/>
      <c r="B1190" s="130"/>
      <c r="C1190" s="159"/>
      <c r="D1190" s="109"/>
      <c r="E1190" s="171"/>
      <c r="F1190" s="109"/>
      <c r="G1190" s="171"/>
      <c r="H1190" s="109"/>
      <c r="I1190" s="137"/>
      <c r="J1190" s="133"/>
      <c r="K1190" s="137"/>
      <c r="L1190" s="109"/>
      <c r="M1190" s="172"/>
      <c r="N1190" s="109"/>
      <c r="O1190" s="137"/>
      <c r="P1190" s="137"/>
    </row>
    <row r="1191" spans="1:16">
      <c r="A1191" s="130"/>
      <c r="B1191" s="130"/>
      <c r="C1191" s="159"/>
      <c r="D1191" s="109"/>
      <c r="E1191" s="171"/>
      <c r="F1191" s="109"/>
      <c r="G1191" s="171"/>
      <c r="H1191" s="109"/>
      <c r="I1191" s="137"/>
      <c r="J1191" s="133"/>
      <c r="K1191" s="137"/>
      <c r="L1191" s="109"/>
      <c r="M1191" s="172"/>
      <c r="N1191" s="109"/>
      <c r="O1191" s="137"/>
      <c r="P1191" s="137"/>
    </row>
    <row r="1192" spans="1:16">
      <c r="A1192" s="130"/>
      <c r="B1192" s="130"/>
      <c r="C1192" s="159"/>
      <c r="D1192" s="109"/>
      <c r="E1192" s="171"/>
      <c r="F1192" s="109"/>
      <c r="G1192" s="171"/>
      <c r="H1192" s="109"/>
      <c r="I1192" s="137"/>
      <c r="J1192" s="133"/>
      <c r="K1192" s="137"/>
      <c r="L1192" s="109"/>
      <c r="M1192" s="172"/>
      <c r="N1192" s="109"/>
      <c r="O1192" s="137"/>
      <c r="P1192" s="137"/>
    </row>
    <row r="1193" spans="1:16">
      <c r="A1193" s="130"/>
      <c r="B1193" s="130"/>
      <c r="C1193" s="159"/>
      <c r="D1193" s="109"/>
      <c r="E1193" s="171"/>
      <c r="F1193" s="109"/>
      <c r="G1193" s="171"/>
      <c r="H1193" s="109"/>
      <c r="I1193" s="137"/>
      <c r="J1193" s="133"/>
      <c r="K1193" s="137"/>
      <c r="L1193" s="109"/>
      <c r="M1193" s="172"/>
      <c r="N1193" s="109"/>
      <c r="O1193" s="137"/>
      <c r="P1193" s="137"/>
    </row>
    <row r="1194" spans="1:16">
      <c r="A1194" s="130"/>
      <c r="B1194" s="130"/>
      <c r="C1194" s="159"/>
      <c r="D1194" s="109"/>
      <c r="E1194" s="171"/>
      <c r="F1194" s="109"/>
      <c r="G1194" s="171"/>
      <c r="H1194" s="109"/>
      <c r="I1194" s="137"/>
      <c r="J1194" s="133"/>
      <c r="K1194" s="137"/>
      <c r="L1194" s="109"/>
      <c r="M1194" s="172"/>
      <c r="N1194" s="109"/>
      <c r="O1194" s="137"/>
      <c r="P1194" s="137"/>
    </row>
    <row r="1195" spans="1:16">
      <c r="A1195" s="162"/>
      <c r="B1195" s="130"/>
      <c r="C1195" s="159"/>
      <c r="D1195" s="109"/>
      <c r="E1195" s="171"/>
      <c r="F1195" s="109"/>
      <c r="G1195" s="171"/>
      <c r="H1195" s="109"/>
      <c r="I1195" s="137"/>
      <c r="J1195" s="133"/>
      <c r="K1195" s="137"/>
      <c r="L1195" s="109"/>
      <c r="M1195" s="172"/>
      <c r="N1195" s="109"/>
      <c r="O1195" s="137"/>
      <c r="P1195" s="137"/>
    </row>
    <row r="1196" spans="1:16">
      <c r="A1196" s="130"/>
      <c r="B1196" s="130"/>
      <c r="C1196" s="159"/>
      <c r="D1196" s="109"/>
      <c r="E1196" s="171"/>
      <c r="F1196" s="109"/>
      <c r="G1196" s="171"/>
      <c r="H1196" s="109"/>
      <c r="I1196" s="137"/>
      <c r="J1196" s="133"/>
      <c r="K1196" s="137"/>
      <c r="L1196" s="109"/>
      <c r="M1196" s="172"/>
      <c r="N1196" s="109"/>
      <c r="O1196" s="137"/>
      <c r="P1196" s="137"/>
    </row>
    <row r="1197" spans="1:16">
      <c r="A1197" s="130"/>
      <c r="B1197" s="130"/>
      <c r="C1197" s="159"/>
      <c r="D1197" s="109"/>
      <c r="E1197" s="171"/>
      <c r="F1197" s="109"/>
      <c r="G1197" s="171"/>
      <c r="H1197" s="109"/>
      <c r="I1197" s="137"/>
      <c r="J1197" s="133"/>
      <c r="K1197" s="137"/>
      <c r="L1197" s="109"/>
      <c r="M1197" s="172"/>
      <c r="N1197" s="109"/>
      <c r="O1197" s="137"/>
      <c r="P1197" s="137"/>
    </row>
    <row r="1198" spans="1:16">
      <c r="A1198" s="130"/>
      <c r="B1198" s="130"/>
      <c r="C1198" s="159"/>
      <c r="D1198" s="109"/>
      <c r="E1198" s="171"/>
      <c r="F1198" s="109"/>
      <c r="G1198" s="171"/>
      <c r="H1198" s="109"/>
      <c r="I1198" s="137"/>
      <c r="J1198" s="133"/>
      <c r="K1198" s="137"/>
      <c r="L1198" s="109"/>
      <c r="M1198" s="172"/>
      <c r="N1198" s="109"/>
      <c r="O1198" s="137"/>
      <c r="P1198" s="137"/>
    </row>
    <row r="1199" spans="1:16">
      <c r="A1199" s="130"/>
      <c r="B1199" s="130"/>
      <c r="C1199" s="159"/>
      <c r="D1199" s="109"/>
      <c r="E1199" s="171"/>
      <c r="F1199" s="109"/>
      <c r="G1199" s="171"/>
      <c r="H1199" s="109"/>
      <c r="I1199" s="137"/>
      <c r="J1199" s="133"/>
      <c r="K1199" s="137"/>
      <c r="L1199" s="109"/>
      <c r="M1199" s="172"/>
      <c r="N1199" s="109"/>
      <c r="O1199" s="137"/>
      <c r="P1199" s="137"/>
    </row>
    <row r="1200" spans="1:16">
      <c r="A1200" s="130"/>
      <c r="B1200" s="130"/>
      <c r="C1200" s="159"/>
      <c r="D1200" s="109"/>
      <c r="E1200" s="171"/>
      <c r="F1200" s="109"/>
      <c r="G1200" s="171"/>
      <c r="H1200" s="109"/>
      <c r="I1200" s="137"/>
      <c r="J1200" s="133"/>
      <c r="K1200" s="137"/>
      <c r="L1200" s="109"/>
      <c r="M1200" s="172"/>
      <c r="N1200" s="109"/>
      <c r="O1200" s="137"/>
      <c r="P1200" s="137"/>
    </row>
    <row r="1201" spans="1:16">
      <c r="A1201" s="130"/>
      <c r="B1201" s="130"/>
      <c r="C1201" s="159"/>
      <c r="D1201" s="109"/>
      <c r="E1201" s="171"/>
      <c r="F1201" s="109"/>
      <c r="G1201" s="171"/>
      <c r="H1201" s="109"/>
      <c r="I1201" s="137"/>
      <c r="J1201" s="133"/>
      <c r="K1201" s="137"/>
      <c r="L1201" s="109"/>
      <c r="M1201" s="172"/>
      <c r="N1201" s="109"/>
      <c r="O1201" s="137"/>
      <c r="P1201" s="137"/>
    </row>
    <row r="1202" spans="1:16">
      <c r="A1202" s="130"/>
      <c r="B1202" s="130"/>
      <c r="C1202" s="159"/>
      <c r="D1202" s="109"/>
      <c r="E1202" s="171"/>
      <c r="F1202" s="109"/>
      <c r="G1202" s="171"/>
      <c r="H1202" s="109"/>
      <c r="I1202" s="137"/>
      <c r="J1202" s="133"/>
      <c r="K1202" s="137"/>
      <c r="L1202" s="109"/>
      <c r="M1202" s="172"/>
      <c r="N1202" s="109"/>
      <c r="O1202" s="137"/>
      <c r="P1202" s="137"/>
    </row>
    <row r="1203" spans="1:16">
      <c r="A1203" s="130"/>
      <c r="B1203" s="130"/>
      <c r="C1203" s="159"/>
      <c r="D1203" s="109"/>
      <c r="E1203" s="171"/>
      <c r="F1203" s="109"/>
      <c r="G1203" s="171"/>
      <c r="H1203" s="109"/>
      <c r="I1203" s="137"/>
      <c r="J1203" s="133"/>
      <c r="K1203" s="137"/>
      <c r="L1203" s="109"/>
      <c r="M1203" s="172"/>
      <c r="N1203" s="109"/>
      <c r="O1203" s="137"/>
      <c r="P1203" s="137"/>
    </row>
    <row r="1204" spans="1:16">
      <c r="A1204" s="130"/>
      <c r="B1204" s="130"/>
      <c r="C1204" s="159"/>
      <c r="D1204" s="109"/>
      <c r="E1204" s="171"/>
      <c r="F1204" s="109"/>
      <c r="G1204" s="171"/>
      <c r="H1204" s="109"/>
      <c r="I1204" s="137"/>
      <c r="J1204" s="133"/>
      <c r="K1204" s="137"/>
      <c r="L1204" s="109"/>
      <c r="M1204" s="172"/>
      <c r="N1204" s="109"/>
      <c r="O1204" s="137"/>
      <c r="P1204" s="137"/>
    </row>
    <row r="1205" spans="1:16">
      <c r="A1205" s="130"/>
      <c r="B1205" s="130"/>
      <c r="C1205" s="159"/>
      <c r="D1205" s="109"/>
      <c r="E1205" s="171"/>
      <c r="F1205" s="109"/>
      <c r="G1205" s="171"/>
      <c r="H1205" s="109"/>
      <c r="I1205" s="137"/>
      <c r="J1205" s="133"/>
      <c r="K1205" s="137"/>
      <c r="L1205" s="109"/>
      <c r="M1205" s="172"/>
      <c r="N1205" s="109"/>
      <c r="O1205" s="137"/>
      <c r="P1205" s="137"/>
    </row>
    <row r="1206" spans="1:16">
      <c r="A1206" s="162"/>
      <c r="B1206" s="130"/>
      <c r="C1206" s="159"/>
      <c r="D1206" s="109"/>
      <c r="E1206" s="171"/>
      <c r="F1206" s="109"/>
      <c r="G1206" s="171"/>
      <c r="H1206" s="109"/>
      <c r="I1206" s="137"/>
      <c r="J1206" s="133"/>
      <c r="K1206" s="137"/>
      <c r="L1206" s="109"/>
      <c r="M1206" s="172"/>
      <c r="N1206" s="109"/>
      <c r="O1206" s="137"/>
      <c r="P1206" s="137"/>
    </row>
    <row r="1207" spans="1:16">
      <c r="A1207" s="130"/>
      <c r="B1207" s="130"/>
      <c r="C1207" s="159"/>
      <c r="D1207" s="109"/>
      <c r="E1207" s="171"/>
      <c r="F1207" s="109"/>
      <c r="G1207" s="171"/>
      <c r="H1207" s="109"/>
      <c r="I1207" s="137"/>
      <c r="J1207" s="133"/>
      <c r="K1207" s="137"/>
      <c r="L1207" s="109"/>
      <c r="M1207" s="172"/>
      <c r="N1207" s="109"/>
      <c r="O1207" s="137"/>
      <c r="P1207" s="137"/>
    </row>
    <row r="1208" spans="1:16">
      <c r="A1208" s="130"/>
      <c r="B1208" s="130"/>
      <c r="C1208" s="159"/>
      <c r="D1208" s="109"/>
      <c r="E1208" s="171"/>
      <c r="F1208" s="109"/>
      <c r="G1208" s="171"/>
      <c r="H1208" s="109"/>
      <c r="I1208" s="137"/>
      <c r="J1208" s="133"/>
      <c r="K1208" s="137"/>
      <c r="L1208" s="109"/>
      <c r="M1208" s="172"/>
      <c r="N1208" s="109"/>
      <c r="O1208" s="137"/>
      <c r="P1208" s="137"/>
    </row>
    <row r="1209" spans="1:16">
      <c r="A1209" s="130"/>
      <c r="B1209" s="130"/>
      <c r="C1209" s="159"/>
      <c r="D1209" s="109"/>
      <c r="E1209" s="171"/>
      <c r="F1209" s="109"/>
      <c r="G1209" s="171"/>
      <c r="H1209" s="109"/>
      <c r="I1209" s="137"/>
      <c r="J1209" s="133"/>
      <c r="K1209" s="137"/>
      <c r="L1209" s="109"/>
      <c r="M1209" s="172"/>
      <c r="N1209" s="109"/>
      <c r="O1209" s="137"/>
      <c r="P1209" s="137"/>
    </row>
    <row r="1210" spans="1:16">
      <c r="A1210" s="130"/>
      <c r="B1210" s="130"/>
      <c r="C1210" s="159"/>
      <c r="D1210" s="109"/>
      <c r="E1210" s="171"/>
      <c r="F1210" s="109"/>
      <c r="G1210" s="171"/>
      <c r="H1210" s="109"/>
      <c r="I1210" s="137"/>
      <c r="J1210" s="133"/>
      <c r="K1210" s="137"/>
      <c r="L1210" s="109"/>
      <c r="M1210" s="172"/>
      <c r="N1210" s="109"/>
      <c r="O1210" s="137"/>
      <c r="P1210" s="137"/>
    </row>
    <row r="1211" spans="1:16">
      <c r="A1211" s="130"/>
      <c r="B1211" s="130"/>
      <c r="C1211" s="159"/>
      <c r="D1211" s="109"/>
      <c r="E1211" s="171"/>
      <c r="F1211" s="109"/>
      <c r="G1211" s="171"/>
      <c r="H1211" s="109"/>
      <c r="I1211" s="137"/>
      <c r="J1211" s="133"/>
      <c r="K1211" s="137"/>
      <c r="L1211" s="109"/>
      <c r="M1211" s="172"/>
      <c r="N1211" s="109"/>
      <c r="O1211" s="137"/>
      <c r="P1211" s="137"/>
    </row>
    <row r="1212" spans="1:16">
      <c r="A1212" s="130"/>
      <c r="B1212" s="130"/>
      <c r="C1212" s="159"/>
      <c r="D1212" s="109"/>
      <c r="E1212" s="171"/>
      <c r="F1212" s="109"/>
      <c r="G1212" s="171"/>
      <c r="H1212" s="109"/>
      <c r="I1212" s="137"/>
      <c r="J1212" s="133"/>
      <c r="K1212" s="137"/>
      <c r="L1212" s="109"/>
      <c r="M1212" s="172"/>
      <c r="N1212" s="109"/>
      <c r="O1212" s="137"/>
      <c r="P1212" s="137"/>
    </row>
    <row r="1213" spans="1:16">
      <c r="A1213" s="130"/>
      <c r="B1213" s="130"/>
      <c r="C1213" s="159"/>
      <c r="D1213" s="109"/>
      <c r="E1213" s="171"/>
      <c r="F1213" s="109"/>
      <c r="G1213" s="171"/>
      <c r="H1213" s="109"/>
      <c r="I1213" s="137"/>
      <c r="J1213" s="133"/>
      <c r="K1213" s="137"/>
      <c r="L1213" s="109"/>
      <c r="M1213" s="172"/>
      <c r="N1213" s="109"/>
      <c r="O1213" s="137"/>
      <c r="P1213" s="137"/>
    </row>
    <row r="1214" spans="1:16">
      <c r="A1214" s="130"/>
      <c r="B1214" s="130"/>
      <c r="C1214" s="159"/>
      <c r="D1214" s="109"/>
      <c r="E1214" s="171"/>
      <c r="F1214" s="109"/>
      <c r="G1214" s="171"/>
      <c r="H1214" s="109"/>
      <c r="I1214" s="137"/>
      <c r="J1214" s="133"/>
      <c r="K1214" s="137"/>
      <c r="L1214" s="109"/>
      <c r="M1214" s="172"/>
      <c r="N1214" s="109"/>
      <c r="O1214" s="137"/>
      <c r="P1214" s="137"/>
    </row>
    <row r="1215" spans="1:16">
      <c r="A1215" s="130"/>
      <c r="B1215" s="130"/>
      <c r="C1215" s="159"/>
      <c r="D1215" s="109"/>
      <c r="E1215" s="171"/>
      <c r="F1215" s="109"/>
      <c r="G1215" s="171"/>
      <c r="H1215" s="109"/>
      <c r="I1215" s="137"/>
      <c r="J1215" s="133"/>
      <c r="K1215" s="137"/>
      <c r="L1215" s="109"/>
      <c r="M1215" s="172"/>
      <c r="N1215" s="109"/>
      <c r="O1215" s="137"/>
      <c r="P1215" s="137"/>
    </row>
    <row r="1216" spans="1:16">
      <c r="A1216" s="130"/>
      <c r="B1216" s="130"/>
      <c r="C1216" s="159"/>
      <c r="D1216" s="109"/>
      <c r="E1216" s="171"/>
      <c r="F1216" s="109"/>
      <c r="G1216" s="171"/>
      <c r="H1216" s="109"/>
      <c r="I1216" s="137"/>
      <c r="J1216" s="133"/>
      <c r="K1216" s="137"/>
      <c r="L1216" s="109"/>
      <c r="M1216" s="172"/>
      <c r="N1216" s="109"/>
      <c r="O1216" s="137"/>
      <c r="P1216" s="137"/>
    </row>
    <row r="1217" spans="1:16">
      <c r="A1217" s="162"/>
      <c r="B1217" s="130"/>
      <c r="C1217" s="159"/>
      <c r="D1217" s="109"/>
      <c r="E1217" s="171"/>
      <c r="F1217" s="109"/>
      <c r="G1217" s="171"/>
      <c r="H1217" s="109"/>
      <c r="I1217" s="137"/>
      <c r="J1217" s="133"/>
      <c r="K1217" s="137"/>
      <c r="L1217" s="109"/>
      <c r="M1217" s="172"/>
      <c r="N1217" s="109"/>
      <c r="O1217" s="137"/>
      <c r="P1217" s="137"/>
    </row>
    <row r="1218" spans="1:16">
      <c r="A1218" s="130"/>
      <c r="B1218" s="130"/>
      <c r="C1218" s="159"/>
      <c r="D1218" s="109"/>
      <c r="E1218" s="171"/>
      <c r="F1218" s="109"/>
      <c r="G1218" s="171"/>
      <c r="H1218" s="109"/>
      <c r="I1218" s="137"/>
      <c r="J1218" s="133"/>
      <c r="K1218" s="137"/>
      <c r="L1218" s="109"/>
      <c r="M1218" s="172"/>
      <c r="N1218" s="109"/>
      <c r="O1218" s="137"/>
      <c r="P1218" s="137"/>
    </row>
    <row r="1219" spans="1:16">
      <c r="A1219" s="130"/>
      <c r="B1219" s="130"/>
      <c r="C1219" s="159"/>
      <c r="D1219" s="109"/>
      <c r="E1219" s="171"/>
      <c r="F1219" s="109"/>
      <c r="G1219" s="171"/>
      <c r="H1219" s="109"/>
      <c r="I1219" s="137"/>
      <c r="J1219" s="133"/>
      <c r="K1219" s="137"/>
      <c r="L1219" s="109"/>
      <c r="M1219" s="172"/>
      <c r="N1219" s="109"/>
      <c r="O1219" s="137"/>
      <c r="P1219" s="137"/>
    </row>
    <row r="1220" spans="1:16">
      <c r="A1220" s="130"/>
      <c r="B1220" s="130"/>
      <c r="C1220" s="159"/>
      <c r="D1220" s="109"/>
      <c r="E1220" s="171"/>
      <c r="F1220" s="109"/>
      <c r="G1220" s="171"/>
      <c r="H1220" s="109"/>
      <c r="I1220" s="137"/>
      <c r="J1220" s="133"/>
      <c r="K1220" s="137"/>
      <c r="L1220" s="109"/>
      <c r="M1220" s="172"/>
      <c r="N1220" s="109"/>
      <c r="O1220" s="137"/>
      <c r="P1220" s="137"/>
    </row>
    <row r="1221" spans="1:16">
      <c r="A1221" s="130"/>
      <c r="B1221" s="130"/>
      <c r="C1221" s="159"/>
      <c r="D1221" s="109"/>
      <c r="E1221" s="171"/>
      <c r="F1221" s="109"/>
      <c r="G1221" s="171"/>
      <c r="H1221" s="109"/>
      <c r="I1221" s="137"/>
      <c r="J1221" s="133"/>
      <c r="K1221" s="137"/>
      <c r="L1221" s="109"/>
      <c r="M1221" s="172"/>
      <c r="N1221" s="109"/>
      <c r="O1221" s="137"/>
      <c r="P1221" s="137"/>
    </row>
    <row r="1222" spans="1:16">
      <c r="A1222" s="130"/>
      <c r="B1222" s="130"/>
      <c r="C1222" s="159"/>
      <c r="D1222" s="109"/>
      <c r="E1222" s="171"/>
      <c r="F1222" s="109"/>
      <c r="G1222" s="171"/>
      <c r="H1222" s="109"/>
      <c r="I1222" s="137"/>
      <c r="J1222" s="133"/>
      <c r="K1222" s="137"/>
      <c r="L1222" s="109"/>
      <c r="M1222" s="172"/>
      <c r="N1222" s="109"/>
      <c r="O1222" s="137"/>
      <c r="P1222" s="137"/>
    </row>
    <row r="1223" spans="1:16">
      <c r="A1223" s="130"/>
      <c r="B1223" s="130"/>
      <c r="C1223" s="159"/>
      <c r="D1223" s="109"/>
      <c r="E1223" s="171"/>
      <c r="F1223" s="109"/>
      <c r="G1223" s="171"/>
      <c r="H1223" s="109"/>
      <c r="I1223" s="137"/>
      <c r="J1223" s="133"/>
      <c r="K1223" s="137"/>
      <c r="L1223" s="109"/>
      <c r="M1223" s="172"/>
      <c r="N1223" s="109"/>
      <c r="O1223" s="137"/>
      <c r="P1223" s="137"/>
    </row>
    <row r="1224" spans="1:16">
      <c r="A1224" s="130"/>
      <c r="B1224" s="130"/>
      <c r="C1224" s="159"/>
      <c r="D1224" s="109"/>
      <c r="E1224" s="171"/>
      <c r="F1224" s="109"/>
      <c r="G1224" s="171"/>
      <c r="H1224" s="109"/>
      <c r="I1224" s="137"/>
      <c r="J1224" s="133"/>
      <c r="K1224" s="137"/>
      <c r="L1224" s="109"/>
      <c r="M1224" s="172"/>
      <c r="N1224" s="109"/>
      <c r="O1224" s="137"/>
      <c r="P1224" s="137"/>
    </row>
    <row r="1225" spans="1:16">
      <c r="A1225" s="130"/>
      <c r="B1225" s="130"/>
      <c r="C1225" s="159"/>
      <c r="D1225" s="109"/>
      <c r="E1225" s="171"/>
      <c r="F1225" s="109"/>
      <c r="G1225" s="171"/>
      <c r="H1225" s="109"/>
      <c r="I1225" s="137"/>
      <c r="J1225" s="133"/>
      <c r="K1225" s="137"/>
      <c r="L1225" s="109"/>
      <c r="M1225" s="172"/>
      <c r="N1225" s="109"/>
      <c r="O1225" s="137"/>
      <c r="P1225" s="137"/>
    </row>
    <row r="1226" spans="1:16">
      <c r="A1226" s="130"/>
      <c r="B1226" s="130"/>
      <c r="C1226" s="159"/>
      <c r="D1226" s="109"/>
      <c r="E1226" s="171"/>
      <c r="F1226" s="109"/>
      <c r="G1226" s="171"/>
      <c r="H1226" s="109"/>
      <c r="I1226" s="137"/>
      <c r="J1226" s="133"/>
      <c r="K1226" s="137"/>
      <c r="L1226" s="109"/>
      <c r="M1226" s="172"/>
      <c r="N1226" s="109"/>
      <c r="O1226" s="137"/>
      <c r="P1226" s="137"/>
    </row>
    <row r="1227" spans="1:16">
      <c r="A1227" s="130"/>
      <c r="B1227" s="130"/>
      <c r="C1227" s="159"/>
      <c r="D1227" s="109"/>
      <c r="E1227" s="171"/>
      <c r="F1227" s="109"/>
      <c r="G1227" s="171"/>
      <c r="H1227" s="109"/>
      <c r="I1227" s="137"/>
      <c r="J1227" s="133"/>
      <c r="K1227" s="137"/>
      <c r="L1227" s="109"/>
      <c r="M1227" s="172"/>
      <c r="N1227" s="109"/>
      <c r="O1227" s="137"/>
      <c r="P1227" s="137"/>
    </row>
    <row r="1228" spans="1:16">
      <c r="A1228" s="162"/>
      <c r="B1228" s="130"/>
      <c r="C1228" s="159"/>
      <c r="D1228" s="109"/>
      <c r="E1228" s="171"/>
      <c r="F1228" s="109"/>
      <c r="G1228" s="171"/>
      <c r="H1228" s="109"/>
      <c r="I1228" s="137"/>
      <c r="J1228" s="133"/>
      <c r="K1228" s="137"/>
      <c r="L1228" s="109"/>
      <c r="M1228" s="172"/>
      <c r="N1228" s="109"/>
      <c r="O1228" s="137"/>
      <c r="P1228" s="137"/>
    </row>
    <row r="1229" spans="1:16">
      <c r="A1229" s="130"/>
      <c r="B1229" s="130"/>
      <c r="C1229" s="159"/>
      <c r="D1229" s="109"/>
      <c r="E1229" s="171"/>
      <c r="F1229" s="109"/>
      <c r="G1229" s="171"/>
      <c r="H1229" s="109"/>
      <c r="I1229" s="137"/>
      <c r="J1229" s="133"/>
      <c r="K1229" s="137"/>
      <c r="L1229" s="109"/>
      <c r="M1229" s="172"/>
      <c r="N1229" s="109"/>
      <c r="O1229" s="137"/>
      <c r="P1229" s="137"/>
    </row>
    <row r="1230" spans="1:16">
      <c r="A1230" s="130"/>
      <c r="B1230" s="130"/>
      <c r="C1230" s="159"/>
      <c r="D1230" s="109"/>
      <c r="E1230" s="171"/>
      <c r="F1230" s="109"/>
      <c r="G1230" s="171"/>
      <c r="H1230" s="109"/>
      <c r="I1230" s="137"/>
      <c r="J1230" s="133"/>
      <c r="K1230" s="137"/>
      <c r="L1230" s="109"/>
      <c r="M1230" s="172"/>
      <c r="N1230" s="109"/>
      <c r="O1230" s="137"/>
      <c r="P1230" s="137"/>
    </row>
    <row r="1231" spans="1:16">
      <c r="A1231" s="130"/>
      <c r="B1231" s="130"/>
      <c r="C1231" s="159"/>
      <c r="D1231" s="109"/>
      <c r="E1231" s="171"/>
      <c r="F1231" s="109"/>
      <c r="G1231" s="171"/>
      <c r="H1231" s="109"/>
      <c r="I1231" s="137"/>
      <c r="J1231" s="133"/>
      <c r="K1231" s="137"/>
      <c r="L1231" s="109"/>
      <c r="M1231" s="172"/>
      <c r="N1231" s="109"/>
      <c r="O1231" s="137"/>
      <c r="P1231" s="137"/>
    </row>
    <row r="1232" spans="1:16">
      <c r="A1232" s="130"/>
      <c r="B1232" s="130"/>
      <c r="C1232" s="159"/>
      <c r="D1232" s="109"/>
      <c r="E1232" s="171"/>
      <c r="F1232" s="109"/>
      <c r="G1232" s="171"/>
      <c r="H1232" s="109"/>
      <c r="I1232" s="137"/>
      <c r="J1232" s="133"/>
      <c r="K1232" s="137"/>
      <c r="L1232" s="109"/>
      <c r="M1232" s="172"/>
      <c r="N1232" s="109"/>
      <c r="O1232" s="137"/>
      <c r="P1232" s="137"/>
    </row>
    <row r="1233" spans="1:16">
      <c r="A1233" s="130"/>
      <c r="B1233" s="130"/>
      <c r="C1233" s="159"/>
      <c r="D1233" s="109"/>
      <c r="E1233" s="171"/>
      <c r="F1233" s="109"/>
      <c r="G1233" s="171"/>
      <c r="H1233" s="109"/>
      <c r="I1233" s="137"/>
      <c r="J1233" s="133"/>
      <c r="K1233" s="137"/>
      <c r="L1233" s="109"/>
      <c r="M1233" s="172"/>
      <c r="N1233" s="109"/>
      <c r="O1233" s="137"/>
      <c r="P1233" s="137"/>
    </row>
    <row r="1234" spans="1:16">
      <c r="A1234" s="130"/>
      <c r="B1234" s="130"/>
      <c r="C1234" s="159"/>
      <c r="D1234" s="109"/>
      <c r="E1234" s="171"/>
      <c r="F1234" s="109"/>
      <c r="G1234" s="171"/>
      <c r="H1234" s="109"/>
      <c r="I1234" s="137"/>
      <c r="J1234" s="133"/>
      <c r="K1234" s="137"/>
      <c r="L1234" s="109"/>
      <c r="M1234" s="172"/>
      <c r="N1234" s="109"/>
      <c r="O1234" s="137"/>
      <c r="P1234" s="137"/>
    </row>
    <row r="1235" spans="1:16">
      <c r="A1235" s="130"/>
      <c r="B1235" s="130"/>
      <c r="C1235" s="159"/>
      <c r="D1235" s="109"/>
      <c r="E1235" s="171"/>
      <c r="F1235" s="109"/>
      <c r="G1235" s="171"/>
      <c r="H1235" s="109"/>
      <c r="I1235" s="137"/>
      <c r="J1235" s="133"/>
      <c r="K1235" s="137"/>
      <c r="L1235" s="109"/>
      <c r="M1235" s="172"/>
      <c r="N1235" s="109"/>
      <c r="O1235" s="137"/>
      <c r="P1235" s="137"/>
    </row>
    <row r="1236" spans="1:16">
      <c r="A1236" s="130"/>
      <c r="B1236" s="130"/>
      <c r="C1236" s="159"/>
      <c r="D1236" s="109"/>
      <c r="E1236" s="171"/>
      <c r="F1236" s="109"/>
      <c r="G1236" s="171"/>
      <c r="H1236" s="109"/>
      <c r="I1236" s="137"/>
      <c r="J1236" s="133"/>
      <c r="K1236" s="137"/>
      <c r="L1236" s="109"/>
      <c r="M1236" s="172"/>
      <c r="N1236" s="109"/>
      <c r="O1236" s="137"/>
      <c r="P1236" s="137"/>
    </row>
    <row r="1237" spans="1:16">
      <c r="A1237" s="130"/>
      <c r="B1237" s="130"/>
      <c r="C1237" s="159"/>
      <c r="D1237" s="109"/>
      <c r="E1237" s="171"/>
      <c r="F1237" s="109"/>
      <c r="G1237" s="171"/>
      <c r="H1237" s="109"/>
      <c r="I1237" s="137"/>
      <c r="J1237" s="133"/>
      <c r="K1237" s="137"/>
      <c r="L1237" s="109"/>
      <c r="M1237" s="172"/>
      <c r="N1237" s="109"/>
      <c r="O1237" s="137"/>
      <c r="P1237" s="137"/>
    </row>
    <row r="1238" spans="1:16">
      <c r="A1238" s="130"/>
      <c r="B1238" s="130"/>
      <c r="C1238" s="159"/>
      <c r="D1238" s="109"/>
      <c r="E1238" s="171"/>
      <c r="F1238" s="109"/>
      <c r="G1238" s="171"/>
      <c r="H1238" s="109"/>
      <c r="I1238" s="137"/>
      <c r="J1238" s="133"/>
      <c r="K1238" s="137"/>
      <c r="L1238" s="109"/>
      <c r="M1238" s="172"/>
      <c r="N1238" s="109"/>
      <c r="O1238" s="137"/>
      <c r="P1238" s="137"/>
    </row>
    <row r="1239" spans="1:16">
      <c r="A1239" s="162"/>
      <c r="B1239" s="130"/>
      <c r="C1239" s="159"/>
      <c r="D1239" s="109"/>
      <c r="E1239" s="171"/>
      <c r="F1239" s="109"/>
      <c r="G1239" s="171"/>
      <c r="H1239" s="109"/>
      <c r="I1239" s="137"/>
      <c r="J1239" s="133"/>
      <c r="K1239" s="137"/>
      <c r="L1239" s="109"/>
      <c r="M1239" s="172"/>
      <c r="N1239" s="109"/>
      <c r="O1239" s="137"/>
      <c r="P1239" s="137"/>
    </row>
    <row r="1240" spans="1:16">
      <c r="A1240" s="130"/>
      <c r="B1240" s="130"/>
      <c r="C1240" s="159"/>
      <c r="D1240" s="109"/>
      <c r="E1240" s="171"/>
      <c r="F1240" s="109"/>
      <c r="G1240" s="171"/>
      <c r="H1240" s="109"/>
      <c r="I1240" s="137"/>
      <c r="J1240" s="133"/>
      <c r="K1240" s="137"/>
      <c r="L1240" s="109"/>
      <c r="M1240" s="172"/>
      <c r="N1240" s="109"/>
      <c r="O1240" s="137"/>
      <c r="P1240" s="137"/>
    </row>
    <row r="1241" spans="1:16">
      <c r="A1241" s="130"/>
      <c r="B1241" s="130"/>
      <c r="C1241" s="159"/>
      <c r="D1241" s="109"/>
      <c r="E1241" s="171"/>
      <c r="F1241" s="109"/>
      <c r="G1241" s="171"/>
      <c r="H1241" s="109"/>
      <c r="I1241" s="137"/>
      <c r="J1241" s="133"/>
      <c r="K1241" s="137"/>
      <c r="L1241" s="109"/>
      <c r="M1241" s="172"/>
      <c r="N1241" s="109"/>
      <c r="O1241" s="137"/>
      <c r="P1241" s="137"/>
    </row>
    <row r="1242" spans="1:16">
      <c r="A1242" s="130"/>
      <c r="B1242" s="130"/>
      <c r="C1242" s="159"/>
      <c r="D1242" s="109"/>
      <c r="E1242" s="171"/>
      <c r="F1242" s="109"/>
      <c r="G1242" s="171"/>
      <c r="H1242" s="109"/>
      <c r="I1242" s="137"/>
      <c r="J1242" s="133"/>
      <c r="K1242" s="137"/>
      <c r="L1242" s="109"/>
      <c r="M1242" s="172"/>
      <c r="N1242" s="109"/>
      <c r="O1242" s="137"/>
      <c r="P1242" s="137"/>
    </row>
    <row r="1243" spans="1:16">
      <c r="A1243" s="130"/>
      <c r="B1243" s="130"/>
      <c r="C1243" s="159"/>
      <c r="D1243" s="109"/>
      <c r="E1243" s="171"/>
      <c r="F1243" s="109"/>
      <c r="G1243" s="171"/>
      <c r="H1243" s="109"/>
      <c r="I1243" s="137"/>
      <c r="J1243" s="133"/>
      <c r="K1243" s="137"/>
      <c r="L1243" s="109"/>
      <c r="M1243" s="172"/>
      <c r="N1243" s="109"/>
      <c r="O1243" s="137"/>
      <c r="P1243" s="137"/>
    </row>
    <row r="1244" spans="1:16">
      <c r="A1244" s="130"/>
      <c r="B1244" s="130"/>
      <c r="C1244" s="159"/>
      <c r="D1244" s="109"/>
      <c r="E1244" s="171"/>
      <c r="F1244" s="109"/>
      <c r="G1244" s="171"/>
      <c r="H1244" s="109"/>
      <c r="I1244" s="137"/>
      <c r="J1244" s="133"/>
      <c r="K1244" s="137"/>
      <c r="L1244" s="109"/>
      <c r="M1244" s="172"/>
      <c r="N1244" s="109"/>
      <c r="O1244" s="137"/>
      <c r="P1244" s="137"/>
    </row>
    <row r="1245" spans="1:16">
      <c r="A1245" s="130"/>
      <c r="B1245" s="130"/>
      <c r="C1245" s="159"/>
      <c r="D1245" s="109"/>
      <c r="E1245" s="171"/>
      <c r="F1245" s="109"/>
      <c r="G1245" s="171"/>
      <c r="H1245" s="109"/>
      <c r="I1245" s="137"/>
      <c r="J1245" s="133"/>
      <c r="K1245" s="137"/>
      <c r="L1245" s="109"/>
      <c r="M1245" s="172"/>
      <c r="N1245" s="109"/>
      <c r="O1245" s="137"/>
      <c r="P1245" s="137"/>
    </row>
    <row r="1246" spans="1:16">
      <c r="A1246" s="130"/>
      <c r="B1246" s="130"/>
      <c r="C1246" s="159"/>
      <c r="D1246" s="109"/>
      <c r="E1246" s="171"/>
      <c r="F1246" s="109"/>
      <c r="G1246" s="171"/>
      <c r="H1246" s="109"/>
      <c r="I1246" s="137"/>
      <c r="J1246" s="133"/>
      <c r="K1246" s="137"/>
      <c r="L1246" s="109"/>
      <c r="M1246" s="172"/>
      <c r="N1246" s="109"/>
      <c r="O1246" s="137"/>
      <c r="P1246" s="137"/>
    </row>
    <row r="1247" spans="1:16">
      <c r="A1247" s="130"/>
      <c r="B1247" s="130"/>
      <c r="C1247" s="159"/>
      <c r="D1247" s="109"/>
      <c r="E1247" s="171"/>
      <c r="F1247" s="109"/>
      <c r="G1247" s="171"/>
      <c r="H1247" s="109"/>
      <c r="I1247" s="137"/>
      <c r="J1247" s="133"/>
      <c r="K1247" s="137"/>
      <c r="L1247" s="109"/>
      <c r="M1247" s="172"/>
      <c r="N1247" s="109"/>
      <c r="O1247" s="137"/>
      <c r="P1247" s="137"/>
    </row>
    <row r="1248" spans="1:16">
      <c r="A1248" s="130"/>
      <c r="B1248" s="130"/>
      <c r="C1248" s="159"/>
      <c r="D1248" s="109"/>
      <c r="E1248" s="171"/>
      <c r="F1248" s="109"/>
      <c r="G1248" s="171"/>
      <c r="H1248" s="109"/>
      <c r="I1248" s="137"/>
      <c r="J1248" s="133"/>
      <c r="K1248" s="137"/>
      <c r="L1248" s="109"/>
      <c r="M1248" s="172"/>
      <c r="N1248" s="109"/>
      <c r="O1248" s="137"/>
      <c r="P1248" s="137"/>
    </row>
    <row r="1249" spans="1:16">
      <c r="A1249" s="130"/>
      <c r="B1249" s="130"/>
      <c r="C1249" s="159"/>
      <c r="D1249" s="109"/>
      <c r="E1249" s="171"/>
      <c r="F1249" s="109"/>
      <c r="G1249" s="171"/>
      <c r="H1249" s="109"/>
      <c r="I1249" s="137"/>
      <c r="J1249" s="133"/>
      <c r="K1249" s="137"/>
      <c r="L1249" s="109"/>
      <c r="M1249" s="172"/>
      <c r="N1249" s="109"/>
      <c r="O1249" s="137"/>
      <c r="P1249" s="137"/>
    </row>
    <row r="1250" spans="1:16">
      <c r="A1250" s="162"/>
      <c r="B1250" s="130"/>
      <c r="C1250" s="159"/>
      <c r="D1250" s="109"/>
      <c r="E1250" s="171"/>
      <c r="F1250" s="109"/>
      <c r="G1250" s="171"/>
      <c r="H1250" s="109"/>
      <c r="I1250" s="137"/>
      <c r="J1250" s="133"/>
      <c r="K1250" s="137"/>
      <c r="L1250" s="109"/>
      <c r="M1250" s="172"/>
      <c r="N1250" s="109"/>
      <c r="O1250" s="137"/>
      <c r="P1250" s="137"/>
    </row>
    <row r="1251" spans="1:16">
      <c r="A1251" s="130"/>
      <c r="B1251" s="130"/>
      <c r="C1251" s="159"/>
      <c r="D1251" s="109"/>
      <c r="E1251" s="171"/>
      <c r="F1251" s="109"/>
      <c r="G1251" s="171"/>
      <c r="H1251" s="109"/>
      <c r="I1251" s="137"/>
      <c r="J1251" s="133"/>
      <c r="K1251" s="137"/>
      <c r="L1251" s="109"/>
      <c r="M1251" s="172"/>
      <c r="N1251" s="109"/>
      <c r="O1251" s="137"/>
      <c r="P1251" s="137"/>
    </row>
    <row r="1252" spans="1:16">
      <c r="A1252" s="130"/>
      <c r="B1252" s="130"/>
      <c r="C1252" s="159"/>
      <c r="D1252" s="109"/>
      <c r="E1252" s="171"/>
      <c r="F1252" s="109"/>
      <c r="G1252" s="171"/>
      <c r="H1252" s="109"/>
      <c r="I1252" s="137"/>
      <c r="J1252" s="133"/>
      <c r="K1252" s="137"/>
      <c r="L1252" s="109"/>
      <c r="M1252" s="172"/>
      <c r="N1252" s="109"/>
      <c r="O1252" s="137"/>
      <c r="P1252" s="137"/>
    </row>
    <row r="1253" spans="1:16">
      <c r="A1253" s="130"/>
      <c r="B1253" s="130"/>
      <c r="C1253" s="159"/>
      <c r="D1253" s="109"/>
      <c r="E1253" s="171"/>
      <c r="F1253" s="109"/>
      <c r="G1253" s="171"/>
      <c r="H1253" s="109"/>
      <c r="I1253" s="137"/>
      <c r="J1253" s="133"/>
      <c r="K1253" s="137"/>
      <c r="L1253" s="109"/>
      <c r="M1253" s="172"/>
      <c r="N1253" s="109"/>
      <c r="O1253" s="137"/>
      <c r="P1253" s="137"/>
    </row>
    <row r="1254" spans="1:16">
      <c r="A1254" s="130"/>
      <c r="B1254" s="130"/>
      <c r="C1254" s="159"/>
      <c r="D1254" s="109"/>
      <c r="E1254" s="171"/>
      <c r="F1254" s="109"/>
      <c r="G1254" s="171"/>
      <c r="H1254" s="109"/>
      <c r="I1254" s="137"/>
      <c r="J1254" s="133"/>
      <c r="K1254" s="137"/>
      <c r="L1254" s="109"/>
      <c r="M1254" s="172"/>
      <c r="N1254" s="109"/>
      <c r="O1254" s="137"/>
      <c r="P1254" s="137"/>
    </row>
    <row r="1255" spans="1:16">
      <c r="A1255" s="130"/>
      <c r="B1255" s="130"/>
      <c r="C1255" s="159"/>
      <c r="D1255" s="109"/>
      <c r="E1255" s="171"/>
      <c r="F1255" s="109"/>
      <c r="G1255" s="171"/>
      <c r="H1255" s="109"/>
      <c r="I1255" s="137"/>
      <c r="J1255" s="133"/>
      <c r="K1255" s="137"/>
      <c r="L1255" s="109"/>
      <c r="M1255" s="172"/>
      <c r="N1255" s="109"/>
      <c r="O1255" s="137"/>
      <c r="P1255" s="137"/>
    </row>
    <row r="1256" spans="1:16">
      <c r="A1256" s="130"/>
      <c r="B1256" s="130"/>
      <c r="C1256" s="159"/>
      <c r="D1256" s="109"/>
      <c r="E1256" s="171"/>
      <c r="F1256" s="109"/>
      <c r="G1256" s="171"/>
      <c r="H1256" s="109"/>
      <c r="I1256" s="137"/>
      <c r="J1256" s="133"/>
      <c r="K1256" s="137"/>
      <c r="L1256" s="109"/>
      <c r="M1256" s="172"/>
      <c r="N1256" s="109"/>
      <c r="O1256" s="137"/>
      <c r="P1256" s="137"/>
    </row>
    <row r="1257" spans="1:16">
      <c r="A1257" s="130"/>
      <c r="B1257" s="130"/>
      <c r="C1257" s="159"/>
      <c r="D1257" s="109"/>
      <c r="E1257" s="171"/>
      <c r="F1257" s="109"/>
      <c r="G1257" s="171"/>
      <c r="H1257" s="109"/>
      <c r="I1257" s="137"/>
      <c r="J1257" s="133"/>
      <c r="K1257" s="137"/>
      <c r="L1257" s="109"/>
      <c r="M1257" s="172"/>
      <c r="N1257" s="109"/>
      <c r="O1257" s="137"/>
      <c r="P1257" s="137"/>
    </row>
    <row r="1258" spans="1:16">
      <c r="A1258" s="130"/>
      <c r="B1258" s="130"/>
      <c r="C1258" s="159"/>
      <c r="D1258" s="109"/>
      <c r="E1258" s="171"/>
      <c r="F1258" s="109"/>
      <c r="G1258" s="171"/>
      <c r="H1258" s="109"/>
      <c r="I1258" s="137"/>
      <c r="J1258" s="133"/>
      <c r="K1258" s="137"/>
      <c r="L1258" s="109"/>
      <c r="M1258" s="172"/>
      <c r="N1258" s="109"/>
      <c r="O1258" s="137"/>
      <c r="P1258" s="137"/>
    </row>
    <row r="1259" spans="1:16">
      <c r="A1259" s="130"/>
      <c r="B1259" s="130"/>
      <c r="C1259" s="159"/>
      <c r="D1259" s="109"/>
      <c r="E1259" s="171"/>
      <c r="F1259" s="109"/>
      <c r="G1259" s="171"/>
      <c r="H1259" s="109"/>
      <c r="I1259" s="137"/>
      <c r="J1259" s="133"/>
      <c r="K1259" s="137"/>
      <c r="L1259" s="109"/>
      <c r="M1259" s="172"/>
      <c r="N1259" s="109"/>
      <c r="O1259" s="137"/>
      <c r="P1259" s="137"/>
    </row>
    <row r="1260" spans="1:16">
      <c r="A1260" s="130"/>
      <c r="B1260" s="130"/>
      <c r="C1260" s="159"/>
      <c r="D1260" s="109"/>
      <c r="E1260" s="171"/>
      <c r="F1260" s="109"/>
      <c r="G1260" s="171"/>
      <c r="H1260" s="109"/>
      <c r="I1260" s="137"/>
      <c r="J1260" s="133"/>
      <c r="K1260" s="137"/>
      <c r="L1260" s="109"/>
      <c r="M1260" s="172"/>
      <c r="N1260" s="109"/>
      <c r="O1260" s="137"/>
      <c r="P1260" s="137"/>
    </row>
    <row r="1261" spans="1:16">
      <c r="A1261" s="162"/>
      <c r="B1261" s="130"/>
      <c r="C1261" s="159"/>
      <c r="D1261" s="109"/>
      <c r="E1261" s="171"/>
      <c r="F1261" s="109"/>
      <c r="G1261" s="171"/>
      <c r="H1261" s="109"/>
      <c r="I1261" s="137"/>
      <c r="J1261" s="133"/>
      <c r="K1261" s="137"/>
      <c r="L1261" s="109"/>
      <c r="M1261" s="172"/>
      <c r="N1261" s="109"/>
      <c r="O1261" s="137"/>
      <c r="P1261" s="137"/>
    </row>
    <row r="1262" spans="1:16">
      <c r="A1262" s="130"/>
      <c r="B1262" s="130"/>
      <c r="C1262" s="159"/>
      <c r="D1262" s="109"/>
      <c r="E1262" s="171"/>
      <c r="F1262" s="109"/>
      <c r="G1262" s="171"/>
      <c r="H1262" s="109"/>
      <c r="I1262" s="137"/>
      <c r="J1262" s="133"/>
      <c r="K1262" s="137"/>
      <c r="L1262" s="109"/>
      <c r="M1262" s="172"/>
      <c r="N1262" s="109"/>
      <c r="O1262" s="137"/>
      <c r="P1262" s="137"/>
    </row>
    <row r="1263" spans="1:16">
      <c r="A1263" s="130"/>
      <c r="B1263" s="130"/>
      <c r="C1263" s="159"/>
      <c r="D1263" s="109"/>
      <c r="E1263" s="171"/>
      <c r="F1263" s="109"/>
      <c r="G1263" s="171"/>
      <c r="H1263" s="109"/>
      <c r="I1263" s="137"/>
      <c r="J1263" s="133"/>
      <c r="K1263" s="137"/>
      <c r="L1263" s="109"/>
      <c r="M1263" s="172"/>
      <c r="N1263" s="109"/>
      <c r="O1263" s="137"/>
      <c r="P1263" s="137"/>
    </row>
    <row r="1264" spans="1:16">
      <c r="A1264" s="130"/>
      <c r="B1264" s="130"/>
      <c r="C1264" s="159"/>
      <c r="D1264" s="109"/>
      <c r="E1264" s="171"/>
      <c r="F1264" s="109"/>
      <c r="G1264" s="171"/>
      <c r="H1264" s="109"/>
      <c r="I1264" s="137"/>
      <c r="J1264" s="133"/>
      <c r="K1264" s="137"/>
      <c r="L1264" s="109"/>
      <c r="M1264" s="172"/>
      <c r="N1264" s="109"/>
      <c r="O1264" s="137"/>
      <c r="P1264" s="137"/>
    </row>
    <row r="1265" spans="1:16">
      <c r="A1265" s="130"/>
      <c r="B1265" s="130"/>
      <c r="C1265" s="159"/>
      <c r="D1265" s="109"/>
      <c r="E1265" s="171"/>
      <c r="F1265" s="109"/>
      <c r="G1265" s="171"/>
      <c r="H1265" s="109"/>
      <c r="I1265" s="137"/>
      <c r="J1265" s="133"/>
      <c r="K1265" s="137"/>
      <c r="L1265" s="109"/>
      <c r="M1265" s="172"/>
      <c r="N1265" s="109"/>
      <c r="O1265" s="137"/>
      <c r="P1265" s="137"/>
    </row>
    <row r="1266" spans="1:16">
      <c r="A1266" s="130"/>
      <c r="B1266" s="130"/>
      <c r="C1266" s="159"/>
      <c r="D1266" s="109"/>
      <c r="E1266" s="171"/>
      <c r="F1266" s="109"/>
      <c r="G1266" s="171"/>
      <c r="H1266" s="109"/>
      <c r="I1266" s="137"/>
      <c r="J1266" s="133"/>
      <c r="K1266" s="137"/>
      <c r="L1266" s="109"/>
      <c r="M1266" s="172"/>
      <c r="N1266" s="109"/>
      <c r="O1266" s="137"/>
      <c r="P1266" s="137"/>
    </row>
    <row r="1267" spans="1:16">
      <c r="A1267" s="130"/>
      <c r="B1267" s="130"/>
      <c r="C1267" s="159"/>
      <c r="D1267" s="109"/>
      <c r="E1267" s="171"/>
      <c r="F1267" s="109"/>
      <c r="G1267" s="171"/>
      <c r="H1267" s="109"/>
      <c r="I1267" s="137"/>
      <c r="J1267" s="133"/>
      <c r="K1267" s="137"/>
      <c r="L1267" s="109"/>
      <c r="M1267" s="172"/>
      <c r="N1267" s="109"/>
      <c r="O1267" s="137"/>
      <c r="P1267" s="137"/>
    </row>
    <row r="1268" spans="1:16">
      <c r="A1268" s="130"/>
      <c r="B1268" s="130"/>
      <c r="C1268" s="159"/>
      <c r="D1268" s="109"/>
      <c r="E1268" s="171"/>
      <c r="F1268" s="109"/>
      <c r="G1268" s="171"/>
      <c r="H1268" s="109"/>
      <c r="I1268" s="137"/>
      <c r="J1268" s="133"/>
      <c r="K1268" s="137"/>
      <c r="L1268" s="109"/>
      <c r="M1268" s="172"/>
      <c r="N1268" s="109"/>
      <c r="O1268" s="137"/>
      <c r="P1268" s="137"/>
    </row>
    <row r="1269" spans="1:16">
      <c r="A1269" s="130"/>
      <c r="B1269" s="130"/>
      <c r="C1269" s="159"/>
      <c r="D1269" s="109"/>
      <c r="E1269" s="171"/>
      <c r="F1269" s="109"/>
      <c r="G1269" s="171"/>
      <c r="H1269" s="109"/>
      <c r="I1269" s="137"/>
      <c r="J1269" s="133"/>
      <c r="K1269" s="137"/>
      <c r="L1269" s="109"/>
      <c r="M1269" s="172"/>
      <c r="N1269" s="109"/>
      <c r="O1269" s="137"/>
      <c r="P1269" s="137"/>
    </row>
    <row r="1270" spans="1:16">
      <c r="A1270" s="130"/>
      <c r="B1270" s="130"/>
      <c r="C1270" s="159"/>
      <c r="D1270" s="109"/>
      <c r="E1270" s="171"/>
      <c r="F1270" s="109"/>
      <c r="G1270" s="171"/>
      <c r="H1270" s="109"/>
      <c r="I1270" s="137"/>
      <c r="J1270" s="133"/>
      <c r="K1270" s="137"/>
      <c r="L1270" s="109"/>
      <c r="M1270" s="172"/>
      <c r="N1270" s="109"/>
      <c r="O1270" s="137"/>
      <c r="P1270" s="137"/>
    </row>
    <row r="1271" spans="1:16">
      <c r="A1271" s="130"/>
      <c r="B1271" s="130"/>
      <c r="C1271" s="159"/>
      <c r="D1271" s="109"/>
      <c r="E1271" s="171"/>
      <c r="F1271" s="109"/>
      <c r="G1271" s="171"/>
      <c r="H1271" s="109"/>
      <c r="I1271" s="137"/>
      <c r="J1271" s="133"/>
      <c r="K1271" s="137"/>
      <c r="L1271" s="109"/>
      <c r="M1271" s="172"/>
      <c r="N1271" s="109"/>
      <c r="O1271" s="137"/>
      <c r="P1271" s="137"/>
    </row>
    <row r="1272" spans="1:16">
      <c r="A1272" s="162"/>
      <c r="B1272" s="130"/>
      <c r="C1272" s="159"/>
      <c r="D1272" s="109"/>
      <c r="E1272" s="171"/>
      <c r="F1272" s="109"/>
      <c r="G1272" s="171"/>
      <c r="H1272" s="109"/>
      <c r="I1272" s="137"/>
      <c r="J1272" s="133"/>
      <c r="K1272" s="137"/>
      <c r="L1272" s="109"/>
      <c r="M1272" s="172"/>
      <c r="N1272" s="109"/>
      <c r="O1272" s="137"/>
      <c r="P1272" s="137"/>
    </row>
    <row r="1273" spans="1:16">
      <c r="A1273" s="130"/>
      <c r="B1273" s="130"/>
      <c r="C1273" s="159"/>
      <c r="D1273" s="109"/>
      <c r="E1273" s="171"/>
      <c r="F1273" s="109"/>
      <c r="G1273" s="171"/>
      <c r="H1273" s="109"/>
      <c r="I1273" s="137"/>
      <c r="J1273" s="133"/>
      <c r="K1273" s="137"/>
      <c r="L1273" s="109"/>
      <c r="M1273" s="172"/>
      <c r="N1273" s="109"/>
      <c r="O1273" s="137"/>
      <c r="P1273" s="137"/>
    </row>
    <row r="1274" spans="1:16">
      <c r="A1274" s="130"/>
      <c r="B1274" s="130"/>
      <c r="C1274" s="159"/>
      <c r="D1274" s="109"/>
      <c r="E1274" s="171"/>
      <c r="F1274" s="109"/>
      <c r="G1274" s="171"/>
      <c r="H1274" s="109"/>
      <c r="I1274" s="137"/>
      <c r="J1274" s="133"/>
      <c r="K1274" s="137"/>
      <c r="L1274" s="109"/>
      <c r="M1274" s="172"/>
      <c r="N1274" s="109"/>
      <c r="O1274" s="137"/>
      <c r="P1274" s="137"/>
    </row>
    <row r="1275" spans="1:16">
      <c r="A1275" s="130"/>
      <c r="B1275" s="130"/>
      <c r="C1275" s="159"/>
      <c r="D1275" s="109"/>
      <c r="E1275" s="171"/>
      <c r="F1275" s="109"/>
      <c r="G1275" s="171"/>
      <c r="H1275" s="109"/>
      <c r="I1275" s="137"/>
      <c r="J1275" s="133"/>
      <c r="K1275" s="137"/>
      <c r="L1275" s="109"/>
      <c r="M1275" s="172"/>
      <c r="N1275" s="109"/>
      <c r="O1275" s="137"/>
      <c r="P1275" s="137"/>
    </row>
    <row r="1276" spans="1:16">
      <c r="A1276" s="130"/>
      <c r="B1276" s="130"/>
      <c r="C1276" s="159"/>
      <c r="D1276" s="109"/>
      <c r="E1276" s="171"/>
      <c r="F1276" s="109"/>
      <c r="G1276" s="171"/>
      <c r="H1276" s="109"/>
      <c r="I1276" s="137"/>
      <c r="J1276" s="133"/>
      <c r="K1276" s="137"/>
      <c r="L1276" s="109"/>
      <c r="M1276" s="172"/>
      <c r="N1276" s="109"/>
      <c r="O1276" s="137"/>
      <c r="P1276" s="137"/>
    </row>
    <row r="1277" spans="1:16">
      <c r="A1277" s="130"/>
      <c r="B1277" s="130"/>
      <c r="C1277" s="159"/>
      <c r="D1277" s="109"/>
      <c r="E1277" s="171"/>
      <c r="F1277" s="109"/>
      <c r="G1277" s="171"/>
      <c r="H1277" s="109"/>
      <c r="I1277" s="137"/>
      <c r="J1277" s="133"/>
      <c r="K1277" s="137"/>
      <c r="L1277" s="109"/>
      <c r="M1277" s="172"/>
      <c r="N1277" s="109"/>
      <c r="O1277" s="137"/>
      <c r="P1277" s="137"/>
    </row>
    <row r="1278" spans="1:16">
      <c r="A1278" s="130"/>
      <c r="B1278" s="130"/>
      <c r="C1278" s="159"/>
      <c r="D1278" s="109"/>
      <c r="E1278" s="171"/>
      <c r="F1278" s="109"/>
      <c r="G1278" s="171"/>
      <c r="H1278" s="109"/>
      <c r="I1278" s="137"/>
      <c r="J1278" s="133"/>
      <c r="K1278" s="137"/>
      <c r="L1278" s="109"/>
      <c r="M1278" s="172"/>
      <c r="N1278" s="109"/>
      <c r="O1278" s="137"/>
      <c r="P1278" s="137"/>
    </row>
    <row r="1279" spans="1:16">
      <c r="A1279" s="130"/>
      <c r="B1279" s="130"/>
      <c r="C1279" s="159"/>
      <c r="D1279" s="109"/>
      <c r="E1279" s="171"/>
      <c r="F1279" s="109"/>
      <c r="G1279" s="171"/>
      <c r="H1279" s="109"/>
      <c r="I1279" s="137"/>
      <c r="J1279" s="133"/>
      <c r="K1279" s="137"/>
      <c r="L1279" s="109"/>
      <c r="M1279" s="172"/>
      <c r="N1279" s="109"/>
      <c r="O1279" s="137"/>
      <c r="P1279" s="137"/>
    </row>
    <row r="1280" spans="1:16">
      <c r="A1280" s="130"/>
      <c r="B1280" s="130"/>
      <c r="C1280" s="159"/>
      <c r="D1280" s="109"/>
      <c r="E1280" s="171"/>
      <c r="F1280" s="109"/>
      <c r="G1280" s="171"/>
      <c r="H1280" s="109"/>
      <c r="I1280" s="137"/>
      <c r="J1280" s="133"/>
      <c r="K1280" s="137"/>
      <c r="L1280" s="109"/>
      <c r="M1280" s="172"/>
      <c r="N1280" s="109"/>
      <c r="O1280" s="137"/>
      <c r="P1280" s="137"/>
    </row>
    <row r="1281" spans="1:16">
      <c r="A1281" s="130"/>
      <c r="B1281" s="130"/>
      <c r="C1281" s="159"/>
      <c r="D1281" s="109"/>
      <c r="E1281" s="171"/>
      <c r="F1281" s="109"/>
      <c r="G1281" s="171"/>
      <c r="H1281" s="109"/>
      <c r="I1281" s="137"/>
      <c r="J1281" s="133"/>
      <c r="K1281" s="137"/>
      <c r="L1281" s="109"/>
      <c r="M1281" s="172"/>
      <c r="N1281" s="109"/>
      <c r="O1281" s="137"/>
      <c r="P1281" s="137"/>
    </row>
    <row r="1282" spans="1:16">
      <c r="A1282" s="130"/>
      <c r="B1282" s="130"/>
      <c r="C1282" s="159"/>
      <c r="D1282" s="109"/>
      <c r="E1282" s="171"/>
      <c r="F1282" s="109"/>
      <c r="G1282" s="171"/>
      <c r="H1282" s="109"/>
      <c r="I1282" s="137"/>
      <c r="J1282" s="133"/>
      <c r="K1282" s="137"/>
      <c r="L1282" s="109"/>
      <c r="M1282" s="172"/>
      <c r="N1282" s="109"/>
      <c r="O1282" s="137"/>
      <c r="P1282" s="137"/>
    </row>
    <row r="1283" spans="1:16">
      <c r="A1283" s="162"/>
      <c r="B1283" s="130"/>
      <c r="C1283" s="159"/>
      <c r="D1283" s="109"/>
      <c r="E1283" s="171"/>
      <c r="F1283" s="109"/>
      <c r="G1283" s="171"/>
      <c r="H1283" s="109"/>
      <c r="I1283" s="137"/>
      <c r="J1283" s="133"/>
      <c r="K1283" s="137"/>
      <c r="L1283" s="109"/>
      <c r="M1283" s="172"/>
      <c r="N1283" s="109"/>
      <c r="O1283" s="137"/>
      <c r="P1283" s="137"/>
    </row>
    <row r="1284" spans="1:16">
      <c r="A1284" s="130"/>
      <c r="B1284" s="130"/>
      <c r="C1284" s="159"/>
      <c r="D1284" s="109"/>
      <c r="E1284" s="171"/>
      <c r="F1284" s="109"/>
      <c r="G1284" s="171"/>
      <c r="H1284" s="109"/>
      <c r="I1284" s="137"/>
      <c r="J1284" s="133"/>
      <c r="K1284" s="137"/>
      <c r="L1284" s="109"/>
      <c r="M1284" s="172"/>
      <c r="N1284" s="109"/>
      <c r="O1284" s="137"/>
      <c r="P1284" s="137"/>
    </row>
    <row r="1285" spans="1:16">
      <c r="A1285" s="130"/>
      <c r="B1285" s="130"/>
      <c r="C1285" s="159"/>
      <c r="D1285" s="109"/>
      <c r="E1285" s="171"/>
      <c r="F1285" s="109"/>
      <c r="G1285" s="171"/>
      <c r="H1285" s="109"/>
      <c r="I1285" s="137"/>
      <c r="J1285" s="133"/>
      <c r="K1285" s="137"/>
      <c r="L1285" s="109"/>
      <c r="M1285" s="172"/>
      <c r="N1285" s="109"/>
      <c r="O1285" s="137"/>
      <c r="P1285" s="137"/>
    </row>
    <row r="1286" spans="1:16">
      <c r="A1286" s="130"/>
      <c r="B1286" s="130"/>
      <c r="C1286" s="159"/>
      <c r="D1286" s="109"/>
      <c r="E1286" s="171"/>
      <c r="F1286" s="109"/>
      <c r="G1286" s="171"/>
      <c r="H1286" s="109"/>
      <c r="I1286" s="137"/>
      <c r="J1286" s="133"/>
      <c r="K1286" s="137"/>
      <c r="L1286" s="109"/>
      <c r="M1286" s="172"/>
      <c r="N1286" s="109"/>
      <c r="O1286" s="137"/>
      <c r="P1286" s="137"/>
    </row>
    <row r="1287" spans="1:16">
      <c r="A1287" s="130"/>
      <c r="B1287" s="130"/>
      <c r="C1287" s="159"/>
      <c r="D1287" s="109"/>
      <c r="E1287" s="171"/>
      <c r="F1287" s="109"/>
      <c r="G1287" s="171"/>
      <c r="H1287" s="109"/>
      <c r="I1287" s="137"/>
      <c r="J1287" s="133"/>
      <c r="K1287" s="137"/>
      <c r="L1287" s="109"/>
      <c r="M1287" s="172"/>
      <c r="N1287" s="109"/>
      <c r="O1287" s="137"/>
      <c r="P1287" s="137"/>
    </row>
    <row r="1288" spans="1:16">
      <c r="A1288" s="130"/>
      <c r="B1288" s="130"/>
      <c r="C1288" s="159"/>
      <c r="D1288" s="109"/>
      <c r="E1288" s="171"/>
      <c r="F1288" s="109"/>
      <c r="G1288" s="171"/>
      <c r="H1288" s="109"/>
      <c r="I1288" s="137"/>
      <c r="J1288" s="133"/>
      <c r="K1288" s="137"/>
      <c r="L1288" s="109"/>
      <c r="M1288" s="172"/>
      <c r="N1288" s="109"/>
      <c r="O1288" s="137"/>
      <c r="P1288" s="137"/>
    </row>
    <row r="1289" spans="1:16">
      <c r="A1289" s="130"/>
      <c r="B1289" s="130"/>
      <c r="C1289" s="159"/>
      <c r="D1289" s="109"/>
      <c r="E1289" s="171"/>
      <c r="F1289" s="109"/>
      <c r="G1289" s="171"/>
      <c r="H1289" s="109"/>
      <c r="I1289" s="137"/>
      <c r="J1289" s="133"/>
      <c r="K1289" s="137"/>
      <c r="L1289" s="109"/>
      <c r="M1289" s="172"/>
      <c r="N1289" s="109"/>
      <c r="O1289" s="137"/>
      <c r="P1289" s="137"/>
    </row>
    <row r="1290" spans="1:16">
      <c r="A1290" s="130"/>
      <c r="B1290" s="130"/>
      <c r="C1290" s="159"/>
      <c r="D1290" s="109"/>
      <c r="E1290" s="171"/>
      <c r="F1290" s="109"/>
      <c r="G1290" s="171"/>
      <c r="H1290" s="109"/>
      <c r="I1290" s="137"/>
      <c r="J1290" s="133"/>
      <c r="K1290" s="137"/>
      <c r="L1290" s="109"/>
      <c r="M1290" s="172"/>
      <c r="N1290" s="109"/>
      <c r="O1290" s="137"/>
      <c r="P1290" s="137"/>
    </row>
    <row r="1291" spans="1:16">
      <c r="A1291" s="130"/>
      <c r="B1291" s="130"/>
      <c r="C1291" s="159"/>
      <c r="D1291" s="109"/>
      <c r="E1291" s="171"/>
      <c r="F1291" s="109"/>
      <c r="G1291" s="171"/>
      <c r="H1291" s="109"/>
      <c r="I1291" s="137"/>
      <c r="J1291" s="133"/>
      <c r="K1291" s="137"/>
      <c r="L1291" s="109"/>
      <c r="M1291" s="172"/>
      <c r="N1291" s="109"/>
      <c r="O1291" s="137"/>
      <c r="P1291" s="137"/>
    </row>
    <row r="1292" spans="1:16">
      <c r="A1292" s="130"/>
      <c r="B1292" s="130"/>
      <c r="C1292" s="159"/>
      <c r="D1292" s="109"/>
      <c r="E1292" s="171"/>
      <c r="F1292" s="109"/>
      <c r="G1292" s="171"/>
      <c r="H1292" s="109"/>
      <c r="I1292" s="137"/>
      <c r="J1292" s="133"/>
      <c r="K1292" s="137"/>
      <c r="L1292" s="109"/>
      <c r="M1292" s="172"/>
      <c r="N1292" s="109"/>
      <c r="O1292" s="137"/>
      <c r="P1292" s="137"/>
    </row>
    <row r="1293" spans="1:16">
      <c r="A1293" s="130"/>
      <c r="B1293" s="130"/>
      <c r="C1293" s="159"/>
      <c r="D1293" s="109"/>
      <c r="E1293" s="171"/>
      <c r="F1293" s="109"/>
      <c r="G1293" s="171"/>
      <c r="H1293" s="109"/>
      <c r="I1293" s="137"/>
      <c r="J1293" s="133"/>
      <c r="K1293" s="137"/>
      <c r="L1293" s="109"/>
      <c r="M1293" s="172"/>
      <c r="N1293" s="109"/>
      <c r="O1293" s="137"/>
      <c r="P1293" s="137"/>
    </row>
    <row r="1294" spans="1:16">
      <c r="A1294" s="162"/>
      <c r="B1294" s="130"/>
      <c r="C1294" s="159"/>
      <c r="D1294" s="109"/>
      <c r="E1294" s="171"/>
      <c r="F1294" s="109"/>
      <c r="G1294" s="171"/>
      <c r="H1294" s="109"/>
      <c r="I1294" s="137"/>
      <c r="J1294" s="133"/>
      <c r="K1294" s="137"/>
      <c r="L1294" s="109"/>
      <c r="M1294" s="172"/>
      <c r="N1294" s="109"/>
      <c r="O1294" s="137"/>
      <c r="P1294" s="137"/>
    </row>
    <row r="1295" spans="1:16">
      <c r="A1295" s="130"/>
      <c r="B1295" s="130"/>
      <c r="C1295" s="159"/>
      <c r="D1295" s="109"/>
      <c r="E1295" s="171"/>
      <c r="F1295" s="109"/>
      <c r="G1295" s="171"/>
      <c r="H1295" s="109"/>
      <c r="I1295" s="137"/>
      <c r="J1295" s="133"/>
      <c r="K1295" s="137"/>
      <c r="L1295" s="109"/>
      <c r="M1295" s="172"/>
      <c r="N1295" s="109"/>
      <c r="O1295" s="137"/>
      <c r="P1295" s="137"/>
    </row>
    <row r="1296" spans="1:16">
      <c r="A1296" s="130"/>
      <c r="B1296" s="130"/>
      <c r="C1296" s="159"/>
      <c r="D1296" s="109"/>
      <c r="E1296" s="171"/>
      <c r="F1296" s="109"/>
      <c r="G1296" s="171"/>
      <c r="H1296" s="109"/>
      <c r="I1296" s="137"/>
      <c r="J1296" s="133"/>
      <c r="K1296" s="137"/>
      <c r="L1296" s="109"/>
      <c r="M1296" s="172"/>
      <c r="N1296" s="109"/>
      <c r="O1296" s="137"/>
      <c r="P1296" s="137"/>
    </row>
    <row r="1297" spans="1:16">
      <c r="A1297" s="130"/>
      <c r="B1297" s="130"/>
      <c r="C1297" s="159"/>
      <c r="D1297" s="109"/>
      <c r="E1297" s="171"/>
      <c r="F1297" s="109"/>
      <c r="G1297" s="171"/>
      <c r="H1297" s="109"/>
      <c r="I1297" s="137"/>
      <c r="J1297" s="133"/>
      <c r="K1297" s="137"/>
      <c r="L1297" s="109"/>
      <c r="M1297" s="172"/>
      <c r="N1297" s="109"/>
      <c r="O1297" s="137"/>
      <c r="P1297" s="137"/>
    </row>
    <row r="1298" spans="1:16">
      <c r="A1298" s="130"/>
      <c r="B1298" s="130"/>
      <c r="C1298" s="159"/>
      <c r="D1298" s="109"/>
      <c r="E1298" s="171"/>
      <c r="F1298" s="109"/>
      <c r="G1298" s="171"/>
      <c r="H1298" s="109"/>
      <c r="I1298" s="137"/>
      <c r="J1298" s="133"/>
      <c r="K1298" s="137"/>
      <c r="L1298" s="109"/>
      <c r="M1298" s="172"/>
      <c r="N1298" s="109"/>
      <c r="O1298" s="137"/>
      <c r="P1298" s="137"/>
    </row>
    <row r="1299" spans="1:16">
      <c r="A1299" s="130"/>
      <c r="B1299" s="130"/>
      <c r="C1299" s="159"/>
      <c r="D1299" s="109"/>
      <c r="E1299" s="171"/>
      <c r="F1299" s="109"/>
      <c r="G1299" s="171"/>
      <c r="H1299" s="109"/>
      <c r="I1299" s="137"/>
      <c r="J1299" s="133"/>
      <c r="K1299" s="137"/>
      <c r="L1299" s="109"/>
      <c r="M1299" s="172"/>
      <c r="N1299" s="109"/>
      <c r="O1299" s="137"/>
      <c r="P1299" s="137"/>
    </row>
    <row r="1300" spans="1:16">
      <c r="A1300" s="130"/>
      <c r="B1300" s="130"/>
      <c r="C1300" s="159"/>
      <c r="D1300" s="109"/>
      <c r="E1300" s="171"/>
      <c r="F1300" s="109"/>
      <c r="G1300" s="171"/>
      <c r="H1300" s="109"/>
      <c r="I1300" s="137"/>
      <c r="J1300" s="133"/>
      <c r="K1300" s="137"/>
      <c r="L1300" s="109"/>
      <c r="M1300" s="172"/>
      <c r="N1300" s="109"/>
      <c r="O1300" s="137"/>
      <c r="P1300" s="137"/>
    </row>
    <row r="1301" spans="1:16">
      <c r="A1301" s="130"/>
      <c r="B1301" s="130"/>
      <c r="C1301" s="159"/>
      <c r="D1301" s="109"/>
      <c r="E1301" s="171"/>
      <c r="F1301" s="109"/>
      <c r="G1301" s="171"/>
      <c r="H1301" s="109"/>
      <c r="I1301" s="137"/>
      <c r="J1301" s="133"/>
      <c r="K1301" s="137"/>
      <c r="L1301" s="109"/>
      <c r="M1301" s="172"/>
      <c r="N1301" s="109"/>
      <c r="O1301" s="137"/>
      <c r="P1301" s="137"/>
    </row>
    <row r="1302" spans="1:16">
      <c r="A1302" s="130"/>
      <c r="B1302" s="130"/>
      <c r="C1302" s="159"/>
      <c r="D1302" s="109"/>
      <c r="E1302" s="171"/>
      <c r="F1302" s="109"/>
      <c r="G1302" s="171"/>
      <c r="H1302" s="109"/>
      <c r="I1302" s="137"/>
      <c r="J1302" s="133"/>
      <c r="K1302" s="137"/>
      <c r="L1302" s="109"/>
      <c r="M1302" s="172"/>
      <c r="N1302" s="109"/>
      <c r="O1302" s="137"/>
      <c r="P1302" s="137"/>
    </row>
    <row r="1303" spans="1:16">
      <c r="A1303" s="130"/>
      <c r="B1303" s="130"/>
      <c r="C1303" s="159"/>
      <c r="D1303" s="109"/>
      <c r="E1303" s="171"/>
      <c r="F1303" s="109"/>
      <c r="G1303" s="171"/>
      <c r="H1303" s="109"/>
      <c r="I1303" s="137"/>
      <c r="J1303" s="133"/>
      <c r="K1303" s="137"/>
      <c r="L1303" s="109"/>
      <c r="M1303" s="172"/>
      <c r="N1303" s="109"/>
      <c r="O1303" s="137"/>
      <c r="P1303" s="137"/>
    </row>
    <row r="1304" spans="1:16">
      <c r="A1304" s="130"/>
      <c r="B1304" s="130"/>
      <c r="C1304" s="159"/>
      <c r="D1304" s="109"/>
      <c r="E1304" s="171"/>
      <c r="F1304" s="109"/>
      <c r="G1304" s="171"/>
      <c r="H1304" s="109"/>
      <c r="I1304" s="137"/>
      <c r="J1304" s="133"/>
      <c r="K1304" s="137"/>
      <c r="L1304" s="109"/>
      <c r="M1304" s="172"/>
      <c r="N1304" s="109"/>
      <c r="O1304" s="137"/>
      <c r="P1304" s="137"/>
    </row>
    <row r="1305" spans="1:16">
      <c r="A1305" s="162"/>
      <c r="B1305" s="130"/>
      <c r="C1305" s="159"/>
      <c r="D1305" s="109"/>
      <c r="E1305" s="171"/>
      <c r="F1305" s="109"/>
      <c r="G1305" s="171"/>
      <c r="H1305" s="109"/>
      <c r="I1305" s="137"/>
      <c r="J1305" s="133"/>
      <c r="K1305" s="137"/>
      <c r="L1305" s="109"/>
      <c r="M1305" s="172"/>
      <c r="N1305" s="109"/>
      <c r="O1305" s="137"/>
      <c r="P1305" s="137"/>
    </row>
    <row r="1306" spans="1:16">
      <c r="A1306" s="130"/>
      <c r="B1306" s="130"/>
      <c r="C1306" s="159"/>
      <c r="D1306" s="109"/>
      <c r="E1306" s="171"/>
      <c r="F1306" s="109"/>
      <c r="G1306" s="171"/>
      <c r="H1306" s="109"/>
      <c r="I1306" s="137"/>
      <c r="J1306" s="133"/>
      <c r="K1306" s="137"/>
      <c r="L1306" s="109"/>
      <c r="M1306" s="172"/>
      <c r="N1306" s="109"/>
      <c r="O1306" s="137"/>
      <c r="P1306" s="137"/>
    </row>
    <row r="1307" spans="1:16">
      <c r="A1307" s="130"/>
      <c r="B1307" s="130"/>
      <c r="C1307" s="159"/>
      <c r="D1307" s="109"/>
      <c r="E1307" s="171"/>
      <c r="F1307" s="109"/>
      <c r="G1307" s="171"/>
      <c r="H1307" s="109"/>
      <c r="I1307" s="137"/>
      <c r="J1307" s="133"/>
      <c r="K1307" s="137"/>
      <c r="L1307" s="109"/>
      <c r="M1307" s="172"/>
      <c r="N1307" s="109"/>
      <c r="O1307" s="137"/>
      <c r="P1307" s="137"/>
    </row>
    <row r="1308" spans="1:16">
      <c r="A1308" s="130"/>
      <c r="B1308" s="130"/>
      <c r="C1308" s="159"/>
      <c r="D1308" s="109"/>
      <c r="E1308" s="171"/>
      <c r="F1308" s="109"/>
      <c r="G1308" s="171"/>
      <c r="H1308" s="109"/>
      <c r="I1308" s="137"/>
      <c r="J1308" s="133"/>
      <c r="K1308" s="137"/>
      <c r="L1308" s="109"/>
      <c r="M1308" s="172"/>
      <c r="N1308" s="109"/>
      <c r="O1308" s="137"/>
      <c r="P1308" s="137"/>
    </row>
    <row r="1309" spans="1:16">
      <c r="A1309" s="130"/>
      <c r="B1309" s="130"/>
      <c r="C1309" s="159"/>
      <c r="D1309" s="109"/>
      <c r="E1309" s="171"/>
      <c r="F1309" s="109"/>
      <c r="G1309" s="171"/>
      <c r="H1309" s="109"/>
      <c r="I1309" s="137"/>
      <c r="J1309" s="133"/>
      <c r="K1309" s="137"/>
      <c r="L1309" s="109"/>
      <c r="M1309" s="172"/>
      <c r="N1309" s="109"/>
      <c r="O1309" s="137"/>
      <c r="P1309" s="137"/>
    </row>
    <row r="1310" spans="1:16">
      <c r="A1310" s="130"/>
      <c r="B1310" s="130"/>
      <c r="C1310" s="159"/>
      <c r="D1310" s="109"/>
      <c r="E1310" s="171"/>
      <c r="F1310" s="109"/>
      <c r="G1310" s="171"/>
      <c r="H1310" s="109"/>
      <c r="I1310" s="137"/>
      <c r="J1310" s="133"/>
      <c r="K1310" s="137"/>
      <c r="L1310" s="109"/>
      <c r="M1310" s="172"/>
      <c r="N1310" s="109"/>
      <c r="O1310" s="137"/>
      <c r="P1310" s="137"/>
    </row>
    <row r="1311" spans="1:16">
      <c r="A1311" s="130"/>
      <c r="B1311" s="130"/>
      <c r="C1311" s="159"/>
      <c r="D1311" s="109"/>
      <c r="E1311" s="171"/>
      <c r="F1311" s="109"/>
      <c r="G1311" s="171"/>
      <c r="H1311" s="109"/>
      <c r="I1311" s="137"/>
      <c r="J1311" s="133"/>
      <c r="K1311" s="137"/>
      <c r="L1311" s="109"/>
      <c r="M1311" s="172"/>
      <c r="N1311" s="109"/>
      <c r="O1311" s="137"/>
      <c r="P1311" s="137"/>
    </row>
    <row r="1312" spans="1:16">
      <c r="A1312" s="130"/>
      <c r="B1312" s="130"/>
      <c r="C1312" s="159"/>
      <c r="D1312" s="109"/>
      <c r="E1312" s="171"/>
      <c r="F1312" s="109"/>
      <c r="G1312" s="171"/>
      <c r="H1312" s="109"/>
      <c r="I1312" s="137"/>
      <c r="J1312" s="133"/>
      <c r="K1312" s="137"/>
      <c r="L1312" s="109"/>
      <c r="M1312" s="172"/>
      <c r="N1312" s="109"/>
      <c r="O1312" s="137"/>
      <c r="P1312" s="137"/>
    </row>
    <row r="1313" spans="1:16">
      <c r="A1313" s="130"/>
      <c r="B1313" s="130"/>
      <c r="C1313" s="159"/>
      <c r="D1313" s="109"/>
      <c r="E1313" s="171"/>
      <c r="F1313" s="109"/>
      <c r="G1313" s="171"/>
      <c r="H1313" s="109"/>
      <c r="I1313" s="137"/>
      <c r="J1313" s="133"/>
      <c r="K1313" s="137"/>
      <c r="L1313" s="109"/>
      <c r="M1313" s="172"/>
      <c r="N1313" s="109"/>
      <c r="O1313" s="137"/>
      <c r="P1313" s="137"/>
    </row>
    <row r="1314" spans="1:16">
      <c r="A1314" s="130"/>
      <c r="B1314" s="130"/>
      <c r="C1314" s="159"/>
      <c r="D1314" s="109"/>
      <c r="E1314" s="171"/>
      <c r="F1314" s="109"/>
      <c r="G1314" s="171"/>
      <c r="H1314" s="109"/>
      <c r="I1314" s="137"/>
      <c r="J1314" s="133"/>
      <c r="K1314" s="137"/>
      <c r="L1314" s="109"/>
      <c r="M1314" s="172"/>
      <c r="N1314" s="109"/>
      <c r="O1314" s="137"/>
      <c r="P1314" s="137"/>
    </row>
    <row r="1315" spans="1:16">
      <c r="A1315" s="130"/>
      <c r="B1315" s="130"/>
      <c r="C1315" s="159"/>
      <c r="D1315" s="109"/>
      <c r="E1315" s="171"/>
      <c r="F1315" s="109"/>
      <c r="G1315" s="171"/>
      <c r="H1315" s="109"/>
      <c r="I1315" s="137"/>
      <c r="J1315" s="133"/>
      <c r="K1315" s="137"/>
      <c r="L1315" s="109"/>
      <c r="M1315" s="172"/>
      <c r="N1315" s="109"/>
      <c r="O1315" s="137"/>
      <c r="P1315" s="137"/>
    </row>
    <row r="1316" spans="1:16">
      <c r="A1316" s="162"/>
      <c r="B1316" s="130"/>
      <c r="C1316" s="159"/>
      <c r="D1316" s="109"/>
      <c r="E1316" s="171"/>
      <c r="F1316" s="109"/>
      <c r="G1316" s="171"/>
      <c r="H1316" s="109"/>
      <c r="I1316" s="137"/>
      <c r="J1316" s="133"/>
      <c r="K1316" s="137"/>
      <c r="L1316" s="109"/>
      <c r="M1316" s="172"/>
      <c r="N1316" s="109"/>
      <c r="O1316" s="137"/>
      <c r="P1316" s="137"/>
    </row>
    <row r="1317" spans="1:16">
      <c r="A1317" s="130"/>
      <c r="B1317" s="130"/>
      <c r="C1317" s="159"/>
      <c r="D1317" s="109"/>
      <c r="E1317" s="171"/>
      <c r="F1317" s="109"/>
      <c r="G1317" s="171"/>
      <c r="H1317" s="109"/>
      <c r="I1317" s="137"/>
      <c r="J1317" s="133"/>
      <c r="K1317" s="137"/>
      <c r="L1317" s="109"/>
      <c r="M1317" s="172"/>
      <c r="N1317" s="109"/>
      <c r="O1317" s="137"/>
      <c r="P1317" s="137"/>
    </row>
    <row r="1318" spans="1:16">
      <c r="A1318" s="130"/>
      <c r="B1318" s="130"/>
      <c r="C1318" s="159"/>
      <c r="D1318" s="109"/>
      <c r="E1318" s="171"/>
      <c r="F1318" s="109"/>
      <c r="G1318" s="171"/>
      <c r="H1318" s="109"/>
      <c r="I1318" s="137"/>
      <c r="J1318" s="133"/>
      <c r="K1318" s="137"/>
      <c r="L1318" s="109"/>
      <c r="M1318" s="172"/>
      <c r="N1318" s="109"/>
      <c r="O1318" s="137"/>
      <c r="P1318" s="137"/>
    </row>
    <row r="1319" spans="1:16">
      <c r="A1319" s="130"/>
      <c r="B1319" s="130"/>
      <c r="C1319" s="159"/>
      <c r="D1319" s="109"/>
      <c r="E1319" s="171"/>
      <c r="F1319" s="109"/>
      <c r="G1319" s="171"/>
      <c r="H1319" s="109"/>
      <c r="I1319" s="137"/>
      <c r="J1319" s="133"/>
      <c r="K1319" s="137"/>
      <c r="L1319" s="109"/>
      <c r="M1319" s="172"/>
      <c r="N1319" s="109"/>
      <c r="O1319" s="137"/>
      <c r="P1319" s="137"/>
    </row>
    <row r="1320" spans="1:16">
      <c r="A1320" s="130"/>
      <c r="B1320" s="130"/>
      <c r="C1320" s="159"/>
      <c r="D1320" s="109"/>
      <c r="E1320" s="171"/>
      <c r="F1320" s="109"/>
      <c r="G1320" s="171"/>
      <c r="H1320" s="109"/>
      <c r="I1320" s="137"/>
      <c r="J1320" s="133"/>
      <c r="K1320" s="137"/>
      <c r="L1320" s="109"/>
      <c r="M1320" s="172"/>
      <c r="N1320" s="109"/>
      <c r="O1320" s="137"/>
      <c r="P1320" s="137"/>
    </row>
    <row r="1321" spans="1:16">
      <c r="A1321" s="130"/>
      <c r="B1321" s="130"/>
      <c r="C1321" s="159"/>
      <c r="D1321" s="109"/>
      <c r="E1321" s="171"/>
      <c r="F1321" s="109"/>
      <c r="G1321" s="171"/>
      <c r="H1321" s="109"/>
      <c r="I1321" s="137"/>
      <c r="J1321" s="133"/>
      <c r="K1321" s="137"/>
      <c r="L1321" s="109"/>
      <c r="M1321" s="172"/>
      <c r="N1321" s="109"/>
      <c r="O1321" s="137"/>
      <c r="P1321" s="137"/>
    </row>
    <row r="1322" spans="1:16">
      <c r="A1322" s="130"/>
      <c r="B1322" s="130"/>
      <c r="C1322" s="159"/>
      <c r="D1322" s="109"/>
      <c r="E1322" s="171"/>
      <c r="F1322" s="109"/>
      <c r="G1322" s="171"/>
      <c r="H1322" s="109"/>
      <c r="I1322" s="137"/>
      <c r="J1322" s="133"/>
      <c r="K1322" s="137"/>
      <c r="L1322" s="109"/>
      <c r="M1322" s="172"/>
      <c r="N1322" s="109"/>
      <c r="O1322" s="137"/>
      <c r="P1322" s="137"/>
    </row>
    <row r="1323" spans="1:16">
      <c r="A1323" s="130"/>
      <c r="B1323" s="130"/>
      <c r="C1323" s="159"/>
      <c r="D1323" s="109"/>
      <c r="E1323" s="171"/>
      <c r="F1323" s="109"/>
      <c r="G1323" s="171"/>
      <c r="H1323" s="109"/>
      <c r="I1323" s="137"/>
      <c r="J1323" s="133"/>
      <c r="K1323" s="137"/>
      <c r="L1323" s="109"/>
      <c r="M1323" s="172"/>
      <c r="N1323" s="109"/>
      <c r="O1323" s="137"/>
      <c r="P1323" s="137"/>
    </row>
    <row r="1324" spans="1:16">
      <c r="A1324" s="130"/>
      <c r="B1324" s="130"/>
      <c r="C1324" s="159"/>
      <c r="D1324" s="109"/>
      <c r="E1324" s="171"/>
      <c r="F1324" s="109"/>
      <c r="G1324" s="171"/>
      <c r="H1324" s="109"/>
      <c r="I1324" s="137"/>
      <c r="J1324" s="133"/>
      <c r="K1324" s="137"/>
      <c r="L1324" s="109"/>
      <c r="M1324" s="172"/>
      <c r="N1324" s="109"/>
      <c r="O1324" s="137"/>
      <c r="P1324" s="137"/>
    </row>
    <row r="1325" spans="1:16">
      <c r="A1325" s="130"/>
      <c r="B1325" s="130"/>
      <c r="C1325" s="159"/>
      <c r="D1325" s="109"/>
      <c r="E1325" s="171"/>
      <c r="F1325" s="109"/>
      <c r="G1325" s="171"/>
      <c r="H1325" s="109"/>
      <c r="I1325" s="137"/>
      <c r="J1325" s="133"/>
      <c r="K1325" s="137"/>
      <c r="L1325" s="109"/>
      <c r="M1325" s="172"/>
      <c r="N1325" s="109"/>
      <c r="O1325" s="137"/>
      <c r="P1325" s="137"/>
    </row>
    <row r="1326" spans="1:16">
      <c r="A1326" s="130"/>
      <c r="B1326" s="130"/>
      <c r="C1326" s="159"/>
      <c r="D1326" s="109"/>
      <c r="E1326" s="171"/>
      <c r="F1326" s="109"/>
      <c r="G1326" s="171"/>
      <c r="H1326" s="109"/>
      <c r="I1326" s="137"/>
      <c r="J1326" s="133"/>
      <c r="K1326" s="137"/>
      <c r="L1326" s="109"/>
      <c r="M1326" s="172"/>
      <c r="N1326" s="109"/>
      <c r="O1326" s="137"/>
      <c r="P1326" s="137"/>
    </row>
    <row r="1327" spans="1:16">
      <c r="A1327" s="162"/>
      <c r="B1327" s="130"/>
      <c r="C1327" s="159"/>
      <c r="D1327" s="109"/>
      <c r="E1327" s="171"/>
      <c r="F1327" s="109"/>
      <c r="G1327" s="171"/>
      <c r="H1327" s="109"/>
      <c r="I1327" s="137"/>
      <c r="J1327" s="133"/>
      <c r="K1327" s="137"/>
      <c r="L1327" s="109"/>
      <c r="M1327" s="172"/>
      <c r="N1327" s="109"/>
      <c r="O1327" s="137"/>
      <c r="P1327" s="137"/>
    </row>
    <row r="1328" spans="1:16">
      <c r="A1328" s="130"/>
      <c r="B1328" s="130"/>
      <c r="C1328" s="159"/>
      <c r="D1328" s="109"/>
      <c r="E1328" s="171"/>
      <c r="F1328" s="109"/>
      <c r="G1328" s="171"/>
      <c r="H1328" s="109"/>
      <c r="I1328" s="137"/>
      <c r="J1328" s="133"/>
      <c r="K1328" s="137"/>
      <c r="L1328" s="109"/>
      <c r="M1328" s="172"/>
      <c r="N1328" s="109"/>
      <c r="O1328" s="137"/>
      <c r="P1328" s="137"/>
    </row>
    <row r="1329" spans="1:16">
      <c r="A1329" s="130"/>
      <c r="B1329" s="130"/>
      <c r="C1329" s="159"/>
      <c r="D1329" s="109"/>
      <c r="E1329" s="171"/>
      <c r="F1329" s="109"/>
      <c r="G1329" s="171"/>
      <c r="H1329" s="109"/>
      <c r="I1329" s="137"/>
      <c r="J1329" s="133"/>
      <c r="K1329" s="137"/>
      <c r="L1329" s="109"/>
      <c r="M1329" s="172"/>
      <c r="N1329" s="109"/>
      <c r="O1329" s="137"/>
      <c r="P1329" s="137"/>
    </row>
    <row r="1330" spans="1:16">
      <c r="A1330" s="130"/>
      <c r="B1330" s="130"/>
      <c r="C1330" s="159"/>
      <c r="D1330" s="109"/>
      <c r="E1330" s="171"/>
      <c r="F1330" s="109"/>
      <c r="G1330" s="171"/>
      <c r="H1330" s="109"/>
      <c r="I1330" s="137"/>
      <c r="J1330" s="133"/>
      <c r="K1330" s="137"/>
      <c r="L1330" s="109"/>
      <c r="M1330" s="172"/>
      <c r="N1330" s="109"/>
      <c r="O1330" s="137"/>
      <c r="P1330" s="137"/>
    </row>
    <row r="1331" spans="1:16">
      <c r="A1331" s="130"/>
      <c r="B1331" s="130"/>
      <c r="C1331" s="159"/>
      <c r="D1331" s="109"/>
      <c r="E1331" s="171"/>
      <c r="F1331" s="109"/>
      <c r="G1331" s="171"/>
      <c r="H1331" s="109"/>
      <c r="I1331" s="137"/>
      <c r="J1331" s="133"/>
      <c r="K1331" s="137"/>
      <c r="L1331" s="109"/>
      <c r="M1331" s="172"/>
      <c r="N1331" s="109"/>
      <c r="O1331" s="137"/>
      <c r="P1331" s="137"/>
    </row>
    <row r="1332" spans="1:16">
      <c r="A1332" s="130"/>
      <c r="B1332" s="130"/>
      <c r="C1332" s="159"/>
      <c r="D1332" s="109"/>
      <c r="E1332" s="171"/>
      <c r="F1332" s="109"/>
      <c r="G1332" s="171"/>
      <c r="H1332" s="109"/>
      <c r="I1332" s="137"/>
      <c r="J1332" s="133"/>
      <c r="K1332" s="137"/>
      <c r="L1332" s="109"/>
      <c r="M1332" s="172"/>
      <c r="N1332" s="109"/>
      <c r="O1332" s="137"/>
      <c r="P1332" s="137"/>
    </row>
    <row r="1333" spans="1:16">
      <c r="A1333" s="130"/>
      <c r="B1333" s="130"/>
      <c r="C1333" s="159"/>
      <c r="D1333" s="109"/>
      <c r="E1333" s="171"/>
      <c r="F1333" s="109"/>
      <c r="G1333" s="171"/>
      <c r="H1333" s="109"/>
      <c r="I1333" s="137"/>
      <c r="J1333" s="133"/>
      <c r="K1333" s="137"/>
      <c r="L1333" s="109"/>
      <c r="M1333" s="172"/>
      <c r="N1333" s="109"/>
      <c r="O1333" s="137"/>
      <c r="P1333" s="137"/>
    </row>
    <row r="1334" spans="1:16">
      <c r="A1334" s="130"/>
      <c r="B1334" s="130"/>
      <c r="C1334" s="159"/>
      <c r="D1334" s="109"/>
      <c r="E1334" s="171"/>
      <c r="F1334" s="109"/>
      <c r="G1334" s="171"/>
      <c r="H1334" s="109"/>
      <c r="I1334" s="137"/>
      <c r="J1334" s="133"/>
      <c r="K1334" s="137"/>
      <c r="L1334" s="109"/>
      <c r="M1334" s="172"/>
      <c r="N1334" s="109"/>
      <c r="O1334" s="137"/>
      <c r="P1334" s="137"/>
    </row>
    <row r="1335" spans="1:16">
      <c r="A1335" s="130"/>
      <c r="B1335" s="130"/>
      <c r="C1335" s="159"/>
      <c r="D1335" s="109"/>
      <c r="E1335" s="171"/>
      <c r="F1335" s="109"/>
      <c r="G1335" s="171"/>
      <c r="H1335" s="109"/>
      <c r="I1335" s="137"/>
      <c r="J1335" s="133"/>
      <c r="K1335" s="137"/>
      <c r="L1335" s="109"/>
      <c r="M1335" s="172"/>
      <c r="N1335" s="109"/>
      <c r="O1335" s="137"/>
      <c r="P1335" s="137"/>
    </row>
    <row r="1336" spans="1:16">
      <c r="A1336" s="130"/>
      <c r="B1336" s="130"/>
      <c r="C1336" s="159"/>
      <c r="D1336" s="109"/>
      <c r="E1336" s="171"/>
      <c r="F1336" s="109"/>
      <c r="G1336" s="171"/>
      <c r="H1336" s="109"/>
      <c r="I1336" s="137"/>
      <c r="J1336" s="133"/>
      <c r="K1336" s="137"/>
      <c r="L1336" s="109"/>
      <c r="M1336" s="172"/>
      <c r="N1336" s="109"/>
      <c r="O1336" s="137"/>
      <c r="P1336" s="137"/>
    </row>
    <row r="1337" spans="1:16">
      <c r="A1337" s="130"/>
      <c r="B1337" s="130"/>
      <c r="C1337" s="159"/>
      <c r="D1337" s="109"/>
      <c r="E1337" s="171"/>
      <c r="F1337" s="109"/>
      <c r="G1337" s="171"/>
      <c r="H1337" s="109"/>
      <c r="I1337" s="137"/>
      <c r="J1337" s="133"/>
      <c r="K1337" s="137"/>
      <c r="L1337" s="109"/>
      <c r="M1337" s="172"/>
      <c r="N1337" s="109"/>
      <c r="O1337" s="137"/>
      <c r="P1337" s="137"/>
    </row>
    <row r="1338" spans="1:16">
      <c r="A1338" s="162"/>
      <c r="B1338" s="130"/>
      <c r="C1338" s="159"/>
      <c r="D1338" s="109"/>
      <c r="E1338" s="171"/>
      <c r="F1338" s="109"/>
      <c r="G1338" s="171"/>
      <c r="H1338" s="109"/>
      <c r="I1338" s="137"/>
      <c r="J1338" s="133"/>
      <c r="K1338" s="137"/>
      <c r="L1338" s="109"/>
      <c r="M1338" s="172"/>
      <c r="N1338" s="109"/>
      <c r="O1338" s="137"/>
      <c r="P1338" s="137"/>
    </row>
    <row r="1339" spans="1:16">
      <c r="A1339" s="130"/>
      <c r="B1339" s="130"/>
      <c r="C1339" s="159"/>
      <c r="D1339" s="109"/>
      <c r="E1339" s="171"/>
      <c r="F1339" s="109"/>
      <c r="G1339" s="171"/>
      <c r="H1339" s="109"/>
      <c r="I1339" s="137"/>
      <c r="J1339" s="133"/>
      <c r="K1339" s="137"/>
      <c r="L1339" s="109"/>
      <c r="M1339" s="172"/>
      <c r="N1339" s="109"/>
      <c r="O1339" s="137"/>
      <c r="P1339" s="137"/>
    </row>
    <row r="1340" spans="1:16">
      <c r="A1340" s="130"/>
      <c r="B1340" s="130"/>
      <c r="C1340" s="159"/>
      <c r="D1340" s="109"/>
      <c r="E1340" s="171"/>
      <c r="F1340" s="109"/>
      <c r="G1340" s="171"/>
      <c r="H1340" s="109"/>
      <c r="I1340" s="137"/>
      <c r="J1340" s="133"/>
      <c r="K1340" s="137"/>
      <c r="L1340" s="109"/>
      <c r="M1340" s="172"/>
      <c r="N1340" s="109"/>
      <c r="O1340" s="137"/>
      <c r="P1340" s="137"/>
    </row>
    <row r="1341" spans="1:16">
      <c r="A1341" s="130"/>
      <c r="B1341" s="130"/>
      <c r="C1341" s="159"/>
      <c r="D1341" s="109"/>
      <c r="E1341" s="171"/>
      <c r="F1341" s="109"/>
      <c r="G1341" s="171"/>
      <c r="H1341" s="109"/>
      <c r="I1341" s="137"/>
      <c r="J1341" s="133"/>
      <c r="K1341" s="137"/>
      <c r="L1341" s="109"/>
      <c r="M1341" s="172"/>
      <c r="N1341" s="109"/>
      <c r="O1341" s="137"/>
      <c r="P1341" s="137"/>
    </row>
    <row r="1342" spans="1:16">
      <c r="A1342" s="130"/>
      <c r="B1342" s="130"/>
      <c r="C1342" s="159"/>
      <c r="D1342" s="109"/>
      <c r="E1342" s="171"/>
      <c r="F1342" s="109"/>
      <c r="G1342" s="171"/>
      <c r="H1342" s="109"/>
      <c r="I1342" s="137"/>
      <c r="J1342" s="133"/>
      <c r="K1342" s="137"/>
      <c r="L1342" s="109"/>
      <c r="M1342" s="172"/>
      <c r="N1342" s="109"/>
      <c r="O1342" s="137"/>
      <c r="P1342" s="137"/>
    </row>
    <row r="1343" spans="1:16">
      <c r="A1343" s="130"/>
      <c r="B1343" s="130"/>
      <c r="C1343" s="159"/>
      <c r="D1343" s="109"/>
      <c r="E1343" s="171"/>
      <c r="F1343" s="109"/>
      <c r="G1343" s="171"/>
      <c r="H1343" s="109"/>
      <c r="I1343" s="137"/>
      <c r="J1343" s="133"/>
      <c r="K1343" s="137"/>
      <c r="L1343" s="109"/>
      <c r="M1343" s="172"/>
      <c r="N1343" s="109"/>
      <c r="O1343" s="137"/>
      <c r="P1343" s="137"/>
    </row>
    <row r="1344" spans="1:16">
      <c r="A1344" s="130"/>
      <c r="B1344" s="130"/>
      <c r="C1344" s="159"/>
      <c r="D1344" s="109"/>
      <c r="E1344" s="171"/>
      <c r="F1344" s="109"/>
      <c r="G1344" s="171"/>
      <c r="H1344" s="109"/>
      <c r="I1344" s="137"/>
      <c r="J1344" s="133"/>
      <c r="K1344" s="137"/>
      <c r="L1344" s="109"/>
      <c r="M1344" s="172"/>
      <c r="N1344" s="109"/>
      <c r="O1344" s="137"/>
      <c r="P1344" s="137"/>
    </row>
    <row r="1345" spans="1:16">
      <c r="A1345" s="130"/>
      <c r="B1345" s="130"/>
      <c r="C1345" s="159"/>
      <c r="D1345" s="109"/>
      <c r="E1345" s="171"/>
      <c r="F1345" s="109"/>
      <c r="G1345" s="171"/>
      <c r="H1345" s="109"/>
      <c r="I1345" s="137"/>
      <c r="J1345" s="133"/>
      <c r="K1345" s="137"/>
      <c r="L1345" s="109"/>
      <c r="M1345" s="172"/>
      <c r="N1345" s="109"/>
      <c r="O1345" s="137"/>
      <c r="P1345" s="137"/>
    </row>
    <row r="1346" spans="1:16">
      <c r="A1346" s="130"/>
      <c r="B1346" s="130"/>
      <c r="C1346" s="159"/>
      <c r="D1346" s="109"/>
      <c r="E1346" s="171"/>
      <c r="F1346" s="109"/>
      <c r="G1346" s="171"/>
      <c r="H1346" s="109"/>
      <c r="I1346" s="137"/>
      <c r="J1346" s="133"/>
      <c r="K1346" s="137"/>
      <c r="L1346" s="109"/>
      <c r="M1346" s="172"/>
      <c r="N1346" s="109"/>
      <c r="O1346" s="137"/>
      <c r="P1346" s="137"/>
    </row>
    <row r="1347" spans="1:16">
      <c r="A1347" s="130"/>
      <c r="B1347" s="130"/>
      <c r="C1347" s="159"/>
      <c r="D1347" s="109"/>
      <c r="E1347" s="171"/>
      <c r="F1347" s="109"/>
      <c r="G1347" s="171"/>
      <c r="H1347" s="109"/>
      <c r="I1347" s="137"/>
      <c r="J1347" s="133"/>
      <c r="K1347" s="137"/>
      <c r="L1347" s="109"/>
      <c r="M1347" s="172"/>
      <c r="N1347" s="109"/>
      <c r="O1347" s="137"/>
      <c r="P1347" s="137"/>
    </row>
    <row r="1348" spans="1:16">
      <c r="A1348" s="130"/>
      <c r="B1348" s="130"/>
      <c r="C1348" s="159"/>
      <c r="D1348" s="109"/>
      <c r="E1348" s="171"/>
      <c r="F1348" s="109"/>
      <c r="G1348" s="171"/>
      <c r="H1348" s="109"/>
      <c r="I1348" s="137"/>
      <c r="J1348" s="133"/>
      <c r="K1348" s="137"/>
      <c r="L1348" s="109"/>
      <c r="M1348" s="172"/>
      <c r="N1348" s="109"/>
      <c r="O1348" s="137"/>
      <c r="P1348" s="137"/>
    </row>
    <row r="1349" spans="1:16">
      <c r="A1349" s="162"/>
      <c r="B1349" s="130"/>
      <c r="C1349" s="159"/>
      <c r="D1349" s="109"/>
      <c r="E1349" s="171"/>
      <c r="F1349" s="109"/>
      <c r="G1349" s="171"/>
      <c r="H1349" s="109"/>
      <c r="I1349" s="137"/>
      <c r="J1349" s="133"/>
      <c r="K1349" s="137"/>
      <c r="L1349" s="109"/>
      <c r="M1349" s="172"/>
      <c r="N1349" s="109"/>
      <c r="O1349" s="137"/>
      <c r="P1349" s="137"/>
    </row>
    <row r="1350" spans="1:16">
      <c r="A1350" s="130"/>
      <c r="B1350" s="130"/>
      <c r="C1350" s="159"/>
      <c r="D1350" s="109"/>
      <c r="E1350" s="171"/>
      <c r="F1350" s="109"/>
      <c r="G1350" s="171"/>
      <c r="H1350" s="109"/>
      <c r="I1350" s="137"/>
      <c r="J1350" s="133"/>
      <c r="K1350" s="137"/>
      <c r="L1350" s="109"/>
      <c r="M1350" s="172"/>
      <c r="N1350" s="109"/>
      <c r="O1350" s="137"/>
      <c r="P1350" s="137"/>
    </row>
    <row r="1351" spans="1:16">
      <c r="A1351" s="130"/>
      <c r="B1351" s="130"/>
      <c r="C1351" s="159"/>
      <c r="D1351" s="109"/>
      <c r="E1351" s="171"/>
      <c r="F1351" s="109"/>
      <c r="G1351" s="171"/>
      <c r="H1351" s="109"/>
      <c r="I1351" s="137"/>
      <c r="J1351" s="133"/>
      <c r="K1351" s="137"/>
      <c r="L1351" s="109"/>
      <c r="M1351" s="172"/>
      <c r="N1351" s="109"/>
      <c r="O1351" s="137"/>
      <c r="P1351" s="137"/>
    </row>
    <row r="1352" spans="1:16">
      <c r="A1352" s="130"/>
      <c r="B1352" s="130"/>
      <c r="C1352" s="159"/>
      <c r="D1352" s="109"/>
      <c r="E1352" s="171"/>
      <c r="F1352" s="109"/>
      <c r="G1352" s="171"/>
      <c r="H1352" s="109"/>
      <c r="I1352" s="137"/>
      <c r="J1352" s="133"/>
      <c r="K1352" s="137"/>
      <c r="L1352" s="109"/>
      <c r="M1352" s="172"/>
      <c r="N1352" s="109"/>
      <c r="O1352" s="137"/>
      <c r="P1352" s="137"/>
    </row>
    <row r="1353" spans="1:16">
      <c r="A1353" s="130"/>
      <c r="B1353" s="130"/>
      <c r="C1353" s="159"/>
      <c r="D1353" s="109"/>
      <c r="E1353" s="171"/>
      <c r="F1353" s="109"/>
      <c r="G1353" s="171"/>
      <c r="H1353" s="109"/>
      <c r="I1353" s="137"/>
      <c r="J1353" s="133"/>
      <c r="K1353" s="137"/>
      <c r="L1353" s="109"/>
      <c r="M1353" s="172"/>
      <c r="N1353" s="109"/>
      <c r="O1353" s="137"/>
      <c r="P1353" s="137"/>
    </row>
    <row r="1354" spans="1:16">
      <c r="A1354" s="130"/>
      <c r="B1354" s="130"/>
      <c r="C1354" s="159"/>
      <c r="D1354" s="109"/>
      <c r="E1354" s="171"/>
      <c r="F1354" s="109"/>
      <c r="G1354" s="171"/>
      <c r="H1354" s="109"/>
      <c r="I1354" s="137"/>
      <c r="J1354" s="133"/>
      <c r="K1354" s="137"/>
      <c r="L1354" s="109"/>
      <c r="M1354" s="172"/>
      <c r="N1354" s="109"/>
      <c r="O1354" s="137"/>
      <c r="P1354" s="137"/>
    </row>
    <row r="1355" spans="1:16">
      <c r="A1355" s="130"/>
      <c r="B1355" s="130"/>
      <c r="C1355" s="159"/>
      <c r="D1355" s="109"/>
      <c r="E1355" s="171"/>
      <c r="F1355" s="109"/>
      <c r="G1355" s="171"/>
      <c r="H1355" s="109"/>
      <c r="I1355" s="137"/>
      <c r="J1355" s="133"/>
      <c r="K1355" s="137"/>
      <c r="L1355" s="109"/>
      <c r="M1355" s="172"/>
      <c r="N1355" s="109"/>
      <c r="O1355" s="137"/>
      <c r="P1355" s="137"/>
    </row>
    <row r="1356" spans="1:16">
      <c r="A1356" s="130"/>
      <c r="B1356" s="130"/>
      <c r="C1356" s="159"/>
      <c r="D1356" s="109"/>
      <c r="E1356" s="171"/>
      <c r="F1356" s="109"/>
      <c r="G1356" s="171"/>
      <c r="H1356" s="109"/>
      <c r="I1356" s="137"/>
      <c r="J1356" s="133"/>
      <c r="K1356" s="137"/>
      <c r="L1356" s="109"/>
      <c r="M1356" s="172"/>
      <c r="N1356" s="109"/>
      <c r="O1356" s="137"/>
      <c r="P1356" s="137"/>
    </row>
    <row r="1357" spans="1:16">
      <c r="A1357" s="130"/>
      <c r="B1357" s="130"/>
      <c r="C1357" s="159"/>
      <c r="D1357" s="109"/>
      <c r="E1357" s="171"/>
      <c r="F1357" s="109"/>
      <c r="G1357" s="171"/>
      <c r="H1357" s="109"/>
      <c r="I1357" s="137"/>
      <c r="J1357" s="133"/>
      <c r="K1357" s="137"/>
      <c r="L1357" s="109"/>
      <c r="M1357" s="172"/>
      <c r="N1357" s="109"/>
      <c r="O1357" s="137"/>
      <c r="P1357" s="137"/>
    </row>
    <row r="1358" spans="1:16">
      <c r="A1358" s="130"/>
      <c r="B1358" s="130"/>
      <c r="C1358" s="159"/>
      <c r="D1358" s="109"/>
      <c r="E1358" s="171"/>
      <c r="F1358" s="109"/>
      <c r="G1358" s="171"/>
      <c r="H1358" s="109"/>
      <c r="I1358" s="137"/>
      <c r="J1358" s="133"/>
      <c r="K1358" s="137"/>
      <c r="L1358" s="109"/>
      <c r="M1358" s="172"/>
      <c r="N1358" s="109"/>
      <c r="O1358" s="137"/>
      <c r="P1358" s="137"/>
    </row>
    <row r="1359" spans="1:16">
      <c r="A1359" s="130"/>
      <c r="B1359" s="130"/>
      <c r="C1359" s="159"/>
      <c r="D1359" s="109"/>
      <c r="E1359" s="171"/>
      <c r="F1359" s="109"/>
      <c r="G1359" s="171"/>
      <c r="H1359" s="109"/>
      <c r="I1359" s="137"/>
      <c r="J1359" s="133"/>
      <c r="K1359" s="137"/>
      <c r="L1359" s="109"/>
      <c r="M1359" s="172"/>
      <c r="N1359" s="109"/>
      <c r="O1359" s="137"/>
      <c r="P1359" s="137"/>
    </row>
    <row r="1360" spans="1:16">
      <c r="A1360" s="162"/>
      <c r="B1360" s="130"/>
      <c r="C1360" s="159"/>
      <c r="D1360" s="109"/>
      <c r="E1360" s="171"/>
      <c r="F1360" s="109"/>
      <c r="G1360" s="171"/>
      <c r="H1360" s="109"/>
      <c r="I1360" s="137"/>
      <c r="J1360" s="133"/>
      <c r="K1360" s="137"/>
      <c r="L1360" s="109"/>
      <c r="M1360" s="172"/>
      <c r="N1360" s="109"/>
      <c r="O1360" s="137"/>
      <c r="P1360" s="137"/>
    </row>
    <row r="1361" spans="1:16">
      <c r="A1361" s="130"/>
      <c r="B1361" s="130"/>
      <c r="C1361" s="159"/>
      <c r="D1361" s="109"/>
      <c r="E1361" s="171"/>
      <c r="F1361" s="109"/>
      <c r="G1361" s="171"/>
      <c r="H1361" s="109"/>
      <c r="I1361" s="137"/>
      <c r="J1361" s="133"/>
      <c r="K1361" s="137"/>
      <c r="L1361" s="109"/>
      <c r="M1361" s="172"/>
      <c r="N1361" s="109"/>
      <c r="O1361" s="137"/>
      <c r="P1361" s="137"/>
    </row>
    <row r="1362" spans="1:16">
      <c r="A1362" s="130"/>
      <c r="B1362" s="130"/>
      <c r="C1362" s="159"/>
      <c r="D1362" s="109"/>
      <c r="E1362" s="171"/>
      <c r="F1362" s="109"/>
      <c r="G1362" s="171"/>
      <c r="H1362" s="109"/>
      <c r="I1362" s="137"/>
      <c r="J1362" s="133"/>
      <c r="K1362" s="137"/>
      <c r="L1362" s="109"/>
      <c r="M1362" s="172"/>
      <c r="N1362" s="109"/>
      <c r="O1362" s="137"/>
      <c r="P1362" s="137"/>
    </row>
    <row r="1363" spans="1:16">
      <c r="A1363" s="130"/>
      <c r="B1363" s="130"/>
      <c r="C1363" s="159"/>
      <c r="D1363" s="109"/>
      <c r="E1363" s="171"/>
      <c r="F1363" s="109"/>
      <c r="G1363" s="171"/>
      <c r="H1363" s="109"/>
      <c r="I1363" s="137"/>
      <c r="J1363" s="133"/>
      <c r="K1363" s="137"/>
      <c r="L1363" s="109"/>
      <c r="M1363" s="172"/>
      <c r="N1363" s="109"/>
      <c r="O1363" s="137"/>
      <c r="P1363" s="137"/>
    </row>
    <row r="1364" spans="1:16">
      <c r="A1364" s="130"/>
      <c r="B1364" s="130"/>
      <c r="C1364" s="159"/>
      <c r="D1364" s="109"/>
      <c r="E1364" s="171"/>
      <c r="F1364" s="109"/>
      <c r="G1364" s="171"/>
      <c r="H1364" s="109"/>
      <c r="I1364" s="137"/>
      <c r="J1364" s="133"/>
      <c r="K1364" s="137"/>
      <c r="L1364" s="109"/>
      <c r="M1364" s="172"/>
      <c r="N1364" s="109"/>
      <c r="O1364" s="137"/>
      <c r="P1364" s="137"/>
    </row>
    <row r="1365" spans="1:16">
      <c r="A1365" s="130"/>
      <c r="B1365" s="130"/>
      <c r="C1365" s="159"/>
      <c r="D1365" s="109"/>
      <c r="E1365" s="171"/>
      <c r="F1365" s="109"/>
      <c r="G1365" s="171"/>
      <c r="H1365" s="109"/>
      <c r="I1365" s="137"/>
      <c r="J1365" s="133"/>
      <c r="K1365" s="137"/>
      <c r="L1365" s="109"/>
      <c r="M1365" s="172"/>
      <c r="N1365" s="109"/>
      <c r="O1365" s="137"/>
      <c r="P1365" s="137"/>
    </row>
    <row r="1366" spans="1:16">
      <c r="A1366" s="130"/>
      <c r="B1366" s="130"/>
      <c r="C1366" s="159"/>
      <c r="D1366" s="109"/>
      <c r="E1366" s="171"/>
      <c r="F1366" s="109"/>
      <c r="G1366" s="171"/>
      <c r="H1366" s="109"/>
      <c r="I1366" s="137"/>
      <c r="J1366" s="133"/>
      <c r="K1366" s="137"/>
      <c r="L1366" s="109"/>
      <c r="M1366" s="172"/>
      <c r="N1366" s="109"/>
      <c r="O1366" s="137"/>
      <c r="P1366" s="137"/>
    </row>
    <row r="1367" spans="1:16">
      <c r="A1367" s="130"/>
      <c r="B1367" s="130"/>
      <c r="C1367" s="159"/>
      <c r="D1367" s="109"/>
      <c r="E1367" s="171"/>
      <c r="F1367" s="109"/>
      <c r="G1367" s="171"/>
      <c r="H1367" s="109"/>
      <c r="I1367" s="137"/>
      <c r="J1367" s="133"/>
      <c r="K1367" s="137"/>
      <c r="L1367" s="109"/>
      <c r="M1367" s="172"/>
      <c r="N1367" s="109"/>
      <c r="O1367" s="137"/>
      <c r="P1367" s="137"/>
    </row>
    <row r="1368" spans="1:16">
      <c r="A1368" s="130"/>
      <c r="B1368" s="130"/>
      <c r="C1368" s="159"/>
      <c r="D1368" s="109"/>
      <c r="E1368" s="171"/>
      <c r="F1368" s="109"/>
      <c r="G1368" s="171"/>
      <c r="H1368" s="109"/>
      <c r="I1368" s="137"/>
      <c r="J1368" s="133"/>
      <c r="K1368" s="137"/>
      <c r="L1368" s="109"/>
      <c r="M1368" s="172"/>
      <c r="N1368" s="109"/>
      <c r="O1368" s="137"/>
      <c r="P1368" s="137"/>
    </row>
    <row r="1369" spans="1:16">
      <c r="A1369" s="130"/>
      <c r="B1369" s="130"/>
      <c r="C1369" s="159"/>
      <c r="D1369" s="109"/>
      <c r="E1369" s="171"/>
      <c r="F1369" s="109"/>
      <c r="G1369" s="171"/>
      <c r="H1369" s="109"/>
      <c r="I1369" s="137"/>
      <c r="J1369" s="133"/>
      <c r="K1369" s="137"/>
      <c r="L1369" s="109"/>
      <c r="M1369" s="172"/>
      <c r="N1369" s="109"/>
      <c r="O1369" s="137"/>
      <c r="P1369" s="137"/>
    </row>
    <row r="1370" spans="1:16">
      <c r="A1370" s="130"/>
      <c r="B1370" s="130"/>
      <c r="C1370" s="159"/>
      <c r="D1370" s="109"/>
      <c r="E1370" s="171"/>
      <c r="F1370" s="109"/>
      <c r="G1370" s="171"/>
      <c r="H1370" s="109"/>
      <c r="I1370" s="137"/>
      <c r="J1370" s="133"/>
      <c r="K1370" s="137"/>
      <c r="L1370" s="109"/>
      <c r="M1370" s="172"/>
      <c r="N1370" s="109"/>
      <c r="O1370" s="137"/>
      <c r="P1370" s="137"/>
    </row>
    <row r="1371" spans="1:16">
      <c r="A1371" s="162"/>
      <c r="B1371" s="130"/>
      <c r="C1371" s="159"/>
      <c r="D1371" s="109"/>
      <c r="E1371" s="171"/>
      <c r="F1371" s="109"/>
      <c r="G1371" s="171"/>
      <c r="H1371" s="109"/>
      <c r="I1371" s="137"/>
      <c r="J1371" s="133"/>
      <c r="K1371" s="137"/>
      <c r="L1371" s="109"/>
      <c r="M1371" s="172"/>
      <c r="N1371" s="109"/>
      <c r="O1371" s="137"/>
      <c r="P1371" s="137"/>
    </row>
    <row r="1372" spans="1:16">
      <c r="A1372" s="130"/>
      <c r="B1372" s="130"/>
      <c r="C1372" s="159"/>
      <c r="D1372" s="109"/>
      <c r="E1372" s="171"/>
      <c r="F1372" s="109"/>
      <c r="G1372" s="171"/>
      <c r="H1372" s="109"/>
      <c r="I1372" s="137"/>
      <c r="J1372" s="133"/>
      <c r="K1372" s="137"/>
      <c r="L1372" s="109"/>
      <c r="M1372" s="172"/>
      <c r="N1372" s="109"/>
      <c r="O1372" s="137"/>
      <c r="P1372" s="137"/>
    </row>
    <row r="1373" spans="1:16">
      <c r="A1373" s="130"/>
      <c r="B1373" s="130"/>
      <c r="C1373" s="159"/>
      <c r="D1373" s="109"/>
      <c r="E1373" s="171"/>
      <c r="F1373" s="109"/>
      <c r="G1373" s="171"/>
      <c r="H1373" s="109"/>
      <c r="I1373" s="137"/>
      <c r="J1373" s="133"/>
      <c r="K1373" s="137"/>
      <c r="L1373" s="109"/>
      <c r="M1373" s="172"/>
      <c r="N1373" s="109"/>
      <c r="O1373" s="137"/>
      <c r="P1373" s="137"/>
    </row>
    <row r="1374" spans="1:16">
      <c r="A1374" s="130"/>
      <c r="B1374" s="130"/>
      <c r="C1374" s="159"/>
      <c r="D1374" s="109"/>
      <c r="E1374" s="171"/>
      <c r="F1374" s="109"/>
      <c r="G1374" s="171"/>
      <c r="H1374" s="109"/>
      <c r="I1374" s="137"/>
      <c r="J1374" s="133"/>
      <c r="K1374" s="137"/>
      <c r="L1374" s="109"/>
      <c r="M1374" s="172"/>
      <c r="N1374" s="109"/>
      <c r="O1374" s="137"/>
      <c r="P1374" s="137"/>
    </row>
    <row r="1375" spans="1:16">
      <c r="A1375" s="130"/>
      <c r="B1375" s="130"/>
      <c r="C1375" s="159"/>
      <c r="D1375" s="109"/>
      <c r="E1375" s="171"/>
      <c r="F1375" s="109"/>
      <c r="G1375" s="171"/>
      <c r="H1375" s="109"/>
      <c r="I1375" s="137"/>
      <c r="J1375" s="133"/>
      <c r="K1375" s="137"/>
      <c r="L1375" s="109"/>
      <c r="M1375" s="172"/>
      <c r="N1375" s="109"/>
      <c r="O1375" s="137"/>
      <c r="P1375" s="137"/>
    </row>
    <row r="1376" spans="1:16">
      <c r="A1376" s="130"/>
      <c r="B1376" s="130"/>
      <c r="C1376" s="159"/>
      <c r="D1376" s="109"/>
      <c r="E1376" s="171"/>
      <c r="F1376" s="109"/>
      <c r="G1376" s="171"/>
      <c r="H1376" s="109"/>
      <c r="I1376" s="137"/>
      <c r="J1376" s="133"/>
      <c r="K1376" s="137"/>
      <c r="L1376" s="109"/>
      <c r="M1376" s="172"/>
      <c r="N1376" s="109"/>
      <c r="O1376" s="137"/>
      <c r="P1376" s="137"/>
    </row>
    <row r="1377" spans="1:16">
      <c r="A1377" s="130"/>
      <c r="B1377" s="130"/>
      <c r="C1377" s="159"/>
      <c r="D1377" s="109"/>
      <c r="E1377" s="171"/>
      <c r="F1377" s="109"/>
      <c r="G1377" s="171"/>
      <c r="H1377" s="109"/>
      <c r="I1377" s="137"/>
      <c r="J1377" s="133"/>
      <c r="K1377" s="137"/>
      <c r="L1377" s="109"/>
      <c r="M1377" s="172"/>
      <c r="N1377" s="109"/>
      <c r="O1377" s="137"/>
      <c r="P1377" s="137"/>
    </row>
    <row r="1378" spans="1:16">
      <c r="A1378" s="130"/>
      <c r="B1378" s="130"/>
      <c r="C1378" s="159"/>
      <c r="D1378" s="109"/>
      <c r="E1378" s="171"/>
      <c r="F1378" s="109"/>
      <c r="G1378" s="171"/>
      <c r="H1378" s="109"/>
      <c r="I1378" s="137"/>
      <c r="J1378" s="133"/>
      <c r="K1378" s="137"/>
      <c r="L1378" s="109"/>
      <c r="M1378" s="172"/>
      <c r="N1378" s="109"/>
      <c r="O1378" s="137"/>
      <c r="P1378" s="137"/>
    </row>
    <row r="1379" spans="1:16">
      <c r="A1379" s="130"/>
      <c r="B1379" s="130"/>
      <c r="C1379" s="159"/>
      <c r="D1379" s="109"/>
      <c r="E1379" s="171"/>
      <c r="F1379" s="109"/>
      <c r="G1379" s="171"/>
      <c r="H1379" s="109"/>
      <c r="I1379" s="137"/>
      <c r="J1379" s="133"/>
      <c r="K1379" s="137"/>
      <c r="L1379" s="109"/>
      <c r="M1379" s="172"/>
      <c r="N1379" s="109"/>
      <c r="O1379" s="137"/>
      <c r="P1379" s="137"/>
    </row>
    <row r="1380" spans="1:16">
      <c r="A1380" s="130"/>
      <c r="B1380" s="130"/>
      <c r="C1380" s="159"/>
      <c r="D1380" s="109"/>
      <c r="E1380" s="171"/>
      <c r="F1380" s="109"/>
      <c r="G1380" s="171"/>
      <c r="H1380" s="109"/>
      <c r="I1380" s="137"/>
      <c r="J1380" s="133"/>
      <c r="K1380" s="137"/>
      <c r="L1380" s="109"/>
      <c r="M1380" s="172"/>
      <c r="N1380" s="109"/>
      <c r="O1380" s="137"/>
      <c r="P1380" s="137"/>
    </row>
    <row r="1381" spans="1:16">
      <c r="A1381" s="130"/>
      <c r="B1381" s="130"/>
      <c r="C1381" s="159"/>
      <c r="D1381" s="109"/>
      <c r="E1381" s="171"/>
      <c r="F1381" s="109"/>
      <c r="G1381" s="171"/>
      <c r="H1381" s="109"/>
      <c r="I1381" s="137"/>
      <c r="J1381" s="133"/>
      <c r="K1381" s="137"/>
      <c r="L1381" s="109"/>
      <c r="M1381" s="172"/>
      <c r="N1381" s="109"/>
      <c r="O1381" s="137"/>
      <c r="P1381" s="137"/>
    </row>
    <row r="1382" spans="1:16">
      <c r="A1382" s="162"/>
      <c r="B1382" s="130"/>
      <c r="C1382" s="159"/>
      <c r="D1382" s="109"/>
      <c r="E1382" s="171"/>
      <c r="F1382" s="109"/>
      <c r="G1382" s="171"/>
      <c r="H1382" s="109"/>
      <c r="I1382" s="137"/>
      <c r="J1382" s="133"/>
      <c r="K1382" s="137"/>
      <c r="L1382" s="109"/>
      <c r="M1382" s="172"/>
      <c r="N1382" s="109"/>
      <c r="O1382" s="137"/>
      <c r="P1382" s="137"/>
    </row>
    <row r="1383" spans="1:16">
      <c r="A1383" s="130"/>
      <c r="B1383" s="130"/>
      <c r="C1383" s="159"/>
      <c r="D1383" s="109"/>
      <c r="E1383" s="171"/>
      <c r="F1383" s="109"/>
      <c r="G1383" s="171"/>
      <c r="H1383" s="109"/>
      <c r="I1383" s="137"/>
      <c r="J1383" s="133"/>
      <c r="K1383" s="137"/>
      <c r="L1383" s="109"/>
      <c r="M1383" s="172"/>
      <c r="N1383" s="109"/>
      <c r="O1383" s="137"/>
      <c r="P1383" s="137"/>
    </row>
    <row r="1384" spans="1:16">
      <c r="A1384" s="130"/>
      <c r="B1384" s="130"/>
      <c r="C1384" s="159"/>
      <c r="D1384" s="109"/>
      <c r="E1384" s="171"/>
      <c r="F1384" s="109"/>
      <c r="G1384" s="171"/>
      <c r="H1384" s="109"/>
      <c r="I1384" s="137"/>
      <c r="J1384" s="133"/>
      <c r="K1384" s="137"/>
      <c r="L1384" s="109"/>
      <c r="M1384" s="172"/>
      <c r="N1384" s="109"/>
      <c r="O1384" s="137"/>
      <c r="P1384" s="137"/>
    </row>
    <row r="1385" spans="1:16">
      <c r="A1385" s="130"/>
      <c r="B1385" s="130"/>
      <c r="C1385" s="159"/>
      <c r="D1385" s="109"/>
      <c r="E1385" s="171"/>
      <c r="F1385" s="109"/>
      <c r="G1385" s="171"/>
      <c r="H1385" s="109"/>
      <c r="I1385" s="137"/>
      <c r="J1385" s="133"/>
      <c r="K1385" s="137"/>
      <c r="L1385" s="109"/>
      <c r="M1385" s="172"/>
      <c r="N1385" s="109"/>
      <c r="O1385" s="137"/>
      <c r="P1385" s="137"/>
    </row>
    <row r="1386" spans="1:16">
      <c r="A1386" s="130"/>
      <c r="B1386" s="130"/>
      <c r="C1386" s="159"/>
      <c r="D1386" s="109"/>
      <c r="E1386" s="171"/>
      <c r="F1386" s="109"/>
      <c r="G1386" s="171"/>
      <c r="H1386" s="109"/>
      <c r="I1386" s="137"/>
      <c r="J1386" s="133"/>
      <c r="K1386" s="137"/>
      <c r="L1386" s="109"/>
      <c r="M1386" s="172"/>
      <c r="N1386" s="109"/>
      <c r="O1386" s="137"/>
      <c r="P1386" s="137"/>
    </row>
    <row r="1387" spans="1:16">
      <c r="A1387" s="130"/>
      <c r="B1387" s="130"/>
      <c r="C1387" s="159"/>
      <c r="D1387" s="109"/>
      <c r="E1387" s="171"/>
      <c r="F1387" s="109"/>
      <c r="G1387" s="171"/>
      <c r="H1387" s="109"/>
      <c r="I1387" s="137"/>
      <c r="J1387" s="133"/>
      <c r="K1387" s="137"/>
      <c r="L1387" s="109"/>
      <c r="M1387" s="172"/>
      <c r="N1387" s="109"/>
      <c r="O1387" s="137"/>
      <c r="P1387" s="137"/>
    </row>
    <row r="1388" spans="1:16">
      <c r="A1388" s="130"/>
      <c r="B1388" s="130"/>
      <c r="C1388" s="159"/>
      <c r="D1388" s="109"/>
      <c r="E1388" s="171"/>
      <c r="F1388" s="109"/>
      <c r="G1388" s="171"/>
      <c r="H1388" s="109"/>
      <c r="I1388" s="137"/>
      <c r="J1388" s="133"/>
      <c r="K1388" s="137"/>
      <c r="L1388" s="109"/>
      <c r="M1388" s="172"/>
      <c r="N1388" s="109"/>
      <c r="O1388" s="137"/>
      <c r="P1388" s="137"/>
    </row>
    <row r="1389" spans="1:16">
      <c r="A1389" s="130"/>
      <c r="B1389" s="130"/>
      <c r="C1389" s="159"/>
      <c r="D1389" s="109"/>
      <c r="E1389" s="171"/>
      <c r="F1389" s="109"/>
      <c r="G1389" s="171"/>
      <c r="H1389" s="109"/>
      <c r="I1389" s="137"/>
      <c r="J1389" s="133"/>
      <c r="K1389" s="137"/>
      <c r="L1389" s="109"/>
      <c r="M1389" s="172"/>
      <c r="N1389" s="109"/>
      <c r="O1389" s="137"/>
      <c r="P1389" s="137"/>
    </row>
    <row r="1390" spans="1:16">
      <c r="A1390" s="130"/>
      <c r="B1390" s="130"/>
      <c r="C1390" s="159"/>
      <c r="D1390" s="109"/>
      <c r="E1390" s="171"/>
      <c r="F1390" s="109"/>
      <c r="G1390" s="171"/>
      <c r="H1390" s="109"/>
      <c r="I1390" s="137"/>
      <c r="J1390" s="133"/>
      <c r="K1390" s="137"/>
      <c r="L1390" s="109"/>
      <c r="M1390" s="172"/>
      <c r="N1390" s="109"/>
      <c r="O1390" s="137"/>
      <c r="P1390" s="137"/>
    </row>
    <row r="1391" spans="1:16">
      <c r="A1391" s="130"/>
      <c r="B1391" s="130"/>
      <c r="C1391" s="159"/>
      <c r="D1391" s="109"/>
      <c r="E1391" s="171"/>
      <c r="F1391" s="109"/>
      <c r="G1391" s="171"/>
      <c r="H1391" s="109"/>
      <c r="I1391" s="137"/>
      <c r="J1391" s="133"/>
      <c r="K1391" s="137"/>
      <c r="L1391" s="109"/>
      <c r="M1391" s="172"/>
      <c r="N1391" s="109"/>
      <c r="O1391" s="137"/>
      <c r="P1391" s="137"/>
    </row>
    <row r="1392" spans="1:16">
      <c r="A1392" s="130"/>
      <c r="B1392" s="130"/>
      <c r="C1392" s="159"/>
      <c r="D1392" s="109"/>
      <c r="E1392" s="171"/>
      <c r="F1392" s="109"/>
      <c r="G1392" s="171"/>
      <c r="H1392" s="109"/>
      <c r="I1392" s="137"/>
      <c r="J1392" s="133"/>
      <c r="K1392" s="137"/>
      <c r="L1392" s="109"/>
      <c r="M1392" s="172"/>
      <c r="N1392" s="109"/>
      <c r="O1392" s="137"/>
      <c r="P1392" s="137"/>
    </row>
    <row r="1393" spans="1:16">
      <c r="A1393" s="162"/>
      <c r="B1393" s="130"/>
      <c r="C1393" s="159"/>
      <c r="D1393" s="109"/>
      <c r="E1393" s="171"/>
      <c r="F1393" s="109"/>
      <c r="G1393" s="171"/>
      <c r="H1393" s="109"/>
      <c r="I1393" s="137"/>
      <c r="J1393" s="133"/>
      <c r="K1393" s="137"/>
      <c r="L1393" s="109"/>
      <c r="M1393" s="172"/>
      <c r="N1393" s="109"/>
      <c r="O1393" s="137"/>
      <c r="P1393" s="137"/>
    </row>
    <row r="1394" spans="1:16">
      <c r="A1394" s="130"/>
      <c r="B1394" s="130"/>
      <c r="C1394" s="159"/>
      <c r="D1394" s="109"/>
      <c r="E1394" s="171"/>
      <c r="F1394" s="109"/>
      <c r="G1394" s="171"/>
      <c r="H1394" s="109"/>
      <c r="I1394" s="137"/>
      <c r="J1394" s="133"/>
      <c r="K1394" s="137"/>
      <c r="L1394" s="109"/>
      <c r="M1394" s="172"/>
      <c r="N1394" s="109"/>
      <c r="O1394" s="137"/>
      <c r="P1394" s="137"/>
    </row>
    <row r="1395" spans="1:16">
      <c r="A1395" s="130"/>
      <c r="B1395" s="130"/>
      <c r="C1395" s="159"/>
      <c r="D1395" s="109"/>
      <c r="E1395" s="171"/>
      <c r="F1395" s="109"/>
      <c r="G1395" s="171"/>
      <c r="H1395" s="109"/>
      <c r="I1395" s="137"/>
      <c r="J1395" s="133"/>
      <c r="K1395" s="137"/>
      <c r="L1395" s="109"/>
      <c r="M1395" s="172"/>
      <c r="N1395" s="109"/>
      <c r="O1395" s="137"/>
      <c r="P1395" s="137"/>
    </row>
    <row r="1396" spans="1:16">
      <c r="A1396" s="130"/>
      <c r="B1396" s="130"/>
      <c r="C1396" s="159"/>
      <c r="D1396" s="109"/>
      <c r="E1396" s="171"/>
      <c r="F1396" s="109"/>
      <c r="G1396" s="171"/>
      <c r="H1396" s="109"/>
      <c r="I1396" s="137"/>
      <c r="J1396" s="133"/>
      <c r="K1396" s="137"/>
      <c r="L1396" s="109"/>
      <c r="M1396" s="172"/>
      <c r="N1396" s="109"/>
      <c r="O1396" s="137"/>
      <c r="P1396" s="137"/>
    </row>
    <row r="1397" spans="1:16">
      <c r="A1397" s="130"/>
      <c r="B1397" s="130"/>
      <c r="C1397" s="159"/>
      <c r="D1397" s="109"/>
      <c r="E1397" s="171"/>
      <c r="F1397" s="109"/>
      <c r="G1397" s="171"/>
      <c r="H1397" s="109"/>
      <c r="I1397" s="137"/>
      <c r="J1397" s="133"/>
      <c r="K1397" s="137"/>
      <c r="L1397" s="109"/>
      <c r="M1397" s="172"/>
      <c r="N1397" s="109"/>
      <c r="O1397" s="137"/>
      <c r="P1397" s="137"/>
    </row>
    <row r="1398" spans="1:16">
      <c r="A1398" s="130"/>
      <c r="B1398" s="130"/>
      <c r="C1398" s="159"/>
      <c r="D1398" s="109"/>
      <c r="E1398" s="171"/>
      <c r="F1398" s="109"/>
      <c r="G1398" s="171"/>
      <c r="H1398" s="109"/>
      <c r="I1398" s="137"/>
      <c r="J1398" s="133"/>
      <c r="K1398" s="137"/>
      <c r="L1398" s="109"/>
      <c r="M1398" s="172"/>
      <c r="N1398" s="109"/>
      <c r="O1398" s="137"/>
      <c r="P1398" s="137"/>
    </row>
    <row r="1399" spans="1:16">
      <c r="A1399" s="130"/>
      <c r="B1399" s="130"/>
      <c r="C1399" s="159"/>
      <c r="D1399" s="109"/>
      <c r="E1399" s="171"/>
      <c r="F1399" s="109"/>
      <c r="G1399" s="171"/>
      <c r="H1399" s="109"/>
      <c r="I1399" s="137"/>
      <c r="J1399" s="133"/>
      <c r="K1399" s="137"/>
      <c r="L1399" s="109"/>
      <c r="M1399" s="172"/>
      <c r="N1399" s="109"/>
      <c r="O1399" s="137"/>
      <c r="P1399" s="137"/>
    </row>
    <row r="1400" spans="1:16">
      <c r="A1400" s="130"/>
      <c r="B1400" s="130"/>
      <c r="C1400" s="159"/>
      <c r="D1400" s="109"/>
      <c r="E1400" s="171"/>
      <c r="F1400" s="109"/>
      <c r="G1400" s="171"/>
      <c r="H1400" s="109"/>
      <c r="I1400" s="137"/>
      <c r="J1400" s="133"/>
      <c r="K1400" s="137"/>
      <c r="L1400" s="109"/>
      <c r="M1400" s="172"/>
      <c r="N1400" s="109"/>
      <c r="O1400" s="137"/>
      <c r="P1400" s="137"/>
    </row>
    <row r="1401" spans="1:16">
      <c r="A1401" s="130"/>
      <c r="B1401" s="130"/>
      <c r="C1401" s="159"/>
      <c r="D1401" s="109"/>
      <c r="E1401" s="171"/>
      <c r="F1401" s="109"/>
      <c r="G1401" s="171"/>
      <c r="H1401" s="109"/>
      <c r="I1401" s="137"/>
      <c r="J1401" s="133"/>
      <c r="K1401" s="137"/>
      <c r="L1401" s="109"/>
      <c r="M1401" s="172"/>
      <c r="N1401" s="109"/>
      <c r="O1401" s="137"/>
      <c r="P1401" s="137"/>
    </row>
    <row r="1402" spans="1:16">
      <c r="A1402" s="130"/>
      <c r="B1402" s="130"/>
      <c r="C1402" s="159"/>
      <c r="D1402" s="109"/>
      <c r="E1402" s="171"/>
      <c r="F1402" s="109"/>
      <c r="G1402" s="171"/>
      <c r="H1402" s="109"/>
      <c r="I1402" s="137"/>
      <c r="J1402" s="133"/>
      <c r="K1402" s="137"/>
      <c r="L1402" s="109"/>
      <c r="M1402" s="172"/>
      <c r="N1402" s="109"/>
      <c r="O1402" s="137"/>
      <c r="P1402" s="137"/>
    </row>
    <row r="1403" spans="1:16">
      <c r="A1403" s="130"/>
      <c r="B1403" s="130"/>
      <c r="C1403" s="159"/>
      <c r="D1403" s="109"/>
      <c r="E1403" s="171"/>
      <c r="F1403" s="109"/>
      <c r="G1403" s="171"/>
      <c r="H1403" s="109"/>
      <c r="I1403" s="137"/>
      <c r="J1403" s="133"/>
      <c r="K1403" s="137"/>
      <c r="L1403" s="109"/>
      <c r="M1403" s="172"/>
      <c r="N1403" s="109"/>
      <c r="O1403" s="137"/>
      <c r="P1403" s="137"/>
    </row>
    <row r="1404" spans="1:16">
      <c r="A1404" s="162"/>
      <c r="B1404" s="130"/>
      <c r="C1404" s="159"/>
      <c r="D1404" s="109"/>
      <c r="E1404" s="171"/>
      <c r="F1404" s="109"/>
      <c r="G1404" s="171"/>
      <c r="H1404" s="109"/>
      <c r="I1404" s="137"/>
      <c r="J1404" s="133"/>
      <c r="K1404" s="137"/>
      <c r="L1404" s="109"/>
      <c r="M1404" s="172"/>
      <c r="N1404" s="109"/>
      <c r="O1404" s="137"/>
      <c r="P1404" s="137"/>
    </row>
    <row r="1405" spans="1:16">
      <c r="A1405" s="130"/>
      <c r="B1405" s="130"/>
      <c r="C1405" s="159"/>
      <c r="D1405" s="109"/>
      <c r="E1405" s="171"/>
      <c r="F1405" s="109"/>
      <c r="G1405" s="171"/>
      <c r="H1405" s="109"/>
      <c r="I1405" s="137"/>
      <c r="J1405" s="133"/>
      <c r="K1405" s="137"/>
      <c r="L1405" s="109"/>
      <c r="M1405" s="172"/>
      <c r="N1405" s="109"/>
      <c r="O1405" s="137"/>
      <c r="P1405" s="137"/>
    </row>
    <row r="1406" spans="1:16">
      <c r="A1406" s="130"/>
      <c r="B1406" s="130"/>
      <c r="C1406" s="159"/>
      <c r="D1406" s="109"/>
      <c r="E1406" s="171"/>
      <c r="F1406" s="109"/>
      <c r="G1406" s="171"/>
      <c r="H1406" s="109"/>
      <c r="I1406" s="137"/>
      <c r="J1406" s="133"/>
      <c r="K1406" s="137"/>
      <c r="L1406" s="109"/>
      <c r="M1406" s="172"/>
      <c r="N1406" s="109"/>
      <c r="O1406" s="137"/>
      <c r="P1406" s="137"/>
    </row>
    <row r="1407" spans="1:16">
      <c r="A1407" s="130"/>
      <c r="B1407" s="130"/>
      <c r="C1407" s="159"/>
      <c r="D1407" s="109"/>
      <c r="E1407" s="171"/>
      <c r="F1407" s="109"/>
      <c r="G1407" s="171"/>
      <c r="H1407" s="109"/>
      <c r="I1407" s="137"/>
      <c r="J1407" s="133"/>
      <c r="K1407" s="137"/>
      <c r="L1407" s="109"/>
      <c r="M1407" s="172"/>
      <c r="N1407" s="109"/>
      <c r="O1407" s="137"/>
      <c r="P1407" s="137"/>
    </row>
    <row r="1408" spans="1:16">
      <c r="A1408" s="130"/>
      <c r="B1408" s="130"/>
      <c r="C1408" s="159"/>
      <c r="D1408" s="109"/>
      <c r="E1408" s="171"/>
      <c r="F1408" s="109"/>
      <c r="G1408" s="171"/>
      <c r="H1408" s="109"/>
      <c r="I1408" s="137"/>
      <c r="J1408" s="133"/>
      <c r="K1408" s="137"/>
      <c r="L1408" s="109"/>
      <c r="M1408" s="172"/>
      <c r="N1408" s="109"/>
      <c r="O1408" s="137"/>
      <c r="P1408" s="137"/>
    </row>
    <row r="1409" spans="1:16">
      <c r="A1409" s="130"/>
      <c r="B1409" s="130"/>
      <c r="C1409" s="159"/>
      <c r="D1409" s="109"/>
      <c r="E1409" s="171"/>
      <c r="F1409" s="109"/>
      <c r="G1409" s="171"/>
      <c r="H1409" s="109"/>
      <c r="I1409" s="137"/>
      <c r="J1409" s="133"/>
      <c r="K1409" s="137"/>
      <c r="L1409" s="109"/>
      <c r="M1409" s="172"/>
      <c r="N1409" s="109"/>
      <c r="O1409" s="137"/>
      <c r="P1409" s="137"/>
    </row>
    <row r="1410" spans="1:16">
      <c r="A1410" s="130"/>
      <c r="B1410" s="130"/>
      <c r="C1410" s="159"/>
      <c r="D1410" s="109"/>
      <c r="E1410" s="171"/>
      <c r="F1410" s="109"/>
      <c r="G1410" s="171"/>
      <c r="H1410" s="109"/>
      <c r="I1410" s="137"/>
      <c r="J1410" s="133"/>
      <c r="K1410" s="137"/>
      <c r="L1410" s="109"/>
      <c r="M1410" s="172"/>
      <c r="N1410" s="109"/>
      <c r="O1410" s="137"/>
      <c r="P1410" s="137"/>
    </row>
    <row r="1411" spans="1:16">
      <c r="A1411" s="130"/>
      <c r="B1411" s="130"/>
      <c r="C1411" s="159"/>
      <c r="D1411" s="109"/>
      <c r="E1411" s="171"/>
      <c r="F1411" s="109"/>
      <c r="G1411" s="171"/>
      <c r="H1411" s="109"/>
      <c r="I1411" s="137"/>
      <c r="J1411" s="133"/>
      <c r="K1411" s="137"/>
      <c r="L1411" s="109"/>
      <c r="M1411" s="172"/>
      <c r="N1411" s="109"/>
      <c r="O1411" s="137"/>
      <c r="P1411" s="137"/>
    </row>
    <row r="1412" spans="1:16">
      <c r="A1412" s="130"/>
      <c r="B1412" s="130"/>
      <c r="C1412" s="159"/>
      <c r="D1412" s="109"/>
      <c r="E1412" s="171"/>
      <c r="F1412" s="109"/>
      <c r="G1412" s="171"/>
      <c r="H1412" s="109"/>
      <c r="I1412" s="137"/>
      <c r="J1412" s="133"/>
      <c r="K1412" s="137"/>
      <c r="L1412" s="109"/>
      <c r="M1412" s="172"/>
      <c r="N1412" s="109"/>
      <c r="O1412" s="137"/>
      <c r="P1412" s="137"/>
    </row>
    <row r="1413" spans="1:16">
      <c r="A1413" s="130"/>
      <c r="B1413" s="130"/>
      <c r="C1413" s="159"/>
      <c r="D1413" s="109"/>
      <c r="E1413" s="171"/>
      <c r="F1413" s="109"/>
      <c r="G1413" s="171"/>
      <c r="H1413" s="109"/>
      <c r="I1413" s="137"/>
      <c r="J1413" s="133"/>
      <c r="K1413" s="137"/>
      <c r="L1413" s="109"/>
      <c r="M1413" s="172"/>
      <c r="N1413" s="109"/>
      <c r="O1413" s="137"/>
      <c r="P1413" s="137"/>
    </row>
    <row r="1414" spans="1:16">
      <c r="A1414" s="130"/>
      <c r="B1414" s="130"/>
      <c r="C1414" s="159"/>
      <c r="D1414" s="109"/>
      <c r="E1414" s="171"/>
      <c r="F1414" s="109"/>
      <c r="G1414" s="171"/>
      <c r="H1414" s="109"/>
      <c r="I1414" s="137"/>
      <c r="J1414" s="133"/>
      <c r="K1414" s="137"/>
      <c r="L1414" s="109"/>
      <c r="M1414" s="172"/>
      <c r="N1414" s="109"/>
      <c r="O1414" s="137"/>
      <c r="P1414" s="137"/>
    </row>
    <row r="1415" spans="1:16">
      <c r="A1415" s="162"/>
      <c r="B1415" s="130"/>
      <c r="C1415" s="159"/>
      <c r="D1415" s="109"/>
      <c r="E1415" s="171"/>
      <c r="F1415" s="109"/>
      <c r="G1415" s="171"/>
      <c r="H1415" s="109"/>
      <c r="I1415" s="137"/>
      <c r="J1415" s="133"/>
      <c r="K1415" s="137"/>
      <c r="L1415" s="109"/>
      <c r="M1415" s="172"/>
      <c r="N1415" s="109"/>
      <c r="O1415" s="137"/>
      <c r="P1415" s="137"/>
    </row>
    <row r="1416" spans="1:16">
      <c r="A1416" s="130"/>
      <c r="B1416" s="130"/>
      <c r="C1416" s="159"/>
      <c r="D1416" s="109"/>
      <c r="E1416" s="171"/>
      <c r="F1416" s="109"/>
      <c r="G1416" s="171"/>
      <c r="H1416" s="109"/>
      <c r="I1416" s="137"/>
      <c r="J1416" s="133"/>
      <c r="K1416" s="137"/>
      <c r="L1416" s="109"/>
      <c r="M1416" s="172"/>
      <c r="N1416" s="109"/>
      <c r="O1416" s="137"/>
      <c r="P1416" s="137"/>
    </row>
    <row r="1417" spans="1:16">
      <c r="A1417" s="130"/>
      <c r="B1417" s="130"/>
      <c r="C1417" s="159"/>
      <c r="D1417" s="109"/>
      <c r="E1417" s="171"/>
      <c r="F1417" s="109"/>
      <c r="G1417" s="171"/>
      <c r="H1417" s="109"/>
      <c r="I1417" s="137"/>
      <c r="J1417" s="133"/>
      <c r="K1417" s="137"/>
      <c r="L1417" s="109"/>
      <c r="M1417" s="172"/>
      <c r="N1417" s="109"/>
      <c r="O1417" s="137"/>
      <c r="P1417" s="137"/>
    </row>
    <row r="1418" spans="1:16">
      <c r="A1418" s="130"/>
      <c r="B1418" s="130"/>
      <c r="C1418" s="159"/>
      <c r="D1418" s="109"/>
      <c r="E1418" s="171"/>
      <c r="F1418" s="109"/>
      <c r="G1418" s="171"/>
      <c r="H1418" s="109"/>
      <c r="I1418" s="137"/>
      <c r="J1418" s="133"/>
      <c r="K1418" s="137"/>
      <c r="L1418" s="109"/>
      <c r="M1418" s="172"/>
      <c r="N1418" s="109"/>
      <c r="O1418" s="137"/>
      <c r="P1418" s="137"/>
    </row>
    <row r="1419" spans="1:16">
      <c r="A1419" s="130"/>
      <c r="B1419" s="130"/>
      <c r="C1419" s="159"/>
      <c r="D1419" s="109"/>
      <c r="E1419" s="171"/>
      <c r="F1419" s="109"/>
      <c r="G1419" s="171"/>
      <c r="H1419" s="109"/>
      <c r="I1419" s="137"/>
      <c r="J1419" s="133"/>
      <c r="K1419" s="137"/>
      <c r="L1419" s="109"/>
      <c r="M1419" s="172"/>
      <c r="N1419" s="109"/>
      <c r="O1419" s="137"/>
      <c r="P1419" s="137"/>
    </row>
    <row r="1420" spans="1:16">
      <c r="A1420" s="130"/>
      <c r="B1420" s="130"/>
      <c r="C1420" s="159"/>
      <c r="D1420" s="109"/>
      <c r="E1420" s="171"/>
      <c r="F1420" s="109"/>
      <c r="G1420" s="171"/>
      <c r="H1420" s="109"/>
      <c r="I1420" s="137"/>
      <c r="J1420" s="133"/>
      <c r="K1420" s="137"/>
      <c r="L1420" s="109"/>
      <c r="M1420" s="172"/>
      <c r="N1420" s="109"/>
      <c r="O1420" s="137"/>
      <c r="P1420" s="137"/>
    </row>
    <row r="1421" spans="1:16">
      <c r="A1421" s="130"/>
      <c r="B1421" s="130"/>
      <c r="C1421" s="159"/>
      <c r="D1421" s="109"/>
      <c r="E1421" s="171"/>
      <c r="F1421" s="109"/>
      <c r="G1421" s="171"/>
      <c r="H1421" s="109"/>
      <c r="I1421" s="137"/>
      <c r="J1421" s="133"/>
      <c r="K1421" s="137"/>
      <c r="L1421" s="109"/>
      <c r="M1421" s="172"/>
      <c r="N1421" s="109"/>
      <c r="O1421" s="137"/>
      <c r="P1421" s="137"/>
    </row>
    <row r="1422" spans="1:16">
      <c r="A1422" s="130"/>
      <c r="B1422" s="130"/>
      <c r="C1422" s="159"/>
      <c r="D1422" s="109"/>
      <c r="E1422" s="171"/>
      <c r="F1422" s="109"/>
      <c r="G1422" s="171"/>
      <c r="H1422" s="109"/>
      <c r="I1422" s="137"/>
      <c r="J1422" s="133"/>
      <c r="K1422" s="137"/>
      <c r="L1422" s="109"/>
      <c r="M1422" s="172"/>
      <c r="N1422" s="109"/>
      <c r="O1422" s="137"/>
      <c r="P1422" s="137"/>
    </row>
    <row r="1423" spans="1:16">
      <c r="A1423" s="130"/>
      <c r="B1423" s="130"/>
      <c r="C1423" s="159"/>
      <c r="D1423" s="109"/>
      <c r="E1423" s="171"/>
      <c r="F1423" s="109"/>
      <c r="G1423" s="171"/>
      <c r="H1423" s="109"/>
      <c r="I1423" s="137"/>
      <c r="J1423" s="133"/>
      <c r="K1423" s="137"/>
      <c r="L1423" s="109"/>
      <c r="M1423" s="172"/>
      <c r="N1423" s="109"/>
      <c r="O1423" s="137"/>
      <c r="P1423" s="137"/>
    </row>
    <row r="1424" spans="1:16">
      <c r="A1424" s="130"/>
      <c r="B1424" s="130"/>
      <c r="C1424" s="159"/>
      <c r="D1424" s="109"/>
      <c r="E1424" s="171"/>
      <c r="F1424" s="109"/>
      <c r="G1424" s="171"/>
      <c r="H1424" s="109"/>
      <c r="I1424" s="137"/>
      <c r="J1424" s="133"/>
      <c r="K1424" s="137"/>
      <c r="L1424" s="109"/>
      <c r="M1424" s="172"/>
      <c r="N1424" s="109"/>
      <c r="O1424" s="137"/>
      <c r="P1424" s="137"/>
    </row>
    <row r="1425" spans="1:16">
      <c r="A1425" s="130"/>
      <c r="B1425" s="130"/>
      <c r="C1425" s="159"/>
      <c r="D1425" s="109"/>
      <c r="E1425" s="171"/>
      <c r="F1425" s="109"/>
      <c r="G1425" s="171"/>
      <c r="H1425" s="109"/>
      <c r="I1425" s="137"/>
      <c r="J1425" s="133"/>
      <c r="K1425" s="137"/>
      <c r="L1425" s="109"/>
      <c r="M1425" s="172"/>
      <c r="N1425" s="109"/>
      <c r="O1425" s="137"/>
      <c r="P1425" s="137"/>
    </row>
    <row r="1426" spans="1:16">
      <c r="A1426" s="162"/>
      <c r="B1426" s="130"/>
      <c r="C1426" s="159"/>
      <c r="D1426" s="109"/>
      <c r="E1426" s="171"/>
      <c r="F1426" s="109"/>
      <c r="G1426" s="171"/>
      <c r="H1426" s="109"/>
      <c r="I1426" s="137"/>
      <c r="J1426" s="133"/>
      <c r="K1426" s="137"/>
      <c r="L1426" s="109"/>
      <c r="M1426" s="172"/>
      <c r="N1426" s="109"/>
      <c r="O1426" s="137"/>
      <c r="P1426" s="137"/>
    </row>
    <row r="1427" spans="1:16">
      <c r="A1427" s="130"/>
      <c r="B1427" s="130"/>
      <c r="C1427" s="159"/>
      <c r="D1427" s="109"/>
      <c r="E1427" s="171"/>
      <c r="F1427" s="109"/>
      <c r="G1427" s="171"/>
      <c r="H1427" s="109"/>
      <c r="I1427" s="137"/>
      <c r="J1427" s="133"/>
      <c r="K1427" s="137"/>
      <c r="L1427" s="109"/>
      <c r="M1427" s="172"/>
      <c r="N1427" s="109"/>
      <c r="O1427" s="137"/>
      <c r="P1427" s="137"/>
    </row>
    <row r="1428" spans="1:16">
      <c r="A1428" s="130"/>
      <c r="B1428" s="130"/>
      <c r="C1428" s="159"/>
      <c r="D1428" s="109"/>
      <c r="E1428" s="171"/>
      <c r="F1428" s="109"/>
      <c r="G1428" s="171"/>
      <c r="H1428" s="109"/>
      <c r="I1428" s="137"/>
      <c r="J1428" s="133"/>
      <c r="K1428" s="137"/>
      <c r="L1428" s="109"/>
      <c r="M1428" s="172"/>
      <c r="N1428" s="109"/>
      <c r="O1428" s="137"/>
      <c r="P1428" s="137"/>
    </row>
    <row r="1429" spans="1:16">
      <c r="A1429" s="130"/>
      <c r="B1429" s="130"/>
      <c r="C1429" s="159"/>
      <c r="D1429" s="109"/>
      <c r="E1429" s="171"/>
      <c r="F1429" s="109"/>
      <c r="G1429" s="171"/>
      <c r="H1429" s="109"/>
      <c r="I1429" s="137"/>
      <c r="J1429" s="133"/>
      <c r="K1429" s="137"/>
      <c r="L1429" s="109"/>
      <c r="M1429" s="172"/>
      <c r="N1429" s="109"/>
      <c r="O1429" s="137"/>
      <c r="P1429" s="137"/>
    </row>
    <row r="1430" spans="1:16">
      <c r="A1430" s="130"/>
      <c r="B1430" s="130"/>
      <c r="C1430" s="159"/>
      <c r="D1430" s="109"/>
      <c r="E1430" s="171"/>
      <c r="F1430" s="109"/>
      <c r="G1430" s="171"/>
      <c r="H1430" s="109"/>
      <c r="I1430" s="137"/>
      <c r="J1430" s="133"/>
      <c r="K1430" s="137"/>
      <c r="L1430" s="109"/>
      <c r="M1430" s="172"/>
      <c r="N1430" s="109"/>
      <c r="O1430" s="137"/>
      <c r="P1430" s="137"/>
    </row>
    <row r="1431" spans="1:16">
      <c r="A1431" s="130"/>
      <c r="B1431" s="130"/>
      <c r="C1431" s="159"/>
      <c r="D1431" s="109"/>
      <c r="E1431" s="171"/>
      <c r="F1431" s="109"/>
      <c r="G1431" s="171"/>
      <c r="H1431" s="109"/>
      <c r="I1431" s="137"/>
      <c r="J1431" s="133"/>
      <c r="K1431" s="137"/>
      <c r="L1431" s="109"/>
      <c r="M1431" s="172"/>
      <c r="N1431" s="109"/>
      <c r="O1431" s="137"/>
      <c r="P1431" s="137"/>
    </row>
    <row r="1432" spans="1:16">
      <c r="A1432" s="130"/>
      <c r="B1432" s="130"/>
      <c r="C1432" s="159"/>
      <c r="D1432" s="109"/>
      <c r="E1432" s="171"/>
      <c r="F1432" s="109"/>
      <c r="G1432" s="171"/>
      <c r="H1432" s="109"/>
      <c r="I1432" s="137"/>
      <c r="J1432" s="133"/>
      <c r="K1432" s="137"/>
      <c r="L1432" s="109"/>
      <c r="M1432" s="172"/>
      <c r="N1432" s="109"/>
      <c r="O1432" s="137"/>
      <c r="P1432" s="137"/>
    </row>
    <row r="1433" spans="1:16">
      <c r="A1433" s="130"/>
      <c r="B1433" s="130"/>
      <c r="C1433" s="159"/>
      <c r="D1433" s="109"/>
      <c r="E1433" s="171"/>
      <c r="F1433" s="109"/>
      <c r="G1433" s="171"/>
      <c r="H1433" s="109"/>
      <c r="I1433" s="137"/>
      <c r="J1433" s="133"/>
      <c r="K1433" s="137"/>
      <c r="L1433" s="109"/>
      <c r="M1433" s="172"/>
      <c r="N1433" s="109"/>
      <c r="O1433" s="137"/>
      <c r="P1433" s="137"/>
    </row>
    <row r="1434" spans="1:16">
      <c r="A1434" s="130"/>
      <c r="B1434" s="130"/>
      <c r="C1434" s="159"/>
      <c r="D1434" s="109"/>
      <c r="E1434" s="171"/>
      <c r="F1434" s="109"/>
      <c r="G1434" s="171"/>
      <c r="H1434" s="109"/>
      <c r="I1434" s="137"/>
      <c r="J1434" s="133"/>
      <c r="K1434" s="137"/>
      <c r="L1434" s="109"/>
      <c r="M1434" s="172"/>
      <c r="N1434" s="109"/>
      <c r="O1434" s="137"/>
      <c r="P1434" s="137"/>
    </row>
    <row r="1435" spans="1:16">
      <c r="A1435" s="130"/>
      <c r="B1435" s="130"/>
      <c r="C1435" s="159"/>
      <c r="D1435" s="109"/>
      <c r="E1435" s="171"/>
      <c r="F1435" s="109"/>
      <c r="G1435" s="171"/>
      <c r="H1435" s="109"/>
      <c r="I1435" s="137"/>
      <c r="J1435" s="133"/>
      <c r="K1435" s="137"/>
      <c r="L1435" s="109"/>
      <c r="M1435" s="172"/>
      <c r="N1435" s="109"/>
      <c r="O1435" s="137"/>
      <c r="P1435" s="137"/>
    </row>
    <row r="1436" spans="1:16">
      <c r="A1436" s="130"/>
      <c r="B1436" s="130"/>
      <c r="C1436" s="159"/>
      <c r="D1436" s="109"/>
      <c r="E1436" s="171"/>
      <c r="F1436" s="109"/>
      <c r="G1436" s="171"/>
      <c r="H1436" s="109"/>
      <c r="I1436" s="137"/>
      <c r="J1436" s="133"/>
      <c r="K1436" s="137"/>
      <c r="L1436" s="109"/>
      <c r="M1436" s="172"/>
      <c r="N1436" s="109"/>
      <c r="O1436" s="137"/>
      <c r="P1436" s="137"/>
    </row>
    <row r="1437" spans="1:16">
      <c r="A1437" s="162"/>
      <c r="B1437" s="130"/>
      <c r="C1437" s="159"/>
      <c r="D1437" s="109"/>
      <c r="E1437" s="171"/>
      <c r="F1437" s="109"/>
      <c r="G1437" s="171"/>
      <c r="H1437" s="109"/>
      <c r="I1437" s="137"/>
      <c r="J1437" s="133"/>
      <c r="K1437" s="137"/>
      <c r="L1437" s="109"/>
      <c r="M1437" s="172"/>
      <c r="N1437" s="109"/>
      <c r="O1437" s="137"/>
      <c r="P1437" s="137"/>
    </row>
    <row r="1438" spans="1:16">
      <c r="A1438" s="130"/>
      <c r="B1438" s="130"/>
      <c r="C1438" s="159"/>
      <c r="D1438" s="109"/>
      <c r="E1438" s="171"/>
      <c r="F1438" s="109"/>
      <c r="G1438" s="171"/>
      <c r="H1438" s="109"/>
      <c r="I1438" s="137"/>
      <c r="J1438" s="133"/>
      <c r="K1438" s="137"/>
      <c r="L1438" s="109"/>
      <c r="M1438" s="172"/>
      <c r="N1438" s="109"/>
      <c r="O1438" s="137"/>
      <c r="P1438" s="137"/>
    </row>
    <row r="1439" spans="1:16">
      <c r="A1439" s="130"/>
      <c r="B1439" s="130"/>
      <c r="C1439" s="159"/>
      <c r="D1439" s="109"/>
      <c r="E1439" s="171"/>
      <c r="F1439" s="109"/>
      <c r="G1439" s="171"/>
      <c r="H1439" s="109"/>
      <c r="I1439" s="137"/>
      <c r="J1439" s="133"/>
      <c r="K1439" s="137"/>
      <c r="L1439" s="109"/>
      <c r="M1439" s="172"/>
      <c r="N1439" s="109"/>
      <c r="O1439" s="137"/>
      <c r="P1439" s="137"/>
    </row>
    <row r="1440" spans="1:16">
      <c r="A1440" s="130"/>
      <c r="B1440" s="130"/>
      <c r="C1440" s="159"/>
      <c r="D1440" s="109"/>
      <c r="E1440" s="171"/>
      <c r="F1440" s="109"/>
      <c r="G1440" s="171"/>
      <c r="H1440" s="109"/>
      <c r="I1440" s="137"/>
      <c r="J1440" s="133"/>
      <c r="K1440" s="137"/>
      <c r="L1440" s="109"/>
      <c r="M1440" s="172"/>
      <c r="N1440" s="109"/>
      <c r="O1440" s="137"/>
      <c r="P1440" s="137"/>
    </row>
    <row r="1441" spans="1:16">
      <c r="A1441" s="130"/>
      <c r="B1441" s="130"/>
      <c r="C1441" s="159"/>
      <c r="D1441" s="109"/>
      <c r="E1441" s="171"/>
      <c r="F1441" s="109"/>
      <c r="G1441" s="171"/>
      <c r="H1441" s="109"/>
      <c r="I1441" s="137"/>
      <c r="J1441" s="133"/>
      <c r="K1441" s="137"/>
      <c r="L1441" s="109"/>
      <c r="M1441" s="172"/>
      <c r="N1441" s="109"/>
      <c r="O1441" s="137"/>
      <c r="P1441" s="137"/>
    </row>
    <row r="1442" spans="1:16">
      <c r="A1442" s="130"/>
      <c r="B1442" s="130"/>
      <c r="C1442" s="159"/>
      <c r="D1442" s="109"/>
      <c r="E1442" s="171"/>
      <c r="F1442" s="109"/>
      <c r="G1442" s="171"/>
      <c r="H1442" s="109"/>
      <c r="I1442" s="137"/>
      <c r="J1442" s="133"/>
      <c r="K1442" s="137"/>
      <c r="L1442" s="109"/>
      <c r="M1442" s="172"/>
      <c r="N1442" s="109"/>
      <c r="O1442" s="137"/>
      <c r="P1442" s="137"/>
    </row>
    <row r="1443" spans="1:16">
      <c r="A1443" s="130"/>
      <c r="B1443" s="130"/>
      <c r="C1443" s="159"/>
      <c r="D1443" s="109"/>
      <c r="E1443" s="171"/>
      <c r="F1443" s="109"/>
      <c r="G1443" s="171"/>
      <c r="H1443" s="109"/>
      <c r="I1443" s="137"/>
      <c r="J1443" s="133"/>
      <c r="K1443" s="137"/>
      <c r="L1443" s="109"/>
      <c r="M1443" s="172"/>
      <c r="N1443" s="109"/>
      <c r="O1443" s="137"/>
      <c r="P1443" s="137"/>
    </row>
    <row r="1444" spans="1:16">
      <c r="A1444" s="130"/>
      <c r="B1444" s="130"/>
      <c r="C1444" s="159"/>
      <c r="D1444" s="109"/>
      <c r="E1444" s="171"/>
      <c r="F1444" s="109"/>
      <c r="G1444" s="171"/>
      <c r="H1444" s="109"/>
      <c r="I1444" s="137"/>
      <c r="J1444" s="133"/>
      <c r="K1444" s="137"/>
      <c r="L1444" s="109"/>
      <c r="M1444" s="172"/>
      <c r="N1444" s="109"/>
      <c r="O1444" s="137"/>
      <c r="P1444" s="137"/>
    </row>
    <row r="1445" spans="1:16">
      <c r="A1445" s="130"/>
      <c r="B1445" s="130"/>
      <c r="C1445" s="159"/>
      <c r="D1445" s="109"/>
      <c r="E1445" s="171"/>
      <c r="F1445" s="109"/>
      <c r="G1445" s="171"/>
      <c r="H1445" s="109"/>
      <c r="I1445" s="137"/>
      <c r="J1445" s="133"/>
      <c r="K1445" s="137"/>
      <c r="L1445" s="109"/>
      <c r="M1445" s="172"/>
      <c r="N1445" s="109"/>
      <c r="O1445" s="137"/>
      <c r="P1445" s="137"/>
    </row>
    <row r="1446" spans="1:16">
      <c r="A1446" s="130"/>
      <c r="B1446" s="130"/>
      <c r="C1446" s="159"/>
      <c r="D1446" s="109"/>
      <c r="E1446" s="171"/>
      <c r="F1446" s="109"/>
      <c r="G1446" s="171"/>
      <c r="H1446" s="109"/>
      <c r="I1446" s="137"/>
      <c r="J1446" s="133"/>
      <c r="K1446" s="137"/>
      <c r="L1446" s="109"/>
      <c r="M1446" s="172"/>
      <c r="N1446" s="109"/>
      <c r="O1446" s="137"/>
      <c r="P1446" s="137"/>
    </row>
    <row r="1447" spans="1:16">
      <c r="A1447" s="130"/>
      <c r="B1447" s="130"/>
      <c r="C1447" s="159"/>
      <c r="D1447" s="109"/>
      <c r="E1447" s="171"/>
      <c r="F1447" s="109"/>
      <c r="G1447" s="171"/>
      <c r="H1447" s="109"/>
      <c r="I1447" s="137"/>
      <c r="J1447" s="133"/>
      <c r="K1447" s="137"/>
      <c r="L1447" s="109"/>
      <c r="M1447" s="172"/>
      <c r="N1447" s="109"/>
      <c r="O1447" s="137"/>
      <c r="P1447" s="137"/>
    </row>
    <row r="1448" spans="1:16">
      <c r="A1448" s="162"/>
      <c r="B1448" s="130"/>
      <c r="C1448" s="159"/>
      <c r="D1448" s="109"/>
      <c r="E1448" s="171"/>
      <c r="F1448" s="109"/>
      <c r="G1448" s="171"/>
      <c r="H1448" s="109"/>
      <c r="I1448" s="137"/>
      <c r="J1448" s="133"/>
      <c r="K1448" s="137"/>
      <c r="L1448" s="109"/>
      <c r="M1448" s="172"/>
      <c r="N1448" s="109"/>
      <c r="O1448" s="137"/>
      <c r="P1448" s="137"/>
    </row>
    <row r="1449" spans="1:16">
      <c r="A1449" s="130"/>
      <c r="B1449" s="130"/>
      <c r="C1449" s="159"/>
      <c r="D1449" s="109"/>
      <c r="E1449" s="171"/>
      <c r="F1449" s="109"/>
      <c r="G1449" s="171"/>
      <c r="H1449" s="109"/>
      <c r="I1449" s="137"/>
      <c r="J1449" s="133"/>
      <c r="K1449" s="137"/>
      <c r="L1449" s="109"/>
      <c r="M1449" s="172"/>
      <c r="N1449" s="109"/>
      <c r="O1449" s="137"/>
      <c r="P1449" s="137"/>
    </row>
    <row r="1450" spans="1:16">
      <c r="A1450" s="130"/>
      <c r="B1450" s="130"/>
      <c r="C1450" s="159"/>
      <c r="D1450" s="109"/>
      <c r="E1450" s="171"/>
      <c r="F1450" s="109"/>
      <c r="G1450" s="171"/>
      <c r="H1450" s="109"/>
      <c r="I1450" s="137"/>
      <c r="J1450" s="133"/>
      <c r="K1450" s="137"/>
      <c r="L1450" s="109"/>
      <c r="M1450" s="172"/>
      <c r="N1450" s="109"/>
      <c r="O1450" s="137"/>
      <c r="P1450" s="137"/>
    </row>
    <row r="1451" spans="1:16">
      <c r="A1451" s="130"/>
      <c r="B1451" s="130"/>
      <c r="C1451" s="159"/>
      <c r="D1451" s="109"/>
      <c r="E1451" s="171"/>
      <c r="F1451" s="109"/>
      <c r="G1451" s="171"/>
      <c r="H1451" s="109"/>
      <c r="I1451" s="137"/>
      <c r="J1451" s="133"/>
      <c r="K1451" s="137"/>
      <c r="L1451" s="109"/>
      <c r="M1451" s="172"/>
      <c r="N1451" s="109"/>
      <c r="O1451" s="137"/>
      <c r="P1451" s="137"/>
    </row>
    <row r="1452" spans="1:16">
      <c r="A1452" s="130"/>
      <c r="B1452" s="130"/>
      <c r="C1452" s="159"/>
      <c r="D1452" s="109"/>
      <c r="E1452" s="171"/>
      <c r="F1452" s="109"/>
      <c r="G1452" s="171"/>
      <c r="H1452" s="109"/>
      <c r="I1452" s="137"/>
      <c r="J1452" s="133"/>
      <c r="K1452" s="137"/>
      <c r="L1452" s="109"/>
      <c r="M1452" s="172"/>
      <c r="N1452" s="109"/>
      <c r="O1452" s="137"/>
      <c r="P1452" s="137"/>
    </row>
    <row r="1453" spans="1:16">
      <c r="A1453" s="130"/>
      <c r="B1453" s="130"/>
      <c r="C1453" s="159"/>
      <c r="D1453" s="109"/>
      <c r="E1453" s="171"/>
      <c r="F1453" s="109"/>
      <c r="G1453" s="171"/>
      <c r="H1453" s="109"/>
      <c r="I1453" s="137"/>
      <c r="J1453" s="133"/>
      <c r="K1453" s="137"/>
      <c r="L1453" s="109"/>
      <c r="M1453" s="172"/>
      <c r="N1453" s="109"/>
      <c r="O1453" s="137"/>
      <c r="P1453" s="137"/>
    </row>
    <row r="1454" spans="1:16">
      <c r="A1454" s="130"/>
      <c r="B1454" s="130"/>
      <c r="C1454" s="159"/>
      <c r="D1454" s="109"/>
      <c r="E1454" s="171"/>
      <c r="F1454" s="109"/>
      <c r="G1454" s="171"/>
      <c r="H1454" s="109"/>
      <c r="I1454" s="137"/>
      <c r="J1454" s="133"/>
      <c r="K1454" s="137"/>
      <c r="L1454" s="109"/>
      <c r="M1454" s="172"/>
      <c r="N1454" s="109"/>
      <c r="O1454" s="137"/>
      <c r="P1454" s="137"/>
    </row>
    <row r="1455" spans="1:16">
      <c r="A1455" s="130"/>
      <c r="B1455" s="130"/>
      <c r="C1455" s="159"/>
      <c r="D1455" s="109"/>
      <c r="E1455" s="171"/>
      <c r="F1455" s="109"/>
      <c r="G1455" s="171"/>
      <c r="H1455" s="109"/>
      <c r="I1455" s="137"/>
      <c r="J1455" s="133"/>
      <c r="K1455" s="137"/>
      <c r="L1455" s="109"/>
      <c r="M1455" s="172"/>
      <c r="N1455" s="109"/>
      <c r="O1455" s="137"/>
      <c r="P1455" s="137"/>
    </row>
    <row r="1456" spans="1:16">
      <c r="A1456" s="130"/>
      <c r="B1456" s="130"/>
      <c r="C1456" s="159"/>
      <c r="D1456" s="109"/>
      <c r="E1456" s="171"/>
      <c r="F1456" s="109"/>
      <c r="G1456" s="171"/>
      <c r="H1456" s="109"/>
      <c r="I1456" s="137"/>
      <c r="J1456" s="133"/>
      <c r="K1456" s="137"/>
      <c r="L1456" s="109"/>
      <c r="M1456" s="172"/>
      <c r="N1456" s="109"/>
      <c r="O1456" s="137"/>
      <c r="P1456" s="137"/>
    </row>
    <row r="1457" spans="1:16">
      <c r="A1457" s="130"/>
      <c r="B1457" s="130"/>
      <c r="C1457" s="159"/>
      <c r="D1457" s="109"/>
      <c r="E1457" s="171"/>
      <c r="F1457" s="109"/>
      <c r="G1457" s="171"/>
      <c r="H1457" s="109"/>
      <c r="I1457" s="137"/>
      <c r="J1457" s="133"/>
      <c r="K1457" s="137"/>
      <c r="L1457" s="109"/>
      <c r="M1457" s="172"/>
      <c r="N1457" s="109"/>
      <c r="O1457" s="137"/>
      <c r="P1457" s="137"/>
    </row>
    <row r="1458" spans="1:16">
      <c r="A1458" s="130"/>
      <c r="B1458" s="130"/>
      <c r="C1458" s="159"/>
      <c r="D1458" s="109"/>
      <c r="E1458" s="171"/>
      <c r="F1458" s="109"/>
      <c r="G1458" s="171"/>
      <c r="H1458" s="109"/>
      <c r="I1458" s="137"/>
      <c r="J1458" s="133"/>
      <c r="K1458" s="137"/>
      <c r="L1458" s="109"/>
      <c r="M1458" s="172"/>
      <c r="N1458" s="109"/>
      <c r="O1458" s="137"/>
      <c r="P1458" s="137"/>
    </row>
    <row r="1459" spans="1:16">
      <c r="A1459" s="162"/>
      <c r="B1459" s="130"/>
      <c r="C1459" s="159"/>
      <c r="D1459" s="109"/>
      <c r="E1459" s="171"/>
      <c r="F1459" s="109"/>
      <c r="G1459" s="171"/>
      <c r="H1459" s="109"/>
      <c r="I1459" s="137"/>
      <c r="J1459" s="133"/>
      <c r="K1459" s="137"/>
      <c r="L1459" s="109"/>
      <c r="M1459" s="172"/>
      <c r="N1459" s="109"/>
      <c r="O1459" s="137"/>
      <c r="P1459" s="137"/>
    </row>
    <row r="1460" spans="1:16">
      <c r="A1460" s="130"/>
      <c r="B1460" s="130"/>
      <c r="C1460" s="159"/>
      <c r="D1460" s="109"/>
      <c r="E1460" s="171"/>
      <c r="F1460" s="109"/>
      <c r="G1460" s="171"/>
      <c r="H1460" s="109"/>
      <c r="I1460" s="137"/>
      <c r="J1460" s="133"/>
      <c r="K1460" s="137"/>
      <c r="L1460" s="109"/>
      <c r="M1460" s="172"/>
      <c r="N1460" s="109"/>
      <c r="O1460" s="137"/>
      <c r="P1460" s="137"/>
    </row>
    <row r="1461" spans="1:16">
      <c r="A1461" s="130"/>
      <c r="B1461" s="130"/>
      <c r="C1461" s="159"/>
      <c r="D1461" s="109"/>
      <c r="E1461" s="171"/>
      <c r="F1461" s="109"/>
      <c r="G1461" s="171"/>
      <c r="H1461" s="109"/>
      <c r="I1461" s="137"/>
      <c r="J1461" s="133"/>
      <c r="K1461" s="137"/>
      <c r="L1461" s="109"/>
      <c r="M1461" s="172"/>
      <c r="N1461" s="109"/>
      <c r="O1461" s="137"/>
      <c r="P1461" s="137"/>
    </row>
    <row r="1462" spans="1:16">
      <c r="A1462" s="130"/>
      <c r="B1462" s="130"/>
      <c r="C1462" s="159"/>
      <c r="D1462" s="109"/>
      <c r="E1462" s="171"/>
      <c r="F1462" s="109"/>
      <c r="G1462" s="171"/>
      <c r="H1462" s="109"/>
      <c r="I1462" s="137"/>
      <c r="J1462" s="133"/>
      <c r="K1462" s="137"/>
      <c r="L1462" s="109"/>
      <c r="M1462" s="172"/>
      <c r="N1462" s="109"/>
      <c r="O1462" s="137"/>
      <c r="P1462" s="137"/>
    </row>
    <row r="1463" spans="1:16">
      <c r="A1463" s="130"/>
      <c r="B1463" s="130"/>
      <c r="C1463" s="159"/>
      <c r="D1463" s="109"/>
      <c r="E1463" s="171"/>
      <c r="F1463" s="109"/>
      <c r="G1463" s="171"/>
      <c r="H1463" s="109"/>
      <c r="I1463" s="137"/>
      <c r="J1463" s="133"/>
      <c r="K1463" s="137"/>
      <c r="L1463" s="109"/>
      <c r="M1463" s="172"/>
      <c r="N1463" s="109"/>
      <c r="O1463" s="137"/>
      <c r="P1463" s="137"/>
    </row>
    <row r="1464" spans="1:16">
      <c r="A1464" s="130"/>
      <c r="B1464" s="130"/>
      <c r="C1464" s="159"/>
      <c r="D1464" s="109"/>
      <c r="E1464" s="171"/>
      <c r="F1464" s="109"/>
      <c r="G1464" s="171"/>
      <c r="H1464" s="109"/>
      <c r="I1464" s="137"/>
      <c r="J1464" s="133"/>
      <c r="K1464" s="137"/>
      <c r="L1464" s="109"/>
      <c r="M1464" s="172"/>
      <c r="N1464" s="109"/>
      <c r="O1464" s="137"/>
      <c r="P1464" s="137"/>
    </row>
    <row r="1465" spans="1:16">
      <c r="A1465" s="130"/>
      <c r="B1465" s="130"/>
      <c r="C1465" s="159"/>
      <c r="D1465" s="109"/>
      <c r="E1465" s="171"/>
      <c r="F1465" s="109"/>
      <c r="G1465" s="171"/>
      <c r="H1465" s="109"/>
      <c r="I1465" s="137"/>
      <c r="J1465" s="133"/>
      <c r="K1465" s="137"/>
      <c r="L1465" s="109"/>
      <c r="M1465" s="172"/>
      <c r="N1465" s="109"/>
      <c r="O1465" s="137"/>
      <c r="P1465" s="137"/>
    </row>
    <row r="1466" spans="1:16">
      <c r="A1466" s="130"/>
      <c r="B1466" s="130"/>
      <c r="C1466" s="159"/>
      <c r="D1466" s="109"/>
      <c r="E1466" s="171"/>
      <c r="F1466" s="109"/>
      <c r="G1466" s="171"/>
      <c r="H1466" s="109"/>
      <c r="I1466" s="137"/>
      <c r="J1466" s="133"/>
      <c r="K1466" s="137"/>
      <c r="L1466" s="109"/>
      <c r="M1466" s="172"/>
      <c r="N1466" s="109"/>
      <c r="O1466" s="137"/>
      <c r="P1466" s="137"/>
    </row>
    <row r="1467" spans="1:16">
      <c r="A1467" s="130"/>
      <c r="B1467" s="130"/>
      <c r="C1467" s="159"/>
      <c r="D1467" s="109"/>
      <c r="E1467" s="171"/>
      <c r="F1467" s="109"/>
      <c r="G1467" s="171"/>
      <c r="H1467" s="109"/>
      <c r="I1467" s="137"/>
      <c r="J1467" s="133"/>
      <c r="K1467" s="137"/>
      <c r="L1467" s="109"/>
      <c r="M1467" s="172"/>
      <c r="N1467" s="109"/>
      <c r="O1467" s="137"/>
      <c r="P1467" s="137"/>
    </row>
    <row r="1468" spans="1:16">
      <c r="A1468" s="130"/>
      <c r="B1468" s="130"/>
      <c r="C1468" s="159"/>
      <c r="D1468" s="109"/>
      <c r="E1468" s="171"/>
      <c r="F1468" s="109"/>
      <c r="G1468" s="171"/>
      <c r="H1468" s="109"/>
      <c r="I1468" s="137"/>
      <c r="J1468" s="133"/>
      <c r="K1468" s="137"/>
      <c r="L1468" s="109"/>
      <c r="M1468" s="172"/>
      <c r="N1468" s="109"/>
      <c r="O1468" s="137"/>
      <c r="P1468" s="137"/>
    </row>
    <row r="1469" spans="1:16">
      <c r="A1469" s="130"/>
      <c r="B1469" s="130"/>
      <c r="C1469" s="159"/>
      <c r="D1469" s="109"/>
      <c r="E1469" s="171"/>
      <c r="F1469" s="109"/>
      <c r="G1469" s="171"/>
      <c r="H1469" s="109"/>
      <c r="I1469" s="137"/>
      <c r="J1469" s="133"/>
      <c r="K1469" s="137"/>
      <c r="L1469" s="109"/>
      <c r="M1469" s="172"/>
      <c r="N1469" s="109"/>
      <c r="O1469" s="137"/>
      <c r="P1469" s="137"/>
    </row>
    <row r="1470" spans="1:16">
      <c r="A1470" s="162"/>
      <c r="B1470" s="130"/>
      <c r="C1470" s="159"/>
      <c r="D1470" s="109"/>
      <c r="E1470" s="171"/>
      <c r="F1470" s="109"/>
      <c r="G1470" s="171"/>
      <c r="H1470" s="109"/>
      <c r="I1470" s="137"/>
      <c r="J1470" s="133"/>
      <c r="K1470" s="137"/>
      <c r="L1470" s="109"/>
      <c r="M1470" s="172"/>
      <c r="N1470" s="109"/>
      <c r="O1470" s="137"/>
      <c r="P1470" s="137"/>
    </row>
    <row r="1471" spans="1:16">
      <c r="A1471" s="130"/>
      <c r="B1471" s="130"/>
      <c r="C1471" s="159"/>
      <c r="D1471" s="109"/>
      <c r="E1471" s="171"/>
      <c r="F1471" s="109"/>
      <c r="G1471" s="171"/>
      <c r="H1471" s="109"/>
      <c r="I1471" s="137"/>
      <c r="J1471" s="133"/>
      <c r="K1471" s="137"/>
      <c r="L1471" s="109"/>
      <c r="M1471" s="172"/>
      <c r="N1471" s="109"/>
      <c r="O1471" s="137"/>
      <c r="P1471" s="137"/>
    </row>
    <row r="1472" spans="1:16">
      <c r="A1472" s="130"/>
      <c r="B1472" s="130"/>
      <c r="C1472" s="159"/>
      <c r="D1472" s="109"/>
      <c r="E1472" s="171"/>
      <c r="F1472" s="109"/>
      <c r="G1472" s="171"/>
      <c r="H1472" s="109"/>
      <c r="I1472" s="137"/>
      <c r="J1472" s="133"/>
      <c r="K1472" s="137"/>
      <c r="L1472" s="109"/>
      <c r="M1472" s="172"/>
      <c r="N1472" s="109"/>
      <c r="O1472" s="137"/>
      <c r="P1472" s="137"/>
    </row>
    <row r="1473" spans="1:16">
      <c r="A1473" s="130"/>
      <c r="B1473" s="130"/>
      <c r="C1473" s="159"/>
      <c r="D1473" s="109"/>
      <c r="E1473" s="171"/>
      <c r="F1473" s="109"/>
      <c r="G1473" s="171"/>
      <c r="H1473" s="109"/>
      <c r="I1473" s="137"/>
      <c r="J1473" s="133"/>
      <c r="K1473" s="137"/>
      <c r="L1473" s="109"/>
      <c r="M1473" s="172"/>
      <c r="N1473" s="109"/>
      <c r="O1473" s="137"/>
      <c r="P1473" s="137"/>
    </row>
    <row r="1474" spans="1:16">
      <c r="A1474" s="130"/>
      <c r="B1474" s="130"/>
      <c r="C1474" s="159"/>
      <c r="D1474" s="109"/>
      <c r="E1474" s="171"/>
      <c r="F1474" s="109"/>
      <c r="G1474" s="171"/>
      <c r="H1474" s="109"/>
      <c r="I1474" s="137"/>
      <c r="J1474" s="133"/>
      <c r="K1474" s="137"/>
      <c r="L1474" s="109"/>
      <c r="M1474" s="172"/>
      <c r="N1474" s="109"/>
      <c r="O1474" s="137"/>
      <c r="P1474" s="137"/>
    </row>
    <row r="1475" spans="1:16">
      <c r="A1475" s="130"/>
      <c r="B1475" s="130"/>
      <c r="C1475" s="159"/>
      <c r="D1475" s="109"/>
      <c r="E1475" s="171"/>
      <c r="F1475" s="109"/>
      <c r="G1475" s="171"/>
      <c r="H1475" s="109"/>
      <c r="I1475" s="137"/>
      <c r="J1475" s="133"/>
      <c r="K1475" s="137"/>
      <c r="L1475" s="109"/>
      <c r="M1475" s="172"/>
      <c r="N1475" s="109"/>
      <c r="O1475" s="137"/>
      <c r="P1475" s="137"/>
    </row>
    <row r="1476" spans="1:16">
      <c r="A1476" s="130"/>
      <c r="B1476" s="130"/>
      <c r="C1476" s="159"/>
      <c r="D1476" s="109"/>
      <c r="E1476" s="171"/>
      <c r="F1476" s="109"/>
      <c r="G1476" s="171"/>
      <c r="H1476" s="109"/>
      <c r="I1476" s="137"/>
      <c r="J1476" s="133"/>
      <c r="K1476" s="137"/>
      <c r="L1476" s="109"/>
      <c r="M1476" s="172"/>
      <c r="N1476" s="109"/>
      <c r="O1476" s="137"/>
      <c r="P1476" s="137"/>
    </row>
    <row r="1477" spans="1:16">
      <c r="A1477" s="130"/>
      <c r="B1477" s="130"/>
      <c r="C1477" s="159"/>
      <c r="D1477" s="109"/>
      <c r="E1477" s="171"/>
      <c r="F1477" s="109"/>
      <c r="G1477" s="171"/>
      <c r="H1477" s="109"/>
      <c r="I1477" s="137"/>
      <c r="J1477" s="133"/>
      <c r="K1477" s="137"/>
      <c r="L1477" s="109"/>
      <c r="M1477" s="172"/>
      <c r="N1477" s="109"/>
      <c r="O1477" s="137"/>
      <c r="P1477" s="137"/>
    </row>
    <row r="1478" spans="1:16">
      <c r="A1478" s="130"/>
      <c r="B1478" s="130"/>
      <c r="C1478" s="159"/>
      <c r="D1478" s="109"/>
      <c r="E1478" s="171"/>
      <c r="F1478" s="109"/>
      <c r="G1478" s="171"/>
      <c r="H1478" s="109"/>
      <c r="I1478" s="137"/>
      <c r="J1478" s="133"/>
      <c r="K1478" s="137"/>
      <c r="L1478" s="109"/>
      <c r="M1478" s="172"/>
      <c r="N1478" s="109"/>
      <c r="O1478" s="137"/>
      <c r="P1478" s="137"/>
    </row>
    <row r="1479" spans="1:16">
      <c r="A1479" s="130"/>
      <c r="B1479" s="130"/>
      <c r="C1479" s="159"/>
      <c r="D1479" s="109"/>
      <c r="E1479" s="171"/>
      <c r="F1479" s="109"/>
      <c r="G1479" s="171"/>
      <c r="H1479" s="109"/>
      <c r="I1479" s="137"/>
      <c r="J1479" s="133"/>
      <c r="K1479" s="137"/>
      <c r="L1479" s="109"/>
      <c r="M1479" s="172"/>
      <c r="N1479" s="109"/>
      <c r="O1479" s="137"/>
      <c r="P1479" s="137"/>
    </row>
    <row r="1480" spans="1:16">
      <c r="A1480" s="130"/>
      <c r="B1480" s="130"/>
      <c r="C1480" s="159"/>
      <c r="D1480" s="109"/>
      <c r="E1480" s="171"/>
      <c r="F1480" s="109"/>
      <c r="G1480" s="171"/>
      <c r="H1480" s="109"/>
      <c r="I1480" s="137"/>
      <c r="J1480" s="133"/>
      <c r="K1480" s="137"/>
      <c r="L1480" s="109"/>
      <c r="M1480" s="172"/>
      <c r="N1480" s="109"/>
      <c r="O1480" s="137"/>
      <c r="P1480" s="137"/>
    </row>
    <row r="1481" spans="1:16">
      <c r="A1481" s="162"/>
      <c r="B1481" s="130"/>
      <c r="C1481" s="159"/>
      <c r="D1481" s="109"/>
      <c r="E1481" s="171"/>
      <c r="F1481" s="109"/>
      <c r="G1481" s="171"/>
      <c r="H1481" s="109"/>
      <c r="I1481" s="137"/>
      <c r="J1481" s="133"/>
      <c r="K1481" s="137"/>
      <c r="L1481" s="109"/>
      <c r="M1481" s="172"/>
      <c r="N1481" s="109"/>
      <c r="O1481" s="137"/>
      <c r="P1481" s="137"/>
    </row>
    <row r="1482" spans="1:16">
      <c r="A1482" s="130"/>
      <c r="B1482" s="130"/>
      <c r="C1482" s="159"/>
      <c r="D1482" s="109"/>
      <c r="E1482" s="171"/>
      <c r="F1482" s="109"/>
      <c r="G1482" s="171"/>
      <c r="H1482" s="109"/>
      <c r="I1482" s="137"/>
      <c r="J1482" s="133"/>
      <c r="K1482" s="137"/>
      <c r="L1482" s="109"/>
      <c r="M1482" s="172"/>
      <c r="N1482" s="109"/>
      <c r="O1482" s="137"/>
      <c r="P1482" s="137"/>
    </row>
    <row r="1483" spans="1:16">
      <c r="A1483" s="130"/>
      <c r="B1483" s="130"/>
      <c r="C1483" s="159"/>
      <c r="D1483" s="109"/>
      <c r="E1483" s="171"/>
      <c r="F1483" s="109"/>
      <c r="G1483" s="171"/>
      <c r="H1483" s="109"/>
      <c r="I1483" s="137"/>
      <c r="J1483" s="133"/>
      <c r="K1483" s="137"/>
      <c r="L1483" s="109"/>
      <c r="M1483" s="172"/>
      <c r="N1483" s="109"/>
      <c r="O1483" s="137"/>
      <c r="P1483" s="137"/>
    </row>
    <row r="1484" spans="1:16">
      <c r="A1484" s="130"/>
      <c r="B1484" s="130"/>
      <c r="C1484" s="159"/>
      <c r="D1484" s="109"/>
      <c r="E1484" s="171"/>
      <c r="F1484" s="109"/>
      <c r="G1484" s="171"/>
      <c r="H1484" s="109"/>
      <c r="I1484" s="137"/>
      <c r="J1484" s="133"/>
      <c r="K1484" s="137"/>
      <c r="L1484" s="109"/>
      <c r="M1484" s="172"/>
      <c r="N1484" s="109"/>
      <c r="O1484" s="137"/>
      <c r="P1484" s="137"/>
    </row>
    <row r="1485" spans="1:16">
      <c r="A1485" s="130"/>
      <c r="B1485" s="130"/>
      <c r="C1485" s="159"/>
      <c r="D1485" s="109"/>
      <c r="E1485" s="171"/>
      <c r="F1485" s="109"/>
      <c r="G1485" s="171"/>
      <c r="H1485" s="109"/>
      <c r="I1485" s="137"/>
      <c r="J1485" s="133"/>
      <c r="K1485" s="137"/>
      <c r="L1485" s="109"/>
      <c r="M1485" s="172"/>
      <c r="N1485" s="109"/>
      <c r="O1485" s="137"/>
      <c r="P1485" s="137"/>
    </row>
    <row r="1486" spans="1:16">
      <c r="A1486" s="130"/>
      <c r="B1486" s="130"/>
      <c r="C1486" s="159"/>
      <c r="D1486" s="109"/>
      <c r="E1486" s="171"/>
      <c r="F1486" s="109"/>
      <c r="G1486" s="171"/>
      <c r="H1486" s="109"/>
      <c r="I1486" s="137"/>
      <c r="J1486" s="133"/>
      <c r="K1486" s="137"/>
      <c r="L1486" s="109"/>
      <c r="M1486" s="172"/>
      <c r="N1486" s="109"/>
      <c r="O1486" s="137"/>
      <c r="P1486" s="137"/>
    </row>
    <row r="1487" spans="1:16">
      <c r="A1487" s="130"/>
      <c r="B1487" s="130"/>
      <c r="C1487" s="159"/>
      <c r="D1487" s="109"/>
      <c r="E1487" s="171"/>
      <c r="F1487" s="109"/>
      <c r="G1487" s="171"/>
      <c r="H1487" s="109"/>
      <c r="I1487" s="137"/>
      <c r="J1487" s="133"/>
      <c r="K1487" s="137"/>
      <c r="L1487" s="109"/>
      <c r="M1487" s="172"/>
      <c r="N1487" s="109"/>
      <c r="O1487" s="137"/>
      <c r="P1487" s="137"/>
    </row>
    <row r="1488" spans="1:16">
      <c r="A1488" s="130"/>
      <c r="B1488" s="130"/>
      <c r="C1488" s="159"/>
      <c r="D1488" s="109"/>
      <c r="E1488" s="171"/>
      <c r="F1488" s="109"/>
      <c r="G1488" s="171"/>
      <c r="H1488" s="109"/>
      <c r="I1488" s="137"/>
      <c r="J1488" s="133"/>
      <c r="K1488" s="137"/>
      <c r="L1488" s="109"/>
      <c r="M1488" s="172"/>
      <c r="N1488" s="109"/>
      <c r="O1488" s="137"/>
      <c r="P1488" s="137"/>
    </row>
    <row r="1489" spans="1:16">
      <c r="A1489" s="130"/>
      <c r="B1489" s="130"/>
      <c r="C1489" s="159"/>
      <c r="D1489" s="109"/>
      <c r="E1489" s="171"/>
      <c r="F1489" s="109"/>
      <c r="G1489" s="171"/>
      <c r="H1489" s="109"/>
      <c r="I1489" s="137"/>
      <c r="J1489" s="133"/>
      <c r="K1489" s="137"/>
      <c r="L1489" s="109"/>
      <c r="M1489" s="172"/>
      <c r="N1489" s="109"/>
      <c r="O1489" s="137"/>
      <c r="P1489" s="137"/>
    </row>
    <row r="1490" spans="1:16">
      <c r="A1490" s="130"/>
      <c r="B1490" s="130"/>
      <c r="C1490" s="159"/>
      <c r="D1490" s="109"/>
      <c r="E1490" s="171"/>
      <c r="F1490" s="109"/>
      <c r="G1490" s="171"/>
      <c r="H1490" s="109"/>
      <c r="I1490" s="137"/>
      <c r="J1490" s="133"/>
      <c r="K1490" s="137"/>
      <c r="L1490" s="109"/>
      <c r="M1490" s="172"/>
      <c r="N1490" s="109"/>
      <c r="O1490" s="137"/>
      <c r="P1490" s="137"/>
    </row>
    <row r="1491" spans="1:16">
      <c r="A1491" s="130"/>
      <c r="B1491" s="130"/>
      <c r="C1491" s="159"/>
      <c r="D1491" s="109"/>
      <c r="E1491" s="171"/>
      <c r="F1491" s="109"/>
      <c r="G1491" s="171"/>
      <c r="H1491" s="109"/>
      <c r="I1491" s="137"/>
      <c r="J1491" s="133"/>
      <c r="K1491" s="137"/>
      <c r="L1491" s="109"/>
      <c r="M1491" s="172"/>
      <c r="N1491" s="109"/>
      <c r="O1491" s="137"/>
      <c r="P1491" s="137"/>
    </row>
    <row r="1492" spans="1:16">
      <c r="A1492" s="162"/>
      <c r="B1492" s="130"/>
      <c r="C1492" s="159"/>
      <c r="D1492" s="109"/>
      <c r="E1492" s="171"/>
      <c r="F1492" s="109"/>
      <c r="G1492" s="171"/>
      <c r="H1492" s="109"/>
      <c r="I1492" s="137"/>
      <c r="J1492" s="133"/>
      <c r="K1492" s="137"/>
      <c r="L1492" s="109"/>
      <c r="M1492" s="172"/>
      <c r="N1492" s="109"/>
      <c r="O1492" s="137"/>
      <c r="P1492" s="137"/>
    </row>
    <row r="1493" spans="1:16">
      <c r="A1493" s="130"/>
      <c r="B1493" s="130"/>
      <c r="C1493" s="159"/>
      <c r="D1493" s="109"/>
      <c r="E1493" s="171"/>
      <c r="F1493" s="109"/>
      <c r="G1493" s="171"/>
      <c r="H1493" s="109"/>
      <c r="I1493" s="137"/>
      <c r="J1493" s="133"/>
      <c r="K1493" s="137"/>
      <c r="L1493" s="109"/>
      <c r="M1493" s="172"/>
      <c r="N1493" s="109"/>
      <c r="O1493" s="137"/>
      <c r="P1493" s="137"/>
    </row>
    <row r="1494" spans="1:16">
      <c r="A1494" s="130"/>
      <c r="B1494" s="130"/>
      <c r="C1494" s="159"/>
      <c r="D1494" s="109"/>
      <c r="E1494" s="171"/>
      <c r="F1494" s="109"/>
      <c r="G1494" s="171"/>
      <c r="H1494" s="109"/>
      <c r="I1494" s="137"/>
      <c r="J1494" s="133"/>
      <c r="K1494" s="137"/>
      <c r="L1494" s="109"/>
      <c r="M1494" s="172"/>
      <c r="N1494" s="109"/>
      <c r="O1494" s="137"/>
      <c r="P1494" s="137"/>
    </row>
    <row r="1495" spans="1:16">
      <c r="A1495" s="130"/>
      <c r="B1495" s="130"/>
      <c r="C1495" s="159"/>
      <c r="D1495" s="109"/>
      <c r="E1495" s="171"/>
      <c r="F1495" s="109"/>
      <c r="G1495" s="171"/>
      <c r="H1495" s="109"/>
      <c r="I1495" s="137"/>
      <c r="J1495" s="133"/>
      <c r="K1495" s="137"/>
      <c r="L1495" s="109"/>
      <c r="M1495" s="172"/>
      <c r="N1495" s="109"/>
      <c r="O1495" s="137"/>
      <c r="P1495" s="137"/>
    </row>
    <row r="1496" spans="1:16">
      <c r="A1496" s="130"/>
      <c r="B1496" s="130"/>
      <c r="C1496" s="159"/>
      <c r="D1496" s="109"/>
      <c r="E1496" s="171"/>
      <c r="F1496" s="109"/>
      <c r="G1496" s="171"/>
      <c r="H1496" s="109"/>
      <c r="I1496" s="137"/>
      <c r="J1496" s="133"/>
      <c r="K1496" s="137"/>
      <c r="L1496" s="109"/>
      <c r="M1496" s="172"/>
      <c r="N1496" s="109"/>
      <c r="O1496" s="137"/>
      <c r="P1496" s="137"/>
    </row>
    <row r="1497" spans="1:16">
      <c r="A1497" s="130"/>
      <c r="B1497" s="130"/>
      <c r="C1497" s="159"/>
      <c r="D1497" s="109"/>
      <c r="E1497" s="171"/>
      <c r="F1497" s="109"/>
      <c r="G1497" s="171"/>
      <c r="H1497" s="109"/>
      <c r="I1497" s="137"/>
      <c r="J1497" s="133"/>
      <c r="K1497" s="137"/>
      <c r="L1497" s="109"/>
      <c r="M1497" s="172"/>
      <c r="N1497" s="109"/>
      <c r="O1497" s="137"/>
      <c r="P1497" s="137"/>
    </row>
    <row r="1498" spans="1:16">
      <c r="A1498" s="130"/>
      <c r="B1498" s="130"/>
      <c r="C1498" s="159"/>
      <c r="D1498" s="109"/>
      <c r="E1498" s="171"/>
      <c r="F1498" s="109"/>
      <c r="G1498" s="171"/>
      <c r="H1498" s="109"/>
      <c r="I1498" s="137"/>
      <c r="J1498" s="133"/>
      <c r="K1498" s="137"/>
      <c r="L1498" s="109"/>
      <c r="M1498" s="172"/>
      <c r="N1498" s="109"/>
      <c r="O1498" s="137"/>
      <c r="P1498" s="137"/>
    </row>
    <row r="1499" spans="1:16">
      <c r="A1499" s="130"/>
      <c r="B1499" s="130"/>
      <c r="C1499" s="159"/>
      <c r="D1499" s="109"/>
      <c r="E1499" s="171"/>
      <c r="F1499" s="109"/>
      <c r="G1499" s="171"/>
      <c r="H1499" s="109"/>
      <c r="I1499" s="137"/>
      <c r="J1499" s="133"/>
      <c r="K1499" s="137"/>
      <c r="L1499" s="109"/>
      <c r="M1499" s="172"/>
      <c r="N1499" s="109"/>
      <c r="O1499" s="137"/>
      <c r="P1499" s="137"/>
    </row>
    <row r="1500" spans="1:16">
      <c r="A1500" s="130"/>
      <c r="B1500" s="130"/>
      <c r="C1500" s="159"/>
      <c r="D1500" s="109"/>
      <c r="E1500" s="171"/>
      <c r="F1500" s="109"/>
      <c r="G1500" s="171"/>
      <c r="H1500" s="109"/>
      <c r="I1500" s="137"/>
      <c r="J1500" s="133"/>
      <c r="K1500" s="137"/>
      <c r="L1500" s="109"/>
      <c r="M1500" s="172"/>
      <c r="N1500" s="109"/>
      <c r="O1500" s="137"/>
      <c r="P1500" s="137"/>
    </row>
    <row r="1501" spans="1:16">
      <c r="A1501" s="130"/>
      <c r="B1501" s="130"/>
      <c r="C1501" s="159"/>
      <c r="D1501" s="109"/>
      <c r="E1501" s="171"/>
      <c r="F1501" s="109"/>
      <c r="G1501" s="171"/>
      <c r="H1501" s="109"/>
      <c r="I1501" s="137"/>
      <c r="J1501" s="133"/>
      <c r="K1501" s="137"/>
      <c r="L1501" s="109"/>
      <c r="M1501" s="172"/>
      <c r="N1501" s="109"/>
      <c r="O1501" s="137"/>
      <c r="P1501" s="137"/>
    </row>
    <row r="1502" spans="1:16">
      <c r="A1502" s="130"/>
      <c r="B1502" s="130"/>
      <c r="C1502" s="159"/>
      <c r="D1502" s="109"/>
      <c r="E1502" s="171"/>
      <c r="F1502" s="109"/>
      <c r="G1502" s="171"/>
      <c r="H1502" s="109"/>
      <c r="I1502" s="137"/>
      <c r="J1502" s="133"/>
      <c r="K1502" s="137"/>
      <c r="L1502" s="109"/>
      <c r="M1502" s="172"/>
      <c r="N1502" s="109"/>
      <c r="O1502" s="137"/>
      <c r="P1502" s="137"/>
    </row>
    <row r="1503" spans="1:16">
      <c r="A1503" s="162"/>
      <c r="B1503" s="130"/>
      <c r="C1503" s="159"/>
      <c r="D1503" s="109"/>
      <c r="E1503" s="171"/>
      <c r="F1503" s="109"/>
      <c r="G1503" s="171"/>
      <c r="H1503" s="109"/>
      <c r="I1503" s="137"/>
      <c r="J1503" s="133"/>
      <c r="K1503" s="137"/>
      <c r="L1503" s="109"/>
      <c r="M1503" s="172"/>
      <c r="N1503" s="109"/>
      <c r="O1503" s="137"/>
      <c r="P1503" s="137"/>
    </row>
    <row r="1504" spans="1:16">
      <c r="A1504" s="130"/>
      <c r="B1504" s="130"/>
      <c r="C1504" s="159"/>
      <c r="D1504" s="109"/>
      <c r="E1504" s="171"/>
      <c r="F1504" s="109"/>
      <c r="G1504" s="171"/>
      <c r="H1504" s="109"/>
      <c r="I1504" s="137"/>
      <c r="J1504" s="133"/>
      <c r="K1504" s="137"/>
      <c r="L1504" s="109"/>
      <c r="M1504" s="172"/>
      <c r="N1504" s="109"/>
      <c r="O1504" s="137"/>
      <c r="P1504" s="137"/>
    </row>
    <row r="1505" spans="1:16">
      <c r="A1505" s="130"/>
      <c r="B1505" s="130"/>
      <c r="C1505" s="159"/>
      <c r="D1505" s="109"/>
      <c r="E1505" s="171"/>
      <c r="F1505" s="109"/>
      <c r="G1505" s="171"/>
      <c r="H1505" s="109"/>
      <c r="I1505" s="137"/>
      <c r="J1505" s="133"/>
      <c r="K1505" s="137"/>
      <c r="L1505" s="109"/>
      <c r="M1505" s="172"/>
      <c r="N1505" s="109"/>
      <c r="O1505" s="137"/>
      <c r="P1505" s="137"/>
    </row>
    <row r="1506" spans="1:16">
      <c r="A1506" s="130"/>
      <c r="B1506" s="130"/>
      <c r="C1506" s="159"/>
      <c r="D1506" s="109"/>
      <c r="E1506" s="171"/>
      <c r="F1506" s="109"/>
      <c r="G1506" s="171"/>
      <c r="H1506" s="109"/>
      <c r="I1506" s="137"/>
      <c r="J1506" s="133"/>
      <c r="K1506" s="137"/>
      <c r="L1506" s="109"/>
      <c r="M1506" s="172"/>
      <c r="N1506" s="109"/>
      <c r="O1506" s="137"/>
      <c r="P1506" s="137"/>
    </row>
    <row r="1507" spans="1:16">
      <c r="A1507" s="130"/>
      <c r="B1507" s="130"/>
      <c r="C1507" s="159"/>
      <c r="D1507" s="109"/>
      <c r="E1507" s="171"/>
      <c r="F1507" s="109"/>
      <c r="G1507" s="171"/>
      <c r="H1507" s="109"/>
      <c r="I1507" s="137"/>
      <c r="J1507" s="133"/>
      <c r="K1507" s="137"/>
      <c r="L1507" s="109"/>
      <c r="M1507" s="172"/>
      <c r="N1507" s="109"/>
      <c r="O1507" s="137"/>
      <c r="P1507" s="137"/>
    </row>
    <row r="1508" spans="1:16">
      <c r="A1508" s="130"/>
      <c r="B1508" s="130"/>
      <c r="C1508" s="159"/>
      <c r="D1508" s="109"/>
      <c r="E1508" s="171"/>
      <c r="F1508" s="109"/>
      <c r="G1508" s="171"/>
      <c r="H1508" s="109"/>
      <c r="I1508" s="137"/>
      <c r="J1508" s="133"/>
      <c r="K1508" s="137"/>
      <c r="L1508" s="109"/>
      <c r="M1508" s="172"/>
      <c r="N1508" s="109"/>
      <c r="O1508" s="137"/>
      <c r="P1508" s="137"/>
    </row>
    <row r="1509" spans="1:16">
      <c r="A1509" s="130"/>
      <c r="B1509" s="130"/>
      <c r="C1509" s="159"/>
      <c r="D1509" s="109"/>
      <c r="E1509" s="171"/>
      <c r="F1509" s="109"/>
      <c r="G1509" s="171"/>
      <c r="H1509" s="109"/>
      <c r="I1509" s="137"/>
      <c r="J1509" s="133"/>
      <c r="K1509" s="137"/>
      <c r="L1509" s="109"/>
      <c r="M1509" s="172"/>
      <c r="N1509" s="109"/>
      <c r="O1509" s="137"/>
      <c r="P1509" s="137"/>
    </row>
    <row r="1510" spans="1:16">
      <c r="A1510" s="130"/>
      <c r="B1510" s="130"/>
      <c r="C1510" s="159"/>
      <c r="D1510" s="109"/>
      <c r="E1510" s="171"/>
      <c r="F1510" s="109"/>
      <c r="G1510" s="171"/>
      <c r="H1510" s="109"/>
      <c r="I1510" s="137"/>
      <c r="J1510" s="133"/>
      <c r="K1510" s="137"/>
      <c r="L1510" s="109"/>
      <c r="M1510" s="172"/>
      <c r="N1510" s="109"/>
      <c r="O1510" s="137"/>
      <c r="P1510" s="137"/>
    </row>
    <row r="1511" spans="1:16">
      <c r="A1511" s="130"/>
      <c r="B1511" s="130"/>
      <c r="C1511" s="159"/>
      <c r="D1511" s="109"/>
      <c r="E1511" s="171"/>
      <c r="F1511" s="109"/>
      <c r="G1511" s="171"/>
      <c r="H1511" s="109"/>
      <c r="I1511" s="137"/>
      <c r="J1511" s="133"/>
      <c r="K1511" s="137"/>
      <c r="L1511" s="109"/>
      <c r="M1511" s="172"/>
      <c r="N1511" s="109"/>
      <c r="O1511" s="137"/>
      <c r="P1511" s="137"/>
    </row>
    <row r="1512" spans="1:16">
      <c r="A1512" s="130"/>
      <c r="B1512" s="130"/>
      <c r="C1512" s="159"/>
      <c r="D1512" s="109"/>
      <c r="E1512" s="171"/>
      <c r="F1512" s="109"/>
      <c r="G1512" s="171"/>
      <c r="H1512" s="109"/>
      <c r="I1512" s="137"/>
      <c r="J1512" s="133"/>
      <c r="K1512" s="137"/>
      <c r="L1512" s="109"/>
      <c r="M1512" s="172"/>
      <c r="N1512" s="109"/>
      <c r="O1512" s="137"/>
      <c r="P1512" s="137"/>
    </row>
    <row r="1513" spans="1:16">
      <c r="A1513" s="130"/>
      <c r="B1513" s="130"/>
      <c r="C1513" s="159"/>
      <c r="D1513" s="109"/>
      <c r="E1513" s="171"/>
      <c r="F1513" s="109"/>
      <c r="G1513" s="171"/>
      <c r="H1513" s="109"/>
      <c r="I1513" s="137"/>
      <c r="J1513" s="133"/>
      <c r="K1513" s="137"/>
      <c r="L1513" s="109"/>
      <c r="M1513" s="172"/>
      <c r="N1513" s="109"/>
      <c r="O1513" s="137"/>
      <c r="P1513" s="137"/>
    </row>
    <row r="1514" spans="1:16">
      <c r="A1514" s="162"/>
      <c r="B1514" s="130"/>
      <c r="C1514" s="159"/>
      <c r="D1514" s="109"/>
      <c r="E1514" s="171"/>
      <c r="F1514" s="109"/>
      <c r="G1514" s="171"/>
      <c r="H1514" s="109"/>
      <c r="I1514" s="137"/>
      <c r="J1514" s="133"/>
      <c r="K1514" s="137"/>
      <c r="L1514" s="109"/>
      <c r="M1514" s="172"/>
      <c r="N1514" s="109"/>
      <c r="O1514" s="137"/>
      <c r="P1514" s="137"/>
    </row>
    <row r="1515" spans="1:16">
      <c r="A1515" s="130"/>
      <c r="B1515" s="130"/>
      <c r="C1515" s="159"/>
      <c r="D1515" s="109"/>
      <c r="E1515" s="171"/>
      <c r="F1515" s="109"/>
      <c r="G1515" s="171"/>
      <c r="H1515" s="109"/>
      <c r="I1515" s="137"/>
      <c r="J1515" s="133"/>
      <c r="K1515" s="137"/>
      <c r="L1515" s="109"/>
      <c r="M1515" s="172"/>
      <c r="N1515" s="109"/>
      <c r="O1515" s="137"/>
      <c r="P1515" s="137"/>
    </row>
    <row r="1516" spans="1:16">
      <c r="A1516" s="130"/>
      <c r="B1516" s="130"/>
      <c r="C1516" s="159"/>
      <c r="D1516" s="109"/>
      <c r="E1516" s="171"/>
      <c r="F1516" s="109"/>
      <c r="G1516" s="171"/>
      <c r="H1516" s="109"/>
      <c r="I1516" s="137"/>
      <c r="J1516" s="133"/>
      <c r="K1516" s="137"/>
      <c r="L1516" s="109"/>
      <c r="M1516" s="172"/>
      <c r="N1516" s="109"/>
      <c r="O1516" s="137"/>
      <c r="P1516" s="137"/>
    </row>
    <row r="1517" spans="1:16">
      <c r="A1517" s="130"/>
      <c r="B1517" s="130"/>
      <c r="C1517" s="159"/>
      <c r="D1517" s="109"/>
      <c r="E1517" s="171"/>
      <c r="F1517" s="109"/>
      <c r="G1517" s="171"/>
      <c r="H1517" s="109"/>
      <c r="I1517" s="137"/>
      <c r="J1517" s="133"/>
      <c r="K1517" s="137"/>
      <c r="L1517" s="109"/>
      <c r="M1517" s="172"/>
      <c r="N1517" s="109"/>
      <c r="O1517" s="137"/>
      <c r="P1517" s="137"/>
    </row>
    <row r="1518" spans="1:16">
      <c r="A1518" s="130"/>
      <c r="B1518" s="130"/>
      <c r="C1518" s="159"/>
      <c r="D1518" s="109"/>
      <c r="E1518" s="171"/>
      <c r="F1518" s="109"/>
      <c r="G1518" s="171"/>
      <c r="H1518" s="109"/>
      <c r="I1518" s="137"/>
      <c r="J1518" s="133"/>
      <c r="K1518" s="137"/>
      <c r="L1518" s="109"/>
      <c r="M1518" s="172"/>
      <c r="N1518" s="109"/>
      <c r="O1518" s="137"/>
      <c r="P1518" s="137"/>
    </row>
    <row r="1519" spans="1:16">
      <c r="A1519" s="130"/>
      <c r="B1519" s="130"/>
      <c r="C1519" s="159"/>
      <c r="D1519" s="109"/>
      <c r="E1519" s="171"/>
      <c r="F1519" s="109"/>
      <c r="G1519" s="171"/>
      <c r="H1519" s="109"/>
      <c r="I1519" s="137"/>
      <c r="J1519" s="133"/>
      <c r="K1519" s="137"/>
      <c r="L1519" s="109"/>
      <c r="M1519" s="172"/>
      <c r="N1519" s="109"/>
      <c r="O1519" s="137"/>
      <c r="P1519" s="137"/>
    </row>
    <row r="1520" spans="1:16">
      <c r="A1520" s="130"/>
      <c r="B1520" s="130"/>
      <c r="C1520" s="159"/>
      <c r="D1520" s="109"/>
      <c r="E1520" s="171"/>
      <c r="F1520" s="109"/>
      <c r="G1520" s="171"/>
      <c r="H1520" s="109"/>
      <c r="I1520" s="137"/>
      <c r="J1520" s="133"/>
      <c r="K1520" s="137"/>
      <c r="L1520" s="109"/>
      <c r="M1520" s="172"/>
      <c r="N1520" s="109"/>
      <c r="O1520" s="137"/>
      <c r="P1520" s="137"/>
    </row>
    <row r="1521" spans="1:16">
      <c r="A1521" s="130"/>
      <c r="B1521" s="130"/>
      <c r="C1521" s="159"/>
      <c r="D1521" s="109"/>
      <c r="E1521" s="171"/>
      <c r="F1521" s="109"/>
      <c r="G1521" s="171"/>
      <c r="H1521" s="109"/>
      <c r="I1521" s="137"/>
      <c r="J1521" s="133"/>
      <c r="K1521" s="137"/>
      <c r="L1521" s="109"/>
      <c r="M1521" s="172"/>
      <c r="N1521" s="109"/>
      <c r="O1521" s="137"/>
      <c r="P1521" s="137"/>
    </row>
    <row r="1522" spans="1:16">
      <c r="A1522" s="130"/>
      <c r="B1522" s="130"/>
      <c r="C1522" s="159"/>
      <c r="D1522" s="109"/>
      <c r="E1522" s="171"/>
      <c r="F1522" s="109"/>
      <c r="G1522" s="171"/>
      <c r="H1522" s="109"/>
      <c r="I1522" s="137"/>
      <c r="J1522" s="133"/>
      <c r="K1522" s="137"/>
      <c r="L1522" s="109"/>
      <c r="M1522" s="172"/>
      <c r="N1522" s="109"/>
      <c r="O1522" s="137"/>
      <c r="P1522" s="137"/>
    </row>
    <row r="1523" spans="1:16">
      <c r="A1523" s="130"/>
      <c r="B1523" s="130"/>
      <c r="C1523" s="159"/>
      <c r="D1523" s="109"/>
      <c r="E1523" s="171"/>
      <c r="F1523" s="109"/>
      <c r="G1523" s="171"/>
      <c r="H1523" s="109"/>
      <c r="I1523" s="137"/>
      <c r="J1523" s="133"/>
      <c r="K1523" s="137"/>
      <c r="L1523" s="109"/>
      <c r="M1523" s="172"/>
      <c r="N1523" s="109"/>
      <c r="O1523" s="137"/>
      <c r="P1523" s="137"/>
    </row>
    <row r="1524" spans="1:16">
      <c r="A1524" s="130"/>
      <c r="B1524" s="130"/>
      <c r="C1524" s="159"/>
      <c r="D1524" s="109"/>
      <c r="E1524" s="171"/>
      <c r="F1524" s="109"/>
      <c r="G1524" s="171"/>
      <c r="H1524" s="109"/>
      <c r="I1524" s="137"/>
      <c r="J1524" s="133"/>
      <c r="K1524" s="137"/>
      <c r="L1524" s="109"/>
      <c r="M1524" s="172"/>
      <c r="N1524" s="109"/>
      <c r="O1524" s="137"/>
      <c r="P1524" s="137"/>
    </row>
    <row r="1525" spans="1:16">
      <c r="A1525" s="162"/>
      <c r="B1525" s="130"/>
      <c r="C1525" s="159"/>
      <c r="D1525" s="109"/>
      <c r="E1525" s="171"/>
      <c r="F1525" s="109"/>
      <c r="G1525" s="171"/>
      <c r="H1525" s="109"/>
      <c r="I1525" s="137"/>
      <c r="J1525" s="133"/>
      <c r="K1525" s="137"/>
      <c r="L1525" s="109"/>
      <c r="M1525" s="172"/>
      <c r="N1525" s="109"/>
      <c r="O1525" s="137"/>
      <c r="P1525" s="137"/>
    </row>
    <row r="1526" spans="1:16">
      <c r="A1526" s="130"/>
      <c r="B1526" s="130"/>
      <c r="C1526" s="159"/>
      <c r="D1526" s="109"/>
      <c r="E1526" s="171"/>
      <c r="F1526" s="109"/>
      <c r="G1526" s="171"/>
      <c r="H1526" s="109"/>
      <c r="I1526" s="137"/>
      <c r="J1526" s="133"/>
      <c r="K1526" s="137"/>
      <c r="L1526" s="109"/>
      <c r="M1526" s="172"/>
      <c r="N1526" s="109"/>
      <c r="O1526" s="137"/>
      <c r="P1526" s="137"/>
    </row>
    <row r="1527" spans="1:16">
      <c r="A1527" s="130"/>
      <c r="B1527" s="130"/>
      <c r="C1527" s="159"/>
      <c r="D1527" s="109"/>
      <c r="E1527" s="171"/>
      <c r="F1527" s="109"/>
      <c r="G1527" s="171"/>
      <c r="H1527" s="109"/>
      <c r="I1527" s="137"/>
      <c r="J1527" s="133"/>
      <c r="K1527" s="137"/>
      <c r="L1527" s="109"/>
      <c r="M1527" s="172"/>
      <c r="N1527" s="109"/>
      <c r="O1527" s="137"/>
      <c r="P1527" s="137"/>
    </row>
    <row r="1528" spans="1:16">
      <c r="A1528" s="130"/>
      <c r="B1528" s="130"/>
      <c r="C1528" s="159"/>
      <c r="D1528" s="109"/>
      <c r="E1528" s="171"/>
      <c r="F1528" s="109"/>
      <c r="G1528" s="171"/>
      <c r="H1528" s="109"/>
      <c r="I1528" s="137"/>
      <c r="J1528" s="133"/>
      <c r="K1528" s="137"/>
      <c r="L1528" s="109"/>
      <c r="M1528" s="172"/>
      <c r="N1528" s="109"/>
      <c r="O1528" s="137"/>
      <c r="P1528" s="137"/>
    </row>
    <row r="1529" spans="1:16">
      <c r="A1529" s="130"/>
      <c r="B1529" s="130"/>
      <c r="C1529" s="159"/>
      <c r="D1529" s="109"/>
      <c r="E1529" s="171"/>
      <c r="F1529" s="109"/>
      <c r="G1529" s="171"/>
      <c r="H1529" s="109"/>
      <c r="I1529" s="137"/>
      <c r="J1529" s="133"/>
      <c r="K1529" s="137"/>
      <c r="L1529" s="109"/>
      <c r="M1529" s="172"/>
      <c r="N1529" s="109"/>
      <c r="O1529" s="137"/>
      <c r="P1529" s="137"/>
    </row>
    <row r="1530" spans="1:16">
      <c r="A1530" s="130"/>
      <c r="B1530" s="130"/>
      <c r="C1530" s="159"/>
      <c r="D1530" s="109"/>
      <c r="E1530" s="171"/>
      <c r="F1530" s="109"/>
      <c r="G1530" s="171"/>
      <c r="H1530" s="109"/>
      <c r="I1530" s="137"/>
      <c r="J1530" s="133"/>
      <c r="K1530" s="137"/>
      <c r="L1530" s="109"/>
      <c r="M1530" s="172"/>
      <c r="N1530" s="109"/>
      <c r="O1530" s="137"/>
      <c r="P1530" s="137"/>
    </row>
    <row r="1531" spans="1:16">
      <c r="A1531" s="130"/>
      <c r="B1531" s="130"/>
      <c r="C1531" s="159"/>
      <c r="D1531" s="109"/>
      <c r="E1531" s="171"/>
      <c r="F1531" s="109"/>
      <c r="G1531" s="171"/>
      <c r="H1531" s="109"/>
      <c r="I1531" s="137"/>
      <c r="J1531" s="133"/>
      <c r="K1531" s="137"/>
      <c r="L1531" s="109"/>
      <c r="M1531" s="172"/>
      <c r="N1531" s="109"/>
      <c r="O1531" s="137"/>
      <c r="P1531" s="137"/>
    </row>
    <row r="1532" spans="1:16">
      <c r="A1532" s="130"/>
      <c r="B1532" s="130"/>
      <c r="C1532" s="159"/>
      <c r="D1532" s="109"/>
      <c r="E1532" s="171"/>
      <c r="F1532" s="109"/>
      <c r="G1532" s="171"/>
      <c r="H1532" s="109"/>
      <c r="I1532" s="137"/>
      <c r="J1532" s="133"/>
      <c r="K1532" s="137"/>
      <c r="L1532" s="109"/>
      <c r="M1532" s="172"/>
      <c r="N1532" s="109"/>
      <c r="O1532" s="137"/>
      <c r="P1532" s="137"/>
    </row>
    <row r="1533" spans="1:16">
      <c r="A1533" s="130"/>
      <c r="B1533" s="130"/>
      <c r="C1533" s="159"/>
      <c r="D1533" s="109"/>
      <c r="E1533" s="171"/>
      <c r="F1533" s="109"/>
      <c r="G1533" s="171"/>
      <c r="H1533" s="109"/>
      <c r="I1533" s="137"/>
      <c r="J1533" s="133"/>
      <c r="K1533" s="137"/>
      <c r="L1533" s="109"/>
      <c r="M1533" s="172"/>
      <c r="N1533" s="109"/>
      <c r="O1533" s="137"/>
      <c r="P1533" s="137"/>
    </row>
    <row r="1534" spans="1:16">
      <c r="A1534" s="130"/>
      <c r="B1534" s="130"/>
      <c r="C1534" s="159"/>
      <c r="D1534" s="109"/>
      <c r="E1534" s="171"/>
      <c r="F1534" s="109"/>
      <c r="G1534" s="171"/>
      <c r="H1534" s="109"/>
      <c r="I1534" s="137"/>
      <c r="J1534" s="133"/>
      <c r="K1534" s="137"/>
      <c r="L1534" s="109"/>
      <c r="M1534" s="172"/>
      <c r="N1534" s="109"/>
      <c r="O1534" s="137"/>
      <c r="P1534" s="137"/>
    </row>
    <row r="1535" spans="1:16">
      <c r="A1535" s="130"/>
      <c r="B1535" s="130"/>
      <c r="C1535" s="159"/>
      <c r="D1535" s="109"/>
      <c r="E1535" s="171"/>
      <c r="F1535" s="109"/>
      <c r="G1535" s="171"/>
      <c r="H1535" s="109"/>
      <c r="I1535" s="137"/>
      <c r="J1535" s="133"/>
      <c r="K1535" s="137"/>
      <c r="L1535" s="109"/>
      <c r="M1535" s="172"/>
      <c r="N1535" s="109"/>
      <c r="O1535" s="137"/>
      <c r="P1535" s="137"/>
    </row>
    <row r="1536" spans="1:16">
      <c r="A1536" s="162"/>
      <c r="B1536" s="130"/>
      <c r="C1536" s="159"/>
      <c r="D1536" s="109"/>
      <c r="E1536" s="171"/>
      <c r="F1536" s="109"/>
      <c r="G1536" s="171"/>
      <c r="H1536" s="109"/>
      <c r="I1536" s="137"/>
      <c r="J1536" s="133"/>
      <c r="K1536" s="137"/>
      <c r="L1536" s="109"/>
      <c r="M1536" s="172"/>
      <c r="N1536" s="109"/>
      <c r="O1536" s="137"/>
      <c r="P1536" s="137"/>
    </row>
    <row r="1537" spans="1:16">
      <c r="A1537" s="130"/>
      <c r="B1537" s="130"/>
      <c r="C1537" s="159"/>
      <c r="D1537" s="109"/>
      <c r="E1537" s="171"/>
      <c r="F1537" s="109"/>
      <c r="G1537" s="171"/>
      <c r="H1537" s="109"/>
      <c r="I1537" s="137"/>
      <c r="J1537" s="133"/>
      <c r="K1537" s="137"/>
      <c r="L1537" s="109"/>
      <c r="M1537" s="172"/>
      <c r="N1537" s="109"/>
      <c r="O1537" s="137"/>
      <c r="P1537" s="137"/>
    </row>
    <row r="1538" spans="1:16">
      <c r="A1538" s="130"/>
      <c r="B1538" s="130"/>
      <c r="C1538" s="159"/>
      <c r="D1538" s="109"/>
      <c r="E1538" s="171"/>
      <c r="F1538" s="109"/>
      <c r="G1538" s="171"/>
      <c r="H1538" s="109"/>
      <c r="I1538" s="137"/>
      <c r="J1538" s="133"/>
      <c r="K1538" s="137"/>
      <c r="L1538" s="109"/>
      <c r="M1538" s="172"/>
      <c r="N1538" s="109"/>
      <c r="O1538" s="137"/>
      <c r="P1538" s="137"/>
    </row>
    <row r="1539" spans="1:16">
      <c r="A1539" s="130"/>
      <c r="B1539" s="130"/>
      <c r="C1539" s="159"/>
      <c r="D1539" s="109"/>
      <c r="E1539" s="171"/>
      <c r="F1539" s="109"/>
      <c r="G1539" s="171"/>
      <c r="H1539" s="109"/>
      <c r="I1539" s="137"/>
      <c r="J1539" s="133"/>
      <c r="K1539" s="137"/>
      <c r="L1539" s="109"/>
      <c r="M1539" s="172"/>
      <c r="N1539" s="109"/>
      <c r="O1539" s="137"/>
      <c r="P1539" s="137"/>
    </row>
    <row r="1540" spans="1:16">
      <c r="A1540" s="130"/>
      <c r="B1540" s="130"/>
      <c r="C1540" s="159"/>
      <c r="D1540" s="109"/>
      <c r="E1540" s="171"/>
      <c r="F1540" s="109"/>
      <c r="G1540" s="171"/>
      <c r="H1540" s="109"/>
      <c r="I1540" s="137"/>
      <c r="J1540" s="133"/>
      <c r="K1540" s="137"/>
      <c r="L1540" s="109"/>
      <c r="M1540" s="172"/>
      <c r="N1540" s="109"/>
      <c r="O1540" s="137"/>
      <c r="P1540" s="137"/>
    </row>
    <row r="1541" spans="1:16">
      <c r="A1541" s="130"/>
      <c r="B1541" s="130"/>
      <c r="C1541" s="159"/>
      <c r="D1541" s="109"/>
      <c r="E1541" s="171"/>
      <c r="F1541" s="109"/>
      <c r="G1541" s="171"/>
      <c r="H1541" s="109"/>
      <c r="I1541" s="137"/>
      <c r="J1541" s="133"/>
      <c r="K1541" s="137"/>
      <c r="L1541" s="109"/>
      <c r="M1541" s="172"/>
      <c r="N1541" s="109"/>
      <c r="O1541" s="137"/>
      <c r="P1541" s="137"/>
    </row>
    <row r="1542" spans="1:16">
      <c r="A1542" s="130"/>
      <c r="B1542" s="130"/>
      <c r="C1542" s="159"/>
      <c r="D1542" s="109"/>
      <c r="E1542" s="171"/>
      <c r="F1542" s="109"/>
      <c r="G1542" s="171"/>
      <c r="H1542" s="109"/>
      <c r="I1542" s="137"/>
      <c r="J1542" s="133"/>
      <c r="K1542" s="137"/>
      <c r="L1542" s="109"/>
      <c r="M1542" s="172"/>
      <c r="N1542" s="109"/>
      <c r="O1542" s="137"/>
      <c r="P1542" s="137"/>
    </row>
    <row r="1543" spans="1:16">
      <c r="A1543" s="130"/>
      <c r="B1543" s="130"/>
      <c r="C1543" s="159"/>
      <c r="D1543" s="109"/>
      <c r="E1543" s="171"/>
      <c r="F1543" s="109"/>
      <c r="G1543" s="171"/>
      <c r="H1543" s="109"/>
      <c r="I1543" s="137"/>
      <c r="J1543" s="133"/>
      <c r="K1543" s="137"/>
      <c r="L1543" s="109"/>
      <c r="M1543" s="172"/>
      <c r="N1543" s="109"/>
      <c r="O1543" s="137"/>
      <c r="P1543" s="137"/>
    </row>
    <row r="1544" spans="1:16">
      <c r="A1544" s="130"/>
      <c r="B1544" s="130"/>
      <c r="C1544" s="159"/>
      <c r="D1544" s="109"/>
      <c r="E1544" s="171"/>
      <c r="F1544" s="109"/>
      <c r="G1544" s="171"/>
      <c r="H1544" s="109"/>
      <c r="I1544" s="137"/>
      <c r="J1544" s="133"/>
      <c r="K1544" s="137"/>
      <c r="L1544" s="109"/>
      <c r="M1544" s="172"/>
      <c r="N1544" s="109"/>
      <c r="O1544" s="137"/>
      <c r="P1544" s="137"/>
    </row>
    <row r="1545" spans="1:16">
      <c r="A1545" s="130"/>
      <c r="B1545" s="130"/>
      <c r="C1545" s="159"/>
      <c r="D1545" s="109"/>
      <c r="E1545" s="171"/>
      <c r="F1545" s="109"/>
      <c r="G1545" s="171"/>
      <c r="H1545" s="109"/>
      <c r="I1545" s="137"/>
      <c r="J1545" s="133"/>
      <c r="K1545" s="137"/>
      <c r="L1545" s="109"/>
      <c r="M1545" s="172"/>
      <c r="N1545" s="109"/>
      <c r="O1545" s="137"/>
      <c r="P1545" s="137"/>
    </row>
    <row r="1546" spans="1:16">
      <c r="A1546" s="130"/>
      <c r="B1546" s="130"/>
      <c r="C1546" s="159"/>
      <c r="D1546" s="109"/>
      <c r="E1546" s="171"/>
      <c r="F1546" s="109"/>
      <c r="G1546" s="171"/>
      <c r="H1546" s="109"/>
      <c r="I1546" s="137"/>
      <c r="J1546" s="133"/>
      <c r="K1546" s="137"/>
      <c r="L1546" s="109"/>
      <c r="M1546" s="172"/>
      <c r="N1546" s="109"/>
      <c r="O1546" s="137"/>
      <c r="P1546" s="137"/>
    </row>
    <row r="1547" spans="1:16">
      <c r="A1547" s="162"/>
      <c r="B1547" s="130"/>
      <c r="C1547" s="159"/>
      <c r="D1547" s="109"/>
      <c r="E1547" s="171"/>
      <c r="F1547" s="109"/>
      <c r="G1547" s="171"/>
      <c r="H1547" s="109"/>
      <c r="I1547" s="137"/>
      <c r="J1547" s="133"/>
      <c r="K1547" s="137"/>
      <c r="L1547" s="109"/>
      <c r="M1547" s="172"/>
      <c r="N1547" s="109"/>
      <c r="O1547" s="137"/>
      <c r="P1547" s="137"/>
    </row>
    <row r="1548" spans="1:16">
      <c r="A1548" s="130"/>
      <c r="B1548" s="130"/>
      <c r="C1548" s="159"/>
      <c r="D1548" s="109"/>
      <c r="E1548" s="171"/>
      <c r="F1548" s="109"/>
      <c r="G1548" s="171"/>
      <c r="H1548" s="109"/>
      <c r="I1548" s="137"/>
      <c r="J1548" s="133"/>
      <c r="K1548" s="137"/>
      <c r="L1548" s="109"/>
      <c r="M1548" s="172"/>
      <c r="N1548" s="109"/>
      <c r="O1548" s="137"/>
      <c r="P1548" s="137"/>
    </row>
    <row r="1549" spans="1:16">
      <c r="A1549" s="130"/>
      <c r="B1549" s="130"/>
      <c r="C1549" s="159"/>
      <c r="D1549" s="109"/>
      <c r="E1549" s="171"/>
      <c r="F1549" s="109"/>
      <c r="G1549" s="171"/>
      <c r="H1549" s="109"/>
      <c r="I1549" s="137"/>
      <c r="J1549" s="133"/>
      <c r="K1549" s="137"/>
      <c r="L1549" s="109"/>
      <c r="M1549" s="172"/>
      <c r="N1549" s="109"/>
      <c r="O1549" s="137"/>
      <c r="P1549" s="137"/>
    </row>
    <row r="1550" spans="1:16">
      <c r="A1550" s="130"/>
      <c r="B1550" s="130"/>
      <c r="C1550" s="159"/>
      <c r="D1550" s="109"/>
      <c r="E1550" s="171"/>
      <c r="F1550" s="109"/>
      <c r="G1550" s="171"/>
      <c r="H1550" s="109"/>
      <c r="I1550" s="137"/>
      <c r="J1550" s="133"/>
      <c r="K1550" s="137"/>
      <c r="L1550" s="109"/>
      <c r="M1550" s="172"/>
      <c r="N1550" s="109"/>
      <c r="O1550" s="137"/>
      <c r="P1550" s="137"/>
    </row>
    <row r="1551" spans="1:16">
      <c r="A1551" s="130"/>
      <c r="B1551" s="130"/>
      <c r="C1551" s="159"/>
      <c r="D1551" s="109"/>
      <c r="E1551" s="171"/>
      <c r="F1551" s="109"/>
      <c r="G1551" s="171"/>
      <c r="H1551" s="109"/>
      <c r="I1551" s="137"/>
      <c r="J1551" s="133"/>
      <c r="K1551" s="137"/>
      <c r="L1551" s="109"/>
      <c r="M1551" s="172"/>
      <c r="N1551" s="109"/>
      <c r="O1551" s="137"/>
      <c r="P1551" s="137"/>
    </row>
    <row r="1552" spans="1:16">
      <c r="A1552" s="130"/>
      <c r="B1552" s="130"/>
      <c r="C1552" s="159"/>
      <c r="D1552" s="109"/>
      <c r="E1552" s="171"/>
      <c r="F1552" s="109"/>
      <c r="G1552" s="171"/>
      <c r="H1552" s="109"/>
      <c r="I1552" s="137"/>
      <c r="J1552" s="133"/>
      <c r="K1552" s="137"/>
      <c r="L1552" s="109"/>
      <c r="M1552" s="172"/>
      <c r="N1552" s="109"/>
      <c r="O1552" s="137"/>
      <c r="P1552" s="137"/>
    </row>
    <row r="1553" spans="1:16">
      <c r="A1553" s="130"/>
      <c r="B1553" s="130"/>
      <c r="C1553" s="159"/>
      <c r="D1553" s="109"/>
      <c r="E1553" s="171"/>
      <c r="F1553" s="109"/>
      <c r="G1553" s="171"/>
      <c r="H1553" s="109"/>
      <c r="I1553" s="137"/>
      <c r="J1553" s="133"/>
      <c r="K1553" s="137"/>
      <c r="L1553" s="109"/>
      <c r="M1553" s="172"/>
      <c r="N1553" s="109"/>
      <c r="O1553" s="137"/>
      <c r="P1553" s="137"/>
    </row>
    <row r="1554" spans="1:16">
      <c r="A1554" s="130"/>
      <c r="B1554" s="130"/>
      <c r="C1554" s="159"/>
      <c r="D1554" s="109"/>
      <c r="E1554" s="171"/>
      <c r="F1554" s="109"/>
      <c r="G1554" s="171"/>
      <c r="H1554" s="109"/>
      <c r="I1554" s="137"/>
      <c r="J1554" s="133"/>
      <c r="K1554" s="137"/>
      <c r="L1554" s="109"/>
      <c r="M1554" s="172"/>
      <c r="N1554" s="109"/>
      <c r="O1554" s="137"/>
      <c r="P1554" s="137"/>
    </row>
    <row r="1555" spans="1:16">
      <c r="A1555" s="130"/>
      <c r="B1555" s="130"/>
      <c r="C1555" s="159"/>
      <c r="D1555" s="109"/>
      <c r="E1555" s="171"/>
      <c r="F1555" s="109"/>
      <c r="G1555" s="171"/>
      <c r="H1555" s="109"/>
      <c r="I1555" s="137"/>
      <c r="J1555" s="133"/>
      <c r="K1555" s="137"/>
      <c r="L1555" s="109"/>
      <c r="M1555" s="172"/>
      <c r="N1555" s="109"/>
      <c r="O1555" s="137"/>
      <c r="P1555" s="137"/>
    </row>
    <row r="1556" spans="1:16">
      <c r="A1556" s="130"/>
      <c r="B1556" s="130"/>
      <c r="C1556" s="159"/>
      <c r="D1556" s="109"/>
      <c r="E1556" s="171"/>
      <c r="F1556" s="109"/>
      <c r="G1556" s="171"/>
      <c r="H1556" s="109"/>
      <c r="I1556" s="137"/>
      <c r="J1556" s="133"/>
      <c r="K1556" s="137"/>
      <c r="L1556" s="109"/>
      <c r="M1556" s="172"/>
      <c r="N1556" s="109"/>
      <c r="O1556" s="137"/>
      <c r="P1556" s="137"/>
    </row>
    <row r="1557" spans="1:16">
      <c r="A1557" s="130"/>
      <c r="B1557" s="130"/>
      <c r="C1557" s="159"/>
      <c r="D1557" s="109"/>
      <c r="E1557" s="171"/>
      <c r="F1557" s="109"/>
      <c r="G1557" s="171"/>
      <c r="H1557" s="109"/>
      <c r="I1557" s="137"/>
      <c r="J1557" s="133"/>
      <c r="K1557" s="137"/>
      <c r="L1557" s="109"/>
      <c r="M1557" s="172"/>
      <c r="N1557" s="109"/>
      <c r="O1557" s="137"/>
      <c r="P1557" s="137"/>
    </row>
    <row r="1558" spans="1:16">
      <c r="A1558" s="162"/>
      <c r="B1558" s="130"/>
      <c r="C1558" s="159"/>
      <c r="D1558" s="109"/>
      <c r="E1558" s="171"/>
      <c r="F1558" s="109"/>
      <c r="G1558" s="171"/>
      <c r="H1558" s="109"/>
      <c r="I1558" s="137"/>
      <c r="J1558" s="133"/>
      <c r="K1558" s="137"/>
      <c r="L1558" s="109"/>
      <c r="M1558" s="172"/>
      <c r="N1558" s="109"/>
      <c r="O1558" s="137"/>
      <c r="P1558" s="137"/>
    </row>
    <row r="1559" spans="1:16">
      <c r="A1559" s="130"/>
      <c r="B1559" s="130"/>
      <c r="C1559" s="159"/>
      <c r="D1559" s="109"/>
      <c r="E1559" s="171"/>
      <c r="F1559" s="109"/>
      <c r="G1559" s="171"/>
      <c r="H1559" s="109"/>
      <c r="I1559" s="137"/>
      <c r="J1559" s="133"/>
      <c r="K1559" s="137"/>
      <c r="L1559" s="109"/>
      <c r="M1559" s="172"/>
      <c r="N1559" s="109"/>
      <c r="O1559" s="137"/>
      <c r="P1559" s="137"/>
    </row>
    <row r="1560" spans="1:16">
      <c r="A1560" s="130"/>
      <c r="B1560" s="130"/>
      <c r="C1560" s="159"/>
      <c r="D1560" s="109"/>
      <c r="E1560" s="171"/>
      <c r="F1560" s="109"/>
      <c r="G1560" s="171"/>
      <c r="H1560" s="109"/>
      <c r="I1560" s="137"/>
      <c r="J1560" s="133"/>
      <c r="K1560" s="137"/>
      <c r="L1560" s="109"/>
      <c r="M1560" s="172"/>
      <c r="N1560" s="109"/>
      <c r="O1560" s="137"/>
      <c r="P1560" s="137"/>
    </row>
    <row r="1561" spans="1:16">
      <c r="A1561" s="130"/>
      <c r="B1561" s="130"/>
      <c r="C1561" s="159"/>
      <c r="D1561" s="109"/>
      <c r="E1561" s="171"/>
      <c r="F1561" s="109"/>
      <c r="G1561" s="171"/>
      <c r="H1561" s="109"/>
      <c r="I1561" s="137"/>
      <c r="J1561" s="133"/>
      <c r="K1561" s="137"/>
      <c r="L1561" s="109"/>
      <c r="M1561" s="172"/>
      <c r="N1561" s="109"/>
      <c r="O1561" s="137"/>
      <c r="P1561" s="137"/>
    </row>
    <row r="1562" spans="1:16">
      <c r="A1562" s="130"/>
      <c r="B1562" s="130"/>
      <c r="C1562" s="159"/>
      <c r="D1562" s="109"/>
      <c r="E1562" s="171"/>
      <c r="F1562" s="109"/>
      <c r="G1562" s="171"/>
      <c r="H1562" s="109"/>
      <c r="I1562" s="137"/>
      <c r="J1562" s="133"/>
      <c r="K1562" s="137"/>
      <c r="L1562" s="109"/>
      <c r="M1562" s="172"/>
      <c r="N1562" s="109"/>
      <c r="O1562" s="137"/>
      <c r="P1562" s="137"/>
    </row>
    <row r="1563" spans="1:16">
      <c r="A1563" s="130"/>
      <c r="B1563" s="130"/>
      <c r="C1563" s="159"/>
      <c r="D1563" s="109"/>
      <c r="E1563" s="171"/>
      <c r="F1563" s="109"/>
      <c r="G1563" s="171"/>
      <c r="H1563" s="109"/>
      <c r="I1563" s="137"/>
      <c r="J1563" s="133"/>
      <c r="K1563" s="137"/>
      <c r="L1563" s="109"/>
      <c r="M1563" s="172"/>
      <c r="N1563" s="109"/>
      <c r="O1563" s="137"/>
      <c r="P1563" s="137"/>
    </row>
    <row r="1564" spans="1:16">
      <c r="A1564" s="130"/>
      <c r="B1564" s="130"/>
      <c r="C1564" s="159"/>
      <c r="D1564" s="109"/>
      <c r="E1564" s="171"/>
      <c r="F1564" s="109"/>
      <c r="G1564" s="171"/>
      <c r="H1564" s="109"/>
      <c r="I1564" s="137"/>
      <c r="J1564" s="133"/>
      <c r="K1564" s="137"/>
      <c r="L1564" s="109"/>
      <c r="M1564" s="172"/>
      <c r="N1564" s="109"/>
      <c r="O1564" s="137"/>
      <c r="P1564" s="137"/>
    </row>
    <row r="1565" spans="1:16">
      <c r="A1565" s="130"/>
      <c r="B1565" s="130"/>
      <c r="C1565" s="159"/>
      <c r="D1565" s="109"/>
      <c r="E1565" s="171"/>
      <c r="F1565" s="109"/>
      <c r="G1565" s="171"/>
      <c r="H1565" s="109"/>
      <c r="I1565" s="137"/>
      <c r="J1565" s="133"/>
      <c r="K1565" s="137"/>
      <c r="L1565" s="109"/>
      <c r="M1565" s="172"/>
      <c r="N1565" s="109"/>
      <c r="O1565" s="137"/>
      <c r="P1565" s="137"/>
    </row>
    <row r="1566" spans="1:16">
      <c r="A1566" s="130"/>
      <c r="B1566" s="130"/>
      <c r="C1566" s="159"/>
      <c r="D1566" s="109"/>
      <c r="E1566" s="171"/>
      <c r="F1566" s="109"/>
      <c r="G1566" s="171"/>
      <c r="H1566" s="109"/>
      <c r="I1566" s="137"/>
      <c r="J1566" s="133"/>
      <c r="K1566" s="137"/>
      <c r="L1566" s="109"/>
      <c r="M1566" s="172"/>
      <c r="N1566" s="109"/>
      <c r="O1566" s="137"/>
      <c r="P1566" s="137"/>
    </row>
    <row r="1567" spans="1:16">
      <c r="A1567" s="130"/>
      <c r="B1567" s="130"/>
      <c r="C1567" s="159"/>
      <c r="D1567" s="109"/>
      <c r="E1567" s="171"/>
      <c r="F1567" s="109"/>
      <c r="G1567" s="171"/>
      <c r="H1567" s="109"/>
      <c r="I1567" s="137"/>
      <c r="J1567" s="133"/>
      <c r="K1567" s="137"/>
      <c r="L1567" s="109"/>
      <c r="M1567" s="172"/>
      <c r="N1567" s="109"/>
      <c r="O1567" s="137"/>
      <c r="P1567" s="137"/>
    </row>
    <row r="1568" spans="1:16">
      <c r="A1568" s="130"/>
      <c r="B1568" s="130"/>
      <c r="C1568" s="159"/>
      <c r="D1568" s="109"/>
      <c r="E1568" s="171"/>
      <c r="F1568" s="109"/>
      <c r="G1568" s="171"/>
      <c r="H1568" s="109"/>
      <c r="I1568" s="137"/>
      <c r="J1568" s="133"/>
      <c r="K1568" s="137"/>
      <c r="L1568" s="109"/>
      <c r="M1568" s="172"/>
      <c r="N1568" s="109"/>
      <c r="O1568" s="137"/>
      <c r="P1568" s="137"/>
    </row>
    <row r="1569" spans="1:16">
      <c r="A1569" s="162"/>
      <c r="B1569" s="130"/>
      <c r="C1569" s="159"/>
      <c r="D1569" s="109"/>
      <c r="E1569" s="171"/>
      <c r="F1569" s="109"/>
      <c r="G1569" s="171"/>
      <c r="H1569" s="109"/>
      <c r="I1569" s="137"/>
      <c r="J1569" s="133"/>
      <c r="K1569" s="137"/>
      <c r="L1569" s="109"/>
      <c r="M1569" s="172"/>
      <c r="N1569" s="109"/>
      <c r="O1569" s="137"/>
      <c r="P1569" s="137"/>
    </row>
    <row r="1570" spans="1:16">
      <c r="A1570" s="130"/>
      <c r="B1570" s="130"/>
      <c r="C1570" s="159"/>
      <c r="D1570" s="109"/>
      <c r="E1570" s="171"/>
      <c r="F1570" s="109"/>
      <c r="G1570" s="171"/>
      <c r="H1570" s="109"/>
      <c r="I1570" s="137"/>
      <c r="J1570" s="133"/>
      <c r="K1570" s="137"/>
      <c r="L1570" s="109"/>
      <c r="M1570" s="172"/>
      <c r="N1570" s="109"/>
      <c r="O1570" s="137"/>
      <c r="P1570" s="137"/>
    </row>
    <row r="1571" spans="1:16">
      <c r="A1571" s="130"/>
      <c r="B1571" s="130"/>
      <c r="C1571" s="159"/>
      <c r="D1571" s="109"/>
      <c r="E1571" s="171"/>
      <c r="F1571" s="109"/>
      <c r="G1571" s="171"/>
      <c r="H1571" s="109"/>
      <c r="I1571" s="137"/>
      <c r="J1571" s="133"/>
      <c r="K1571" s="137"/>
      <c r="L1571" s="109"/>
      <c r="M1571" s="172"/>
      <c r="N1571" s="109"/>
      <c r="O1571" s="137"/>
      <c r="P1571" s="137"/>
    </row>
    <row r="1572" spans="1:16">
      <c r="A1572" s="130"/>
      <c r="B1572" s="130"/>
      <c r="C1572" s="159"/>
      <c r="D1572" s="109"/>
      <c r="E1572" s="171"/>
      <c r="F1572" s="109"/>
      <c r="G1572" s="171"/>
      <c r="H1572" s="109"/>
      <c r="I1572" s="137"/>
      <c r="J1572" s="133"/>
      <c r="K1572" s="137"/>
      <c r="L1572" s="109"/>
      <c r="M1572" s="172"/>
      <c r="N1572" s="109"/>
      <c r="O1572" s="137"/>
      <c r="P1572" s="137"/>
    </row>
    <row r="1573" spans="1:16">
      <c r="A1573" s="130"/>
      <c r="B1573" s="130"/>
      <c r="C1573" s="159"/>
      <c r="D1573" s="109"/>
      <c r="E1573" s="171"/>
      <c r="F1573" s="109"/>
      <c r="G1573" s="171"/>
      <c r="H1573" s="109"/>
      <c r="I1573" s="137"/>
      <c r="J1573" s="133"/>
      <c r="K1573" s="137"/>
      <c r="L1573" s="109"/>
      <c r="M1573" s="172"/>
      <c r="N1573" s="109"/>
      <c r="O1573" s="137"/>
      <c r="P1573" s="137"/>
    </row>
    <row r="1574" spans="1:16">
      <c r="A1574" s="130"/>
      <c r="B1574" s="130"/>
      <c r="C1574" s="159"/>
      <c r="D1574" s="109"/>
      <c r="E1574" s="171"/>
      <c r="F1574" s="109"/>
      <c r="G1574" s="171"/>
      <c r="H1574" s="109"/>
      <c r="I1574" s="137"/>
      <c r="J1574" s="133"/>
      <c r="K1574" s="137"/>
      <c r="L1574" s="109"/>
      <c r="M1574" s="172"/>
      <c r="N1574" s="109"/>
      <c r="O1574" s="137"/>
      <c r="P1574" s="137"/>
    </row>
    <row r="1575" spans="1:16">
      <c r="A1575" s="130"/>
      <c r="B1575" s="130"/>
      <c r="C1575" s="159"/>
      <c r="D1575" s="109"/>
      <c r="E1575" s="171"/>
      <c r="F1575" s="109"/>
      <c r="G1575" s="171"/>
      <c r="H1575" s="109"/>
      <c r="I1575" s="137"/>
      <c r="J1575" s="133"/>
      <c r="K1575" s="137"/>
      <c r="L1575" s="109"/>
      <c r="M1575" s="172"/>
      <c r="N1575" s="109"/>
      <c r="O1575" s="137"/>
      <c r="P1575" s="137"/>
    </row>
    <row r="1576" spans="1:16">
      <c r="A1576" s="130"/>
      <c r="B1576" s="130"/>
      <c r="C1576" s="159"/>
      <c r="D1576" s="109"/>
      <c r="E1576" s="171"/>
      <c r="F1576" s="109"/>
      <c r="G1576" s="171"/>
      <c r="H1576" s="109"/>
      <c r="I1576" s="137"/>
      <c r="J1576" s="133"/>
      <c r="K1576" s="137"/>
      <c r="L1576" s="109"/>
      <c r="M1576" s="172"/>
      <c r="N1576" s="109"/>
      <c r="O1576" s="137"/>
      <c r="P1576" s="137"/>
    </row>
    <row r="1577" spans="1:16">
      <c r="A1577" s="130"/>
      <c r="B1577" s="130"/>
      <c r="C1577" s="159"/>
      <c r="D1577" s="109"/>
      <c r="E1577" s="171"/>
      <c r="F1577" s="109"/>
      <c r="G1577" s="171"/>
      <c r="H1577" s="109"/>
      <c r="I1577" s="137"/>
      <c r="J1577" s="133"/>
      <c r="K1577" s="137"/>
      <c r="L1577" s="109"/>
      <c r="M1577" s="172"/>
      <c r="N1577" s="109"/>
      <c r="O1577" s="137"/>
      <c r="P1577" s="137"/>
    </row>
    <row r="1578" spans="1:16">
      <c r="A1578" s="130"/>
      <c r="B1578" s="130"/>
      <c r="C1578" s="159"/>
      <c r="D1578" s="109"/>
      <c r="E1578" s="171"/>
      <c r="F1578" s="109"/>
      <c r="G1578" s="171"/>
      <c r="H1578" s="109"/>
      <c r="I1578" s="137"/>
      <c r="J1578" s="133"/>
      <c r="K1578" s="137"/>
      <c r="L1578" s="109"/>
      <c r="M1578" s="172"/>
      <c r="N1578" s="109"/>
      <c r="O1578" s="137"/>
      <c r="P1578" s="137"/>
    </row>
    <row r="1579" spans="1:16">
      <c r="A1579" s="130"/>
      <c r="B1579" s="130"/>
      <c r="C1579" s="159"/>
      <c r="D1579" s="109"/>
      <c r="E1579" s="171"/>
      <c r="F1579" s="109"/>
      <c r="G1579" s="171"/>
      <c r="H1579" s="109"/>
      <c r="I1579" s="137"/>
      <c r="J1579" s="133"/>
      <c r="K1579" s="137"/>
      <c r="L1579" s="109"/>
      <c r="M1579" s="172"/>
      <c r="N1579" s="109"/>
      <c r="O1579" s="137"/>
      <c r="P1579" s="137"/>
    </row>
    <row r="1580" spans="1:16">
      <c r="A1580" s="162"/>
      <c r="B1580" s="130"/>
      <c r="C1580" s="159"/>
      <c r="D1580" s="109"/>
      <c r="E1580" s="171"/>
      <c r="F1580" s="109"/>
      <c r="G1580" s="171"/>
      <c r="H1580" s="109"/>
      <c r="I1580" s="137"/>
      <c r="J1580" s="133"/>
      <c r="K1580" s="137"/>
      <c r="L1580" s="109"/>
      <c r="M1580" s="172"/>
      <c r="N1580" s="109"/>
      <c r="O1580" s="137"/>
      <c r="P1580" s="137"/>
    </row>
    <row r="1581" spans="1:16">
      <c r="A1581" s="130"/>
      <c r="B1581" s="130"/>
      <c r="C1581" s="159"/>
      <c r="D1581" s="109"/>
      <c r="E1581" s="171"/>
      <c r="F1581" s="109"/>
      <c r="G1581" s="171"/>
      <c r="H1581" s="109"/>
      <c r="I1581" s="137"/>
      <c r="J1581" s="133"/>
      <c r="K1581" s="137"/>
      <c r="L1581" s="109"/>
      <c r="M1581" s="172"/>
      <c r="N1581" s="109"/>
      <c r="O1581" s="137"/>
      <c r="P1581" s="137"/>
    </row>
    <row r="1582" spans="1:16">
      <c r="A1582" s="130"/>
      <c r="B1582" s="130"/>
      <c r="C1582" s="159"/>
      <c r="D1582" s="109"/>
      <c r="E1582" s="171"/>
      <c r="F1582" s="109"/>
      <c r="G1582" s="171"/>
      <c r="H1582" s="109"/>
      <c r="I1582" s="137"/>
      <c r="J1582" s="133"/>
      <c r="K1582" s="137"/>
      <c r="L1582" s="109"/>
      <c r="M1582" s="172"/>
      <c r="N1582" s="109"/>
      <c r="O1582" s="137"/>
      <c r="P1582" s="137"/>
    </row>
    <row r="1583" spans="1:16">
      <c r="A1583" s="130"/>
      <c r="B1583" s="130"/>
      <c r="C1583" s="159"/>
      <c r="D1583" s="109"/>
      <c r="E1583" s="171"/>
      <c r="F1583" s="109"/>
      <c r="G1583" s="171"/>
      <c r="H1583" s="109"/>
      <c r="I1583" s="137"/>
      <c r="J1583" s="133"/>
      <c r="K1583" s="137"/>
      <c r="L1583" s="109"/>
      <c r="M1583" s="172"/>
      <c r="N1583" s="109"/>
      <c r="O1583" s="137"/>
      <c r="P1583" s="137"/>
    </row>
    <row r="1584" spans="1:16">
      <c r="A1584" s="130"/>
      <c r="B1584" s="130"/>
      <c r="C1584" s="159"/>
      <c r="D1584" s="109"/>
      <c r="E1584" s="171"/>
      <c r="F1584" s="109"/>
      <c r="G1584" s="171"/>
      <c r="H1584" s="109"/>
      <c r="I1584" s="137"/>
      <c r="J1584" s="133"/>
      <c r="K1584" s="137"/>
      <c r="L1584" s="109"/>
      <c r="M1584" s="172"/>
      <c r="N1584" s="109"/>
      <c r="O1584" s="137"/>
      <c r="P1584" s="137"/>
    </row>
    <row r="1585" spans="1:16">
      <c r="A1585" s="130"/>
      <c r="B1585" s="130"/>
      <c r="C1585" s="159"/>
      <c r="D1585" s="109"/>
      <c r="E1585" s="171"/>
      <c r="F1585" s="109"/>
      <c r="G1585" s="171"/>
      <c r="H1585" s="109"/>
      <c r="I1585" s="137"/>
      <c r="J1585" s="133"/>
      <c r="K1585" s="137"/>
      <c r="L1585" s="109"/>
      <c r="M1585" s="172"/>
      <c r="N1585" s="109"/>
      <c r="O1585" s="137"/>
      <c r="P1585" s="137"/>
    </row>
    <row r="1586" spans="1:16">
      <c r="A1586" s="130"/>
      <c r="B1586" s="130"/>
      <c r="C1586" s="159"/>
      <c r="D1586" s="109"/>
      <c r="E1586" s="171"/>
      <c r="F1586" s="109"/>
      <c r="G1586" s="171"/>
      <c r="H1586" s="109"/>
      <c r="I1586" s="137"/>
      <c r="J1586" s="133"/>
      <c r="K1586" s="137"/>
      <c r="L1586" s="109"/>
      <c r="M1586" s="172"/>
      <c r="N1586" s="109"/>
      <c r="O1586" s="137"/>
      <c r="P1586" s="137"/>
    </row>
    <row r="1587" spans="1:16">
      <c r="A1587" s="130"/>
      <c r="B1587" s="130"/>
      <c r="C1587" s="159"/>
      <c r="D1587" s="109"/>
      <c r="E1587" s="171"/>
      <c r="F1587" s="109"/>
      <c r="G1587" s="171"/>
      <c r="H1587" s="109"/>
      <c r="I1587" s="137"/>
      <c r="J1587" s="133"/>
      <c r="K1587" s="137"/>
      <c r="L1587" s="109"/>
      <c r="M1587" s="172"/>
      <c r="N1587" s="109"/>
      <c r="O1587" s="137"/>
      <c r="P1587" s="137"/>
    </row>
    <row r="1588" spans="1:16">
      <c r="A1588" s="130"/>
      <c r="B1588" s="130"/>
      <c r="C1588" s="159"/>
      <c r="D1588" s="109"/>
      <c r="E1588" s="171"/>
      <c r="F1588" s="109"/>
      <c r="G1588" s="171"/>
      <c r="H1588" s="109"/>
      <c r="I1588" s="137"/>
      <c r="J1588" s="133"/>
      <c r="K1588" s="137"/>
      <c r="L1588" s="109"/>
      <c r="M1588" s="172"/>
      <c r="N1588" s="109"/>
      <c r="O1588" s="137"/>
      <c r="P1588" s="137"/>
    </row>
    <row r="1589" spans="1:16">
      <c r="A1589" s="130"/>
      <c r="B1589" s="130"/>
      <c r="C1589" s="159"/>
      <c r="D1589" s="109"/>
      <c r="E1589" s="171"/>
      <c r="F1589" s="109"/>
      <c r="G1589" s="171"/>
      <c r="H1589" s="109"/>
      <c r="I1589" s="137"/>
      <c r="J1589" s="133"/>
      <c r="K1589" s="137"/>
      <c r="L1589" s="109"/>
      <c r="M1589" s="172"/>
      <c r="N1589" s="109"/>
      <c r="O1589" s="137"/>
      <c r="P1589" s="137"/>
    </row>
    <row r="1590" spans="1:16">
      <c r="A1590" s="130"/>
      <c r="B1590" s="130"/>
      <c r="C1590" s="159"/>
      <c r="D1590" s="109"/>
      <c r="E1590" s="171"/>
      <c r="F1590" s="109"/>
      <c r="G1590" s="171"/>
      <c r="H1590" s="109"/>
      <c r="I1590" s="137"/>
      <c r="J1590" s="133"/>
      <c r="K1590" s="137"/>
      <c r="L1590" s="109"/>
      <c r="M1590" s="172"/>
      <c r="N1590" s="109"/>
      <c r="O1590" s="137"/>
      <c r="P1590" s="137"/>
    </row>
    <row r="1591" spans="1:16">
      <c r="A1591" s="162"/>
      <c r="B1591" s="130"/>
      <c r="C1591" s="159"/>
      <c r="D1591" s="109"/>
      <c r="E1591" s="171"/>
      <c r="F1591" s="109"/>
      <c r="G1591" s="171"/>
      <c r="H1591" s="109"/>
      <c r="I1591" s="137"/>
      <c r="J1591" s="133"/>
      <c r="K1591" s="137"/>
      <c r="L1591" s="109"/>
      <c r="M1591" s="172"/>
      <c r="N1591" s="109"/>
      <c r="O1591" s="137"/>
      <c r="P1591" s="137"/>
    </row>
    <row r="1592" spans="1:16">
      <c r="A1592" s="130"/>
      <c r="B1592" s="130"/>
      <c r="C1592" s="159"/>
      <c r="D1592" s="109"/>
      <c r="E1592" s="171"/>
      <c r="F1592" s="109"/>
      <c r="G1592" s="171"/>
      <c r="H1592" s="109"/>
      <c r="I1592" s="137"/>
      <c r="J1592" s="133"/>
      <c r="K1592" s="137"/>
      <c r="L1592" s="109"/>
      <c r="M1592" s="172"/>
      <c r="N1592" s="109"/>
      <c r="O1592" s="137"/>
      <c r="P1592" s="137"/>
    </row>
    <row r="1593" spans="1:16">
      <c r="A1593" s="130"/>
      <c r="B1593" s="130"/>
      <c r="C1593" s="159"/>
      <c r="D1593" s="109"/>
      <c r="E1593" s="171"/>
      <c r="F1593" s="109"/>
      <c r="G1593" s="171"/>
      <c r="H1593" s="109"/>
      <c r="I1593" s="137"/>
      <c r="J1593" s="133"/>
      <c r="K1593" s="137"/>
      <c r="L1593" s="109"/>
      <c r="M1593" s="172"/>
      <c r="N1593" s="109"/>
      <c r="O1593" s="137"/>
      <c r="P1593" s="137"/>
    </row>
    <row r="1594" spans="1:16">
      <c r="A1594" s="130"/>
      <c r="B1594" s="130"/>
      <c r="C1594" s="159"/>
      <c r="D1594" s="109"/>
      <c r="E1594" s="171"/>
      <c r="F1594" s="109"/>
      <c r="G1594" s="171"/>
      <c r="H1594" s="109"/>
      <c r="I1594" s="137"/>
      <c r="J1594" s="133"/>
      <c r="K1594" s="137"/>
      <c r="L1594" s="109"/>
      <c r="M1594" s="172"/>
      <c r="N1594" s="109"/>
      <c r="O1594" s="137"/>
      <c r="P1594" s="137"/>
    </row>
    <row r="1595" spans="1:16">
      <c r="A1595" s="130"/>
      <c r="B1595" s="130"/>
      <c r="C1595" s="159"/>
      <c r="D1595" s="109"/>
      <c r="E1595" s="171"/>
      <c r="F1595" s="109"/>
      <c r="G1595" s="171"/>
      <c r="H1595" s="109"/>
      <c r="I1595" s="137"/>
      <c r="J1595" s="133"/>
      <c r="K1595" s="137"/>
      <c r="L1595" s="109"/>
      <c r="M1595" s="172"/>
      <c r="N1595" s="109"/>
      <c r="O1595" s="137"/>
      <c r="P1595" s="137"/>
    </row>
    <row r="1596" spans="1:16">
      <c r="A1596" s="130"/>
      <c r="B1596" s="130"/>
      <c r="C1596" s="159"/>
      <c r="D1596" s="109"/>
      <c r="E1596" s="171"/>
      <c r="F1596" s="109"/>
      <c r="G1596" s="171"/>
      <c r="H1596" s="109"/>
      <c r="I1596" s="137"/>
      <c r="J1596" s="133"/>
      <c r="K1596" s="137"/>
      <c r="L1596" s="109"/>
      <c r="M1596" s="172"/>
      <c r="N1596" s="109"/>
      <c r="O1596" s="137"/>
      <c r="P1596" s="137"/>
    </row>
    <row r="1597" spans="1:16">
      <c r="A1597" s="130"/>
      <c r="B1597" s="130"/>
      <c r="C1597" s="159"/>
      <c r="D1597" s="109"/>
      <c r="E1597" s="171"/>
      <c r="F1597" s="109"/>
      <c r="G1597" s="171"/>
      <c r="H1597" s="109"/>
      <c r="I1597" s="137"/>
      <c r="J1597" s="133"/>
      <c r="K1597" s="137"/>
      <c r="L1597" s="109"/>
      <c r="M1597" s="172"/>
      <c r="N1597" s="109"/>
      <c r="O1597" s="137"/>
      <c r="P1597" s="137"/>
    </row>
    <row r="1598" spans="1:16">
      <c r="A1598" s="130"/>
      <c r="B1598" s="130"/>
      <c r="C1598" s="159"/>
      <c r="D1598" s="109"/>
      <c r="E1598" s="171"/>
      <c r="F1598" s="109"/>
      <c r="G1598" s="171"/>
      <c r="H1598" s="109"/>
      <c r="I1598" s="137"/>
      <c r="J1598" s="133"/>
      <c r="K1598" s="137"/>
      <c r="L1598" s="109"/>
      <c r="M1598" s="172"/>
      <c r="N1598" s="109"/>
      <c r="O1598" s="137"/>
      <c r="P1598" s="137"/>
    </row>
    <row r="1599" spans="1:16">
      <c r="A1599" s="130"/>
      <c r="B1599" s="130"/>
      <c r="C1599" s="159"/>
      <c r="D1599" s="109"/>
      <c r="E1599" s="171"/>
      <c r="F1599" s="109"/>
      <c r="G1599" s="171"/>
      <c r="H1599" s="109"/>
      <c r="I1599" s="137"/>
      <c r="J1599" s="133"/>
      <c r="K1599" s="137"/>
      <c r="L1599" s="109"/>
      <c r="M1599" s="172"/>
      <c r="N1599" s="109"/>
      <c r="O1599" s="137"/>
      <c r="P1599" s="137"/>
    </row>
    <row r="1600" spans="1:16">
      <c r="A1600" s="130"/>
      <c r="B1600" s="130"/>
      <c r="C1600" s="159"/>
      <c r="D1600" s="109"/>
      <c r="E1600" s="171"/>
      <c r="F1600" s="109"/>
      <c r="G1600" s="171"/>
      <c r="H1600" s="109"/>
      <c r="I1600" s="137"/>
      <c r="J1600" s="133"/>
      <c r="K1600" s="137"/>
      <c r="L1600" s="109"/>
      <c r="M1600" s="172"/>
      <c r="N1600" s="109"/>
      <c r="O1600" s="137"/>
      <c r="P1600" s="137"/>
    </row>
    <row r="1601" spans="1:16">
      <c r="A1601" s="130"/>
      <c r="B1601" s="130"/>
      <c r="C1601" s="159"/>
      <c r="D1601" s="109"/>
      <c r="E1601" s="171"/>
      <c r="F1601" s="109"/>
      <c r="G1601" s="171"/>
      <c r="H1601" s="109"/>
      <c r="I1601" s="137"/>
      <c r="J1601" s="133"/>
      <c r="K1601" s="137"/>
      <c r="L1601" s="109"/>
      <c r="M1601" s="172"/>
      <c r="N1601" s="109"/>
      <c r="O1601" s="137"/>
      <c r="P1601" s="137"/>
    </row>
    <row r="1602" spans="1:16">
      <c r="A1602" s="162"/>
      <c r="B1602" s="130"/>
      <c r="C1602" s="159"/>
      <c r="D1602" s="109"/>
      <c r="E1602" s="171"/>
      <c r="F1602" s="109"/>
      <c r="G1602" s="171"/>
      <c r="H1602" s="109"/>
      <c r="I1602" s="137"/>
      <c r="J1602" s="133"/>
      <c r="K1602" s="137"/>
      <c r="L1602" s="109"/>
      <c r="M1602" s="172"/>
      <c r="N1602" s="109"/>
      <c r="O1602" s="137"/>
      <c r="P1602" s="137"/>
    </row>
    <row r="1603" spans="1:16">
      <c r="A1603" s="130"/>
      <c r="B1603" s="130"/>
      <c r="C1603" s="159"/>
      <c r="D1603" s="109"/>
      <c r="E1603" s="171"/>
      <c r="F1603" s="109"/>
      <c r="G1603" s="171"/>
      <c r="H1603" s="109"/>
      <c r="I1603" s="137"/>
      <c r="J1603" s="133"/>
      <c r="K1603" s="137"/>
      <c r="L1603" s="109"/>
      <c r="M1603" s="172"/>
      <c r="N1603" s="109"/>
      <c r="O1603" s="137"/>
      <c r="P1603" s="137"/>
    </row>
    <row r="1604" spans="1:16">
      <c r="A1604" s="130"/>
      <c r="B1604" s="130"/>
      <c r="C1604" s="159"/>
      <c r="D1604" s="109"/>
      <c r="E1604" s="171"/>
      <c r="F1604" s="109"/>
      <c r="G1604" s="171"/>
      <c r="H1604" s="109"/>
      <c r="I1604" s="137"/>
      <c r="J1604" s="133"/>
      <c r="K1604" s="137"/>
      <c r="L1604" s="109"/>
      <c r="M1604" s="172"/>
      <c r="N1604" s="109"/>
      <c r="O1604" s="137"/>
      <c r="P1604" s="137"/>
    </row>
    <row r="1605" spans="1:16">
      <c r="A1605" s="130"/>
      <c r="B1605" s="130"/>
      <c r="C1605" s="159"/>
      <c r="D1605" s="109"/>
      <c r="E1605" s="171"/>
      <c r="F1605" s="109"/>
      <c r="G1605" s="171"/>
      <c r="H1605" s="109"/>
      <c r="I1605" s="137"/>
      <c r="J1605" s="133"/>
      <c r="K1605" s="137"/>
      <c r="L1605" s="109"/>
      <c r="M1605" s="172"/>
      <c r="N1605" s="109"/>
      <c r="O1605" s="137"/>
      <c r="P1605" s="137"/>
    </row>
    <row r="1606" spans="1:16">
      <c r="A1606" s="130"/>
      <c r="B1606" s="130"/>
      <c r="C1606" s="159"/>
      <c r="D1606" s="109"/>
      <c r="E1606" s="171"/>
      <c r="F1606" s="109"/>
      <c r="G1606" s="171"/>
      <c r="H1606" s="109"/>
      <c r="I1606" s="137"/>
      <c r="J1606" s="133"/>
      <c r="K1606" s="137"/>
      <c r="L1606" s="109"/>
      <c r="M1606" s="172"/>
      <c r="N1606" s="109"/>
      <c r="O1606" s="137"/>
      <c r="P1606" s="137"/>
    </row>
    <row r="1607" spans="1:16">
      <c r="A1607" s="130"/>
      <c r="B1607" s="130"/>
      <c r="C1607" s="159"/>
      <c r="D1607" s="109"/>
      <c r="E1607" s="171"/>
      <c r="F1607" s="109"/>
      <c r="G1607" s="171"/>
      <c r="H1607" s="109"/>
      <c r="I1607" s="137"/>
      <c r="J1607" s="133"/>
      <c r="K1607" s="137"/>
      <c r="L1607" s="109"/>
      <c r="M1607" s="172"/>
      <c r="N1607" s="109"/>
      <c r="O1607" s="137"/>
      <c r="P1607" s="137"/>
    </row>
    <row r="1608" spans="1:16">
      <c r="A1608" s="130"/>
      <c r="B1608" s="130"/>
      <c r="C1608" s="159"/>
      <c r="D1608" s="109"/>
      <c r="E1608" s="171"/>
      <c r="F1608" s="109"/>
      <c r="G1608" s="171"/>
      <c r="H1608" s="109"/>
      <c r="I1608" s="137"/>
      <c r="J1608" s="133"/>
      <c r="K1608" s="137"/>
      <c r="L1608" s="109"/>
      <c r="M1608" s="172"/>
      <c r="N1608" s="109"/>
      <c r="O1608" s="137"/>
      <c r="P1608" s="137"/>
    </row>
    <row r="1609" spans="1:16">
      <c r="A1609" s="130"/>
      <c r="B1609" s="130"/>
      <c r="C1609" s="159"/>
      <c r="D1609" s="109"/>
      <c r="E1609" s="171"/>
      <c r="F1609" s="109"/>
      <c r="G1609" s="171"/>
      <c r="H1609" s="109"/>
      <c r="I1609" s="137"/>
      <c r="J1609" s="133"/>
      <c r="K1609" s="137"/>
      <c r="L1609" s="109"/>
      <c r="M1609" s="172"/>
      <c r="N1609" s="109"/>
      <c r="O1609" s="137"/>
      <c r="P1609" s="137"/>
    </row>
    <row r="1610" spans="1:16">
      <c r="A1610" s="130"/>
      <c r="B1610" s="130"/>
      <c r="C1610" s="159"/>
      <c r="D1610" s="109"/>
      <c r="E1610" s="171"/>
      <c r="F1610" s="109"/>
      <c r="G1610" s="171"/>
      <c r="H1610" s="109"/>
      <c r="I1610" s="137"/>
      <c r="J1610" s="133"/>
      <c r="K1610" s="137"/>
      <c r="L1610" s="109"/>
      <c r="M1610" s="172"/>
      <c r="N1610" s="109"/>
      <c r="O1610" s="137"/>
      <c r="P1610" s="137"/>
    </row>
    <row r="1611" spans="1:16">
      <c r="A1611" s="130"/>
      <c r="B1611" s="130"/>
      <c r="C1611" s="159"/>
      <c r="D1611" s="109"/>
      <c r="E1611" s="171"/>
      <c r="F1611" s="109"/>
      <c r="G1611" s="171"/>
      <c r="H1611" s="109"/>
      <c r="I1611" s="137"/>
      <c r="J1611" s="133"/>
      <c r="K1611" s="137"/>
      <c r="L1611" s="109"/>
      <c r="M1611" s="172"/>
      <c r="N1611" s="109"/>
      <c r="O1611" s="137"/>
      <c r="P1611" s="137"/>
    </row>
    <row r="1612" spans="1:16">
      <c r="A1612" s="130"/>
      <c r="B1612" s="130"/>
      <c r="C1612" s="159"/>
      <c r="D1612" s="109"/>
      <c r="E1612" s="171"/>
      <c r="F1612" s="109"/>
      <c r="G1612" s="171"/>
      <c r="H1612" s="109"/>
      <c r="I1612" s="137"/>
      <c r="J1612" s="133"/>
      <c r="K1612" s="137"/>
      <c r="L1612" s="109"/>
      <c r="M1612" s="172"/>
      <c r="N1612" s="109"/>
      <c r="O1612" s="137"/>
      <c r="P1612" s="137"/>
    </row>
    <row r="1613" spans="1:16">
      <c r="A1613" s="162"/>
      <c r="B1613" s="130"/>
      <c r="C1613" s="159"/>
      <c r="D1613" s="109"/>
      <c r="E1613" s="171"/>
      <c r="F1613" s="109"/>
      <c r="G1613" s="171"/>
      <c r="H1613" s="109"/>
      <c r="I1613" s="137"/>
      <c r="J1613" s="133"/>
      <c r="K1613" s="137"/>
      <c r="L1613" s="109"/>
      <c r="M1613" s="172"/>
      <c r="N1613" s="109"/>
      <c r="O1613" s="137"/>
      <c r="P1613" s="137"/>
    </row>
    <row r="1614" spans="1:16">
      <c r="A1614" s="130"/>
      <c r="B1614" s="130"/>
      <c r="C1614" s="159"/>
      <c r="D1614" s="109"/>
      <c r="E1614" s="171"/>
      <c r="F1614" s="109"/>
      <c r="G1614" s="171"/>
      <c r="H1614" s="109"/>
      <c r="I1614" s="137"/>
      <c r="J1614" s="133"/>
      <c r="K1614" s="137"/>
      <c r="L1614" s="109"/>
      <c r="M1614" s="172"/>
      <c r="N1614" s="109"/>
      <c r="O1614" s="137"/>
      <c r="P1614" s="137"/>
    </row>
    <row r="1615" spans="1:16">
      <c r="A1615" s="130"/>
      <c r="B1615" s="130"/>
      <c r="C1615" s="159"/>
      <c r="D1615" s="109"/>
      <c r="E1615" s="171"/>
      <c r="F1615" s="109"/>
      <c r="G1615" s="171"/>
      <c r="H1615" s="109"/>
      <c r="I1615" s="137"/>
      <c r="J1615" s="133"/>
      <c r="K1615" s="137"/>
      <c r="L1615" s="109"/>
      <c r="M1615" s="172"/>
      <c r="N1615" s="109"/>
      <c r="O1615" s="137"/>
      <c r="P1615" s="137"/>
    </row>
    <row r="1616" spans="1:16">
      <c r="A1616" s="130"/>
      <c r="B1616" s="130"/>
      <c r="C1616" s="159"/>
      <c r="D1616" s="109"/>
      <c r="E1616" s="171"/>
      <c r="F1616" s="109"/>
      <c r="G1616" s="171"/>
      <c r="H1616" s="109"/>
      <c r="I1616" s="137"/>
      <c r="J1616" s="133"/>
      <c r="K1616" s="137"/>
      <c r="L1616" s="109"/>
      <c r="M1616" s="172"/>
      <c r="N1616" s="109"/>
      <c r="O1616" s="137"/>
      <c r="P1616" s="137"/>
    </row>
    <row r="1617" spans="1:16">
      <c r="A1617" s="130"/>
      <c r="B1617" s="130"/>
      <c r="C1617" s="159"/>
      <c r="D1617" s="109"/>
      <c r="E1617" s="171"/>
      <c r="F1617" s="109"/>
      <c r="G1617" s="171"/>
      <c r="H1617" s="109"/>
      <c r="I1617" s="137"/>
      <c r="J1617" s="133"/>
      <c r="K1617" s="137"/>
      <c r="L1617" s="109"/>
      <c r="M1617" s="172"/>
      <c r="N1617" s="109"/>
      <c r="O1617" s="137"/>
      <c r="P1617" s="137"/>
    </row>
    <row r="1618" spans="1:16">
      <c r="A1618" s="130"/>
      <c r="B1618" s="130"/>
      <c r="C1618" s="159"/>
      <c r="D1618" s="109"/>
      <c r="E1618" s="171"/>
      <c r="F1618" s="109"/>
      <c r="G1618" s="171"/>
      <c r="H1618" s="109"/>
      <c r="I1618" s="137"/>
      <c r="J1618" s="133"/>
      <c r="K1618" s="137"/>
      <c r="L1618" s="109"/>
      <c r="M1618" s="172"/>
      <c r="N1618" s="109"/>
      <c r="O1618" s="137"/>
      <c r="P1618" s="137"/>
    </row>
    <row r="1619" spans="1:16">
      <c r="A1619" s="130"/>
      <c r="B1619" s="130"/>
      <c r="C1619" s="159"/>
      <c r="D1619" s="109"/>
      <c r="E1619" s="171"/>
      <c r="F1619" s="109"/>
      <c r="G1619" s="171"/>
      <c r="H1619" s="109"/>
      <c r="I1619" s="137"/>
      <c r="J1619" s="133"/>
      <c r="K1619" s="137"/>
      <c r="L1619" s="109"/>
      <c r="M1619" s="172"/>
      <c r="N1619" s="109"/>
      <c r="O1619" s="137"/>
      <c r="P1619" s="137"/>
    </row>
    <row r="1620" spans="1:16">
      <c r="A1620" s="130"/>
      <c r="B1620" s="130"/>
      <c r="C1620" s="159"/>
      <c r="D1620" s="109"/>
      <c r="E1620" s="171"/>
      <c r="F1620" s="109"/>
      <c r="G1620" s="171"/>
      <c r="H1620" s="109"/>
      <c r="I1620" s="137"/>
      <c r="J1620" s="133"/>
      <c r="K1620" s="137"/>
      <c r="L1620" s="109"/>
      <c r="M1620" s="172"/>
      <c r="N1620" s="109"/>
      <c r="O1620" s="137"/>
      <c r="P1620" s="137"/>
    </row>
    <row r="1621" spans="1:16">
      <c r="A1621" s="130"/>
      <c r="B1621" s="130"/>
      <c r="C1621" s="159"/>
      <c r="D1621" s="109"/>
      <c r="E1621" s="171"/>
      <c r="F1621" s="109"/>
      <c r="G1621" s="171"/>
      <c r="H1621" s="109"/>
      <c r="I1621" s="137"/>
      <c r="J1621" s="133"/>
      <c r="K1621" s="137"/>
      <c r="L1621" s="109"/>
      <c r="M1621" s="172"/>
      <c r="N1621" s="109"/>
      <c r="O1621" s="137"/>
      <c r="P1621" s="137"/>
    </row>
    <row r="1622" spans="1:16">
      <c r="A1622" s="130"/>
      <c r="B1622" s="130"/>
      <c r="C1622" s="159"/>
      <c r="D1622" s="109"/>
      <c r="E1622" s="171"/>
      <c r="F1622" s="109"/>
      <c r="G1622" s="171"/>
      <c r="H1622" s="109"/>
      <c r="I1622" s="137"/>
      <c r="J1622" s="133"/>
      <c r="K1622" s="137"/>
      <c r="L1622" s="109"/>
      <c r="M1622" s="172"/>
      <c r="N1622" s="109"/>
      <c r="O1622" s="137"/>
      <c r="P1622" s="137"/>
    </row>
    <row r="1623" spans="1:16">
      <c r="A1623" s="130"/>
      <c r="B1623" s="130"/>
      <c r="C1623" s="159"/>
      <c r="D1623" s="109"/>
      <c r="E1623" s="171"/>
      <c r="F1623" s="109"/>
      <c r="G1623" s="171"/>
      <c r="H1623" s="109"/>
      <c r="I1623" s="137"/>
      <c r="J1623" s="133"/>
      <c r="K1623" s="137"/>
      <c r="L1623" s="109"/>
      <c r="M1623" s="172"/>
      <c r="N1623" s="109"/>
      <c r="O1623" s="137"/>
      <c r="P1623" s="137"/>
    </row>
    <row r="1624" spans="1:16">
      <c r="A1624" s="162"/>
      <c r="B1624" s="130"/>
      <c r="C1624" s="159"/>
      <c r="D1624" s="109"/>
      <c r="E1624" s="171"/>
      <c r="F1624" s="109"/>
      <c r="G1624" s="171"/>
      <c r="H1624" s="109"/>
      <c r="I1624" s="137"/>
      <c r="J1624" s="133"/>
      <c r="K1624" s="137"/>
      <c r="L1624" s="109"/>
      <c r="M1624" s="172"/>
      <c r="N1624" s="109"/>
      <c r="O1624" s="137"/>
      <c r="P1624" s="137"/>
    </row>
    <row r="1625" spans="1:16">
      <c r="A1625" s="130"/>
      <c r="B1625" s="130"/>
      <c r="C1625" s="159"/>
      <c r="D1625" s="109"/>
      <c r="E1625" s="171"/>
      <c r="F1625" s="109"/>
      <c r="G1625" s="171"/>
      <c r="H1625" s="109"/>
      <c r="I1625" s="137"/>
      <c r="J1625" s="133"/>
      <c r="K1625" s="137"/>
      <c r="L1625" s="109"/>
      <c r="M1625" s="172"/>
      <c r="N1625" s="109"/>
      <c r="O1625" s="137"/>
      <c r="P1625" s="137"/>
    </row>
    <row r="1626" spans="1:16">
      <c r="A1626" s="130"/>
      <c r="B1626" s="130"/>
      <c r="C1626" s="159"/>
      <c r="D1626" s="109"/>
      <c r="E1626" s="171"/>
      <c r="F1626" s="109"/>
      <c r="G1626" s="171"/>
      <c r="H1626" s="109"/>
      <c r="I1626" s="137"/>
      <c r="J1626" s="133"/>
      <c r="K1626" s="137"/>
      <c r="L1626" s="109"/>
      <c r="M1626" s="172"/>
      <c r="N1626" s="109"/>
      <c r="O1626" s="137"/>
      <c r="P1626" s="137"/>
    </row>
    <row r="1627" spans="1:16">
      <c r="A1627" s="130"/>
      <c r="B1627" s="130"/>
      <c r="C1627" s="159"/>
      <c r="D1627" s="109"/>
      <c r="E1627" s="171"/>
      <c r="F1627" s="109"/>
      <c r="G1627" s="171"/>
      <c r="H1627" s="109"/>
      <c r="I1627" s="137"/>
      <c r="J1627" s="133"/>
      <c r="K1627" s="137"/>
      <c r="L1627" s="109"/>
      <c r="M1627" s="172"/>
      <c r="N1627" s="109"/>
      <c r="O1627" s="137"/>
      <c r="P1627" s="137"/>
    </row>
    <row r="1628" spans="1:16">
      <c r="A1628" s="130"/>
      <c r="B1628" s="130"/>
      <c r="C1628" s="159"/>
      <c r="D1628" s="109"/>
      <c r="E1628" s="171"/>
      <c r="F1628" s="109"/>
      <c r="G1628" s="171"/>
      <c r="H1628" s="109"/>
      <c r="I1628" s="137"/>
      <c r="J1628" s="133"/>
      <c r="K1628" s="137"/>
      <c r="L1628" s="109"/>
      <c r="M1628" s="172"/>
      <c r="N1628" s="109"/>
      <c r="O1628" s="137"/>
      <c r="P1628" s="137"/>
    </row>
    <row r="1629" spans="1:16">
      <c r="A1629" s="130"/>
      <c r="B1629" s="130"/>
      <c r="C1629" s="159"/>
      <c r="D1629" s="109"/>
      <c r="E1629" s="171"/>
      <c r="F1629" s="109"/>
      <c r="G1629" s="171"/>
      <c r="H1629" s="109"/>
      <c r="I1629" s="137"/>
      <c r="J1629" s="133"/>
      <c r="K1629" s="137"/>
      <c r="L1629" s="109"/>
      <c r="M1629" s="172"/>
      <c r="N1629" s="109"/>
      <c r="O1629" s="137"/>
      <c r="P1629" s="137"/>
    </row>
    <row r="1630" spans="1:16">
      <c r="A1630" s="130"/>
      <c r="B1630" s="130"/>
      <c r="C1630" s="159"/>
      <c r="D1630" s="109"/>
      <c r="E1630" s="171"/>
      <c r="F1630" s="109"/>
      <c r="G1630" s="171"/>
      <c r="H1630" s="109"/>
      <c r="I1630" s="137"/>
      <c r="J1630" s="133"/>
      <c r="K1630" s="137"/>
      <c r="L1630" s="109"/>
      <c r="M1630" s="172"/>
      <c r="N1630" s="109"/>
      <c r="O1630" s="137"/>
      <c r="P1630" s="137"/>
    </row>
    <row r="1631" spans="1:16">
      <c r="A1631" s="130"/>
      <c r="B1631" s="130"/>
      <c r="C1631" s="159"/>
      <c r="D1631" s="109"/>
      <c r="E1631" s="171"/>
      <c r="F1631" s="109"/>
      <c r="G1631" s="171"/>
      <c r="H1631" s="109"/>
      <c r="I1631" s="137"/>
      <c r="J1631" s="133"/>
      <c r="K1631" s="137"/>
      <c r="L1631" s="109"/>
      <c r="M1631" s="172"/>
      <c r="N1631" s="109"/>
      <c r="O1631" s="137"/>
      <c r="P1631" s="137"/>
    </row>
    <row r="1632" spans="1:16">
      <c r="A1632" s="130"/>
      <c r="B1632" s="130"/>
      <c r="C1632" s="159"/>
      <c r="D1632" s="109"/>
      <c r="E1632" s="171"/>
      <c r="F1632" s="109"/>
      <c r="G1632" s="171"/>
      <c r="H1632" s="109"/>
      <c r="I1632" s="137"/>
      <c r="J1632" s="133"/>
      <c r="K1632" s="137"/>
      <c r="L1632" s="109"/>
      <c r="M1632" s="172"/>
      <c r="N1632" s="109"/>
      <c r="O1632" s="137"/>
      <c r="P1632" s="137"/>
    </row>
    <row r="1633" spans="1:16">
      <c r="A1633" s="130"/>
      <c r="B1633" s="130"/>
      <c r="C1633" s="159"/>
      <c r="D1633" s="109"/>
      <c r="E1633" s="171"/>
      <c r="F1633" s="109"/>
      <c r="G1633" s="171"/>
      <c r="H1633" s="109"/>
      <c r="I1633" s="137"/>
      <c r="J1633" s="133"/>
      <c r="K1633" s="137"/>
      <c r="L1633" s="109"/>
      <c r="M1633" s="172"/>
      <c r="N1633" s="109"/>
      <c r="O1633" s="137"/>
      <c r="P1633" s="137"/>
    </row>
    <row r="1634" spans="1:16">
      <c r="A1634" s="130"/>
      <c r="B1634" s="130"/>
      <c r="C1634" s="159"/>
      <c r="D1634" s="109"/>
      <c r="E1634" s="171"/>
      <c r="F1634" s="109"/>
      <c r="G1634" s="171"/>
      <c r="H1634" s="109"/>
      <c r="I1634" s="137"/>
      <c r="J1634" s="133"/>
      <c r="K1634" s="137"/>
      <c r="L1634" s="109"/>
      <c r="M1634" s="172"/>
      <c r="N1634" s="109"/>
      <c r="O1634" s="137"/>
      <c r="P1634" s="137"/>
    </row>
    <row r="1635" spans="1:16">
      <c r="A1635" s="162"/>
      <c r="B1635" s="130"/>
      <c r="C1635" s="159"/>
      <c r="D1635" s="109"/>
      <c r="E1635" s="171"/>
      <c r="F1635" s="109"/>
      <c r="G1635" s="171"/>
      <c r="H1635" s="109"/>
      <c r="I1635" s="137"/>
      <c r="J1635" s="133"/>
      <c r="K1635" s="137"/>
      <c r="L1635" s="109"/>
      <c r="M1635" s="172"/>
      <c r="N1635" s="109"/>
      <c r="O1635" s="137"/>
      <c r="P1635" s="137"/>
    </row>
    <row r="1636" spans="1:16">
      <c r="A1636" s="130"/>
      <c r="B1636" s="130"/>
      <c r="C1636" s="159"/>
      <c r="D1636" s="109"/>
      <c r="E1636" s="171"/>
      <c r="F1636" s="109"/>
      <c r="G1636" s="171"/>
      <c r="H1636" s="109"/>
      <c r="I1636" s="137"/>
      <c r="J1636" s="133"/>
      <c r="K1636" s="137"/>
      <c r="L1636" s="109"/>
      <c r="M1636" s="172"/>
      <c r="N1636" s="109"/>
      <c r="O1636" s="137"/>
      <c r="P1636" s="137"/>
    </row>
    <row r="1637" spans="1:16">
      <c r="A1637" s="130"/>
      <c r="B1637" s="130"/>
      <c r="C1637" s="159"/>
      <c r="D1637" s="109"/>
      <c r="E1637" s="171"/>
      <c r="F1637" s="109"/>
      <c r="G1637" s="171"/>
      <c r="H1637" s="109"/>
      <c r="I1637" s="137"/>
      <c r="J1637" s="133"/>
      <c r="K1637" s="137"/>
      <c r="L1637" s="109"/>
      <c r="M1637" s="172"/>
      <c r="N1637" s="109"/>
      <c r="O1637" s="137"/>
      <c r="P1637" s="137"/>
    </row>
    <row r="1638" spans="1:16">
      <c r="A1638" s="130"/>
      <c r="B1638" s="130"/>
      <c r="C1638" s="159"/>
      <c r="D1638" s="109"/>
      <c r="E1638" s="171"/>
      <c r="F1638" s="109"/>
      <c r="G1638" s="171"/>
      <c r="H1638" s="109"/>
      <c r="I1638" s="137"/>
      <c r="J1638" s="133"/>
      <c r="K1638" s="137"/>
      <c r="L1638" s="109"/>
      <c r="M1638" s="172"/>
      <c r="N1638" s="109"/>
      <c r="O1638" s="137"/>
      <c r="P1638" s="137"/>
    </row>
    <row r="1639" spans="1:16">
      <c r="A1639" s="130"/>
      <c r="B1639" s="130"/>
      <c r="C1639" s="159"/>
      <c r="D1639" s="109"/>
      <c r="E1639" s="171"/>
      <c r="F1639" s="109"/>
      <c r="G1639" s="171"/>
      <c r="H1639" s="109"/>
      <c r="I1639" s="137"/>
      <c r="J1639" s="133"/>
      <c r="K1639" s="137"/>
      <c r="L1639" s="109"/>
      <c r="M1639" s="172"/>
      <c r="N1639" s="109"/>
      <c r="O1639" s="137"/>
      <c r="P1639" s="137"/>
    </row>
    <row r="1640" spans="1:16">
      <c r="A1640" s="130"/>
      <c r="B1640" s="130"/>
      <c r="C1640" s="159"/>
      <c r="D1640" s="109"/>
      <c r="E1640" s="171"/>
      <c r="F1640" s="109"/>
      <c r="G1640" s="171"/>
      <c r="H1640" s="109"/>
      <c r="I1640" s="137"/>
      <c r="J1640" s="133"/>
      <c r="K1640" s="137"/>
      <c r="L1640" s="109"/>
      <c r="M1640" s="172"/>
      <c r="N1640" s="109"/>
      <c r="O1640" s="137"/>
      <c r="P1640" s="137"/>
    </row>
    <row r="1641" spans="1:16">
      <c r="A1641" s="130"/>
      <c r="B1641" s="130"/>
      <c r="C1641" s="159"/>
      <c r="D1641" s="109"/>
      <c r="E1641" s="171"/>
      <c r="F1641" s="109"/>
      <c r="G1641" s="171"/>
      <c r="H1641" s="109"/>
      <c r="I1641" s="137"/>
      <c r="J1641" s="133"/>
      <c r="K1641" s="137"/>
      <c r="L1641" s="109"/>
      <c r="M1641" s="172"/>
      <c r="N1641" s="109"/>
      <c r="O1641" s="137"/>
      <c r="P1641" s="137"/>
    </row>
    <row r="1642" spans="1:16">
      <c r="A1642" s="130"/>
      <c r="B1642" s="130"/>
      <c r="C1642" s="159"/>
      <c r="D1642" s="109"/>
      <c r="E1642" s="171"/>
      <c r="F1642" s="109"/>
      <c r="G1642" s="171"/>
      <c r="H1642" s="109"/>
      <c r="I1642" s="137"/>
      <c r="J1642" s="133"/>
      <c r="K1642" s="137"/>
      <c r="L1642" s="109"/>
      <c r="M1642" s="172"/>
      <c r="N1642" s="109"/>
      <c r="O1642" s="137"/>
      <c r="P1642" s="137"/>
    </row>
    <row r="1643" spans="1:16">
      <c r="A1643" s="130"/>
      <c r="B1643" s="130"/>
      <c r="C1643" s="159"/>
      <c r="D1643" s="109"/>
      <c r="E1643" s="171"/>
      <c r="F1643" s="109"/>
      <c r="G1643" s="171"/>
      <c r="H1643" s="109"/>
      <c r="I1643" s="137"/>
      <c r="J1643" s="133"/>
      <c r="K1643" s="137"/>
      <c r="L1643" s="109"/>
      <c r="M1643" s="172"/>
      <c r="N1643" s="109"/>
      <c r="O1643" s="137"/>
      <c r="P1643" s="137"/>
    </row>
    <row r="1644" spans="1:16">
      <c r="A1644" s="130"/>
      <c r="B1644" s="130"/>
      <c r="C1644" s="159"/>
      <c r="D1644" s="109"/>
      <c r="E1644" s="171"/>
      <c r="F1644" s="109"/>
      <c r="G1644" s="171"/>
      <c r="H1644" s="109"/>
      <c r="I1644" s="137"/>
      <c r="J1644" s="133"/>
      <c r="K1644" s="137"/>
      <c r="L1644" s="109"/>
      <c r="M1644" s="172"/>
      <c r="N1644" s="109"/>
      <c r="O1644" s="137"/>
      <c r="P1644" s="137"/>
    </row>
    <row r="1645" spans="1:16">
      <c r="A1645" s="130"/>
      <c r="B1645" s="130"/>
      <c r="C1645" s="159"/>
      <c r="D1645" s="109"/>
      <c r="E1645" s="171"/>
      <c r="F1645" s="109"/>
      <c r="G1645" s="171"/>
      <c r="H1645" s="109"/>
      <c r="I1645" s="137"/>
      <c r="J1645" s="133"/>
      <c r="K1645" s="137"/>
      <c r="L1645" s="109"/>
      <c r="M1645" s="172"/>
      <c r="N1645" s="109"/>
      <c r="O1645" s="137"/>
      <c r="P1645" s="137"/>
    </row>
    <row r="1646" spans="1:16">
      <c r="A1646" s="162"/>
      <c r="B1646" s="130"/>
      <c r="C1646" s="159"/>
      <c r="D1646" s="109"/>
      <c r="E1646" s="171"/>
      <c r="F1646" s="109"/>
      <c r="G1646" s="171"/>
      <c r="H1646" s="109"/>
      <c r="I1646" s="137"/>
      <c r="J1646" s="133"/>
      <c r="K1646" s="137"/>
      <c r="L1646" s="109"/>
      <c r="M1646" s="172"/>
      <c r="N1646" s="109"/>
      <c r="O1646" s="137"/>
      <c r="P1646" s="137"/>
    </row>
    <row r="1647" spans="1:16">
      <c r="A1647" s="130"/>
      <c r="B1647" s="130"/>
      <c r="C1647" s="159"/>
      <c r="D1647" s="109"/>
      <c r="E1647" s="171"/>
      <c r="F1647" s="109"/>
      <c r="G1647" s="171"/>
      <c r="H1647" s="109"/>
      <c r="I1647" s="137"/>
      <c r="J1647" s="133"/>
      <c r="K1647" s="137"/>
      <c r="L1647" s="109"/>
      <c r="M1647" s="172"/>
      <c r="N1647" s="109"/>
      <c r="O1647" s="137"/>
      <c r="P1647" s="137"/>
    </row>
    <row r="1648" spans="1:16">
      <c r="A1648" s="130"/>
      <c r="B1648" s="130"/>
      <c r="C1648" s="159"/>
      <c r="D1648" s="109"/>
      <c r="E1648" s="171"/>
      <c r="F1648" s="109"/>
      <c r="G1648" s="171"/>
      <c r="H1648" s="109"/>
      <c r="I1648" s="137"/>
      <c r="J1648" s="133"/>
      <c r="K1648" s="137"/>
      <c r="L1648" s="109"/>
      <c r="M1648" s="172"/>
      <c r="N1648" s="109"/>
      <c r="O1648" s="137"/>
      <c r="P1648" s="137"/>
    </row>
    <row r="1649" spans="1:16">
      <c r="A1649" s="130"/>
      <c r="B1649" s="130"/>
      <c r="C1649" s="159"/>
      <c r="D1649" s="109"/>
      <c r="E1649" s="171"/>
      <c r="F1649" s="109"/>
      <c r="G1649" s="171"/>
      <c r="H1649" s="109"/>
      <c r="I1649" s="137"/>
      <c r="J1649" s="133"/>
      <c r="K1649" s="137"/>
      <c r="L1649" s="109"/>
      <c r="M1649" s="172"/>
      <c r="N1649" s="109"/>
      <c r="O1649" s="137"/>
      <c r="P1649" s="137"/>
    </row>
    <row r="1650" spans="1:16">
      <c r="A1650" s="130"/>
      <c r="B1650" s="130"/>
      <c r="C1650" s="159"/>
      <c r="D1650" s="109"/>
      <c r="E1650" s="171"/>
      <c r="F1650" s="109"/>
      <c r="G1650" s="171"/>
      <c r="H1650" s="109"/>
      <c r="I1650" s="137"/>
      <c r="J1650" s="133"/>
      <c r="K1650" s="137"/>
      <c r="L1650" s="109"/>
      <c r="M1650" s="172"/>
      <c r="N1650" s="109"/>
      <c r="O1650" s="137"/>
      <c r="P1650" s="137"/>
    </row>
    <row r="1651" spans="1:16">
      <c r="A1651" s="130"/>
      <c r="B1651" s="130"/>
      <c r="C1651" s="159"/>
      <c r="D1651" s="109"/>
      <c r="E1651" s="171"/>
      <c r="F1651" s="109"/>
      <c r="G1651" s="171"/>
      <c r="H1651" s="109"/>
      <c r="I1651" s="137"/>
      <c r="J1651" s="133"/>
      <c r="K1651" s="137"/>
      <c r="L1651" s="109"/>
      <c r="M1651" s="172"/>
      <c r="N1651" s="109"/>
      <c r="O1651" s="137"/>
      <c r="P1651" s="137"/>
    </row>
    <row r="1652" spans="1:16">
      <c r="A1652" s="130"/>
      <c r="B1652" s="130"/>
      <c r="C1652" s="159"/>
      <c r="D1652" s="109"/>
      <c r="E1652" s="171"/>
      <c r="F1652" s="109"/>
      <c r="G1652" s="171"/>
      <c r="H1652" s="109"/>
      <c r="I1652" s="137"/>
      <c r="J1652" s="133"/>
      <c r="K1652" s="137"/>
      <c r="L1652" s="109"/>
      <c r="M1652" s="172"/>
      <c r="N1652" s="109"/>
      <c r="O1652" s="137"/>
      <c r="P1652" s="137"/>
    </row>
    <row r="1653" spans="1:16">
      <c r="A1653" s="130"/>
      <c r="B1653" s="130"/>
      <c r="C1653" s="159"/>
      <c r="D1653" s="109"/>
      <c r="E1653" s="171"/>
      <c r="F1653" s="109"/>
      <c r="G1653" s="171"/>
      <c r="H1653" s="109"/>
      <c r="I1653" s="137"/>
      <c r="J1653" s="133"/>
      <c r="K1653" s="137"/>
      <c r="L1653" s="109"/>
      <c r="M1653" s="172"/>
      <c r="N1653" s="109"/>
      <c r="O1653" s="137"/>
      <c r="P1653" s="137"/>
    </row>
    <row r="1654" spans="1:16">
      <c r="A1654" s="130"/>
      <c r="B1654" s="130"/>
      <c r="C1654" s="159"/>
      <c r="D1654" s="109"/>
      <c r="E1654" s="171"/>
      <c r="F1654" s="109"/>
      <c r="G1654" s="171"/>
      <c r="H1654" s="109"/>
      <c r="I1654" s="137"/>
      <c r="J1654" s="133"/>
      <c r="K1654" s="137"/>
      <c r="L1654" s="109"/>
      <c r="M1654" s="172"/>
      <c r="N1654" s="109"/>
      <c r="O1654" s="137"/>
      <c r="P1654" s="137"/>
    </row>
    <row r="1655" spans="1:16">
      <c r="A1655" s="130"/>
      <c r="B1655" s="130"/>
      <c r="C1655" s="159"/>
      <c r="D1655" s="109"/>
      <c r="E1655" s="171"/>
      <c r="F1655" s="109"/>
      <c r="G1655" s="171"/>
      <c r="H1655" s="109"/>
      <c r="I1655" s="137"/>
      <c r="J1655" s="133"/>
      <c r="K1655" s="137"/>
      <c r="L1655" s="109"/>
      <c r="M1655" s="172"/>
      <c r="N1655" s="109"/>
      <c r="O1655" s="137"/>
      <c r="P1655" s="137"/>
    </row>
    <row r="1656" spans="1:16">
      <c r="A1656" s="130"/>
      <c r="B1656" s="130"/>
      <c r="C1656" s="159"/>
      <c r="D1656" s="109"/>
      <c r="E1656" s="171"/>
      <c r="F1656" s="109"/>
      <c r="G1656" s="171"/>
      <c r="H1656" s="109"/>
      <c r="I1656" s="137"/>
      <c r="J1656" s="133"/>
      <c r="K1656" s="137"/>
      <c r="L1656" s="109"/>
      <c r="M1656" s="172"/>
      <c r="N1656" s="109"/>
      <c r="O1656" s="137"/>
      <c r="P1656" s="137"/>
    </row>
    <row r="1657" spans="1:16">
      <c r="A1657" s="162"/>
      <c r="B1657" s="130"/>
      <c r="C1657" s="159"/>
      <c r="D1657" s="109"/>
      <c r="E1657" s="171"/>
      <c r="F1657" s="109"/>
      <c r="G1657" s="171"/>
      <c r="H1657" s="109"/>
      <c r="I1657" s="137"/>
      <c r="J1657" s="133"/>
      <c r="K1657" s="137"/>
      <c r="L1657" s="109"/>
      <c r="M1657" s="172"/>
      <c r="N1657" s="109"/>
      <c r="O1657" s="137"/>
      <c r="P1657" s="137"/>
    </row>
    <row r="1658" spans="1:16">
      <c r="A1658" s="130"/>
      <c r="B1658" s="130"/>
      <c r="C1658" s="159"/>
      <c r="D1658" s="109"/>
      <c r="E1658" s="171"/>
      <c r="F1658" s="109"/>
      <c r="G1658" s="171"/>
      <c r="H1658" s="109"/>
      <c r="I1658" s="137"/>
      <c r="J1658" s="133"/>
      <c r="K1658" s="137"/>
      <c r="L1658" s="109"/>
      <c r="M1658" s="172"/>
      <c r="N1658" s="109"/>
      <c r="O1658" s="137"/>
      <c r="P1658" s="137"/>
    </row>
    <row r="1659" spans="1:16">
      <c r="A1659" s="130"/>
      <c r="B1659" s="130"/>
      <c r="C1659" s="159"/>
      <c r="D1659" s="109"/>
      <c r="E1659" s="171"/>
      <c r="F1659" s="109"/>
      <c r="G1659" s="171"/>
      <c r="H1659" s="109"/>
      <c r="I1659" s="137"/>
      <c r="J1659" s="133"/>
      <c r="K1659" s="137"/>
      <c r="L1659" s="109"/>
      <c r="M1659" s="172"/>
      <c r="N1659" s="109"/>
      <c r="O1659" s="137"/>
      <c r="P1659" s="137"/>
    </row>
    <row r="1660" spans="1:16">
      <c r="A1660" s="130"/>
      <c r="B1660" s="130"/>
      <c r="C1660" s="159"/>
      <c r="D1660" s="109"/>
      <c r="E1660" s="171"/>
      <c r="F1660" s="109"/>
      <c r="G1660" s="171"/>
      <c r="H1660" s="109"/>
      <c r="I1660" s="137"/>
      <c r="J1660" s="133"/>
      <c r="K1660" s="137"/>
      <c r="L1660" s="109"/>
      <c r="M1660" s="172"/>
      <c r="N1660" s="109"/>
      <c r="O1660" s="137"/>
      <c r="P1660" s="137"/>
    </row>
    <row r="1661" spans="1:16">
      <c r="A1661" s="130"/>
      <c r="B1661" s="130"/>
      <c r="C1661" s="159"/>
      <c r="D1661" s="109"/>
      <c r="E1661" s="171"/>
      <c r="F1661" s="109"/>
      <c r="G1661" s="171"/>
      <c r="H1661" s="109"/>
      <c r="I1661" s="137"/>
      <c r="J1661" s="133"/>
      <c r="K1661" s="137"/>
      <c r="L1661" s="109"/>
      <c r="M1661" s="172"/>
      <c r="N1661" s="109"/>
      <c r="O1661" s="137"/>
      <c r="P1661" s="137"/>
    </row>
    <row r="1662" spans="1:16">
      <c r="A1662" s="130"/>
      <c r="B1662" s="130"/>
      <c r="C1662" s="159"/>
      <c r="D1662" s="109"/>
      <c r="E1662" s="171"/>
      <c r="F1662" s="109"/>
      <c r="G1662" s="171"/>
      <c r="H1662" s="109"/>
      <c r="I1662" s="137"/>
      <c r="J1662" s="133"/>
      <c r="K1662" s="137"/>
      <c r="L1662" s="109"/>
      <c r="M1662" s="172"/>
      <c r="N1662" s="109"/>
      <c r="O1662" s="137"/>
      <c r="P1662" s="137"/>
    </row>
    <row r="1663" spans="1:16">
      <c r="A1663" s="130"/>
      <c r="B1663" s="130"/>
      <c r="C1663" s="159"/>
      <c r="D1663" s="109"/>
      <c r="E1663" s="171"/>
      <c r="F1663" s="109"/>
      <c r="G1663" s="171"/>
      <c r="H1663" s="109"/>
      <c r="I1663" s="137"/>
      <c r="J1663" s="133"/>
      <c r="K1663" s="137"/>
      <c r="L1663" s="109"/>
      <c r="M1663" s="172"/>
      <c r="N1663" s="109"/>
      <c r="O1663" s="137"/>
      <c r="P1663" s="137"/>
    </row>
    <row r="1664" spans="1:16">
      <c r="A1664" s="130"/>
      <c r="B1664" s="130"/>
      <c r="C1664" s="159"/>
      <c r="D1664" s="109"/>
      <c r="E1664" s="171"/>
      <c r="F1664" s="109"/>
      <c r="G1664" s="171"/>
      <c r="H1664" s="109"/>
      <c r="I1664" s="137"/>
      <c r="J1664" s="133"/>
      <c r="K1664" s="137"/>
      <c r="L1664" s="109"/>
      <c r="M1664" s="172"/>
      <c r="N1664" s="109"/>
      <c r="O1664" s="137"/>
      <c r="P1664" s="137"/>
    </row>
    <row r="1665" spans="1:16">
      <c r="A1665" s="130"/>
      <c r="B1665" s="130"/>
      <c r="C1665" s="159"/>
      <c r="D1665" s="109"/>
      <c r="E1665" s="171"/>
      <c r="F1665" s="109"/>
      <c r="G1665" s="171"/>
      <c r="H1665" s="109"/>
      <c r="I1665" s="137"/>
      <c r="J1665" s="133"/>
      <c r="K1665" s="137"/>
      <c r="L1665" s="109"/>
      <c r="M1665" s="172"/>
      <c r="N1665" s="109"/>
      <c r="O1665" s="137"/>
      <c r="P1665" s="137"/>
    </row>
    <row r="1666" spans="1:16">
      <c r="A1666" s="130"/>
      <c r="B1666" s="130"/>
      <c r="C1666" s="159"/>
      <c r="D1666" s="109"/>
      <c r="E1666" s="171"/>
      <c r="F1666" s="109"/>
      <c r="G1666" s="171"/>
      <c r="H1666" s="109"/>
      <c r="I1666" s="137"/>
      <c r="J1666" s="133"/>
      <c r="K1666" s="137"/>
      <c r="L1666" s="109"/>
      <c r="M1666" s="172"/>
      <c r="N1666" s="109"/>
      <c r="O1666" s="137"/>
      <c r="P1666" s="137"/>
    </row>
    <row r="1667" spans="1:16">
      <c r="A1667" s="130"/>
      <c r="B1667" s="130"/>
      <c r="C1667" s="159"/>
      <c r="D1667" s="109"/>
      <c r="E1667" s="171"/>
      <c r="F1667" s="109"/>
      <c r="G1667" s="171"/>
      <c r="H1667" s="109"/>
      <c r="I1667" s="137"/>
      <c r="J1667" s="133"/>
      <c r="K1667" s="137"/>
      <c r="L1667" s="109"/>
      <c r="M1667" s="172"/>
      <c r="N1667" s="109"/>
      <c r="O1667" s="137"/>
      <c r="P1667" s="137"/>
    </row>
    <row r="1668" spans="1:16">
      <c r="A1668" s="162"/>
      <c r="B1668" s="130"/>
      <c r="C1668" s="159"/>
      <c r="D1668" s="109"/>
      <c r="E1668" s="171"/>
      <c r="F1668" s="109"/>
      <c r="G1668" s="171"/>
      <c r="H1668" s="109"/>
      <c r="I1668" s="137"/>
      <c r="J1668" s="133"/>
      <c r="K1668" s="137"/>
      <c r="L1668" s="109"/>
      <c r="M1668" s="172"/>
      <c r="N1668" s="109"/>
      <c r="O1668" s="137"/>
      <c r="P1668" s="137"/>
    </row>
    <row r="1669" spans="1:16">
      <c r="A1669" s="130"/>
      <c r="B1669" s="130"/>
      <c r="C1669" s="159"/>
      <c r="D1669" s="109"/>
      <c r="E1669" s="171"/>
      <c r="F1669" s="109"/>
      <c r="G1669" s="171"/>
      <c r="H1669" s="109"/>
      <c r="I1669" s="137"/>
      <c r="J1669" s="133"/>
      <c r="K1669" s="137"/>
      <c r="L1669" s="109"/>
      <c r="M1669" s="172"/>
      <c r="N1669" s="109"/>
      <c r="O1669" s="137"/>
      <c r="P1669" s="137"/>
    </row>
    <row r="1670" spans="1:16">
      <c r="A1670" s="130"/>
      <c r="B1670" s="130"/>
      <c r="C1670" s="159"/>
      <c r="D1670" s="109"/>
      <c r="E1670" s="171"/>
      <c r="F1670" s="109"/>
      <c r="G1670" s="171"/>
      <c r="H1670" s="109"/>
      <c r="I1670" s="137"/>
      <c r="J1670" s="133"/>
      <c r="K1670" s="137"/>
      <c r="L1670" s="109"/>
      <c r="M1670" s="172"/>
      <c r="N1670" s="109"/>
      <c r="O1670" s="137"/>
      <c r="P1670" s="137"/>
    </row>
    <row r="1671" spans="1:16">
      <c r="A1671" s="130"/>
      <c r="B1671" s="130"/>
      <c r="C1671" s="159"/>
      <c r="D1671" s="109"/>
      <c r="E1671" s="171"/>
      <c r="F1671" s="109"/>
      <c r="G1671" s="171"/>
      <c r="H1671" s="109"/>
      <c r="I1671" s="137"/>
      <c r="J1671" s="133"/>
      <c r="K1671" s="137"/>
      <c r="L1671" s="109"/>
      <c r="M1671" s="172"/>
      <c r="N1671" s="109"/>
      <c r="O1671" s="137"/>
      <c r="P1671" s="137"/>
    </row>
    <row r="1672" spans="1:16">
      <c r="A1672" s="130"/>
      <c r="B1672" s="130"/>
      <c r="C1672" s="159"/>
      <c r="D1672" s="109"/>
      <c r="E1672" s="171"/>
      <c r="F1672" s="109"/>
      <c r="G1672" s="171"/>
      <c r="H1672" s="109"/>
      <c r="I1672" s="137"/>
      <c r="J1672" s="133"/>
      <c r="K1672" s="137"/>
      <c r="L1672" s="109"/>
      <c r="M1672" s="172"/>
      <c r="N1672" s="109"/>
      <c r="O1672" s="137"/>
      <c r="P1672" s="137"/>
    </row>
    <row r="1673" spans="1:16">
      <c r="A1673" s="130"/>
      <c r="B1673" s="130"/>
      <c r="C1673" s="159"/>
      <c r="D1673" s="109"/>
      <c r="E1673" s="171"/>
      <c r="F1673" s="109"/>
      <c r="G1673" s="171"/>
      <c r="H1673" s="109"/>
      <c r="I1673" s="137"/>
      <c r="J1673" s="133"/>
      <c r="K1673" s="137"/>
      <c r="L1673" s="109"/>
      <c r="M1673" s="172"/>
      <c r="N1673" s="109"/>
      <c r="O1673" s="137"/>
      <c r="P1673" s="137"/>
    </row>
    <row r="1674" spans="1:16">
      <c r="A1674" s="130"/>
      <c r="B1674" s="130"/>
      <c r="C1674" s="159"/>
      <c r="D1674" s="109"/>
      <c r="E1674" s="171"/>
      <c r="F1674" s="109"/>
      <c r="G1674" s="171"/>
      <c r="H1674" s="109"/>
      <c r="I1674" s="137"/>
      <c r="J1674" s="133"/>
      <c r="K1674" s="137"/>
      <c r="L1674" s="109"/>
      <c r="M1674" s="172"/>
      <c r="N1674" s="109"/>
      <c r="O1674" s="137"/>
      <c r="P1674" s="137"/>
    </row>
    <row r="1675" spans="1:16">
      <c r="A1675" s="130"/>
      <c r="B1675" s="130"/>
      <c r="C1675" s="159"/>
      <c r="D1675" s="109"/>
      <c r="E1675" s="171"/>
      <c r="F1675" s="109"/>
      <c r="G1675" s="171"/>
      <c r="H1675" s="109"/>
      <c r="I1675" s="137"/>
      <c r="J1675" s="133"/>
      <c r="K1675" s="137"/>
      <c r="L1675" s="109"/>
      <c r="M1675" s="172"/>
      <c r="N1675" s="109"/>
      <c r="O1675" s="137"/>
      <c r="P1675" s="137"/>
    </row>
    <row r="1676" spans="1:16">
      <c r="A1676" s="130"/>
      <c r="B1676" s="130"/>
      <c r="C1676" s="159"/>
      <c r="D1676" s="109"/>
      <c r="E1676" s="171"/>
      <c r="F1676" s="109"/>
      <c r="G1676" s="171"/>
      <c r="H1676" s="109"/>
      <c r="I1676" s="137"/>
      <c r="J1676" s="133"/>
      <c r="K1676" s="137"/>
      <c r="L1676" s="109"/>
      <c r="M1676" s="172"/>
      <c r="N1676" s="109"/>
      <c r="O1676" s="137"/>
      <c r="P1676" s="137"/>
    </row>
    <row r="1677" spans="1:16">
      <c r="A1677" s="130"/>
      <c r="B1677" s="130"/>
      <c r="C1677" s="159"/>
      <c r="D1677" s="109"/>
      <c r="E1677" s="171"/>
      <c r="F1677" s="109"/>
      <c r="G1677" s="171"/>
      <c r="H1677" s="109"/>
      <c r="I1677" s="137"/>
      <c r="J1677" s="133"/>
      <c r="K1677" s="137"/>
      <c r="L1677" s="109"/>
      <c r="M1677" s="172"/>
      <c r="N1677" s="109"/>
      <c r="O1677" s="137"/>
      <c r="P1677" s="137"/>
    </row>
    <row r="1678" spans="1:16">
      <c r="A1678" s="130"/>
      <c r="B1678" s="130"/>
      <c r="C1678" s="159"/>
      <c r="D1678" s="109"/>
      <c r="E1678" s="171"/>
      <c r="F1678" s="109"/>
      <c r="G1678" s="171"/>
      <c r="H1678" s="109"/>
      <c r="I1678" s="137"/>
      <c r="J1678" s="133"/>
      <c r="K1678" s="137"/>
      <c r="L1678" s="109"/>
      <c r="M1678" s="172"/>
      <c r="N1678" s="109"/>
      <c r="O1678" s="137"/>
      <c r="P1678" s="137"/>
    </row>
    <row r="1679" spans="1:16">
      <c r="A1679" s="162"/>
      <c r="B1679" s="130"/>
      <c r="C1679" s="159"/>
      <c r="D1679" s="109"/>
      <c r="E1679" s="171"/>
      <c r="F1679" s="109"/>
      <c r="G1679" s="171"/>
      <c r="H1679" s="109"/>
      <c r="I1679" s="137"/>
      <c r="J1679" s="133"/>
      <c r="K1679" s="137"/>
      <c r="L1679" s="109"/>
      <c r="M1679" s="172"/>
      <c r="N1679" s="109"/>
      <c r="O1679" s="137"/>
      <c r="P1679" s="137"/>
    </row>
    <row r="1680" spans="1:16">
      <c r="A1680" s="130"/>
      <c r="B1680" s="130"/>
      <c r="C1680" s="159"/>
      <c r="D1680" s="109"/>
      <c r="E1680" s="171"/>
      <c r="F1680" s="109"/>
      <c r="G1680" s="171"/>
      <c r="H1680" s="109"/>
      <c r="I1680" s="137"/>
      <c r="J1680" s="133"/>
      <c r="K1680" s="137"/>
      <c r="L1680" s="109"/>
      <c r="M1680" s="172"/>
      <c r="N1680" s="109"/>
      <c r="O1680" s="137"/>
      <c r="P1680" s="137"/>
    </row>
    <row r="1681" spans="1:16">
      <c r="A1681" s="130"/>
      <c r="B1681" s="130"/>
      <c r="C1681" s="159"/>
      <c r="D1681" s="109"/>
      <c r="E1681" s="171"/>
      <c r="F1681" s="109"/>
      <c r="G1681" s="171"/>
      <c r="H1681" s="109"/>
      <c r="I1681" s="137"/>
      <c r="J1681" s="133"/>
      <c r="K1681" s="137"/>
      <c r="L1681" s="109"/>
      <c r="M1681" s="172"/>
      <c r="N1681" s="109"/>
      <c r="O1681" s="137"/>
      <c r="P1681" s="137"/>
    </row>
    <row r="1682" spans="1:16">
      <c r="A1682" s="130"/>
      <c r="B1682" s="130"/>
      <c r="C1682" s="159"/>
      <c r="D1682" s="109"/>
      <c r="E1682" s="171"/>
      <c r="F1682" s="109"/>
      <c r="G1682" s="171"/>
      <c r="H1682" s="109"/>
      <c r="I1682" s="137"/>
      <c r="J1682" s="133"/>
      <c r="K1682" s="137"/>
      <c r="L1682" s="109"/>
      <c r="M1682" s="172"/>
      <c r="N1682" s="109"/>
      <c r="O1682" s="137"/>
      <c r="P1682" s="137"/>
    </row>
    <row r="1683" spans="1:16">
      <c r="A1683" s="130"/>
      <c r="B1683" s="130"/>
      <c r="C1683" s="159"/>
      <c r="D1683" s="109"/>
      <c r="E1683" s="171"/>
      <c r="F1683" s="109"/>
      <c r="G1683" s="171"/>
      <c r="H1683" s="109"/>
      <c r="I1683" s="137"/>
      <c r="J1683" s="133"/>
      <c r="K1683" s="137"/>
      <c r="L1683" s="109"/>
      <c r="M1683" s="172"/>
      <c r="N1683" s="109"/>
      <c r="O1683" s="137"/>
      <c r="P1683" s="137"/>
    </row>
    <row r="1684" spans="1:16">
      <c r="A1684" s="130"/>
      <c r="B1684" s="130"/>
      <c r="C1684" s="159"/>
      <c r="D1684" s="109"/>
      <c r="E1684" s="171"/>
      <c r="F1684" s="109"/>
      <c r="G1684" s="171"/>
      <c r="H1684" s="109"/>
      <c r="I1684" s="137"/>
      <c r="J1684" s="133"/>
      <c r="K1684" s="137"/>
      <c r="L1684" s="109"/>
      <c r="M1684" s="172"/>
      <c r="N1684" s="109"/>
      <c r="O1684" s="137"/>
      <c r="P1684" s="137"/>
    </row>
    <row r="1685" spans="1:16">
      <c r="A1685" s="130"/>
      <c r="B1685" s="130"/>
      <c r="C1685" s="159"/>
      <c r="D1685" s="109"/>
      <c r="E1685" s="171"/>
      <c r="F1685" s="109"/>
      <c r="G1685" s="171"/>
      <c r="H1685" s="109"/>
      <c r="I1685" s="137"/>
      <c r="J1685" s="133"/>
      <c r="K1685" s="137"/>
      <c r="L1685" s="109"/>
      <c r="M1685" s="172"/>
      <c r="N1685" s="109"/>
      <c r="O1685" s="137"/>
      <c r="P1685" s="137"/>
    </row>
    <row r="1686" spans="1:16">
      <c r="A1686" s="130"/>
      <c r="B1686" s="130"/>
      <c r="C1686" s="159"/>
      <c r="D1686" s="109"/>
      <c r="E1686" s="171"/>
      <c r="F1686" s="109"/>
      <c r="G1686" s="171"/>
      <c r="H1686" s="109"/>
      <c r="I1686" s="137"/>
      <c r="J1686" s="133"/>
      <c r="K1686" s="137"/>
      <c r="L1686" s="109"/>
      <c r="M1686" s="172"/>
      <c r="N1686" s="109"/>
      <c r="O1686" s="137"/>
      <c r="P1686" s="137"/>
    </row>
    <row r="1687" spans="1:16">
      <c r="A1687" s="130"/>
      <c r="B1687" s="130"/>
      <c r="C1687" s="159"/>
      <c r="D1687" s="109"/>
      <c r="E1687" s="171"/>
      <c r="F1687" s="109"/>
      <c r="G1687" s="171"/>
      <c r="H1687" s="109"/>
      <c r="I1687" s="137"/>
      <c r="J1687" s="133"/>
      <c r="K1687" s="137"/>
      <c r="L1687" s="109"/>
      <c r="M1687" s="172"/>
      <c r="N1687" s="109"/>
      <c r="O1687" s="137"/>
      <c r="P1687" s="137"/>
    </row>
    <row r="1688" spans="1:16">
      <c r="A1688" s="130"/>
      <c r="B1688" s="130"/>
      <c r="C1688" s="159"/>
      <c r="D1688" s="109"/>
      <c r="E1688" s="171"/>
      <c r="F1688" s="109"/>
      <c r="G1688" s="171"/>
      <c r="H1688" s="109"/>
      <c r="I1688" s="137"/>
      <c r="J1688" s="133"/>
      <c r="K1688" s="137"/>
      <c r="L1688" s="109"/>
      <c r="M1688" s="172"/>
      <c r="N1688" s="109"/>
      <c r="O1688" s="137"/>
      <c r="P1688" s="137"/>
    </row>
    <row r="1689" spans="1:16">
      <c r="A1689" s="130"/>
      <c r="B1689" s="130"/>
      <c r="C1689" s="159"/>
      <c r="D1689" s="109"/>
      <c r="E1689" s="171"/>
      <c r="F1689" s="109"/>
      <c r="G1689" s="171"/>
      <c r="H1689" s="109"/>
      <c r="I1689" s="137"/>
      <c r="J1689" s="133"/>
      <c r="K1689" s="137"/>
      <c r="L1689" s="109"/>
      <c r="M1689" s="172"/>
      <c r="N1689" s="109"/>
      <c r="O1689" s="137"/>
      <c r="P1689" s="137"/>
    </row>
    <row r="1690" spans="1:16">
      <c r="A1690" s="162"/>
      <c r="B1690" s="130"/>
      <c r="C1690" s="159"/>
      <c r="D1690" s="109"/>
      <c r="E1690" s="171"/>
      <c r="F1690" s="109"/>
      <c r="G1690" s="171"/>
      <c r="H1690" s="109"/>
      <c r="I1690" s="137"/>
      <c r="J1690" s="133"/>
      <c r="K1690" s="137"/>
      <c r="L1690" s="109"/>
      <c r="M1690" s="172"/>
      <c r="N1690" s="109"/>
      <c r="O1690" s="137"/>
      <c r="P1690" s="137"/>
    </row>
    <row r="1691" spans="1:16">
      <c r="A1691" s="130"/>
      <c r="B1691" s="130"/>
      <c r="C1691" s="159"/>
      <c r="D1691" s="109"/>
      <c r="E1691" s="171"/>
      <c r="F1691" s="109"/>
      <c r="G1691" s="171"/>
      <c r="H1691" s="109"/>
      <c r="I1691" s="137"/>
      <c r="J1691" s="133"/>
      <c r="K1691" s="137"/>
      <c r="L1691" s="109"/>
      <c r="M1691" s="172"/>
      <c r="N1691" s="109"/>
      <c r="O1691" s="137"/>
      <c r="P1691" s="137"/>
    </row>
    <row r="1692" spans="1:16">
      <c r="A1692" s="130"/>
      <c r="B1692" s="130"/>
      <c r="C1692" s="159"/>
      <c r="D1692" s="109"/>
      <c r="E1692" s="171"/>
      <c r="F1692" s="109"/>
      <c r="G1692" s="171"/>
      <c r="H1692" s="109"/>
      <c r="I1692" s="137"/>
      <c r="J1692" s="133"/>
      <c r="K1692" s="137"/>
      <c r="L1692" s="109"/>
      <c r="M1692" s="172"/>
      <c r="N1692" s="109"/>
      <c r="O1692" s="137"/>
      <c r="P1692" s="137"/>
    </row>
    <row r="1693" spans="1:16">
      <c r="A1693" s="130"/>
      <c r="B1693" s="130"/>
      <c r="C1693" s="159"/>
      <c r="D1693" s="109"/>
      <c r="E1693" s="171"/>
      <c r="F1693" s="109"/>
      <c r="G1693" s="171"/>
      <c r="H1693" s="109"/>
      <c r="I1693" s="137"/>
      <c r="J1693" s="133"/>
      <c r="K1693" s="137"/>
      <c r="L1693" s="109"/>
      <c r="M1693" s="172"/>
      <c r="N1693" s="109"/>
      <c r="O1693" s="137"/>
      <c r="P1693" s="137"/>
    </row>
    <row r="1694" spans="1:16">
      <c r="A1694" s="130"/>
      <c r="B1694" s="130"/>
      <c r="C1694" s="159"/>
      <c r="D1694" s="109"/>
      <c r="E1694" s="171"/>
      <c r="F1694" s="109"/>
      <c r="G1694" s="171"/>
      <c r="H1694" s="109"/>
      <c r="I1694" s="137"/>
      <c r="J1694" s="133"/>
      <c r="K1694" s="137"/>
      <c r="L1694" s="109"/>
      <c r="M1694" s="172"/>
      <c r="N1694" s="109"/>
      <c r="O1694" s="137"/>
      <c r="P1694" s="137"/>
    </row>
    <row r="1695" spans="1:16">
      <c r="A1695" s="130"/>
      <c r="B1695" s="130"/>
      <c r="C1695" s="159"/>
      <c r="D1695" s="109"/>
      <c r="E1695" s="171"/>
      <c r="F1695" s="109"/>
      <c r="G1695" s="171"/>
      <c r="H1695" s="109"/>
      <c r="I1695" s="137"/>
      <c r="J1695" s="133"/>
      <c r="K1695" s="137"/>
      <c r="L1695" s="109"/>
      <c r="M1695" s="172"/>
      <c r="N1695" s="109"/>
      <c r="O1695" s="137"/>
      <c r="P1695" s="137"/>
    </row>
    <row r="1696" spans="1:16">
      <c r="A1696" s="130"/>
      <c r="B1696" s="130"/>
      <c r="C1696" s="159"/>
      <c r="D1696" s="109"/>
      <c r="E1696" s="171"/>
      <c r="F1696" s="109"/>
      <c r="G1696" s="171"/>
      <c r="H1696" s="109"/>
      <c r="I1696" s="137"/>
      <c r="J1696" s="133"/>
      <c r="K1696" s="137"/>
      <c r="L1696" s="109"/>
      <c r="M1696" s="172"/>
      <c r="N1696" s="109"/>
      <c r="O1696" s="137"/>
      <c r="P1696" s="137"/>
    </row>
    <row r="1697" spans="1:16">
      <c r="A1697" s="130"/>
      <c r="B1697" s="130"/>
      <c r="C1697" s="159"/>
      <c r="D1697" s="109"/>
      <c r="E1697" s="171"/>
      <c r="F1697" s="109"/>
      <c r="G1697" s="171"/>
      <c r="H1697" s="109"/>
      <c r="I1697" s="137"/>
      <c r="J1697" s="133"/>
      <c r="K1697" s="137"/>
      <c r="L1697" s="109"/>
      <c r="M1697" s="172"/>
      <c r="N1697" s="109"/>
      <c r="O1697" s="137"/>
      <c r="P1697" s="137"/>
    </row>
    <row r="1698" spans="1:16">
      <c r="A1698" s="130"/>
      <c r="B1698" s="130"/>
      <c r="C1698" s="159"/>
      <c r="D1698" s="109"/>
      <c r="E1698" s="171"/>
      <c r="F1698" s="109"/>
      <c r="G1698" s="171"/>
      <c r="H1698" s="109"/>
      <c r="I1698" s="137"/>
      <c r="J1698" s="133"/>
      <c r="K1698" s="137"/>
      <c r="L1698" s="109"/>
      <c r="M1698" s="172"/>
      <c r="N1698" s="109"/>
      <c r="O1698" s="137"/>
      <c r="P1698" s="137"/>
    </row>
    <row r="1699" spans="1:16">
      <c r="A1699" s="130"/>
      <c r="B1699" s="130"/>
      <c r="C1699" s="159"/>
      <c r="D1699" s="109"/>
      <c r="E1699" s="171"/>
      <c r="F1699" s="109"/>
      <c r="G1699" s="171"/>
      <c r="H1699" s="109"/>
      <c r="I1699" s="137"/>
      <c r="J1699" s="133"/>
      <c r="K1699" s="137"/>
      <c r="L1699" s="109"/>
      <c r="M1699" s="172"/>
      <c r="N1699" s="109"/>
      <c r="O1699" s="137"/>
      <c r="P1699" s="137"/>
    </row>
    <row r="1700" spans="1:16">
      <c r="A1700" s="130"/>
      <c r="B1700" s="130"/>
      <c r="C1700" s="159"/>
      <c r="D1700" s="109"/>
      <c r="E1700" s="171"/>
      <c r="F1700" s="109"/>
      <c r="G1700" s="171"/>
      <c r="H1700" s="109"/>
      <c r="I1700" s="137"/>
      <c r="J1700" s="133"/>
      <c r="K1700" s="137"/>
      <c r="L1700" s="109"/>
      <c r="M1700" s="172"/>
      <c r="N1700" s="109"/>
      <c r="O1700" s="137"/>
      <c r="P1700" s="137"/>
    </row>
    <row r="1701" spans="1:16">
      <c r="A1701" s="162"/>
      <c r="B1701" s="130"/>
      <c r="C1701" s="159"/>
      <c r="D1701" s="109"/>
      <c r="E1701" s="171"/>
      <c r="F1701" s="109"/>
      <c r="G1701" s="171"/>
      <c r="H1701" s="109"/>
      <c r="I1701" s="137"/>
      <c r="J1701" s="133"/>
      <c r="K1701" s="137"/>
      <c r="L1701" s="109"/>
      <c r="M1701" s="172"/>
      <c r="N1701" s="109"/>
      <c r="O1701" s="137"/>
      <c r="P1701" s="137"/>
    </row>
    <row r="1702" spans="1:16">
      <c r="A1702" s="130"/>
      <c r="B1702" s="130"/>
      <c r="C1702" s="159"/>
      <c r="D1702" s="109"/>
      <c r="E1702" s="171"/>
      <c r="F1702" s="109"/>
      <c r="G1702" s="171"/>
      <c r="H1702" s="109"/>
      <c r="I1702" s="137"/>
      <c r="J1702" s="133"/>
      <c r="K1702" s="137"/>
      <c r="L1702" s="109"/>
      <c r="M1702" s="172"/>
      <c r="N1702" s="109"/>
      <c r="O1702" s="137"/>
      <c r="P1702" s="137"/>
    </row>
    <row r="1703" spans="1:16">
      <c r="A1703" s="130"/>
      <c r="B1703" s="130"/>
      <c r="C1703" s="159"/>
      <c r="D1703" s="109"/>
      <c r="E1703" s="171"/>
      <c r="F1703" s="109"/>
      <c r="G1703" s="171"/>
      <c r="H1703" s="109"/>
      <c r="I1703" s="137"/>
      <c r="J1703" s="133"/>
      <c r="K1703" s="137"/>
      <c r="L1703" s="109"/>
      <c r="M1703" s="172"/>
      <c r="N1703" s="109"/>
      <c r="O1703" s="137"/>
      <c r="P1703" s="137"/>
    </row>
    <row r="1704" spans="1:16">
      <c r="A1704" s="130"/>
      <c r="B1704" s="130"/>
      <c r="C1704" s="159"/>
      <c r="D1704" s="109"/>
      <c r="E1704" s="171"/>
      <c r="F1704" s="109"/>
      <c r="G1704" s="171"/>
      <c r="H1704" s="109"/>
      <c r="I1704" s="137"/>
      <c r="J1704" s="133"/>
      <c r="K1704" s="137"/>
      <c r="L1704" s="109"/>
      <c r="M1704" s="172"/>
      <c r="N1704" s="109"/>
      <c r="O1704" s="137"/>
      <c r="P1704" s="137"/>
    </row>
    <row r="1705" spans="1:16">
      <c r="A1705" s="130"/>
      <c r="B1705" s="130"/>
      <c r="C1705" s="159"/>
      <c r="D1705" s="109"/>
      <c r="E1705" s="171"/>
      <c r="F1705" s="109"/>
      <c r="G1705" s="171"/>
      <c r="H1705" s="109"/>
      <c r="I1705" s="137"/>
      <c r="J1705" s="133"/>
      <c r="K1705" s="137"/>
      <c r="L1705" s="109"/>
      <c r="M1705" s="172"/>
      <c r="N1705" s="109"/>
      <c r="O1705" s="137"/>
      <c r="P1705" s="137"/>
    </row>
    <row r="1706" spans="1:16">
      <c r="A1706" s="130"/>
      <c r="B1706" s="130"/>
      <c r="C1706" s="159"/>
      <c r="D1706" s="109"/>
      <c r="E1706" s="171"/>
      <c r="F1706" s="109"/>
      <c r="G1706" s="171"/>
      <c r="H1706" s="109"/>
      <c r="I1706" s="137"/>
      <c r="J1706" s="133"/>
      <c r="K1706" s="137"/>
      <c r="L1706" s="109"/>
      <c r="M1706" s="172"/>
      <c r="N1706" s="109"/>
      <c r="O1706" s="137"/>
      <c r="P1706" s="137"/>
    </row>
    <row r="1707" spans="1:16">
      <c r="A1707" s="130"/>
      <c r="B1707" s="130"/>
      <c r="C1707" s="159"/>
      <c r="D1707" s="109"/>
      <c r="E1707" s="171"/>
      <c r="F1707" s="109"/>
      <c r="G1707" s="171"/>
      <c r="H1707" s="109"/>
      <c r="I1707" s="137"/>
      <c r="J1707" s="133"/>
      <c r="K1707" s="137"/>
      <c r="L1707" s="109"/>
      <c r="M1707" s="172"/>
      <c r="N1707" s="109"/>
      <c r="O1707" s="137"/>
      <c r="P1707" s="137"/>
    </row>
    <row r="1708" spans="1:16">
      <c r="A1708" s="130"/>
      <c r="B1708" s="130"/>
      <c r="C1708" s="159"/>
      <c r="D1708" s="109"/>
      <c r="E1708" s="171"/>
      <c r="F1708" s="109"/>
      <c r="G1708" s="171"/>
      <c r="H1708" s="109"/>
      <c r="I1708" s="137"/>
      <c r="J1708" s="133"/>
      <c r="K1708" s="137"/>
      <c r="L1708" s="109"/>
      <c r="M1708" s="172"/>
      <c r="N1708" s="109"/>
      <c r="O1708" s="137"/>
      <c r="P1708" s="137"/>
    </row>
    <row r="1709" spans="1:16">
      <c r="A1709" s="130"/>
      <c r="B1709" s="130"/>
      <c r="C1709" s="159"/>
      <c r="D1709" s="109"/>
      <c r="E1709" s="171"/>
      <c r="F1709" s="109"/>
      <c r="G1709" s="171"/>
      <c r="H1709" s="109"/>
      <c r="I1709" s="137"/>
      <c r="J1709" s="133"/>
      <c r="K1709" s="137"/>
      <c r="L1709" s="109"/>
      <c r="M1709" s="172"/>
      <c r="N1709" s="109"/>
      <c r="O1709" s="137"/>
      <c r="P1709" s="137"/>
    </row>
    <row r="1710" spans="1:16">
      <c r="A1710" s="130"/>
      <c r="B1710" s="130"/>
      <c r="C1710" s="159"/>
      <c r="D1710" s="109"/>
      <c r="E1710" s="171"/>
      <c r="F1710" s="109"/>
      <c r="G1710" s="171"/>
      <c r="H1710" s="109"/>
      <c r="I1710" s="137"/>
      <c r="J1710" s="133"/>
      <c r="K1710" s="137"/>
      <c r="L1710" s="109"/>
      <c r="M1710" s="172"/>
      <c r="N1710" s="109"/>
      <c r="O1710" s="137"/>
      <c r="P1710" s="137"/>
    </row>
    <row r="1711" spans="1:16">
      <c r="A1711" s="130"/>
      <c r="B1711" s="130"/>
      <c r="C1711" s="159"/>
      <c r="D1711" s="109"/>
      <c r="E1711" s="171"/>
      <c r="F1711" s="109"/>
      <c r="G1711" s="171"/>
      <c r="H1711" s="109"/>
      <c r="I1711" s="137"/>
      <c r="J1711" s="133"/>
      <c r="K1711" s="137"/>
      <c r="L1711" s="109"/>
      <c r="M1711" s="172"/>
      <c r="N1711" s="109"/>
      <c r="O1711" s="137"/>
      <c r="P1711" s="137"/>
    </row>
    <row r="1712" spans="1:16">
      <c r="A1712" s="162"/>
      <c r="B1712" s="130"/>
      <c r="C1712" s="159"/>
      <c r="D1712" s="109"/>
      <c r="E1712" s="171"/>
      <c r="F1712" s="109"/>
      <c r="G1712" s="171"/>
      <c r="H1712" s="109"/>
      <c r="I1712" s="137"/>
      <c r="J1712" s="133"/>
      <c r="K1712" s="137"/>
      <c r="L1712" s="109"/>
      <c r="M1712" s="172"/>
      <c r="N1712" s="109"/>
      <c r="O1712" s="137"/>
      <c r="P1712" s="137"/>
    </row>
    <row r="1713" spans="1:16">
      <c r="A1713" s="130"/>
      <c r="B1713" s="130"/>
      <c r="C1713" s="159"/>
      <c r="D1713" s="109"/>
      <c r="E1713" s="171"/>
      <c r="F1713" s="109"/>
      <c r="G1713" s="171"/>
      <c r="H1713" s="109"/>
      <c r="I1713" s="137"/>
      <c r="J1713" s="133"/>
      <c r="K1713" s="137"/>
      <c r="L1713" s="109"/>
      <c r="M1713" s="172"/>
      <c r="N1713" s="109"/>
      <c r="O1713" s="137"/>
      <c r="P1713" s="137"/>
    </row>
    <row r="1714" spans="1:16">
      <c r="A1714" s="130"/>
      <c r="B1714" s="130"/>
      <c r="C1714" s="159"/>
      <c r="D1714" s="109"/>
      <c r="E1714" s="171"/>
      <c r="F1714" s="109"/>
      <c r="G1714" s="171"/>
      <c r="H1714" s="109"/>
      <c r="I1714" s="137"/>
      <c r="J1714" s="133"/>
      <c r="K1714" s="137"/>
      <c r="L1714" s="109"/>
      <c r="M1714" s="172"/>
      <c r="N1714" s="109"/>
      <c r="O1714" s="137"/>
      <c r="P1714" s="137"/>
    </row>
    <row r="1715" spans="1:16">
      <c r="A1715" s="130"/>
      <c r="B1715" s="130"/>
      <c r="C1715" s="159"/>
      <c r="D1715" s="109"/>
      <c r="E1715" s="171"/>
      <c r="F1715" s="109"/>
      <c r="G1715" s="171"/>
      <c r="H1715" s="109"/>
      <c r="I1715" s="137"/>
      <c r="J1715" s="133"/>
      <c r="K1715" s="137"/>
      <c r="L1715" s="109"/>
      <c r="M1715" s="172"/>
      <c r="N1715" s="109"/>
      <c r="O1715" s="137"/>
      <c r="P1715" s="137"/>
    </row>
    <row r="1716" spans="1:16">
      <c r="A1716" s="130"/>
      <c r="B1716" s="130"/>
      <c r="C1716" s="159"/>
      <c r="D1716" s="109"/>
      <c r="E1716" s="171"/>
      <c r="F1716" s="109"/>
      <c r="G1716" s="171"/>
      <c r="H1716" s="109"/>
      <c r="I1716" s="137"/>
      <c r="J1716" s="133"/>
      <c r="K1716" s="137"/>
      <c r="L1716" s="109"/>
      <c r="M1716" s="172"/>
      <c r="N1716" s="109"/>
      <c r="O1716" s="137"/>
      <c r="P1716" s="137"/>
    </row>
    <row r="1717" spans="1:16">
      <c r="A1717" s="130"/>
      <c r="B1717" s="130"/>
      <c r="C1717" s="159"/>
      <c r="D1717" s="109"/>
      <c r="E1717" s="171"/>
      <c r="F1717" s="109"/>
      <c r="G1717" s="171"/>
      <c r="H1717" s="109"/>
      <c r="I1717" s="137"/>
      <c r="J1717" s="133"/>
      <c r="K1717" s="137"/>
      <c r="L1717" s="109"/>
      <c r="M1717" s="172"/>
      <c r="N1717" s="109"/>
      <c r="O1717" s="137"/>
      <c r="P1717" s="137"/>
    </row>
    <row r="1718" spans="1:16">
      <c r="A1718" s="130"/>
      <c r="B1718" s="130"/>
      <c r="C1718" s="159"/>
      <c r="D1718" s="109"/>
      <c r="E1718" s="171"/>
      <c r="F1718" s="109"/>
      <c r="G1718" s="171"/>
      <c r="H1718" s="109"/>
      <c r="I1718" s="137"/>
      <c r="J1718" s="133"/>
      <c r="K1718" s="137"/>
      <c r="L1718" s="109"/>
      <c r="M1718" s="172"/>
      <c r="N1718" s="109"/>
      <c r="O1718" s="137"/>
      <c r="P1718" s="137"/>
    </row>
    <row r="1719" spans="1:16">
      <c r="A1719" s="130"/>
      <c r="B1719" s="130"/>
      <c r="C1719" s="159"/>
      <c r="D1719" s="109"/>
      <c r="E1719" s="171"/>
      <c r="F1719" s="109"/>
      <c r="G1719" s="171"/>
      <c r="H1719" s="109"/>
      <c r="I1719" s="137"/>
      <c r="J1719" s="133"/>
      <c r="K1719" s="137"/>
      <c r="L1719" s="109"/>
      <c r="M1719" s="172"/>
      <c r="N1719" s="109"/>
      <c r="O1719" s="137"/>
      <c r="P1719" s="137"/>
    </row>
    <row r="1720" spans="1:16">
      <c r="A1720" s="130"/>
      <c r="B1720" s="130"/>
      <c r="C1720" s="159"/>
      <c r="D1720" s="109"/>
      <c r="E1720" s="171"/>
      <c r="F1720" s="109"/>
      <c r="G1720" s="171"/>
      <c r="H1720" s="109"/>
      <c r="I1720" s="137"/>
      <c r="J1720" s="133"/>
      <c r="K1720" s="137"/>
      <c r="L1720" s="109"/>
      <c r="M1720" s="172"/>
      <c r="N1720" s="109"/>
      <c r="O1720" s="137"/>
      <c r="P1720" s="137"/>
    </row>
    <row r="1721" spans="1:16">
      <c r="A1721" s="130"/>
      <c r="B1721" s="130"/>
      <c r="C1721" s="159"/>
      <c r="D1721" s="109"/>
      <c r="E1721" s="171"/>
      <c r="F1721" s="109"/>
      <c r="G1721" s="171"/>
      <c r="H1721" s="109"/>
      <c r="I1721" s="137"/>
      <c r="J1721" s="133"/>
      <c r="K1721" s="137"/>
      <c r="L1721" s="109"/>
      <c r="M1721" s="172"/>
      <c r="N1721" s="109"/>
      <c r="O1721" s="137"/>
      <c r="P1721" s="137"/>
    </row>
    <row r="1722" spans="1:16">
      <c r="A1722" s="130"/>
      <c r="B1722" s="130"/>
      <c r="C1722" s="159"/>
      <c r="D1722" s="109"/>
      <c r="E1722" s="171"/>
      <c r="F1722" s="109"/>
      <c r="G1722" s="171"/>
      <c r="H1722" s="109"/>
      <c r="I1722" s="137"/>
      <c r="J1722" s="133"/>
      <c r="K1722" s="137"/>
      <c r="L1722" s="109"/>
      <c r="M1722" s="172"/>
      <c r="N1722" s="109"/>
      <c r="O1722" s="137"/>
      <c r="P1722" s="137"/>
    </row>
    <row r="1723" spans="1:16">
      <c r="A1723" s="162"/>
      <c r="B1723" s="130"/>
      <c r="C1723" s="159"/>
      <c r="D1723" s="109"/>
      <c r="E1723" s="171"/>
      <c r="F1723" s="109"/>
      <c r="G1723" s="171"/>
      <c r="H1723" s="109"/>
      <c r="I1723" s="137"/>
      <c r="J1723" s="133"/>
      <c r="K1723" s="137"/>
      <c r="L1723" s="109"/>
      <c r="M1723" s="172"/>
      <c r="N1723" s="109"/>
      <c r="O1723" s="137"/>
      <c r="P1723" s="137"/>
    </row>
    <row r="1724" spans="1:16">
      <c r="A1724" s="130"/>
      <c r="B1724" s="130"/>
      <c r="C1724" s="159"/>
      <c r="D1724" s="109"/>
      <c r="E1724" s="171"/>
      <c r="F1724" s="109"/>
      <c r="G1724" s="171"/>
      <c r="H1724" s="109"/>
      <c r="I1724" s="137"/>
      <c r="J1724" s="133"/>
      <c r="K1724" s="137"/>
      <c r="L1724" s="109"/>
      <c r="M1724" s="172"/>
      <c r="N1724" s="109"/>
      <c r="O1724" s="137"/>
      <c r="P1724" s="137"/>
    </row>
    <row r="1725" spans="1:16">
      <c r="A1725" s="130"/>
      <c r="B1725" s="130"/>
      <c r="C1725" s="159"/>
      <c r="D1725" s="109"/>
      <c r="E1725" s="171"/>
      <c r="F1725" s="109"/>
      <c r="G1725" s="171"/>
      <c r="H1725" s="109"/>
      <c r="I1725" s="137"/>
      <c r="J1725" s="133"/>
      <c r="K1725" s="137"/>
      <c r="L1725" s="109"/>
      <c r="M1725" s="172"/>
      <c r="N1725" s="109"/>
      <c r="O1725" s="137"/>
      <c r="P1725" s="137"/>
    </row>
    <row r="1726" spans="1:16">
      <c r="A1726" s="130"/>
      <c r="B1726" s="130"/>
      <c r="C1726" s="159"/>
      <c r="D1726" s="109"/>
      <c r="E1726" s="171"/>
      <c r="F1726" s="109"/>
      <c r="G1726" s="171"/>
      <c r="H1726" s="109"/>
      <c r="I1726" s="137"/>
      <c r="J1726" s="133"/>
      <c r="K1726" s="137"/>
      <c r="L1726" s="109"/>
      <c r="M1726" s="172"/>
      <c r="N1726" s="109"/>
      <c r="O1726" s="137"/>
      <c r="P1726" s="137"/>
    </row>
    <row r="1727" spans="1:16">
      <c r="A1727" s="130"/>
      <c r="B1727" s="130"/>
      <c r="C1727" s="159"/>
      <c r="D1727" s="109"/>
      <c r="E1727" s="171"/>
      <c r="F1727" s="109"/>
      <c r="G1727" s="171"/>
      <c r="H1727" s="109"/>
      <c r="I1727" s="137"/>
      <c r="J1727" s="133"/>
      <c r="K1727" s="137"/>
      <c r="L1727" s="109"/>
      <c r="M1727" s="172"/>
      <c r="N1727" s="109"/>
      <c r="O1727" s="137"/>
      <c r="P1727" s="137"/>
    </row>
    <row r="1728" spans="1:16">
      <c r="A1728" s="130"/>
      <c r="B1728" s="130"/>
      <c r="C1728" s="159"/>
      <c r="D1728" s="109"/>
      <c r="E1728" s="171"/>
      <c r="F1728" s="109"/>
      <c r="G1728" s="171"/>
      <c r="H1728" s="109"/>
      <c r="I1728" s="137"/>
      <c r="J1728" s="133"/>
      <c r="K1728" s="137"/>
      <c r="L1728" s="109"/>
      <c r="M1728" s="172"/>
      <c r="N1728" s="109"/>
      <c r="O1728" s="137"/>
      <c r="P1728" s="137"/>
    </row>
    <row r="1729" spans="1:16">
      <c r="A1729" s="130"/>
      <c r="B1729" s="130"/>
      <c r="C1729" s="159"/>
      <c r="D1729" s="109"/>
      <c r="E1729" s="171"/>
      <c r="F1729" s="109"/>
      <c r="G1729" s="171"/>
      <c r="H1729" s="109"/>
      <c r="I1729" s="137"/>
      <c r="J1729" s="133"/>
      <c r="K1729" s="137"/>
      <c r="L1729" s="109"/>
      <c r="M1729" s="172"/>
      <c r="N1729" s="109"/>
      <c r="O1729" s="137"/>
      <c r="P1729" s="137"/>
    </row>
    <row r="1730" spans="1:16">
      <c r="A1730" s="130"/>
      <c r="B1730" s="130"/>
      <c r="C1730" s="159"/>
      <c r="D1730" s="109"/>
      <c r="E1730" s="171"/>
      <c r="F1730" s="109"/>
      <c r="G1730" s="171"/>
      <c r="H1730" s="109"/>
      <c r="I1730" s="137"/>
      <c r="J1730" s="133"/>
      <c r="K1730" s="137"/>
      <c r="L1730" s="109"/>
      <c r="M1730" s="172"/>
      <c r="N1730" s="109"/>
      <c r="O1730" s="137"/>
      <c r="P1730" s="137"/>
    </row>
    <row r="1731" spans="1:16">
      <c r="A1731" s="130"/>
      <c r="B1731" s="130"/>
      <c r="C1731" s="159"/>
      <c r="D1731" s="109"/>
      <c r="E1731" s="171"/>
      <c r="F1731" s="109"/>
      <c r="G1731" s="171"/>
      <c r="H1731" s="109"/>
      <c r="I1731" s="137"/>
      <c r="J1731" s="133"/>
      <c r="K1731" s="137"/>
      <c r="L1731" s="109"/>
      <c r="M1731" s="172"/>
      <c r="N1731" s="109"/>
      <c r="O1731" s="137"/>
      <c r="P1731" s="137"/>
    </row>
    <row r="1732" spans="1:16">
      <c r="A1732" s="130"/>
      <c r="B1732" s="130"/>
      <c r="C1732" s="159"/>
      <c r="D1732" s="109"/>
      <c r="E1732" s="171"/>
      <c r="F1732" s="109"/>
      <c r="G1732" s="171"/>
      <c r="H1732" s="109"/>
      <c r="I1732" s="137"/>
      <c r="J1732" s="133"/>
      <c r="K1732" s="137"/>
      <c r="L1732" s="109"/>
      <c r="M1732" s="172"/>
      <c r="N1732" s="109"/>
      <c r="O1732" s="137"/>
      <c r="P1732" s="137"/>
    </row>
    <row r="1733" spans="1:16">
      <c r="A1733" s="130"/>
      <c r="B1733" s="130"/>
      <c r="C1733" s="159"/>
      <c r="D1733" s="109"/>
      <c r="E1733" s="171"/>
      <c r="F1733" s="109"/>
      <c r="G1733" s="171"/>
      <c r="H1733" s="109"/>
      <c r="I1733" s="137"/>
      <c r="J1733" s="133"/>
      <c r="K1733" s="137"/>
      <c r="L1733" s="109"/>
      <c r="M1733" s="172"/>
      <c r="N1733" s="109"/>
      <c r="O1733" s="137"/>
      <c r="P1733" s="137"/>
    </row>
    <row r="1734" spans="1:16">
      <c r="A1734" s="162"/>
      <c r="B1734" s="130"/>
      <c r="C1734" s="159"/>
      <c r="D1734" s="109"/>
      <c r="E1734" s="171"/>
      <c r="F1734" s="109"/>
      <c r="G1734" s="171"/>
      <c r="H1734" s="109"/>
      <c r="I1734" s="137"/>
      <c r="J1734" s="133"/>
      <c r="K1734" s="137"/>
      <c r="L1734" s="109"/>
      <c r="M1734" s="172"/>
      <c r="N1734" s="109"/>
      <c r="O1734" s="137"/>
      <c r="P1734" s="137"/>
    </row>
    <row r="1735" spans="1:16">
      <c r="A1735" s="130"/>
      <c r="B1735" s="130"/>
      <c r="C1735" s="159"/>
      <c r="D1735" s="109"/>
      <c r="E1735" s="171"/>
      <c r="F1735" s="109"/>
      <c r="G1735" s="171"/>
      <c r="H1735" s="109"/>
      <c r="I1735" s="137"/>
      <c r="J1735" s="133"/>
      <c r="K1735" s="137"/>
      <c r="L1735" s="109"/>
      <c r="M1735" s="172"/>
      <c r="N1735" s="109"/>
      <c r="O1735" s="137"/>
      <c r="P1735" s="137"/>
    </row>
    <row r="1736" spans="1:16">
      <c r="A1736" s="130"/>
      <c r="B1736" s="130"/>
      <c r="C1736" s="159"/>
      <c r="D1736" s="109"/>
      <c r="E1736" s="171"/>
      <c r="F1736" s="109"/>
      <c r="G1736" s="171"/>
      <c r="H1736" s="109"/>
      <c r="I1736" s="137"/>
      <c r="J1736" s="133"/>
      <c r="K1736" s="137"/>
      <c r="L1736" s="109"/>
      <c r="M1736" s="172"/>
      <c r="N1736" s="109"/>
      <c r="O1736" s="137"/>
      <c r="P1736" s="137"/>
    </row>
    <row r="1737" spans="1:16">
      <c r="A1737" s="130"/>
      <c r="B1737" s="130"/>
      <c r="C1737" s="159"/>
      <c r="D1737" s="109"/>
      <c r="E1737" s="171"/>
      <c r="F1737" s="109"/>
      <c r="G1737" s="171"/>
      <c r="H1737" s="109"/>
      <c r="I1737" s="137"/>
      <c r="J1737" s="133"/>
      <c r="K1737" s="137"/>
      <c r="L1737" s="109"/>
      <c r="M1737" s="172"/>
      <c r="N1737" s="109"/>
      <c r="O1737" s="137"/>
      <c r="P1737" s="137"/>
    </row>
    <row r="1738" spans="1:16">
      <c r="A1738" s="130"/>
      <c r="B1738" s="130"/>
      <c r="C1738" s="159"/>
      <c r="D1738" s="109"/>
      <c r="E1738" s="171"/>
      <c r="F1738" s="109"/>
      <c r="G1738" s="171"/>
      <c r="H1738" s="109"/>
      <c r="I1738" s="137"/>
      <c r="J1738" s="133"/>
      <c r="K1738" s="137"/>
      <c r="L1738" s="109"/>
      <c r="M1738" s="172"/>
      <c r="N1738" s="109"/>
      <c r="O1738" s="137"/>
      <c r="P1738" s="137"/>
    </row>
    <row r="1739" spans="1:16">
      <c r="A1739" s="130"/>
      <c r="B1739" s="130"/>
      <c r="C1739" s="159"/>
      <c r="D1739" s="109"/>
      <c r="E1739" s="171"/>
      <c r="F1739" s="109"/>
      <c r="G1739" s="171"/>
      <c r="H1739" s="109"/>
      <c r="I1739" s="137"/>
      <c r="J1739" s="133"/>
      <c r="K1739" s="137"/>
      <c r="L1739" s="109"/>
      <c r="M1739" s="172"/>
      <c r="N1739" s="109"/>
      <c r="O1739" s="137"/>
      <c r="P1739" s="137"/>
    </row>
    <row r="1740" spans="1:16">
      <c r="A1740" s="130"/>
      <c r="B1740" s="130"/>
      <c r="C1740" s="159"/>
      <c r="D1740" s="109"/>
      <c r="E1740" s="171"/>
      <c r="F1740" s="109"/>
      <c r="G1740" s="171"/>
      <c r="H1740" s="109"/>
      <c r="I1740" s="137"/>
      <c r="J1740" s="133"/>
      <c r="K1740" s="137"/>
      <c r="L1740" s="109"/>
      <c r="M1740" s="172"/>
      <c r="N1740" s="109"/>
      <c r="O1740" s="137"/>
      <c r="P1740" s="137"/>
    </row>
    <row r="1741" spans="1:16">
      <c r="A1741" s="130"/>
      <c r="B1741" s="130"/>
      <c r="C1741" s="159"/>
      <c r="D1741" s="109"/>
      <c r="E1741" s="171"/>
      <c r="F1741" s="109"/>
      <c r="G1741" s="171"/>
      <c r="H1741" s="109"/>
      <c r="I1741" s="137"/>
      <c r="J1741" s="133"/>
      <c r="K1741" s="137"/>
      <c r="L1741" s="109"/>
      <c r="M1741" s="172"/>
      <c r="N1741" s="109"/>
      <c r="O1741" s="137"/>
      <c r="P1741" s="137"/>
    </row>
    <row r="1742" spans="1:16">
      <c r="A1742" s="130"/>
      <c r="B1742" s="130"/>
      <c r="C1742" s="159"/>
      <c r="D1742" s="109"/>
      <c r="E1742" s="171"/>
      <c r="F1742" s="109"/>
      <c r="G1742" s="171"/>
      <c r="H1742" s="109"/>
      <c r="I1742" s="137"/>
      <c r="J1742" s="133"/>
      <c r="K1742" s="137"/>
      <c r="L1742" s="109"/>
      <c r="M1742" s="172"/>
      <c r="N1742" s="109"/>
      <c r="O1742" s="137"/>
      <c r="P1742" s="137"/>
    </row>
    <row r="1743" spans="1:16">
      <c r="A1743" s="130"/>
      <c r="B1743" s="130"/>
      <c r="C1743" s="159"/>
      <c r="D1743" s="109"/>
      <c r="E1743" s="171"/>
      <c r="F1743" s="109"/>
      <c r="G1743" s="171"/>
      <c r="H1743" s="109"/>
      <c r="I1743" s="137"/>
      <c r="J1743" s="133"/>
      <c r="K1743" s="137"/>
      <c r="L1743" s="109"/>
      <c r="M1743" s="172"/>
      <c r="N1743" s="109"/>
      <c r="O1743" s="137"/>
      <c r="P1743" s="137"/>
    </row>
    <row r="1744" spans="1:16">
      <c r="A1744" s="130"/>
      <c r="B1744" s="130"/>
      <c r="C1744" s="159"/>
      <c r="D1744" s="109"/>
      <c r="E1744" s="171"/>
      <c r="F1744" s="109"/>
      <c r="G1744" s="171"/>
      <c r="H1744" s="109"/>
      <c r="I1744" s="137"/>
      <c r="J1744" s="133"/>
      <c r="K1744" s="137"/>
      <c r="L1744" s="109"/>
      <c r="M1744" s="172"/>
      <c r="N1744" s="109"/>
      <c r="O1744" s="137"/>
      <c r="P1744" s="137"/>
    </row>
    <row r="1745" spans="1:16">
      <c r="A1745" s="162"/>
      <c r="B1745" s="130"/>
      <c r="C1745" s="159"/>
      <c r="D1745" s="109"/>
      <c r="E1745" s="171"/>
      <c r="F1745" s="109"/>
      <c r="G1745" s="171"/>
      <c r="H1745" s="109"/>
      <c r="I1745" s="137"/>
      <c r="J1745" s="133"/>
      <c r="K1745" s="137"/>
      <c r="L1745" s="109"/>
      <c r="M1745" s="172"/>
      <c r="N1745" s="109"/>
      <c r="O1745" s="137"/>
      <c r="P1745" s="137"/>
    </row>
    <row r="1746" spans="1:16">
      <c r="A1746" s="130"/>
      <c r="B1746" s="130"/>
      <c r="C1746" s="159"/>
      <c r="D1746" s="109"/>
      <c r="E1746" s="171"/>
      <c r="F1746" s="109"/>
      <c r="G1746" s="171"/>
      <c r="H1746" s="109"/>
      <c r="I1746" s="137"/>
      <c r="J1746" s="133"/>
      <c r="K1746" s="137"/>
      <c r="L1746" s="109"/>
      <c r="M1746" s="172"/>
      <c r="N1746" s="109"/>
      <c r="O1746" s="137"/>
      <c r="P1746" s="137"/>
    </row>
    <row r="1747" spans="1:16">
      <c r="A1747" s="130"/>
      <c r="B1747" s="130"/>
      <c r="C1747" s="159"/>
      <c r="D1747" s="109"/>
      <c r="E1747" s="171"/>
      <c r="F1747" s="109"/>
      <c r="G1747" s="171"/>
      <c r="H1747" s="109"/>
      <c r="I1747" s="137"/>
      <c r="J1747" s="133"/>
      <c r="K1747" s="137"/>
      <c r="L1747" s="109"/>
      <c r="M1747" s="172"/>
      <c r="N1747" s="109"/>
      <c r="O1747" s="137"/>
      <c r="P1747" s="137"/>
    </row>
    <row r="1748" spans="1:16">
      <c r="A1748" s="130"/>
      <c r="B1748" s="130"/>
      <c r="C1748" s="159"/>
      <c r="D1748" s="109"/>
      <c r="E1748" s="171"/>
      <c r="F1748" s="109"/>
      <c r="G1748" s="171"/>
      <c r="H1748" s="109"/>
      <c r="I1748" s="137"/>
      <c r="J1748" s="133"/>
      <c r="K1748" s="137"/>
      <c r="L1748" s="109"/>
      <c r="M1748" s="172"/>
      <c r="N1748" s="109"/>
      <c r="O1748" s="137"/>
      <c r="P1748" s="137"/>
    </row>
    <row r="1749" spans="1:16">
      <c r="A1749" s="130"/>
      <c r="B1749" s="130"/>
      <c r="C1749" s="159"/>
      <c r="D1749" s="109"/>
      <c r="E1749" s="171"/>
      <c r="F1749" s="109"/>
      <c r="G1749" s="171"/>
      <c r="H1749" s="109"/>
      <c r="I1749" s="137"/>
      <c r="J1749" s="133"/>
      <c r="K1749" s="137"/>
      <c r="L1749" s="109"/>
      <c r="M1749" s="172"/>
      <c r="N1749" s="109"/>
      <c r="O1749" s="137"/>
      <c r="P1749" s="137"/>
    </row>
    <row r="1750" spans="1:16">
      <c r="A1750" s="130"/>
      <c r="B1750" s="130"/>
      <c r="C1750" s="159"/>
      <c r="D1750" s="109"/>
      <c r="E1750" s="171"/>
      <c r="F1750" s="109"/>
      <c r="G1750" s="171"/>
      <c r="H1750" s="109"/>
      <c r="I1750" s="137"/>
      <c r="J1750" s="133"/>
      <c r="K1750" s="137"/>
      <c r="L1750" s="109"/>
      <c r="M1750" s="172"/>
      <c r="N1750" s="109"/>
      <c r="O1750" s="137"/>
      <c r="P1750" s="137"/>
    </row>
    <row r="1751" spans="1:16">
      <c r="A1751" s="130"/>
      <c r="B1751" s="130"/>
      <c r="C1751" s="159"/>
      <c r="D1751" s="109"/>
      <c r="E1751" s="171"/>
      <c r="F1751" s="109"/>
      <c r="G1751" s="171"/>
      <c r="H1751" s="109"/>
      <c r="I1751" s="137"/>
      <c r="J1751" s="133"/>
      <c r="K1751" s="137"/>
      <c r="L1751" s="109"/>
      <c r="M1751" s="172"/>
      <c r="N1751" s="109"/>
      <c r="O1751" s="137"/>
      <c r="P1751" s="137"/>
    </row>
    <row r="1752" spans="1:16">
      <c r="A1752" s="130"/>
      <c r="B1752" s="130"/>
      <c r="C1752" s="159"/>
      <c r="D1752" s="109"/>
      <c r="E1752" s="171"/>
      <c r="F1752" s="109"/>
      <c r="G1752" s="171"/>
      <c r="H1752" s="109"/>
      <c r="I1752" s="137"/>
      <c r="J1752" s="133"/>
      <c r="K1752" s="137"/>
      <c r="L1752" s="109"/>
      <c r="M1752" s="172"/>
      <c r="N1752" s="109"/>
      <c r="O1752" s="137"/>
      <c r="P1752" s="137"/>
    </row>
    <row r="1753" spans="1:16">
      <c r="A1753" s="130"/>
      <c r="B1753" s="130"/>
      <c r="C1753" s="159"/>
      <c r="D1753" s="109"/>
      <c r="E1753" s="171"/>
      <c r="F1753" s="109"/>
      <c r="G1753" s="171"/>
      <c r="H1753" s="109"/>
      <c r="I1753" s="137"/>
      <c r="J1753" s="133"/>
      <c r="K1753" s="137"/>
      <c r="L1753" s="109"/>
      <c r="M1753" s="172"/>
      <c r="N1753" s="109"/>
      <c r="O1753" s="137"/>
      <c r="P1753" s="137"/>
    </row>
    <row r="1754" spans="1:16">
      <c r="A1754" s="130"/>
      <c r="B1754" s="130"/>
      <c r="C1754" s="159"/>
      <c r="D1754" s="109"/>
      <c r="E1754" s="171"/>
      <c r="F1754" s="109"/>
      <c r="G1754" s="171"/>
      <c r="H1754" s="109"/>
      <c r="I1754" s="137"/>
      <c r="J1754" s="133"/>
      <c r="K1754" s="137"/>
      <c r="L1754" s="109"/>
      <c r="M1754" s="172"/>
      <c r="N1754" s="109"/>
      <c r="O1754" s="137"/>
      <c r="P1754" s="137"/>
    </row>
    <row r="1755" spans="1:16">
      <c r="A1755" s="130"/>
      <c r="B1755" s="130"/>
      <c r="C1755" s="159"/>
      <c r="D1755" s="109"/>
      <c r="E1755" s="171"/>
      <c r="F1755" s="109"/>
      <c r="G1755" s="171"/>
      <c r="H1755" s="109"/>
      <c r="I1755" s="137"/>
      <c r="J1755" s="133"/>
      <c r="K1755" s="137"/>
      <c r="L1755" s="109"/>
      <c r="M1755" s="172"/>
      <c r="N1755" s="109"/>
      <c r="O1755" s="137"/>
      <c r="P1755" s="137"/>
    </row>
    <row r="1756" spans="1:16">
      <c r="A1756" s="162"/>
      <c r="B1756" s="130"/>
      <c r="C1756" s="159"/>
      <c r="D1756" s="109"/>
      <c r="E1756" s="171"/>
      <c r="F1756" s="109"/>
      <c r="G1756" s="171"/>
      <c r="H1756" s="109"/>
      <c r="I1756" s="137"/>
      <c r="J1756" s="133"/>
      <c r="K1756" s="137"/>
      <c r="L1756" s="109"/>
      <c r="M1756" s="172"/>
      <c r="N1756" s="109"/>
      <c r="O1756" s="137"/>
      <c r="P1756" s="137"/>
    </row>
    <row r="1757" spans="1:16">
      <c r="A1757" s="130"/>
      <c r="B1757" s="130"/>
      <c r="C1757" s="159"/>
      <c r="D1757" s="109"/>
      <c r="E1757" s="171"/>
      <c r="F1757" s="109"/>
      <c r="G1757" s="171"/>
      <c r="H1757" s="109"/>
      <c r="I1757" s="137"/>
      <c r="J1757" s="133"/>
      <c r="K1757" s="137"/>
      <c r="L1757" s="109"/>
      <c r="M1757" s="172"/>
      <c r="N1757" s="109"/>
      <c r="O1757" s="137"/>
      <c r="P1757" s="137"/>
    </row>
    <row r="1758" spans="1:16">
      <c r="A1758" s="130"/>
      <c r="B1758" s="130"/>
      <c r="C1758" s="159"/>
      <c r="D1758" s="109"/>
      <c r="E1758" s="171"/>
      <c r="F1758" s="109"/>
      <c r="G1758" s="171"/>
      <c r="H1758" s="109"/>
      <c r="I1758" s="137"/>
      <c r="J1758" s="133"/>
      <c r="K1758" s="137"/>
      <c r="L1758" s="109"/>
      <c r="M1758" s="172"/>
      <c r="N1758" s="109"/>
      <c r="O1758" s="137"/>
      <c r="P1758" s="137"/>
    </row>
    <row r="1759" spans="1:16">
      <c r="A1759" s="130"/>
      <c r="B1759" s="130"/>
      <c r="C1759" s="159"/>
      <c r="D1759" s="109"/>
      <c r="E1759" s="171"/>
      <c r="F1759" s="109"/>
      <c r="G1759" s="171"/>
      <c r="H1759" s="109"/>
      <c r="I1759" s="137"/>
      <c r="J1759" s="133"/>
      <c r="K1759" s="137"/>
      <c r="L1759" s="109"/>
      <c r="M1759" s="172"/>
      <c r="N1759" s="109"/>
      <c r="O1759" s="137"/>
      <c r="P1759" s="137"/>
    </row>
    <row r="1760" spans="1:16">
      <c r="A1760" s="130"/>
      <c r="B1760" s="130"/>
      <c r="C1760" s="159"/>
      <c r="D1760" s="109"/>
      <c r="E1760" s="171"/>
      <c r="F1760" s="109"/>
      <c r="G1760" s="171"/>
      <c r="H1760" s="109"/>
      <c r="I1760" s="137"/>
      <c r="J1760" s="133"/>
      <c r="K1760" s="137"/>
      <c r="L1760" s="109"/>
      <c r="M1760" s="172"/>
      <c r="N1760" s="109"/>
      <c r="O1760" s="137"/>
      <c r="P1760" s="137"/>
    </row>
    <row r="1761" spans="1:16">
      <c r="A1761" s="130"/>
      <c r="B1761" s="130"/>
      <c r="C1761" s="159"/>
      <c r="D1761" s="109"/>
      <c r="E1761" s="171"/>
      <c r="F1761" s="109"/>
      <c r="G1761" s="171"/>
      <c r="H1761" s="109"/>
      <c r="I1761" s="137"/>
      <c r="J1761" s="133"/>
      <c r="K1761" s="137"/>
      <c r="L1761" s="109"/>
      <c r="M1761" s="172"/>
      <c r="N1761" s="109"/>
      <c r="O1761" s="137"/>
      <c r="P1761" s="137"/>
    </row>
    <row r="1762" spans="1:16">
      <c r="A1762" s="130"/>
      <c r="B1762" s="130"/>
      <c r="C1762" s="159"/>
      <c r="D1762" s="109"/>
      <c r="E1762" s="171"/>
      <c r="F1762" s="109"/>
      <c r="G1762" s="171"/>
      <c r="H1762" s="109"/>
      <c r="I1762" s="137"/>
      <c r="J1762" s="133"/>
      <c r="K1762" s="137"/>
      <c r="L1762" s="109"/>
      <c r="M1762" s="172"/>
      <c r="N1762" s="109"/>
      <c r="O1762" s="137"/>
      <c r="P1762" s="137"/>
    </row>
    <row r="1763" spans="1:16">
      <c r="A1763" s="130"/>
      <c r="B1763" s="130"/>
      <c r="C1763" s="159"/>
      <c r="D1763" s="109"/>
      <c r="E1763" s="171"/>
      <c r="F1763" s="109"/>
      <c r="G1763" s="171"/>
      <c r="H1763" s="109"/>
      <c r="I1763" s="137"/>
      <c r="J1763" s="133"/>
      <c r="K1763" s="137"/>
      <c r="L1763" s="109"/>
      <c r="M1763" s="172"/>
      <c r="N1763" s="109"/>
      <c r="O1763" s="137"/>
      <c r="P1763" s="137"/>
    </row>
    <row r="1764" spans="1:16">
      <c r="A1764" s="130"/>
      <c r="B1764" s="130"/>
      <c r="C1764" s="159"/>
      <c r="D1764" s="109"/>
      <c r="E1764" s="171"/>
      <c r="F1764" s="109"/>
      <c r="G1764" s="171"/>
      <c r="H1764" s="109"/>
      <c r="I1764" s="137"/>
      <c r="J1764" s="133"/>
      <c r="K1764" s="137"/>
      <c r="L1764" s="109"/>
      <c r="M1764" s="172"/>
      <c r="N1764" s="109"/>
      <c r="O1764" s="137"/>
      <c r="P1764" s="137"/>
    </row>
    <row r="1765" spans="1:16">
      <c r="A1765" s="130"/>
      <c r="B1765" s="130"/>
      <c r="C1765" s="159"/>
      <c r="D1765" s="109"/>
      <c r="E1765" s="171"/>
      <c r="F1765" s="109"/>
      <c r="G1765" s="171"/>
      <c r="H1765" s="109"/>
      <c r="I1765" s="137"/>
      <c r="J1765" s="133"/>
      <c r="K1765" s="137"/>
      <c r="L1765" s="109"/>
      <c r="M1765" s="172"/>
      <c r="N1765" s="109"/>
      <c r="O1765" s="137"/>
      <c r="P1765" s="137"/>
    </row>
    <row r="1766" spans="1:16">
      <c r="A1766" s="130"/>
      <c r="B1766" s="130"/>
      <c r="C1766" s="159"/>
      <c r="D1766" s="109"/>
      <c r="E1766" s="171"/>
      <c r="F1766" s="109"/>
      <c r="G1766" s="171"/>
      <c r="H1766" s="109"/>
      <c r="I1766" s="137"/>
      <c r="J1766" s="133"/>
      <c r="K1766" s="137"/>
      <c r="L1766" s="109"/>
      <c r="M1766" s="172"/>
      <c r="N1766" s="109"/>
      <c r="O1766" s="137"/>
      <c r="P1766" s="137"/>
    </row>
    <row r="1767" spans="1:16">
      <c r="A1767" s="162"/>
      <c r="B1767" s="130"/>
      <c r="C1767" s="159"/>
      <c r="D1767" s="109"/>
      <c r="E1767" s="171"/>
      <c r="F1767" s="109"/>
      <c r="G1767" s="171"/>
      <c r="H1767" s="109"/>
      <c r="I1767" s="137"/>
      <c r="J1767" s="133"/>
      <c r="K1767" s="137"/>
      <c r="L1767" s="109"/>
      <c r="M1767" s="172"/>
      <c r="N1767" s="109"/>
      <c r="O1767" s="137"/>
      <c r="P1767" s="137"/>
    </row>
    <row r="1768" spans="1:16">
      <c r="A1768" s="130"/>
      <c r="B1768" s="130"/>
      <c r="C1768" s="159"/>
      <c r="D1768" s="109"/>
      <c r="E1768" s="171"/>
      <c r="F1768" s="109"/>
      <c r="G1768" s="171"/>
      <c r="H1768" s="109"/>
      <c r="I1768" s="137"/>
      <c r="J1768" s="133"/>
      <c r="K1768" s="137"/>
      <c r="L1768" s="109"/>
      <c r="M1768" s="172"/>
      <c r="N1768" s="109"/>
      <c r="O1768" s="137"/>
      <c r="P1768" s="137"/>
    </row>
    <row r="1769" spans="1:16">
      <c r="A1769" s="130"/>
      <c r="B1769" s="130"/>
      <c r="C1769" s="159"/>
      <c r="D1769" s="109"/>
      <c r="E1769" s="171"/>
      <c r="F1769" s="109"/>
      <c r="G1769" s="171"/>
      <c r="H1769" s="109"/>
      <c r="I1769" s="137"/>
      <c r="J1769" s="133"/>
      <c r="K1769" s="137"/>
      <c r="L1769" s="109"/>
      <c r="M1769" s="172"/>
      <c r="N1769" s="109"/>
      <c r="O1769" s="137"/>
      <c r="P1769" s="137"/>
    </row>
    <row r="1770" spans="1:16">
      <c r="A1770" s="130"/>
      <c r="B1770" s="130"/>
      <c r="C1770" s="159"/>
      <c r="D1770" s="109"/>
      <c r="E1770" s="171"/>
      <c r="F1770" s="109"/>
      <c r="G1770" s="171"/>
      <c r="H1770" s="109"/>
      <c r="I1770" s="137"/>
      <c r="J1770" s="133"/>
      <c r="K1770" s="137"/>
      <c r="L1770" s="109"/>
      <c r="M1770" s="172"/>
      <c r="N1770" s="109"/>
      <c r="O1770" s="137"/>
      <c r="P1770" s="137"/>
    </row>
    <row r="1771" spans="1:16">
      <c r="A1771" s="130"/>
      <c r="B1771" s="130"/>
      <c r="C1771" s="159"/>
      <c r="D1771" s="109"/>
      <c r="E1771" s="171"/>
      <c r="F1771" s="109"/>
      <c r="G1771" s="171"/>
      <c r="H1771" s="109"/>
      <c r="I1771" s="137"/>
      <c r="J1771" s="133"/>
      <c r="K1771" s="137"/>
      <c r="L1771" s="109"/>
      <c r="M1771" s="172"/>
      <c r="N1771" s="109"/>
      <c r="O1771" s="137"/>
      <c r="P1771" s="137"/>
    </row>
    <row r="1772" spans="1:16">
      <c r="A1772" s="130"/>
      <c r="B1772" s="130"/>
      <c r="C1772" s="159"/>
      <c r="D1772" s="109"/>
      <c r="E1772" s="171"/>
      <c r="F1772" s="109"/>
      <c r="G1772" s="171"/>
      <c r="H1772" s="109"/>
      <c r="I1772" s="137"/>
      <c r="J1772" s="133"/>
      <c r="K1772" s="137"/>
      <c r="L1772" s="109"/>
      <c r="M1772" s="172"/>
      <c r="N1772" s="109"/>
      <c r="O1772" s="137"/>
      <c r="P1772" s="137"/>
    </row>
    <row r="1773" spans="1:16">
      <c r="A1773" s="130"/>
      <c r="B1773" s="130"/>
      <c r="C1773" s="159"/>
      <c r="D1773" s="109"/>
      <c r="E1773" s="171"/>
      <c r="F1773" s="109"/>
      <c r="G1773" s="171"/>
      <c r="H1773" s="109"/>
      <c r="I1773" s="137"/>
      <c r="J1773" s="133"/>
      <c r="K1773" s="137"/>
      <c r="L1773" s="109"/>
      <c r="M1773" s="172"/>
      <c r="N1773" s="109"/>
      <c r="O1773" s="137"/>
      <c r="P1773" s="137"/>
    </row>
    <row r="1774" spans="1:16">
      <c r="A1774" s="130"/>
      <c r="B1774" s="130"/>
      <c r="C1774" s="159"/>
      <c r="D1774" s="109"/>
      <c r="E1774" s="171"/>
      <c r="F1774" s="109"/>
      <c r="G1774" s="171"/>
      <c r="H1774" s="109"/>
      <c r="I1774" s="137"/>
      <c r="J1774" s="133"/>
      <c r="K1774" s="137"/>
      <c r="L1774" s="109"/>
      <c r="M1774" s="172"/>
      <c r="N1774" s="109"/>
      <c r="O1774" s="137"/>
      <c r="P1774" s="137"/>
    </row>
    <row r="1775" spans="1:16">
      <c r="A1775" s="130"/>
      <c r="B1775" s="130"/>
      <c r="C1775" s="159"/>
      <c r="D1775" s="109"/>
      <c r="E1775" s="171"/>
      <c r="F1775" s="109"/>
      <c r="G1775" s="171"/>
      <c r="H1775" s="109"/>
      <c r="I1775" s="137"/>
      <c r="J1775" s="133"/>
      <c r="K1775" s="137"/>
      <c r="L1775" s="109"/>
      <c r="M1775" s="172"/>
      <c r="N1775" s="109"/>
      <c r="O1775" s="137"/>
      <c r="P1775" s="137"/>
    </row>
    <row r="1776" spans="1:16">
      <c r="A1776" s="130"/>
      <c r="B1776" s="130"/>
      <c r="C1776" s="159"/>
      <c r="D1776" s="109"/>
      <c r="E1776" s="171"/>
      <c r="F1776" s="109"/>
      <c r="G1776" s="171"/>
      <c r="H1776" s="109"/>
      <c r="I1776" s="137"/>
      <c r="J1776" s="133"/>
      <c r="K1776" s="137"/>
      <c r="L1776" s="109"/>
      <c r="M1776" s="172"/>
      <c r="N1776" s="109"/>
      <c r="O1776" s="137"/>
      <c r="P1776" s="137"/>
    </row>
    <row r="1777" spans="1:16">
      <c r="A1777" s="130"/>
      <c r="B1777" s="130"/>
      <c r="C1777" s="159"/>
      <c r="D1777" s="109"/>
      <c r="E1777" s="171"/>
      <c r="F1777" s="109"/>
      <c r="G1777" s="171"/>
      <c r="H1777" s="109"/>
      <c r="I1777" s="137"/>
      <c r="J1777" s="133"/>
      <c r="K1777" s="137"/>
      <c r="L1777" s="109"/>
      <c r="M1777" s="172"/>
      <c r="N1777" s="109"/>
      <c r="O1777" s="137"/>
      <c r="P1777" s="137"/>
    </row>
    <row r="1778" spans="1:16">
      <c r="A1778" s="162"/>
      <c r="B1778" s="130"/>
      <c r="C1778" s="159"/>
      <c r="D1778" s="109"/>
      <c r="E1778" s="171"/>
      <c r="F1778" s="109"/>
      <c r="G1778" s="171"/>
      <c r="H1778" s="109"/>
      <c r="I1778" s="137"/>
      <c r="J1778" s="133"/>
      <c r="K1778" s="137"/>
      <c r="L1778" s="109"/>
      <c r="M1778" s="172"/>
      <c r="N1778" s="109"/>
      <c r="O1778" s="137"/>
      <c r="P1778" s="137"/>
    </row>
    <row r="1779" spans="1:16">
      <c r="A1779" s="130"/>
      <c r="B1779" s="130"/>
      <c r="C1779" s="159"/>
      <c r="D1779" s="109"/>
      <c r="E1779" s="171"/>
      <c r="F1779" s="109"/>
      <c r="G1779" s="171"/>
      <c r="H1779" s="109"/>
      <c r="I1779" s="137"/>
      <c r="J1779" s="133"/>
      <c r="K1779" s="137"/>
      <c r="L1779" s="109"/>
      <c r="M1779" s="172"/>
      <c r="N1779" s="109"/>
      <c r="O1779" s="137"/>
      <c r="P1779" s="137"/>
    </row>
    <row r="1780" spans="1:16">
      <c r="A1780" s="130"/>
      <c r="B1780" s="130"/>
      <c r="C1780" s="159"/>
      <c r="D1780" s="109"/>
      <c r="E1780" s="171"/>
      <c r="F1780" s="109"/>
      <c r="G1780" s="171"/>
      <c r="H1780" s="109"/>
      <c r="I1780" s="137"/>
      <c r="J1780" s="133"/>
      <c r="K1780" s="137"/>
      <c r="L1780" s="109"/>
      <c r="M1780" s="172"/>
      <c r="N1780" s="109"/>
      <c r="O1780" s="137"/>
      <c r="P1780" s="137"/>
    </row>
    <row r="1781" spans="1:16">
      <c r="A1781" s="130"/>
      <c r="B1781" s="130"/>
      <c r="C1781" s="159"/>
      <c r="D1781" s="109"/>
      <c r="E1781" s="171"/>
      <c r="F1781" s="109"/>
      <c r="G1781" s="171"/>
      <c r="H1781" s="109"/>
      <c r="I1781" s="137"/>
      <c r="J1781" s="133"/>
      <c r="K1781" s="137"/>
      <c r="L1781" s="109"/>
      <c r="M1781" s="172"/>
      <c r="N1781" s="109"/>
      <c r="O1781" s="137"/>
      <c r="P1781" s="137"/>
    </row>
    <row r="1782" spans="1:16">
      <c r="A1782" s="130"/>
      <c r="B1782" s="130"/>
      <c r="C1782" s="159"/>
      <c r="D1782" s="109"/>
      <c r="E1782" s="171"/>
      <c r="F1782" s="109"/>
      <c r="G1782" s="171"/>
      <c r="H1782" s="109"/>
      <c r="I1782" s="137"/>
      <c r="J1782" s="133"/>
      <c r="K1782" s="137"/>
      <c r="L1782" s="109"/>
      <c r="M1782" s="172"/>
      <c r="N1782" s="109"/>
      <c r="O1782" s="137"/>
      <c r="P1782" s="137"/>
    </row>
    <row r="1783" spans="1:16">
      <c r="A1783" s="130"/>
      <c r="B1783" s="130"/>
      <c r="C1783" s="159"/>
      <c r="D1783" s="109"/>
      <c r="E1783" s="171"/>
      <c r="F1783" s="109"/>
      <c r="G1783" s="171"/>
      <c r="H1783" s="109"/>
      <c r="I1783" s="137"/>
      <c r="J1783" s="133"/>
      <c r="K1783" s="137"/>
      <c r="L1783" s="109"/>
      <c r="M1783" s="172"/>
      <c r="N1783" s="109"/>
      <c r="O1783" s="137"/>
      <c r="P1783" s="137"/>
    </row>
    <row r="1784" spans="1:16">
      <c r="A1784" s="130"/>
      <c r="B1784" s="130"/>
      <c r="C1784" s="159"/>
      <c r="D1784" s="109"/>
      <c r="E1784" s="171"/>
      <c r="F1784" s="109"/>
      <c r="G1784" s="171"/>
      <c r="H1784" s="109"/>
      <c r="I1784" s="137"/>
      <c r="J1784" s="133"/>
      <c r="K1784" s="137"/>
      <c r="L1784" s="109"/>
      <c r="M1784" s="172"/>
      <c r="N1784" s="109"/>
      <c r="O1784" s="137"/>
      <c r="P1784" s="137"/>
    </row>
    <row r="1785" spans="1:16">
      <c r="A1785" s="130"/>
      <c r="B1785" s="130"/>
      <c r="C1785" s="159"/>
      <c r="D1785" s="109"/>
      <c r="E1785" s="171"/>
      <c r="F1785" s="109"/>
      <c r="G1785" s="171"/>
      <c r="H1785" s="109"/>
      <c r="I1785" s="137"/>
      <c r="J1785" s="133"/>
      <c r="K1785" s="137"/>
      <c r="L1785" s="109"/>
      <c r="M1785" s="172"/>
      <c r="N1785" s="109"/>
      <c r="O1785" s="137"/>
      <c r="P1785" s="137"/>
    </row>
    <row r="1786" spans="1:16">
      <c r="A1786" s="130"/>
      <c r="B1786" s="130"/>
      <c r="C1786" s="159"/>
      <c r="D1786" s="109"/>
      <c r="E1786" s="171"/>
      <c r="F1786" s="109"/>
      <c r="G1786" s="171"/>
      <c r="H1786" s="109"/>
      <c r="I1786" s="137"/>
      <c r="J1786" s="133"/>
      <c r="K1786" s="137"/>
      <c r="L1786" s="109"/>
      <c r="M1786" s="172"/>
      <c r="N1786" s="109"/>
      <c r="O1786" s="137"/>
      <c r="P1786" s="137"/>
    </row>
    <row r="1787" spans="1:16">
      <c r="A1787" s="130"/>
      <c r="B1787" s="130"/>
      <c r="C1787" s="159"/>
      <c r="D1787" s="109"/>
      <c r="E1787" s="171"/>
      <c r="F1787" s="109"/>
      <c r="G1787" s="171"/>
      <c r="H1787" s="109"/>
      <c r="I1787" s="137"/>
      <c r="J1787" s="133"/>
      <c r="K1787" s="137"/>
      <c r="L1787" s="109"/>
      <c r="M1787" s="172"/>
      <c r="N1787" s="109"/>
      <c r="O1787" s="137"/>
      <c r="P1787" s="137"/>
    </row>
    <row r="1788" spans="1:16">
      <c r="A1788" s="130"/>
      <c r="B1788" s="130"/>
      <c r="C1788" s="159"/>
      <c r="D1788" s="109"/>
      <c r="E1788" s="171"/>
      <c r="F1788" s="109"/>
      <c r="G1788" s="171"/>
      <c r="H1788" s="109"/>
      <c r="I1788" s="137"/>
      <c r="J1788" s="133"/>
      <c r="K1788" s="137"/>
      <c r="L1788" s="109"/>
      <c r="M1788" s="172"/>
      <c r="N1788" s="109"/>
      <c r="O1788" s="137"/>
      <c r="P1788" s="137"/>
    </row>
    <row r="1789" spans="1:16">
      <c r="A1789" s="162"/>
      <c r="B1789" s="130"/>
      <c r="C1789" s="159"/>
      <c r="D1789" s="109"/>
      <c r="E1789" s="171"/>
      <c r="F1789" s="109"/>
      <c r="G1789" s="171"/>
      <c r="H1789" s="109"/>
      <c r="I1789" s="137"/>
      <c r="J1789" s="133"/>
      <c r="K1789" s="137"/>
      <c r="L1789" s="109"/>
      <c r="M1789" s="172"/>
      <c r="N1789" s="109"/>
      <c r="O1789" s="137"/>
      <c r="P1789" s="137"/>
    </row>
    <row r="1790" spans="1:16">
      <c r="A1790" s="130"/>
      <c r="B1790" s="130"/>
      <c r="C1790" s="159"/>
      <c r="D1790" s="109"/>
      <c r="E1790" s="171"/>
      <c r="F1790" s="109"/>
      <c r="G1790" s="171"/>
      <c r="H1790" s="109"/>
      <c r="I1790" s="137"/>
      <c r="J1790" s="133"/>
      <c r="K1790" s="137"/>
      <c r="L1790" s="109"/>
      <c r="M1790" s="172"/>
      <c r="N1790" s="109"/>
      <c r="O1790" s="137"/>
      <c r="P1790" s="137"/>
    </row>
    <row r="1791" spans="1:16">
      <c r="A1791" s="130"/>
      <c r="B1791" s="130"/>
      <c r="C1791" s="159"/>
      <c r="D1791" s="109"/>
      <c r="E1791" s="171"/>
      <c r="F1791" s="109"/>
      <c r="G1791" s="171"/>
      <c r="H1791" s="109"/>
      <c r="I1791" s="137"/>
      <c r="J1791" s="133"/>
      <c r="K1791" s="137"/>
      <c r="L1791" s="109"/>
      <c r="M1791" s="172"/>
      <c r="N1791" s="109"/>
      <c r="O1791" s="137"/>
      <c r="P1791" s="137"/>
    </row>
    <row r="1792" spans="1:16">
      <c r="A1792" s="130"/>
      <c r="B1792" s="130"/>
      <c r="C1792" s="159"/>
      <c r="D1792" s="109"/>
      <c r="E1792" s="171"/>
      <c r="F1792" s="109"/>
      <c r="G1792" s="171"/>
      <c r="H1792" s="109"/>
      <c r="I1792" s="137"/>
      <c r="J1792" s="133"/>
      <c r="K1792" s="137"/>
      <c r="L1792" s="109"/>
      <c r="M1792" s="172"/>
      <c r="N1792" s="109"/>
      <c r="O1792" s="137"/>
      <c r="P1792" s="137"/>
    </row>
    <row r="1793" spans="1:16">
      <c r="A1793" s="130"/>
      <c r="B1793" s="130"/>
      <c r="C1793" s="159"/>
      <c r="D1793" s="109"/>
      <c r="E1793" s="171"/>
      <c r="F1793" s="109"/>
      <c r="G1793" s="171"/>
      <c r="H1793" s="109"/>
      <c r="I1793" s="137"/>
      <c r="J1793" s="133"/>
      <c r="K1793" s="137"/>
      <c r="L1793" s="109"/>
      <c r="M1793" s="172"/>
      <c r="N1793" s="109"/>
      <c r="O1793" s="137"/>
      <c r="P1793" s="137"/>
    </row>
    <row r="1794" spans="1:16">
      <c r="A1794" s="130"/>
      <c r="B1794" s="130"/>
      <c r="C1794" s="159"/>
      <c r="D1794" s="109"/>
      <c r="E1794" s="171"/>
      <c r="F1794" s="109"/>
      <c r="G1794" s="171"/>
      <c r="H1794" s="109"/>
      <c r="I1794" s="137"/>
      <c r="J1794" s="133"/>
      <c r="K1794" s="137"/>
      <c r="L1794" s="109"/>
      <c r="M1794" s="172"/>
      <c r="N1794" s="109"/>
      <c r="O1794" s="137"/>
      <c r="P1794" s="137"/>
    </row>
    <row r="1795" spans="1:16">
      <c r="A1795" s="130"/>
      <c r="B1795" s="130"/>
      <c r="C1795" s="159"/>
      <c r="D1795" s="109"/>
      <c r="E1795" s="171"/>
      <c r="F1795" s="109"/>
      <c r="G1795" s="171"/>
      <c r="H1795" s="109"/>
      <c r="I1795" s="137"/>
      <c r="J1795" s="133"/>
      <c r="K1795" s="137"/>
      <c r="L1795" s="109"/>
      <c r="M1795" s="172"/>
      <c r="N1795" s="109"/>
      <c r="O1795" s="137"/>
      <c r="P1795" s="137"/>
    </row>
    <row r="1796" spans="1:16">
      <c r="A1796" s="130"/>
      <c r="B1796" s="130"/>
      <c r="C1796" s="159"/>
      <c r="D1796" s="109"/>
      <c r="E1796" s="171"/>
      <c r="F1796" s="109"/>
      <c r="G1796" s="171"/>
      <c r="H1796" s="109"/>
      <c r="I1796" s="137"/>
      <c r="J1796" s="133"/>
      <c r="K1796" s="137"/>
      <c r="L1796" s="109"/>
      <c r="M1796" s="172"/>
      <c r="N1796" s="109"/>
      <c r="O1796" s="137"/>
      <c r="P1796" s="137"/>
    </row>
    <row r="1797" spans="1:16">
      <c r="A1797" s="130"/>
      <c r="B1797" s="130"/>
      <c r="C1797" s="159"/>
      <c r="D1797" s="109"/>
      <c r="E1797" s="171"/>
      <c r="F1797" s="109"/>
      <c r="G1797" s="171"/>
      <c r="H1797" s="109"/>
      <c r="I1797" s="137"/>
      <c r="J1797" s="133"/>
      <c r="K1797" s="137"/>
      <c r="L1797" s="109"/>
      <c r="M1797" s="172"/>
      <c r="N1797" s="109"/>
      <c r="O1797" s="137"/>
      <c r="P1797" s="137"/>
    </row>
    <row r="1798" spans="1:16">
      <c r="A1798" s="130"/>
      <c r="B1798" s="130"/>
      <c r="C1798" s="159"/>
      <c r="D1798" s="109"/>
      <c r="E1798" s="171"/>
      <c r="F1798" s="109"/>
      <c r="G1798" s="171"/>
      <c r="H1798" s="109"/>
      <c r="I1798" s="137"/>
      <c r="J1798" s="133"/>
      <c r="K1798" s="137"/>
      <c r="L1798" s="109"/>
      <c r="M1798" s="172"/>
      <c r="N1798" s="109"/>
      <c r="O1798" s="137"/>
      <c r="P1798" s="137"/>
    </row>
    <row r="1799" spans="1:16">
      <c r="A1799" s="130"/>
      <c r="B1799" s="130"/>
      <c r="C1799" s="159"/>
      <c r="D1799" s="109"/>
      <c r="E1799" s="171"/>
      <c r="F1799" s="109"/>
      <c r="G1799" s="171"/>
      <c r="H1799" s="109"/>
      <c r="I1799" s="137"/>
      <c r="J1799" s="133"/>
      <c r="K1799" s="137"/>
      <c r="L1799" s="109"/>
      <c r="M1799" s="172"/>
      <c r="N1799" s="109"/>
      <c r="O1799" s="137"/>
      <c r="P1799" s="137"/>
    </row>
    <row r="1800" spans="1:16">
      <c r="A1800" s="162"/>
      <c r="B1800" s="130"/>
      <c r="C1800" s="159"/>
      <c r="D1800" s="109"/>
      <c r="E1800" s="171"/>
      <c r="F1800" s="109"/>
      <c r="G1800" s="171"/>
      <c r="H1800" s="109"/>
      <c r="I1800" s="137"/>
      <c r="J1800" s="133"/>
      <c r="K1800" s="137"/>
      <c r="L1800" s="109"/>
      <c r="M1800" s="172"/>
      <c r="N1800" s="109"/>
      <c r="O1800" s="137"/>
      <c r="P1800" s="137"/>
    </row>
    <row r="1801" spans="1:16">
      <c r="A1801" s="130"/>
      <c r="B1801" s="130"/>
      <c r="C1801" s="159"/>
      <c r="D1801" s="109"/>
      <c r="E1801" s="171"/>
      <c r="F1801" s="109"/>
      <c r="G1801" s="171"/>
      <c r="H1801" s="109"/>
      <c r="I1801" s="137"/>
      <c r="J1801" s="133"/>
      <c r="K1801" s="137"/>
      <c r="L1801" s="109"/>
      <c r="M1801" s="172"/>
      <c r="N1801" s="109"/>
      <c r="O1801" s="137"/>
      <c r="P1801" s="137"/>
    </row>
    <row r="1802" spans="1:16">
      <c r="A1802" s="130"/>
      <c r="B1802" s="130"/>
      <c r="C1802" s="159"/>
      <c r="D1802" s="109"/>
      <c r="E1802" s="171"/>
      <c r="F1802" s="109"/>
      <c r="G1802" s="171"/>
      <c r="H1802" s="109"/>
      <c r="I1802" s="137"/>
      <c r="J1802" s="133"/>
      <c r="K1802" s="137"/>
      <c r="L1802" s="109"/>
      <c r="M1802" s="172"/>
      <c r="N1802" s="109"/>
      <c r="O1802" s="137"/>
      <c r="P1802" s="137"/>
    </row>
    <row r="1803" spans="1:16">
      <c r="A1803" s="130"/>
      <c r="B1803" s="130"/>
      <c r="C1803" s="159"/>
      <c r="D1803" s="109"/>
      <c r="E1803" s="171"/>
      <c r="F1803" s="109"/>
      <c r="G1803" s="171"/>
      <c r="H1803" s="109"/>
      <c r="I1803" s="137"/>
      <c r="J1803" s="133"/>
      <c r="K1803" s="137"/>
      <c r="L1803" s="109"/>
      <c r="M1803" s="172"/>
      <c r="N1803" s="109"/>
      <c r="O1803" s="137"/>
      <c r="P1803" s="137"/>
    </row>
    <row r="1804" spans="1:16">
      <c r="A1804" s="130"/>
      <c r="B1804" s="130"/>
      <c r="C1804" s="159"/>
      <c r="D1804" s="109"/>
      <c r="E1804" s="171"/>
      <c r="F1804" s="109"/>
      <c r="G1804" s="171"/>
      <c r="H1804" s="109"/>
      <c r="I1804" s="137"/>
      <c r="J1804" s="133"/>
      <c r="K1804" s="137"/>
      <c r="L1804" s="109"/>
      <c r="M1804" s="172"/>
      <c r="N1804" s="109"/>
      <c r="O1804" s="137"/>
      <c r="P1804" s="137"/>
    </row>
    <row r="1805" spans="1:16">
      <c r="A1805" s="130"/>
      <c r="B1805" s="130"/>
      <c r="C1805" s="159"/>
      <c r="D1805" s="109"/>
      <c r="E1805" s="171"/>
      <c r="F1805" s="109"/>
      <c r="G1805" s="171"/>
      <c r="H1805" s="109"/>
      <c r="I1805" s="137"/>
      <c r="J1805" s="133"/>
      <c r="K1805" s="137"/>
      <c r="L1805" s="109"/>
      <c r="M1805" s="172"/>
      <c r="N1805" s="109"/>
      <c r="O1805" s="137"/>
      <c r="P1805" s="137"/>
    </row>
    <row r="1806" spans="1:16">
      <c r="A1806" s="130"/>
      <c r="B1806" s="130"/>
      <c r="C1806" s="159"/>
      <c r="D1806" s="109"/>
      <c r="E1806" s="171"/>
      <c r="F1806" s="109"/>
      <c r="G1806" s="171"/>
      <c r="H1806" s="109"/>
      <c r="I1806" s="137"/>
      <c r="J1806" s="133"/>
      <c r="K1806" s="137"/>
      <c r="L1806" s="109"/>
      <c r="M1806" s="172"/>
      <c r="N1806" s="109"/>
      <c r="O1806" s="137"/>
      <c r="P1806" s="137"/>
    </row>
    <row r="1807" spans="1:16">
      <c r="A1807" s="130"/>
      <c r="B1807" s="130"/>
      <c r="C1807" s="159"/>
      <c r="D1807" s="109"/>
      <c r="E1807" s="171"/>
      <c r="F1807" s="109"/>
      <c r="G1807" s="171"/>
      <c r="H1807" s="109"/>
      <c r="I1807" s="137"/>
      <c r="J1807" s="133"/>
      <c r="K1807" s="137"/>
      <c r="L1807" s="109"/>
      <c r="M1807" s="172"/>
      <c r="N1807" s="109"/>
      <c r="O1807" s="137"/>
      <c r="P1807" s="137"/>
    </row>
    <row r="1808" spans="1:16">
      <c r="A1808" s="130"/>
      <c r="B1808" s="130"/>
      <c r="C1808" s="159"/>
      <c r="D1808" s="109"/>
      <c r="E1808" s="171"/>
      <c r="F1808" s="109"/>
      <c r="G1808" s="171"/>
      <c r="H1808" s="109"/>
      <c r="I1808" s="137"/>
      <c r="J1808" s="133"/>
      <c r="K1808" s="137"/>
      <c r="L1808" s="109"/>
      <c r="M1808" s="172"/>
      <c r="N1808" s="109"/>
      <c r="O1808" s="137"/>
      <c r="P1808" s="137"/>
    </row>
    <row r="1809" spans="1:16">
      <c r="A1809" s="130"/>
      <c r="B1809" s="130"/>
      <c r="C1809" s="159"/>
      <c r="D1809" s="109"/>
      <c r="E1809" s="171"/>
      <c r="F1809" s="109"/>
      <c r="G1809" s="171"/>
      <c r="H1809" s="109"/>
      <c r="I1809" s="137"/>
      <c r="J1809" s="133"/>
      <c r="K1809" s="137"/>
      <c r="L1809" s="109"/>
      <c r="M1809" s="172"/>
      <c r="N1809" s="109"/>
      <c r="O1809" s="137"/>
      <c r="P1809" s="137"/>
    </row>
    <row r="1810" spans="1:16">
      <c r="A1810" s="130"/>
      <c r="B1810" s="130"/>
      <c r="C1810" s="159"/>
      <c r="D1810" s="109"/>
      <c r="E1810" s="171"/>
      <c r="F1810" s="109"/>
      <c r="G1810" s="171"/>
      <c r="H1810" s="109"/>
      <c r="I1810" s="137"/>
      <c r="J1810" s="133"/>
      <c r="K1810" s="137"/>
      <c r="L1810" s="109"/>
      <c r="M1810" s="172"/>
      <c r="N1810" s="109"/>
      <c r="O1810" s="137"/>
      <c r="P1810" s="137"/>
    </row>
    <row r="1811" spans="1:16">
      <c r="A1811" s="162"/>
      <c r="B1811" s="130"/>
      <c r="C1811" s="159"/>
      <c r="D1811" s="109"/>
      <c r="E1811" s="171"/>
      <c r="F1811" s="109"/>
      <c r="G1811" s="171"/>
      <c r="H1811" s="109"/>
      <c r="I1811" s="137"/>
      <c r="J1811" s="133"/>
      <c r="K1811" s="137"/>
      <c r="L1811" s="109"/>
      <c r="M1811" s="172"/>
      <c r="N1811" s="109"/>
      <c r="O1811" s="137"/>
      <c r="P1811" s="137"/>
    </row>
    <row r="1812" spans="1:16">
      <c r="A1812" s="130"/>
      <c r="B1812" s="130"/>
      <c r="C1812" s="159"/>
      <c r="D1812" s="109"/>
      <c r="E1812" s="171"/>
      <c r="F1812" s="109"/>
      <c r="G1812" s="171"/>
      <c r="H1812" s="109"/>
      <c r="I1812" s="137"/>
      <c r="J1812" s="133"/>
      <c r="K1812" s="137"/>
      <c r="L1812" s="109"/>
      <c r="M1812" s="172"/>
      <c r="N1812" s="109"/>
      <c r="O1812" s="137"/>
      <c r="P1812" s="137"/>
    </row>
    <row r="1813" spans="1:16">
      <c r="A1813" s="130"/>
      <c r="B1813" s="130"/>
      <c r="C1813" s="159"/>
      <c r="D1813" s="109"/>
      <c r="E1813" s="171"/>
      <c r="F1813" s="109"/>
      <c r="G1813" s="171"/>
      <c r="H1813" s="109"/>
      <c r="I1813" s="137"/>
      <c r="J1813" s="133"/>
      <c r="K1813" s="137"/>
      <c r="L1813" s="109"/>
      <c r="M1813" s="172"/>
      <c r="N1813" s="109"/>
      <c r="O1813" s="137"/>
      <c r="P1813" s="137"/>
    </row>
    <row r="1814" spans="1:16">
      <c r="A1814" s="130"/>
      <c r="B1814" s="130"/>
      <c r="C1814" s="159"/>
      <c r="D1814" s="109"/>
      <c r="E1814" s="171"/>
      <c r="F1814" s="109"/>
      <c r="G1814" s="171"/>
      <c r="H1814" s="109"/>
      <c r="I1814" s="137"/>
      <c r="J1814" s="133"/>
      <c r="K1814" s="137"/>
      <c r="L1814" s="109"/>
      <c r="M1814" s="172"/>
      <c r="N1814" s="109"/>
      <c r="O1814" s="137"/>
      <c r="P1814" s="137"/>
    </row>
    <row r="1815" spans="1:16">
      <c r="A1815" s="130"/>
      <c r="B1815" s="130"/>
      <c r="C1815" s="159"/>
      <c r="D1815" s="109"/>
      <c r="E1815" s="171"/>
      <c r="F1815" s="109"/>
      <c r="G1815" s="171"/>
      <c r="H1815" s="109"/>
      <c r="I1815" s="137"/>
      <c r="J1815" s="133"/>
      <c r="K1815" s="137"/>
      <c r="L1815" s="109"/>
      <c r="M1815" s="172"/>
      <c r="N1815" s="109"/>
      <c r="O1815" s="137"/>
      <c r="P1815" s="137"/>
    </row>
    <row r="1816" spans="1:16">
      <c r="A1816" s="130"/>
      <c r="B1816" s="130"/>
      <c r="C1816" s="159"/>
      <c r="D1816" s="109"/>
      <c r="E1816" s="171"/>
      <c r="F1816" s="109"/>
      <c r="G1816" s="171"/>
      <c r="H1816" s="109"/>
      <c r="I1816" s="137"/>
      <c r="J1816" s="133"/>
      <c r="K1816" s="137"/>
      <c r="L1816" s="109"/>
      <c r="M1816" s="172"/>
      <c r="N1816" s="109"/>
      <c r="O1816" s="137"/>
      <c r="P1816" s="137"/>
    </row>
    <row r="1817" spans="1:16">
      <c r="A1817" s="130"/>
      <c r="B1817" s="130"/>
      <c r="C1817" s="159"/>
      <c r="D1817" s="109"/>
      <c r="E1817" s="171"/>
      <c r="F1817" s="109"/>
      <c r="G1817" s="171"/>
      <c r="H1817" s="109"/>
      <c r="I1817" s="137"/>
      <c r="J1817" s="133"/>
      <c r="K1817" s="137"/>
      <c r="L1817" s="109"/>
      <c r="M1817" s="172"/>
      <c r="N1817" s="109"/>
      <c r="O1817" s="137"/>
      <c r="P1817" s="137"/>
    </row>
    <row r="1818" spans="1:16">
      <c r="A1818" s="130"/>
      <c r="B1818" s="130"/>
      <c r="C1818" s="159"/>
      <c r="D1818" s="109"/>
      <c r="E1818" s="171"/>
      <c r="F1818" s="109"/>
      <c r="G1818" s="171"/>
      <c r="H1818" s="109"/>
      <c r="I1818" s="137"/>
      <c r="J1818" s="133"/>
      <c r="K1818" s="137"/>
      <c r="L1818" s="109"/>
      <c r="M1818" s="172"/>
      <c r="N1818" s="109"/>
      <c r="O1818" s="137"/>
      <c r="P1818" s="137"/>
    </row>
    <row r="1819" spans="1:16">
      <c r="A1819" s="130"/>
      <c r="B1819" s="130"/>
      <c r="C1819" s="159"/>
      <c r="D1819" s="109"/>
      <c r="E1819" s="171"/>
      <c r="F1819" s="109"/>
      <c r="G1819" s="171"/>
      <c r="H1819" s="109"/>
      <c r="I1819" s="137"/>
      <c r="J1819" s="133"/>
      <c r="K1819" s="137"/>
      <c r="L1819" s="109"/>
      <c r="M1819" s="172"/>
      <c r="N1819" s="109"/>
      <c r="O1819" s="137"/>
      <c r="P1819" s="137"/>
    </row>
    <row r="1820" spans="1:16">
      <c r="A1820" s="130"/>
      <c r="B1820" s="130"/>
      <c r="C1820" s="159"/>
      <c r="D1820" s="109"/>
      <c r="E1820" s="171"/>
      <c r="F1820" s="109"/>
      <c r="G1820" s="171"/>
      <c r="H1820" s="109"/>
      <c r="I1820" s="137"/>
      <c r="J1820" s="133"/>
      <c r="K1820" s="137"/>
      <c r="L1820" s="109"/>
      <c r="M1820" s="172"/>
      <c r="N1820" s="109"/>
      <c r="O1820" s="137"/>
      <c r="P1820" s="137"/>
    </row>
    <row r="1821" spans="1:16">
      <c r="A1821" s="130"/>
      <c r="B1821" s="130"/>
      <c r="C1821" s="159"/>
      <c r="D1821" s="109"/>
      <c r="E1821" s="171"/>
      <c r="F1821" s="109"/>
      <c r="G1821" s="171"/>
      <c r="H1821" s="109"/>
      <c r="I1821" s="137"/>
      <c r="J1821" s="133"/>
      <c r="K1821" s="137"/>
      <c r="L1821" s="109"/>
      <c r="M1821" s="172"/>
      <c r="N1821" s="109"/>
      <c r="O1821" s="137"/>
      <c r="P1821" s="137"/>
    </row>
    <row r="1822" spans="1:16">
      <c r="A1822" s="162"/>
      <c r="B1822" s="130"/>
      <c r="C1822" s="159"/>
      <c r="D1822" s="109"/>
      <c r="E1822" s="171"/>
      <c r="F1822" s="109"/>
      <c r="G1822" s="171"/>
      <c r="H1822" s="109"/>
      <c r="I1822" s="137"/>
      <c r="J1822" s="133"/>
      <c r="K1822" s="137"/>
      <c r="L1822" s="109"/>
      <c r="M1822" s="172"/>
      <c r="N1822" s="109"/>
      <c r="O1822" s="137"/>
      <c r="P1822" s="137"/>
    </row>
    <row r="1823" spans="1:16">
      <c r="A1823" s="130"/>
      <c r="B1823" s="130"/>
      <c r="C1823" s="159"/>
      <c r="D1823" s="109"/>
      <c r="E1823" s="171"/>
      <c r="F1823" s="109"/>
      <c r="G1823" s="171"/>
      <c r="H1823" s="109"/>
      <c r="I1823" s="137"/>
      <c r="J1823" s="133"/>
      <c r="K1823" s="137"/>
      <c r="L1823" s="109"/>
      <c r="M1823" s="172"/>
      <c r="N1823" s="109"/>
      <c r="O1823" s="137"/>
      <c r="P1823" s="137"/>
    </row>
    <row r="1824" spans="1:16">
      <c r="A1824" s="130"/>
      <c r="B1824" s="130"/>
      <c r="C1824" s="159"/>
      <c r="D1824" s="109"/>
      <c r="E1824" s="171"/>
      <c r="F1824" s="109"/>
      <c r="G1824" s="171"/>
      <c r="H1824" s="109"/>
      <c r="I1824" s="137"/>
      <c r="J1824" s="133"/>
      <c r="K1824" s="137"/>
      <c r="L1824" s="109"/>
      <c r="M1824" s="172"/>
      <c r="N1824" s="109"/>
      <c r="O1824" s="137"/>
      <c r="P1824" s="137"/>
    </row>
    <row r="1825" spans="1:16">
      <c r="A1825" s="130"/>
      <c r="B1825" s="130"/>
      <c r="C1825" s="159"/>
      <c r="D1825" s="109"/>
      <c r="E1825" s="171"/>
      <c r="F1825" s="109"/>
      <c r="G1825" s="171"/>
      <c r="H1825" s="109"/>
      <c r="I1825" s="137"/>
      <c r="J1825" s="133"/>
      <c r="K1825" s="137"/>
      <c r="L1825" s="109"/>
      <c r="M1825" s="172"/>
      <c r="N1825" s="109"/>
      <c r="O1825" s="137"/>
      <c r="P1825" s="137"/>
    </row>
    <row r="1826" spans="1:16">
      <c r="A1826" s="130"/>
      <c r="B1826" s="130"/>
      <c r="C1826" s="159"/>
      <c r="D1826" s="109"/>
      <c r="E1826" s="171"/>
      <c r="F1826" s="109"/>
      <c r="G1826" s="171"/>
      <c r="H1826" s="109"/>
      <c r="I1826" s="137"/>
      <c r="J1826" s="133"/>
      <c r="K1826" s="137"/>
      <c r="L1826" s="109"/>
      <c r="M1826" s="172"/>
      <c r="N1826" s="109"/>
      <c r="O1826" s="137"/>
      <c r="P1826" s="137"/>
    </row>
    <row r="1827" spans="1:16">
      <c r="A1827" s="130"/>
      <c r="B1827" s="130"/>
      <c r="C1827" s="159"/>
      <c r="D1827" s="109"/>
      <c r="E1827" s="171"/>
      <c r="F1827" s="109"/>
      <c r="G1827" s="171"/>
      <c r="H1827" s="109"/>
      <c r="I1827" s="137"/>
      <c r="J1827" s="133"/>
      <c r="K1827" s="137"/>
      <c r="L1827" s="109"/>
      <c r="M1827" s="172"/>
      <c r="N1827" s="109"/>
      <c r="O1827" s="137"/>
      <c r="P1827" s="137"/>
    </row>
    <row r="1828" spans="1:16">
      <c r="A1828" s="130"/>
      <c r="B1828" s="130"/>
      <c r="C1828" s="159"/>
      <c r="D1828" s="109"/>
      <c r="E1828" s="171"/>
      <c r="F1828" s="109"/>
      <c r="G1828" s="171"/>
      <c r="H1828" s="109"/>
      <c r="I1828" s="137"/>
      <c r="J1828" s="133"/>
      <c r="K1828" s="137"/>
      <c r="L1828" s="109"/>
      <c r="M1828" s="172"/>
      <c r="N1828" s="109"/>
      <c r="O1828" s="137"/>
      <c r="P1828" s="137"/>
    </row>
    <row r="1829" spans="1:16">
      <c r="A1829" s="130"/>
      <c r="B1829" s="130"/>
      <c r="C1829" s="159"/>
      <c r="D1829" s="109"/>
      <c r="E1829" s="171"/>
      <c r="F1829" s="109"/>
      <c r="G1829" s="171"/>
      <c r="H1829" s="109"/>
      <c r="I1829" s="137"/>
      <c r="J1829" s="133"/>
      <c r="K1829" s="137"/>
      <c r="L1829" s="109"/>
      <c r="M1829" s="172"/>
      <c r="N1829" s="109"/>
      <c r="O1829" s="137"/>
      <c r="P1829" s="137"/>
    </row>
    <row r="1830" spans="1:16">
      <c r="A1830" s="130"/>
      <c r="B1830" s="130"/>
      <c r="C1830" s="159"/>
      <c r="D1830" s="109"/>
      <c r="E1830" s="171"/>
      <c r="F1830" s="109"/>
      <c r="G1830" s="171"/>
      <c r="H1830" s="109"/>
      <c r="I1830" s="137"/>
      <c r="J1830" s="133"/>
      <c r="K1830" s="137"/>
      <c r="L1830" s="109"/>
      <c r="M1830" s="172"/>
      <c r="N1830" s="109"/>
      <c r="O1830" s="137"/>
      <c r="P1830" s="137"/>
    </row>
    <row r="1831" spans="1:16">
      <c r="A1831" s="130"/>
      <c r="B1831" s="130"/>
      <c r="C1831" s="159"/>
      <c r="D1831" s="109"/>
      <c r="E1831" s="171"/>
      <c r="F1831" s="109"/>
      <c r="G1831" s="171"/>
      <c r="H1831" s="109"/>
      <c r="I1831" s="137"/>
      <c r="J1831" s="133"/>
      <c r="K1831" s="137"/>
      <c r="L1831" s="109"/>
      <c r="M1831" s="172"/>
      <c r="N1831" s="109"/>
      <c r="O1831" s="137"/>
      <c r="P1831" s="137"/>
    </row>
    <row r="1832" spans="1:16">
      <c r="A1832" s="130"/>
      <c r="B1832" s="130"/>
      <c r="C1832" s="159"/>
      <c r="D1832" s="109"/>
      <c r="E1832" s="171"/>
      <c r="F1832" s="109"/>
      <c r="G1832" s="171"/>
      <c r="H1832" s="109"/>
      <c r="I1832" s="137"/>
      <c r="J1832" s="133"/>
      <c r="K1832" s="137"/>
      <c r="L1832" s="109"/>
      <c r="M1832" s="172"/>
      <c r="N1832" s="109"/>
      <c r="O1832" s="137"/>
      <c r="P1832" s="137"/>
    </row>
    <row r="1833" spans="1:16">
      <c r="A1833" s="162"/>
      <c r="B1833" s="130"/>
      <c r="C1833" s="159"/>
      <c r="D1833" s="109"/>
      <c r="E1833" s="171"/>
      <c r="F1833" s="109"/>
      <c r="G1833" s="171"/>
      <c r="H1833" s="109"/>
      <c r="I1833" s="137"/>
      <c r="J1833" s="133"/>
      <c r="K1833" s="137"/>
      <c r="L1833" s="109"/>
      <c r="M1833" s="172"/>
      <c r="N1833" s="109"/>
      <c r="O1833" s="137"/>
      <c r="P1833" s="137"/>
    </row>
    <row r="1834" spans="1:16">
      <c r="A1834" s="130"/>
      <c r="B1834" s="130"/>
      <c r="C1834" s="159"/>
      <c r="D1834" s="109"/>
      <c r="E1834" s="171"/>
      <c r="F1834" s="109"/>
      <c r="G1834" s="171"/>
      <c r="H1834" s="109"/>
      <c r="I1834" s="137"/>
      <c r="J1834" s="133"/>
      <c r="K1834" s="137"/>
      <c r="L1834" s="109"/>
      <c r="M1834" s="172"/>
      <c r="N1834" s="109"/>
      <c r="O1834" s="137"/>
      <c r="P1834" s="137"/>
    </row>
    <row r="1835" spans="1:16">
      <c r="A1835" s="130"/>
      <c r="B1835" s="130"/>
      <c r="C1835" s="159"/>
      <c r="D1835" s="109"/>
      <c r="E1835" s="171"/>
      <c r="F1835" s="109"/>
      <c r="G1835" s="171"/>
      <c r="H1835" s="109"/>
      <c r="I1835" s="137"/>
      <c r="J1835" s="133"/>
      <c r="K1835" s="137"/>
      <c r="L1835" s="109"/>
      <c r="M1835" s="172"/>
      <c r="N1835" s="109"/>
      <c r="O1835" s="137"/>
      <c r="P1835" s="137"/>
    </row>
    <row r="1836" spans="1:16">
      <c r="A1836" s="130"/>
      <c r="B1836" s="130"/>
      <c r="C1836" s="159"/>
      <c r="D1836" s="109"/>
      <c r="E1836" s="171"/>
      <c r="F1836" s="109"/>
      <c r="G1836" s="171"/>
      <c r="H1836" s="109"/>
      <c r="I1836" s="137"/>
      <c r="J1836" s="133"/>
      <c r="K1836" s="137"/>
      <c r="L1836" s="109"/>
      <c r="M1836" s="172"/>
      <c r="N1836" s="109"/>
      <c r="O1836" s="137"/>
      <c r="P1836" s="137"/>
    </row>
    <row r="1837" spans="1:16">
      <c r="A1837" s="130"/>
      <c r="B1837" s="130"/>
      <c r="C1837" s="159"/>
      <c r="D1837" s="109"/>
      <c r="E1837" s="171"/>
      <c r="F1837" s="109"/>
      <c r="G1837" s="171"/>
      <c r="H1837" s="109"/>
      <c r="I1837" s="137"/>
      <c r="J1837" s="133"/>
      <c r="K1837" s="137"/>
      <c r="L1837" s="109"/>
      <c r="M1837" s="172"/>
      <c r="N1837" s="109"/>
      <c r="O1837" s="137"/>
      <c r="P1837" s="137"/>
    </row>
    <row r="1838" spans="1:16">
      <c r="A1838" s="130"/>
      <c r="B1838" s="130"/>
      <c r="C1838" s="159"/>
      <c r="D1838" s="109"/>
      <c r="E1838" s="171"/>
      <c r="F1838" s="109"/>
      <c r="G1838" s="171"/>
      <c r="H1838" s="109"/>
      <c r="I1838" s="137"/>
      <c r="J1838" s="133"/>
      <c r="K1838" s="137"/>
      <c r="L1838" s="109"/>
      <c r="M1838" s="172"/>
      <c r="N1838" s="109"/>
      <c r="O1838" s="137"/>
      <c r="P1838" s="137"/>
    </row>
    <row r="1839" spans="1:16">
      <c r="A1839" s="130"/>
      <c r="B1839" s="130"/>
      <c r="C1839" s="159"/>
      <c r="D1839" s="109"/>
      <c r="E1839" s="171"/>
      <c r="F1839" s="109"/>
      <c r="G1839" s="171"/>
      <c r="H1839" s="109"/>
      <c r="I1839" s="137"/>
      <c r="J1839" s="133"/>
      <c r="K1839" s="137"/>
      <c r="L1839" s="109"/>
      <c r="M1839" s="172"/>
      <c r="N1839" s="109"/>
      <c r="O1839" s="137"/>
      <c r="P1839" s="137"/>
    </row>
    <row r="1840" spans="1:16">
      <c r="A1840" s="130"/>
      <c r="B1840" s="130"/>
      <c r="C1840" s="159"/>
      <c r="D1840" s="109"/>
      <c r="E1840" s="171"/>
      <c r="F1840" s="109"/>
      <c r="G1840" s="171"/>
      <c r="H1840" s="109"/>
      <c r="I1840" s="137"/>
      <c r="J1840" s="133"/>
      <c r="K1840" s="137"/>
      <c r="L1840" s="109"/>
      <c r="M1840" s="172"/>
      <c r="N1840" s="109"/>
      <c r="O1840" s="137"/>
      <c r="P1840" s="137"/>
    </row>
    <row r="1841" spans="1:16">
      <c r="A1841" s="130"/>
      <c r="B1841" s="130"/>
      <c r="C1841" s="159"/>
      <c r="D1841" s="109"/>
      <c r="E1841" s="171"/>
      <c r="F1841" s="109"/>
      <c r="G1841" s="171"/>
      <c r="H1841" s="109"/>
      <c r="I1841" s="137"/>
      <c r="J1841" s="133"/>
      <c r="K1841" s="137"/>
      <c r="L1841" s="109"/>
      <c r="M1841" s="172"/>
      <c r="N1841" s="109"/>
      <c r="O1841" s="137"/>
      <c r="P1841" s="137"/>
    </row>
    <row r="1842" spans="1:16">
      <c r="A1842" s="130"/>
      <c r="B1842" s="130"/>
      <c r="C1842" s="159"/>
      <c r="D1842" s="109"/>
      <c r="E1842" s="171"/>
      <c r="F1842" s="109"/>
      <c r="G1842" s="171"/>
      <c r="H1842" s="109"/>
      <c r="I1842" s="137"/>
      <c r="J1842" s="133"/>
      <c r="K1842" s="137"/>
      <c r="L1842" s="109"/>
      <c r="M1842" s="172"/>
      <c r="N1842" s="109"/>
      <c r="O1842" s="137"/>
      <c r="P1842" s="137"/>
    </row>
    <row r="1843" spans="1:16">
      <c r="A1843" s="130"/>
      <c r="B1843" s="130"/>
      <c r="C1843" s="159"/>
      <c r="D1843" s="109"/>
      <c r="E1843" s="171"/>
      <c r="F1843" s="109"/>
      <c r="G1843" s="171"/>
      <c r="H1843" s="109"/>
      <c r="I1843" s="137"/>
      <c r="J1843" s="133"/>
      <c r="K1843" s="137"/>
      <c r="L1843" s="109"/>
      <c r="M1843" s="172"/>
      <c r="N1843" s="109"/>
      <c r="O1843" s="137"/>
      <c r="P1843" s="137"/>
    </row>
    <row r="1844" spans="1:16">
      <c r="A1844" s="162"/>
      <c r="B1844" s="130"/>
      <c r="C1844" s="159"/>
      <c r="D1844" s="109"/>
      <c r="E1844" s="171"/>
      <c r="F1844" s="109"/>
      <c r="G1844" s="171"/>
      <c r="H1844" s="109"/>
      <c r="I1844" s="137"/>
      <c r="J1844" s="133"/>
      <c r="K1844" s="137"/>
      <c r="L1844" s="109"/>
      <c r="M1844" s="172"/>
      <c r="N1844" s="109"/>
      <c r="O1844" s="137"/>
      <c r="P1844" s="137"/>
    </row>
    <row r="1845" spans="1:16">
      <c r="A1845" s="130"/>
      <c r="B1845" s="130"/>
      <c r="C1845" s="159"/>
      <c r="D1845" s="109"/>
      <c r="E1845" s="171"/>
      <c r="F1845" s="109"/>
      <c r="G1845" s="171"/>
      <c r="H1845" s="109"/>
      <c r="I1845" s="137"/>
      <c r="J1845" s="133"/>
      <c r="K1845" s="137"/>
      <c r="L1845" s="109"/>
      <c r="M1845" s="172"/>
      <c r="N1845" s="109"/>
      <c r="O1845" s="137"/>
      <c r="P1845" s="137"/>
    </row>
    <row r="1846" spans="1:16">
      <c r="A1846" s="130"/>
      <c r="B1846" s="130"/>
      <c r="C1846" s="159"/>
      <c r="D1846" s="109"/>
      <c r="E1846" s="171"/>
      <c r="F1846" s="109"/>
      <c r="G1846" s="171"/>
      <c r="H1846" s="109"/>
      <c r="I1846" s="137"/>
      <c r="J1846" s="133"/>
      <c r="K1846" s="137"/>
      <c r="L1846" s="109"/>
      <c r="M1846" s="172"/>
      <c r="N1846" s="109"/>
      <c r="O1846" s="137"/>
      <c r="P1846" s="137"/>
    </row>
    <row r="1847" spans="1:16">
      <c r="A1847" s="130"/>
      <c r="B1847" s="130"/>
      <c r="C1847" s="159"/>
      <c r="D1847" s="109"/>
      <c r="E1847" s="171"/>
      <c r="F1847" s="109"/>
      <c r="G1847" s="171"/>
      <c r="H1847" s="109"/>
      <c r="I1847" s="137"/>
      <c r="J1847" s="133"/>
      <c r="K1847" s="137"/>
      <c r="L1847" s="109"/>
      <c r="M1847" s="172"/>
      <c r="N1847" s="109"/>
      <c r="O1847" s="137"/>
      <c r="P1847" s="137"/>
    </row>
    <row r="1848" spans="1:16">
      <c r="A1848" s="130"/>
      <c r="B1848" s="130"/>
      <c r="C1848" s="159"/>
      <c r="D1848" s="109"/>
      <c r="E1848" s="171"/>
      <c r="F1848" s="109"/>
      <c r="G1848" s="171"/>
      <c r="H1848" s="109"/>
      <c r="I1848" s="137"/>
      <c r="J1848" s="133"/>
      <c r="K1848" s="137"/>
      <c r="L1848" s="109"/>
      <c r="M1848" s="172"/>
      <c r="N1848" s="109"/>
      <c r="O1848" s="137"/>
      <c r="P1848" s="137"/>
    </row>
    <row r="1849" spans="1:16">
      <c r="A1849" s="130"/>
      <c r="B1849" s="130"/>
      <c r="C1849" s="159"/>
      <c r="D1849" s="109"/>
      <c r="E1849" s="171"/>
      <c r="F1849" s="109"/>
      <c r="G1849" s="171"/>
      <c r="H1849" s="109"/>
      <c r="I1849" s="137"/>
      <c r="J1849" s="133"/>
      <c r="K1849" s="137"/>
      <c r="L1849" s="109"/>
      <c r="M1849" s="172"/>
      <c r="N1849" s="109"/>
      <c r="O1849" s="137"/>
      <c r="P1849" s="137"/>
    </row>
    <row r="1850" spans="1:16">
      <c r="A1850" s="130"/>
      <c r="B1850" s="130"/>
      <c r="C1850" s="159"/>
      <c r="D1850" s="109"/>
      <c r="E1850" s="171"/>
      <c r="F1850" s="109"/>
      <c r="G1850" s="171"/>
      <c r="H1850" s="109"/>
      <c r="I1850" s="137"/>
      <c r="J1850" s="133"/>
      <c r="K1850" s="137"/>
      <c r="L1850" s="109"/>
      <c r="M1850" s="172"/>
      <c r="N1850" s="109"/>
      <c r="O1850" s="137"/>
      <c r="P1850" s="137"/>
    </row>
    <row r="1851" spans="1:16">
      <c r="A1851" s="130"/>
      <c r="B1851" s="130"/>
      <c r="C1851" s="159"/>
      <c r="D1851" s="109"/>
      <c r="E1851" s="171"/>
      <c r="F1851" s="109"/>
      <c r="G1851" s="171"/>
      <c r="H1851" s="109"/>
      <c r="I1851" s="137"/>
      <c r="J1851" s="133"/>
      <c r="K1851" s="137"/>
      <c r="L1851" s="109"/>
      <c r="M1851" s="172"/>
      <c r="N1851" s="109"/>
      <c r="O1851" s="137"/>
      <c r="P1851" s="137"/>
    </row>
    <row r="1852" spans="1:16">
      <c r="A1852" s="130"/>
      <c r="B1852" s="130"/>
      <c r="C1852" s="159"/>
      <c r="D1852" s="109"/>
      <c r="E1852" s="171"/>
      <c r="F1852" s="109"/>
      <c r="G1852" s="171"/>
      <c r="H1852" s="109"/>
      <c r="I1852" s="137"/>
      <c r="J1852" s="133"/>
      <c r="K1852" s="137"/>
      <c r="L1852" s="109"/>
      <c r="M1852" s="172"/>
      <c r="N1852" s="109"/>
      <c r="O1852" s="137"/>
      <c r="P1852" s="137"/>
    </row>
    <row r="1853" spans="1:16">
      <c r="A1853" s="130"/>
      <c r="B1853" s="130"/>
      <c r="C1853" s="159"/>
      <c r="D1853" s="109"/>
      <c r="E1853" s="171"/>
      <c r="F1853" s="109"/>
      <c r="G1853" s="171"/>
      <c r="H1853" s="109"/>
      <c r="I1853" s="137"/>
      <c r="J1853" s="133"/>
      <c r="K1853" s="137"/>
      <c r="L1853" s="109"/>
      <c r="M1853" s="172"/>
      <c r="N1853" s="109"/>
      <c r="O1853" s="137"/>
      <c r="P1853" s="137"/>
    </row>
    <row r="1854" spans="1:16">
      <c r="A1854" s="130"/>
      <c r="B1854" s="130"/>
      <c r="C1854" s="159"/>
      <c r="D1854" s="109"/>
      <c r="E1854" s="171"/>
      <c r="F1854" s="109"/>
      <c r="G1854" s="171"/>
      <c r="H1854" s="109"/>
      <c r="I1854" s="137"/>
      <c r="J1854" s="133"/>
      <c r="K1854" s="137"/>
      <c r="L1854" s="109"/>
      <c r="M1854" s="172"/>
      <c r="N1854" s="109"/>
      <c r="O1854" s="137"/>
      <c r="P1854" s="137"/>
    </row>
    <row r="1855" spans="1:16">
      <c r="A1855" s="162"/>
      <c r="B1855" s="130"/>
      <c r="C1855" s="159"/>
      <c r="D1855" s="109"/>
      <c r="E1855" s="171"/>
      <c r="F1855" s="109"/>
      <c r="G1855" s="171"/>
      <c r="H1855" s="109"/>
      <c r="I1855" s="137"/>
      <c r="J1855" s="133"/>
      <c r="K1855" s="137"/>
      <c r="L1855" s="109"/>
      <c r="M1855" s="172"/>
      <c r="N1855" s="109"/>
      <c r="O1855" s="137"/>
      <c r="P1855" s="137"/>
    </row>
    <row r="1856" spans="1:16">
      <c r="A1856" s="130"/>
      <c r="B1856" s="130"/>
      <c r="C1856" s="159"/>
      <c r="D1856" s="109"/>
      <c r="E1856" s="171"/>
      <c r="F1856" s="109"/>
      <c r="G1856" s="171"/>
      <c r="H1856" s="109"/>
      <c r="I1856" s="137"/>
      <c r="J1856" s="133"/>
      <c r="K1856" s="137"/>
      <c r="L1856" s="109"/>
      <c r="M1856" s="172"/>
      <c r="N1856" s="109"/>
      <c r="O1856" s="137"/>
      <c r="P1856" s="137"/>
    </row>
    <row r="1857" spans="1:16">
      <c r="A1857" s="130"/>
      <c r="B1857" s="130"/>
      <c r="C1857" s="159"/>
      <c r="D1857" s="109"/>
      <c r="E1857" s="171"/>
      <c r="F1857" s="109"/>
      <c r="G1857" s="171"/>
      <c r="H1857" s="109"/>
      <c r="I1857" s="137"/>
      <c r="J1857" s="133"/>
      <c r="K1857" s="137"/>
      <c r="L1857" s="109"/>
      <c r="M1857" s="172"/>
      <c r="N1857" s="109"/>
      <c r="O1857" s="137"/>
      <c r="P1857" s="137"/>
    </row>
    <row r="1858" spans="1:16">
      <c r="A1858" s="130"/>
      <c r="B1858" s="130"/>
      <c r="C1858" s="159"/>
      <c r="D1858" s="109"/>
      <c r="E1858" s="171"/>
      <c r="F1858" s="109"/>
      <c r="G1858" s="171"/>
      <c r="H1858" s="109"/>
      <c r="I1858" s="137"/>
      <c r="J1858" s="133"/>
      <c r="K1858" s="137"/>
      <c r="L1858" s="109"/>
      <c r="M1858" s="172"/>
      <c r="N1858" s="109"/>
      <c r="O1858" s="137"/>
      <c r="P1858" s="137"/>
    </row>
    <row r="1859" spans="1:16">
      <c r="A1859" s="130"/>
      <c r="B1859" s="130"/>
      <c r="C1859" s="159"/>
      <c r="D1859" s="109"/>
      <c r="E1859" s="171"/>
      <c r="F1859" s="109"/>
      <c r="G1859" s="171"/>
      <c r="H1859" s="109"/>
      <c r="I1859" s="137"/>
      <c r="J1859" s="133"/>
      <c r="K1859" s="137"/>
      <c r="L1859" s="109"/>
      <c r="M1859" s="172"/>
      <c r="N1859" s="109"/>
      <c r="O1859" s="137"/>
      <c r="P1859" s="137"/>
    </row>
    <row r="1860" spans="1:16">
      <c r="A1860" s="130"/>
      <c r="B1860" s="130"/>
      <c r="C1860" s="159"/>
      <c r="D1860" s="109"/>
      <c r="E1860" s="171"/>
      <c r="F1860" s="109"/>
      <c r="G1860" s="171"/>
      <c r="H1860" s="109"/>
      <c r="I1860" s="137"/>
      <c r="J1860" s="133"/>
      <c r="K1860" s="137"/>
      <c r="L1860" s="109"/>
      <c r="M1860" s="172"/>
      <c r="N1860" s="109"/>
      <c r="O1860" s="137"/>
      <c r="P1860" s="137"/>
    </row>
    <row r="1861" spans="1:16">
      <c r="A1861" s="130"/>
      <c r="B1861" s="130"/>
      <c r="C1861" s="159"/>
      <c r="D1861" s="109"/>
      <c r="E1861" s="171"/>
      <c r="F1861" s="109"/>
      <c r="G1861" s="171"/>
      <c r="H1861" s="109"/>
      <c r="I1861" s="137"/>
      <c r="J1861" s="133"/>
      <c r="K1861" s="137"/>
      <c r="L1861" s="109"/>
      <c r="M1861" s="172"/>
      <c r="N1861" s="109"/>
      <c r="O1861" s="137"/>
      <c r="P1861" s="137"/>
    </row>
    <row r="1862" spans="1:16">
      <c r="A1862" s="130"/>
      <c r="B1862" s="130"/>
      <c r="C1862" s="159"/>
      <c r="D1862" s="109"/>
      <c r="E1862" s="171"/>
      <c r="F1862" s="109"/>
      <c r="G1862" s="171"/>
      <c r="H1862" s="109"/>
      <c r="I1862" s="137"/>
      <c r="J1862" s="133"/>
      <c r="K1862" s="137"/>
      <c r="L1862" s="109"/>
      <c r="M1862" s="172"/>
      <c r="N1862" s="109"/>
      <c r="O1862" s="137"/>
      <c r="P1862" s="137"/>
    </row>
    <row r="1863" spans="1:16">
      <c r="A1863" s="130"/>
      <c r="B1863" s="130"/>
      <c r="C1863" s="159"/>
      <c r="D1863" s="109"/>
      <c r="E1863" s="171"/>
      <c r="F1863" s="109"/>
      <c r="G1863" s="171"/>
      <c r="H1863" s="109"/>
      <c r="I1863" s="137"/>
      <c r="J1863" s="133"/>
      <c r="K1863" s="137"/>
      <c r="L1863" s="109"/>
      <c r="M1863" s="172"/>
      <c r="N1863" s="109"/>
      <c r="O1863" s="137"/>
      <c r="P1863" s="137"/>
    </row>
    <row r="1864" spans="1:16">
      <c r="A1864" s="130"/>
      <c r="B1864" s="130"/>
      <c r="C1864" s="159"/>
      <c r="D1864" s="109"/>
      <c r="E1864" s="171"/>
      <c r="F1864" s="109"/>
      <c r="G1864" s="171"/>
      <c r="H1864" s="109"/>
      <c r="I1864" s="137"/>
      <c r="J1864" s="133"/>
      <c r="K1864" s="137"/>
      <c r="L1864" s="109"/>
      <c r="M1864" s="172"/>
      <c r="N1864" s="109"/>
      <c r="O1864" s="137"/>
      <c r="P1864" s="137"/>
    </row>
    <row r="1865" spans="1:16">
      <c r="A1865" s="130"/>
      <c r="B1865" s="130"/>
      <c r="C1865" s="159"/>
      <c r="D1865" s="109"/>
      <c r="E1865" s="171"/>
      <c r="F1865" s="109"/>
      <c r="G1865" s="171"/>
      <c r="H1865" s="109"/>
      <c r="I1865" s="137"/>
      <c r="J1865" s="133"/>
      <c r="K1865" s="137"/>
      <c r="L1865" s="109"/>
      <c r="M1865" s="172"/>
      <c r="N1865" s="109"/>
      <c r="O1865" s="137"/>
      <c r="P1865" s="137"/>
    </row>
    <row r="1866" spans="1:16">
      <c r="A1866" s="162"/>
      <c r="B1866" s="130"/>
      <c r="C1866" s="159"/>
      <c r="D1866" s="109"/>
      <c r="E1866" s="171"/>
      <c r="F1866" s="109"/>
      <c r="G1866" s="171"/>
      <c r="H1866" s="109"/>
      <c r="I1866" s="137"/>
      <c r="J1866" s="133"/>
      <c r="K1866" s="137"/>
      <c r="L1866" s="109"/>
      <c r="M1866" s="172"/>
      <c r="N1866" s="109"/>
      <c r="O1866" s="137"/>
      <c r="P1866" s="137"/>
    </row>
    <row r="1867" spans="1:16">
      <c r="A1867" s="130"/>
      <c r="B1867" s="130"/>
      <c r="C1867" s="159"/>
      <c r="D1867" s="109"/>
      <c r="E1867" s="171"/>
      <c r="F1867" s="109"/>
      <c r="G1867" s="171"/>
      <c r="H1867" s="109"/>
      <c r="I1867" s="137"/>
      <c r="J1867" s="133"/>
      <c r="K1867" s="137"/>
      <c r="L1867" s="109"/>
      <c r="M1867" s="172"/>
      <c r="N1867" s="109"/>
      <c r="O1867" s="137"/>
      <c r="P1867" s="137"/>
    </row>
    <row r="1868" spans="1:16">
      <c r="A1868" s="130"/>
      <c r="B1868" s="130"/>
      <c r="C1868" s="159"/>
      <c r="D1868" s="109"/>
      <c r="E1868" s="171"/>
      <c r="F1868" s="109"/>
      <c r="G1868" s="171"/>
      <c r="H1868" s="109"/>
      <c r="I1868" s="137"/>
      <c r="J1868" s="133"/>
      <c r="K1868" s="137"/>
      <c r="L1868" s="109"/>
      <c r="M1868" s="172"/>
      <c r="N1868" s="109"/>
      <c r="O1868" s="137"/>
      <c r="P1868" s="137"/>
    </row>
    <row r="1869" spans="1:16">
      <c r="A1869" s="130"/>
      <c r="B1869" s="130"/>
      <c r="C1869" s="159"/>
      <c r="D1869" s="109"/>
      <c r="E1869" s="171"/>
      <c r="F1869" s="109"/>
      <c r="G1869" s="171"/>
      <c r="H1869" s="109"/>
      <c r="I1869" s="137"/>
      <c r="J1869" s="133"/>
      <c r="K1869" s="137"/>
      <c r="L1869" s="109"/>
      <c r="M1869" s="172"/>
      <c r="N1869" s="109"/>
      <c r="O1869" s="137"/>
      <c r="P1869" s="137"/>
    </row>
    <row r="1870" spans="1:16">
      <c r="A1870" s="130"/>
      <c r="B1870" s="130"/>
      <c r="C1870" s="159"/>
      <c r="D1870" s="109"/>
      <c r="E1870" s="171"/>
      <c r="F1870" s="109"/>
      <c r="G1870" s="171"/>
      <c r="H1870" s="109"/>
      <c r="I1870" s="137"/>
      <c r="J1870" s="133"/>
      <c r="K1870" s="137"/>
      <c r="L1870" s="109"/>
      <c r="M1870" s="172"/>
      <c r="N1870" s="109"/>
      <c r="O1870" s="137"/>
      <c r="P1870" s="137"/>
    </row>
    <row r="1871" spans="1:16">
      <c r="A1871" s="130"/>
      <c r="B1871" s="130"/>
      <c r="C1871" s="159"/>
      <c r="D1871" s="109"/>
      <c r="E1871" s="171"/>
      <c r="F1871" s="109"/>
      <c r="G1871" s="171"/>
      <c r="H1871" s="109"/>
      <c r="I1871" s="137"/>
      <c r="J1871" s="133"/>
      <c r="K1871" s="137"/>
      <c r="L1871" s="109"/>
      <c r="M1871" s="172"/>
      <c r="N1871" s="109"/>
      <c r="O1871" s="137"/>
      <c r="P1871" s="137"/>
    </row>
    <row r="1872" spans="1:16">
      <c r="A1872" s="130"/>
      <c r="B1872" s="130"/>
      <c r="C1872" s="159"/>
      <c r="D1872" s="109"/>
      <c r="E1872" s="171"/>
      <c r="F1872" s="109"/>
      <c r="G1872" s="171"/>
      <c r="H1872" s="109"/>
      <c r="I1872" s="137"/>
      <c r="J1872" s="133"/>
      <c r="K1872" s="137"/>
      <c r="L1872" s="109"/>
      <c r="M1872" s="172"/>
      <c r="N1872" s="109"/>
      <c r="O1872" s="137"/>
      <c r="P1872" s="137"/>
    </row>
    <row r="1873" spans="1:16">
      <c r="A1873" s="130"/>
      <c r="B1873" s="130"/>
      <c r="C1873" s="159"/>
      <c r="D1873" s="109"/>
      <c r="E1873" s="171"/>
      <c r="F1873" s="109"/>
      <c r="G1873" s="171"/>
      <c r="H1873" s="109"/>
      <c r="I1873" s="137"/>
      <c r="J1873" s="133"/>
      <c r="K1873" s="137"/>
      <c r="L1873" s="109"/>
      <c r="M1873" s="172"/>
      <c r="N1873" s="109"/>
      <c r="O1873" s="137"/>
      <c r="P1873" s="137"/>
    </row>
    <row r="1874" spans="1:16">
      <c r="A1874" s="130"/>
      <c r="B1874" s="130"/>
      <c r="C1874" s="159"/>
      <c r="D1874" s="109"/>
      <c r="E1874" s="171"/>
      <c r="F1874" s="109"/>
      <c r="G1874" s="171"/>
      <c r="H1874" s="109"/>
      <c r="I1874" s="137"/>
      <c r="J1874" s="133"/>
      <c r="K1874" s="137"/>
      <c r="L1874" s="109"/>
      <c r="M1874" s="172"/>
      <c r="N1874" s="109"/>
      <c r="O1874" s="137"/>
      <c r="P1874" s="137"/>
    </row>
    <row r="1875" spans="1:16">
      <c r="A1875" s="130"/>
      <c r="B1875" s="130"/>
      <c r="C1875" s="159"/>
      <c r="D1875" s="109"/>
      <c r="E1875" s="171"/>
      <c r="F1875" s="109"/>
      <c r="G1875" s="171"/>
      <c r="H1875" s="109"/>
      <c r="I1875" s="137"/>
      <c r="J1875" s="133"/>
      <c r="K1875" s="137"/>
      <c r="L1875" s="109"/>
      <c r="M1875" s="172"/>
      <c r="N1875" s="109"/>
      <c r="O1875" s="137"/>
      <c r="P1875" s="137"/>
    </row>
    <row r="1876" spans="1:16">
      <c r="A1876" s="130"/>
      <c r="B1876" s="130"/>
      <c r="C1876" s="159"/>
      <c r="D1876" s="109"/>
      <c r="E1876" s="171"/>
      <c r="F1876" s="109"/>
      <c r="G1876" s="171"/>
      <c r="H1876" s="109"/>
      <c r="I1876" s="137"/>
      <c r="J1876" s="133"/>
      <c r="K1876" s="137"/>
      <c r="L1876" s="109"/>
      <c r="M1876" s="172"/>
      <c r="N1876" s="109"/>
      <c r="O1876" s="137"/>
      <c r="P1876" s="137"/>
    </row>
    <row r="1877" spans="1:16">
      <c r="A1877" s="162"/>
      <c r="B1877" s="130"/>
      <c r="C1877" s="159"/>
      <c r="D1877" s="109"/>
      <c r="E1877" s="171"/>
      <c r="F1877" s="109"/>
      <c r="G1877" s="171"/>
      <c r="H1877" s="109"/>
      <c r="I1877" s="137"/>
      <c r="J1877" s="133"/>
      <c r="K1877" s="137"/>
      <c r="L1877" s="109"/>
      <c r="M1877" s="172"/>
      <c r="N1877" s="109"/>
      <c r="O1877" s="137"/>
      <c r="P1877" s="137"/>
    </row>
    <row r="1878" spans="1:16">
      <c r="A1878" s="130"/>
      <c r="B1878" s="130"/>
      <c r="C1878" s="159"/>
      <c r="D1878" s="109"/>
      <c r="E1878" s="171"/>
      <c r="F1878" s="109"/>
      <c r="G1878" s="171"/>
      <c r="H1878" s="109"/>
      <c r="I1878" s="137"/>
      <c r="J1878" s="133"/>
      <c r="K1878" s="137"/>
      <c r="L1878" s="109"/>
      <c r="M1878" s="172"/>
      <c r="N1878" s="109"/>
      <c r="O1878" s="137"/>
      <c r="P1878" s="137"/>
    </row>
    <row r="1879" spans="1:16">
      <c r="A1879" s="130"/>
      <c r="B1879" s="130"/>
      <c r="C1879" s="159"/>
      <c r="D1879" s="109"/>
      <c r="E1879" s="171"/>
      <c r="F1879" s="109"/>
      <c r="G1879" s="171"/>
      <c r="H1879" s="109"/>
      <c r="I1879" s="137"/>
      <c r="J1879" s="133"/>
      <c r="K1879" s="137"/>
      <c r="L1879" s="109"/>
      <c r="M1879" s="172"/>
      <c r="N1879" s="109"/>
      <c r="O1879" s="137"/>
      <c r="P1879" s="137"/>
    </row>
    <row r="1880" spans="1:16">
      <c r="A1880" s="130"/>
      <c r="B1880" s="130"/>
      <c r="C1880" s="159"/>
      <c r="D1880" s="109"/>
      <c r="E1880" s="171"/>
      <c r="F1880" s="109"/>
      <c r="G1880" s="171"/>
      <c r="H1880" s="109"/>
      <c r="I1880" s="137"/>
      <c r="J1880" s="133"/>
      <c r="K1880" s="137"/>
      <c r="L1880" s="109"/>
      <c r="M1880" s="172"/>
      <c r="N1880" s="109"/>
      <c r="O1880" s="137"/>
      <c r="P1880" s="137"/>
    </row>
    <row r="1881" spans="1:16">
      <c r="A1881" s="130"/>
      <c r="B1881" s="130"/>
      <c r="C1881" s="159"/>
      <c r="D1881" s="109"/>
      <c r="E1881" s="171"/>
      <c r="F1881" s="109"/>
      <c r="G1881" s="171"/>
      <c r="H1881" s="109"/>
      <c r="I1881" s="137"/>
      <c r="J1881" s="133"/>
      <c r="K1881" s="137"/>
      <c r="L1881" s="109"/>
      <c r="M1881" s="172"/>
      <c r="N1881" s="109"/>
      <c r="O1881" s="137"/>
      <c r="P1881" s="137"/>
    </row>
    <row r="1882" spans="1:16">
      <c r="A1882" s="130"/>
      <c r="B1882" s="130"/>
      <c r="C1882" s="159"/>
      <c r="D1882" s="109"/>
      <c r="E1882" s="171"/>
      <c r="F1882" s="109"/>
      <c r="G1882" s="171"/>
      <c r="H1882" s="109"/>
      <c r="I1882" s="137"/>
      <c r="J1882" s="133"/>
      <c r="K1882" s="137"/>
      <c r="L1882" s="109"/>
      <c r="M1882" s="172"/>
      <c r="N1882" s="109"/>
      <c r="O1882" s="137"/>
      <c r="P1882" s="137"/>
    </row>
    <row r="1883" spans="1:16">
      <c r="A1883" s="130"/>
      <c r="B1883" s="130"/>
      <c r="C1883" s="159"/>
      <c r="D1883" s="109"/>
      <c r="E1883" s="171"/>
      <c r="F1883" s="109"/>
      <c r="G1883" s="171"/>
      <c r="H1883" s="109"/>
      <c r="I1883" s="137"/>
      <c r="J1883" s="133"/>
      <c r="K1883" s="137"/>
      <c r="L1883" s="109"/>
      <c r="M1883" s="172"/>
      <c r="N1883" s="109"/>
      <c r="O1883" s="137"/>
      <c r="P1883" s="137"/>
    </row>
    <row r="1884" spans="1:16">
      <c r="A1884" s="130"/>
      <c r="B1884" s="130"/>
      <c r="C1884" s="159"/>
      <c r="D1884" s="109"/>
      <c r="E1884" s="171"/>
      <c r="F1884" s="109"/>
      <c r="G1884" s="171"/>
      <c r="H1884" s="109"/>
      <c r="I1884" s="137"/>
      <c r="J1884" s="133"/>
      <c r="K1884" s="137"/>
      <c r="L1884" s="109"/>
      <c r="M1884" s="172"/>
      <c r="N1884" s="109"/>
      <c r="O1884" s="137"/>
      <c r="P1884" s="137"/>
    </row>
    <row r="1885" spans="1:16">
      <c r="A1885" s="130"/>
      <c r="B1885" s="130"/>
      <c r="C1885" s="159"/>
      <c r="D1885" s="109"/>
      <c r="E1885" s="171"/>
      <c r="F1885" s="109"/>
      <c r="G1885" s="171"/>
      <c r="H1885" s="109"/>
      <c r="I1885" s="137"/>
      <c r="J1885" s="133"/>
      <c r="K1885" s="137"/>
      <c r="L1885" s="109"/>
      <c r="M1885" s="172"/>
      <c r="N1885" s="109"/>
      <c r="O1885" s="137"/>
      <c r="P1885" s="137"/>
    </row>
    <row r="1886" spans="1:16">
      <c r="A1886" s="130"/>
      <c r="B1886" s="130"/>
      <c r="C1886" s="159"/>
      <c r="D1886" s="109"/>
      <c r="E1886" s="171"/>
      <c r="F1886" s="109"/>
      <c r="G1886" s="171"/>
      <c r="H1886" s="109"/>
      <c r="I1886" s="137"/>
      <c r="J1886" s="133"/>
      <c r="K1886" s="137"/>
      <c r="L1886" s="109"/>
      <c r="M1886" s="172"/>
      <c r="N1886" s="109"/>
      <c r="O1886" s="137"/>
      <c r="P1886" s="137"/>
    </row>
    <row r="1887" spans="1:16">
      <c r="A1887" s="130"/>
      <c r="B1887" s="130"/>
      <c r="C1887" s="159"/>
      <c r="D1887" s="109"/>
      <c r="E1887" s="171"/>
      <c r="F1887" s="109"/>
      <c r="G1887" s="171"/>
      <c r="H1887" s="109"/>
      <c r="I1887" s="137"/>
      <c r="J1887" s="133"/>
      <c r="K1887" s="137"/>
      <c r="L1887" s="109"/>
      <c r="M1887" s="172"/>
      <c r="N1887" s="109"/>
      <c r="O1887" s="137"/>
      <c r="P1887" s="137"/>
    </row>
    <row r="1888" spans="1:16">
      <c r="A1888" s="162"/>
      <c r="B1888" s="130"/>
      <c r="C1888" s="159"/>
      <c r="D1888" s="109"/>
      <c r="E1888" s="171"/>
      <c r="F1888" s="109"/>
      <c r="G1888" s="171"/>
      <c r="H1888" s="109"/>
      <c r="I1888" s="137"/>
      <c r="J1888" s="133"/>
      <c r="K1888" s="137"/>
      <c r="L1888" s="109"/>
      <c r="M1888" s="172"/>
      <c r="N1888" s="109"/>
      <c r="O1888" s="137"/>
      <c r="P1888" s="137"/>
    </row>
    <row r="1889" spans="1:16">
      <c r="A1889" s="130"/>
      <c r="B1889" s="130"/>
      <c r="C1889" s="159"/>
      <c r="D1889" s="109"/>
      <c r="E1889" s="171"/>
      <c r="F1889" s="109"/>
      <c r="G1889" s="171"/>
      <c r="H1889" s="109"/>
      <c r="I1889" s="137"/>
      <c r="J1889" s="133"/>
      <c r="K1889" s="137"/>
      <c r="L1889" s="109"/>
      <c r="M1889" s="172"/>
      <c r="N1889" s="109"/>
      <c r="O1889" s="137"/>
      <c r="P1889" s="137"/>
    </row>
    <row r="1890" spans="1:16">
      <c r="A1890" s="130"/>
      <c r="B1890" s="130"/>
      <c r="C1890" s="159"/>
      <c r="D1890" s="109"/>
      <c r="E1890" s="171"/>
      <c r="F1890" s="109"/>
      <c r="G1890" s="171"/>
      <c r="H1890" s="109"/>
      <c r="I1890" s="137"/>
      <c r="J1890" s="133"/>
      <c r="K1890" s="137"/>
      <c r="L1890" s="109"/>
      <c r="M1890" s="172"/>
      <c r="N1890" s="109"/>
      <c r="O1890" s="137"/>
      <c r="P1890" s="137"/>
    </row>
    <row r="1891" spans="1:16">
      <c r="A1891" s="130"/>
      <c r="B1891" s="130"/>
      <c r="C1891" s="159"/>
      <c r="D1891" s="109"/>
      <c r="E1891" s="171"/>
      <c r="F1891" s="109"/>
      <c r="G1891" s="171"/>
      <c r="H1891" s="109"/>
      <c r="I1891" s="137"/>
      <c r="J1891" s="133"/>
      <c r="K1891" s="137"/>
      <c r="L1891" s="109"/>
      <c r="M1891" s="172"/>
      <c r="N1891" s="109"/>
      <c r="O1891" s="137"/>
      <c r="P1891" s="137"/>
    </row>
    <row r="1892" spans="1:16">
      <c r="A1892" s="130"/>
      <c r="B1892" s="130"/>
      <c r="C1892" s="159"/>
      <c r="D1892" s="109"/>
      <c r="E1892" s="171"/>
      <c r="F1892" s="109"/>
      <c r="G1892" s="171"/>
      <c r="H1892" s="109"/>
      <c r="I1892" s="137"/>
      <c r="J1892" s="133"/>
      <c r="K1892" s="137"/>
      <c r="L1892" s="109"/>
      <c r="M1892" s="172"/>
      <c r="N1892" s="109"/>
      <c r="O1892" s="137"/>
      <c r="P1892" s="137"/>
    </row>
    <row r="1893" spans="1:16">
      <c r="A1893" s="130"/>
      <c r="B1893" s="130"/>
      <c r="C1893" s="159"/>
      <c r="D1893" s="109"/>
      <c r="E1893" s="171"/>
      <c r="F1893" s="109"/>
      <c r="G1893" s="171"/>
      <c r="H1893" s="109"/>
      <c r="I1893" s="137"/>
      <c r="J1893" s="133"/>
      <c r="K1893" s="137"/>
      <c r="L1893" s="109"/>
      <c r="M1893" s="172"/>
      <c r="N1893" s="109"/>
      <c r="O1893" s="137"/>
      <c r="P1893" s="137"/>
    </row>
    <row r="1894" spans="1:16">
      <c r="A1894" s="130"/>
      <c r="B1894" s="130"/>
      <c r="C1894" s="159"/>
      <c r="D1894" s="109"/>
      <c r="E1894" s="171"/>
      <c r="F1894" s="109"/>
      <c r="G1894" s="171"/>
      <c r="H1894" s="109"/>
      <c r="I1894" s="137"/>
      <c r="J1894" s="133"/>
      <c r="K1894" s="137"/>
      <c r="L1894" s="109"/>
      <c r="M1894" s="172"/>
      <c r="N1894" s="109"/>
      <c r="O1894" s="137"/>
      <c r="P1894" s="137"/>
    </row>
    <row r="1895" spans="1:16">
      <c r="A1895" s="130"/>
      <c r="B1895" s="130"/>
      <c r="C1895" s="159"/>
      <c r="D1895" s="109"/>
      <c r="E1895" s="171"/>
      <c r="F1895" s="109"/>
      <c r="G1895" s="171"/>
      <c r="H1895" s="109"/>
      <c r="I1895" s="137"/>
      <c r="J1895" s="133"/>
      <c r="K1895" s="137"/>
      <c r="L1895" s="109"/>
      <c r="M1895" s="172"/>
      <c r="N1895" s="109"/>
      <c r="O1895" s="137"/>
      <c r="P1895" s="137"/>
    </row>
    <row r="1896" spans="1:16">
      <c r="A1896" s="130"/>
      <c r="B1896" s="130"/>
      <c r="C1896" s="159"/>
      <c r="D1896" s="109"/>
      <c r="E1896" s="171"/>
      <c r="F1896" s="109"/>
      <c r="G1896" s="171"/>
      <c r="H1896" s="109"/>
      <c r="I1896" s="137"/>
      <c r="J1896" s="133"/>
      <c r="K1896" s="137"/>
      <c r="L1896" s="109"/>
      <c r="M1896" s="172"/>
      <c r="N1896" s="109"/>
      <c r="O1896" s="137"/>
      <c r="P1896" s="137"/>
    </row>
    <row r="1897" spans="1:16">
      <c r="A1897" s="130"/>
      <c r="B1897" s="130"/>
      <c r="C1897" s="159"/>
      <c r="D1897" s="109"/>
      <c r="E1897" s="171"/>
      <c r="F1897" s="109"/>
      <c r="G1897" s="171"/>
      <c r="H1897" s="109"/>
      <c r="I1897" s="137"/>
      <c r="J1897" s="133"/>
      <c r="K1897" s="137"/>
      <c r="L1897" s="109"/>
      <c r="M1897" s="172"/>
      <c r="N1897" s="109"/>
      <c r="O1897" s="137"/>
      <c r="P1897" s="137"/>
    </row>
    <row r="1898" spans="1:16">
      <c r="A1898" s="130"/>
      <c r="B1898" s="130"/>
      <c r="C1898" s="159"/>
      <c r="D1898" s="109"/>
      <c r="E1898" s="171"/>
      <c r="F1898" s="109"/>
      <c r="G1898" s="171"/>
      <c r="H1898" s="109"/>
      <c r="I1898" s="137"/>
      <c r="J1898" s="133"/>
      <c r="K1898" s="137"/>
      <c r="L1898" s="109"/>
      <c r="M1898" s="172"/>
      <c r="N1898" s="109"/>
      <c r="O1898" s="137"/>
      <c r="P1898" s="137"/>
    </row>
    <row r="1899" spans="1:16">
      <c r="A1899" s="162"/>
      <c r="B1899" s="130"/>
      <c r="C1899" s="159"/>
      <c r="D1899" s="109"/>
      <c r="E1899" s="171"/>
      <c r="F1899" s="109"/>
      <c r="G1899" s="171"/>
      <c r="H1899" s="109"/>
      <c r="I1899" s="137"/>
      <c r="J1899" s="133"/>
      <c r="K1899" s="137"/>
      <c r="L1899" s="109"/>
      <c r="M1899" s="172"/>
      <c r="N1899" s="109"/>
      <c r="O1899" s="137"/>
      <c r="P1899" s="137"/>
    </row>
    <row r="1900" spans="1:16">
      <c r="A1900" s="130"/>
      <c r="B1900" s="130"/>
      <c r="C1900" s="159"/>
      <c r="D1900" s="109"/>
      <c r="E1900" s="171"/>
      <c r="F1900" s="109"/>
      <c r="G1900" s="171"/>
      <c r="H1900" s="109"/>
      <c r="I1900" s="137"/>
      <c r="J1900" s="133"/>
      <c r="K1900" s="137"/>
      <c r="L1900" s="109"/>
      <c r="M1900" s="172"/>
      <c r="N1900" s="109"/>
      <c r="O1900" s="137"/>
      <c r="P1900" s="137"/>
    </row>
    <row r="1901" spans="1:16">
      <c r="A1901" s="130"/>
      <c r="B1901" s="130"/>
      <c r="C1901" s="159"/>
      <c r="D1901" s="109"/>
      <c r="E1901" s="171"/>
      <c r="F1901" s="109"/>
      <c r="G1901" s="171"/>
      <c r="H1901" s="109"/>
      <c r="I1901" s="137"/>
      <c r="J1901" s="133"/>
      <c r="K1901" s="137"/>
      <c r="L1901" s="109"/>
      <c r="M1901" s="172"/>
      <c r="N1901" s="109"/>
      <c r="O1901" s="137"/>
      <c r="P1901" s="137"/>
    </row>
    <row r="1902" spans="1:16">
      <c r="A1902" s="130"/>
      <c r="B1902" s="130"/>
      <c r="C1902" s="159"/>
      <c r="D1902" s="109"/>
      <c r="E1902" s="171"/>
      <c r="F1902" s="109"/>
      <c r="G1902" s="171"/>
      <c r="H1902" s="109"/>
      <c r="I1902" s="137"/>
      <c r="J1902" s="133"/>
      <c r="K1902" s="137"/>
      <c r="L1902" s="109"/>
      <c r="M1902" s="172"/>
      <c r="N1902" s="109"/>
      <c r="O1902" s="137"/>
      <c r="P1902" s="137"/>
    </row>
    <row r="1903" spans="1:16">
      <c r="A1903" s="130"/>
      <c r="B1903" s="130"/>
      <c r="C1903" s="159"/>
      <c r="D1903" s="109"/>
      <c r="E1903" s="171"/>
      <c r="F1903" s="109"/>
      <c r="G1903" s="171"/>
      <c r="H1903" s="109"/>
      <c r="I1903" s="137"/>
      <c r="J1903" s="133"/>
      <c r="K1903" s="137"/>
      <c r="L1903" s="109"/>
      <c r="M1903" s="172"/>
      <c r="N1903" s="109"/>
      <c r="O1903" s="137"/>
      <c r="P1903" s="137"/>
    </row>
    <row r="1904" spans="1:16">
      <c r="A1904" s="130"/>
      <c r="B1904" s="130"/>
      <c r="C1904" s="159"/>
      <c r="D1904" s="109"/>
      <c r="E1904" s="171"/>
      <c r="F1904" s="109"/>
      <c r="G1904" s="171"/>
      <c r="H1904" s="109"/>
      <c r="I1904" s="137"/>
      <c r="J1904" s="133"/>
      <c r="K1904" s="137"/>
      <c r="L1904" s="109"/>
      <c r="M1904" s="172"/>
      <c r="N1904" s="109"/>
      <c r="O1904" s="137"/>
      <c r="P1904" s="137"/>
    </row>
    <row r="1905" spans="1:16">
      <c r="A1905" s="130"/>
      <c r="B1905" s="130"/>
      <c r="C1905" s="159"/>
      <c r="D1905" s="109"/>
      <c r="E1905" s="171"/>
      <c r="F1905" s="109"/>
      <c r="G1905" s="171"/>
      <c r="H1905" s="109"/>
      <c r="I1905" s="137"/>
      <c r="J1905" s="133"/>
      <c r="K1905" s="137"/>
      <c r="L1905" s="109"/>
      <c r="M1905" s="172"/>
      <c r="N1905" s="109"/>
      <c r="O1905" s="137"/>
      <c r="P1905" s="137"/>
    </row>
    <row r="1906" spans="1:16">
      <c r="A1906" s="130"/>
      <c r="B1906" s="130"/>
      <c r="C1906" s="159"/>
      <c r="D1906" s="109"/>
      <c r="E1906" s="171"/>
      <c r="F1906" s="109"/>
      <c r="G1906" s="171"/>
      <c r="H1906" s="109"/>
      <c r="I1906" s="137"/>
      <c r="J1906" s="133"/>
      <c r="K1906" s="137"/>
      <c r="L1906" s="109"/>
      <c r="M1906" s="172"/>
      <c r="N1906" s="109"/>
      <c r="O1906" s="137"/>
      <c r="P1906" s="137"/>
    </row>
    <row r="1907" spans="1:16">
      <c r="A1907" s="130"/>
      <c r="B1907" s="130"/>
      <c r="C1907" s="159"/>
      <c r="D1907" s="109"/>
      <c r="E1907" s="171"/>
      <c r="F1907" s="109"/>
      <c r="G1907" s="171"/>
      <c r="H1907" s="109"/>
      <c r="I1907" s="137"/>
      <c r="J1907" s="133"/>
      <c r="K1907" s="137"/>
      <c r="L1907" s="109"/>
      <c r="M1907" s="172"/>
      <c r="N1907" s="109"/>
      <c r="O1907" s="137"/>
      <c r="P1907" s="137"/>
    </row>
    <row r="1908" spans="1:16">
      <c r="A1908" s="130"/>
      <c r="B1908" s="130"/>
      <c r="C1908" s="159"/>
      <c r="D1908" s="109"/>
      <c r="E1908" s="171"/>
      <c r="F1908" s="109"/>
      <c r="G1908" s="171"/>
      <c r="H1908" s="109"/>
      <c r="I1908" s="137"/>
      <c r="J1908" s="133"/>
      <c r="K1908" s="137"/>
      <c r="L1908" s="109"/>
      <c r="M1908" s="172"/>
      <c r="N1908" s="109"/>
      <c r="O1908" s="137"/>
      <c r="P1908" s="137"/>
    </row>
    <row r="1909" spans="1:16">
      <c r="A1909" s="130"/>
      <c r="B1909" s="130"/>
      <c r="C1909" s="159"/>
      <c r="D1909" s="109"/>
      <c r="E1909" s="171"/>
      <c r="F1909" s="109"/>
      <c r="G1909" s="171"/>
      <c r="H1909" s="109"/>
      <c r="I1909" s="137"/>
      <c r="J1909" s="133"/>
      <c r="K1909" s="137"/>
      <c r="L1909" s="109"/>
      <c r="M1909" s="172"/>
      <c r="N1909" s="109"/>
      <c r="O1909" s="137"/>
      <c r="P1909" s="137"/>
    </row>
    <row r="1910" spans="1:16">
      <c r="A1910" s="162"/>
      <c r="B1910" s="130"/>
      <c r="C1910" s="159"/>
      <c r="D1910" s="109"/>
      <c r="E1910" s="171"/>
      <c r="F1910" s="109"/>
      <c r="G1910" s="171"/>
      <c r="H1910" s="109"/>
      <c r="I1910" s="137"/>
      <c r="J1910" s="133"/>
      <c r="K1910" s="137"/>
      <c r="L1910" s="109"/>
      <c r="M1910" s="172"/>
      <c r="N1910" s="109"/>
      <c r="O1910" s="137"/>
      <c r="P1910" s="137"/>
    </row>
    <row r="1911" spans="1:16">
      <c r="A1911" s="130"/>
      <c r="B1911" s="130"/>
      <c r="C1911" s="159"/>
      <c r="D1911" s="109"/>
      <c r="E1911" s="171"/>
      <c r="F1911" s="109"/>
      <c r="G1911" s="171"/>
      <c r="H1911" s="109"/>
      <c r="I1911" s="137"/>
      <c r="J1911" s="133"/>
      <c r="K1911" s="137"/>
      <c r="L1911" s="109"/>
      <c r="M1911" s="172"/>
      <c r="N1911" s="109"/>
      <c r="O1911" s="137"/>
      <c r="P1911" s="137"/>
    </row>
    <row r="1912" spans="1:16">
      <c r="A1912" s="130"/>
      <c r="B1912" s="130"/>
      <c r="C1912" s="159"/>
      <c r="D1912" s="109"/>
      <c r="E1912" s="171"/>
      <c r="F1912" s="109"/>
      <c r="G1912" s="171"/>
      <c r="H1912" s="109"/>
      <c r="I1912" s="137"/>
      <c r="J1912" s="133"/>
      <c r="K1912" s="137"/>
      <c r="L1912" s="109"/>
      <c r="M1912" s="172"/>
      <c r="N1912" s="109"/>
      <c r="O1912" s="137"/>
      <c r="P1912" s="137"/>
    </row>
    <row r="1913" spans="1:16">
      <c r="A1913" s="130"/>
      <c r="B1913" s="130"/>
      <c r="C1913" s="159"/>
      <c r="D1913" s="109"/>
      <c r="E1913" s="171"/>
      <c r="F1913" s="109"/>
      <c r="G1913" s="171"/>
      <c r="H1913" s="109"/>
      <c r="I1913" s="137"/>
      <c r="J1913" s="133"/>
      <c r="K1913" s="137"/>
      <c r="L1913" s="109"/>
      <c r="M1913" s="172"/>
      <c r="N1913" s="109"/>
      <c r="O1913" s="137"/>
      <c r="P1913" s="137"/>
    </row>
    <row r="1914" spans="1:16">
      <c r="A1914" s="130"/>
      <c r="B1914" s="130"/>
      <c r="C1914" s="159"/>
      <c r="D1914" s="109"/>
      <c r="E1914" s="171"/>
      <c r="F1914" s="109"/>
      <c r="G1914" s="171"/>
      <c r="H1914" s="109"/>
      <c r="I1914" s="137"/>
      <c r="J1914" s="133"/>
      <c r="K1914" s="137"/>
      <c r="L1914" s="109"/>
      <c r="M1914" s="172"/>
      <c r="N1914" s="109"/>
      <c r="O1914" s="137"/>
      <c r="P1914" s="137"/>
    </row>
    <row r="1915" spans="1:16">
      <c r="A1915" s="130"/>
      <c r="B1915" s="130"/>
      <c r="C1915" s="159"/>
      <c r="D1915" s="109"/>
      <c r="E1915" s="171"/>
      <c r="F1915" s="109"/>
      <c r="G1915" s="171"/>
      <c r="H1915" s="109"/>
      <c r="I1915" s="137"/>
      <c r="J1915" s="133"/>
      <c r="K1915" s="137"/>
      <c r="L1915" s="109"/>
      <c r="M1915" s="172"/>
      <c r="N1915" s="109"/>
      <c r="O1915" s="137"/>
      <c r="P1915" s="137"/>
    </row>
    <row r="1916" spans="1:16">
      <c r="A1916" s="130"/>
      <c r="B1916" s="130"/>
      <c r="C1916" s="159"/>
      <c r="D1916" s="109"/>
      <c r="E1916" s="171"/>
      <c r="F1916" s="109"/>
      <c r="G1916" s="171"/>
      <c r="H1916" s="109"/>
      <c r="I1916" s="137"/>
      <c r="J1916" s="133"/>
      <c r="K1916" s="137"/>
      <c r="L1916" s="109"/>
      <c r="M1916" s="172"/>
      <c r="N1916" s="109"/>
      <c r="O1916" s="137"/>
      <c r="P1916" s="137"/>
    </row>
    <row r="1917" spans="1:16">
      <c r="A1917" s="130"/>
      <c r="B1917" s="130"/>
      <c r="C1917" s="159"/>
      <c r="D1917" s="109"/>
      <c r="E1917" s="171"/>
      <c r="F1917" s="109"/>
      <c r="G1917" s="171"/>
      <c r="H1917" s="109"/>
      <c r="I1917" s="137"/>
      <c r="J1917" s="133"/>
      <c r="K1917" s="137"/>
      <c r="L1917" s="109"/>
      <c r="M1917" s="172"/>
      <c r="N1917" s="109"/>
      <c r="O1917" s="137"/>
      <c r="P1917" s="137"/>
    </row>
    <row r="1918" spans="1:16">
      <c r="A1918" s="130"/>
      <c r="B1918" s="130"/>
      <c r="C1918" s="159"/>
      <c r="D1918" s="109"/>
      <c r="E1918" s="171"/>
      <c r="F1918" s="109"/>
      <c r="G1918" s="171"/>
      <c r="H1918" s="109"/>
      <c r="I1918" s="137"/>
      <c r="J1918" s="133"/>
      <c r="K1918" s="137"/>
      <c r="L1918" s="109"/>
      <c r="M1918" s="172"/>
      <c r="N1918" s="109"/>
      <c r="O1918" s="137"/>
      <c r="P1918" s="137"/>
    </row>
    <row r="1919" spans="1:16">
      <c r="A1919" s="130"/>
      <c r="B1919" s="130"/>
      <c r="C1919" s="159"/>
      <c r="D1919" s="109"/>
      <c r="E1919" s="171"/>
      <c r="F1919" s="109"/>
      <c r="G1919" s="171"/>
      <c r="H1919" s="109"/>
      <c r="I1919" s="137"/>
      <c r="J1919" s="133"/>
      <c r="K1919" s="137"/>
      <c r="L1919" s="109"/>
      <c r="M1919" s="172"/>
      <c r="N1919" s="109"/>
      <c r="O1919" s="137"/>
      <c r="P1919" s="137"/>
    </row>
    <row r="1920" spans="1:16">
      <c r="A1920" s="130"/>
      <c r="B1920" s="130"/>
      <c r="C1920" s="159"/>
      <c r="D1920" s="109"/>
      <c r="E1920" s="171"/>
      <c r="F1920" s="109"/>
      <c r="G1920" s="171"/>
      <c r="H1920" s="109"/>
      <c r="I1920" s="137"/>
      <c r="J1920" s="133"/>
      <c r="K1920" s="137"/>
      <c r="L1920" s="109"/>
      <c r="M1920" s="172"/>
      <c r="N1920" s="109"/>
      <c r="O1920" s="137"/>
      <c r="P1920" s="137"/>
    </row>
    <row r="1921" spans="1:16">
      <c r="A1921" s="162"/>
      <c r="B1921" s="130"/>
      <c r="C1921" s="159"/>
      <c r="D1921" s="109"/>
      <c r="E1921" s="171"/>
      <c r="F1921" s="109"/>
      <c r="G1921" s="171"/>
      <c r="H1921" s="109"/>
      <c r="I1921" s="137"/>
      <c r="J1921" s="133"/>
      <c r="K1921" s="137"/>
      <c r="L1921" s="109"/>
      <c r="M1921" s="172"/>
      <c r="N1921" s="109"/>
      <c r="O1921" s="137"/>
      <c r="P1921" s="137"/>
    </row>
    <row r="1922" spans="1:16">
      <c r="A1922" s="130"/>
      <c r="B1922" s="130"/>
      <c r="C1922" s="159"/>
      <c r="D1922" s="109"/>
      <c r="E1922" s="171"/>
      <c r="F1922" s="109"/>
      <c r="G1922" s="171"/>
      <c r="H1922" s="109"/>
      <c r="I1922" s="137"/>
      <c r="J1922" s="133"/>
      <c r="K1922" s="137"/>
      <c r="L1922" s="109"/>
      <c r="M1922" s="172"/>
      <c r="N1922" s="109"/>
      <c r="O1922" s="137"/>
      <c r="P1922" s="137"/>
    </row>
    <row r="1923" spans="1:16">
      <c r="A1923" s="130"/>
      <c r="B1923" s="130"/>
      <c r="C1923" s="159"/>
      <c r="D1923" s="109"/>
      <c r="E1923" s="171"/>
      <c r="F1923" s="109"/>
      <c r="G1923" s="171"/>
      <c r="H1923" s="109"/>
      <c r="I1923" s="137"/>
      <c r="J1923" s="133"/>
      <c r="K1923" s="137"/>
      <c r="L1923" s="109"/>
      <c r="M1923" s="172"/>
      <c r="N1923" s="109"/>
      <c r="O1923" s="137"/>
      <c r="P1923" s="137"/>
    </row>
    <row r="1924" spans="1:16">
      <c r="A1924" s="130"/>
      <c r="B1924" s="130"/>
      <c r="C1924" s="159"/>
      <c r="D1924" s="109"/>
      <c r="E1924" s="171"/>
      <c r="F1924" s="109"/>
      <c r="G1924" s="171"/>
      <c r="H1924" s="109"/>
      <c r="I1924" s="137"/>
      <c r="J1924" s="133"/>
      <c r="K1924" s="137"/>
      <c r="L1924" s="109"/>
      <c r="M1924" s="172"/>
      <c r="N1924" s="109"/>
      <c r="O1924" s="137"/>
      <c r="P1924" s="137"/>
    </row>
    <row r="1925" spans="1:16">
      <c r="A1925" s="130"/>
      <c r="B1925" s="130"/>
      <c r="C1925" s="159"/>
      <c r="D1925" s="109"/>
      <c r="E1925" s="171"/>
      <c r="F1925" s="109"/>
      <c r="G1925" s="171"/>
      <c r="H1925" s="109"/>
      <c r="I1925" s="137"/>
      <c r="J1925" s="133"/>
      <c r="K1925" s="137"/>
      <c r="L1925" s="109"/>
      <c r="M1925" s="172"/>
      <c r="N1925" s="109"/>
      <c r="O1925" s="137"/>
      <c r="P1925" s="137"/>
    </row>
    <row r="1926" spans="1:16">
      <c r="A1926" s="130"/>
      <c r="B1926" s="130"/>
      <c r="C1926" s="159"/>
      <c r="D1926" s="109"/>
      <c r="E1926" s="171"/>
      <c r="F1926" s="109"/>
      <c r="G1926" s="171"/>
      <c r="H1926" s="109"/>
      <c r="I1926" s="137"/>
      <c r="J1926" s="133"/>
      <c r="K1926" s="137"/>
      <c r="L1926" s="109"/>
      <c r="M1926" s="172"/>
      <c r="N1926" s="109"/>
      <c r="O1926" s="137"/>
      <c r="P1926" s="137"/>
    </row>
    <row r="1927" spans="1:16">
      <c r="A1927" s="130"/>
      <c r="B1927" s="130"/>
      <c r="C1927" s="159"/>
      <c r="D1927" s="109"/>
      <c r="E1927" s="171"/>
      <c r="F1927" s="109"/>
      <c r="G1927" s="171"/>
      <c r="H1927" s="109"/>
      <c r="I1927" s="137"/>
      <c r="J1927" s="133"/>
      <c r="K1927" s="137"/>
      <c r="L1927" s="109"/>
      <c r="M1927" s="172"/>
      <c r="N1927" s="109"/>
      <c r="O1927" s="137"/>
      <c r="P1927" s="137"/>
    </row>
    <row r="1928" spans="1:16">
      <c r="A1928" s="130"/>
      <c r="B1928" s="130"/>
      <c r="C1928" s="159"/>
      <c r="D1928" s="109"/>
      <c r="E1928" s="171"/>
      <c r="F1928" s="109"/>
      <c r="G1928" s="171"/>
      <c r="H1928" s="109"/>
      <c r="I1928" s="137"/>
      <c r="J1928" s="133"/>
      <c r="K1928" s="137"/>
      <c r="L1928" s="109"/>
      <c r="M1928" s="172"/>
      <c r="N1928" s="109"/>
      <c r="O1928" s="137"/>
      <c r="P1928" s="137"/>
    </row>
    <row r="1929" spans="1:16">
      <c r="A1929" s="130"/>
      <c r="B1929" s="130"/>
      <c r="C1929" s="159"/>
      <c r="D1929" s="109"/>
      <c r="E1929" s="171"/>
      <c r="F1929" s="109"/>
      <c r="G1929" s="171"/>
      <c r="H1929" s="109"/>
      <c r="I1929" s="137"/>
      <c r="J1929" s="133"/>
      <c r="K1929" s="137"/>
      <c r="L1929" s="109"/>
      <c r="M1929" s="172"/>
      <c r="N1929" s="109"/>
      <c r="O1929" s="137"/>
      <c r="P1929" s="137"/>
    </row>
    <row r="1930" spans="1:16">
      <c r="A1930" s="130"/>
      <c r="B1930" s="130"/>
      <c r="C1930" s="159"/>
      <c r="D1930" s="109"/>
      <c r="E1930" s="171"/>
      <c r="F1930" s="109"/>
      <c r="G1930" s="171"/>
      <c r="H1930" s="109"/>
      <c r="I1930" s="137"/>
      <c r="J1930" s="133"/>
      <c r="K1930" s="137"/>
      <c r="L1930" s="109"/>
      <c r="M1930" s="172"/>
      <c r="N1930" s="109"/>
      <c r="O1930" s="137"/>
      <c r="P1930" s="137"/>
    </row>
    <row r="1931" spans="1:16">
      <c r="A1931" s="130"/>
      <c r="B1931" s="130"/>
      <c r="C1931" s="159"/>
      <c r="D1931" s="109"/>
      <c r="E1931" s="171"/>
      <c r="F1931" s="109"/>
      <c r="G1931" s="171"/>
      <c r="H1931" s="109"/>
      <c r="I1931" s="137"/>
      <c r="J1931" s="133"/>
      <c r="K1931" s="137"/>
      <c r="L1931" s="109"/>
      <c r="M1931" s="172"/>
      <c r="N1931" s="109"/>
      <c r="O1931" s="137"/>
      <c r="P1931" s="137"/>
    </row>
    <row r="1932" spans="1:16">
      <c r="A1932" s="162"/>
      <c r="B1932" s="130"/>
      <c r="C1932" s="159"/>
      <c r="D1932" s="109"/>
      <c r="E1932" s="171"/>
      <c r="F1932" s="109"/>
      <c r="G1932" s="171"/>
      <c r="H1932" s="109"/>
      <c r="I1932" s="137"/>
      <c r="J1932" s="133"/>
      <c r="K1932" s="137"/>
      <c r="L1932" s="109"/>
      <c r="M1932" s="172"/>
      <c r="N1932" s="109"/>
      <c r="O1932" s="137"/>
      <c r="P1932" s="137"/>
    </row>
    <row r="1933" spans="1:16">
      <c r="A1933" s="130"/>
      <c r="B1933" s="130"/>
      <c r="C1933" s="159"/>
      <c r="D1933" s="109"/>
      <c r="E1933" s="171"/>
      <c r="F1933" s="109"/>
      <c r="G1933" s="171"/>
      <c r="H1933" s="109"/>
      <c r="I1933" s="137"/>
      <c r="J1933" s="133"/>
      <c r="K1933" s="137"/>
      <c r="L1933" s="109"/>
      <c r="M1933" s="172"/>
      <c r="N1933" s="109"/>
      <c r="O1933" s="137"/>
      <c r="P1933" s="137"/>
    </row>
    <row r="1934" spans="1:16">
      <c r="A1934" s="130"/>
      <c r="B1934" s="130"/>
      <c r="C1934" s="159"/>
      <c r="D1934" s="109"/>
      <c r="E1934" s="171"/>
      <c r="F1934" s="109"/>
      <c r="G1934" s="171"/>
      <c r="H1934" s="109"/>
      <c r="I1934" s="137"/>
      <c r="J1934" s="133"/>
      <c r="K1934" s="137"/>
      <c r="L1934" s="109"/>
      <c r="M1934" s="172"/>
      <c r="N1934" s="109"/>
      <c r="O1934" s="137"/>
      <c r="P1934" s="137"/>
    </row>
    <row r="1935" spans="1:16">
      <c r="A1935" s="130"/>
      <c r="B1935" s="130"/>
      <c r="C1935" s="159"/>
      <c r="D1935" s="109"/>
      <c r="E1935" s="171"/>
      <c r="F1935" s="109"/>
      <c r="G1935" s="171"/>
      <c r="H1935" s="109"/>
      <c r="I1935" s="137"/>
      <c r="J1935" s="133"/>
      <c r="K1935" s="137"/>
      <c r="L1935" s="109"/>
      <c r="M1935" s="172"/>
      <c r="N1935" s="109"/>
      <c r="O1935" s="137"/>
      <c r="P1935" s="137"/>
    </row>
    <row r="1936" spans="1:16">
      <c r="A1936" s="130"/>
      <c r="B1936" s="130"/>
      <c r="C1936" s="159"/>
      <c r="D1936" s="109"/>
      <c r="E1936" s="171"/>
      <c r="F1936" s="109"/>
      <c r="G1936" s="171"/>
      <c r="H1936" s="109"/>
      <c r="I1936" s="137"/>
      <c r="J1936" s="133"/>
      <c r="K1936" s="137"/>
      <c r="L1936" s="109"/>
      <c r="M1936" s="172"/>
      <c r="N1936" s="109"/>
      <c r="O1936" s="137"/>
      <c r="P1936" s="137"/>
    </row>
    <row r="1937" spans="1:16">
      <c r="A1937" s="130"/>
      <c r="B1937" s="130"/>
      <c r="C1937" s="159"/>
      <c r="D1937" s="109"/>
      <c r="E1937" s="171"/>
      <c r="F1937" s="109"/>
      <c r="G1937" s="171"/>
      <c r="H1937" s="109"/>
      <c r="I1937" s="137"/>
      <c r="J1937" s="133"/>
      <c r="K1937" s="137"/>
      <c r="L1937" s="109"/>
      <c r="M1937" s="172"/>
      <c r="N1937" s="109"/>
      <c r="O1937" s="137"/>
      <c r="P1937" s="137"/>
    </row>
    <row r="1938" spans="1:16">
      <c r="A1938" s="130"/>
      <c r="B1938" s="130"/>
      <c r="C1938" s="159"/>
      <c r="D1938" s="109"/>
      <c r="E1938" s="171"/>
      <c r="F1938" s="109"/>
      <c r="G1938" s="171"/>
      <c r="H1938" s="109"/>
      <c r="I1938" s="137"/>
      <c r="J1938" s="133"/>
      <c r="K1938" s="137"/>
      <c r="L1938" s="109"/>
      <c r="M1938" s="172"/>
      <c r="N1938" s="109"/>
      <c r="O1938" s="137"/>
      <c r="P1938" s="137"/>
    </row>
    <row r="1939" spans="1:16">
      <c r="A1939" s="130"/>
      <c r="B1939" s="130"/>
      <c r="C1939" s="159"/>
      <c r="D1939" s="109"/>
      <c r="E1939" s="171"/>
      <c r="F1939" s="109"/>
      <c r="G1939" s="171"/>
      <c r="H1939" s="109"/>
      <c r="I1939" s="137"/>
      <c r="J1939" s="133"/>
      <c r="K1939" s="137"/>
      <c r="L1939" s="109"/>
      <c r="M1939" s="172"/>
      <c r="N1939" s="109"/>
      <c r="O1939" s="137"/>
      <c r="P1939" s="137"/>
    </row>
    <row r="1940" spans="1:16">
      <c r="A1940" s="130"/>
      <c r="B1940" s="130"/>
      <c r="C1940" s="159"/>
      <c r="D1940" s="109"/>
      <c r="E1940" s="171"/>
      <c r="F1940" s="109"/>
      <c r="G1940" s="171"/>
      <c r="H1940" s="109"/>
      <c r="I1940" s="137"/>
      <c r="J1940" s="133"/>
      <c r="K1940" s="137"/>
      <c r="L1940" s="109"/>
      <c r="M1940" s="172"/>
      <c r="N1940" s="109"/>
      <c r="O1940" s="137"/>
      <c r="P1940" s="137"/>
    </row>
    <row r="1941" spans="1:16">
      <c r="A1941" s="130"/>
      <c r="B1941" s="130"/>
      <c r="C1941" s="159"/>
      <c r="D1941" s="109"/>
      <c r="E1941" s="171"/>
      <c r="F1941" s="109"/>
      <c r="G1941" s="171"/>
      <c r="H1941" s="109"/>
      <c r="I1941" s="137"/>
      <c r="J1941" s="133"/>
      <c r="K1941" s="137"/>
      <c r="L1941" s="109"/>
      <c r="M1941" s="172"/>
      <c r="N1941" s="109"/>
      <c r="O1941" s="137"/>
      <c r="P1941" s="137"/>
    </row>
    <row r="1942" spans="1:16">
      <c r="A1942" s="130"/>
      <c r="B1942" s="130"/>
      <c r="C1942" s="159"/>
      <c r="D1942" s="109"/>
      <c r="E1942" s="171"/>
      <c r="F1942" s="109"/>
      <c r="G1942" s="171"/>
      <c r="H1942" s="109"/>
      <c r="I1942" s="137"/>
      <c r="J1942" s="133"/>
      <c r="K1942" s="137"/>
      <c r="L1942" s="109"/>
      <c r="M1942" s="172"/>
      <c r="N1942" s="109"/>
      <c r="O1942" s="137"/>
      <c r="P1942" s="137"/>
    </row>
    <row r="1943" spans="1:16">
      <c r="A1943" s="162"/>
      <c r="B1943" s="130"/>
      <c r="C1943" s="159"/>
      <c r="D1943" s="109"/>
      <c r="E1943" s="171"/>
      <c r="F1943" s="109"/>
      <c r="G1943" s="171"/>
      <c r="H1943" s="109"/>
      <c r="I1943" s="137"/>
      <c r="J1943" s="133"/>
      <c r="K1943" s="137"/>
      <c r="L1943" s="109"/>
      <c r="M1943" s="172"/>
      <c r="N1943" s="109"/>
      <c r="O1943" s="137"/>
      <c r="P1943" s="137"/>
    </row>
    <row r="1944" spans="1:16">
      <c r="A1944" s="130"/>
      <c r="B1944" s="130"/>
      <c r="C1944" s="159"/>
      <c r="D1944" s="109"/>
      <c r="E1944" s="171"/>
      <c r="F1944" s="109"/>
      <c r="G1944" s="171"/>
      <c r="H1944" s="109"/>
      <c r="I1944" s="137"/>
      <c r="J1944" s="133"/>
      <c r="K1944" s="137"/>
      <c r="L1944" s="109"/>
      <c r="M1944" s="172"/>
      <c r="N1944" s="109"/>
      <c r="O1944" s="137"/>
      <c r="P1944" s="137"/>
    </row>
    <row r="1945" spans="1:16">
      <c r="A1945" s="130"/>
      <c r="B1945" s="130"/>
      <c r="C1945" s="159"/>
      <c r="D1945" s="109"/>
      <c r="E1945" s="171"/>
      <c r="F1945" s="109"/>
      <c r="G1945" s="171"/>
      <c r="H1945" s="109"/>
      <c r="I1945" s="137"/>
      <c r="J1945" s="133"/>
      <c r="K1945" s="137"/>
      <c r="L1945" s="109"/>
      <c r="M1945" s="172"/>
      <c r="N1945" s="109"/>
      <c r="O1945" s="137"/>
      <c r="P1945" s="137"/>
    </row>
    <row r="1946" spans="1:16">
      <c r="A1946" s="130"/>
      <c r="B1946" s="130"/>
      <c r="C1946" s="159"/>
      <c r="D1946" s="109"/>
      <c r="E1946" s="171"/>
      <c r="F1946" s="109"/>
      <c r="G1946" s="171"/>
      <c r="H1946" s="109"/>
      <c r="I1946" s="137"/>
      <c r="J1946" s="133"/>
      <c r="K1946" s="137"/>
      <c r="L1946" s="109"/>
      <c r="M1946" s="172"/>
      <c r="N1946" s="109"/>
      <c r="O1946" s="137"/>
      <c r="P1946" s="137"/>
    </row>
    <row r="1947" spans="1:16">
      <c r="A1947" s="130"/>
      <c r="B1947" s="130"/>
      <c r="C1947" s="159"/>
      <c r="D1947" s="109"/>
      <c r="E1947" s="171"/>
      <c r="F1947" s="109"/>
      <c r="G1947" s="171"/>
      <c r="H1947" s="109"/>
      <c r="I1947" s="137"/>
      <c r="J1947" s="133"/>
      <c r="K1947" s="137"/>
      <c r="L1947" s="109"/>
      <c r="M1947" s="172"/>
      <c r="N1947" s="109"/>
      <c r="O1947" s="137"/>
      <c r="P1947" s="137"/>
    </row>
    <row r="1948" spans="1:16">
      <c r="A1948" s="130"/>
      <c r="B1948" s="130"/>
      <c r="C1948" s="159"/>
      <c r="D1948" s="109"/>
      <c r="E1948" s="171"/>
      <c r="F1948" s="109"/>
      <c r="G1948" s="171"/>
      <c r="H1948" s="109"/>
      <c r="I1948" s="137"/>
      <c r="J1948" s="133"/>
      <c r="K1948" s="137"/>
      <c r="L1948" s="109"/>
      <c r="M1948" s="172"/>
      <c r="N1948" s="109"/>
      <c r="O1948" s="137"/>
      <c r="P1948" s="137"/>
    </row>
    <row r="1949" spans="1:16">
      <c r="A1949" s="130"/>
      <c r="B1949" s="130"/>
      <c r="C1949" s="159"/>
      <c r="D1949" s="109"/>
      <c r="E1949" s="171"/>
      <c r="F1949" s="109"/>
      <c r="G1949" s="171"/>
      <c r="H1949" s="109"/>
      <c r="I1949" s="137"/>
      <c r="J1949" s="133"/>
      <c r="K1949" s="137"/>
      <c r="L1949" s="109"/>
      <c r="M1949" s="172"/>
      <c r="N1949" s="109"/>
      <c r="O1949" s="137"/>
      <c r="P1949" s="137"/>
    </row>
    <row r="1950" spans="1:16">
      <c r="A1950" s="130"/>
      <c r="B1950" s="130"/>
      <c r="C1950" s="159"/>
      <c r="D1950" s="109"/>
      <c r="E1950" s="171"/>
      <c r="F1950" s="109"/>
      <c r="G1950" s="171"/>
      <c r="H1950" s="109"/>
      <c r="I1950" s="137"/>
      <c r="J1950" s="133"/>
      <c r="K1950" s="137"/>
      <c r="L1950" s="109"/>
      <c r="M1950" s="172"/>
      <c r="N1950" s="109"/>
      <c r="O1950" s="137"/>
      <c r="P1950" s="137"/>
    </row>
    <row r="1951" spans="1:16">
      <c r="A1951" s="130"/>
      <c r="B1951" s="130"/>
      <c r="C1951" s="159"/>
      <c r="D1951" s="109"/>
      <c r="E1951" s="171"/>
      <c r="F1951" s="109"/>
      <c r="G1951" s="171"/>
      <c r="H1951" s="109"/>
      <c r="I1951" s="137"/>
      <c r="J1951" s="133"/>
      <c r="K1951" s="137"/>
      <c r="L1951" s="109"/>
      <c r="M1951" s="172"/>
      <c r="N1951" s="109"/>
      <c r="O1951" s="137"/>
      <c r="P1951" s="137"/>
    </row>
    <row r="1952" spans="1:16">
      <c r="A1952" s="130"/>
      <c r="B1952" s="130"/>
      <c r="C1952" s="159"/>
      <c r="D1952" s="109"/>
      <c r="E1952" s="171"/>
      <c r="F1952" s="109"/>
      <c r="G1952" s="171"/>
      <c r="H1952" s="109"/>
      <c r="I1952" s="137"/>
      <c r="J1952" s="133"/>
      <c r="K1952" s="137"/>
      <c r="L1952" s="109"/>
      <c r="M1952" s="172"/>
      <c r="N1952" s="109"/>
      <c r="O1952" s="137"/>
      <c r="P1952" s="137"/>
    </row>
    <row r="1953" spans="1:16">
      <c r="A1953" s="130"/>
      <c r="B1953" s="130"/>
      <c r="C1953" s="159"/>
      <c r="D1953" s="109"/>
      <c r="E1953" s="171"/>
      <c r="F1953" s="109"/>
      <c r="G1953" s="171"/>
      <c r="H1953" s="109"/>
      <c r="I1953" s="137"/>
      <c r="J1953" s="133"/>
      <c r="K1953" s="137"/>
      <c r="L1953" s="109"/>
      <c r="M1953" s="172"/>
      <c r="N1953" s="109"/>
      <c r="O1953" s="137"/>
      <c r="P1953" s="137"/>
    </row>
    <row r="1954" spans="1:16">
      <c r="A1954" s="162"/>
      <c r="B1954" s="130"/>
      <c r="C1954" s="159"/>
      <c r="D1954" s="109"/>
      <c r="E1954" s="171"/>
      <c r="F1954" s="109"/>
      <c r="G1954" s="171"/>
      <c r="H1954" s="109"/>
      <c r="I1954" s="137"/>
      <c r="J1954" s="133"/>
      <c r="K1954" s="137"/>
      <c r="L1954" s="109"/>
      <c r="M1954" s="172"/>
      <c r="N1954" s="109"/>
      <c r="O1954" s="137"/>
      <c r="P1954" s="137"/>
    </row>
    <row r="1955" spans="1:16">
      <c r="A1955" s="130"/>
      <c r="B1955" s="130"/>
      <c r="C1955" s="159"/>
      <c r="D1955" s="109"/>
      <c r="E1955" s="171"/>
      <c r="F1955" s="109"/>
      <c r="G1955" s="171"/>
      <c r="H1955" s="109"/>
      <c r="I1955" s="137"/>
      <c r="J1955" s="133"/>
      <c r="K1955" s="137"/>
      <c r="L1955" s="109"/>
      <c r="M1955" s="172"/>
      <c r="N1955" s="109"/>
      <c r="O1955" s="137"/>
      <c r="P1955" s="137"/>
    </row>
    <row r="1956" spans="1:16">
      <c r="A1956" s="130"/>
      <c r="B1956" s="130"/>
      <c r="C1956" s="159"/>
      <c r="D1956" s="109"/>
      <c r="E1956" s="171"/>
      <c r="F1956" s="109"/>
      <c r="G1956" s="171"/>
      <c r="H1956" s="109"/>
      <c r="I1956" s="137"/>
      <c r="J1956" s="133"/>
      <c r="K1956" s="137"/>
      <c r="L1956" s="109"/>
      <c r="M1956" s="172"/>
      <c r="N1956" s="109"/>
      <c r="O1956" s="137"/>
      <c r="P1956" s="137"/>
    </row>
    <row r="1957" spans="1:16">
      <c r="A1957" s="130"/>
      <c r="B1957" s="130"/>
      <c r="C1957" s="159"/>
      <c r="D1957" s="109"/>
      <c r="E1957" s="171"/>
      <c r="F1957" s="109"/>
      <c r="G1957" s="171"/>
      <c r="H1957" s="109"/>
      <c r="I1957" s="137"/>
      <c r="J1957" s="133"/>
      <c r="K1957" s="137"/>
      <c r="L1957" s="109"/>
      <c r="M1957" s="172"/>
      <c r="N1957" s="109"/>
      <c r="O1957" s="137"/>
      <c r="P1957" s="137"/>
    </row>
    <row r="1958" spans="1:16">
      <c r="A1958" s="130"/>
      <c r="B1958" s="130"/>
      <c r="C1958" s="159"/>
      <c r="D1958" s="109"/>
      <c r="E1958" s="171"/>
      <c r="F1958" s="109"/>
      <c r="G1958" s="171"/>
      <c r="H1958" s="109"/>
      <c r="I1958" s="137"/>
      <c r="J1958" s="133"/>
      <c r="K1958" s="137"/>
      <c r="L1958" s="109"/>
      <c r="M1958" s="172"/>
      <c r="N1958" s="109"/>
      <c r="O1958" s="137"/>
      <c r="P1958" s="137"/>
    </row>
    <row r="1959" spans="1:16">
      <c r="A1959" s="130"/>
      <c r="B1959" s="130"/>
      <c r="C1959" s="159"/>
      <c r="D1959" s="109"/>
      <c r="E1959" s="171"/>
      <c r="F1959" s="109"/>
      <c r="G1959" s="171"/>
      <c r="H1959" s="109"/>
      <c r="I1959" s="137"/>
      <c r="J1959" s="133"/>
      <c r="K1959" s="137"/>
      <c r="L1959" s="109"/>
      <c r="M1959" s="172"/>
      <c r="N1959" s="109"/>
      <c r="O1959" s="137"/>
      <c r="P1959" s="137"/>
    </row>
    <row r="1960" spans="1:16">
      <c r="A1960" s="130"/>
      <c r="B1960" s="130"/>
      <c r="C1960" s="159"/>
      <c r="D1960" s="109"/>
      <c r="E1960" s="171"/>
      <c r="F1960" s="109"/>
      <c r="G1960" s="171"/>
      <c r="H1960" s="109"/>
      <c r="I1960" s="137"/>
      <c r="J1960" s="133"/>
      <c r="K1960" s="137"/>
      <c r="L1960" s="109"/>
      <c r="M1960" s="172"/>
      <c r="N1960" s="109"/>
      <c r="O1960" s="137"/>
      <c r="P1960" s="137"/>
    </row>
    <row r="1961" spans="1:16">
      <c r="A1961" s="130"/>
      <c r="B1961" s="130"/>
      <c r="C1961" s="159"/>
      <c r="D1961" s="109"/>
      <c r="E1961" s="171"/>
      <c r="F1961" s="109"/>
      <c r="G1961" s="171"/>
      <c r="H1961" s="109"/>
      <c r="I1961" s="137"/>
      <c r="J1961" s="133"/>
      <c r="K1961" s="137"/>
      <c r="L1961" s="109"/>
      <c r="M1961" s="172"/>
      <c r="N1961" s="109"/>
      <c r="O1961" s="137"/>
      <c r="P1961" s="137"/>
    </row>
    <row r="1962" spans="1:16">
      <c r="A1962" s="130"/>
      <c r="B1962" s="130"/>
      <c r="C1962" s="159"/>
      <c r="D1962" s="109"/>
      <c r="E1962" s="171"/>
      <c r="F1962" s="109"/>
      <c r="G1962" s="171"/>
      <c r="H1962" s="109"/>
      <c r="I1962" s="137"/>
      <c r="J1962" s="133"/>
      <c r="K1962" s="137"/>
      <c r="L1962" s="109"/>
      <c r="M1962" s="172"/>
      <c r="N1962" s="109"/>
      <c r="O1962" s="137"/>
      <c r="P1962" s="137"/>
    </row>
    <row r="1963" spans="1:16">
      <c r="A1963" s="130"/>
      <c r="B1963" s="130"/>
      <c r="C1963" s="159"/>
      <c r="D1963" s="109"/>
      <c r="E1963" s="171"/>
      <c r="F1963" s="109"/>
      <c r="G1963" s="171"/>
      <c r="H1963" s="109"/>
      <c r="I1963" s="137"/>
      <c r="J1963" s="133"/>
      <c r="K1963" s="137"/>
      <c r="L1963" s="109"/>
      <c r="M1963" s="172"/>
      <c r="N1963" s="109"/>
      <c r="O1963" s="137"/>
      <c r="P1963" s="137"/>
    </row>
    <row r="1964" spans="1:16">
      <c r="A1964" s="130"/>
      <c r="B1964" s="130"/>
      <c r="C1964" s="159"/>
      <c r="D1964" s="109"/>
      <c r="E1964" s="171"/>
      <c r="F1964" s="109"/>
      <c r="G1964" s="171"/>
      <c r="H1964" s="109"/>
      <c r="I1964" s="137"/>
      <c r="J1964" s="133"/>
      <c r="K1964" s="137"/>
      <c r="L1964" s="109"/>
      <c r="M1964" s="172"/>
      <c r="N1964" s="109"/>
      <c r="O1964" s="137"/>
      <c r="P1964" s="137"/>
    </row>
    <row r="1965" spans="1:16">
      <c r="A1965" s="162"/>
      <c r="B1965" s="130"/>
      <c r="C1965" s="159"/>
      <c r="D1965" s="109"/>
      <c r="E1965" s="171"/>
      <c r="F1965" s="109"/>
      <c r="G1965" s="171"/>
      <c r="H1965" s="109"/>
      <c r="I1965" s="137"/>
      <c r="J1965" s="133"/>
      <c r="K1965" s="137"/>
      <c r="L1965" s="109"/>
      <c r="M1965" s="172"/>
      <c r="N1965" s="109"/>
      <c r="O1965" s="137"/>
      <c r="P1965" s="137"/>
    </row>
    <row r="1966" spans="1:16">
      <c r="A1966" s="130"/>
      <c r="B1966" s="130"/>
      <c r="C1966" s="159"/>
      <c r="D1966" s="109"/>
      <c r="E1966" s="171"/>
      <c r="F1966" s="109"/>
      <c r="G1966" s="171"/>
      <c r="H1966" s="109"/>
      <c r="I1966" s="137"/>
      <c r="J1966" s="133"/>
      <c r="K1966" s="137"/>
      <c r="L1966" s="109"/>
      <c r="M1966" s="172"/>
      <c r="N1966" s="109"/>
      <c r="O1966" s="137"/>
      <c r="P1966" s="137"/>
    </row>
    <row r="1967" spans="1:16">
      <c r="A1967" s="130"/>
      <c r="B1967" s="130"/>
      <c r="C1967" s="159"/>
      <c r="D1967" s="109"/>
      <c r="E1967" s="171"/>
      <c r="F1967" s="109"/>
      <c r="G1967" s="171"/>
      <c r="H1967" s="109"/>
      <c r="I1967" s="137"/>
      <c r="J1967" s="133"/>
      <c r="K1967" s="137"/>
      <c r="L1967" s="109"/>
      <c r="M1967" s="172"/>
      <c r="N1967" s="109"/>
      <c r="O1967" s="137"/>
      <c r="P1967" s="137"/>
    </row>
    <row r="1968" spans="1:16">
      <c r="A1968" s="130"/>
      <c r="B1968" s="130"/>
      <c r="C1968" s="159"/>
      <c r="D1968" s="109"/>
      <c r="E1968" s="171"/>
      <c r="F1968" s="109"/>
      <c r="G1968" s="171"/>
      <c r="H1968" s="109"/>
      <c r="I1968" s="137"/>
      <c r="J1968" s="133"/>
      <c r="K1968" s="137"/>
      <c r="L1968" s="109"/>
      <c r="M1968" s="172"/>
      <c r="N1968" s="109"/>
      <c r="O1968" s="137"/>
      <c r="P1968" s="137"/>
    </row>
    <row r="1969" spans="1:16">
      <c r="A1969" s="130"/>
      <c r="B1969" s="130"/>
      <c r="C1969" s="159"/>
      <c r="D1969" s="109"/>
      <c r="E1969" s="171"/>
      <c r="F1969" s="109"/>
      <c r="G1969" s="171"/>
      <c r="H1969" s="109"/>
      <c r="I1969" s="137"/>
      <c r="J1969" s="133"/>
      <c r="K1969" s="137"/>
      <c r="L1969" s="109"/>
      <c r="M1969" s="172"/>
      <c r="N1969" s="109"/>
      <c r="O1969" s="137"/>
      <c r="P1969" s="137"/>
    </row>
    <row r="1970" spans="1:16">
      <c r="A1970" s="130"/>
      <c r="B1970" s="130"/>
      <c r="C1970" s="159"/>
      <c r="D1970" s="109"/>
      <c r="E1970" s="171"/>
      <c r="F1970" s="109"/>
      <c r="G1970" s="171"/>
      <c r="H1970" s="109"/>
      <c r="I1970" s="137"/>
      <c r="J1970" s="133"/>
      <c r="K1970" s="137"/>
      <c r="L1970" s="109"/>
      <c r="M1970" s="172"/>
      <c r="N1970" s="109"/>
      <c r="O1970" s="137"/>
      <c r="P1970" s="137"/>
    </row>
    <row r="1971" spans="1:16">
      <c r="A1971" s="130"/>
      <c r="B1971" s="130"/>
      <c r="C1971" s="159"/>
      <c r="D1971" s="109"/>
      <c r="E1971" s="171"/>
      <c r="F1971" s="109"/>
      <c r="G1971" s="171"/>
      <c r="H1971" s="109"/>
      <c r="I1971" s="137"/>
      <c r="J1971" s="133"/>
      <c r="K1971" s="137"/>
      <c r="L1971" s="109"/>
      <c r="M1971" s="172"/>
      <c r="N1971" s="109"/>
      <c r="O1971" s="137"/>
      <c r="P1971" s="137"/>
    </row>
    <row r="1972" spans="1:16">
      <c r="A1972" s="130"/>
      <c r="B1972" s="130"/>
      <c r="C1972" s="159"/>
      <c r="D1972" s="109"/>
      <c r="E1972" s="171"/>
      <c r="F1972" s="109"/>
      <c r="G1972" s="171"/>
      <c r="H1972" s="109"/>
      <c r="I1972" s="137"/>
      <c r="J1972" s="133"/>
      <c r="K1972" s="137"/>
      <c r="L1972" s="109"/>
      <c r="M1972" s="172"/>
      <c r="N1972" s="109"/>
      <c r="O1972" s="137"/>
      <c r="P1972" s="137"/>
    </row>
    <row r="1973" spans="1:16">
      <c r="A1973" s="130"/>
      <c r="B1973" s="130"/>
      <c r="C1973" s="159"/>
      <c r="D1973" s="109"/>
      <c r="E1973" s="171"/>
      <c r="F1973" s="109"/>
      <c r="G1973" s="171"/>
      <c r="H1973" s="109"/>
      <c r="I1973" s="137"/>
      <c r="J1973" s="133"/>
      <c r="K1973" s="137"/>
      <c r="L1973" s="109"/>
      <c r="M1973" s="172"/>
      <c r="N1973" s="109"/>
      <c r="O1973" s="137"/>
      <c r="P1973" s="137"/>
    </row>
    <row r="1974" spans="1:16">
      <c r="A1974" s="130"/>
      <c r="B1974" s="130"/>
      <c r="C1974" s="159"/>
      <c r="D1974" s="109"/>
      <c r="E1974" s="171"/>
      <c r="F1974" s="109"/>
      <c r="G1974" s="171"/>
      <c r="H1974" s="109"/>
      <c r="I1974" s="137"/>
      <c r="J1974" s="133"/>
      <c r="K1974" s="137"/>
      <c r="L1974" s="109"/>
      <c r="M1974" s="172"/>
      <c r="N1974" s="109"/>
      <c r="O1974" s="137"/>
      <c r="P1974" s="137"/>
    </row>
    <row r="1975" spans="1:16">
      <c r="A1975" s="130"/>
      <c r="B1975" s="130"/>
      <c r="C1975" s="159"/>
      <c r="D1975" s="109"/>
      <c r="E1975" s="171"/>
      <c r="F1975" s="109"/>
      <c r="G1975" s="171"/>
      <c r="H1975" s="109"/>
      <c r="I1975" s="137"/>
      <c r="J1975" s="133"/>
      <c r="K1975" s="137"/>
      <c r="L1975" s="109"/>
      <c r="M1975" s="172"/>
      <c r="N1975" s="109"/>
      <c r="O1975" s="137"/>
      <c r="P1975" s="137"/>
    </row>
    <row r="1976" spans="1:16">
      <c r="A1976" s="162"/>
      <c r="B1976" s="130"/>
      <c r="C1976" s="159"/>
      <c r="D1976" s="109"/>
      <c r="E1976" s="171"/>
      <c r="F1976" s="109"/>
      <c r="G1976" s="171"/>
      <c r="H1976" s="109"/>
      <c r="I1976" s="137"/>
      <c r="J1976" s="133"/>
      <c r="K1976" s="137"/>
      <c r="L1976" s="109"/>
      <c r="M1976" s="172"/>
      <c r="N1976" s="109"/>
      <c r="O1976" s="137"/>
      <c r="P1976" s="137"/>
    </row>
    <row r="1977" spans="1:16">
      <c r="A1977" s="130"/>
      <c r="B1977" s="130"/>
      <c r="C1977" s="159"/>
      <c r="D1977" s="109"/>
      <c r="E1977" s="171"/>
      <c r="F1977" s="109"/>
      <c r="G1977" s="171"/>
      <c r="H1977" s="109"/>
      <c r="I1977" s="137"/>
      <c r="J1977" s="133"/>
      <c r="K1977" s="137"/>
      <c r="L1977" s="109"/>
      <c r="M1977" s="172"/>
      <c r="N1977" s="109"/>
      <c r="O1977" s="137"/>
      <c r="P1977" s="137"/>
    </row>
    <row r="1978" spans="1:16">
      <c r="A1978" s="130"/>
      <c r="B1978" s="130"/>
      <c r="C1978" s="159"/>
      <c r="D1978" s="109"/>
      <c r="E1978" s="171"/>
      <c r="F1978" s="109"/>
      <c r="G1978" s="171"/>
      <c r="H1978" s="109"/>
      <c r="I1978" s="137"/>
      <c r="J1978" s="133"/>
      <c r="K1978" s="137"/>
      <c r="L1978" s="109"/>
      <c r="M1978" s="172"/>
      <c r="N1978" s="109"/>
      <c r="O1978" s="137"/>
      <c r="P1978" s="137"/>
    </row>
    <row r="1979" spans="1:16">
      <c r="A1979" s="130"/>
      <c r="B1979" s="130"/>
      <c r="C1979" s="159"/>
      <c r="D1979" s="109"/>
      <c r="E1979" s="171"/>
      <c r="F1979" s="109"/>
      <c r="G1979" s="171"/>
      <c r="H1979" s="109"/>
      <c r="I1979" s="137"/>
      <c r="J1979" s="133"/>
      <c r="K1979" s="137"/>
      <c r="L1979" s="109"/>
      <c r="M1979" s="172"/>
      <c r="N1979" s="109"/>
      <c r="O1979" s="137"/>
      <c r="P1979" s="137"/>
    </row>
    <row r="1980" spans="1:16">
      <c r="A1980" s="130"/>
      <c r="B1980" s="130"/>
      <c r="C1980" s="159"/>
      <c r="D1980" s="109"/>
      <c r="E1980" s="171"/>
      <c r="F1980" s="109"/>
      <c r="G1980" s="171"/>
      <c r="H1980" s="109"/>
      <c r="I1980" s="137"/>
      <c r="J1980" s="133"/>
      <c r="K1980" s="137"/>
      <c r="L1980" s="109"/>
      <c r="M1980" s="172"/>
      <c r="N1980" s="109"/>
      <c r="O1980" s="137"/>
      <c r="P1980" s="137"/>
    </row>
    <row r="1981" spans="1:16">
      <c r="A1981" s="130"/>
      <c r="B1981" s="130"/>
      <c r="C1981" s="159"/>
      <c r="D1981" s="109"/>
      <c r="E1981" s="171"/>
      <c r="F1981" s="109"/>
      <c r="G1981" s="171"/>
      <c r="H1981" s="109"/>
      <c r="I1981" s="137"/>
      <c r="J1981" s="133"/>
      <c r="K1981" s="137"/>
      <c r="L1981" s="109"/>
      <c r="M1981" s="172"/>
      <c r="N1981" s="109"/>
      <c r="O1981" s="137"/>
      <c r="P1981" s="137"/>
    </row>
    <row r="1982" spans="1:16">
      <c r="A1982" s="130"/>
      <c r="B1982" s="130"/>
      <c r="C1982" s="159"/>
      <c r="D1982" s="109"/>
      <c r="E1982" s="171"/>
      <c r="F1982" s="109"/>
      <c r="G1982" s="171"/>
      <c r="H1982" s="109"/>
      <c r="I1982" s="137"/>
      <c r="J1982" s="133"/>
      <c r="K1982" s="137"/>
      <c r="L1982" s="109"/>
      <c r="M1982" s="172"/>
      <c r="N1982" s="109"/>
      <c r="O1982" s="137"/>
      <c r="P1982" s="137"/>
    </row>
    <row r="1983" spans="1:16">
      <c r="A1983" s="130"/>
      <c r="B1983" s="130"/>
      <c r="C1983" s="159"/>
      <c r="D1983" s="109"/>
      <c r="E1983" s="171"/>
      <c r="F1983" s="109"/>
      <c r="G1983" s="171"/>
      <c r="H1983" s="109"/>
      <c r="I1983" s="137"/>
      <c r="J1983" s="133"/>
      <c r="K1983" s="137"/>
      <c r="L1983" s="109"/>
      <c r="M1983" s="172"/>
      <c r="N1983" s="109"/>
      <c r="O1983" s="137"/>
      <c r="P1983" s="137"/>
    </row>
    <row r="1984" spans="1:16">
      <c r="A1984" s="130"/>
      <c r="B1984" s="130"/>
      <c r="C1984" s="159"/>
      <c r="D1984" s="109"/>
      <c r="E1984" s="171"/>
      <c r="F1984" s="109"/>
      <c r="G1984" s="171"/>
      <c r="H1984" s="109"/>
      <c r="I1984" s="137"/>
      <c r="J1984" s="133"/>
      <c r="K1984" s="137"/>
      <c r="L1984" s="109"/>
      <c r="M1984" s="172"/>
      <c r="N1984" s="109"/>
      <c r="O1984" s="137"/>
      <c r="P1984" s="137"/>
    </row>
    <row r="1985" spans="1:16">
      <c r="A1985" s="130"/>
      <c r="B1985" s="130"/>
      <c r="C1985" s="159"/>
      <c r="D1985" s="109"/>
      <c r="E1985" s="171"/>
      <c r="F1985" s="109"/>
      <c r="G1985" s="171"/>
      <c r="H1985" s="109"/>
      <c r="I1985" s="137"/>
      <c r="J1985" s="133"/>
      <c r="K1985" s="137"/>
      <c r="L1985" s="109"/>
      <c r="M1985" s="172"/>
      <c r="N1985" s="109"/>
      <c r="O1985" s="137"/>
      <c r="P1985" s="137"/>
    </row>
    <row r="1986" spans="1:16">
      <c r="A1986" s="130"/>
      <c r="B1986" s="130"/>
      <c r="C1986" s="159"/>
      <c r="D1986" s="109"/>
      <c r="E1986" s="171"/>
      <c r="F1986" s="109"/>
      <c r="G1986" s="171"/>
      <c r="H1986" s="109"/>
      <c r="I1986" s="137"/>
      <c r="J1986" s="133"/>
      <c r="K1986" s="137"/>
      <c r="L1986" s="109"/>
      <c r="M1986" s="172"/>
      <c r="N1986" s="109"/>
      <c r="O1986" s="137"/>
      <c r="P1986" s="137"/>
    </row>
    <row r="1987" spans="1:16">
      <c r="A1987" s="162"/>
      <c r="B1987" s="130"/>
      <c r="C1987" s="159"/>
      <c r="D1987" s="109"/>
      <c r="E1987" s="171"/>
      <c r="F1987" s="109"/>
      <c r="G1987" s="171"/>
      <c r="H1987" s="109"/>
      <c r="I1987" s="137"/>
      <c r="J1987" s="133"/>
      <c r="K1987" s="137"/>
      <c r="L1987" s="109"/>
      <c r="M1987" s="172"/>
      <c r="N1987" s="109"/>
      <c r="O1987" s="137"/>
      <c r="P1987" s="137"/>
    </row>
    <row r="1988" spans="1:16">
      <c r="A1988" s="130"/>
      <c r="B1988" s="130"/>
      <c r="C1988" s="159"/>
      <c r="D1988" s="109"/>
      <c r="E1988" s="171"/>
      <c r="F1988" s="109"/>
      <c r="G1988" s="171"/>
      <c r="H1988" s="109"/>
      <c r="I1988" s="137"/>
      <c r="J1988" s="133"/>
      <c r="K1988" s="137"/>
      <c r="L1988" s="109"/>
      <c r="M1988" s="172"/>
      <c r="N1988" s="109"/>
      <c r="O1988" s="137"/>
      <c r="P1988" s="137"/>
    </row>
    <row r="1989" spans="1:16">
      <c r="A1989" s="130"/>
      <c r="B1989" s="130"/>
      <c r="C1989" s="159"/>
      <c r="D1989" s="109"/>
      <c r="E1989" s="171"/>
      <c r="F1989" s="109"/>
      <c r="G1989" s="171"/>
      <c r="H1989" s="109"/>
      <c r="I1989" s="137"/>
      <c r="J1989" s="133"/>
      <c r="K1989" s="137"/>
      <c r="L1989" s="109"/>
      <c r="M1989" s="172"/>
      <c r="N1989" s="109"/>
      <c r="O1989" s="137"/>
      <c r="P1989" s="137"/>
    </row>
    <row r="1990" spans="1:16">
      <c r="A1990" s="130"/>
      <c r="B1990" s="130"/>
      <c r="C1990" s="159"/>
      <c r="D1990" s="109"/>
      <c r="E1990" s="171"/>
      <c r="F1990" s="109"/>
      <c r="G1990" s="171"/>
      <c r="H1990" s="109"/>
      <c r="I1990" s="137"/>
      <c r="J1990" s="133"/>
      <c r="K1990" s="137"/>
      <c r="L1990" s="109"/>
      <c r="M1990" s="172"/>
      <c r="N1990" s="109"/>
      <c r="O1990" s="137"/>
      <c r="P1990" s="137"/>
    </row>
    <row r="1991" spans="1:16">
      <c r="A1991" s="130"/>
      <c r="B1991" s="130"/>
      <c r="C1991" s="159"/>
      <c r="D1991" s="109"/>
      <c r="E1991" s="171"/>
      <c r="F1991" s="109"/>
      <c r="G1991" s="171"/>
      <c r="H1991" s="109"/>
      <c r="I1991" s="137"/>
      <c r="J1991" s="133"/>
      <c r="K1991" s="137"/>
      <c r="L1991" s="109"/>
      <c r="M1991" s="172"/>
      <c r="N1991" s="109"/>
      <c r="O1991" s="137"/>
      <c r="P1991" s="137"/>
    </row>
    <row r="1992" spans="1:16">
      <c r="A1992" s="130"/>
      <c r="B1992" s="130"/>
      <c r="C1992" s="159"/>
      <c r="D1992" s="109"/>
      <c r="E1992" s="171"/>
      <c r="F1992" s="109"/>
      <c r="G1992" s="171"/>
      <c r="H1992" s="109"/>
      <c r="I1992" s="137"/>
      <c r="J1992" s="133"/>
      <c r="K1992" s="137"/>
      <c r="L1992" s="109"/>
      <c r="M1992" s="172"/>
      <c r="N1992" s="109"/>
      <c r="O1992" s="137"/>
      <c r="P1992" s="137"/>
    </row>
    <row r="1993" spans="1:16">
      <c r="A1993" s="130"/>
      <c r="B1993" s="130"/>
      <c r="C1993" s="159"/>
      <c r="D1993" s="109"/>
      <c r="E1993" s="171"/>
      <c r="F1993" s="109"/>
      <c r="G1993" s="171"/>
      <c r="H1993" s="109"/>
      <c r="I1993" s="137"/>
      <c r="J1993" s="133"/>
      <c r="K1993" s="137"/>
      <c r="L1993" s="109"/>
      <c r="M1993" s="172"/>
      <c r="N1993" s="109"/>
      <c r="O1993" s="137"/>
      <c r="P1993" s="137"/>
    </row>
    <row r="1994" spans="1:16">
      <c r="A1994" s="130"/>
      <c r="B1994" s="130"/>
      <c r="C1994" s="159"/>
      <c r="D1994" s="109"/>
      <c r="E1994" s="171"/>
      <c r="F1994" s="109"/>
      <c r="G1994" s="171"/>
      <c r="H1994" s="109"/>
      <c r="I1994" s="137"/>
      <c r="J1994" s="133"/>
      <c r="K1994" s="137"/>
      <c r="L1994" s="109"/>
      <c r="M1994" s="172"/>
      <c r="N1994" s="109"/>
      <c r="O1994" s="137"/>
      <c r="P1994" s="137"/>
    </row>
    <row r="1995" spans="1:16">
      <c r="A1995" s="130"/>
      <c r="B1995" s="130"/>
      <c r="C1995" s="159"/>
      <c r="D1995" s="109"/>
      <c r="E1995" s="171"/>
      <c r="F1995" s="109"/>
      <c r="G1995" s="171"/>
      <c r="H1995" s="109"/>
      <c r="I1995" s="137"/>
      <c r="J1995" s="133"/>
      <c r="K1995" s="137"/>
      <c r="L1995" s="109"/>
      <c r="M1995" s="172"/>
      <c r="N1995" s="109"/>
      <c r="O1995" s="137"/>
      <c r="P1995" s="137"/>
    </row>
    <row r="1996" spans="1:16">
      <c r="A1996" s="130"/>
      <c r="B1996" s="130"/>
      <c r="C1996" s="159"/>
      <c r="D1996" s="109"/>
      <c r="E1996" s="171"/>
      <c r="F1996" s="109"/>
      <c r="G1996" s="171"/>
      <c r="H1996" s="109"/>
      <c r="I1996" s="137"/>
      <c r="J1996" s="133"/>
      <c r="K1996" s="137"/>
      <c r="L1996" s="109"/>
      <c r="M1996" s="172"/>
      <c r="N1996" s="109"/>
      <c r="O1996" s="137"/>
      <c r="P1996" s="137"/>
    </row>
    <row r="1997" spans="1:16">
      <c r="A1997" s="130"/>
      <c r="B1997" s="130"/>
      <c r="C1997" s="159"/>
      <c r="D1997" s="109"/>
      <c r="E1997" s="171"/>
      <c r="F1997" s="109"/>
      <c r="G1997" s="171"/>
      <c r="H1997" s="109"/>
      <c r="I1997" s="137"/>
      <c r="J1997" s="133"/>
      <c r="K1997" s="137"/>
      <c r="L1997" s="109"/>
      <c r="M1997" s="172"/>
      <c r="N1997" s="109"/>
      <c r="O1997" s="137"/>
      <c r="P1997" s="137"/>
    </row>
    <row r="1998" spans="1:16">
      <c r="A1998" s="162"/>
      <c r="B1998" s="130"/>
      <c r="C1998" s="159"/>
      <c r="D1998" s="109"/>
      <c r="E1998" s="171"/>
      <c r="F1998" s="109"/>
      <c r="G1998" s="171"/>
      <c r="H1998" s="109"/>
      <c r="I1998" s="137"/>
      <c r="J1998" s="133"/>
      <c r="K1998" s="137"/>
      <c r="L1998" s="109"/>
      <c r="M1998" s="172"/>
      <c r="N1998" s="109"/>
      <c r="O1998" s="137"/>
      <c r="P1998" s="137"/>
    </row>
    <row r="1999" spans="1:16">
      <c r="A1999" s="130"/>
      <c r="B1999" s="130"/>
      <c r="C1999" s="159"/>
      <c r="D1999" s="109"/>
      <c r="E1999" s="171"/>
      <c r="F1999" s="109"/>
      <c r="G1999" s="171"/>
      <c r="H1999" s="109"/>
      <c r="I1999" s="137"/>
      <c r="J1999" s="133"/>
      <c r="K1999" s="137"/>
      <c r="L1999" s="109"/>
      <c r="M1999" s="172"/>
      <c r="N1999" s="109"/>
      <c r="O1999" s="137"/>
      <c r="P1999" s="137"/>
    </row>
    <row r="2000" spans="1:16">
      <c r="A2000" s="130"/>
      <c r="B2000" s="130"/>
      <c r="C2000" s="159"/>
      <c r="D2000" s="109"/>
      <c r="E2000" s="171"/>
      <c r="F2000" s="109"/>
      <c r="G2000" s="171"/>
      <c r="H2000" s="109"/>
      <c r="I2000" s="137"/>
      <c r="J2000" s="133"/>
      <c r="K2000" s="137"/>
      <c r="L2000" s="109"/>
      <c r="M2000" s="172"/>
      <c r="N2000" s="109"/>
      <c r="O2000" s="137"/>
      <c r="P2000" s="137"/>
    </row>
    <row r="2001" spans="1:16">
      <c r="A2001" s="130"/>
      <c r="B2001" s="130"/>
      <c r="C2001" s="159"/>
      <c r="D2001" s="109"/>
      <c r="E2001" s="171"/>
      <c r="F2001" s="109"/>
      <c r="G2001" s="171"/>
      <c r="H2001" s="109"/>
      <c r="I2001" s="137"/>
      <c r="J2001" s="133"/>
      <c r="K2001" s="137"/>
      <c r="L2001" s="109"/>
      <c r="M2001" s="172"/>
      <c r="N2001" s="109"/>
      <c r="O2001" s="137"/>
      <c r="P2001" s="137"/>
    </row>
    <row r="2002" spans="1:16">
      <c r="A2002" s="130"/>
      <c r="B2002" s="130"/>
      <c r="C2002" s="159"/>
      <c r="D2002" s="109"/>
      <c r="E2002" s="171"/>
      <c r="F2002" s="109"/>
      <c r="G2002" s="171"/>
      <c r="H2002" s="109"/>
      <c r="I2002" s="137"/>
      <c r="J2002" s="133"/>
      <c r="K2002" s="137"/>
      <c r="L2002" s="109"/>
      <c r="M2002" s="172"/>
      <c r="N2002" s="109"/>
      <c r="O2002" s="137"/>
      <c r="P2002" s="137"/>
    </row>
    <row r="2003" spans="1:16">
      <c r="A2003" s="130"/>
      <c r="B2003" s="130"/>
      <c r="C2003" s="159"/>
      <c r="D2003" s="109"/>
      <c r="E2003" s="171"/>
      <c r="F2003" s="109"/>
      <c r="G2003" s="171"/>
      <c r="H2003" s="109"/>
      <c r="I2003" s="137"/>
      <c r="J2003" s="133"/>
      <c r="K2003" s="137"/>
      <c r="L2003" s="109"/>
      <c r="M2003" s="172"/>
      <c r="N2003" s="109"/>
      <c r="O2003" s="137"/>
      <c r="P2003" s="137"/>
    </row>
    <row r="2004" spans="1:16">
      <c r="A2004" s="130"/>
      <c r="B2004" s="130"/>
      <c r="C2004" s="159"/>
      <c r="D2004" s="109"/>
      <c r="E2004" s="171"/>
      <c r="F2004" s="109"/>
      <c r="G2004" s="171"/>
      <c r="H2004" s="109"/>
      <c r="I2004" s="137"/>
      <c r="J2004" s="133"/>
      <c r="K2004" s="137"/>
      <c r="L2004" s="109"/>
      <c r="M2004" s="172"/>
      <c r="N2004" s="109"/>
      <c r="O2004" s="137"/>
      <c r="P2004" s="137"/>
    </row>
    <row r="2005" spans="1:16">
      <c r="A2005" s="130"/>
      <c r="B2005" s="130"/>
      <c r="C2005" s="159"/>
      <c r="D2005" s="109"/>
      <c r="E2005" s="171"/>
      <c r="F2005" s="109"/>
      <c r="G2005" s="171"/>
      <c r="H2005" s="109"/>
      <c r="I2005" s="137"/>
      <c r="J2005" s="133"/>
      <c r="K2005" s="137"/>
      <c r="L2005" s="109"/>
      <c r="M2005" s="172"/>
      <c r="N2005" s="109"/>
      <c r="O2005" s="137"/>
      <c r="P2005" s="137"/>
    </row>
    <row r="2006" spans="1:16">
      <c r="A2006" s="130"/>
      <c r="B2006" s="130"/>
      <c r="C2006" s="159"/>
      <c r="D2006" s="109"/>
      <c r="E2006" s="171"/>
      <c r="F2006" s="109"/>
      <c r="G2006" s="171"/>
      <c r="H2006" s="109"/>
      <c r="I2006" s="137"/>
      <c r="J2006" s="133"/>
      <c r="K2006" s="137"/>
      <c r="L2006" s="109"/>
      <c r="M2006" s="172"/>
      <c r="N2006" s="109"/>
      <c r="O2006" s="137"/>
      <c r="P2006" s="137"/>
    </row>
    <row r="2007" spans="1:16">
      <c r="A2007" s="130"/>
      <c r="B2007" s="130"/>
      <c r="C2007" s="159"/>
      <c r="D2007" s="109"/>
      <c r="E2007" s="171"/>
      <c r="F2007" s="109"/>
      <c r="G2007" s="171"/>
      <c r="H2007" s="109"/>
      <c r="I2007" s="137"/>
      <c r="J2007" s="133"/>
      <c r="K2007" s="137"/>
      <c r="L2007" s="109"/>
      <c r="M2007" s="172"/>
      <c r="N2007" s="109"/>
      <c r="O2007" s="137"/>
      <c r="P2007" s="137"/>
    </row>
    <row r="2008" spans="1:16">
      <c r="A2008" s="130"/>
      <c r="B2008" s="130"/>
      <c r="C2008" s="159"/>
      <c r="D2008" s="109"/>
      <c r="E2008" s="171"/>
      <c r="F2008" s="109"/>
      <c r="G2008" s="171"/>
      <c r="H2008" s="109"/>
      <c r="I2008" s="137"/>
      <c r="J2008" s="133"/>
      <c r="K2008" s="137"/>
      <c r="L2008" s="109"/>
      <c r="M2008" s="172"/>
      <c r="N2008" s="109"/>
      <c r="O2008" s="137"/>
      <c r="P2008" s="137"/>
    </row>
    <row r="2009" spans="1:16">
      <c r="A2009" s="162"/>
      <c r="B2009" s="130"/>
      <c r="C2009" s="159"/>
      <c r="D2009" s="109"/>
      <c r="E2009" s="171"/>
      <c r="F2009" s="109"/>
      <c r="G2009" s="171"/>
      <c r="H2009" s="109"/>
      <c r="I2009" s="137"/>
      <c r="J2009" s="133"/>
      <c r="K2009" s="137"/>
      <c r="L2009" s="109"/>
      <c r="M2009" s="172"/>
      <c r="N2009" s="109"/>
      <c r="O2009" s="137"/>
      <c r="P2009" s="137"/>
    </row>
    <row r="2010" spans="1:16">
      <c r="A2010" s="130"/>
      <c r="B2010" s="130"/>
      <c r="C2010" s="159"/>
      <c r="D2010" s="109"/>
      <c r="E2010" s="171"/>
      <c r="F2010" s="109"/>
      <c r="G2010" s="171"/>
      <c r="H2010" s="109"/>
      <c r="I2010" s="137"/>
      <c r="J2010" s="133"/>
      <c r="K2010" s="137"/>
      <c r="L2010" s="109"/>
      <c r="M2010" s="172"/>
      <c r="N2010" s="109"/>
      <c r="O2010" s="137"/>
      <c r="P2010" s="137"/>
    </row>
    <row r="2011" spans="1:16">
      <c r="A2011" s="130"/>
      <c r="B2011" s="130"/>
      <c r="C2011" s="159"/>
      <c r="D2011" s="109"/>
      <c r="E2011" s="171"/>
      <c r="F2011" s="109"/>
      <c r="G2011" s="171"/>
      <c r="H2011" s="109"/>
      <c r="I2011" s="137"/>
      <c r="J2011" s="133"/>
      <c r="K2011" s="137"/>
      <c r="L2011" s="109"/>
      <c r="M2011" s="172"/>
      <c r="N2011" s="109"/>
      <c r="O2011" s="137"/>
      <c r="P2011" s="137"/>
    </row>
    <row r="2012" spans="1:16">
      <c r="A2012" s="130"/>
      <c r="B2012" s="130"/>
      <c r="C2012" s="159"/>
      <c r="D2012" s="109"/>
      <c r="E2012" s="171"/>
      <c r="F2012" s="109"/>
      <c r="G2012" s="171"/>
      <c r="H2012" s="109"/>
      <c r="I2012" s="137"/>
      <c r="J2012" s="133"/>
      <c r="K2012" s="137"/>
      <c r="L2012" s="109"/>
      <c r="M2012" s="172"/>
      <c r="N2012" s="109"/>
      <c r="O2012" s="137"/>
      <c r="P2012" s="137"/>
    </row>
    <row r="2013" spans="1:16">
      <c r="A2013" s="130"/>
      <c r="B2013" s="130"/>
      <c r="C2013" s="159"/>
      <c r="D2013" s="109"/>
      <c r="E2013" s="171"/>
      <c r="F2013" s="109"/>
      <c r="G2013" s="171"/>
      <c r="H2013" s="109"/>
      <c r="I2013" s="137"/>
      <c r="J2013" s="133"/>
      <c r="K2013" s="137"/>
      <c r="L2013" s="109"/>
      <c r="M2013" s="172"/>
      <c r="N2013" s="109"/>
      <c r="O2013" s="137"/>
      <c r="P2013" s="137"/>
    </row>
    <row r="2014" spans="1:16">
      <c r="A2014" s="130"/>
      <c r="B2014" s="130"/>
      <c r="C2014" s="159"/>
      <c r="D2014" s="109"/>
      <c r="E2014" s="171"/>
      <c r="F2014" s="109"/>
      <c r="G2014" s="171"/>
      <c r="H2014" s="109"/>
      <c r="I2014" s="137"/>
      <c r="J2014" s="133"/>
      <c r="K2014" s="137"/>
      <c r="L2014" s="109"/>
      <c r="M2014" s="172"/>
      <c r="N2014" s="109"/>
      <c r="O2014" s="137"/>
      <c r="P2014" s="137"/>
    </row>
    <row r="2015" spans="1:16">
      <c r="A2015" s="130"/>
      <c r="B2015" s="130"/>
      <c r="C2015" s="159"/>
      <c r="D2015" s="109"/>
      <c r="E2015" s="171"/>
      <c r="F2015" s="109"/>
      <c r="G2015" s="171"/>
      <c r="H2015" s="109"/>
      <c r="I2015" s="137"/>
      <c r="J2015" s="133"/>
      <c r="K2015" s="137"/>
      <c r="L2015" s="109"/>
      <c r="M2015" s="172"/>
      <c r="N2015" s="109"/>
      <c r="O2015" s="137"/>
      <c r="P2015" s="137"/>
    </row>
    <row r="2016" spans="1:16">
      <c r="A2016" s="130"/>
      <c r="B2016" s="130"/>
      <c r="C2016" s="159"/>
      <c r="D2016" s="109"/>
      <c r="E2016" s="171"/>
      <c r="F2016" s="109"/>
      <c r="G2016" s="171"/>
      <c r="H2016" s="109"/>
      <c r="I2016" s="137"/>
      <c r="J2016" s="133"/>
      <c r="K2016" s="137"/>
      <c r="L2016" s="109"/>
      <c r="M2016" s="172"/>
      <c r="N2016" s="109"/>
      <c r="O2016" s="137"/>
      <c r="P2016" s="137"/>
    </row>
    <row r="2017" spans="1:16">
      <c r="A2017" s="130"/>
      <c r="B2017" s="130"/>
      <c r="C2017" s="159"/>
      <c r="D2017" s="109"/>
      <c r="E2017" s="171"/>
      <c r="F2017" s="109"/>
      <c r="G2017" s="171"/>
      <c r="H2017" s="109"/>
      <c r="I2017" s="137"/>
      <c r="J2017" s="133"/>
      <c r="K2017" s="137"/>
      <c r="L2017" s="109"/>
      <c r="M2017" s="172"/>
      <c r="N2017" s="109"/>
      <c r="O2017" s="137"/>
      <c r="P2017" s="137"/>
    </row>
    <row r="2018" spans="1:16">
      <c r="A2018" s="130"/>
      <c r="B2018" s="130"/>
      <c r="C2018" s="159"/>
      <c r="D2018" s="109"/>
      <c r="E2018" s="171"/>
      <c r="F2018" s="109"/>
      <c r="G2018" s="171"/>
      <c r="H2018" s="109"/>
      <c r="I2018" s="137"/>
      <c r="J2018" s="133"/>
      <c r="K2018" s="137"/>
      <c r="L2018" s="109"/>
      <c r="M2018" s="172"/>
      <c r="N2018" s="109"/>
      <c r="O2018" s="137"/>
      <c r="P2018" s="137"/>
    </row>
    <row r="2019" spans="1:16">
      <c r="A2019" s="130"/>
      <c r="B2019" s="130"/>
      <c r="C2019" s="159"/>
      <c r="D2019" s="109"/>
      <c r="E2019" s="171"/>
      <c r="F2019" s="109"/>
      <c r="G2019" s="171"/>
      <c r="H2019" s="109"/>
      <c r="I2019" s="137"/>
      <c r="J2019" s="133"/>
      <c r="K2019" s="137"/>
      <c r="L2019" s="109"/>
      <c r="M2019" s="172"/>
      <c r="N2019" s="109"/>
      <c r="O2019" s="137"/>
      <c r="P2019" s="137"/>
    </row>
    <row r="2020" spans="1:16">
      <c r="A2020" s="162"/>
      <c r="B2020" s="130"/>
      <c r="C2020" s="159"/>
      <c r="D2020" s="109"/>
      <c r="E2020" s="171"/>
      <c r="F2020" s="109"/>
      <c r="G2020" s="171"/>
      <c r="H2020" s="109"/>
      <c r="I2020" s="137"/>
      <c r="J2020" s="133"/>
      <c r="K2020" s="137"/>
      <c r="L2020" s="109"/>
      <c r="M2020" s="172"/>
      <c r="N2020" s="109"/>
      <c r="O2020" s="137"/>
      <c r="P2020" s="137"/>
    </row>
    <row r="2021" spans="1:16">
      <c r="A2021" s="130"/>
      <c r="B2021" s="130"/>
      <c r="C2021" s="159"/>
      <c r="D2021" s="109"/>
      <c r="E2021" s="171"/>
      <c r="F2021" s="109"/>
      <c r="G2021" s="171"/>
      <c r="H2021" s="109"/>
      <c r="I2021" s="137"/>
      <c r="J2021" s="133"/>
      <c r="K2021" s="137"/>
      <c r="L2021" s="109"/>
      <c r="M2021" s="172"/>
      <c r="N2021" s="109"/>
      <c r="O2021" s="137"/>
      <c r="P2021" s="137"/>
    </row>
    <row r="2022" spans="1:16">
      <c r="A2022" s="130"/>
      <c r="B2022" s="130"/>
      <c r="C2022" s="159"/>
      <c r="D2022" s="109"/>
      <c r="E2022" s="171"/>
      <c r="F2022" s="109"/>
      <c r="G2022" s="171"/>
      <c r="H2022" s="109"/>
      <c r="I2022" s="137"/>
      <c r="J2022" s="133"/>
      <c r="K2022" s="137"/>
      <c r="L2022" s="109"/>
      <c r="M2022" s="172"/>
      <c r="N2022" s="109"/>
      <c r="O2022" s="137"/>
      <c r="P2022" s="137"/>
    </row>
    <row r="2023" spans="1:16">
      <c r="A2023" s="130"/>
      <c r="B2023" s="130"/>
      <c r="C2023" s="159"/>
      <c r="D2023" s="109"/>
      <c r="E2023" s="171"/>
      <c r="F2023" s="109"/>
      <c r="G2023" s="171"/>
      <c r="H2023" s="109"/>
      <c r="I2023" s="137"/>
      <c r="J2023" s="133"/>
      <c r="K2023" s="137"/>
      <c r="L2023" s="109"/>
      <c r="M2023" s="172"/>
      <c r="N2023" s="109"/>
      <c r="O2023" s="137"/>
      <c r="P2023" s="137"/>
    </row>
    <row r="2024" spans="1:16">
      <c r="A2024" s="130"/>
      <c r="B2024" s="130"/>
      <c r="C2024" s="159"/>
      <c r="D2024" s="109"/>
      <c r="E2024" s="171"/>
      <c r="F2024" s="109"/>
      <c r="G2024" s="171"/>
      <c r="H2024" s="109"/>
      <c r="I2024" s="137"/>
      <c r="J2024" s="133"/>
      <c r="K2024" s="137"/>
      <c r="L2024" s="109"/>
      <c r="M2024" s="172"/>
      <c r="N2024" s="109"/>
      <c r="O2024" s="137"/>
      <c r="P2024" s="137"/>
    </row>
    <row r="2025" spans="1:16">
      <c r="A2025" s="130"/>
      <c r="B2025" s="130"/>
      <c r="C2025" s="159"/>
      <c r="D2025" s="109"/>
      <c r="E2025" s="171"/>
      <c r="F2025" s="109"/>
      <c r="G2025" s="171"/>
      <c r="H2025" s="109"/>
      <c r="I2025" s="137"/>
      <c r="J2025" s="133"/>
      <c r="K2025" s="137"/>
      <c r="L2025" s="109"/>
      <c r="M2025" s="172"/>
      <c r="N2025" s="109"/>
      <c r="O2025" s="137"/>
      <c r="P2025" s="137"/>
    </row>
    <row r="2026" spans="1:16">
      <c r="A2026" s="130"/>
      <c r="B2026" s="130"/>
      <c r="C2026" s="159"/>
      <c r="D2026" s="109"/>
      <c r="E2026" s="171"/>
      <c r="F2026" s="109"/>
      <c r="G2026" s="171"/>
      <c r="H2026" s="109"/>
      <c r="I2026" s="137"/>
      <c r="J2026" s="133"/>
      <c r="K2026" s="137"/>
      <c r="L2026" s="109"/>
      <c r="M2026" s="172"/>
      <c r="N2026" s="109"/>
      <c r="O2026" s="137"/>
      <c r="P2026" s="137"/>
    </row>
    <row r="2027" spans="1:16">
      <c r="A2027" s="130"/>
      <c r="B2027" s="130"/>
      <c r="C2027" s="159"/>
      <c r="D2027" s="109"/>
      <c r="E2027" s="171"/>
      <c r="F2027" s="109"/>
      <c r="G2027" s="171"/>
      <c r="H2027" s="109"/>
      <c r="I2027" s="137"/>
      <c r="J2027" s="133"/>
      <c r="K2027" s="137"/>
      <c r="L2027" s="109"/>
      <c r="M2027" s="172"/>
      <c r="N2027" s="109"/>
      <c r="O2027" s="137"/>
      <c r="P2027" s="137"/>
    </row>
    <row r="2028" spans="1:16">
      <c r="A2028" s="130"/>
      <c r="B2028" s="130"/>
      <c r="C2028" s="159"/>
      <c r="D2028" s="109"/>
      <c r="E2028" s="171"/>
      <c r="F2028" s="109"/>
      <c r="G2028" s="171"/>
      <c r="H2028" s="109"/>
      <c r="I2028" s="137"/>
      <c r="J2028" s="133"/>
      <c r="K2028" s="137"/>
      <c r="L2028" s="109"/>
      <c r="M2028" s="172"/>
      <c r="N2028" s="109"/>
      <c r="O2028" s="137"/>
      <c r="P2028" s="137"/>
    </row>
    <row r="2029" spans="1:16">
      <c r="A2029" s="130"/>
      <c r="B2029" s="130"/>
      <c r="C2029" s="159"/>
      <c r="D2029" s="109"/>
      <c r="E2029" s="171"/>
      <c r="F2029" s="109"/>
      <c r="G2029" s="171"/>
      <c r="H2029" s="109"/>
      <c r="I2029" s="137"/>
      <c r="J2029" s="133"/>
      <c r="K2029" s="137"/>
      <c r="L2029" s="109"/>
      <c r="M2029" s="172"/>
      <c r="N2029" s="109"/>
      <c r="O2029" s="137"/>
      <c r="P2029" s="137"/>
    </row>
    <row r="2030" spans="1:16">
      <c r="A2030" s="130"/>
      <c r="B2030" s="130"/>
      <c r="C2030" s="159"/>
      <c r="D2030" s="109"/>
      <c r="E2030" s="171"/>
      <c r="F2030" s="109"/>
      <c r="G2030" s="171"/>
      <c r="H2030" s="109"/>
      <c r="I2030" s="137"/>
      <c r="J2030" s="133"/>
      <c r="K2030" s="137"/>
      <c r="L2030" s="109"/>
      <c r="M2030" s="172"/>
      <c r="N2030" s="109"/>
      <c r="O2030" s="137"/>
      <c r="P2030" s="137"/>
    </row>
    <row r="2031" spans="1:16">
      <c r="A2031" s="162"/>
      <c r="B2031" s="130"/>
      <c r="C2031" s="159"/>
      <c r="D2031" s="109"/>
      <c r="E2031" s="171"/>
      <c r="F2031" s="109"/>
      <c r="G2031" s="171"/>
      <c r="H2031" s="109"/>
      <c r="I2031" s="137"/>
      <c r="J2031" s="133"/>
      <c r="K2031" s="137"/>
      <c r="L2031" s="109"/>
      <c r="M2031" s="172"/>
      <c r="N2031" s="109"/>
      <c r="O2031" s="137"/>
      <c r="P2031" s="137"/>
    </row>
    <row r="2032" spans="1:16">
      <c r="A2032" s="130"/>
      <c r="B2032" s="130"/>
      <c r="C2032" s="159"/>
      <c r="D2032" s="109"/>
      <c r="E2032" s="171"/>
      <c r="F2032" s="109"/>
      <c r="G2032" s="171"/>
      <c r="H2032" s="109"/>
      <c r="I2032" s="137"/>
      <c r="J2032" s="133"/>
      <c r="K2032" s="137"/>
      <c r="L2032" s="109"/>
      <c r="M2032" s="172"/>
      <c r="N2032" s="109"/>
      <c r="O2032" s="137"/>
      <c r="P2032" s="137"/>
    </row>
    <row r="2033" spans="1:16">
      <c r="A2033" s="130"/>
      <c r="B2033" s="130"/>
      <c r="C2033" s="159"/>
      <c r="D2033" s="109"/>
      <c r="E2033" s="171"/>
      <c r="F2033" s="109"/>
      <c r="G2033" s="171"/>
      <c r="H2033" s="109"/>
      <c r="I2033" s="137"/>
      <c r="J2033" s="133"/>
      <c r="K2033" s="137"/>
      <c r="L2033" s="109"/>
      <c r="M2033" s="172"/>
      <c r="N2033" s="109"/>
      <c r="O2033" s="137"/>
      <c r="P2033" s="137"/>
    </row>
    <row r="2034" spans="1:16">
      <c r="A2034" s="130"/>
      <c r="B2034" s="130"/>
      <c r="C2034" s="159"/>
      <c r="D2034" s="109"/>
      <c r="E2034" s="171"/>
      <c r="F2034" s="109"/>
      <c r="G2034" s="171"/>
      <c r="H2034" s="109"/>
      <c r="I2034" s="137"/>
      <c r="J2034" s="133"/>
      <c r="K2034" s="137"/>
      <c r="L2034" s="109"/>
      <c r="M2034" s="172"/>
      <c r="N2034" s="109"/>
      <c r="O2034" s="137"/>
      <c r="P2034" s="137"/>
    </row>
    <row r="2035" spans="1:16">
      <c r="A2035" s="130"/>
      <c r="B2035" s="130"/>
      <c r="C2035" s="159"/>
      <c r="D2035" s="109"/>
      <c r="E2035" s="171"/>
      <c r="F2035" s="109"/>
      <c r="G2035" s="171"/>
      <c r="H2035" s="109"/>
      <c r="I2035" s="137"/>
      <c r="J2035" s="133"/>
      <c r="K2035" s="137"/>
      <c r="L2035" s="109"/>
      <c r="M2035" s="172"/>
      <c r="N2035" s="109"/>
      <c r="O2035" s="137"/>
      <c r="P2035" s="137"/>
    </row>
    <row r="2036" spans="1:16">
      <c r="A2036" s="130"/>
      <c r="B2036" s="130"/>
      <c r="C2036" s="159"/>
      <c r="D2036" s="109"/>
      <c r="E2036" s="171"/>
      <c r="F2036" s="109"/>
      <c r="G2036" s="171"/>
      <c r="H2036" s="109"/>
      <c r="I2036" s="137"/>
      <c r="J2036" s="133"/>
      <c r="K2036" s="137"/>
      <c r="L2036" s="109"/>
      <c r="M2036" s="172"/>
      <c r="N2036" s="109"/>
      <c r="O2036" s="137"/>
      <c r="P2036" s="137"/>
    </row>
    <row r="2037" spans="1:16">
      <c r="A2037" s="130"/>
      <c r="B2037" s="130"/>
      <c r="C2037" s="159"/>
      <c r="D2037" s="109"/>
      <c r="E2037" s="171"/>
      <c r="F2037" s="109"/>
      <c r="G2037" s="171"/>
      <c r="H2037" s="109"/>
      <c r="I2037" s="137"/>
      <c r="J2037" s="133"/>
      <c r="K2037" s="137"/>
      <c r="L2037" s="109"/>
      <c r="M2037" s="172"/>
      <c r="N2037" s="109"/>
      <c r="O2037" s="137"/>
      <c r="P2037" s="137"/>
    </row>
    <row r="2038" spans="1:16">
      <c r="A2038" s="130"/>
      <c r="B2038" s="130"/>
      <c r="C2038" s="159"/>
      <c r="D2038" s="109"/>
      <c r="E2038" s="171"/>
      <c r="F2038" s="109"/>
      <c r="G2038" s="171"/>
      <c r="H2038" s="109"/>
      <c r="I2038" s="137"/>
      <c r="J2038" s="133"/>
      <c r="K2038" s="137"/>
      <c r="L2038" s="109"/>
      <c r="M2038" s="172"/>
      <c r="N2038" s="109"/>
      <c r="O2038" s="137"/>
      <c r="P2038" s="137"/>
    </row>
    <row r="2039" spans="1:16">
      <c r="A2039" s="130"/>
      <c r="B2039" s="130"/>
      <c r="C2039" s="159"/>
      <c r="D2039" s="109"/>
      <c r="E2039" s="171"/>
      <c r="F2039" s="109"/>
      <c r="G2039" s="171"/>
      <c r="H2039" s="109"/>
      <c r="I2039" s="137"/>
      <c r="J2039" s="133"/>
      <c r="K2039" s="137"/>
      <c r="L2039" s="109"/>
      <c r="M2039" s="172"/>
      <c r="N2039" s="109"/>
      <c r="O2039" s="137"/>
      <c r="P2039" s="137"/>
    </row>
    <row r="2040" spans="1:16">
      <c r="A2040" s="130"/>
      <c r="B2040" s="130"/>
      <c r="C2040" s="159"/>
      <c r="D2040" s="109"/>
      <c r="E2040" s="171"/>
      <c r="F2040" s="109"/>
      <c r="G2040" s="171"/>
      <c r="H2040" s="109"/>
      <c r="I2040" s="137"/>
      <c r="J2040" s="133"/>
      <c r="K2040" s="137"/>
      <c r="L2040" s="109"/>
      <c r="M2040" s="172"/>
      <c r="N2040" s="109"/>
      <c r="O2040" s="137"/>
      <c r="P2040" s="137"/>
    </row>
    <row r="2041" spans="1:16">
      <c r="A2041" s="130"/>
      <c r="B2041" s="130"/>
      <c r="C2041" s="159"/>
      <c r="D2041" s="109"/>
      <c r="E2041" s="171"/>
      <c r="F2041" s="109"/>
      <c r="G2041" s="171"/>
      <c r="H2041" s="109"/>
      <c r="I2041" s="137"/>
      <c r="J2041" s="133"/>
      <c r="K2041" s="137"/>
      <c r="L2041" s="109"/>
      <c r="M2041" s="172"/>
      <c r="N2041" s="109"/>
      <c r="O2041" s="137"/>
      <c r="P2041" s="137"/>
    </row>
    <row r="2042" spans="1:16">
      <c r="A2042" s="162"/>
      <c r="B2042" s="130"/>
      <c r="C2042" s="159"/>
      <c r="D2042" s="109"/>
      <c r="E2042" s="171"/>
      <c r="F2042" s="109"/>
      <c r="G2042" s="171"/>
      <c r="H2042" s="109"/>
      <c r="I2042" s="137"/>
      <c r="J2042" s="133"/>
      <c r="K2042" s="137"/>
      <c r="L2042" s="109"/>
      <c r="M2042" s="172"/>
      <c r="N2042" s="109"/>
      <c r="O2042" s="137"/>
      <c r="P2042" s="137"/>
    </row>
    <row r="2043" spans="1:16">
      <c r="A2043" s="130"/>
      <c r="B2043" s="130"/>
      <c r="C2043" s="159"/>
      <c r="D2043" s="109"/>
      <c r="E2043" s="171"/>
      <c r="F2043" s="109"/>
      <c r="G2043" s="171"/>
      <c r="H2043" s="109"/>
      <c r="I2043" s="137"/>
      <c r="J2043" s="133"/>
      <c r="K2043" s="137"/>
      <c r="L2043" s="109"/>
      <c r="M2043" s="172"/>
      <c r="N2043" s="109"/>
      <c r="O2043" s="137"/>
      <c r="P2043" s="137"/>
    </row>
    <row r="2044" spans="1:16">
      <c r="A2044" s="130"/>
      <c r="B2044" s="130"/>
      <c r="C2044" s="159"/>
      <c r="D2044" s="109"/>
      <c r="E2044" s="171"/>
      <c r="F2044" s="109"/>
      <c r="G2044" s="171"/>
      <c r="H2044" s="109"/>
      <c r="I2044" s="137"/>
      <c r="J2044" s="133"/>
      <c r="K2044" s="137"/>
      <c r="L2044" s="109"/>
      <c r="M2044" s="172"/>
      <c r="N2044" s="109"/>
      <c r="O2044" s="137"/>
      <c r="P2044" s="137"/>
    </row>
    <row r="2045" spans="1:16">
      <c r="A2045" s="130"/>
      <c r="B2045" s="130"/>
      <c r="C2045" s="159"/>
      <c r="D2045" s="109"/>
      <c r="E2045" s="171"/>
      <c r="F2045" s="109"/>
      <c r="G2045" s="171"/>
      <c r="H2045" s="109"/>
      <c r="I2045" s="137"/>
      <c r="J2045" s="133"/>
      <c r="K2045" s="137"/>
      <c r="L2045" s="109"/>
      <c r="M2045" s="172"/>
      <c r="N2045" s="109"/>
      <c r="O2045" s="137"/>
      <c r="P2045" s="137"/>
    </row>
    <row r="2046" spans="1:16">
      <c r="A2046" s="130"/>
      <c r="B2046" s="130"/>
      <c r="C2046" s="159"/>
      <c r="D2046" s="109"/>
      <c r="E2046" s="171"/>
      <c r="F2046" s="109"/>
      <c r="G2046" s="171"/>
      <c r="H2046" s="109"/>
      <c r="I2046" s="137"/>
      <c r="J2046" s="133"/>
      <c r="K2046" s="137"/>
      <c r="L2046" s="109"/>
      <c r="M2046" s="172"/>
      <c r="N2046" s="109"/>
      <c r="O2046" s="137"/>
      <c r="P2046" s="137"/>
    </row>
    <row r="2047" spans="1:16">
      <c r="A2047" s="130"/>
      <c r="B2047" s="130"/>
      <c r="C2047" s="159"/>
      <c r="D2047" s="109"/>
      <c r="E2047" s="171"/>
      <c r="F2047" s="109"/>
      <c r="G2047" s="171"/>
      <c r="H2047" s="109"/>
      <c r="I2047" s="137"/>
      <c r="J2047" s="133"/>
      <c r="K2047" s="137"/>
      <c r="L2047" s="109"/>
      <c r="M2047" s="172"/>
      <c r="N2047" s="109"/>
      <c r="O2047" s="137"/>
      <c r="P2047" s="137"/>
    </row>
    <row r="2048" spans="1:16">
      <c r="A2048" s="130"/>
      <c r="B2048" s="130"/>
      <c r="C2048" s="159"/>
      <c r="D2048" s="109"/>
      <c r="E2048" s="171"/>
      <c r="F2048" s="109"/>
      <c r="G2048" s="171"/>
      <c r="H2048" s="109"/>
      <c r="I2048" s="137"/>
      <c r="J2048" s="133"/>
      <c r="K2048" s="137"/>
      <c r="L2048" s="109"/>
      <c r="M2048" s="172"/>
      <c r="N2048" s="109"/>
      <c r="O2048" s="137"/>
      <c r="P2048" s="137"/>
    </row>
    <row r="2049" spans="1:16">
      <c r="A2049" s="130"/>
      <c r="B2049" s="130"/>
      <c r="C2049" s="159"/>
      <c r="D2049" s="109"/>
      <c r="E2049" s="171"/>
      <c r="F2049" s="109"/>
      <c r="G2049" s="171"/>
      <c r="H2049" s="109"/>
      <c r="I2049" s="137"/>
      <c r="J2049" s="133"/>
      <c r="K2049" s="137"/>
      <c r="L2049" s="109"/>
      <c r="M2049" s="172"/>
      <c r="N2049" s="109"/>
      <c r="O2049" s="137"/>
      <c r="P2049" s="137"/>
    </row>
    <row r="2050" spans="1:16">
      <c r="A2050" s="130"/>
      <c r="B2050" s="130"/>
      <c r="C2050" s="159"/>
      <c r="D2050" s="109"/>
      <c r="E2050" s="171"/>
      <c r="F2050" s="109"/>
      <c r="G2050" s="171"/>
      <c r="H2050" s="109"/>
      <c r="I2050" s="137"/>
      <c r="J2050" s="133"/>
      <c r="K2050" s="137"/>
      <c r="L2050" s="109"/>
      <c r="M2050" s="172"/>
      <c r="N2050" s="109"/>
      <c r="O2050" s="137"/>
      <c r="P2050" s="137"/>
    </row>
    <row r="2051" spans="1:16">
      <c r="A2051" s="130"/>
      <c r="B2051" s="130"/>
      <c r="C2051" s="159"/>
      <c r="D2051" s="109"/>
      <c r="E2051" s="171"/>
      <c r="F2051" s="109"/>
      <c r="G2051" s="171"/>
      <c r="H2051" s="109"/>
      <c r="I2051" s="137"/>
      <c r="J2051" s="133"/>
      <c r="K2051" s="137"/>
      <c r="L2051" s="109"/>
      <c r="M2051" s="172"/>
      <c r="N2051" s="109"/>
      <c r="O2051" s="137"/>
      <c r="P2051" s="137"/>
    </row>
    <row r="2052" spans="1:16">
      <c r="A2052" s="130"/>
      <c r="B2052" s="130"/>
      <c r="C2052" s="159"/>
      <c r="D2052" s="109"/>
      <c r="E2052" s="171"/>
      <c r="F2052" s="109"/>
      <c r="G2052" s="171"/>
      <c r="H2052" s="109"/>
      <c r="I2052" s="137"/>
      <c r="J2052" s="133"/>
      <c r="K2052" s="137"/>
      <c r="L2052" s="109"/>
      <c r="M2052" s="172"/>
      <c r="N2052" s="109"/>
      <c r="O2052" s="137"/>
      <c r="P2052" s="137"/>
    </row>
    <row r="2053" spans="1:16">
      <c r="A2053" s="162"/>
      <c r="B2053" s="130"/>
      <c r="C2053" s="159"/>
      <c r="D2053" s="109"/>
      <c r="E2053" s="171"/>
      <c r="F2053" s="109"/>
      <c r="G2053" s="171"/>
      <c r="H2053" s="109"/>
      <c r="I2053" s="137"/>
      <c r="J2053" s="133"/>
      <c r="K2053" s="137"/>
      <c r="L2053" s="109"/>
      <c r="M2053" s="172"/>
      <c r="N2053" s="109"/>
      <c r="O2053" s="137"/>
      <c r="P2053" s="137"/>
    </row>
    <row r="2054" spans="1:16">
      <c r="A2054" s="130"/>
      <c r="B2054" s="130"/>
      <c r="C2054" s="159"/>
      <c r="D2054" s="109"/>
      <c r="E2054" s="171"/>
      <c r="F2054" s="109"/>
      <c r="G2054" s="171"/>
      <c r="H2054" s="109"/>
      <c r="I2054" s="137"/>
      <c r="J2054" s="133"/>
      <c r="K2054" s="137"/>
      <c r="L2054" s="109"/>
      <c r="M2054" s="172"/>
      <c r="N2054" s="109"/>
      <c r="O2054" s="137"/>
      <c r="P2054" s="137"/>
    </row>
    <row r="2055" spans="1:16">
      <c r="A2055" s="130"/>
      <c r="B2055" s="130"/>
      <c r="C2055" s="159"/>
      <c r="D2055" s="109"/>
      <c r="E2055" s="171"/>
      <c r="F2055" s="109"/>
      <c r="G2055" s="171"/>
      <c r="H2055" s="109"/>
      <c r="I2055" s="137"/>
      <c r="J2055" s="133"/>
      <c r="K2055" s="137"/>
      <c r="L2055" s="109"/>
      <c r="M2055" s="172"/>
      <c r="N2055" s="109"/>
      <c r="O2055" s="137"/>
      <c r="P2055" s="137"/>
    </row>
    <row r="2056" spans="1:16">
      <c r="A2056" s="130"/>
      <c r="B2056" s="130"/>
      <c r="C2056" s="159"/>
      <c r="D2056" s="109"/>
      <c r="E2056" s="171"/>
      <c r="F2056" s="109"/>
      <c r="G2056" s="171"/>
      <c r="H2056" s="109"/>
      <c r="I2056" s="137"/>
      <c r="J2056" s="133"/>
      <c r="K2056" s="137"/>
      <c r="L2056" s="109"/>
      <c r="M2056" s="172"/>
      <c r="N2056" s="109"/>
      <c r="O2056" s="137"/>
      <c r="P2056" s="137"/>
    </row>
    <row r="2057" spans="1:16">
      <c r="A2057" s="130"/>
      <c r="B2057" s="130"/>
      <c r="C2057" s="159"/>
      <c r="D2057" s="109"/>
      <c r="E2057" s="171"/>
      <c r="F2057" s="109"/>
      <c r="G2057" s="171"/>
      <c r="H2057" s="109"/>
      <c r="I2057" s="137"/>
      <c r="J2057" s="133"/>
      <c r="K2057" s="137"/>
      <c r="L2057" s="109"/>
      <c r="M2057" s="172"/>
      <c r="N2057" s="109"/>
      <c r="O2057" s="137"/>
      <c r="P2057" s="137"/>
    </row>
    <row r="2058" spans="1:16">
      <c r="A2058" s="130"/>
      <c r="B2058" s="130"/>
      <c r="C2058" s="159"/>
      <c r="D2058" s="109"/>
      <c r="E2058" s="171"/>
      <c r="F2058" s="109"/>
      <c r="G2058" s="171"/>
      <c r="H2058" s="109"/>
      <c r="I2058" s="137"/>
      <c r="J2058" s="133"/>
      <c r="K2058" s="137"/>
      <c r="L2058" s="109"/>
      <c r="M2058" s="172"/>
      <c r="N2058" s="109"/>
      <c r="O2058" s="137"/>
      <c r="P2058" s="137"/>
    </row>
    <row r="2059" spans="1:16">
      <c r="A2059" s="130"/>
      <c r="B2059" s="130"/>
      <c r="C2059" s="159"/>
      <c r="D2059" s="109"/>
      <c r="E2059" s="171"/>
      <c r="F2059" s="109"/>
      <c r="G2059" s="171"/>
      <c r="H2059" s="109"/>
      <c r="I2059" s="137"/>
      <c r="J2059" s="133"/>
      <c r="K2059" s="137"/>
      <c r="L2059" s="109"/>
      <c r="M2059" s="172"/>
      <c r="N2059" s="109"/>
      <c r="O2059" s="137"/>
      <c r="P2059" s="137"/>
    </row>
    <row r="2060" spans="1:16">
      <c r="A2060" s="130"/>
      <c r="B2060" s="130"/>
      <c r="C2060" s="159"/>
      <c r="D2060" s="109"/>
      <c r="E2060" s="171"/>
      <c r="F2060" s="109"/>
      <c r="G2060" s="171"/>
      <c r="H2060" s="109"/>
      <c r="I2060" s="137"/>
      <c r="J2060" s="133"/>
      <c r="K2060" s="137"/>
      <c r="L2060" s="109"/>
      <c r="M2060" s="172"/>
      <c r="N2060" s="109"/>
      <c r="O2060" s="137"/>
      <c r="P2060" s="137"/>
    </row>
    <row r="2061" spans="1:16">
      <c r="A2061" s="130"/>
      <c r="B2061" s="130"/>
      <c r="C2061" s="159"/>
      <c r="D2061" s="109"/>
      <c r="E2061" s="171"/>
      <c r="F2061" s="109"/>
      <c r="G2061" s="171"/>
      <c r="H2061" s="109"/>
      <c r="I2061" s="137"/>
      <c r="J2061" s="133"/>
      <c r="K2061" s="137"/>
      <c r="L2061" s="109"/>
      <c r="M2061" s="172"/>
      <c r="N2061" s="109"/>
      <c r="O2061" s="137"/>
      <c r="P2061" s="137"/>
    </row>
    <row r="2062" spans="1:16">
      <c r="A2062" s="130"/>
      <c r="B2062" s="130"/>
      <c r="C2062" s="159"/>
      <c r="D2062" s="109"/>
      <c r="E2062" s="171"/>
      <c r="F2062" s="109"/>
      <c r="G2062" s="171"/>
      <c r="H2062" s="109"/>
      <c r="I2062" s="137"/>
      <c r="J2062" s="133"/>
      <c r="K2062" s="137"/>
      <c r="L2062" s="109"/>
      <c r="M2062" s="172"/>
      <c r="N2062" s="109"/>
      <c r="O2062" s="137"/>
      <c r="P2062" s="137"/>
    </row>
    <row r="2063" spans="1:16">
      <c r="A2063" s="130"/>
      <c r="B2063" s="130"/>
      <c r="C2063" s="159"/>
      <c r="D2063" s="109"/>
      <c r="E2063" s="171"/>
      <c r="F2063" s="109"/>
      <c r="G2063" s="171"/>
      <c r="H2063" s="109"/>
      <c r="I2063" s="137"/>
      <c r="J2063" s="133"/>
      <c r="K2063" s="137"/>
      <c r="L2063" s="109"/>
      <c r="M2063" s="172"/>
      <c r="N2063" s="109"/>
      <c r="O2063" s="137"/>
      <c r="P2063" s="137"/>
    </row>
    <row r="2064" spans="1:16">
      <c r="A2064" s="162"/>
      <c r="B2064" s="130"/>
      <c r="C2064" s="159"/>
      <c r="D2064" s="109"/>
      <c r="E2064" s="171"/>
      <c r="F2064" s="109"/>
      <c r="G2064" s="171"/>
      <c r="H2064" s="109"/>
      <c r="I2064" s="137"/>
      <c r="J2064" s="133"/>
      <c r="K2064" s="137"/>
      <c r="L2064" s="109"/>
      <c r="M2064" s="172"/>
      <c r="N2064" s="109"/>
      <c r="O2064" s="137"/>
      <c r="P2064" s="137"/>
    </row>
    <row r="2065" spans="1:16">
      <c r="A2065" s="130"/>
      <c r="B2065" s="130"/>
      <c r="C2065" s="159"/>
      <c r="D2065" s="109"/>
      <c r="E2065" s="171"/>
      <c r="F2065" s="109"/>
      <c r="G2065" s="171"/>
      <c r="H2065" s="109"/>
      <c r="I2065" s="137"/>
      <c r="J2065" s="133"/>
      <c r="K2065" s="137"/>
      <c r="L2065" s="109"/>
      <c r="M2065" s="172"/>
      <c r="N2065" s="109"/>
      <c r="O2065" s="137"/>
      <c r="P2065" s="137"/>
    </row>
    <row r="2066" spans="1:16">
      <c r="A2066" s="130"/>
      <c r="B2066" s="130"/>
      <c r="C2066" s="159"/>
      <c r="D2066" s="109"/>
      <c r="E2066" s="171"/>
      <c r="F2066" s="109"/>
      <c r="G2066" s="171"/>
      <c r="H2066" s="109"/>
      <c r="I2066" s="137"/>
      <c r="J2066" s="133"/>
      <c r="K2066" s="137"/>
      <c r="L2066" s="109"/>
      <c r="M2066" s="172"/>
      <c r="N2066" s="109"/>
      <c r="O2066" s="137"/>
      <c r="P2066" s="137"/>
    </row>
    <row r="2067" spans="1:16">
      <c r="A2067" s="130"/>
      <c r="B2067" s="130"/>
      <c r="C2067" s="159"/>
      <c r="D2067" s="109"/>
      <c r="E2067" s="171"/>
      <c r="F2067" s="109"/>
      <c r="G2067" s="171"/>
      <c r="H2067" s="109"/>
      <c r="I2067" s="137"/>
      <c r="J2067" s="133"/>
      <c r="K2067" s="137"/>
      <c r="L2067" s="109"/>
      <c r="M2067" s="172"/>
      <c r="N2067" s="109"/>
      <c r="O2067" s="137"/>
      <c r="P2067" s="137"/>
    </row>
    <row r="2068" spans="1:16">
      <c r="A2068" s="130"/>
      <c r="B2068" s="130"/>
      <c r="C2068" s="159"/>
      <c r="D2068" s="109"/>
      <c r="E2068" s="171"/>
      <c r="F2068" s="109"/>
      <c r="G2068" s="171"/>
      <c r="H2068" s="109"/>
      <c r="I2068" s="137"/>
      <c r="J2068" s="133"/>
      <c r="K2068" s="137"/>
      <c r="L2068" s="109"/>
      <c r="M2068" s="172"/>
      <c r="N2068" s="109"/>
      <c r="O2068" s="137"/>
      <c r="P2068" s="137"/>
    </row>
    <row r="2069" spans="1:16">
      <c r="A2069" s="130"/>
      <c r="B2069" s="130"/>
      <c r="C2069" s="159"/>
      <c r="D2069" s="109"/>
      <c r="E2069" s="171"/>
      <c r="F2069" s="109"/>
      <c r="G2069" s="171"/>
      <c r="H2069" s="109"/>
      <c r="I2069" s="137"/>
      <c r="J2069" s="133"/>
      <c r="K2069" s="137"/>
      <c r="L2069" s="109"/>
      <c r="M2069" s="172"/>
      <c r="N2069" s="109"/>
      <c r="O2069" s="137"/>
      <c r="P2069" s="137"/>
    </row>
    <row r="2070" spans="1:16">
      <c r="A2070" s="130"/>
      <c r="B2070" s="130"/>
      <c r="C2070" s="159"/>
      <c r="D2070" s="109"/>
      <c r="E2070" s="171"/>
      <c r="F2070" s="109"/>
      <c r="G2070" s="171"/>
      <c r="H2070" s="109"/>
      <c r="I2070" s="137"/>
      <c r="J2070" s="133"/>
      <c r="K2070" s="137"/>
      <c r="L2070" s="109"/>
      <c r="M2070" s="172"/>
      <c r="N2070" s="109"/>
      <c r="O2070" s="137"/>
      <c r="P2070" s="137"/>
    </row>
    <row r="2071" spans="1:16">
      <c r="A2071" s="130"/>
      <c r="B2071" s="130"/>
      <c r="C2071" s="159"/>
      <c r="D2071" s="109"/>
      <c r="E2071" s="171"/>
      <c r="F2071" s="109"/>
      <c r="G2071" s="171"/>
      <c r="H2071" s="109"/>
      <c r="I2071" s="137"/>
      <c r="J2071" s="133"/>
      <c r="K2071" s="137"/>
      <c r="L2071" s="109"/>
      <c r="M2071" s="172"/>
      <c r="N2071" s="109"/>
      <c r="O2071" s="137"/>
      <c r="P2071" s="137"/>
    </row>
    <row r="2072" spans="1:16">
      <c r="A2072" s="130"/>
      <c r="B2072" s="130"/>
      <c r="C2072" s="159"/>
      <c r="D2072" s="109"/>
      <c r="E2072" s="171"/>
      <c r="F2072" s="109"/>
      <c r="G2072" s="171"/>
      <c r="H2072" s="109"/>
      <c r="I2072" s="137"/>
      <c r="J2072" s="133"/>
      <c r="K2072" s="137"/>
      <c r="L2072" s="109"/>
      <c r="M2072" s="172"/>
      <c r="N2072" s="109"/>
      <c r="O2072" s="137"/>
      <c r="P2072" s="137"/>
    </row>
    <row r="2073" spans="1:16">
      <c r="A2073" s="130"/>
      <c r="B2073" s="130"/>
      <c r="C2073" s="159"/>
      <c r="D2073" s="109"/>
      <c r="E2073" s="171"/>
      <c r="F2073" s="109"/>
      <c r="G2073" s="171"/>
      <c r="H2073" s="109"/>
      <c r="I2073" s="137"/>
      <c r="J2073" s="133"/>
      <c r="K2073" s="137"/>
      <c r="L2073" s="109"/>
      <c r="M2073" s="172"/>
      <c r="N2073" s="109"/>
      <c r="O2073" s="137"/>
      <c r="P2073" s="137"/>
    </row>
    <row r="2074" spans="1:16">
      <c r="A2074" s="130"/>
      <c r="B2074" s="130"/>
      <c r="C2074" s="159"/>
      <c r="D2074" s="109"/>
      <c r="E2074" s="171"/>
      <c r="F2074" s="109"/>
      <c r="G2074" s="171"/>
      <c r="H2074" s="109"/>
      <c r="I2074" s="137"/>
      <c r="J2074" s="133"/>
      <c r="K2074" s="137"/>
      <c r="L2074" s="109"/>
      <c r="M2074" s="172"/>
      <c r="N2074" s="109"/>
      <c r="O2074" s="137"/>
      <c r="P2074" s="137"/>
    </row>
    <row r="2075" spans="1:16">
      <c r="A2075" s="162"/>
      <c r="B2075" s="130"/>
      <c r="C2075" s="159"/>
      <c r="D2075" s="109"/>
      <c r="E2075" s="171"/>
      <c r="F2075" s="109"/>
      <c r="G2075" s="171"/>
      <c r="H2075" s="109"/>
      <c r="I2075" s="137"/>
      <c r="J2075" s="133"/>
      <c r="K2075" s="137"/>
      <c r="L2075" s="109"/>
      <c r="M2075" s="172"/>
      <c r="N2075" s="109"/>
      <c r="O2075" s="137"/>
      <c r="P2075" s="137"/>
    </row>
    <row r="2076" spans="1:16">
      <c r="A2076" s="130"/>
      <c r="B2076" s="130"/>
      <c r="C2076" s="159"/>
      <c r="D2076" s="109"/>
      <c r="E2076" s="171"/>
      <c r="F2076" s="109"/>
      <c r="G2076" s="171"/>
      <c r="H2076" s="109"/>
      <c r="I2076" s="137"/>
      <c r="J2076" s="133"/>
      <c r="K2076" s="137"/>
      <c r="L2076" s="109"/>
      <c r="M2076" s="172"/>
      <c r="N2076" s="109"/>
      <c r="O2076" s="137"/>
      <c r="P2076" s="137"/>
    </row>
    <row r="2077" spans="1:16">
      <c r="A2077" s="130"/>
      <c r="B2077" s="130"/>
      <c r="C2077" s="159"/>
      <c r="D2077" s="109"/>
      <c r="E2077" s="171"/>
      <c r="F2077" s="109"/>
      <c r="G2077" s="171"/>
      <c r="H2077" s="109"/>
      <c r="I2077" s="137"/>
      <c r="J2077" s="133"/>
      <c r="K2077" s="137"/>
      <c r="L2077" s="109"/>
      <c r="M2077" s="172"/>
      <c r="N2077" s="109"/>
      <c r="O2077" s="137"/>
      <c r="P2077" s="137"/>
    </row>
    <row r="2078" spans="1:16">
      <c r="A2078" s="130"/>
      <c r="B2078" s="130"/>
      <c r="C2078" s="159"/>
      <c r="D2078" s="109"/>
      <c r="E2078" s="171"/>
      <c r="F2078" s="109"/>
      <c r="G2078" s="171"/>
      <c r="H2078" s="109"/>
      <c r="I2078" s="137"/>
      <c r="J2078" s="133"/>
      <c r="K2078" s="137"/>
      <c r="L2078" s="109"/>
      <c r="M2078" s="172"/>
      <c r="N2078" s="109"/>
      <c r="O2078" s="137"/>
      <c r="P2078" s="137"/>
    </row>
    <row r="2079" spans="1:16">
      <c r="A2079" s="130"/>
      <c r="B2079" s="130"/>
      <c r="C2079" s="159"/>
      <c r="D2079" s="109"/>
      <c r="E2079" s="171"/>
      <c r="F2079" s="109"/>
      <c r="G2079" s="171"/>
      <c r="H2079" s="109"/>
      <c r="I2079" s="137"/>
      <c r="J2079" s="133"/>
      <c r="K2079" s="137"/>
      <c r="L2079" s="109"/>
      <c r="M2079" s="172"/>
      <c r="N2079" s="109"/>
      <c r="O2079" s="137"/>
      <c r="P2079" s="137"/>
    </row>
    <row r="2080" spans="1:16">
      <c r="A2080" s="130"/>
      <c r="B2080" s="130"/>
      <c r="C2080" s="159"/>
      <c r="D2080" s="109"/>
      <c r="E2080" s="171"/>
      <c r="F2080" s="109"/>
      <c r="G2080" s="171"/>
      <c r="H2080" s="109"/>
      <c r="I2080" s="137"/>
      <c r="J2080" s="133"/>
      <c r="K2080" s="137"/>
      <c r="L2080" s="109"/>
      <c r="M2080" s="172"/>
      <c r="N2080" s="109"/>
      <c r="O2080" s="137"/>
      <c r="P2080" s="137"/>
    </row>
    <row r="2081" spans="1:16">
      <c r="A2081" s="130"/>
      <c r="B2081" s="130"/>
      <c r="C2081" s="159"/>
      <c r="D2081" s="109"/>
      <c r="E2081" s="171"/>
      <c r="F2081" s="109"/>
      <c r="G2081" s="171"/>
      <c r="H2081" s="109"/>
      <c r="I2081" s="137"/>
      <c r="J2081" s="133"/>
      <c r="K2081" s="137"/>
      <c r="L2081" s="109"/>
      <c r="M2081" s="172"/>
      <c r="N2081" s="109"/>
      <c r="O2081" s="137"/>
      <c r="P2081" s="137"/>
    </row>
    <row r="2082" spans="1:16">
      <c r="A2082" s="130"/>
      <c r="B2082" s="130"/>
      <c r="C2082" s="159"/>
      <c r="D2082" s="109"/>
      <c r="E2082" s="171"/>
      <c r="F2082" s="109"/>
      <c r="G2082" s="171"/>
      <c r="H2082" s="109"/>
      <c r="I2082" s="137"/>
      <c r="J2082" s="133"/>
      <c r="K2082" s="137"/>
      <c r="L2082" s="109"/>
      <c r="M2082" s="172"/>
      <c r="N2082" s="109"/>
      <c r="O2082" s="137"/>
      <c r="P2082" s="137"/>
    </row>
    <row r="2083" spans="1:16">
      <c r="A2083" s="130"/>
      <c r="B2083" s="130"/>
      <c r="C2083" s="159"/>
      <c r="D2083" s="109"/>
      <c r="E2083" s="171"/>
      <c r="F2083" s="109"/>
      <c r="G2083" s="171"/>
      <c r="H2083" s="109"/>
      <c r="I2083" s="137"/>
      <c r="J2083" s="133"/>
      <c r="K2083" s="137"/>
      <c r="L2083" s="109"/>
      <c r="M2083" s="172"/>
      <c r="N2083" s="109"/>
      <c r="O2083" s="137"/>
      <c r="P2083" s="137"/>
    </row>
    <row r="2084" spans="1:16">
      <c r="A2084" s="130"/>
      <c r="B2084" s="130"/>
      <c r="C2084" s="159"/>
      <c r="D2084" s="109"/>
      <c r="E2084" s="171"/>
      <c r="F2084" s="109"/>
      <c r="G2084" s="171"/>
      <c r="H2084" s="109"/>
      <c r="I2084" s="137"/>
      <c r="J2084" s="133"/>
      <c r="K2084" s="137"/>
      <c r="L2084" s="109"/>
      <c r="M2084" s="172"/>
      <c r="N2084" s="109"/>
      <c r="O2084" s="137"/>
      <c r="P2084" s="137"/>
    </row>
    <row r="2085" spans="1:16">
      <c r="A2085" s="130"/>
      <c r="B2085" s="130"/>
      <c r="C2085" s="159"/>
      <c r="D2085" s="109"/>
      <c r="E2085" s="171"/>
      <c r="F2085" s="109"/>
      <c r="G2085" s="171"/>
      <c r="H2085" s="109"/>
      <c r="I2085" s="137"/>
      <c r="J2085" s="133"/>
      <c r="K2085" s="137"/>
      <c r="L2085" s="109"/>
      <c r="M2085" s="172"/>
      <c r="N2085" s="109"/>
      <c r="O2085" s="137"/>
      <c r="P2085" s="137"/>
    </row>
    <row r="2086" spans="1:16">
      <c r="A2086" s="162"/>
      <c r="B2086" s="130"/>
      <c r="C2086" s="159"/>
      <c r="D2086" s="109"/>
      <c r="E2086" s="171"/>
      <c r="F2086" s="109"/>
      <c r="G2086" s="171"/>
      <c r="H2086" s="109"/>
      <c r="I2086" s="137"/>
      <c r="J2086" s="133"/>
      <c r="K2086" s="137"/>
      <c r="L2086" s="109"/>
      <c r="M2086" s="172"/>
      <c r="N2086" s="109"/>
      <c r="O2086" s="137"/>
      <c r="P2086" s="137"/>
    </row>
    <row r="2087" spans="1:16">
      <c r="A2087" s="130"/>
      <c r="B2087" s="130"/>
      <c r="C2087" s="159"/>
      <c r="D2087" s="109"/>
      <c r="E2087" s="171"/>
      <c r="F2087" s="109"/>
      <c r="G2087" s="171"/>
      <c r="H2087" s="109"/>
      <c r="I2087" s="137"/>
      <c r="J2087" s="133"/>
      <c r="K2087" s="137"/>
      <c r="L2087" s="109"/>
      <c r="M2087" s="172"/>
      <c r="N2087" s="109"/>
      <c r="O2087" s="137"/>
      <c r="P2087" s="137"/>
    </row>
    <row r="2088" spans="1:16">
      <c r="A2088" s="130"/>
      <c r="B2088" s="130"/>
      <c r="C2088" s="159"/>
      <c r="D2088" s="109"/>
      <c r="E2088" s="171"/>
      <c r="F2088" s="109"/>
      <c r="G2088" s="171"/>
      <c r="H2088" s="109"/>
      <c r="I2088" s="137"/>
      <c r="J2088" s="133"/>
      <c r="K2088" s="137"/>
      <c r="L2088" s="109"/>
      <c r="M2088" s="172"/>
      <c r="N2088" s="109"/>
      <c r="O2088" s="137"/>
      <c r="P2088" s="137"/>
    </row>
    <row r="2089" spans="1:16">
      <c r="A2089" s="130"/>
      <c r="B2089" s="130"/>
      <c r="C2089" s="159"/>
      <c r="D2089" s="109"/>
      <c r="E2089" s="171"/>
      <c r="F2089" s="109"/>
      <c r="G2089" s="171"/>
      <c r="H2089" s="109"/>
      <c r="I2089" s="137"/>
      <c r="J2089" s="133"/>
      <c r="K2089" s="137"/>
      <c r="L2089" s="109"/>
      <c r="M2089" s="172"/>
      <c r="N2089" s="109"/>
      <c r="O2089" s="137"/>
      <c r="P2089" s="137"/>
    </row>
    <row r="2090" spans="1:16">
      <c r="A2090" s="130"/>
      <c r="B2090" s="130"/>
      <c r="C2090" s="159"/>
      <c r="D2090" s="109"/>
      <c r="E2090" s="171"/>
      <c r="F2090" s="109"/>
      <c r="G2090" s="171"/>
      <c r="H2090" s="109"/>
      <c r="I2090" s="137"/>
      <c r="J2090" s="133"/>
      <c r="K2090" s="137"/>
      <c r="L2090" s="109"/>
      <c r="M2090" s="172"/>
      <c r="N2090" s="109"/>
      <c r="O2090" s="137"/>
      <c r="P2090" s="137"/>
    </row>
    <row r="2091" spans="1:16">
      <c r="A2091" s="130"/>
      <c r="B2091" s="130"/>
      <c r="C2091" s="159"/>
      <c r="D2091" s="109"/>
      <c r="E2091" s="171"/>
      <c r="F2091" s="109"/>
      <c r="G2091" s="171"/>
      <c r="H2091" s="109"/>
      <c r="I2091" s="137"/>
      <c r="J2091" s="133"/>
      <c r="K2091" s="137"/>
      <c r="L2091" s="109"/>
      <c r="M2091" s="172"/>
      <c r="N2091" s="109"/>
      <c r="O2091" s="137"/>
      <c r="P2091" s="137"/>
    </row>
    <row r="2092" spans="1:16">
      <c r="A2092" s="130"/>
      <c r="B2092" s="130"/>
      <c r="C2092" s="159"/>
      <c r="D2092" s="109"/>
      <c r="E2092" s="171"/>
      <c r="F2092" s="109"/>
      <c r="G2092" s="171"/>
      <c r="H2092" s="109"/>
      <c r="I2092" s="137"/>
      <c r="J2092" s="133"/>
      <c r="K2092" s="137"/>
      <c r="L2092" s="109"/>
      <c r="M2092" s="172"/>
      <c r="N2092" s="109"/>
      <c r="O2092" s="137"/>
      <c r="P2092" s="137"/>
    </row>
    <row r="2093" spans="1:16">
      <c r="A2093" s="130"/>
      <c r="B2093" s="130"/>
      <c r="C2093" s="159"/>
      <c r="D2093" s="109"/>
      <c r="E2093" s="171"/>
      <c r="F2093" s="109"/>
      <c r="G2093" s="171"/>
      <c r="H2093" s="109"/>
      <c r="I2093" s="137"/>
      <c r="J2093" s="133"/>
      <c r="K2093" s="137"/>
      <c r="L2093" s="109"/>
      <c r="M2093" s="172"/>
      <c r="N2093" s="109"/>
      <c r="O2093" s="137"/>
      <c r="P2093" s="137"/>
    </row>
    <row r="2094" spans="1:16">
      <c r="A2094" s="130"/>
      <c r="B2094" s="130"/>
      <c r="C2094" s="159"/>
      <c r="D2094" s="109"/>
      <c r="E2094" s="171"/>
      <c r="F2094" s="109"/>
      <c r="G2094" s="171"/>
      <c r="H2094" s="109"/>
      <c r="I2094" s="137"/>
      <c r="J2094" s="133"/>
      <c r="K2094" s="137"/>
      <c r="L2094" s="109"/>
      <c r="M2094" s="172"/>
      <c r="N2094" s="109"/>
      <c r="O2094" s="137"/>
      <c r="P2094" s="137"/>
    </row>
    <row r="2095" spans="1:16">
      <c r="A2095" s="130"/>
      <c r="B2095" s="130"/>
      <c r="C2095" s="159"/>
      <c r="D2095" s="109"/>
      <c r="E2095" s="171"/>
      <c r="F2095" s="109"/>
      <c r="G2095" s="171"/>
      <c r="H2095" s="109"/>
      <c r="I2095" s="137"/>
      <c r="J2095" s="133"/>
      <c r="K2095" s="137"/>
      <c r="L2095" s="109"/>
      <c r="M2095" s="172"/>
      <c r="N2095" s="109"/>
      <c r="O2095" s="137"/>
      <c r="P2095" s="137"/>
    </row>
    <row r="2096" spans="1:16">
      <c r="A2096" s="130"/>
      <c r="B2096" s="130"/>
      <c r="C2096" s="159"/>
      <c r="D2096" s="109"/>
      <c r="E2096" s="171"/>
      <c r="F2096" s="109"/>
      <c r="G2096" s="171"/>
      <c r="H2096" s="109"/>
      <c r="I2096" s="137"/>
      <c r="J2096" s="133"/>
      <c r="K2096" s="137"/>
      <c r="L2096" s="109"/>
      <c r="M2096" s="172"/>
      <c r="N2096" s="109"/>
      <c r="O2096" s="137"/>
      <c r="P2096" s="137"/>
    </row>
    <row r="2097" spans="1:16">
      <c r="A2097" s="162"/>
      <c r="B2097" s="130"/>
      <c r="C2097" s="159"/>
      <c r="D2097" s="109"/>
      <c r="E2097" s="171"/>
      <c r="F2097" s="109"/>
      <c r="G2097" s="171"/>
      <c r="H2097" s="109"/>
      <c r="I2097" s="137"/>
      <c r="J2097" s="133"/>
      <c r="K2097" s="137"/>
      <c r="L2097" s="109"/>
      <c r="M2097" s="172"/>
      <c r="N2097" s="109"/>
      <c r="O2097" s="137"/>
      <c r="P2097" s="137"/>
    </row>
    <row r="2098" spans="1:16">
      <c r="A2098" s="130"/>
      <c r="B2098" s="130"/>
      <c r="C2098" s="159"/>
      <c r="D2098" s="109"/>
      <c r="E2098" s="171"/>
      <c r="F2098" s="109"/>
      <c r="G2098" s="171"/>
      <c r="H2098" s="109"/>
      <c r="I2098" s="137"/>
      <c r="J2098" s="133"/>
      <c r="K2098" s="137"/>
      <c r="L2098" s="109"/>
      <c r="M2098" s="172"/>
      <c r="N2098" s="109"/>
      <c r="O2098" s="137"/>
      <c r="P2098" s="137"/>
    </row>
    <row r="2099" spans="1:16">
      <c r="A2099" s="130"/>
      <c r="B2099" s="130"/>
      <c r="C2099" s="159"/>
      <c r="D2099" s="109"/>
      <c r="E2099" s="171"/>
      <c r="F2099" s="109"/>
      <c r="G2099" s="171"/>
      <c r="H2099" s="109"/>
      <c r="I2099" s="137"/>
      <c r="J2099" s="133"/>
      <c r="K2099" s="137"/>
      <c r="L2099" s="109"/>
      <c r="M2099" s="172"/>
      <c r="N2099" s="109"/>
      <c r="O2099" s="137"/>
      <c r="P2099" s="137"/>
    </row>
    <row r="2100" spans="1:16">
      <c r="A2100" s="130"/>
      <c r="B2100" s="130"/>
      <c r="C2100" s="159"/>
      <c r="D2100" s="109"/>
      <c r="E2100" s="171"/>
      <c r="F2100" s="109"/>
      <c r="G2100" s="171"/>
      <c r="H2100" s="109"/>
      <c r="I2100" s="137"/>
      <c r="J2100" s="133"/>
      <c r="K2100" s="137"/>
      <c r="L2100" s="109"/>
      <c r="M2100" s="172"/>
      <c r="N2100" s="109"/>
      <c r="O2100" s="137"/>
      <c r="P2100" s="137"/>
    </row>
    <row r="2101" spans="1:16">
      <c r="A2101" s="130"/>
      <c r="B2101" s="130"/>
      <c r="C2101" s="159"/>
      <c r="D2101" s="109"/>
      <c r="E2101" s="171"/>
      <c r="F2101" s="109"/>
      <c r="G2101" s="171"/>
      <c r="H2101" s="109"/>
      <c r="I2101" s="137"/>
      <c r="J2101" s="133"/>
      <c r="K2101" s="137"/>
      <c r="L2101" s="109"/>
      <c r="M2101" s="172"/>
      <c r="N2101" s="109"/>
      <c r="O2101" s="137"/>
      <c r="P2101" s="137"/>
    </row>
    <row r="2102" spans="1:16">
      <c r="A2102" s="130"/>
      <c r="B2102" s="130"/>
      <c r="C2102" s="159"/>
      <c r="D2102" s="109"/>
      <c r="E2102" s="171"/>
      <c r="F2102" s="109"/>
      <c r="G2102" s="171"/>
      <c r="H2102" s="109"/>
      <c r="I2102" s="137"/>
      <c r="J2102" s="133"/>
      <c r="K2102" s="137"/>
      <c r="L2102" s="109"/>
      <c r="M2102" s="172"/>
      <c r="N2102" s="109"/>
      <c r="O2102" s="137"/>
      <c r="P2102" s="137"/>
    </row>
    <row r="2103" spans="1:16">
      <c r="A2103" s="130"/>
      <c r="B2103" s="130"/>
      <c r="C2103" s="159"/>
      <c r="D2103" s="109"/>
      <c r="E2103" s="171"/>
      <c r="F2103" s="109"/>
      <c r="G2103" s="171"/>
      <c r="H2103" s="109"/>
      <c r="I2103" s="137"/>
      <c r="J2103" s="133"/>
      <c r="K2103" s="137"/>
      <c r="L2103" s="109"/>
      <c r="M2103" s="172"/>
      <c r="N2103" s="109"/>
      <c r="O2103" s="137"/>
      <c r="P2103" s="137"/>
    </row>
    <row r="2104" spans="1:16">
      <c r="A2104" s="130"/>
      <c r="B2104" s="130"/>
      <c r="C2104" s="159"/>
      <c r="D2104" s="109"/>
      <c r="E2104" s="171"/>
      <c r="F2104" s="109"/>
      <c r="G2104" s="171"/>
      <c r="H2104" s="109"/>
      <c r="I2104" s="137"/>
      <c r="J2104" s="133"/>
      <c r="K2104" s="137"/>
      <c r="L2104" s="109"/>
      <c r="M2104" s="172"/>
      <c r="N2104" s="109"/>
      <c r="O2104" s="137"/>
      <c r="P2104" s="137"/>
    </row>
    <row r="2105" spans="1:16">
      <c r="A2105" s="130"/>
      <c r="B2105" s="130"/>
      <c r="C2105" s="159"/>
      <c r="D2105" s="109"/>
      <c r="E2105" s="171"/>
      <c r="F2105" s="109"/>
      <c r="G2105" s="171"/>
      <c r="H2105" s="109"/>
      <c r="I2105" s="137"/>
      <c r="J2105" s="133"/>
      <c r="K2105" s="137"/>
      <c r="L2105" s="109"/>
      <c r="M2105" s="172"/>
      <c r="N2105" s="109"/>
      <c r="O2105" s="137"/>
      <c r="P2105" s="137"/>
    </row>
    <row r="2106" spans="1:16">
      <c r="A2106" s="130"/>
      <c r="B2106" s="130"/>
      <c r="C2106" s="159"/>
      <c r="D2106" s="109"/>
      <c r="E2106" s="171"/>
      <c r="F2106" s="109"/>
      <c r="G2106" s="171"/>
      <c r="H2106" s="109"/>
      <c r="I2106" s="137"/>
      <c r="J2106" s="133"/>
      <c r="K2106" s="137"/>
      <c r="L2106" s="109"/>
      <c r="M2106" s="172"/>
      <c r="N2106" s="109"/>
      <c r="O2106" s="137"/>
      <c r="P2106" s="137"/>
    </row>
    <row r="2107" spans="1:16">
      <c r="A2107" s="130"/>
      <c r="B2107" s="130"/>
      <c r="C2107" s="159"/>
      <c r="D2107" s="109"/>
      <c r="E2107" s="171"/>
      <c r="F2107" s="109"/>
      <c r="G2107" s="171"/>
      <c r="H2107" s="109"/>
      <c r="I2107" s="137"/>
      <c r="J2107" s="133"/>
      <c r="K2107" s="137"/>
      <c r="L2107" s="109"/>
      <c r="M2107" s="172"/>
      <c r="N2107" s="109"/>
      <c r="O2107" s="137"/>
      <c r="P2107" s="137"/>
    </row>
    <row r="2108" spans="1:16">
      <c r="A2108" s="162"/>
      <c r="B2108" s="130"/>
      <c r="C2108" s="159"/>
      <c r="D2108" s="109"/>
      <c r="E2108" s="171"/>
      <c r="F2108" s="109"/>
      <c r="G2108" s="171"/>
      <c r="H2108" s="109"/>
      <c r="I2108" s="137"/>
      <c r="J2108" s="133"/>
      <c r="K2108" s="137"/>
      <c r="L2108" s="109"/>
      <c r="M2108" s="172"/>
      <c r="N2108" s="109"/>
      <c r="O2108" s="137"/>
      <c r="P2108" s="137"/>
    </row>
    <row r="2109" spans="1:16">
      <c r="A2109" s="130"/>
      <c r="B2109" s="130"/>
      <c r="C2109" s="159"/>
      <c r="D2109" s="109"/>
      <c r="E2109" s="171"/>
      <c r="F2109" s="109"/>
      <c r="G2109" s="171"/>
      <c r="H2109" s="109"/>
      <c r="I2109" s="137"/>
      <c r="J2109" s="133"/>
      <c r="K2109" s="137"/>
      <c r="L2109" s="109"/>
      <c r="M2109" s="172"/>
      <c r="N2109" s="109"/>
      <c r="O2109" s="137"/>
      <c r="P2109" s="137"/>
    </row>
    <row r="2110" spans="1:16">
      <c r="A2110" s="130"/>
      <c r="B2110" s="130"/>
      <c r="C2110" s="159"/>
      <c r="D2110" s="109"/>
      <c r="E2110" s="171"/>
      <c r="F2110" s="109"/>
      <c r="G2110" s="171"/>
      <c r="H2110" s="109"/>
      <c r="I2110" s="137"/>
      <c r="J2110" s="133"/>
      <c r="K2110" s="137"/>
      <c r="L2110" s="109"/>
      <c r="M2110" s="172"/>
      <c r="N2110" s="109"/>
      <c r="O2110" s="137"/>
      <c r="P2110" s="137"/>
    </row>
    <row r="2111" spans="1:16">
      <c r="A2111" s="130"/>
      <c r="B2111" s="130"/>
      <c r="C2111" s="159"/>
      <c r="D2111" s="109"/>
      <c r="E2111" s="171"/>
      <c r="F2111" s="109"/>
      <c r="G2111" s="171"/>
      <c r="H2111" s="109"/>
      <c r="I2111" s="137"/>
      <c r="J2111" s="133"/>
      <c r="K2111" s="137"/>
      <c r="L2111" s="109"/>
      <c r="M2111" s="172"/>
      <c r="N2111" s="109"/>
      <c r="O2111" s="137"/>
      <c r="P2111" s="137"/>
    </row>
    <row r="2112" spans="1:16">
      <c r="A2112" s="130"/>
      <c r="B2112" s="130"/>
      <c r="C2112" s="159"/>
      <c r="D2112" s="109"/>
      <c r="E2112" s="171"/>
      <c r="F2112" s="109"/>
      <c r="G2112" s="171"/>
      <c r="H2112" s="109"/>
      <c r="I2112" s="137"/>
      <c r="J2112" s="133"/>
      <c r="K2112" s="137"/>
      <c r="L2112" s="109"/>
      <c r="M2112" s="172"/>
      <c r="N2112" s="109"/>
      <c r="O2112" s="137"/>
      <c r="P2112" s="137"/>
    </row>
    <row r="2113" spans="1:16">
      <c r="A2113" s="130"/>
      <c r="B2113" s="130"/>
      <c r="C2113" s="159"/>
      <c r="D2113" s="109"/>
      <c r="E2113" s="171"/>
      <c r="F2113" s="109"/>
      <c r="G2113" s="171"/>
      <c r="H2113" s="109"/>
      <c r="I2113" s="137"/>
      <c r="J2113" s="133"/>
      <c r="K2113" s="137"/>
      <c r="L2113" s="109"/>
      <c r="M2113" s="172"/>
      <c r="N2113" s="109"/>
      <c r="O2113" s="137"/>
      <c r="P2113" s="137"/>
    </row>
    <row r="2114" spans="1:16">
      <c r="A2114" s="130"/>
      <c r="B2114" s="130"/>
      <c r="C2114" s="159"/>
      <c r="D2114" s="109"/>
      <c r="E2114" s="171"/>
      <c r="F2114" s="109"/>
      <c r="G2114" s="171"/>
      <c r="H2114" s="109"/>
      <c r="I2114" s="137"/>
      <c r="J2114" s="133"/>
      <c r="K2114" s="137"/>
      <c r="L2114" s="109"/>
      <c r="M2114" s="172"/>
      <c r="N2114" s="109"/>
      <c r="O2114" s="137"/>
      <c r="P2114" s="137"/>
    </row>
    <row r="2115" spans="1:16">
      <c r="A2115" s="130"/>
      <c r="B2115" s="130"/>
      <c r="C2115" s="159"/>
      <c r="D2115" s="109"/>
      <c r="E2115" s="171"/>
      <c r="F2115" s="109"/>
      <c r="G2115" s="171"/>
      <c r="H2115" s="109"/>
      <c r="I2115" s="137"/>
      <c r="J2115" s="133"/>
      <c r="K2115" s="137"/>
      <c r="L2115" s="109"/>
      <c r="M2115" s="172"/>
      <c r="N2115" s="109"/>
      <c r="O2115" s="137"/>
      <c r="P2115" s="137"/>
    </row>
    <row r="2116" spans="1:16">
      <c r="A2116" s="130"/>
      <c r="B2116" s="130"/>
      <c r="C2116" s="159"/>
      <c r="D2116" s="109"/>
      <c r="E2116" s="171"/>
      <c r="F2116" s="109"/>
      <c r="G2116" s="171"/>
      <c r="H2116" s="109"/>
      <c r="I2116" s="137"/>
      <c r="J2116" s="133"/>
      <c r="K2116" s="137"/>
      <c r="L2116" s="109"/>
      <c r="M2116" s="172"/>
      <c r="N2116" s="109"/>
      <c r="O2116" s="137"/>
      <c r="P2116" s="137"/>
    </row>
    <row r="2117" spans="1:16">
      <c r="A2117" s="130"/>
      <c r="B2117" s="130"/>
      <c r="C2117" s="159"/>
      <c r="D2117" s="109"/>
      <c r="E2117" s="171"/>
      <c r="F2117" s="109"/>
      <c r="G2117" s="171"/>
      <c r="H2117" s="109"/>
      <c r="I2117" s="137"/>
      <c r="J2117" s="133"/>
      <c r="K2117" s="137"/>
      <c r="L2117" s="109"/>
      <c r="M2117" s="172"/>
      <c r="N2117" s="109"/>
      <c r="O2117" s="137"/>
      <c r="P2117" s="137"/>
    </row>
    <row r="2118" spans="1:16">
      <c r="A2118" s="130"/>
      <c r="B2118" s="130"/>
      <c r="C2118" s="159"/>
      <c r="D2118" s="109"/>
      <c r="E2118" s="171"/>
      <c r="F2118" s="109"/>
      <c r="G2118" s="171"/>
      <c r="H2118" s="109"/>
      <c r="I2118" s="137"/>
      <c r="J2118" s="133"/>
      <c r="K2118" s="137"/>
      <c r="L2118" s="109"/>
      <c r="M2118" s="172"/>
      <c r="N2118" s="109"/>
      <c r="O2118" s="137"/>
      <c r="P2118" s="137"/>
    </row>
    <row r="2119" spans="1:16">
      <c r="A2119" s="162"/>
      <c r="B2119" s="130"/>
      <c r="C2119" s="159"/>
      <c r="D2119" s="109"/>
      <c r="E2119" s="171"/>
      <c r="F2119" s="109"/>
      <c r="G2119" s="171"/>
      <c r="H2119" s="109"/>
      <c r="I2119" s="137"/>
      <c r="J2119" s="133"/>
      <c r="K2119" s="137"/>
      <c r="L2119" s="109"/>
      <c r="M2119" s="172"/>
      <c r="N2119" s="109"/>
      <c r="O2119" s="137"/>
      <c r="P2119" s="137"/>
    </row>
    <row r="2120" spans="1:16">
      <c r="A2120" s="130"/>
      <c r="B2120" s="130"/>
      <c r="C2120" s="159"/>
      <c r="D2120" s="109"/>
      <c r="E2120" s="171"/>
      <c r="F2120" s="109"/>
      <c r="G2120" s="171"/>
      <c r="H2120" s="109"/>
      <c r="I2120" s="137"/>
      <c r="J2120" s="133"/>
      <c r="K2120" s="137"/>
      <c r="L2120" s="109"/>
      <c r="M2120" s="172"/>
      <c r="N2120" s="109"/>
      <c r="O2120" s="137"/>
      <c r="P2120" s="137"/>
    </row>
    <row r="2121" spans="1:16">
      <c r="A2121" s="130"/>
      <c r="B2121" s="130"/>
      <c r="C2121" s="159"/>
      <c r="D2121" s="109"/>
      <c r="E2121" s="171"/>
      <c r="F2121" s="109"/>
      <c r="G2121" s="171"/>
      <c r="H2121" s="109"/>
      <c r="I2121" s="137"/>
      <c r="J2121" s="133"/>
      <c r="K2121" s="137"/>
      <c r="L2121" s="109"/>
      <c r="M2121" s="172"/>
      <c r="N2121" s="109"/>
      <c r="O2121" s="137"/>
      <c r="P2121" s="137"/>
    </row>
    <row r="2122" spans="1:16">
      <c r="A2122" s="130"/>
      <c r="B2122" s="130"/>
      <c r="C2122" s="159"/>
      <c r="D2122" s="109"/>
      <c r="E2122" s="171"/>
      <c r="F2122" s="109"/>
      <c r="G2122" s="171"/>
      <c r="H2122" s="109"/>
      <c r="I2122" s="137"/>
      <c r="J2122" s="133"/>
      <c r="K2122" s="137"/>
      <c r="L2122" s="109"/>
      <c r="M2122" s="172"/>
      <c r="N2122" s="109"/>
      <c r="O2122" s="137"/>
      <c r="P2122" s="137"/>
    </row>
    <row r="2123" spans="1:16">
      <c r="A2123" s="130"/>
      <c r="B2123" s="130"/>
      <c r="C2123" s="159"/>
      <c r="D2123" s="109"/>
      <c r="E2123" s="171"/>
      <c r="F2123" s="109"/>
      <c r="G2123" s="171"/>
      <c r="H2123" s="109"/>
      <c r="I2123" s="137"/>
      <c r="J2123" s="133"/>
      <c r="K2123" s="137"/>
      <c r="L2123" s="109"/>
      <c r="M2123" s="172"/>
      <c r="N2123" s="109"/>
      <c r="O2123" s="137"/>
      <c r="P2123" s="137"/>
    </row>
    <row r="2124" spans="1:16">
      <c r="A2124" s="130"/>
      <c r="B2124" s="130"/>
      <c r="C2124" s="159"/>
      <c r="D2124" s="109"/>
      <c r="E2124" s="171"/>
      <c r="F2124" s="109"/>
      <c r="G2124" s="171"/>
      <c r="H2124" s="109"/>
      <c r="I2124" s="137"/>
      <c r="J2124" s="133"/>
      <c r="K2124" s="137"/>
      <c r="L2124" s="109"/>
      <c r="M2124" s="172"/>
      <c r="N2124" s="109"/>
      <c r="O2124" s="137"/>
      <c r="P2124" s="137"/>
    </row>
    <row r="2125" spans="1:16">
      <c r="A2125" s="130"/>
      <c r="B2125" s="130"/>
      <c r="C2125" s="159"/>
      <c r="D2125" s="109"/>
      <c r="E2125" s="171"/>
      <c r="F2125" s="109"/>
      <c r="G2125" s="171"/>
      <c r="H2125" s="109"/>
      <c r="I2125" s="137"/>
      <c r="J2125" s="133"/>
      <c r="K2125" s="137"/>
      <c r="L2125" s="109"/>
      <c r="M2125" s="172"/>
      <c r="N2125" s="109"/>
      <c r="O2125" s="137"/>
      <c r="P2125" s="137"/>
    </row>
    <row r="2126" spans="1:16">
      <c r="A2126" s="130"/>
      <c r="B2126" s="130"/>
      <c r="C2126" s="159"/>
      <c r="D2126" s="109"/>
      <c r="E2126" s="171"/>
      <c r="F2126" s="109"/>
      <c r="G2126" s="171"/>
      <c r="H2126" s="109"/>
      <c r="I2126" s="137"/>
      <c r="J2126" s="133"/>
      <c r="K2126" s="137"/>
      <c r="L2126" s="109"/>
      <c r="M2126" s="172"/>
      <c r="N2126" s="109"/>
      <c r="O2126" s="137"/>
      <c r="P2126" s="137"/>
    </row>
    <row r="2127" spans="1:16">
      <c r="A2127" s="130"/>
      <c r="B2127" s="130"/>
      <c r="C2127" s="159"/>
      <c r="D2127" s="109"/>
      <c r="E2127" s="171"/>
      <c r="F2127" s="109"/>
      <c r="G2127" s="171"/>
      <c r="H2127" s="109"/>
      <c r="I2127" s="137"/>
      <c r="J2127" s="133"/>
      <c r="K2127" s="137"/>
      <c r="L2127" s="109"/>
      <c r="M2127" s="172"/>
      <c r="N2127" s="109"/>
      <c r="O2127" s="137"/>
      <c r="P2127" s="137"/>
    </row>
    <row r="2128" spans="1:16">
      <c r="A2128" s="130"/>
      <c r="B2128" s="130"/>
      <c r="C2128" s="159"/>
      <c r="D2128" s="109"/>
      <c r="E2128" s="171"/>
      <c r="F2128" s="109"/>
      <c r="G2128" s="171"/>
      <c r="H2128" s="109"/>
      <c r="I2128" s="137"/>
      <c r="J2128" s="133"/>
      <c r="K2128" s="137"/>
      <c r="L2128" s="109"/>
      <c r="M2128" s="172"/>
      <c r="N2128" s="109"/>
      <c r="O2128" s="137"/>
      <c r="P2128" s="137"/>
    </row>
    <row r="2129" spans="1:16">
      <c r="A2129" s="130"/>
      <c r="B2129" s="130"/>
      <c r="C2129" s="159"/>
      <c r="D2129" s="109"/>
      <c r="E2129" s="171"/>
      <c r="F2129" s="109"/>
      <c r="G2129" s="171"/>
      <c r="H2129" s="109"/>
      <c r="I2129" s="137"/>
      <c r="J2129" s="133"/>
      <c r="K2129" s="137"/>
      <c r="L2129" s="109"/>
      <c r="M2129" s="172"/>
      <c r="N2129" s="109"/>
      <c r="O2129" s="137"/>
      <c r="P2129" s="137"/>
    </row>
    <row r="2130" spans="1:16">
      <c r="A2130" s="162"/>
      <c r="B2130" s="130"/>
      <c r="C2130" s="159"/>
      <c r="D2130" s="109"/>
      <c r="E2130" s="171"/>
      <c r="F2130" s="109"/>
      <c r="G2130" s="171"/>
      <c r="H2130" s="109"/>
      <c r="I2130" s="137"/>
      <c r="J2130" s="133"/>
      <c r="K2130" s="137"/>
      <c r="L2130" s="109"/>
      <c r="M2130" s="172"/>
      <c r="N2130" s="109"/>
      <c r="O2130" s="137"/>
      <c r="P2130" s="137"/>
    </row>
    <row r="2131" spans="1:16">
      <c r="A2131" s="130"/>
      <c r="B2131" s="130"/>
      <c r="C2131" s="159"/>
      <c r="D2131" s="109"/>
      <c r="E2131" s="171"/>
      <c r="F2131" s="109"/>
      <c r="G2131" s="171"/>
      <c r="H2131" s="109"/>
      <c r="I2131" s="137"/>
      <c r="J2131" s="133"/>
      <c r="K2131" s="137"/>
      <c r="L2131" s="109"/>
      <c r="M2131" s="172"/>
      <c r="N2131" s="109"/>
      <c r="O2131" s="137"/>
      <c r="P2131" s="137"/>
    </row>
    <row r="2132" spans="1:16">
      <c r="A2132" s="130"/>
      <c r="B2132" s="130"/>
      <c r="C2132" s="159"/>
      <c r="D2132" s="109"/>
      <c r="E2132" s="171"/>
      <c r="F2132" s="109"/>
      <c r="G2132" s="171"/>
      <c r="H2132" s="109"/>
      <c r="I2132" s="137"/>
      <c r="J2132" s="133"/>
      <c r="K2132" s="137"/>
      <c r="L2132" s="109"/>
      <c r="M2132" s="172"/>
      <c r="N2132" s="109"/>
      <c r="O2132" s="137"/>
      <c r="P2132" s="137"/>
    </row>
    <row r="2133" spans="1:16">
      <c r="A2133" s="130"/>
      <c r="B2133" s="130"/>
      <c r="C2133" s="159"/>
      <c r="D2133" s="109"/>
      <c r="E2133" s="171"/>
      <c r="F2133" s="109"/>
      <c r="G2133" s="171"/>
      <c r="H2133" s="109"/>
      <c r="I2133" s="137"/>
      <c r="J2133" s="133"/>
      <c r="K2133" s="137"/>
      <c r="L2133" s="109"/>
      <c r="M2133" s="172"/>
      <c r="N2133" s="109"/>
      <c r="O2133" s="137"/>
      <c r="P2133" s="137"/>
    </row>
    <row r="2134" spans="1:16">
      <c r="A2134" s="130"/>
      <c r="B2134" s="130"/>
      <c r="C2134" s="159"/>
      <c r="D2134" s="109"/>
      <c r="E2134" s="171"/>
      <c r="F2134" s="109"/>
      <c r="G2134" s="171"/>
      <c r="H2134" s="109"/>
      <c r="I2134" s="137"/>
      <c r="J2134" s="133"/>
      <c r="K2134" s="137"/>
      <c r="L2134" s="109"/>
      <c r="M2134" s="172"/>
      <c r="N2134" s="109"/>
      <c r="O2134" s="137"/>
      <c r="P2134" s="137"/>
    </row>
    <row r="2135" spans="1:16">
      <c r="A2135" s="130"/>
      <c r="B2135" s="130"/>
      <c r="C2135" s="159"/>
      <c r="D2135" s="109"/>
      <c r="E2135" s="171"/>
      <c r="F2135" s="109"/>
      <c r="G2135" s="171"/>
      <c r="H2135" s="109"/>
      <c r="I2135" s="137"/>
      <c r="J2135" s="133"/>
      <c r="K2135" s="137"/>
      <c r="L2135" s="109"/>
      <c r="M2135" s="172"/>
      <c r="N2135" s="109"/>
      <c r="O2135" s="137"/>
      <c r="P2135" s="137"/>
    </row>
    <row r="2136" spans="1:16">
      <c r="A2136" s="130"/>
      <c r="B2136" s="130"/>
      <c r="C2136" s="159"/>
      <c r="D2136" s="109"/>
      <c r="E2136" s="171"/>
      <c r="F2136" s="109"/>
      <c r="G2136" s="171"/>
      <c r="H2136" s="109"/>
      <c r="I2136" s="137"/>
      <c r="J2136" s="133"/>
      <c r="K2136" s="137"/>
      <c r="L2136" s="109"/>
      <c r="M2136" s="172"/>
      <c r="N2136" s="109"/>
      <c r="O2136" s="137"/>
      <c r="P2136" s="137"/>
    </row>
    <row r="2137" spans="1:16">
      <c r="A2137" s="130"/>
      <c r="B2137" s="130"/>
      <c r="C2137" s="159"/>
      <c r="D2137" s="109"/>
      <c r="E2137" s="171"/>
      <c r="F2137" s="109"/>
      <c r="G2137" s="171"/>
      <c r="H2137" s="109"/>
      <c r="I2137" s="137"/>
      <c r="J2137" s="133"/>
      <c r="K2137" s="137"/>
      <c r="L2137" s="109"/>
      <c r="M2137" s="172"/>
      <c r="N2137" s="109"/>
      <c r="O2137" s="137"/>
      <c r="P2137" s="137"/>
    </row>
    <row r="2138" spans="1:16">
      <c r="A2138" s="130"/>
      <c r="B2138" s="130"/>
      <c r="C2138" s="159"/>
      <c r="D2138" s="109"/>
      <c r="E2138" s="171"/>
      <c r="F2138" s="109"/>
      <c r="G2138" s="171"/>
      <c r="H2138" s="109"/>
      <c r="I2138" s="137"/>
      <c r="J2138" s="133"/>
      <c r="K2138" s="137"/>
      <c r="L2138" s="109"/>
      <c r="M2138" s="172"/>
      <c r="N2138" s="109"/>
      <c r="O2138" s="137"/>
      <c r="P2138" s="137"/>
    </row>
    <row r="2139" spans="1:16">
      <c r="A2139" s="130"/>
      <c r="B2139" s="130"/>
      <c r="C2139" s="159"/>
      <c r="D2139" s="109"/>
      <c r="E2139" s="171"/>
      <c r="F2139" s="109"/>
      <c r="G2139" s="171"/>
      <c r="H2139" s="109"/>
      <c r="I2139" s="137"/>
      <c r="J2139" s="133"/>
      <c r="K2139" s="137"/>
      <c r="L2139" s="109"/>
      <c r="M2139" s="172"/>
      <c r="N2139" s="109"/>
      <c r="O2139" s="137"/>
      <c r="P2139" s="137"/>
    </row>
    <row r="2140" spans="1:16">
      <c r="A2140" s="130"/>
      <c r="B2140" s="130"/>
      <c r="C2140" s="159"/>
      <c r="D2140" s="109"/>
      <c r="E2140" s="171"/>
      <c r="F2140" s="109"/>
      <c r="G2140" s="171"/>
      <c r="H2140" s="109"/>
      <c r="I2140" s="137"/>
      <c r="J2140" s="133"/>
      <c r="K2140" s="137"/>
      <c r="L2140" s="109"/>
      <c r="M2140" s="172"/>
      <c r="N2140" s="109"/>
      <c r="O2140" s="137"/>
      <c r="P2140" s="137"/>
    </row>
    <row r="2141" spans="1:16">
      <c r="A2141" s="162"/>
      <c r="B2141" s="130"/>
      <c r="C2141" s="159"/>
      <c r="D2141" s="109"/>
      <c r="E2141" s="171"/>
      <c r="F2141" s="109"/>
      <c r="G2141" s="171"/>
      <c r="H2141" s="109"/>
      <c r="I2141" s="137"/>
      <c r="J2141" s="133"/>
      <c r="K2141" s="137"/>
      <c r="L2141" s="109"/>
      <c r="M2141" s="172"/>
      <c r="N2141" s="109"/>
      <c r="O2141" s="137"/>
      <c r="P2141" s="137"/>
    </row>
    <row r="2142" spans="1:16">
      <c r="A2142" s="130"/>
      <c r="B2142" s="130"/>
      <c r="C2142" s="159"/>
      <c r="D2142" s="109"/>
      <c r="E2142" s="171"/>
      <c r="F2142" s="109"/>
      <c r="G2142" s="171"/>
      <c r="H2142" s="109"/>
      <c r="I2142" s="137"/>
      <c r="J2142" s="133"/>
      <c r="K2142" s="137"/>
      <c r="L2142" s="109"/>
      <c r="M2142" s="172"/>
      <c r="N2142" s="109"/>
      <c r="O2142" s="137"/>
      <c r="P2142" s="137"/>
    </row>
    <row r="2143" spans="1:16">
      <c r="A2143" s="130"/>
      <c r="B2143" s="130"/>
      <c r="C2143" s="159"/>
      <c r="D2143" s="109"/>
      <c r="E2143" s="171"/>
      <c r="F2143" s="109"/>
      <c r="G2143" s="171"/>
      <c r="H2143" s="109"/>
      <c r="I2143" s="137"/>
      <c r="J2143" s="133"/>
      <c r="K2143" s="137"/>
      <c r="L2143" s="109"/>
      <c r="M2143" s="172"/>
      <c r="N2143" s="109"/>
      <c r="O2143" s="137"/>
      <c r="P2143" s="137"/>
    </row>
    <row r="2144" spans="1:16">
      <c r="A2144" s="130"/>
      <c r="B2144" s="130"/>
      <c r="C2144" s="159"/>
      <c r="D2144" s="109"/>
      <c r="E2144" s="171"/>
      <c r="F2144" s="109"/>
      <c r="G2144" s="171"/>
      <c r="H2144" s="109"/>
      <c r="I2144" s="137"/>
      <c r="J2144" s="133"/>
      <c r="K2144" s="137"/>
      <c r="L2144" s="109"/>
      <c r="M2144" s="172"/>
      <c r="N2144" s="109"/>
      <c r="O2144" s="137"/>
      <c r="P2144" s="137"/>
    </row>
    <row r="2145" spans="1:16">
      <c r="A2145" s="130"/>
      <c r="B2145" s="130"/>
      <c r="C2145" s="159"/>
      <c r="D2145" s="109"/>
      <c r="E2145" s="171"/>
      <c r="F2145" s="109"/>
      <c r="G2145" s="171"/>
      <c r="H2145" s="109"/>
      <c r="I2145" s="137"/>
      <c r="J2145" s="133"/>
      <c r="K2145" s="137"/>
      <c r="L2145" s="109"/>
      <c r="M2145" s="172"/>
      <c r="N2145" s="109"/>
      <c r="O2145" s="137"/>
      <c r="P2145" s="137"/>
    </row>
    <row r="2146" spans="1:16">
      <c r="A2146" s="130"/>
      <c r="B2146" s="130"/>
      <c r="C2146" s="159"/>
      <c r="D2146" s="109"/>
      <c r="E2146" s="171"/>
      <c r="F2146" s="109"/>
      <c r="G2146" s="171"/>
      <c r="H2146" s="109"/>
      <c r="I2146" s="137"/>
      <c r="J2146" s="133"/>
      <c r="K2146" s="137"/>
      <c r="L2146" s="109"/>
      <c r="M2146" s="172"/>
      <c r="N2146" s="109"/>
      <c r="O2146" s="137"/>
      <c r="P2146" s="137"/>
    </row>
    <row r="2147" spans="1:16">
      <c r="A2147" s="130"/>
      <c r="B2147" s="130"/>
      <c r="C2147" s="159"/>
      <c r="D2147" s="109"/>
      <c r="E2147" s="171"/>
      <c r="F2147" s="109"/>
      <c r="G2147" s="171"/>
      <c r="H2147" s="109"/>
      <c r="I2147" s="137"/>
      <c r="J2147" s="133"/>
      <c r="K2147" s="137"/>
      <c r="L2147" s="109"/>
      <c r="M2147" s="172"/>
      <c r="N2147" s="109"/>
      <c r="O2147" s="137"/>
      <c r="P2147" s="137"/>
    </row>
    <row r="2148" spans="1:16">
      <c r="A2148" s="130"/>
      <c r="B2148" s="130"/>
      <c r="C2148" s="159"/>
      <c r="D2148" s="109"/>
      <c r="E2148" s="171"/>
      <c r="F2148" s="109"/>
      <c r="G2148" s="171"/>
      <c r="H2148" s="109"/>
      <c r="I2148" s="137"/>
      <c r="J2148" s="133"/>
      <c r="K2148" s="137"/>
      <c r="L2148" s="109"/>
      <c r="M2148" s="172"/>
      <c r="N2148" s="109"/>
      <c r="O2148" s="137"/>
      <c r="P2148" s="137"/>
    </row>
    <row r="2149" spans="1:16">
      <c r="A2149" s="130"/>
      <c r="B2149" s="130"/>
      <c r="C2149" s="159"/>
      <c r="D2149" s="109"/>
      <c r="E2149" s="171"/>
      <c r="F2149" s="109"/>
      <c r="G2149" s="171"/>
      <c r="H2149" s="109"/>
      <c r="I2149" s="137"/>
      <c r="J2149" s="133"/>
      <c r="K2149" s="137"/>
      <c r="L2149" s="109"/>
      <c r="M2149" s="172"/>
      <c r="N2149" s="109"/>
      <c r="O2149" s="137"/>
      <c r="P2149" s="137"/>
    </row>
    <row r="2150" spans="1:16">
      <c r="A2150" s="130"/>
      <c r="B2150" s="130"/>
      <c r="C2150" s="159"/>
      <c r="D2150" s="109"/>
      <c r="E2150" s="171"/>
      <c r="F2150" s="109"/>
      <c r="G2150" s="171"/>
      <c r="H2150" s="109"/>
      <c r="I2150" s="137"/>
      <c r="J2150" s="133"/>
      <c r="K2150" s="137"/>
      <c r="L2150" s="109"/>
      <c r="M2150" s="172"/>
      <c r="N2150" s="109"/>
      <c r="O2150" s="137"/>
      <c r="P2150" s="137"/>
    </row>
    <row r="2151" spans="1:16">
      <c r="A2151" s="130"/>
      <c r="B2151" s="130"/>
      <c r="C2151" s="159"/>
      <c r="D2151" s="109"/>
      <c r="E2151" s="171"/>
      <c r="F2151" s="109"/>
      <c r="G2151" s="171"/>
      <c r="H2151" s="109"/>
      <c r="I2151" s="137"/>
      <c r="J2151" s="133"/>
      <c r="K2151" s="137"/>
      <c r="L2151" s="109"/>
      <c r="M2151" s="172"/>
      <c r="N2151" s="109"/>
      <c r="O2151" s="137"/>
      <c r="P2151" s="137"/>
    </row>
    <row r="2152" spans="1:16">
      <c r="A2152" s="162"/>
      <c r="B2152" s="130"/>
      <c r="C2152" s="159"/>
      <c r="D2152" s="109"/>
      <c r="E2152" s="171"/>
      <c r="F2152" s="109"/>
      <c r="G2152" s="171"/>
      <c r="H2152" s="109"/>
      <c r="I2152" s="137"/>
      <c r="J2152" s="133"/>
      <c r="K2152" s="137"/>
      <c r="L2152" s="109"/>
      <c r="M2152" s="172"/>
      <c r="N2152" s="109"/>
      <c r="O2152" s="137"/>
      <c r="P2152" s="137"/>
    </row>
    <row r="2153" spans="1:16">
      <c r="A2153" s="130"/>
      <c r="B2153" s="130"/>
      <c r="C2153" s="159"/>
      <c r="D2153" s="109"/>
      <c r="E2153" s="171"/>
      <c r="F2153" s="109"/>
      <c r="G2153" s="171"/>
      <c r="H2153" s="109"/>
      <c r="I2153" s="137"/>
      <c r="J2153" s="133"/>
      <c r="K2153" s="137"/>
      <c r="L2153" s="109"/>
      <c r="M2153" s="172"/>
      <c r="N2153" s="109"/>
      <c r="O2153" s="137"/>
      <c r="P2153" s="137"/>
    </row>
    <row r="2154" spans="1:16">
      <c r="A2154" s="130"/>
      <c r="B2154" s="130"/>
      <c r="C2154" s="159"/>
      <c r="D2154" s="109"/>
      <c r="E2154" s="171"/>
      <c r="F2154" s="109"/>
      <c r="G2154" s="171"/>
      <c r="H2154" s="109"/>
      <c r="I2154" s="137"/>
      <c r="J2154" s="133"/>
      <c r="K2154" s="137"/>
      <c r="L2154" s="109"/>
      <c r="M2154" s="172"/>
      <c r="N2154" s="109"/>
      <c r="O2154" s="137"/>
      <c r="P2154" s="137"/>
    </row>
    <row r="2155" spans="1:16">
      <c r="A2155" s="130"/>
      <c r="B2155" s="130"/>
      <c r="C2155" s="159"/>
      <c r="D2155" s="109"/>
      <c r="E2155" s="171"/>
      <c r="F2155" s="109"/>
      <c r="G2155" s="171"/>
      <c r="H2155" s="109"/>
      <c r="I2155" s="137"/>
      <c r="J2155" s="133"/>
      <c r="K2155" s="137"/>
      <c r="L2155" s="109"/>
      <c r="M2155" s="172"/>
      <c r="N2155" s="109"/>
      <c r="O2155" s="137"/>
      <c r="P2155" s="137"/>
    </row>
    <row r="2156" spans="1:16">
      <c r="A2156" s="130"/>
      <c r="B2156" s="130"/>
      <c r="C2156" s="159"/>
      <c r="D2156" s="109"/>
      <c r="E2156" s="171"/>
      <c r="F2156" s="109"/>
      <c r="G2156" s="171"/>
      <c r="H2156" s="109"/>
      <c r="I2156" s="137"/>
      <c r="J2156" s="133"/>
      <c r="K2156" s="137"/>
      <c r="L2156" s="109"/>
      <c r="M2156" s="172"/>
      <c r="N2156" s="109"/>
      <c r="O2156" s="137"/>
      <c r="P2156" s="137"/>
    </row>
    <row r="2157" spans="1:16">
      <c r="A2157" s="130"/>
      <c r="B2157" s="130"/>
      <c r="C2157" s="159"/>
      <c r="D2157" s="109"/>
      <c r="E2157" s="171"/>
      <c r="F2157" s="109"/>
      <c r="G2157" s="171"/>
      <c r="H2157" s="109"/>
      <c r="I2157" s="137"/>
      <c r="J2157" s="133"/>
      <c r="K2157" s="137"/>
      <c r="L2157" s="109"/>
      <c r="M2157" s="172"/>
      <c r="N2157" s="109"/>
      <c r="O2157" s="137"/>
      <c r="P2157" s="137"/>
    </row>
    <row r="2158" spans="1:16">
      <c r="A2158" s="130"/>
      <c r="B2158" s="130"/>
      <c r="C2158" s="159"/>
      <c r="D2158" s="109"/>
      <c r="E2158" s="171"/>
      <c r="F2158" s="109"/>
      <c r="G2158" s="171"/>
      <c r="H2158" s="109"/>
      <c r="I2158" s="137"/>
      <c r="J2158" s="133"/>
      <c r="K2158" s="137"/>
      <c r="L2158" s="109"/>
      <c r="M2158" s="172"/>
      <c r="N2158" s="109"/>
      <c r="O2158" s="137"/>
      <c r="P2158" s="137"/>
    </row>
    <row r="2159" spans="1:16">
      <c r="A2159" s="130"/>
      <c r="B2159" s="130"/>
      <c r="C2159" s="159"/>
      <c r="D2159" s="109"/>
      <c r="E2159" s="171"/>
      <c r="F2159" s="109"/>
      <c r="G2159" s="171"/>
      <c r="H2159" s="109"/>
      <c r="I2159" s="137"/>
      <c r="J2159" s="133"/>
      <c r="K2159" s="137"/>
      <c r="L2159" s="109"/>
      <c r="M2159" s="172"/>
      <c r="N2159" s="109"/>
      <c r="O2159" s="137"/>
      <c r="P2159" s="137"/>
    </row>
    <row r="2160" spans="1:16">
      <c r="A2160" s="130"/>
      <c r="B2160" s="130"/>
      <c r="C2160" s="159"/>
      <c r="D2160" s="109"/>
      <c r="E2160" s="171"/>
      <c r="F2160" s="109"/>
      <c r="G2160" s="171"/>
      <c r="H2160" s="109"/>
      <c r="I2160" s="137"/>
      <c r="J2160" s="133"/>
      <c r="K2160" s="137"/>
      <c r="L2160" s="109"/>
      <c r="M2160" s="172"/>
      <c r="N2160" s="109"/>
      <c r="O2160" s="137"/>
      <c r="P2160" s="137"/>
    </row>
    <row r="2161" spans="1:16">
      <c r="A2161" s="130"/>
      <c r="B2161" s="130"/>
      <c r="C2161" s="159"/>
      <c r="D2161" s="109"/>
      <c r="E2161" s="171"/>
      <c r="F2161" s="109"/>
      <c r="G2161" s="171"/>
      <c r="H2161" s="109"/>
      <c r="I2161" s="137"/>
      <c r="J2161" s="133"/>
      <c r="K2161" s="137"/>
      <c r="L2161" s="109"/>
      <c r="M2161" s="172"/>
      <c r="N2161" s="109"/>
      <c r="O2161" s="137"/>
      <c r="P2161" s="137"/>
    </row>
    <row r="2162" spans="1:16">
      <c r="A2162" s="130"/>
      <c r="B2162" s="130"/>
      <c r="C2162" s="159"/>
      <c r="D2162" s="109"/>
      <c r="E2162" s="171"/>
      <c r="F2162" s="109"/>
      <c r="G2162" s="171"/>
      <c r="H2162" s="109"/>
      <c r="I2162" s="137"/>
      <c r="J2162" s="133"/>
      <c r="K2162" s="137"/>
      <c r="L2162" s="109"/>
      <c r="M2162" s="172"/>
      <c r="N2162" s="109"/>
      <c r="O2162" s="137"/>
      <c r="P2162" s="137"/>
    </row>
    <row r="2163" spans="1:16">
      <c r="A2163" s="162"/>
      <c r="B2163" s="130"/>
      <c r="C2163" s="159"/>
      <c r="D2163" s="109"/>
      <c r="E2163" s="171"/>
      <c r="F2163" s="109"/>
      <c r="G2163" s="171"/>
      <c r="H2163" s="109"/>
      <c r="I2163" s="137"/>
      <c r="J2163" s="133"/>
      <c r="K2163" s="137"/>
      <c r="L2163" s="109"/>
      <c r="M2163" s="172"/>
      <c r="N2163" s="109"/>
      <c r="O2163" s="137"/>
      <c r="P2163" s="137"/>
    </row>
    <row r="2164" spans="1:16">
      <c r="A2164" s="130"/>
      <c r="B2164" s="130"/>
      <c r="C2164" s="159"/>
      <c r="D2164" s="109"/>
      <c r="E2164" s="171"/>
      <c r="F2164" s="109"/>
      <c r="G2164" s="171"/>
      <c r="H2164" s="109"/>
      <c r="I2164" s="137"/>
      <c r="J2164" s="133"/>
      <c r="K2164" s="137"/>
      <c r="L2164" s="109"/>
      <c r="M2164" s="172"/>
      <c r="N2164" s="109"/>
      <c r="O2164" s="137"/>
      <c r="P2164" s="137"/>
    </row>
    <row r="2165" spans="1:16">
      <c r="A2165" s="130"/>
      <c r="B2165" s="130"/>
      <c r="C2165" s="159"/>
      <c r="D2165" s="109"/>
      <c r="E2165" s="171"/>
      <c r="F2165" s="109"/>
      <c r="G2165" s="171"/>
      <c r="H2165" s="109"/>
      <c r="I2165" s="137"/>
      <c r="J2165" s="133"/>
      <c r="K2165" s="137"/>
      <c r="L2165" s="109"/>
      <c r="M2165" s="172"/>
      <c r="N2165" s="109"/>
      <c r="O2165" s="137"/>
      <c r="P2165" s="137"/>
    </row>
    <row r="2166" spans="1:16">
      <c r="A2166" s="130"/>
      <c r="B2166" s="130"/>
      <c r="C2166" s="159"/>
      <c r="D2166" s="109"/>
      <c r="E2166" s="171"/>
      <c r="F2166" s="109"/>
      <c r="G2166" s="171"/>
      <c r="H2166" s="109"/>
      <c r="I2166" s="137"/>
      <c r="J2166" s="133"/>
      <c r="K2166" s="137"/>
      <c r="L2166" s="109"/>
      <c r="M2166" s="172"/>
      <c r="N2166" s="109"/>
      <c r="O2166" s="137"/>
      <c r="P2166" s="137"/>
    </row>
    <row r="2167" spans="1:16">
      <c r="A2167" s="130"/>
      <c r="B2167" s="130"/>
      <c r="C2167" s="159"/>
      <c r="D2167" s="109"/>
      <c r="E2167" s="171"/>
      <c r="F2167" s="109"/>
      <c r="G2167" s="171"/>
      <c r="H2167" s="109"/>
      <c r="I2167" s="137"/>
      <c r="J2167" s="133"/>
      <c r="K2167" s="137"/>
      <c r="L2167" s="109"/>
      <c r="M2167" s="172"/>
      <c r="N2167" s="109"/>
      <c r="O2167" s="137"/>
      <c r="P2167" s="137"/>
    </row>
    <row r="2168" spans="1:16">
      <c r="A2168" s="130"/>
      <c r="B2168" s="130"/>
      <c r="C2168" s="159"/>
      <c r="D2168" s="109"/>
      <c r="E2168" s="171"/>
      <c r="F2168" s="109"/>
      <c r="G2168" s="171"/>
      <c r="H2168" s="109"/>
      <c r="I2168" s="137"/>
      <c r="J2168" s="133"/>
      <c r="K2168" s="137"/>
      <c r="L2168" s="109"/>
      <c r="M2168" s="172"/>
      <c r="N2168" s="109"/>
      <c r="O2168" s="137"/>
      <c r="P2168" s="137"/>
    </row>
    <row r="2169" spans="1:16">
      <c r="A2169" s="130"/>
      <c r="B2169" s="130"/>
      <c r="C2169" s="159"/>
      <c r="D2169" s="109"/>
      <c r="E2169" s="171"/>
      <c r="F2169" s="109"/>
      <c r="G2169" s="171"/>
      <c r="H2169" s="109"/>
      <c r="I2169" s="137"/>
      <c r="J2169" s="133"/>
      <c r="K2169" s="137"/>
      <c r="L2169" s="109"/>
      <c r="M2169" s="172"/>
      <c r="N2169" s="109"/>
      <c r="O2169" s="137"/>
      <c r="P2169" s="137"/>
    </row>
    <row r="2170" spans="1:16">
      <c r="A2170" s="130"/>
      <c r="B2170" s="130"/>
      <c r="C2170" s="159"/>
      <c r="D2170" s="109"/>
      <c r="E2170" s="171"/>
      <c r="F2170" s="109"/>
      <c r="G2170" s="171"/>
      <c r="H2170" s="109"/>
      <c r="I2170" s="137"/>
      <c r="J2170" s="133"/>
      <c r="K2170" s="137"/>
      <c r="L2170" s="109"/>
      <c r="M2170" s="172"/>
      <c r="N2170" s="109"/>
      <c r="O2170" s="137"/>
      <c r="P2170" s="137"/>
    </row>
    <row r="2171" spans="1:16">
      <c r="A2171" s="130"/>
      <c r="B2171" s="130"/>
      <c r="C2171" s="159"/>
      <c r="D2171" s="109"/>
      <c r="E2171" s="171"/>
      <c r="F2171" s="109"/>
      <c r="G2171" s="171"/>
      <c r="H2171" s="109"/>
      <c r="I2171" s="137"/>
      <c r="J2171" s="133"/>
      <c r="K2171" s="137"/>
      <c r="L2171" s="109"/>
      <c r="M2171" s="172"/>
      <c r="N2171" s="109"/>
      <c r="O2171" s="137"/>
      <c r="P2171" s="137"/>
    </row>
    <row r="2172" spans="1:16">
      <c r="A2172" s="130"/>
      <c r="B2172" s="130"/>
      <c r="C2172" s="159"/>
      <c r="D2172" s="109"/>
      <c r="E2172" s="171"/>
      <c r="F2172" s="109"/>
      <c r="G2172" s="171"/>
      <c r="H2172" s="109"/>
      <c r="I2172" s="137"/>
      <c r="J2172" s="133"/>
      <c r="K2172" s="137"/>
      <c r="L2172" s="109"/>
      <c r="M2172" s="172"/>
      <c r="N2172" s="109"/>
      <c r="O2172" s="137"/>
      <c r="P2172" s="137"/>
    </row>
    <row r="2173" spans="1:16">
      <c r="A2173" s="130"/>
      <c r="B2173" s="130"/>
      <c r="C2173" s="159"/>
      <c r="D2173" s="109"/>
      <c r="E2173" s="171"/>
      <c r="F2173" s="109"/>
      <c r="G2173" s="171"/>
      <c r="H2173" s="109"/>
      <c r="I2173" s="137"/>
      <c r="J2173" s="133"/>
      <c r="K2173" s="137"/>
      <c r="L2173" s="109"/>
      <c r="M2173" s="172"/>
      <c r="N2173" s="109"/>
      <c r="O2173" s="137"/>
      <c r="P2173" s="137"/>
    </row>
    <row r="2174" spans="1:16">
      <c r="A2174" s="162"/>
      <c r="B2174" s="130"/>
      <c r="C2174" s="159"/>
      <c r="D2174" s="109"/>
      <c r="E2174" s="171"/>
      <c r="F2174" s="109"/>
      <c r="G2174" s="171"/>
      <c r="H2174" s="109"/>
      <c r="I2174" s="137"/>
      <c r="J2174" s="133"/>
      <c r="K2174" s="137"/>
      <c r="L2174" s="109"/>
      <c r="M2174" s="172"/>
      <c r="N2174" s="109"/>
      <c r="O2174" s="137"/>
      <c r="P2174" s="137"/>
    </row>
    <row r="2175" spans="1:16">
      <c r="A2175" s="130"/>
      <c r="B2175" s="130"/>
      <c r="C2175" s="159"/>
      <c r="D2175" s="109"/>
      <c r="E2175" s="171"/>
      <c r="F2175" s="109"/>
      <c r="G2175" s="171"/>
      <c r="H2175" s="109"/>
      <c r="I2175" s="137"/>
      <c r="J2175" s="133"/>
      <c r="K2175" s="137"/>
      <c r="L2175" s="109"/>
      <c r="M2175" s="172"/>
      <c r="N2175" s="109"/>
      <c r="O2175" s="137"/>
      <c r="P2175" s="137"/>
    </row>
    <row r="2176" spans="1:16">
      <c r="A2176" s="130"/>
      <c r="B2176" s="130"/>
      <c r="C2176" s="159"/>
      <c r="D2176" s="109"/>
      <c r="E2176" s="171"/>
      <c r="F2176" s="109"/>
      <c r="G2176" s="171"/>
      <c r="H2176" s="109"/>
      <c r="I2176" s="137"/>
      <c r="J2176" s="133"/>
      <c r="K2176" s="137"/>
      <c r="L2176" s="109"/>
      <c r="M2176" s="172"/>
      <c r="N2176" s="109"/>
      <c r="O2176" s="137"/>
      <c r="P2176" s="137"/>
    </row>
    <row r="2177" spans="1:16">
      <c r="A2177" s="130"/>
      <c r="B2177" s="130"/>
      <c r="C2177" s="159"/>
      <c r="D2177" s="109"/>
      <c r="E2177" s="171"/>
      <c r="F2177" s="109"/>
      <c r="G2177" s="171"/>
      <c r="H2177" s="109"/>
      <c r="I2177" s="137"/>
      <c r="J2177" s="133"/>
      <c r="K2177" s="137"/>
      <c r="L2177" s="109"/>
      <c r="M2177" s="172"/>
      <c r="N2177" s="109"/>
      <c r="O2177" s="137"/>
      <c r="P2177" s="137"/>
    </row>
    <row r="2178" spans="1:16">
      <c r="A2178" s="130"/>
      <c r="B2178" s="130"/>
      <c r="C2178" s="159"/>
      <c r="D2178" s="109"/>
      <c r="E2178" s="171"/>
      <c r="F2178" s="109"/>
      <c r="G2178" s="171"/>
      <c r="H2178" s="109"/>
      <c r="I2178" s="137"/>
      <c r="J2178" s="133"/>
      <c r="K2178" s="137"/>
      <c r="L2178" s="109"/>
      <c r="M2178" s="172"/>
      <c r="N2178" s="109"/>
      <c r="O2178" s="137"/>
      <c r="P2178" s="137"/>
    </row>
    <row r="2179" spans="1:16">
      <c r="A2179" s="130"/>
      <c r="B2179" s="130"/>
      <c r="C2179" s="159"/>
      <c r="D2179" s="109"/>
      <c r="E2179" s="171"/>
      <c r="F2179" s="109"/>
      <c r="G2179" s="171"/>
      <c r="H2179" s="109"/>
      <c r="I2179" s="137"/>
      <c r="J2179" s="133"/>
      <c r="K2179" s="137"/>
      <c r="L2179" s="109"/>
      <c r="M2179" s="172"/>
      <c r="N2179" s="109"/>
      <c r="O2179" s="137"/>
      <c r="P2179" s="137"/>
    </row>
    <row r="2180" spans="1:16">
      <c r="A2180" s="130"/>
      <c r="B2180" s="130"/>
      <c r="C2180" s="159"/>
      <c r="D2180" s="109"/>
      <c r="E2180" s="171"/>
      <c r="F2180" s="109"/>
      <c r="G2180" s="171"/>
      <c r="H2180" s="109"/>
      <c r="I2180" s="137"/>
      <c r="J2180" s="133"/>
      <c r="K2180" s="137"/>
      <c r="L2180" s="109"/>
      <c r="M2180" s="172"/>
      <c r="N2180" s="109"/>
      <c r="O2180" s="137"/>
      <c r="P2180" s="137"/>
    </row>
    <row r="2181" spans="1:16">
      <c r="A2181" s="130"/>
      <c r="B2181" s="130"/>
      <c r="C2181" s="159"/>
      <c r="D2181" s="109"/>
      <c r="E2181" s="171"/>
      <c r="F2181" s="109"/>
      <c r="G2181" s="171"/>
      <c r="H2181" s="109"/>
      <c r="I2181" s="137"/>
      <c r="J2181" s="133"/>
      <c r="K2181" s="137"/>
      <c r="L2181" s="109"/>
      <c r="M2181" s="172"/>
      <c r="N2181" s="109"/>
      <c r="O2181" s="137"/>
      <c r="P2181" s="137"/>
    </row>
    <row r="2182" spans="1:16">
      <c r="A2182" s="130"/>
      <c r="B2182" s="130"/>
      <c r="C2182" s="159"/>
      <c r="D2182" s="109"/>
      <c r="E2182" s="171"/>
      <c r="F2182" s="109"/>
      <c r="G2182" s="171"/>
      <c r="H2182" s="109"/>
      <c r="I2182" s="137"/>
      <c r="J2182" s="133"/>
      <c r="K2182" s="137"/>
      <c r="L2182" s="109"/>
      <c r="M2182" s="172"/>
      <c r="N2182" s="109"/>
      <c r="O2182" s="137"/>
      <c r="P2182" s="137"/>
    </row>
    <row r="2183" spans="1:16">
      <c r="A2183" s="130"/>
      <c r="B2183" s="130"/>
      <c r="C2183" s="159"/>
      <c r="D2183" s="109"/>
      <c r="E2183" s="171"/>
      <c r="F2183" s="109"/>
      <c r="G2183" s="171"/>
      <c r="H2183" s="109"/>
      <c r="I2183" s="137"/>
      <c r="J2183" s="133"/>
      <c r="K2183" s="137"/>
      <c r="L2183" s="109"/>
      <c r="M2183" s="172"/>
      <c r="N2183" s="109"/>
      <c r="O2183" s="137"/>
      <c r="P2183" s="137"/>
    </row>
    <row r="2184" spans="1:16">
      <c r="A2184" s="130"/>
      <c r="B2184" s="130"/>
      <c r="C2184" s="159"/>
      <c r="D2184" s="109"/>
      <c r="E2184" s="171"/>
      <c r="F2184" s="109"/>
      <c r="G2184" s="171"/>
      <c r="H2184" s="109"/>
      <c r="I2184" s="137"/>
      <c r="J2184" s="133"/>
      <c r="K2184" s="137"/>
      <c r="L2184" s="109"/>
      <c r="M2184" s="172"/>
      <c r="N2184" s="109"/>
      <c r="O2184" s="137"/>
      <c r="P2184" s="137"/>
    </row>
    <row r="2185" spans="1:16">
      <c r="A2185" s="162"/>
      <c r="B2185" s="130"/>
      <c r="C2185" s="159"/>
      <c r="D2185" s="109"/>
      <c r="E2185" s="171"/>
      <c r="F2185" s="109"/>
      <c r="G2185" s="171"/>
      <c r="H2185" s="109"/>
      <c r="I2185" s="137"/>
      <c r="J2185" s="133"/>
      <c r="K2185" s="137"/>
      <c r="L2185" s="109"/>
      <c r="M2185" s="172"/>
      <c r="N2185" s="109"/>
      <c r="O2185" s="137"/>
      <c r="P2185" s="137"/>
    </row>
    <row r="2186" spans="1:16">
      <c r="A2186" s="130"/>
      <c r="B2186" s="130"/>
      <c r="C2186" s="159"/>
      <c r="D2186" s="109"/>
      <c r="E2186" s="171"/>
      <c r="F2186" s="109"/>
      <c r="G2186" s="171"/>
      <c r="H2186" s="109"/>
      <c r="I2186" s="137"/>
      <c r="J2186" s="133"/>
      <c r="K2186" s="137"/>
      <c r="L2186" s="109"/>
      <c r="M2186" s="172"/>
      <c r="N2186" s="109"/>
      <c r="O2186" s="137"/>
      <c r="P2186" s="137"/>
    </row>
    <row r="2187" spans="1:16">
      <c r="A2187" s="130"/>
      <c r="B2187" s="130"/>
      <c r="C2187" s="159"/>
      <c r="D2187" s="109"/>
      <c r="E2187" s="171"/>
      <c r="F2187" s="109"/>
      <c r="G2187" s="171"/>
      <c r="H2187" s="109"/>
      <c r="I2187" s="137"/>
      <c r="J2187" s="133"/>
      <c r="K2187" s="137"/>
      <c r="L2187" s="109"/>
      <c r="M2187" s="172"/>
      <c r="N2187" s="109"/>
      <c r="O2187" s="137"/>
      <c r="P2187" s="137"/>
    </row>
    <row r="2188" spans="1:16">
      <c r="A2188" s="130"/>
      <c r="B2188" s="130"/>
      <c r="C2188" s="159"/>
      <c r="D2188" s="109"/>
      <c r="E2188" s="171"/>
      <c r="F2188" s="109"/>
      <c r="G2188" s="171"/>
      <c r="H2188" s="109"/>
      <c r="I2188" s="137"/>
      <c r="J2188" s="133"/>
      <c r="K2188" s="137"/>
      <c r="L2188" s="109"/>
      <c r="M2188" s="172"/>
      <c r="N2188" s="109"/>
      <c r="O2188" s="137"/>
      <c r="P2188" s="137"/>
    </row>
    <row r="2189" spans="1:16">
      <c r="A2189" s="130"/>
      <c r="B2189" s="130"/>
      <c r="C2189" s="159"/>
      <c r="D2189" s="109"/>
      <c r="E2189" s="171"/>
      <c r="F2189" s="109"/>
      <c r="G2189" s="171"/>
      <c r="H2189" s="109"/>
      <c r="I2189" s="137"/>
      <c r="J2189" s="133"/>
      <c r="K2189" s="137"/>
      <c r="L2189" s="109"/>
      <c r="M2189" s="172"/>
      <c r="N2189" s="109"/>
      <c r="O2189" s="137"/>
      <c r="P2189" s="137"/>
    </row>
    <row r="2190" spans="1:16">
      <c r="A2190" s="130"/>
      <c r="B2190" s="130"/>
      <c r="C2190" s="159"/>
      <c r="D2190" s="109"/>
      <c r="E2190" s="171"/>
      <c r="F2190" s="109"/>
      <c r="G2190" s="171"/>
      <c r="H2190" s="109"/>
      <c r="I2190" s="137"/>
      <c r="J2190" s="133"/>
      <c r="K2190" s="137"/>
      <c r="L2190" s="109"/>
      <c r="M2190" s="172"/>
      <c r="N2190" s="109"/>
      <c r="O2190" s="137"/>
      <c r="P2190" s="137"/>
    </row>
    <row r="2191" spans="1:16">
      <c r="A2191" s="130"/>
      <c r="B2191" s="130"/>
      <c r="C2191" s="159"/>
      <c r="D2191" s="109"/>
      <c r="E2191" s="171"/>
      <c r="F2191" s="109"/>
      <c r="G2191" s="171"/>
      <c r="H2191" s="109"/>
      <c r="I2191" s="137"/>
      <c r="J2191" s="133"/>
      <c r="K2191" s="137"/>
      <c r="L2191" s="109"/>
      <c r="M2191" s="172"/>
      <c r="N2191" s="109"/>
      <c r="O2191" s="137"/>
      <c r="P2191" s="137"/>
    </row>
    <row r="2192" spans="1:16">
      <c r="A2192" s="130"/>
      <c r="B2192" s="130"/>
      <c r="C2192" s="159"/>
      <c r="D2192" s="109"/>
      <c r="E2192" s="171"/>
      <c r="F2192" s="109"/>
      <c r="G2192" s="171"/>
      <c r="H2192" s="109"/>
      <c r="I2192" s="137"/>
      <c r="J2192" s="133"/>
      <c r="K2192" s="137"/>
      <c r="L2192" s="109"/>
      <c r="N2192" s="109"/>
      <c r="O2192" s="137"/>
      <c r="P2192" s="137"/>
    </row>
    <row r="2193" spans="1:16">
      <c r="A2193" s="130"/>
      <c r="B2193" s="130"/>
      <c r="C2193" s="159"/>
      <c r="D2193" s="109"/>
      <c r="E2193" s="171"/>
      <c r="F2193" s="109"/>
      <c r="G2193" s="171"/>
      <c r="H2193" s="109"/>
      <c r="I2193" s="137"/>
      <c r="J2193" s="133"/>
      <c r="K2193" s="137"/>
      <c r="L2193" s="109"/>
      <c r="N2193" s="109"/>
      <c r="O2193" s="137"/>
      <c r="P2193" s="137"/>
    </row>
    <row r="2194" spans="1:16">
      <c r="A2194" s="130"/>
      <c r="B2194" s="130"/>
      <c r="C2194" s="159"/>
      <c r="D2194" s="109"/>
      <c r="E2194" s="171"/>
      <c r="F2194" s="109"/>
      <c r="G2194" s="171"/>
      <c r="H2194" s="109"/>
      <c r="I2194" s="137"/>
      <c r="J2194" s="133"/>
      <c r="K2194" s="137"/>
      <c r="L2194" s="109"/>
      <c r="N2194" s="109"/>
      <c r="O2194" s="137"/>
      <c r="P2194" s="137"/>
    </row>
    <row r="2195" spans="1:16">
      <c r="A2195" s="130"/>
      <c r="B2195" s="130"/>
      <c r="C2195" s="159"/>
      <c r="D2195" s="109"/>
      <c r="E2195" s="171"/>
      <c r="F2195" s="109"/>
      <c r="G2195" s="171"/>
      <c r="H2195" s="109"/>
      <c r="I2195" s="137"/>
      <c r="J2195" s="133"/>
      <c r="K2195" s="137"/>
      <c r="L2195" s="109"/>
      <c r="N2195" s="109"/>
      <c r="O2195" s="137"/>
      <c r="P2195" s="137"/>
    </row>
    <row r="2196" spans="1:16">
      <c r="A2196" s="162"/>
      <c r="B2196" s="130"/>
      <c r="C2196" s="159"/>
      <c r="D2196" s="109"/>
      <c r="E2196" s="171"/>
      <c r="F2196" s="109"/>
      <c r="G2196" s="171"/>
      <c r="H2196" s="109"/>
      <c r="I2196" s="137"/>
      <c r="J2196" s="133"/>
      <c r="K2196" s="137"/>
      <c r="L2196" s="109"/>
      <c r="N2196" s="109"/>
      <c r="O2196" s="137"/>
      <c r="P2196" s="137"/>
    </row>
    <row r="2197" spans="1:16">
      <c r="A2197" s="130"/>
      <c r="B2197" s="130"/>
      <c r="C2197" s="159"/>
      <c r="D2197" s="109"/>
      <c r="E2197" s="171"/>
      <c r="F2197" s="109"/>
      <c r="G2197" s="171"/>
      <c r="H2197" s="109"/>
      <c r="I2197" s="137"/>
      <c r="J2197" s="133"/>
      <c r="K2197" s="137"/>
      <c r="L2197" s="109"/>
      <c r="N2197" s="109"/>
      <c r="O2197" s="137"/>
      <c r="P2197" s="137"/>
    </row>
    <row r="2198" spans="1:16">
      <c r="A2198" s="130"/>
      <c r="B2198" s="130"/>
      <c r="C2198" s="159"/>
      <c r="D2198" s="109"/>
      <c r="E2198" s="171"/>
      <c r="F2198" s="109"/>
      <c r="G2198" s="171"/>
      <c r="H2198" s="109"/>
      <c r="I2198" s="137"/>
      <c r="J2198" s="133"/>
      <c r="K2198" s="137"/>
      <c r="L2198" s="109"/>
      <c r="N2198" s="109"/>
      <c r="O2198" s="137"/>
      <c r="P2198" s="137"/>
    </row>
    <row r="2199" spans="1:16">
      <c r="A2199" s="130"/>
      <c r="B2199" s="130"/>
      <c r="C2199" s="159"/>
      <c r="D2199" s="109"/>
      <c r="E2199" s="171"/>
      <c r="F2199" s="109"/>
      <c r="G2199" s="171"/>
      <c r="H2199" s="109"/>
      <c r="I2199" s="137"/>
      <c r="J2199" s="133"/>
      <c r="K2199" s="137"/>
      <c r="L2199" s="109"/>
      <c r="N2199" s="109"/>
      <c r="O2199" s="137"/>
      <c r="P2199" s="137"/>
    </row>
    <row r="2200" spans="1:16">
      <c r="A2200" s="130"/>
      <c r="B2200" s="130"/>
      <c r="C2200" s="159"/>
      <c r="D2200" s="109"/>
      <c r="E2200" s="171"/>
      <c r="F2200" s="109"/>
      <c r="G2200" s="171"/>
      <c r="H2200" s="109"/>
      <c r="I2200" s="137"/>
      <c r="J2200" s="133"/>
      <c r="K2200" s="137"/>
      <c r="L2200" s="109"/>
      <c r="N2200" s="109"/>
      <c r="O2200" s="137"/>
      <c r="P2200" s="137"/>
    </row>
    <row r="2201" spans="1:16">
      <c r="A2201" s="130"/>
      <c r="B2201" s="130"/>
      <c r="C2201" s="159"/>
      <c r="D2201" s="109"/>
      <c r="E2201" s="171"/>
      <c r="F2201" s="109"/>
      <c r="G2201" s="171"/>
      <c r="H2201" s="109"/>
      <c r="I2201" s="137"/>
      <c r="J2201" s="133"/>
      <c r="K2201" s="137"/>
      <c r="L2201" s="109"/>
      <c r="N2201" s="109"/>
      <c r="O2201" s="137"/>
      <c r="P2201" s="137"/>
    </row>
    <row r="2202" spans="1:16">
      <c r="A2202" s="130"/>
      <c r="B2202" s="130"/>
      <c r="C2202" s="159"/>
      <c r="D2202" s="109"/>
      <c r="E2202" s="171"/>
      <c r="F2202" s="109"/>
      <c r="G2202" s="171"/>
      <c r="H2202" s="109"/>
      <c r="I2202" s="137"/>
      <c r="J2202" s="133"/>
      <c r="K2202" s="137"/>
      <c r="L2202" s="109"/>
      <c r="N2202" s="109"/>
      <c r="O2202" s="137"/>
      <c r="P2202" s="137"/>
    </row>
    <row r="2203" spans="1:16">
      <c r="A2203" s="130"/>
      <c r="B2203" s="130"/>
      <c r="C2203" s="159"/>
      <c r="D2203" s="109"/>
      <c r="E2203" s="171"/>
      <c r="F2203" s="109"/>
      <c r="G2203" s="171"/>
      <c r="H2203" s="109"/>
      <c r="I2203" s="137"/>
      <c r="J2203" s="133"/>
      <c r="K2203" s="137"/>
      <c r="L2203" s="109"/>
      <c r="N2203" s="109"/>
      <c r="O2203" s="137"/>
      <c r="P2203" s="137"/>
    </row>
    <row r="2204" spans="1:16">
      <c r="A2204" s="130"/>
      <c r="B2204" s="130"/>
      <c r="C2204" s="159"/>
      <c r="D2204" s="109"/>
      <c r="E2204" s="171"/>
      <c r="F2204" s="109"/>
      <c r="G2204" s="171"/>
      <c r="H2204" s="109"/>
      <c r="I2204" s="137"/>
      <c r="J2204" s="133"/>
      <c r="K2204" s="137"/>
      <c r="L2204" s="109"/>
      <c r="N2204" s="109"/>
      <c r="O2204" s="137"/>
      <c r="P2204" s="137"/>
    </row>
    <row r="2205" spans="1:16">
      <c r="A2205" s="130"/>
      <c r="B2205" s="130"/>
      <c r="C2205" s="159"/>
      <c r="D2205" s="109"/>
      <c r="E2205" s="171"/>
      <c r="F2205" s="109"/>
      <c r="G2205" s="171"/>
      <c r="H2205" s="109"/>
      <c r="I2205" s="137"/>
      <c r="J2205" s="133"/>
      <c r="K2205" s="137"/>
      <c r="L2205" s="109"/>
      <c r="N2205" s="109"/>
      <c r="O2205" s="137"/>
      <c r="P2205" s="137"/>
    </row>
    <row r="2206" spans="1:16">
      <c r="A2206" s="130"/>
      <c r="B2206" s="130"/>
      <c r="C2206" s="159"/>
      <c r="D2206" s="109"/>
      <c r="E2206" s="171"/>
      <c r="F2206" s="109"/>
      <c r="G2206" s="171"/>
      <c r="H2206" s="109"/>
      <c r="I2206" s="137"/>
      <c r="J2206" s="133"/>
      <c r="K2206" s="137"/>
      <c r="L2206" s="109"/>
      <c r="N2206" s="109"/>
      <c r="O2206" s="137"/>
      <c r="P2206" s="137"/>
    </row>
    <row r="2207" spans="1:16">
      <c r="A2207" s="162"/>
      <c r="B2207" s="130"/>
      <c r="C2207" s="159"/>
      <c r="D2207" s="109"/>
      <c r="E2207" s="171"/>
      <c r="F2207" s="109"/>
      <c r="G2207" s="171"/>
      <c r="H2207" s="109"/>
      <c r="I2207" s="137"/>
      <c r="J2207" s="133"/>
      <c r="K2207" s="137"/>
      <c r="L2207" s="109"/>
      <c r="N2207" s="109"/>
      <c r="O2207" s="137"/>
      <c r="P2207" s="137"/>
    </row>
    <row r="2208" spans="1:16">
      <c r="A2208" s="130"/>
      <c r="B2208" s="130"/>
      <c r="C2208" s="159"/>
      <c r="D2208" s="109"/>
      <c r="E2208" s="171"/>
      <c r="F2208" s="109"/>
      <c r="G2208" s="171"/>
      <c r="H2208" s="109"/>
      <c r="I2208" s="137"/>
      <c r="J2208" s="133"/>
      <c r="K2208" s="137"/>
      <c r="L2208" s="109"/>
      <c r="N2208" s="109"/>
      <c r="O2208" s="137"/>
      <c r="P2208" s="137"/>
    </row>
    <row r="2209" spans="1:16">
      <c r="A2209" s="130"/>
      <c r="B2209" s="130"/>
      <c r="C2209" s="159"/>
      <c r="D2209" s="109"/>
      <c r="E2209" s="171"/>
      <c r="F2209" s="109"/>
      <c r="G2209" s="171"/>
      <c r="H2209" s="109"/>
      <c r="I2209" s="137"/>
      <c r="J2209" s="133"/>
      <c r="K2209" s="137"/>
      <c r="L2209" s="109"/>
      <c r="N2209" s="109"/>
      <c r="O2209" s="137"/>
      <c r="P2209" s="137"/>
    </row>
    <row r="2210" spans="1:16">
      <c r="A2210" s="130"/>
      <c r="B2210" s="130"/>
      <c r="C2210" s="159"/>
      <c r="D2210" s="109"/>
      <c r="E2210" s="171"/>
      <c r="F2210" s="109"/>
      <c r="G2210" s="171"/>
      <c r="H2210" s="109"/>
      <c r="I2210" s="137"/>
      <c r="J2210" s="133"/>
      <c r="K2210" s="137"/>
      <c r="L2210" s="109"/>
      <c r="N2210" s="109"/>
      <c r="O2210" s="137"/>
      <c r="P2210" s="137"/>
    </row>
    <row r="2211" spans="1:16">
      <c r="A2211" s="130"/>
      <c r="B2211" s="130"/>
      <c r="C2211" s="159"/>
      <c r="D2211" s="109"/>
      <c r="E2211" s="171"/>
      <c r="F2211" s="109"/>
      <c r="G2211" s="171"/>
      <c r="H2211" s="109"/>
      <c r="I2211" s="137"/>
      <c r="J2211" s="133"/>
      <c r="K2211" s="137"/>
      <c r="L2211" s="109"/>
      <c r="N2211" s="109"/>
      <c r="O2211" s="137"/>
      <c r="P2211" s="137"/>
    </row>
    <row r="2212" spans="1:16">
      <c r="A2212" s="130"/>
      <c r="B2212" s="130"/>
      <c r="C2212" s="159"/>
      <c r="D2212" s="109"/>
      <c r="E2212" s="171"/>
      <c r="F2212" s="109"/>
      <c r="G2212" s="171"/>
      <c r="H2212" s="109"/>
      <c r="I2212" s="137"/>
      <c r="J2212" s="133"/>
      <c r="K2212" s="137"/>
      <c r="L2212" s="109"/>
      <c r="N2212" s="109"/>
      <c r="O2212" s="137"/>
      <c r="P2212" s="137"/>
    </row>
  </sheetData>
  <autoFilter ref="A987:M1106" xr:uid="{00000000-0001-0000-0400-000000000000}">
    <filterColumn colId="4">
      <filters>
        <filter val="48"/>
        <filter val="49"/>
      </filters>
    </filterColumn>
    <sortState xmlns:xlrd2="http://schemas.microsoft.com/office/spreadsheetml/2017/richdata2" ref="A1073:M1095">
      <sortCondition ref="F987:F1095"/>
    </sortState>
  </autoFilter>
  <phoneticPr fontId="13" type="noConversion"/>
  <pageMargins left="0.7" right="0.7" top="0.75" bottom="0.75" header="0.3" footer="0.3"/>
  <pageSetup orientation="portrait" horizontalDpi="300" verticalDpi="300" r:id="rId1"/>
  <ignoredErrors>
    <ignoredError sqref="O714:P732 P713 P735:P743" evalError="1"/>
    <ignoredError sqref="I713:I743 I824 I829 I857 I861:I866 I943 I966" calculatedColumn="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BW2114"/>
  <sheetViews>
    <sheetView zoomScale="131" zoomScaleNormal="130" workbookViewId="0">
      <pane xSplit="5" ySplit="1" topLeftCell="BO1295" activePane="bottomRight" state="frozen"/>
      <selection pane="topRight" activeCell="F1" sqref="F1"/>
      <selection pane="bottomLeft" activeCell="A2" sqref="A2"/>
      <selection pane="bottomRight" activeCell="BU1298" sqref="BU1298"/>
    </sheetView>
  </sheetViews>
  <sheetFormatPr defaultColWidth="11.42578125" defaultRowHeight="12.75"/>
  <cols>
    <col min="1" max="1" width="14.140625" style="143" customWidth="1"/>
    <col min="2" max="2" width="12" style="143" bestFit="1" customWidth="1"/>
    <col min="3" max="3" width="15.42578125" style="143" customWidth="1"/>
    <col min="4" max="5" width="8" style="143" bestFit="1" customWidth="1"/>
    <col min="6" max="6" width="13.7109375" style="111" customWidth="1"/>
    <col min="7" max="12" width="7.42578125" style="111" customWidth="1"/>
    <col min="13" max="14" width="9" style="148" bestFit="1" customWidth="1"/>
    <col min="15" max="15" width="10.7109375" style="137" bestFit="1" customWidth="1"/>
    <col min="16" max="16" width="12.140625" style="141" customWidth="1"/>
    <col min="17" max="17" width="8.140625" style="237" customWidth="1"/>
    <col min="18" max="19" width="7" style="139" customWidth="1"/>
    <col min="20" max="20" width="8.140625" style="139" customWidth="1"/>
    <col min="21" max="21" width="7" style="149" customWidth="1"/>
    <col min="22" max="22" width="6.7109375" style="143" customWidth="1"/>
    <col min="23" max="23" width="5.85546875" style="194" customWidth="1"/>
    <col min="24" max="29" width="7" style="143" hidden="1" customWidth="1"/>
    <col min="30" max="30" width="7" style="143" customWidth="1"/>
    <col min="31" max="31" width="6.140625" style="143" hidden="1" customWidth="1"/>
    <col min="32" max="32" width="7" style="143" hidden="1" customWidth="1"/>
    <col min="33" max="33" width="5.140625" style="143" hidden="1" customWidth="1"/>
    <col min="34" max="34" width="6.140625" style="143" hidden="1" customWidth="1"/>
    <col min="35" max="35" width="5.42578125" style="143" hidden="1" customWidth="1"/>
    <col min="36" max="37" width="5.85546875" style="143" hidden="1" customWidth="1"/>
    <col min="38" max="39" width="5.7109375" style="143" hidden="1" customWidth="1"/>
    <col min="40" max="40" width="5.85546875" style="143" hidden="1" customWidth="1"/>
    <col min="41" max="41" width="5.85546875" style="143" customWidth="1"/>
    <col min="42" max="42" width="5.85546875" style="150" customWidth="1"/>
    <col min="43" max="44" width="5.85546875" style="149" customWidth="1"/>
    <col min="45" max="45" width="5.85546875" style="123" hidden="1" customWidth="1"/>
    <col min="46" max="47" width="4" style="123" hidden="1" customWidth="1"/>
    <col min="48" max="48" width="6.85546875" style="123" hidden="1" customWidth="1"/>
    <col min="49" max="49" width="5.85546875" style="149" customWidth="1"/>
    <col min="50" max="50" width="8.140625" style="279" customWidth="1"/>
    <col min="51" max="51" width="4.7109375" style="150" customWidth="1"/>
    <col min="52" max="52" width="4" style="123" customWidth="1"/>
    <col min="53" max="53" width="5.85546875" style="123" customWidth="1"/>
    <col min="54" max="54" width="4" style="123" customWidth="1"/>
    <col min="55" max="55" width="8.140625" style="123" customWidth="1"/>
    <col min="56" max="56" width="4.7109375" style="123" customWidth="1"/>
    <col min="57" max="57" width="7" style="150" customWidth="1"/>
    <col min="58" max="60" width="11.42578125" style="123" customWidth="1"/>
    <col min="61" max="61" width="11.42578125" style="139" customWidth="1"/>
    <col min="62" max="70" width="11.42578125" style="123" customWidth="1"/>
    <col min="71" max="71" width="58.140625" style="123" customWidth="1"/>
    <col min="72" max="74" width="11.42578125" style="123"/>
    <col min="75" max="16384" width="11.42578125" style="276"/>
  </cols>
  <sheetData>
    <row r="1" spans="1:75" ht="164.1" customHeight="1">
      <c r="A1" s="125" t="s">
        <v>49</v>
      </c>
      <c r="B1" s="125" t="s">
        <v>41</v>
      </c>
      <c r="C1" s="125" t="s">
        <v>184</v>
      </c>
      <c r="D1" s="125" t="s">
        <v>32</v>
      </c>
      <c r="E1" s="126" t="s">
        <v>27</v>
      </c>
      <c r="F1" s="125" t="s">
        <v>23</v>
      </c>
      <c r="G1" s="125" t="s">
        <v>67</v>
      </c>
      <c r="H1" s="125" t="s">
        <v>72</v>
      </c>
      <c r="I1" s="125" t="s">
        <v>73</v>
      </c>
      <c r="J1" s="125" t="s">
        <v>183</v>
      </c>
      <c r="K1" s="125" t="s">
        <v>122</v>
      </c>
      <c r="L1" s="125" t="s">
        <v>87</v>
      </c>
      <c r="M1" s="125" t="s">
        <v>80</v>
      </c>
      <c r="N1" s="125" t="s">
        <v>81</v>
      </c>
      <c r="O1" s="128" t="s">
        <v>88</v>
      </c>
      <c r="P1" s="125" t="s">
        <v>83</v>
      </c>
      <c r="Q1" s="128" t="s">
        <v>90</v>
      </c>
      <c r="R1" s="128" t="s">
        <v>91</v>
      </c>
      <c r="S1" s="128" t="s">
        <v>92</v>
      </c>
      <c r="T1" s="128" t="s">
        <v>93</v>
      </c>
      <c r="U1" s="127" t="s">
        <v>223</v>
      </c>
      <c r="V1" s="128" t="s">
        <v>222</v>
      </c>
      <c r="W1" s="127" t="s">
        <v>126</v>
      </c>
      <c r="X1" s="305" t="s">
        <v>96</v>
      </c>
      <c r="Y1" s="128" t="s">
        <v>97</v>
      </c>
      <c r="Z1" s="128" t="s">
        <v>98</v>
      </c>
      <c r="AA1" s="128" t="s">
        <v>99</v>
      </c>
      <c r="AB1" s="128" t="s">
        <v>100</v>
      </c>
      <c r="AC1" s="302" t="s">
        <v>101</v>
      </c>
      <c r="AD1" s="128" t="s">
        <v>127</v>
      </c>
      <c r="AE1" s="305" t="s">
        <v>128</v>
      </c>
      <c r="AF1" s="128" t="s">
        <v>129</v>
      </c>
      <c r="AG1" s="128" t="s">
        <v>130</v>
      </c>
      <c r="AH1" s="128" t="s">
        <v>131</v>
      </c>
      <c r="AI1" s="128" t="s">
        <v>132</v>
      </c>
      <c r="AJ1" s="128" t="s">
        <v>133</v>
      </c>
      <c r="AK1" s="128" t="s">
        <v>134</v>
      </c>
      <c r="AL1" s="128" t="s">
        <v>135</v>
      </c>
      <c r="AM1" s="128" t="s">
        <v>190</v>
      </c>
      <c r="AN1" s="302" t="s">
        <v>136</v>
      </c>
      <c r="AO1" s="128" t="s">
        <v>137</v>
      </c>
      <c r="AP1" s="127" t="s">
        <v>102</v>
      </c>
      <c r="AQ1" s="127" t="s">
        <v>103</v>
      </c>
      <c r="AR1" s="127" t="s">
        <v>104</v>
      </c>
      <c r="AS1" s="305" t="s">
        <v>194</v>
      </c>
      <c r="AT1" s="128" t="s">
        <v>105</v>
      </c>
      <c r="AU1" s="128" t="s">
        <v>139</v>
      </c>
      <c r="AV1" s="302" t="s">
        <v>138</v>
      </c>
      <c r="AW1" s="127" t="s">
        <v>224</v>
      </c>
      <c r="AX1" s="277" t="s">
        <v>225</v>
      </c>
      <c r="AY1" s="127" t="s">
        <v>107</v>
      </c>
      <c r="AZ1" s="128" t="s">
        <v>108</v>
      </c>
      <c r="BA1" s="128" t="s">
        <v>141</v>
      </c>
      <c r="BB1" s="128" t="s">
        <v>142</v>
      </c>
      <c r="BC1" s="128" t="s">
        <v>109</v>
      </c>
      <c r="BD1" s="128" t="s">
        <v>110</v>
      </c>
      <c r="BE1" s="127" t="s">
        <v>111</v>
      </c>
      <c r="BF1" s="128" t="s">
        <v>112</v>
      </c>
      <c r="BG1" s="128" t="s">
        <v>113</v>
      </c>
      <c r="BH1" s="128" t="s">
        <v>114</v>
      </c>
      <c r="BI1" s="128" t="s">
        <v>115</v>
      </c>
      <c r="BJ1" s="128" t="s">
        <v>116</v>
      </c>
      <c r="BK1" s="128" t="s">
        <v>117</v>
      </c>
      <c r="BL1" s="128" t="s">
        <v>197</v>
      </c>
      <c r="BM1" s="128" t="s">
        <v>196</v>
      </c>
      <c r="BN1" s="128" t="s">
        <v>118</v>
      </c>
      <c r="BO1" s="128" t="s">
        <v>123</v>
      </c>
      <c r="BP1" s="128" t="s">
        <v>143</v>
      </c>
      <c r="BQ1" s="128" t="s">
        <v>119</v>
      </c>
      <c r="BR1" s="128" t="s">
        <v>120</v>
      </c>
      <c r="BS1" s="125" t="s">
        <v>21</v>
      </c>
      <c r="BT1" s="125" t="s">
        <v>84</v>
      </c>
      <c r="BU1" s="129" t="s">
        <v>70</v>
      </c>
      <c r="BV1" s="129" t="s">
        <v>71</v>
      </c>
    </row>
    <row r="2" spans="1:75" s="228" customFormat="1" ht="13.5" hidden="1" customHeight="1">
      <c r="A2" s="292" t="str">
        <f t="shared" ref="A2:A65" si="0">CONCATENATE(F2,G2,I2,H2,"E",J2,"M",K2)</f>
        <v>UPT1P1E1M1</v>
      </c>
      <c r="B2" s="292" t="str">
        <f t="shared" ref="B2:B65" si="1">CONCATENATE(F2,G2,I2,H2,"E",J2)</f>
        <v>UPT1P1E1</v>
      </c>
      <c r="C2" s="292" t="str">
        <f t="shared" ref="C2:C65" si="2">CONCATENATE(F2,G2,I2,H2,"M",K2)</f>
        <v>UPT1P1M1</v>
      </c>
      <c r="D2" s="292" t="str">
        <f t="shared" ref="D2:D65" si="3">CONCATENATE(F2,G2,I2,H2)</f>
        <v>UPT1P1</v>
      </c>
      <c r="E2" s="292" t="str">
        <f t="shared" ref="E2:E65" si="4">CONCATENATE(F2,G2)</f>
        <v>UPT1</v>
      </c>
      <c r="F2" s="293" t="s">
        <v>277</v>
      </c>
      <c r="G2" s="293">
        <v>1</v>
      </c>
      <c r="H2" s="226">
        <v>1</v>
      </c>
      <c r="I2" s="226" t="s">
        <v>8</v>
      </c>
      <c r="J2" s="226">
        <v>1</v>
      </c>
      <c r="K2" s="226">
        <v>1</v>
      </c>
      <c r="L2" s="226"/>
      <c r="M2" s="294">
        <v>1</v>
      </c>
      <c r="N2" s="294">
        <v>2</v>
      </c>
      <c r="O2" s="295">
        <f>AVERAGE(M2:N2)</f>
        <v>1.5</v>
      </c>
      <c r="P2" s="226"/>
      <c r="Q2" s="296">
        <v>30</v>
      </c>
      <c r="R2" s="296">
        <v>45</v>
      </c>
      <c r="S2" s="296">
        <v>25</v>
      </c>
      <c r="T2" s="296"/>
      <c r="U2" s="227"/>
      <c r="V2" s="296"/>
      <c r="W2" s="297"/>
      <c r="X2" s="121"/>
      <c r="Y2" s="121"/>
      <c r="Z2" s="121"/>
      <c r="AA2" s="121"/>
      <c r="AB2" s="121"/>
      <c r="AC2" s="121"/>
      <c r="AD2" s="298"/>
      <c r="AE2" s="121"/>
      <c r="AF2" s="121"/>
      <c r="AG2" s="121"/>
      <c r="AH2" s="121"/>
      <c r="AI2" s="121"/>
      <c r="AJ2" s="121"/>
      <c r="AK2" s="121"/>
      <c r="AL2" s="121"/>
      <c r="AM2" s="121"/>
      <c r="AN2" s="121"/>
      <c r="AO2" s="298"/>
      <c r="AP2" s="296">
        <v>8</v>
      </c>
      <c r="AQ2" s="296">
        <v>18</v>
      </c>
      <c r="AR2" s="296">
        <v>75</v>
      </c>
      <c r="AS2" s="298"/>
      <c r="AT2" s="298"/>
      <c r="AU2" s="298"/>
      <c r="AV2" s="298"/>
      <c r="AW2" s="227"/>
      <c r="AX2" s="296"/>
      <c r="AY2" s="297"/>
      <c r="AZ2" s="298"/>
      <c r="BA2" s="297"/>
      <c r="BB2" s="298"/>
      <c r="BC2" s="298"/>
      <c r="BD2" s="298"/>
      <c r="BE2" s="297"/>
      <c r="BF2" s="297"/>
      <c r="BG2" s="297"/>
      <c r="BH2" s="297"/>
      <c r="BI2" s="296"/>
      <c r="BJ2" s="296"/>
      <c r="BK2" s="298"/>
      <c r="BL2" s="298"/>
      <c r="BM2" s="298"/>
      <c r="BN2" s="298"/>
      <c r="BO2" s="298"/>
      <c r="BP2" s="298"/>
      <c r="BQ2" s="298"/>
      <c r="BR2" s="298"/>
      <c r="BS2" s="299"/>
      <c r="BT2" s="226"/>
      <c r="BU2" s="300">
        <f>VLOOKUP(D2,EXPLORACION!$A$2:$P$529,15,FALSE)</f>
        <v>4962959.6045000004</v>
      </c>
      <c r="BV2" s="300">
        <f>VLOOKUP(D2,EXPLORACION!$A$2:$P$529,16,FALSE)</f>
        <v>2173202.2015999998</v>
      </c>
      <c r="BW2" s="286"/>
    </row>
    <row r="3" spans="1:75" s="143" customFormat="1" ht="15" hidden="1" customHeight="1">
      <c r="A3" s="130" t="str">
        <f t="shared" si="0"/>
        <v>UPT1P1E2M2</v>
      </c>
      <c r="B3" s="130" t="str">
        <f t="shared" si="1"/>
        <v>UPT1P1E2</v>
      </c>
      <c r="C3" s="130" t="str">
        <f t="shared" si="2"/>
        <v>UPT1P1M2</v>
      </c>
      <c r="D3" s="130" t="str">
        <f t="shared" si="3"/>
        <v>UPT1P1</v>
      </c>
      <c r="E3" s="130" t="str">
        <f t="shared" si="4"/>
        <v>UPT1</v>
      </c>
      <c r="F3" s="131" t="s">
        <v>277</v>
      </c>
      <c r="G3" s="131">
        <v>1</v>
      </c>
      <c r="H3" s="109">
        <v>1</v>
      </c>
      <c r="I3" s="109" t="s">
        <v>8</v>
      </c>
      <c r="J3" s="109">
        <v>2</v>
      </c>
      <c r="K3" s="109">
        <v>2</v>
      </c>
      <c r="L3" s="109"/>
      <c r="M3" s="191">
        <v>3</v>
      </c>
      <c r="N3" s="192">
        <v>4</v>
      </c>
      <c r="O3" s="137">
        <f t="shared" ref="O3:O9" si="5">AVERAGE(N3,M3)</f>
        <v>3.5</v>
      </c>
      <c r="P3" s="207" t="s">
        <v>284</v>
      </c>
      <c r="Q3" s="209">
        <v>21</v>
      </c>
      <c r="R3" s="209">
        <v>30</v>
      </c>
      <c r="S3" s="209">
        <v>18</v>
      </c>
      <c r="T3" s="111"/>
      <c r="U3" s="188"/>
      <c r="AP3" s="111">
        <v>0</v>
      </c>
      <c r="AQ3" s="119">
        <v>5</v>
      </c>
      <c r="AR3" s="237">
        <v>95</v>
      </c>
      <c r="AW3" s="194"/>
      <c r="AX3" s="111"/>
      <c r="AY3" s="194"/>
      <c r="BI3" s="111"/>
      <c r="BU3" s="135">
        <f>VLOOKUP(D3,EXPLORACION!$A$2:$P$529,15,FALSE)</f>
        <v>4962959.6045000004</v>
      </c>
      <c r="BV3" s="135">
        <f>VLOOKUP(D3,EXPLORACION!$A$2:$P$529,16,FALSE)</f>
        <v>2173202.2015999998</v>
      </c>
      <c r="BW3" s="229"/>
    </row>
    <row r="4" spans="1:75" s="143" customFormat="1" ht="15" hidden="1" customHeight="1">
      <c r="A4" s="130" t="str">
        <f t="shared" si="0"/>
        <v>UPT1P1E6M3</v>
      </c>
      <c r="B4" s="130" t="str">
        <f t="shared" si="1"/>
        <v>UPT1P1E6</v>
      </c>
      <c r="C4" s="130" t="str">
        <f t="shared" si="2"/>
        <v>UPT1P1M3</v>
      </c>
      <c r="D4" s="130" t="str">
        <f t="shared" si="3"/>
        <v>UPT1P1</v>
      </c>
      <c r="E4" s="130" t="str">
        <f t="shared" si="4"/>
        <v>UPT1</v>
      </c>
      <c r="F4" s="131" t="s">
        <v>277</v>
      </c>
      <c r="G4" s="131">
        <v>1</v>
      </c>
      <c r="H4" s="109">
        <v>1</v>
      </c>
      <c r="I4" s="109" t="s">
        <v>8</v>
      </c>
      <c r="J4" s="109">
        <v>6</v>
      </c>
      <c r="K4" s="109">
        <v>3</v>
      </c>
      <c r="L4" s="111"/>
      <c r="M4" s="191">
        <v>6.6</v>
      </c>
      <c r="N4" s="192">
        <v>7.8</v>
      </c>
      <c r="O4" s="137">
        <f t="shared" si="5"/>
        <v>7.1999999999999993</v>
      </c>
      <c r="P4" s="207" t="s">
        <v>295</v>
      </c>
      <c r="Q4" s="209">
        <v>20</v>
      </c>
      <c r="R4" s="209">
        <v>19</v>
      </c>
      <c r="S4" s="209">
        <v>14</v>
      </c>
      <c r="T4" s="111"/>
      <c r="U4" s="188"/>
      <c r="AP4" s="111">
        <v>0</v>
      </c>
      <c r="AQ4" s="119">
        <v>8</v>
      </c>
      <c r="AR4" s="237">
        <v>92</v>
      </c>
      <c r="AW4" s="194"/>
      <c r="AX4" s="111"/>
      <c r="AY4" s="194"/>
      <c r="BI4" s="111"/>
      <c r="BU4" s="135">
        <f>VLOOKUP(D4,EXPLORACION!$A$2:$P$529,15,FALSE)</f>
        <v>4962959.6045000004</v>
      </c>
      <c r="BV4" s="135">
        <f>VLOOKUP(D4,EXPLORACION!$A$2:$P$529,16,FALSE)</f>
        <v>2173202.2015999998</v>
      </c>
      <c r="BW4" s="229"/>
    </row>
    <row r="5" spans="1:75" s="143" customFormat="1" ht="15" hidden="1" customHeight="1">
      <c r="A5" s="130" t="str">
        <f t="shared" si="0"/>
        <v>UPT1P1E6M4</v>
      </c>
      <c r="B5" s="130" t="str">
        <f t="shared" si="1"/>
        <v>UPT1P1E6</v>
      </c>
      <c r="C5" s="130" t="str">
        <f t="shared" si="2"/>
        <v>UPT1P1M4</v>
      </c>
      <c r="D5" s="130" t="str">
        <f t="shared" si="3"/>
        <v>UPT1P1</v>
      </c>
      <c r="E5" s="130" t="str">
        <f t="shared" si="4"/>
        <v>UPT1</v>
      </c>
      <c r="F5" s="131" t="s">
        <v>277</v>
      </c>
      <c r="G5" s="131">
        <v>1</v>
      </c>
      <c r="H5" s="109">
        <v>1</v>
      </c>
      <c r="I5" s="109" t="s">
        <v>8</v>
      </c>
      <c r="J5" s="109">
        <v>6</v>
      </c>
      <c r="K5" s="109">
        <v>4</v>
      </c>
      <c r="L5" s="111"/>
      <c r="M5" s="191">
        <v>8.6</v>
      </c>
      <c r="N5" s="192">
        <v>9.8000000000000007</v>
      </c>
      <c r="O5" s="137">
        <f t="shared" si="5"/>
        <v>9.1999999999999993</v>
      </c>
      <c r="P5" s="207" t="s">
        <v>286</v>
      </c>
      <c r="Q5" s="209">
        <v>15</v>
      </c>
      <c r="R5" s="209">
        <v>12</v>
      </c>
      <c r="S5" s="209">
        <v>0</v>
      </c>
      <c r="T5" s="111"/>
      <c r="U5" s="188"/>
      <c r="AP5" s="111">
        <v>0</v>
      </c>
      <c r="AQ5" s="119">
        <v>32</v>
      </c>
      <c r="AR5" s="237">
        <v>67</v>
      </c>
      <c r="AW5" s="194"/>
      <c r="AX5" s="111"/>
      <c r="AY5" s="194"/>
      <c r="BI5" s="111"/>
      <c r="BU5" s="135">
        <f>VLOOKUP(D5,EXPLORACION!$A$2:$P$529,15,FALSE)</f>
        <v>4962959.6045000004</v>
      </c>
      <c r="BV5" s="135">
        <f>VLOOKUP(D5,EXPLORACION!$A$2:$P$529,16,FALSE)</f>
        <v>2173202.2015999998</v>
      </c>
      <c r="BW5" s="229"/>
    </row>
    <row r="6" spans="1:75" s="143" customFormat="1" ht="15" hidden="1" customHeight="1">
      <c r="A6" s="130" t="str">
        <f t="shared" si="0"/>
        <v>UPT1P1E7M5</v>
      </c>
      <c r="B6" s="130" t="str">
        <f t="shared" si="1"/>
        <v>UPT1P1E7</v>
      </c>
      <c r="C6" s="130" t="str">
        <f t="shared" si="2"/>
        <v>UPT1P1M5</v>
      </c>
      <c r="D6" s="130" t="str">
        <f t="shared" si="3"/>
        <v>UPT1P1</v>
      </c>
      <c r="E6" s="130" t="str">
        <f t="shared" si="4"/>
        <v>UPT1</v>
      </c>
      <c r="F6" s="131" t="s">
        <v>277</v>
      </c>
      <c r="G6" s="131">
        <v>1</v>
      </c>
      <c r="H6" s="109">
        <v>1</v>
      </c>
      <c r="I6" s="109" t="s">
        <v>8</v>
      </c>
      <c r="J6" s="109">
        <v>7</v>
      </c>
      <c r="K6" s="111">
        <v>5</v>
      </c>
      <c r="L6" s="111"/>
      <c r="M6" s="191">
        <v>10.8</v>
      </c>
      <c r="N6" s="192">
        <v>11.8</v>
      </c>
      <c r="O6" s="137">
        <f t="shared" si="5"/>
        <v>11.3</v>
      </c>
      <c r="P6" s="207" t="s">
        <v>284</v>
      </c>
      <c r="Q6" s="209">
        <v>15</v>
      </c>
      <c r="R6" s="209">
        <v>13</v>
      </c>
      <c r="S6" s="209">
        <v>25</v>
      </c>
      <c r="T6" s="111"/>
      <c r="U6" s="188"/>
      <c r="AP6" s="111">
        <v>0</v>
      </c>
      <c r="AQ6" s="119">
        <v>48</v>
      </c>
      <c r="AR6" s="237">
        <v>52</v>
      </c>
      <c r="AW6" s="194"/>
      <c r="AX6" s="111"/>
      <c r="AY6" s="194"/>
      <c r="BI6" s="111"/>
      <c r="BU6" s="135">
        <f>VLOOKUP(D6,EXPLORACION!$A$2:$P$529,15,FALSE)</f>
        <v>4962959.6045000004</v>
      </c>
      <c r="BV6" s="135">
        <f>VLOOKUP(D6,EXPLORACION!$A$2:$P$529,16,FALSE)</f>
        <v>2173202.2015999998</v>
      </c>
      <c r="BW6" s="229"/>
    </row>
    <row r="7" spans="1:75" s="143" customFormat="1" ht="17.100000000000001" hidden="1" customHeight="1">
      <c r="A7" s="130" t="str">
        <f t="shared" si="0"/>
        <v>UPT1P1E7M6</v>
      </c>
      <c r="B7" s="130" t="str">
        <f t="shared" si="1"/>
        <v>UPT1P1E7</v>
      </c>
      <c r="C7" s="130" t="str">
        <f t="shared" si="2"/>
        <v>UPT1P1M6</v>
      </c>
      <c r="D7" s="130" t="str">
        <f t="shared" si="3"/>
        <v>UPT1P1</v>
      </c>
      <c r="E7" s="130" t="str">
        <f t="shared" si="4"/>
        <v>UPT1</v>
      </c>
      <c r="F7" s="131" t="s">
        <v>277</v>
      </c>
      <c r="G7" s="131">
        <v>1</v>
      </c>
      <c r="H7" s="109">
        <v>1</v>
      </c>
      <c r="I7" s="109" t="s">
        <v>8</v>
      </c>
      <c r="J7" s="109">
        <v>7</v>
      </c>
      <c r="K7" s="111">
        <v>6</v>
      </c>
      <c r="L7" s="111"/>
      <c r="M7" s="191">
        <v>12.6</v>
      </c>
      <c r="N7" s="192">
        <v>13.8</v>
      </c>
      <c r="O7" s="137">
        <f t="shared" si="5"/>
        <v>13.2</v>
      </c>
      <c r="P7" s="207" t="s">
        <v>284</v>
      </c>
      <c r="Q7" s="209">
        <v>10</v>
      </c>
      <c r="R7" s="209">
        <v>42</v>
      </c>
      <c r="S7" s="209">
        <v>10</v>
      </c>
      <c r="T7" s="111"/>
      <c r="U7" s="188"/>
      <c r="AP7" s="111">
        <v>0</v>
      </c>
      <c r="AQ7" s="119">
        <v>33</v>
      </c>
      <c r="AR7" s="237">
        <v>52</v>
      </c>
      <c r="AW7" s="194"/>
      <c r="AX7" s="111"/>
      <c r="AY7" s="194"/>
      <c r="BI7" s="111"/>
      <c r="BU7" s="135">
        <f>VLOOKUP(D7,EXPLORACION!$A$2:$P$529,15,FALSE)</f>
        <v>4962959.6045000004</v>
      </c>
      <c r="BV7" s="135">
        <f>VLOOKUP(D7,EXPLORACION!$A$2:$P$529,16,FALSE)</f>
        <v>2173202.2015999998</v>
      </c>
      <c r="BW7" s="229"/>
    </row>
    <row r="8" spans="1:75" s="143" customFormat="1" ht="15" hidden="1" customHeight="1">
      <c r="A8" s="130" t="str">
        <f t="shared" si="0"/>
        <v>UPT1P1E8M7</v>
      </c>
      <c r="B8" s="130" t="str">
        <f t="shared" si="1"/>
        <v>UPT1P1E8</v>
      </c>
      <c r="C8" s="130" t="str">
        <f t="shared" si="2"/>
        <v>UPT1P1M7</v>
      </c>
      <c r="D8" s="130" t="str">
        <f t="shared" si="3"/>
        <v>UPT1P1</v>
      </c>
      <c r="E8" s="130" t="str">
        <f t="shared" si="4"/>
        <v>UPT1</v>
      </c>
      <c r="F8" s="131" t="s">
        <v>277</v>
      </c>
      <c r="G8" s="131">
        <v>1</v>
      </c>
      <c r="H8" s="109">
        <v>1</v>
      </c>
      <c r="I8" s="109" t="s">
        <v>8</v>
      </c>
      <c r="J8" s="109">
        <v>8</v>
      </c>
      <c r="K8" s="111">
        <v>7</v>
      </c>
      <c r="L8" s="111"/>
      <c r="M8" s="191">
        <v>14.6</v>
      </c>
      <c r="N8" s="192">
        <v>15.8</v>
      </c>
      <c r="O8" s="137">
        <f t="shared" si="5"/>
        <v>15.2</v>
      </c>
      <c r="P8" s="141" t="s">
        <v>284</v>
      </c>
      <c r="Q8" s="209">
        <v>21</v>
      </c>
      <c r="R8" s="111">
        <v>42</v>
      </c>
      <c r="S8" s="111">
        <v>25</v>
      </c>
      <c r="T8" s="111"/>
      <c r="U8" s="188"/>
      <c r="AP8" s="111">
        <v>0</v>
      </c>
      <c r="AQ8" s="119">
        <v>25</v>
      </c>
      <c r="AR8" s="237">
        <v>75</v>
      </c>
      <c r="AW8" s="194"/>
      <c r="AX8" s="111"/>
      <c r="AY8" s="194"/>
      <c r="BI8" s="111"/>
      <c r="BU8" s="135">
        <f>VLOOKUP(D8,EXPLORACION!$A$2:$P$529,15,FALSE)</f>
        <v>4962959.6045000004</v>
      </c>
      <c r="BV8" s="135">
        <f>VLOOKUP(D8,EXPLORACION!$A$2:$P$529,16,FALSE)</f>
        <v>2173202.2015999998</v>
      </c>
      <c r="BW8" s="229"/>
    </row>
    <row r="9" spans="1:75" s="143" customFormat="1" ht="15" hidden="1" customHeight="1">
      <c r="A9" s="130" t="str">
        <f t="shared" si="0"/>
        <v>UPT1P1E9M8</v>
      </c>
      <c r="B9" s="130" t="str">
        <f t="shared" si="1"/>
        <v>UPT1P1E9</v>
      </c>
      <c r="C9" s="130" t="str">
        <f t="shared" si="2"/>
        <v>UPT1P1M8</v>
      </c>
      <c r="D9" s="130" t="str">
        <f t="shared" si="3"/>
        <v>UPT1P1</v>
      </c>
      <c r="E9" s="130" t="str">
        <f t="shared" si="4"/>
        <v>UPT1</v>
      </c>
      <c r="F9" s="131" t="s">
        <v>277</v>
      </c>
      <c r="G9" s="131">
        <v>1</v>
      </c>
      <c r="H9" s="109">
        <v>1</v>
      </c>
      <c r="I9" s="109" t="s">
        <v>8</v>
      </c>
      <c r="J9" s="109">
        <v>9</v>
      </c>
      <c r="K9" s="111">
        <v>8</v>
      </c>
      <c r="L9" s="111"/>
      <c r="M9" s="191">
        <v>16.600000000000001</v>
      </c>
      <c r="N9" s="192">
        <v>17.8</v>
      </c>
      <c r="O9" s="137">
        <f t="shared" si="5"/>
        <v>17.200000000000003</v>
      </c>
      <c r="P9" s="141" t="s">
        <v>284</v>
      </c>
      <c r="Q9" s="209">
        <v>21</v>
      </c>
      <c r="R9" s="111">
        <v>42</v>
      </c>
      <c r="S9" s="111">
        <v>25</v>
      </c>
      <c r="T9" s="111"/>
      <c r="U9" s="188"/>
      <c r="AP9" s="111">
        <v>0</v>
      </c>
      <c r="AQ9" s="119">
        <v>43</v>
      </c>
      <c r="AR9" s="237">
        <v>55</v>
      </c>
      <c r="AW9" s="194"/>
      <c r="AX9" s="111"/>
      <c r="AY9" s="194"/>
      <c r="BI9" s="111"/>
      <c r="BU9" s="135">
        <f>VLOOKUP(D9,EXPLORACION!$A$2:$P$529,15,FALSE)</f>
        <v>4962959.6045000004</v>
      </c>
      <c r="BV9" s="135">
        <f>VLOOKUP(D9,EXPLORACION!$A$2:$P$529,16,FALSE)</f>
        <v>2173202.2015999998</v>
      </c>
      <c r="BW9" s="229"/>
    </row>
    <row r="10" spans="1:75" s="143" customFormat="1" ht="15" hidden="1" customHeight="1">
      <c r="A10" s="130" t="str">
        <f t="shared" si="0"/>
        <v>UPT1P2E3M1</v>
      </c>
      <c r="B10" s="130" t="str">
        <f t="shared" si="1"/>
        <v>UPT1P2E3</v>
      </c>
      <c r="C10" s="130" t="str">
        <f t="shared" si="2"/>
        <v>UPT1P2M1</v>
      </c>
      <c r="D10" s="130" t="str">
        <f t="shared" si="3"/>
        <v>UPT1P2</v>
      </c>
      <c r="E10" s="130" t="str">
        <f t="shared" si="4"/>
        <v>UPT1</v>
      </c>
      <c r="F10" s="131" t="s">
        <v>277</v>
      </c>
      <c r="G10" s="131">
        <v>1</v>
      </c>
      <c r="H10" s="109">
        <v>2</v>
      </c>
      <c r="I10" s="109" t="s">
        <v>8</v>
      </c>
      <c r="J10" s="109">
        <v>3</v>
      </c>
      <c r="K10" s="109">
        <v>1</v>
      </c>
      <c r="L10" s="109"/>
      <c r="M10" s="191">
        <v>1.2</v>
      </c>
      <c r="N10" s="192">
        <v>2</v>
      </c>
      <c r="O10" s="137">
        <f>AVERAGE(M10:N10)</f>
        <v>1.6</v>
      </c>
      <c r="P10" s="109"/>
      <c r="Q10" s="209">
        <v>12</v>
      </c>
      <c r="R10" s="119">
        <v>40</v>
      </c>
      <c r="S10" s="119">
        <v>20</v>
      </c>
      <c r="T10" s="111"/>
      <c r="U10" s="188"/>
      <c r="V10" s="111"/>
      <c r="W10" s="111"/>
      <c r="X10" s="111"/>
      <c r="Y10" s="111"/>
      <c r="Z10" s="111"/>
      <c r="AA10" s="111"/>
      <c r="AB10" s="111"/>
      <c r="AC10" s="111"/>
      <c r="AD10" s="111"/>
      <c r="AE10" s="111"/>
      <c r="AF10" s="111"/>
      <c r="AG10" s="111"/>
      <c r="AH10" s="111"/>
      <c r="AI10" s="111"/>
      <c r="AJ10" s="111"/>
      <c r="AK10" s="111"/>
      <c r="AL10" s="111"/>
      <c r="AM10" s="111"/>
      <c r="AN10" s="111"/>
      <c r="AO10" s="111"/>
      <c r="AP10" s="224">
        <v>0</v>
      </c>
      <c r="AQ10" s="224">
        <v>18</v>
      </c>
      <c r="AR10" s="224">
        <v>82</v>
      </c>
      <c r="AW10" s="194"/>
      <c r="AX10" s="111"/>
      <c r="AY10" s="194"/>
      <c r="BI10" s="111"/>
      <c r="BU10" s="135">
        <f>VLOOKUP(D10,EXPLORACION!$A$2:$P$529,15,FALSE)</f>
        <v>4963124.7827000003</v>
      </c>
      <c r="BV10" s="135">
        <f>VLOOKUP(D10,EXPLORACION!$A$2:$P$529,16,FALSE)</f>
        <v>2173925.2736</v>
      </c>
      <c r="BW10" s="229"/>
    </row>
    <row r="11" spans="1:75" s="143" customFormat="1" ht="13.5" hidden="1" customHeight="1">
      <c r="A11" s="130" t="str">
        <f t="shared" si="0"/>
        <v>UPT1P2E3M2</v>
      </c>
      <c r="B11" s="130" t="str">
        <f t="shared" si="1"/>
        <v>UPT1P2E3</v>
      </c>
      <c r="C11" s="130" t="str">
        <f t="shared" si="2"/>
        <v>UPT1P2M2</v>
      </c>
      <c r="D11" s="130" t="str">
        <f t="shared" si="3"/>
        <v>UPT1P2</v>
      </c>
      <c r="E11" s="130" t="str">
        <f t="shared" si="4"/>
        <v>UPT1</v>
      </c>
      <c r="F11" s="131" t="s">
        <v>277</v>
      </c>
      <c r="G11" s="131">
        <v>1</v>
      </c>
      <c r="H11" s="109">
        <v>2</v>
      </c>
      <c r="I11" s="109" t="s">
        <v>8</v>
      </c>
      <c r="J11" s="109">
        <v>3</v>
      </c>
      <c r="K11" s="109">
        <v>2</v>
      </c>
      <c r="L11" s="109"/>
      <c r="M11" s="191">
        <f t="shared" ref="M11:M22" si="6">O11-0.3</f>
        <v>1.9000000000000001</v>
      </c>
      <c r="N11" s="192">
        <f t="shared" ref="N11:N22" si="7">O11+0.3</f>
        <v>2.5</v>
      </c>
      <c r="O11" s="137">
        <v>2.2000000000000002</v>
      </c>
      <c r="P11" s="207"/>
      <c r="Q11" s="209">
        <v>24</v>
      </c>
      <c r="R11" s="209">
        <v>48</v>
      </c>
      <c r="S11" s="209">
        <v>18</v>
      </c>
      <c r="T11" s="111"/>
      <c r="U11" s="188"/>
      <c r="V11" s="111"/>
      <c r="W11" s="111"/>
      <c r="X11" s="111"/>
      <c r="Y11" s="111"/>
      <c r="Z11" s="111"/>
      <c r="AA11" s="111"/>
      <c r="AB11" s="111"/>
      <c r="AC11" s="111"/>
      <c r="AD11" s="111"/>
      <c r="AE11" s="111"/>
      <c r="AF11" s="111"/>
      <c r="AG11" s="111"/>
      <c r="AH11" s="111"/>
      <c r="AI11" s="111"/>
      <c r="AJ11" s="111"/>
      <c r="AK11" s="111"/>
      <c r="AL11" s="111"/>
      <c r="AM11" s="111"/>
      <c r="AN11" s="111"/>
      <c r="AO11" s="111"/>
      <c r="AP11" s="224">
        <v>0</v>
      </c>
      <c r="AQ11" s="224">
        <v>18</v>
      </c>
      <c r="AR11" s="224">
        <v>72</v>
      </c>
      <c r="AW11" s="194"/>
      <c r="AX11" s="111"/>
      <c r="AY11" s="194"/>
      <c r="BI11" s="111"/>
      <c r="BU11" s="135">
        <f>VLOOKUP(D11,EXPLORACION!$A$2:$P$529,15,FALSE)</f>
        <v>4963124.7827000003</v>
      </c>
      <c r="BV11" s="135">
        <f>VLOOKUP(D11,EXPLORACION!$A$2:$P$529,16,FALSE)</f>
        <v>2173925.2736</v>
      </c>
      <c r="BW11" s="229"/>
    </row>
    <row r="12" spans="1:75" s="143" customFormat="1" ht="13.5" hidden="1" customHeight="1">
      <c r="A12" s="130" t="str">
        <f t="shared" si="0"/>
        <v>UPT1P2E4M3</v>
      </c>
      <c r="B12" s="130" t="str">
        <f t="shared" si="1"/>
        <v>UPT1P2E4</v>
      </c>
      <c r="C12" s="130" t="str">
        <f t="shared" si="2"/>
        <v>UPT1P2M3</v>
      </c>
      <c r="D12" s="130" t="str">
        <f t="shared" si="3"/>
        <v>UPT1P2</v>
      </c>
      <c r="E12" s="130" t="str">
        <f t="shared" si="4"/>
        <v>UPT1</v>
      </c>
      <c r="F12" s="131" t="s">
        <v>277</v>
      </c>
      <c r="G12" s="131">
        <v>1</v>
      </c>
      <c r="H12" s="109">
        <v>2</v>
      </c>
      <c r="I12" s="109" t="s">
        <v>8</v>
      </c>
      <c r="J12" s="109">
        <v>4</v>
      </c>
      <c r="K12" s="109">
        <v>3</v>
      </c>
      <c r="L12" s="111"/>
      <c r="M12" s="191">
        <f t="shared" si="6"/>
        <v>2.9000000000000004</v>
      </c>
      <c r="N12" s="192">
        <f t="shared" si="7"/>
        <v>3.5</v>
      </c>
      <c r="O12" s="137">
        <v>3.2</v>
      </c>
      <c r="P12" s="207"/>
      <c r="Q12" s="209">
        <v>18</v>
      </c>
      <c r="R12" s="209">
        <v>46</v>
      </c>
      <c r="S12" s="209">
        <v>20</v>
      </c>
      <c r="T12" s="111"/>
      <c r="U12" s="188"/>
      <c r="V12" s="111"/>
      <c r="W12" s="111"/>
      <c r="X12" s="111"/>
      <c r="Y12" s="111"/>
      <c r="Z12" s="111"/>
      <c r="AA12" s="111"/>
      <c r="AB12" s="111"/>
      <c r="AC12" s="111"/>
      <c r="AD12" s="111"/>
      <c r="AE12" s="111"/>
      <c r="AF12" s="111"/>
      <c r="AG12" s="111"/>
      <c r="AH12" s="111"/>
      <c r="AI12" s="111"/>
      <c r="AJ12" s="111"/>
      <c r="AK12" s="111"/>
      <c r="AL12" s="111"/>
      <c r="AM12" s="111"/>
      <c r="AN12" s="111"/>
      <c r="AO12" s="111"/>
      <c r="AP12" s="224">
        <v>0</v>
      </c>
      <c r="AQ12" s="224">
        <v>19</v>
      </c>
      <c r="AR12" s="224">
        <v>71</v>
      </c>
      <c r="AW12" s="194"/>
      <c r="AX12" s="111"/>
      <c r="AY12" s="194"/>
      <c r="BI12" s="111"/>
      <c r="BU12" s="135">
        <f>VLOOKUP(D12,EXPLORACION!$A$2:$P$529,15,FALSE)</f>
        <v>4963124.7827000003</v>
      </c>
      <c r="BV12" s="135">
        <f>VLOOKUP(D12,EXPLORACION!$A$2:$P$529,16,FALSE)</f>
        <v>2173925.2736</v>
      </c>
      <c r="BW12" s="229"/>
    </row>
    <row r="13" spans="1:75" s="143" customFormat="1" ht="13.5" hidden="1" customHeight="1">
      <c r="A13" s="130" t="str">
        <f t="shared" si="0"/>
        <v>UPT1P2E4M4</v>
      </c>
      <c r="B13" s="130" t="str">
        <f t="shared" si="1"/>
        <v>UPT1P2E4</v>
      </c>
      <c r="C13" s="130" t="str">
        <f t="shared" si="2"/>
        <v>UPT1P2M4</v>
      </c>
      <c r="D13" s="130" t="str">
        <f t="shared" si="3"/>
        <v>UPT1P2</v>
      </c>
      <c r="E13" s="130" t="str">
        <f t="shared" si="4"/>
        <v>UPT1</v>
      </c>
      <c r="F13" s="131" t="s">
        <v>277</v>
      </c>
      <c r="G13" s="131">
        <v>1</v>
      </c>
      <c r="H13" s="109">
        <v>2</v>
      </c>
      <c r="I13" s="109" t="s">
        <v>8</v>
      </c>
      <c r="J13" s="109">
        <v>4</v>
      </c>
      <c r="K13" s="109">
        <v>4</v>
      </c>
      <c r="L13" s="111"/>
      <c r="M13" s="191">
        <f t="shared" si="6"/>
        <v>3.9000000000000004</v>
      </c>
      <c r="N13" s="192">
        <f t="shared" si="7"/>
        <v>4.5</v>
      </c>
      <c r="O13" s="137">
        <v>4.2</v>
      </c>
      <c r="P13" s="207"/>
      <c r="Q13" s="209">
        <v>15</v>
      </c>
      <c r="R13" s="209">
        <v>26</v>
      </c>
      <c r="S13" s="209">
        <v>18</v>
      </c>
      <c r="T13" s="111"/>
      <c r="U13" s="188"/>
      <c r="V13" s="111"/>
      <c r="W13" s="111"/>
      <c r="X13" s="111"/>
      <c r="Y13" s="111"/>
      <c r="Z13" s="111"/>
      <c r="AA13" s="111"/>
      <c r="AB13" s="111"/>
      <c r="AC13" s="111"/>
      <c r="AD13" s="111"/>
      <c r="AE13" s="111"/>
      <c r="AF13" s="111"/>
      <c r="AG13" s="111"/>
      <c r="AH13" s="111"/>
      <c r="AI13" s="111"/>
      <c r="AJ13" s="111"/>
      <c r="AK13" s="111"/>
      <c r="AL13" s="111"/>
      <c r="AM13" s="111"/>
      <c r="AN13" s="111"/>
      <c r="AO13" s="111"/>
      <c r="AP13" s="224">
        <v>0</v>
      </c>
      <c r="AQ13" s="224">
        <v>18</v>
      </c>
      <c r="AR13" s="224">
        <v>82</v>
      </c>
      <c r="AW13" s="194"/>
      <c r="AX13" s="111"/>
      <c r="AY13" s="194"/>
      <c r="BI13" s="111"/>
      <c r="BU13" s="135">
        <f>VLOOKUP(D13,EXPLORACION!$A$2:$P$529,15,FALSE)</f>
        <v>4963124.7827000003</v>
      </c>
      <c r="BV13" s="135">
        <f>VLOOKUP(D13,EXPLORACION!$A$2:$P$529,16,FALSE)</f>
        <v>2173925.2736</v>
      </c>
      <c r="BW13" s="229"/>
    </row>
    <row r="14" spans="1:75" s="143" customFormat="1" ht="13.5" hidden="1" customHeight="1">
      <c r="A14" s="130" t="str">
        <f t="shared" si="0"/>
        <v>UPT1P2E5M5</v>
      </c>
      <c r="B14" s="130" t="str">
        <f t="shared" si="1"/>
        <v>UPT1P2E5</v>
      </c>
      <c r="C14" s="130" t="str">
        <f t="shared" si="2"/>
        <v>UPT1P2M5</v>
      </c>
      <c r="D14" s="130" t="str">
        <f t="shared" si="3"/>
        <v>UPT1P2</v>
      </c>
      <c r="E14" s="130" t="str">
        <f t="shared" si="4"/>
        <v>UPT1</v>
      </c>
      <c r="F14" s="131" t="s">
        <v>277</v>
      </c>
      <c r="G14" s="131">
        <v>1</v>
      </c>
      <c r="H14" s="109">
        <v>2</v>
      </c>
      <c r="I14" s="109" t="s">
        <v>8</v>
      </c>
      <c r="J14" s="109">
        <v>5</v>
      </c>
      <c r="K14" s="111">
        <v>5</v>
      </c>
      <c r="L14" s="111"/>
      <c r="M14" s="191">
        <f t="shared" si="6"/>
        <v>5.9</v>
      </c>
      <c r="N14" s="192">
        <f t="shared" si="7"/>
        <v>6.5</v>
      </c>
      <c r="O14" s="137">
        <v>6.2</v>
      </c>
      <c r="P14" s="207"/>
      <c r="Q14" s="209">
        <v>15</v>
      </c>
      <c r="R14" s="209">
        <v>35</v>
      </c>
      <c r="S14" s="209">
        <v>19</v>
      </c>
      <c r="T14" s="111"/>
      <c r="U14" s="188"/>
      <c r="V14" s="111"/>
      <c r="W14" s="111"/>
      <c r="X14" s="111"/>
      <c r="Y14" s="111"/>
      <c r="Z14" s="111"/>
      <c r="AA14" s="111"/>
      <c r="AB14" s="111"/>
      <c r="AC14" s="111"/>
      <c r="AD14" s="111"/>
      <c r="AE14" s="111"/>
      <c r="AF14" s="111"/>
      <c r="AG14" s="111"/>
      <c r="AH14" s="111"/>
      <c r="AI14" s="111"/>
      <c r="AJ14" s="111"/>
      <c r="AK14" s="111"/>
      <c r="AL14" s="111"/>
      <c r="AM14" s="111"/>
      <c r="AN14" s="111"/>
      <c r="AO14" s="111"/>
      <c r="AP14" s="224">
        <v>0</v>
      </c>
      <c r="AQ14" s="224">
        <v>64</v>
      </c>
      <c r="AR14" s="224">
        <v>36</v>
      </c>
      <c r="AW14" s="194"/>
      <c r="AX14" s="111"/>
      <c r="AY14" s="194"/>
      <c r="BI14" s="111"/>
      <c r="BU14" s="135">
        <f>VLOOKUP(D14,EXPLORACION!$A$2:$P$529,15,FALSE)</f>
        <v>4963124.7827000003</v>
      </c>
      <c r="BV14" s="135">
        <f>VLOOKUP(D14,EXPLORACION!$A$2:$P$529,16,FALSE)</f>
        <v>2173925.2736</v>
      </c>
      <c r="BW14" s="229"/>
    </row>
    <row r="15" spans="1:75" s="143" customFormat="1" ht="13.5" hidden="1" customHeight="1">
      <c r="A15" s="130" t="str">
        <f t="shared" si="0"/>
        <v>UPT1P2E6M6</v>
      </c>
      <c r="B15" s="130" t="str">
        <f t="shared" si="1"/>
        <v>UPT1P2E6</v>
      </c>
      <c r="C15" s="130" t="str">
        <f t="shared" si="2"/>
        <v>UPT1P2M6</v>
      </c>
      <c r="D15" s="130" t="str">
        <f t="shared" si="3"/>
        <v>UPT1P2</v>
      </c>
      <c r="E15" s="130" t="str">
        <f t="shared" si="4"/>
        <v>UPT1</v>
      </c>
      <c r="F15" s="131" t="s">
        <v>277</v>
      </c>
      <c r="G15" s="131">
        <v>1</v>
      </c>
      <c r="H15" s="109">
        <v>2</v>
      </c>
      <c r="I15" s="109" t="s">
        <v>8</v>
      </c>
      <c r="J15" s="109">
        <v>6</v>
      </c>
      <c r="K15" s="111">
        <v>6</v>
      </c>
      <c r="L15" s="111"/>
      <c r="M15" s="191">
        <f t="shared" si="6"/>
        <v>7.8999999999999995</v>
      </c>
      <c r="N15" s="192">
        <f t="shared" si="7"/>
        <v>8.5</v>
      </c>
      <c r="O15" s="137">
        <v>8.1999999999999993</v>
      </c>
      <c r="P15" s="207"/>
      <c r="Q15" s="209">
        <v>20</v>
      </c>
      <c r="R15" s="209">
        <v>35</v>
      </c>
      <c r="S15" s="209">
        <v>20</v>
      </c>
      <c r="T15" s="111"/>
      <c r="U15" s="188"/>
      <c r="V15" s="111"/>
      <c r="W15" s="111"/>
      <c r="X15" s="111"/>
      <c r="Y15" s="111"/>
      <c r="Z15" s="111"/>
      <c r="AA15" s="111"/>
      <c r="AB15" s="111"/>
      <c r="AC15" s="111"/>
      <c r="AD15" s="111"/>
      <c r="AE15" s="111"/>
      <c r="AF15" s="111"/>
      <c r="AG15" s="111"/>
      <c r="AH15" s="111"/>
      <c r="AI15" s="111"/>
      <c r="AJ15" s="111"/>
      <c r="AK15" s="111"/>
      <c r="AL15" s="111"/>
      <c r="AM15" s="111"/>
      <c r="AN15" s="111"/>
      <c r="AO15" s="111"/>
      <c r="AP15" s="224">
        <v>0</v>
      </c>
      <c r="AQ15" s="224">
        <v>56</v>
      </c>
      <c r="AR15" s="224">
        <v>42</v>
      </c>
      <c r="AW15" s="194"/>
      <c r="AX15" s="111"/>
      <c r="AY15" s="194"/>
      <c r="BI15" s="111"/>
      <c r="BU15" s="135">
        <f>VLOOKUP(D15,EXPLORACION!$A$2:$P$529,15,FALSE)</f>
        <v>4963124.7827000003</v>
      </c>
      <c r="BV15" s="135">
        <f>VLOOKUP(D15,EXPLORACION!$A$2:$P$529,16,FALSE)</f>
        <v>2173925.2736</v>
      </c>
      <c r="BW15" s="229"/>
    </row>
    <row r="16" spans="1:75" s="143" customFormat="1" ht="13.5" hidden="1" customHeight="1">
      <c r="A16" s="130" t="str">
        <f t="shared" si="0"/>
        <v>UPT1P2E7M7</v>
      </c>
      <c r="B16" s="130" t="str">
        <f t="shared" si="1"/>
        <v>UPT1P2E7</v>
      </c>
      <c r="C16" s="130" t="str">
        <f t="shared" si="2"/>
        <v>UPT1P2M7</v>
      </c>
      <c r="D16" s="130" t="str">
        <f t="shared" si="3"/>
        <v>UPT1P2</v>
      </c>
      <c r="E16" s="130" t="str">
        <f t="shared" si="4"/>
        <v>UPT1</v>
      </c>
      <c r="F16" s="131" t="s">
        <v>277</v>
      </c>
      <c r="G16" s="131">
        <v>1</v>
      </c>
      <c r="H16" s="109">
        <v>2</v>
      </c>
      <c r="I16" s="109" t="s">
        <v>8</v>
      </c>
      <c r="J16" s="109">
        <v>7</v>
      </c>
      <c r="K16" s="111">
        <v>7</v>
      </c>
      <c r="L16" s="111"/>
      <c r="M16" s="191">
        <f t="shared" si="6"/>
        <v>9.8999999999999986</v>
      </c>
      <c r="N16" s="192">
        <f t="shared" si="7"/>
        <v>10.5</v>
      </c>
      <c r="O16" s="137">
        <v>10.199999999999999</v>
      </c>
      <c r="P16" s="141"/>
      <c r="Q16" s="209">
        <v>24</v>
      </c>
      <c r="R16" s="111">
        <v>35</v>
      </c>
      <c r="S16" s="111">
        <v>25</v>
      </c>
      <c r="T16" s="111"/>
      <c r="U16" s="188"/>
      <c r="V16" s="111"/>
      <c r="W16" s="111"/>
      <c r="X16" s="111"/>
      <c r="Y16" s="111"/>
      <c r="Z16" s="111"/>
      <c r="AA16" s="111"/>
      <c r="AB16" s="111"/>
      <c r="AC16" s="111"/>
      <c r="AD16" s="111"/>
      <c r="AE16" s="111"/>
      <c r="AF16" s="111"/>
      <c r="AG16" s="111"/>
      <c r="AH16" s="111"/>
      <c r="AI16" s="111"/>
      <c r="AJ16" s="111"/>
      <c r="AK16" s="111"/>
      <c r="AL16" s="111"/>
      <c r="AM16" s="111"/>
      <c r="AN16" s="111"/>
      <c r="AO16" s="111"/>
      <c r="AP16" s="224">
        <v>0</v>
      </c>
      <c r="AQ16" s="224">
        <v>14</v>
      </c>
      <c r="AR16" s="224">
        <v>85</v>
      </c>
      <c r="AW16" s="194"/>
      <c r="AX16" s="111"/>
      <c r="AY16" s="194"/>
      <c r="BI16" s="111"/>
      <c r="BU16" s="135">
        <f>VLOOKUP(D16,EXPLORACION!$A$2:$P$529,15,FALSE)</f>
        <v>4963124.7827000003</v>
      </c>
      <c r="BV16" s="135">
        <f>VLOOKUP(D16,EXPLORACION!$A$2:$P$529,16,FALSE)</f>
        <v>2173925.2736</v>
      </c>
      <c r="BW16" s="229"/>
    </row>
    <row r="17" spans="1:75" s="143" customFormat="1" ht="13.5" hidden="1" customHeight="1">
      <c r="A17" s="130" t="str">
        <f t="shared" si="0"/>
        <v>UPT1P2E8M8</v>
      </c>
      <c r="B17" s="130" t="str">
        <f t="shared" si="1"/>
        <v>UPT1P2E8</v>
      </c>
      <c r="C17" s="130" t="str">
        <f t="shared" si="2"/>
        <v>UPT1P2M8</v>
      </c>
      <c r="D17" s="130" t="str">
        <f t="shared" si="3"/>
        <v>UPT1P2</v>
      </c>
      <c r="E17" s="130" t="str">
        <f t="shared" si="4"/>
        <v>UPT1</v>
      </c>
      <c r="F17" s="131" t="s">
        <v>277</v>
      </c>
      <c r="G17" s="131">
        <v>1</v>
      </c>
      <c r="H17" s="109">
        <v>2</v>
      </c>
      <c r="I17" s="109" t="s">
        <v>8</v>
      </c>
      <c r="J17" s="109">
        <v>8</v>
      </c>
      <c r="K17" s="111">
        <v>8</v>
      </c>
      <c r="L17" s="111"/>
      <c r="M17" s="191">
        <f t="shared" si="6"/>
        <v>11.899999999999999</v>
      </c>
      <c r="N17" s="192">
        <f t="shared" si="7"/>
        <v>12.5</v>
      </c>
      <c r="O17" s="137">
        <v>12.2</v>
      </c>
      <c r="P17" s="141"/>
      <c r="Q17" s="209">
        <v>25</v>
      </c>
      <c r="R17" s="111">
        <v>45</v>
      </c>
      <c r="S17" s="111">
        <v>25</v>
      </c>
      <c r="T17" s="111"/>
      <c r="U17" s="188"/>
      <c r="V17" s="111"/>
      <c r="W17" s="111"/>
      <c r="X17" s="111"/>
      <c r="Y17" s="111"/>
      <c r="Z17" s="111"/>
      <c r="AA17" s="111"/>
      <c r="AB17" s="111"/>
      <c r="AC17" s="111"/>
      <c r="AD17" s="111"/>
      <c r="AE17" s="111"/>
      <c r="AF17" s="111"/>
      <c r="AG17" s="111"/>
      <c r="AH17" s="111"/>
      <c r="AI17" s="111"/>
      <c r="AJ17" s="111"/>
      <c r="AK17" s="111"/>
      <c r="AL17" s="111"/>
      <c r="AM17" s="111"/>
      <c r="AN17" s="111"/>
      <c r="AO17" s="111"/>
      <c r="AP17" s="224">
        <v>0</v>
      </c>
      <c r="AQ17" s="224">
        <v>15</v>
      </c>
      <c r="AR17" s="224">
        <v>88</v>
      </c>
      <c r="AW17" s="194"/>
      <c r="AX17" s="111"/>
      <c r="AY17" s="194"/>
      <c r="BI17" s="111"/>
      <c r="BU17" s="135">
        <f>VLOOKUP(D17,EXPLORACION!$A$2:$P$529,15,FALSE)</f>
        <v>4963124.7827000003</v>
      </c>
      <c r="BV17" s="135">
        <f>VLOOKUP(D17,EXPLORACION!$A$2:$P$529,16,FALSE)</f>
        <v>2173925.2736</v>
      </c>
      <c r="BW17" s="229"/>
    </row>
    <row r="18" spans="1:75" s="143" customFormat="1" ht="13.5" hidden="1" customHeight="1">
      <c r="A18" s="130" t="str">
        <f t="shared" si="0"/>
        <v>UPT1P2E8M9</v>
      </c>
      <c r="B18" s="130" t="str">
        <f t="shared" si="1"/>
        <v>UPT1P2E8</v>
      </c>
      <c r="C18" s="130" t="str">
        <f t="shared" si="2"/>
        <v>UPT1P2M9</v>
      </c>
      <c r="D18" s="130" t="str">
        <f t="shared" si="3"/>
        <v>UPT1P2</v>
      </c>
      <c r="E18" s="130" t="str">
        <f t="shared" si="4"/>
        <v>UPT1</v>
      </c>
      <c r="F18" s="131" t="s">
        <v>277</v>
      </c>
      <c r="G18" s="131">
        <v>1</v>
      </c>
      <c r="H18" s="109">
        <v>2</v>
      </c>
      <c r="I18" s="109" t="s">
        <v>8</v>
      </c>
      <c r="J18" s="111">
        <v>8</v>
      </c>
      <c r="K18" s="111">
        <v>9</v>
      </c>
      <c r="L18" s="111"/>
      <c r="M18" s="191">
        <f t="shared" si="6"/>
        <v>13.899999999999999</v>
      </c>
      <c r="N18" s="192">
        <f t="shared" si="7"/>
        <v>14.5</v>
      </c>
      <c r="O18" s="137">
        <v>14.2</v>
      </c>
      <c r="P18" s="141"/>
      <c r="Q18" s="209">
        <v>20</v>
      </c>
      <c r="R18" s="111">
        <v>26</v>
      </c>
      <c r="S18" s="111">
        <v>18</v>
      </c>
      <c r="T18" s="111"/>
      <c r="U18" s="188"/>
      <c r="V18" s="111"/>
      <c r="W18" s="111"/>
      <c r="X18" s="111"/>
      <c r="Y18" s="111"/>
      <c r="Z18" s="111"/>
      <c r="AA18" s="111"/>
      <c r="AB18" s="111"/>
      <c r="AC18" s="111"/>
      <c r="AD18" s="111"/>
      <c r="AE18" s="111"/>
      <c r="AF18" s="111"/>
      <c r="AG18" s="111"/>
      <c r="AH18" s="111"/>
      <c r="AI18" s="111"/>
      <c r="AJ18" s="111"/>
      <c r="AK18" s="111"/>
      <c r="AL18" s="111"/>
      <c r="AM18" s="111"/>
      <c r="AN18" s="111"/>
      <c r="AO18" s="111"/>
      <c r="AP18" s="224">
        <v>0</v>
      </c>
      <c r="AQ18" s="224">
        <v>16</v>
      </c>
      <c r="AR18" s="224">
        <v>83</v>
      </c>
      <c r="AW18" s="194"/>
      <c r="AX18" s="111"/>
      <c r="AY18" s="194"/>
      <c r="BI18" s="111"/>
      <c r="BU18" s="135">
        <f>VLOOKUP(D18,EXPLORACION!$A$2:$P$529,15,FALSE)</f>
        <v>4963124.7827000003</v>
      </c>
      <c r="BV18" s="135">
        <f>VLOOKUP(D18,EXPLORACION!$A$2:$P$529,16,FALSE)</f>
        <v>2173925.2736</v>
      </c>
      <c r="BW18" s="229"/>
    </row>
    <row r="19" spans="1:75" s="143" customFormat="1" ht="13.5" hidden="1" customHeight="1">
      <c r="A19" s="130" t="str">
        <f t="shared" si="0"/>
        <v>UPT1P2E9M10</v>
      </c>
      <c r="B19" s="130" t="str">
        <f t="shared" si="1"/>
        <v>UPT1P2E9</v>
      </c>
      <c r="C19" s="130" t="str">
        <f t="shared" si="2"/>
        <v>UPT1P2M10</v>
      </c>
      <c r="D19" s="130" t="str">
        <f t="shared" si="3"/>
        <v>UPT1P2</v>
      </c>
      <c r="E19" s="130" t="str">
        <f t="shared" si="4"/>
        <v>UPT1</v>
      </c>
      <c r="F19" s="131" t="s">
        <v>277</v>
      </c>
      <c r="G19" s="131">
        <v>1</v>
      </c>
      <c r="H19" s="109">
        <v>2</v>
      </c>
      <c r="I19" s="109" t="s">
        <v>8</v>
      </c>
      <c r="J19" s="111">
        <v>9</v>
      </c>
      <c r="K19" s="111">
        <v>10</v>
      </c>
      <c r="L19" s="111"/>
      <c r="M19" s="191">
        <f t="shared" si="6"/>
        <v>15.899999999999999</v>
      </c>
      <c r="N19" s="192">
        <f t="shared" si="7"/>
        <v>16.5</v>
      </c>
      <c r="O19" s="137">
        <v>16.2</v>
      </c>
      <c r="P19" s="141"/>
      <c r="Q19" s="209">
        <v>20</v>
      </c>
      <c r="R19" s="111">
        <v>28</v>
      </c>
      <c r="S19" s="111">
        <v>25</v>
      </c>
      <c r="T19" s="111"/>
      <c r="U19" s="188"/>
      <c r="V19" s="111"/>
      <c r="W19" s="111"/>
      <c r="X19" s="111"/>
      <c r="Y19" s="111"/>
      <c r="Z19" s="111"/>
      <c r="AA19" s="111"/>
      <c r="AB19" s="111"/>
      <c r="AC19" s="111"/>
      <c r="AD19" s="111"/>
      <c r="AE19" s="111"/>
      <c r="AF19" s="111"/>
      <c r="AG19" s="111"/>
      <c r="AH19" s="111"/>
      <c r="AI19" s="111"/>
      <c r="AJ19" s="111"/>
      <c r="AK19" s="111"/>
      <c r="AL19" s="111"/>
      <c r="AM19" s="111"/>
      <c r="AN19" s="111"/>
      <c r="AO19" s="111"/>
      <c r="AP19" s="224">
        <v>0</v>
      </c>
      <c r="AQ19" s="224">
        <v>40</v>
      </c>
      <c r="AR19" s="224">
        <v>60</v>
      </c>
      <c r="AW19" s="194"/>
      <c r="AX19" s="111"/>
      <c r="AY19" s="194"/>
      <c r="BI19" s="111"/>
      <c r="BU19" s="135">
        <f>VLOOKUP(D19,EXPLORACION!$A$2:$P$529,15,FALSE)</f>
        <v>4963124.7827000003</v>
      </c>
      <c r="BV19" s="135">
        <f>VLOOKUP(D19,EXPLORACION!$A$2:$P$529,16,FALSE)</f>
        <v>2173925.2736</v>
      </c>
      <c r="BW19" s="229"/>
    </row>
    <row r="20" spans="1:75" s="143" customFormat="1" ht="13.5" hidden="1" customHeight="1">
      <c r="A20" s="130" t="str">
        <f t="shared" si="0"/>
        <v>UPT1P2E9M11</v>
      </c>
      <c r="B20" s="130" t="str">
        <f t="shared" si="1"/>
        <v>UPT1P2E9</v>
      </c>
      <c r="C20" s="130" t="str">
        <f t="shared" si="2"/>
        <v>UPT1P2M11</v>
      </c>
      <c r="D20" s="130" t="str">
        <f t="shared" si="3"/>
        <v>UPT1P2</v>
      </c>
      <c r="E20" s="130" t="str">
        <f t="shared" si="4"/>
        <v>UPT1</v>
      </c>
      <c r="F20" s="131" t="s">
        <v>277</v>
      </c>
      <c r="G20" s="131">
        <v>1</v>
      </c>
      <c r="H20" s="109">
        <v>2</v>
      </c>
      <c r="I20" s="109" t="s">
        <v>8</v>
      </c>
      <c r="J20" s="111">
        <v>9</v>
      </c>
      <c r="K20" s="111">
        <v>11</v>
      </c>
      <c r="L20" s="111"/>
      <c r="M20" s="191">
        <f t="shared" si="6"/>
        <v>16.899999999999999</v>
      </c>
      <c r="N20" s="192">
        <f t="shared" si="7"/>
        <v>17.5</v>
      </c>
      <c r="O20" s="137">
        <v>17.2</v>
      </c>
      <c r="P20" s="141"/>
      <c r="Q20" s="209">
        <v>15</v>
      </c>
      <c r="R20" s="111">
        <v>28</v>
      </c>
      <c r="S20" s="111">
        <v>25</v>
      </c>
      <c r="T20" s="111"/>
      <c r="U20" s="188"/>
      <c r="V20" s="111"/>
      <c r="W20" s="111"/>
      <c r="X20" s="111"/>
      <c r="Y20" s="111"/>
      <c r="Z20" s="111"/>
      <c r="AA20" s="111"/>
      <c r="AB20" s="111"/>
      <c r="AC20" s="111"/>
      <c r="AD20" s="111"/>
      <c r="AE20" s="111"/>
      <c r="AF20" s="111"/>
      <c r="AG20" s="111"/>
      <c r="AH20" s="111"/>
      <c r="AI20" s="111"/>
      <c r="AJ20" s="111"/>
      <c r="AK20" s="111"/>
      <c r="AL20" s="111"/>
      <c r="AM20" s="111"/>
      <c r="AN20" s="111"/>
      <c r="AO20" s="111"/>
      <c r="AP20" s="224">
        <v>0</v>
      </c>
      <c r="AQ20" s="224">
        <v>32</v>
      </c>
      <c r="AR20" s="224">
        <v>68</v>
      </c>
      <c r="AW20" s="194"/>
      <c r="AX20" s="111"/>
      <c r="AY20" s="194"/>
      <c r="BI20" s="111"/>
      <c r="BU20" s="135">
        <f>VLOOKUP(D20,EXPLORACION!$A$2:$P$529,15,FALSE)</f>
        <v>4963124.7827000003</v>
      </c>
      <c r="BV20" s="135">
        <f>VLOOKUP(D20,EXPLORACION!$A$2:$P$529,16,FALSE)</f>
        <v>2173925.2736</v>
      </c>
      <c r="BW20" s="229"/>
    </row>
    <row r="21" spans="1:75" s="143" customFormat="1" ht="13.5" hidden="1" customHeight="1">
      <c r="A21" s="130" t="str">
        <f t="shared" si="0"/>
        <v>UPT1P2E11M12</v>
      </c>
      <c r="B21" s="130" t="str">
        <f t="shared" si="1"/>
        <v>UPT1P2E11</v>
      </c>
      <c r="C21" s="130" t="str">
        <f t="shared" si="2"/>
        <v>UPT1P2M12</v>
      </c>
      <c r="D21" s="130" t="str">
        <f t="shared" si="3"/>
        <v>UPT1P2</v>
      </c>
      <c r="E21" s="130" t="str">
        <f t="shared" si="4"/>
        <v>UPT1</v>
      </c>
      <c r="F21" s="131" t="s">
        <v>277</v>
      </c>
      <c r="G21" s="131">
        <v>1</v>
      </c>
      <c r="H21" s="109">
        <v>2</v>
      </c>
      <c r="I21" s="109" t="s">
        <v>8</v>
      </c>
      <c r="J21" s="111">
        <v>11</v>
      </c>
      <c r="K21" s="111">
        <v>12</v>
      </c>
      <c r="L21" s="111"/>
      <c r="M21" s="191">
        <f t="shared" si="6"/>
        <v>0.2</v>
      </c>
      <c r="N21" s="192">
        <f t="shared" si="7"/>
        <v>0.8</v>
      </c>
      <c r="O21" s="137">
        <v>0.5</v>
      </c>
      <c r="P21" s="141"/>
      <c r="Q21" s="209">
        <v>19</v>
      </c>
      <c r="R21" s="209">
        <v>33</v>
      </c>
      <c r="S21" s="209">
        <v>28</v>
      </c>
      <c r="T21" s="111"/>
      <c r="U21" s="188"/>
      <c r="V21" s="111"/>
      <c r="W21" s="111"/>
      <c r="X21" s="111"/>
      <c r="Y21" s="111"/>
      <c r="Z21" s="111"/>
      <c r="AA21" s="111"/>
      <c r="AB21" s="111"/>
      <c r="AC21" s="111"/>
      <c r="AD21" s="111"/>
      <c r="AE21" s="111"/>
      <c r="AF21" s="111"/>
      <c r="AG21" s="111"/>
      <c r="AH21" s="111"/>
      <c r="AI21" s="111"/>
      <c r="AJ21" s="111"/>
      <c r="AK21" s="111"/>
      <c r="AL21" s="111"/>
      <c r="AM21" s="111"/>
      <c r="AN21" s="111"/>
      <c r="AO21" s="111"/>
      <c r="AP21" s="224"/>
      <c r="AQ21" s="224"/>
      <c r="AR21" s="224"/>
      <c r="AW21" s="194"/>
      <c r="AX21" s="111"/>
      <c r="AY21" s="194"/>
      <c r="BI21" s="111"/>
      <c r="BU21" s="135">
        <f>VLOOKUP(D21,EXPLORACION!$A$2:$P$529,15,FALSE)</f>
        <v>4963124.7827000003</v>
      </c>
      <c r="BV21" s="135">
        <f>VLOOKUP(D21,EXPLORACION!$A$2:$P$529,16,FALSE)</f>
        <v>2173925.2736</v>
      </c>
      <c r="BW21" s="229"/>
    </row>
    <row r="22" spans="1:75" s="143" customFormat="1" ht="13.5" hidden="1" customHeight="1">
      <c r="A22" s="130" t="str">
        <f t="shared" si="0"/>
        <v>UPT1P3E1M1</v>
      </c>
      <c r="B22" s="130" t="str">
        <f t="shared" si="1"/>
        <v>UPT1P3E1</v>
      </c>
      <c r="C22" s="130" t="str">
        <f t="shared" si="2"/>
        <v>UPT1P3M1</v>
      </c>
      <c r="D22" s="130" t="str">
        <f t="shared" si="3"/>
        <v>UPT1P3</v>
      </c>
      <c r="E22" s="130" t="str">
        <f t="shared" si="4"/>
        <v>UPT1</v>
      </c>
      <c r="F22" s="131" t="s">
        <v>277</v>
      </c>
      <c r="G22" s="131">
        <v>1</v>
      </c>
      <c r="H22" s="109">
        <v>3</v>
      </c>
      <c r="I22" s="109" t="s">
        <v>8</v>
      </c>
      <c r="J22" s="109">
        <v>1</v>
      </c>
      <c r="K22" s="109">
        <v>1</v>
      </c>
      <c r="L22" s="109"/>
      <c r="M22" s="191">
        <f t="shared" si="6"/>
        <v>0.2</v>
      </c>
      <c r="N22" s="192">
        <f t="shared" si="7"/>
        <v>0.8</v>
      </c>
      <c r="O22" s="137">
        <v>0.5</v>
      </c>
      <c r="P22" s="141"/>
      <c r="Q22" s="209">
        <v>15</v>
      </c>
      <c r="R22" s="209">
        <v>50</v>
      </c>
      <c r="S22" s="209">
        <v>28</v>
      </c>
      <c r="T22" s="111"/>
      <c r="U22" s="188"/>
      <c r="V22" s="111"/>
      <c r="W22" s="111"/>
      <c r="X22" s="111"/>
      <c r="Y22" s="111"/>
      <c r="Z22" s="111"/>
      <c r="AA22" s="111"/>
      <c r="AB22" s="111"/>
      <c r="AC22" s="111"/>
      <c r="AD22" s="111"/>
      <c r="AE22" s="111"/>
      <c r="AF22" s="111"/>
      <c r="AG22" s="111"/>
      <c r="AH22" s="111"/>
      <c r="AI22" s="111"/>
      <c r="AJ22" s="111"/>
      <c r="AK22" s="111"/>
      <c r="AL22" s="111"/>
      <c r="AM22" s="111"/>
      <c r="AN22" s="111"/>
      <c r="AO22" s="111"/>
      <c r="AP22" s="230">
        <v>0</v>
      </c>
      <c r="AQ22" s="230">
        <v>2</v>
      </c>
      <c r="AR22" s="230">
        <v>98</v>
      </c>
      <c r="AW22" s="194"/>
      <c r="AX22" s="111"/>
      <c r="AY22" s="194"/>
      <c r="BI22" s="111"/>
      <c r="BU22" s="135">
        <f>VLOOKUP(D22,EXPLORACION!$A$2:$P$529,15,FALSE)</f>
        <v>4962170.4814999998</v>
      </c>
      <c r="BV22" s="135">
        <f>VLOOKUP(D22,EXPLORACION!$A$2:$P$529,16,FALSE)</f>
        <v>2173856.0781</v>
      </c>
      <c r="BW22" s="229"/>
    </row>
    <row r="23" spans="1:75" s="143" customFormat="1" ht="13.5" hidden="1" customHeight="1">
      <c r="A23" s="130" t="str">
        <f t="shared" si="0"/>
        <v>UPT1P3E3M2</v>
      </c>
      <c r="B23" s="130" t="str">
        <f t="shared" si="1"/>
        <v>UPT1P3E3</v>
      </c>
      <c r="C23" s="130" t="str">
        <f t="shared" si="2"/>
        <v>UPT1P3M2</v>
      </c>
      <c r="D23" s="130" t="str">
        <f t="shared" si="3"/>
        <v>UPT1P3</v>
      </c>
      <c r="E23" s="130" t="str">
        <f t="shared" si="4"/>
        <v>UPT1</v>
      </c>
      <c r="F23" s="131" t="s">
        <v>277</v>
      </c>
      <c r="G23" s="131">
        <v>1</v>
      </c>
      <c r="H23" s="109">
        <v>3</v>
      </c>
      <c r="I23" s="109" t="s">
        <v>8</v>
      </c>
      <c r="J23" s="109">
        <v>3</v>
      </c>
      <c r="K23" s="109">
        <v>2</v>
      </c>
      <c r="L23" s="109"/>
      <c r="M23" s="191">
        <v>1.2</v>
      </c>
      <c r="N23" s="192">
        <v>2</v>
      </c>
      <c r="O23" s="137">
        <v>1.3</v>
      </c>
      <c r="P23" s="141"/>
      <c r="Q23" s="209">
        <v>17</v>
      </c>
      <c r="R23" s="209">
        <v>59</v>
      </c>
      <c r="S23" s="209">
        <v>28</v>
      </c>
      <c r="T23" s="111"/>
      <c r="U23" s="188"/>
      <c r="V23" s="111"/>
      <c r="W23" s="111"/>
      <c r="X23" s="111"/>
      <c r="Y23" s="111"/>
      <c r="Z23" s="111"/>
      <c r="AA23" s="111"/>
      <c r="AB23" s="111"/>
      <c r="AC23" s="111"/>
      <c r="AD23" s="111"/>
      <c r="AE23" s="111"/>
      <c r="AF23" s="111"/>
      <c r="AG23" s="111"/>
      <c r="AH23" s="111"/>
      <c r="AI23" s="111"/>
      <c r="AJ23" s="111"/>
      <c r="AK23" s="111"/>
      <c r="AL23" s="111"/>
      <c r="AM23" s="111"/>
      <c r="AN23" s="111"/>
      <c r="AO23" s="111"/>
      <c r="AP23" s="230">
        <v>0</v>
      </c>
      <c r="AQ23" s="230">
        <v>0</v>
      </c>
      <c r="AR23" s="230">
        <v>100</v>
      </c>
      <c r="AW23" s="194"/>
      <c r="AX23" s="111"/>
      <c r="AY23" s="194"/>
      <c r="BI23" s="111"/>
      <c r="BU23" s="135">
        <f>VLOOKUP(D23,EXPLORACION!$A$2:$P$529,15,FALSE)</f>
        <v>4962170.4814999998</v>
      </c>
      <c r="BV23" s="135">
        <f>VLOOKUP(D23,EXPLORACION!$A$2:$P$529,16,FALSE)</f>
        <v>2173856.0781</v>
      </c>
      <c r="BW23" s="229"/>
    </row>
    <row r="24" spans="1:75" s="143" customFormat="1" ht="13.5" hidden="1" customHeight="1">
      <c r="A24" s="130" t="str">
        <f t="shared" si="0"/>
        <v>UPT1P3E3M3</v>
      </c>
      <c r="B24" s="130" t="str">
        <f t="shared" si="1"/>
        <v>UPT1P3E3</v>
      </c>
      <c r="C24" s="130" t="str">
        <f t="shared" si="2"/>
        <v>UPT1P3M3</v>
      </c>
      <c r="D24" s="130" t="str">
        <f t="shared" si="3"/>
        <v>UPT1P3</v>
      </c>
      <c r="E24" s="130" t="str">
        <f t="shared" si="4"/>
        <v>UPT1</v>
      </c>
      <c r="F24" s="131" t="s">
        <v>277</v>
      </c>
      <c r="G24" s="131">
        <v>1</v>
      </c>
      <c r="H24" s="109">
        <v>3</v>
      </c>
      <c r="I24" s="109" t="s">
        <v>8</v>
      </c>
      <c r="J24" s="109">
        <v>3</v>
      </c>
      <c r="K24" s="109">
        <v>3</v>
      </c>
      <c r="L24" s="111"/>
      <c r="M24" s="191">
        <f t="shared" ref="M24:M49" si="8">O24-0.3</f>
        <v>1.9999999999999998</v>
      </c>
      <c r="N24" s="192">
        <f t="shared" ref="N24:N49" si="9">O24+0.3</f>
        <v>2.5999999999999996</v>
      </c>
      <c r="O24" s="137">
        <v>2.2999999999999998</v>
      </c>
      <c r="P24" s="141"/>
      <c r="Q24" s="209">
        <v>20</v>
      </c>
      <c r="R24" s="209">
        <v>34</v>
      </c>
      <c r="S24" s="209">
        <v>24</v>
      </c>
      <c r="T24" s="111"/>
      <c r="U24" s="188"/>
      <c r="V24" s="111"/>
      <c r="W24" s="111"/>
      <c r="X24" s="111"/>
      <c r="Y24" s="111"/>
      <c r="Z24" s="111"/>
      <c r="AA24" s="111"/>
      <c r="AB24" s="111"/>
      <c r="AC24" s="111"/>
      <c r="AD24" s="111"/>
      <c r="AE24" s="111"/>
      <c r="AF24" s="111"/>
      <c r="AG24" s="111"/>
      <c r="AH24" s="111"/>
      <c r="AI24" s="111"/>
      <c r="AJ24" s="111"/>
      <c r="AK24" s="111"/>
      <c r="AL24" s="111"/>
      <c r="AM24" s="111"/>
      <c r="AN24" s="111"/>
      <c r="AO24" s="111"/>
      <c r="AP24" s="230">
        <v>0</v>
      </c>
      <c r="AQ24" s="230">
        <v>2</v>
      </c>
      <c r="AR24" s="230">
        <v>98</v>
      </c>
      <c r="AW24" s="194"/>
      <c r="AX24" s="111"/>
      <c r="AY24" s="194"/>
      <c r="BI24" s="111"/>
      <c r="BU24" s="135">
        <f>VLOOKUP(D24,EXPLORACION!$A$2:$P$529,15,FALSE)</f>
        <v>4962170.4814999998</v>
      </c>
      <c r="BV24" s="135">
        <f>VLOOKUP(D24,EXPLORACION!$A$2:$P$529,16,FALSE)</f>
        <v>2173856.0781</v>
      </c>
      <c r="BW24" s="229"/>
    </row>
    <row r="25" spans="1:75" s="143" customFormat="1" ht="13.5" hidden="1" customHeight="1">
      <c r="A25" s="130" t="str">
        <f t="shared" si="0"/>
        <v>UPT1P3E4M4</v>
      </c>
      <c r="B25" s="130" t="str">
        <f t="shared" si="1"/>
        <v>UPT1P3E4</v>
      </c>
      <c r="C25" s="130" t="str">
        <f t="shared" si="2"/>
        <v>UPT1P3M4</v>
      </c>
      <c r="D25" s="130" t="str">
        <f t="shared" si="3"/>
        <v>UPT1P3</v>
      </c>
      <c r="E25" s="130" t="str">
        <f t="shared" si="4"/>
        <v>UPT1</v>
      </c>
      <c r="F25" s="131" t="s">
        <v>277</v>
      </c>
      <c r="G25" s="131">
        <v>1</v>
      </c>
      <c r="H25" s="109">
        <v>3</v>
      </c>
      <c r="I25" s="109" t="s">
        <v>8</v>
      </c>
      <c r="J25" s="109">
        <v>4</v>
      </c>
      <c r="K25" s="109">
        <v>4</v>
      </c>
      <c r="L25" s="111"/>
      <c r="M25" s="191">
        <f t="shared" si="8"/>
        <v>2.9000000000000004</v>
      </c>
      <c r="N25" s="192">
        <f t="shared" si="9"/>
        <v>3.5</v>
      </c>
      <c r="O25" s="137">
        <v>3.2</v>
      </c>
      <c r="P25" s="141"/>
      <c r="Q25" s="209">
        <v>21</v>
      </c>
      <c r="R25" s="209">
        <v>45</v>
      </c>
      <c r="S25" s="209">
        <v>18</v>
      </c>
      <c r="T25" s="111"/>
      <c r="U25" s="188"/>
      <c r="V25" s="111"/>
      <c r="W25" s="111"/>
      <c r="X25" s="111"/>
      <c r="Y25" s="111"/>
      <c r="Z25" s="111"/>
      <c r="AA25" s="111"/>
      <c r="AB25" s="111"/>
      <c r="AC25" s="111"/>
      <c r="AD25" s="111"/>
      <c r="AE25" s="111"/>
      <c r="AF25" s="111"/>
      <c r="AG25" s="111"/>
      <c r="AH25" s="111"/>
      <c r="AI25" s="111"/>
      <c r="AJ25" s="111"/>
      <c r="AK25" s="111"/>
      <c r="AL25" s="111"/>
      <c r="AM25" s="111"/>
      <c r="AN25" s="111"/>
      <c r="AO25" s="111"/>
      <c r="AP25" s="230">
        <v>0</v>
      </c>
      <c r="AQ25" s="230">
        <v>4</v>
      </c>
      <c r="AR25" s="230">
        <v>95</v>
      </c>
      <c r="AW25" s="194"/>
      <c r="AX25" s="111"/>
      <c r="AY25" s="194"/>
      <c r="BI25" s="111"/>
      <c r="BU25" s="135">
        <f>VLOOKUP(D25,EXPLORACION!$A$2:$P$529,15,FALSE)</f>
        <v>4962170.4814999998</v>
      </c>
      <c r="BV25" s="135">
        <f>VLOOKUP(D25,EXPLORACION!$A$2:$P$529,16,FALSE)</f>
        <v>2173856.0781</v>
      </c>
      <c r="BW25" s="229"/>
    </row>
    <row r="26" spans="1:75" s="143" customFormat="1" ht="13.5" hidden="1" customHeight="1">
      <c r="A26" s="130" t="str">
        <f t="shared" si="0"/>
        <v>UPT1P3E4M5</v>
      </c>
      <c r="B26" s="130" t="str">
        <f t="shared" si="1"/>
        <v>UPT1P3E4</v>
      </c>
      <c r="C26" s="130" t="str">
        <f t="shared" si="2"/>
        <v>UPT1P3M5</v>
      </c>
      <c r="D26" s="130" t="str">
        <f t="shared" si="3"/>
        <v>UPT1P3</v>
      </c>
      <c r="E26" s="130" t="str">
        <f t="shared" si="4"/>
        <v>UPT1</v>
      </c>
      <c r="F26" s="131" t="s">
        <v>277</v>
      </c>
      <c r="G26" s="131">
        <v>1</v>
      </c>
      <c r="H26" s="109">
        <v>3</v>
      </c>
      <c r="I26" s="109" t="s">
        <v>8</v>
      </c>
      <c r="J26" s="109">
        <v>4</v>
      </c>
      <c r="K26" s="111">
        <v>5</v>
      </c>
      <c r="L26" s="111"/>
      <c r="M26" s="191">
        <f t="shared" si="8"/>
        <v>3.3000000000000003</v>
      </c>
      <c r="N26" s="192">
        <f t="shared" si="9"/>
        <v>3.9</v>
      </c>
      <c r="O26" s="137">
        <v>3.6</v>
      </c>
      <c r="P26" s="141"/>
      <c r="Q26" s="209">
        <v>25</v>
      </c>
      <c r="R26" s="209">
        <v>46</v>
      </c>
      <c r="S26" s="209">
        <v>22</v>
      </c>
      <c r="T26" s="111"/>
      <c r="U26" s="188"/>
      <c r="V26" s="111"/>
      <c r="W26" s="111"/>
      <c r="X26" s="111"/>
      <c r="Y26" s="111"/>
      <c r="Z26" s="111"/>
      <c r="AA26" s="111"/>
      <c r="AB26" s="111"/>
      <c r="AC26" s="111"/>
      <c r="AD26" s="111"/>
      <c r="AE26" s="111"/>
      <c r="AF26" s="111"/>
      <c r="AG26" s="111"/>
      <c r="AH26" s="111"/>
      <c r="AI26" s="111"/>
      <c r="AJ26" s="111"/>
      <c r="AK26" s="111"/>
      <c r="AL26" s="111"/>
      <c r="AM26" s="111"/>
      <c r="AN26" s="111"/>
      <c r="AO26" s="111"/>
      <c r="AP26" s="230">
        <v>0</v>
      </c>
      <c r="AQ26" s="230">
        <v>2</v>
      </c>
      <c r="AR26" s="230">
        <v>99</v>
      </c>
      <c r="AW26" s="194"/>
      <c r="AX26" s="111"/>
      <c r="AY26" s="194"/>
      <c r="BI26" s="111"/>
      <c r="BU26" s="135">
        <f>VLOOKUP(D26,EXPLORACION!$A$2:$P$529,15,FALSE)</f>
        <v>4962170.4814999998</v>
      </c>
      <c r="BV26" s="135">
        <f>VLOOKUP(D26,EXPLORACION!$A$2:$P$529,16,FALSE)</f>
        <v>2173856.0781</v>
      </c>
      <c r="BW26" s="229"/>
    </row>
    <row r="27" spans="1:75" s="143" customFormat="1" ht="13.5" hidden="1" customHeight="1">
      <c r="A27" s="130" t="str">
        <f t="shared" si="0"/>
        <v>UPT1P3E4M6</v>
      </c>
      <c r="B27" s="130" t="str">
        <f t="shared" si="1"/>
        <v>UPT1P3E4</v>
      </c>
      <c r="C27" s="130" t="str">
        <f t="shared" si="2"/>
        <v>UPT1P3M6</v>
      </c>
      <c r="D27" s="130" t="str">
        <f t="shared" si="3"/>
        <v>UPT1P3</v>
      </c>
      <c r="E27" s="130" t="str">
        <f t="shared" si="4"/>
        <v>UPT1</v>
      </c>
      <c r="F27" s="131" t="s">
        <v>277</v>
      </c>
      <c r="G27" s="131">
        <v>1</v>
      </c>
      <c r="H27" s="109">
        <v>3</v>
      </c>
      <c r="I27" s="109" t="s">
        <v>8</v>
      </c>
      <c r="J27" s="109">
        <v>4</v>
      </c>
      <c r="K27" s="111">
        <v>6</v>
      </c>
      <c r="L27" s="111"/>
      <c r="M27" s="191">
        <f t="shared" si="8"/>
        <v>4.1000000000000005</v>
      </c>
      <c r="N27" s="192">
        <f t="shared" si="9"/>
        <v>4.7</v>
      </c>
      <c r="O27" s="137">
        <v>4.4000000000000004</v>
      </c>
      <c r="P27" s="141"/>
      <c r="Q27" s="209">
        <v>28</v>
      </c>
      <c r="R27" s="209">
        <v>40</v>
      </c>
      <c r="S27" s="209">
        <v>19</v>
      </c>
      <c r="T27" s="111"/>
      <c r="U27" s="188"/>
      <c r="V27" s="111"/>
      <c r="W27" s="111"/>
      <c r="X27" s="111"/>
      <c r="Y27" s="111"/>
      <c r="Z27" s="111"/>
      <c r="AA27" s="111"/>
      <c r="AB27" s="111"/>
      <c r="AC27" s="111"/>
      <c r="AD27" s="111"/>
      <c r="AE27" s="111"/>
      <c r="AF27" s="111"/>
      <c r="AG27" s="111"/>
      <c r="AH27" s="111"/>
      <c r="AI27" s="111"/>
      <c r="AJ27" s="111"/>
      <c r="AK27" s="111"/>
      <c r="AL27" s="111"/>
      <c r="AM27" s="111"/>
      <c r="AN27" s="111"/>
      <c r="AO27" s="111"/>
      <c r="AP27" s="230">
        <v>0</v>
      </c>
      <c r="AQ27" s="230">
        <v>25</v>
      </c>
      <c r="AR27" s="230">
        <v>75</v>
      </c>
      <c r="AW27" s="194"/>
      <c r="AX27" s="111"/>
      <c r="AY27" s="194"/>
      <c r="BI27" s="111"/>
      <c r="BU27" s="135">
        <f>VLOOKUP(D27,EXPLORACION!$A$2:$P$529,15,FALSE)</f>
        <v>4962170.4814999998</v>
      </c>
      <c r="BV27" s="135">
        <f>VLOOKUP(D27,EXPLORACION!$A$2:$P$529,16,FALSE)</f>
        <v>2173856.0781</v>
      </c>
      <c r="BW27" s="229"/>
    </row>
    <row r="28" spans="1:75" s="143" customFormat="1" ht="13.5" hidden="1" customHeight="1">
      <c r="A28" s="130" t="str">
        <f t="shared" si="0"/>
        <v>UPT1P3E5M7</v>
      </c>
      <c r="B28" s="130" t="str">
        <f t="shared" si="1"/>
        <v>UPT1P3E5</v>
      </c>
      <c r="C28" s="130" t="str">
        <f t="shared" si="2"/>
        <v>UPT1P3M7</v>
      </c>
      <c r="D28" s="130" t="str">
        <f t="shared" si="3"/>
        <v>UPT1P3</v>
      </c>
      <c r="E28" s="130" t="str">
        <f t="shared" si="4"/>
        <v>UPT1</v>
      </c>
      <c r="F28" s="131" t="s">
        <v>277</v>
      </c>
      <c r="G28" s="131">
        <v>1</v>
      </c>
      <c r="H28" s="109">
        <v>3</v>
      </c>
      <c r="I28" s="109" t="s">
        <v>8</v>
      </c>
      <c r="J28" s="109">
        <v>5</v>
      </c>
      <c r="K28" s="111">
        <v>7</v>
      </c>
      <c r="L28" s="111"/>
      <c r="M28" s="191">
        <f t="shared" si="8"/>
        <v>5.9</v>
      </c>
      <c r="N28" s="192">
        <f t="shared" si="9"/>
        <v>6.5</v>
      </c>
      <c r="O28" s="137">
        <v>6.2</v>
      </c>
      <c r="P28" s="141"/>
      <c r="Q28" s="209">
        <v>28</v>
      </c>
      <c r="R28" s="209">
        <v>40</v>
      </c>
      <c r="S28" s="209">
        <v>16</v>
      </c>
      <c r="T28" s="111"/>
      <c r="U28" s="188"/>
      <c r="V28" s="111"/>
      <c r="W28" s="111"/>
      <c r="X28" s="111"/>
      <c r="Y28" s="111"/>
      <c r="Z28" s="111"/>
      <c r="AA28" s="111"/>
      <c r="AB28" s="111"/>
      <c r="AC28" s="111"/>
      <c r="AD28" s="111"/>
      <c r="AE28" s="111"/>
      <c r="AF28" s="111"/>
      <c r="AG28" s="111"/>
      <c r="AH28" s="111"/>
      <c r="AI28" s="111"/>
      <c r="AJ28" s="111"/>
      <c r="AK28" s="111"/>
      <c r="AL28" s="111"/>
      <c r="AM28" s="111"/>
      <c r="AN28" s="111"/>
      <c r="AO28" s="111"/>
      <c r="AP28" s="230">
        <v>0</v>
      </c>
      <c r="AQ28" s="230">
        <v>29</v>
      </c>
      <c r="AR28" s="230">
        <v>71</v>
      </c>
      <c r="AW28" s="194"/>
      <c r="AX28" s="111"/>
      <c r="AY28" s="194"/>
      <c r="BI28" s="111"/>
      <c r="BU28" s="135">
        <f>VLOOKUP(D28,EXPLORACION!$A$2:$P$529,15,FALSE)</f>
        <v>4962170.4814999998</v>
      </c>
      <c r="BV28" s="135">
        <f>VLOOKUP(D28,EXPLORACION!$A$2:$P$529,16,FALSE)</f>
        <v>2173856.0781</v>
      </c>
      <c r="BW28" s="229"/>
    </row>
    <row r="29" spans="1:75" s="143" customFormat="1" ht="13.5" hidden="1" customHeight="1">
      <c r="A29" s="130" t="str">
        <f t="shared" si="0"/>
        <v>UPT1P3E6M8</v>
      </c>
      <c r="B29" s="130" t="str">
        <f t="shared" si="1"/>
        <v>UPT1P3E6</v>
      </c>
      <c r="C29" s="130" t="str">
        <f t="shared" si="2"/>
        <v>UPT1P3M8</v>
      </c>
      <c r="D29" s="130" t="str">
        <f t="shared" si="3"/>
        <v>UPT1P3</v>
      </c>
      <c r="E29" s="130" t="str">
        <f t="shared" si="4"/>
        <v>UPT1</v>
      </c>
      <c r="F29" s="131" t="s">
        <v>277</v>
      </c>
      <c r="G29" s="131">
        <v>1</v>
      </c>
      <c r="H29" s="109">
        <v>3</v>
      </c>
      <c r="I29" s="109" t="s">
        <v>8</v>
      </c>
      <c r="J29" s="109">
        <v>6</v>
      </c>
      <c r="K29" s="111">
        <v>8</v>
      </c>
      <c r="L29" s="111"/>
      <c r="M29" s="191">
        <f t="shared" si="8"/>
        <v>7.8999999999999995</v>
      </c>
      <c r="N29" s="192">
        <f t="shared" si="9"/>
        <v>8.5</v>
      </c>
      <c r="O29" s="137">
        <v>8.1999999999999993</v>
      </c>
      <c r="P29" s="141"/>
      <c r="Q29" s="209">
        <v>28</v>
      </c>
      <c r="R29" s="209">
        <v>25</v>
      </c>
      <c r="S29" s="209">
        <v>18</v>
      </c>
      <c r="T29" s="111"/>
      <c r="U29" s="188"/>
      <c r="V29" s="111"/>
      <c r="W29" s="111"/>
      <c r="X29" s="111"/>
      <c r="Y29" s="111"/>
      <c r="Z29" s="111"/>
      <c r="AA29" s="111"/>
      <c r="AB29" s="111"/>
      <c r="AC29" s="111"/>
      <c r="AD29" s="111"/>
      <c r="AE29" s="111"/>
      <c r="AF29" s="111"/>
      <c r="AG29" s="111"/>
      <c r="AH29" s="111"/>
      <c r="AI29" s="111"/>
      <c r="AJ29" s="111"/>
      <c r="AK29" s="111"/>
      <c r="AL29" s="111"/>
      <c r="AM29" s="111"/>
      <c r="AN29" s="111"/>
      <c r="AO29" s="111"/>
      <c r="AP29" s="230">
        <v>8</v>
      </c>
      <c r="AQ29" s="230">
        <v>22</v>
      </c>
      <c r="AR29" s="230">
        <v>70</v>
      </c>
      <c r="AW29" s="194"/>
      <c r="AX29" s="111"/>
      <c r="AY29" s="194"/>
      <c r="BI29" s="111"/>
      <c r="BU29" s="135">
        <f>VLOOKUP(D29,EXPLORACION!$A$2:$P$529,15,FALSE)</f>
        <v>4962170.4814999998</v>
      </c>
      <c r="BV29" s="135">
        <f>VLOOKUP(D29,EXPLORACION!$A$2:$P$529,16,FALSE)</f>
        <v>2173856.0781</v>
      </c>
      <c r="BW29" s="229"/>
    </row>
    <row r="30" spans="1:75" s="143" customFormat="1" ht="13.5" hidden="1" customHeight="1">
      <c r="A30" s="130" t="str">
        <f t="shared" si="0"/>
        <v>UPT1P3E7M9</v>
      </c>
      <c r="B30" s="130" t="str">
        <f t="shared" si="1"/>
        <v>UPT1P3E7</v>
      </c>
      <c r="C30" s="130" t="str">
        <f t="shared" si="2"/>
        <v>UPT1P3M9</v>
      </c>
      <c r="D30" s="130" t="str">
        <f t="shared" si="3"/>
        <v>UPT1P3</v>
      </c>
      <c r="E30" s="130" t="str">
        <f t="shared" si="4"/>
        <v>UPT1</v>
      </c>
      <c r="F30" s="131" t="s">
        <v>277</v>
      </c>
      <c r="G30" s="131">
        <v>1</v>
      </c>
      <c r="H30" s="109">
        <v>3</v>
      </c>
      <c r="I30" s="109" t="s">
        <v>8</v>
      </c>
      <c r="J30" s="111">
        <v>7</v>
      </c>
      <c r="K30" s="111">
        <v>9</v>
      </c>
      <c r="L30" s="111"/>
      <c r="M30" s="191">
        <f t="shared" si="8"/>
        <v>9.8999999999999986</v>
      </c>
      <c r="N30" s="192">
        <f t="shared" si="9"/>
        <v>10.5</v>
      </c>
      <c r="O30" s="137">
        <v>10.199999999999999</v>
      </c>
      <c r="P30" s="141"/>
      <c r="Q30" s="209">
        <v>25</v>
      </c>
      <c r="R30" s="209">
        <v>35</v>
      </c>
      <c r="S30" s="209">
        <v>15</v>
      </c>
      <c r="T30" s="111"/>
      <c r="U30" s="188"/>
      <c r="V30" s="111"/>
      <c r="W30" s="111"/>
      <c r="X30" s="111"/>
      <c r="Y30" s="111"/>
      <c r="Z30" s="111"/>
      <c r="AA30" s="111"/>
      <c r="AB30" s="111"/>
      <c r="AC30" s="111"/>
      <c r="AD30" s="111"/>
      <c r="AE30" s="111"/>
      <c r="AF30" s="111"/>
      <c r="AG30" s="111"/>
      <c r="AH30" s="111"/>
      <c r="AI30" s="111"/>
      <c r="AJ30" s="111"/>
      <c r="AK30" s="111"/>
      <c r="AL30" s="111"/>
      <c r="AM30" s="111"/>
      <c r="AN30" s="111"/>
      <c r="AO30" s="111"/>
      <c r="AP30" s="230">
        <v>0</v>
      </c>
      <c r="AQ30" s="230">
        <v>38</v>
      </c>
      <c r="AR30" s="230">
        <v>52</v>
      </c>
      <c r="AW30" s="194"/>
      <c r="AX30" s="111"/>
      <c r="AY30" s="194"/>
      <c r="BI30" s="111"/>
      <c r="BU30" s="135">
        <f>VLOOKUP(D30,EXPLORACION!$A$2:$P$529,15,FALSE)</f>
        <v>4962170.4814999998</v>
      </c>
      <c r="BV30" s="135">
        <f>VLOOKUP(D30,EXPLORACION!$A$2:$P$529,16,FALSE)</f>
        <v>2173856.0781</v>
      </c>
      <c r="BW30" s="229"/>
    </row>
    <row r="31" spans="1:75" s="143" customFormat="1" ht="13.5" hidden="1" customHeight="1">
      <c r="A31" s="130" t="str">
        <f t="shared" si="0"/>
        <v>UPT1P3E8M10</v>
      </c>
      <c r="B31" s="130" t="str">
        <f t="shared" si="1"/>
        <v>UPT1P3E8</v>
      </c>
      <c r="C31" s="130" t="str">
        <f t="shared" si="2"/>
        <v>UPT1P3M10</v>
      </c>
      <c r="D31" s="130" t="str">
        <f t="shared" si="3"/>
        <v>UPT1P3</v>
      </c>
      <c r="E31" s="130" t="str">
        <f t="shared" si="4"/>
        <v>UPT1</v>
      </c>
      <c r="F31" s="131" t="s">
        <v>277</v>
      </c>
      <c r="G31" s="131">
        <v>1</v>
      </c>
      <c r="H31" s="109">
        <v>3</v>
      </c>
      <c r="I31" s="109" t="s">
        <v>8</v>
      </c>
      <c r="J31" s="111">
        <v>8</v>
      </c>
      <c r="K31" s="111">
        <v>10</v>
      </c>
      <c r="L31" s="111"/>
      <c r="M31" s="191">
        <f t="shared" si="8"/>
        <v>10.899999999999999</v>
      </c>
      <c r="N31" s="192">
        <f t="shared" si="9"/>
        <v>11.5</v>
      </c>
      <c r="O31" s="137">
        <v>11.2</v>
      </c>
      <c r="P31" s="141"/>
      <c r="Q31" s="209">
        <v>24</v>
      </c>
      <c r="R31" s="209">
        <v>25</v>
      </c>
      <c r="S31" s="209">
        <v>25</v>
      </c>
      <c r="T31" s="111"/>
      <c r="U31" s="188"/>
      <c r="V31" s="111"/>
      <c r="W31" s="111"/>
      <c r="X31" s="111"/>
      <c r="Y31" s="111"/>
      <c r="Z31" s="111"/>
      <c r="AA31" s="111"/>
      <c r="AB31" s="111"/>
      <c r="AC31" s="111"/>
      <c r="AD31" s="111"/>
      <c r="AE31" s="111"/>
      <c r="AF31" s="111"/>
      <c r="AG31" s="111"/>
      <c r="AH31" s="111"/>
      <c r="AI31" s="111"/>
      <c r="AJ31" s="111"/>
      <c r="AK31" s="111"/>
      <c r="AL31" s="111"/>
      <c r="AM31" s="111"/>
      <c r="AN31" s="111"/>
      <c r="AO31" s="111"/>
      <c r="AP31" s="230">
        <v>0</v>
      </c>
      <c r="AQ31" s="230"/>
      <c r="AR31" s="230"/>
      <c r="AW31" s="194"/>
      <c r="AX31" s="111"/>
      <c r="AY31" s="194"/>
      <c r="BI31" s="111"/>
      <c r="BU31" s="135">
        <f>VLOOKUP(D31,EXPLORACION!$A$2:$P$529,15,FALSE)</f>
        <v>4962170.4814999998</v>
      </c>
      <c r="BV31" s="135">
        <f>VLOOKUP(D31,EXPLORACION!$A$2:$P$529,16,FALSE)</f>
        <v>2173856.0781</v>
      </c>
      <c r="BW31" s="229"/>
    </row>
    <row r="32" spans="1:75" s="143" customFormat="1" ht="13.5" hidden="1" customHeight="1">
      <c r="A32" s="130" t="str">
        <f t="shared" si="0"/>
        <v>UPT1P3E9M11</v>
      </c>
      <c r="B32" s="130" t="str">
        <f t="shared" si="1"/>
        <v>UPT1P3E9</v>
      </c>
      <c r="C32" s="130" t="str">
        <f t="shared" si="2"/>
        <v>UPT1P3M11</v>
      </c>
      <c r="D32" s="130" t="str">
        <f t="shared" si="3"/>
        <v>UPT1P3</v>
      </c>
      <c r="E32" s="130" t="str">
        <f t="shared" si="4"/>
        <v>UPT1</v>
      </c>
      <c r="F32" s="131" t="s">
        <v>277</v>
      </c>
      <c r="G32" s="131">
        <v>1</v>
      </c>
      <c r="H32" s="109">
        <v>3</v>
      </c>
      <c r="I32" s="109" t="s">
        <v>8</v>
      </c>
      <c r="J32" s="111">
        <v>9</v>
      </c>
      <c r="K32" s="111">
        <v>11</v>
      </c>
      <c r="L32" s="111"/>
      <c r="M32" s="191">
        <f t="shared" si="8"/>
        <v>11.899999999999999</v>
      </c>
      <c r="N32" s="192">
        <f t="shared" si="9"/>
        <v>12.5</v>
      </c>
      <c r="O32" s="137">
        <v>12.2</v>
      </c>
      <c r="P32" s="141"/>
      <c r="Q32" s="209">
        <v>31</v>
      </c>
      <c r="R32" s="209">
        <v>38</v>
      </c>
      <c r="S32" s="209">
        <v>25</v>
      </c>
      <c r="T32" s="111"/>
      <c r="U32" s="188"/>
      <c r="V32" s="111"/>
      <c r="W32" s="111"/>
      <c r="X32" s="111"/>
      <c r="Y32" s="111"/>
      <c r="Z32" s="111"/>
      <c r="AA32" s="111"/>
      <c r="AB32" s="111"/>
      <c r="AC32" s="111"/>
      <c r="AD32" s="111"/>
      <c r="AE32" s="111"/>
      <c r="AF32" s="111"/>
      <c r="AG32" s="111"/>
      <c r="AH32" s="111"/>
      <c r="AI32" s="111"/>
      <c r="AJ32" s="111"/>
      <c r="AK32" s="111"/>
      <c r="AL32" s="111"/>
      <c r="AM32" s="111"/>
      <c r="AN32" s="111"/>
      <c r="AO32" s="111"/>
      <c r="AP32" s="230">
        <v>0</v>
      </c>
      <c r="AQ32" s="230"/>
      <c r="AR32" s="230"/>
      <c r="AW32" s="194"/>
      <c r="AX32" s="111"/>
      <c r="AY32" s="194"/>
      <c r="BI32" s="111"/>
      <c r="BU32" s="135">
        <f>VLOOKUP(D32,EXPLORACION!$A$2:$P$529,15,FALSE)</f>
        <v>4962170.4814999998</v>
      </c>
      <c r="BV32" s="135">
        <f>VLOOKUP(D32,EXPLORACION!$A$2:$P$529,16,FALSE)</f>
        <v>2173856.0781</v>
      </c>
      <c r="BW32" s="229"/>
    </row>
    <row r="33" spans="1:75" s="143" customFormat="1" ht="13.5" hidden="1" customHeight="1">
      <c r="A33" s="130" t="str">
        <f t="shared" si="0"/>
        <v>UPT1P3E11M12</v>
      </c>
      <c r="B33" s="130" t="str">
        <f t="shared" si="1"/>
        <v>UPT1P3E11</v>
      </c>
      <c r="C33" s="130" t="str">
        <f t="shared" si="2"/>
        <v>UPT1P3M12</v>
      </c>
      <c r="D33" s="130" t="str">
        <f t="shared" si="3"/>
        <v>UPT1P3</v>
      </c>
      <c r="E33" s="130" t="str">
        <f t="shared" si="4"/>
        <v>UPT1</v>
      </c>
      <c r="F33" s="131" t="s">
        <v>277</v>
      </c>
      <c r="G33" s="131">
        <v>1</v>
      </c>
      <c r="H33" s="109">
        <v>3</v>
      </c>
      <c r="I33" s="109" t="s">
        <v>8</v>
      </c>
      <c r="J33" s="111">
        <v>11</v>
      </c>
      <c r="K33" s="111">
        <v>12</v>
      </c>
      <c r="L33" s="111"/>
      <c r="M33" s="191">
        <f t="shared" si="8"/>
        <v>13.899999999999999</v>
      </c>
      <c r="N33" s="192">
        <f t="shared" si="9"/>
        <v>14.5</v>
      </c>
      <c r="O33" s="137">
        <v>14.2</v>
      </c>
      <c r="P33" s="141"/>
      <c r="Q33" s="209">
        <v>35</v>
      </c>
      <c r="R33" s="209">
        <v>52</v>
      </c>
      <c r="S33" s="209">
        <v>23</v>
      </c>
      <c r="T33" s="111"/>
      <c r="U33" s="188"/>
      <c r="V33" s="111"/>
      <c r="W33" s="111"/>
      <c r="X33" s="111"/>
      <c r="Y33" s="111"/>
      <c r="Z33" s="111"/>
      <c r="AA33" s="111"/>
      <c r="AB33" s="111"/>
      <c r="AC33" s="111"/>
      <c r="AD33" s="111"/>
      <c r="AE33" s="111"/>
      <c r="AF33" s="111"/>
      <c r="AG33" s="111"/>
      <c r="AH33" s="111"/>
      <c r="AI33" s="111"/>
      <c r="AJ33" s="111"/>
      <c r="AK33" s="111"/>
      <c r="AL33" s="111"/>
      <c r="AM33" s="111"/>
      <c r="AN33" s="111"/>
      <c r="AO33" s="111"/>
      <c r="AP33" s="230">
        <v>0</v>
      </c>
      <c r="AQ33" s="230">
        <v>41</v>
      </c>
      <c r="AR33" s="230">
        <v>59</v>
      </c>
      <c r="AW33" s="194"/>
      <c r="AX33" s="111"/>
      <c r="AY33" s="194"/>
      <c r="BI33" s="111"/>
      <c r="BU33" s="135">
        <f>VLOOKUP(D33,EXPLORACION!$A$2:$P$529,15,FALSE)</f>
        <v>4962170.4814999998</v>
      </c>
      <c r="BV33" s="135">
        <f>VLOOKUP(D33,EXPLORACION!$A$2:$P$529,16,FALSE)</f>
        <v>2173856.0781</v>
      </c>
      <c r="BW33" s="229"/>
    </row>
    <row r="34" spans="1:75" s="143" customFormat="1" ht="13.5" hidden="1" customHeight="1">
      <c r="A34" s="130" t="str">
        <f t="shared" si="0"/>
        <v>UPT1P3E12M13</v>
      </c>
      <c r="B34" s="130" t="str">
        <f t="shared" si="1"/>
        <v>UPT1P3E12</v>
      </c>
      <c r="C34" s="130" t="str">
        <f t="shared" si="2"/>
        <v>UPT1P3M13</v>
      </c>
      <c r="D34" s="130" t="str">
        <f t="shared" si="3"/>
        <v>UPT1P3</v>
      </c>
      <c r="E34" s="130" t="str">
        <f t="shared" si="4"/>
        <v>UPT1</v>
      </c>
      <c r="F34" s="131" t="s">
        <v>277</v>
      </c>
      <c r="G34" s="131">
        <v>1</v>
      </c>
      <c r="H34" s="109">
        <v>3</v>
      </c>
      <c r="I34" s="109" t="s">
        <v>8</v>
      </c>
      <c r="J34" s="111">
        <v>12</v>
      </c>
      <c r="K34" s="111">
        <v>13</v>
      </c>
      <c r="L34" s="111"/>
      <c r="M34" s="191">
        <f t="shared" si="8"/>
        <v>15.899999999999999</v>
      </c>
      <c r="N34" s="192">
        <f t="shared" si="9"/>
        <v>16.5</v>
      </c>
      <c r="O34" s="137">
        <v>16.2</v>
      </c>
      <c r="P34" s="141"/>
      <c r="Q34" s="209">
        <v>29</v>
      </c>
      <c r="R34" s="209">
        <v>35</v>
      </c>
      <c r="S34" s="209">
        <v>18</v>
      </c>
      <c r="T34" s="111"/>
      <c r="U34" s="188"/>
      <c r="V34" s="111"/>
      <c r="W34" s="111"/>
      <c r="X34" s="111"/>
      <c r="Y34" s="111"/>
      <c r="Z34" s="111"/>
      <c r="AA34" s="111"/>
      <c r="AB34" s="111"/>
      <c r="AC34" s="111"/>
      <c r="AD34" s="111"/>
      <c r="AE34" s="111"/>
      <c r="AF34" s="111"/>
      <c r="AG34" s="111"/>
      <c r="AH34" s="111"/>
      <c r="AI34" s="111"/>
      <c r="AJ34" s="111"/>
      <c r="AK34" s="111"/>
      <c r="AL34" s="111"/>
      <c r="AM34" s="111"/>
      <c r="AN34" s="111"/>
      <c r="AO34" s="111"/>
      <c r="AP34" s="230">
        <v>0</v>
      </c>
      <c r="AQ34" s="230">
        <v>62</v>
      </c>
      <c r="AR34" s="230">
        <v>39</v>
      </c>
      <c r="AW34" s="194"/>
      <c r="AX34" s="111"/>
      <c r="AY34" s="194"/>
      <c r="BI34" s="111"/>
      <c r="BU34" s="135">
        <f>VLOOKUP(D34,EXPLORACION!$A$2:$P$529,15,FALSE)</f>
        <v>4962170.4814999998</v>
      </c>
      <c r="BV34" s="135">
        <f>VLOOKUP(D34,EXPLORACION!$A$2:$P$529,16,FALSE)</f>
        <v>2173856.0781</v>
      </c>
      <c r="BW34" s="229"/>
    </row>
    <row r="35" spans="1:75" s="143" customFormat="1" ht="13.5" hidden="1" customHeight="1">
      <c r="A35" s="130" t="str">
        <f t="shared" si="0"/>
        <v>UPT1P3E12M14</v>
      </c>
      <c r="B35" s="130" t="str">
        <f t="shared" si="1"/>
        <v>UPT1P3E12</v>
      </c>
      <c r="C35" s="130" t="str">
        <f t="shared" si="2"/>
        <v>UPT1P3M14</v>
      </c>
      <c r="D35" s="130" t="str">
        <f t="shared" si="3"/>
        <v>UPT1P3</v>
      </c>
      <c r="E35" s="130" t="str">
        <f t="shared" si="4"/>
        <v>UPT1</v>
      </c>
      <c r="F35" s="131" t="s">
        <v>277</v>
      </c>
      <c r="G35" s="131">
        <v>1</v>
      </c>
      <c r="H35" s="109">
        <v>3</v>
      </c>
      <c r="I35" s="109" t="s">
        <v>8</v>
      </c>
      <c r="J35" s="111">
        <v>12</v>
      </c>
      <c r="K35" s="111">
        <v>14</v>
      </c>
      <c r="L35" s="111"/>
      <c r="M35" s="191">
        <f t="shared" si="8"/>
        <v>17.899999999999999</v>
      </c>
      <c r="N35" s="192">
        <f t="shared" si="9"/>
        <v>18.5</v>
      </c>
      <c r="O35" s="137">
        <v>18.2</v>
      </c>
      <c r="P35" s="141"/>
      <c r="Q35" s="209">
        <v>31</v>
      </c>
      <c r="R35" s="209">
        <v>28</v>
      </c>
      <c r="S35" s="209">
        <v>15</v>
      </c>
      <c r="T35" s="111"/>
      <c r="U35" s="188"/>
      <c r="V35" s="111"/>
      <c r="W35" s="111"/>
      <c r="X35" s="111"/>
      <c r="Y35" s="111"/>
      <c r="Z35" s="111"/>
      <c r="AA35" s="111"/>
      <c r="AB35" s="111"/>
      <c r="AC35" s="111"/>
      <c r="AD35" s="111"/>
      <c r="AE35" s="111"/>
      <c r="AF35" s="111"/>
      <c r="AG35" s="111"/>
      <c r="AH35" s="111"/>
      <c r="AI35" s="111"/>
      <c r="AJ35" s="111"/>
      <c r="AK35" s="111"/>
      <c r="AL35" s="111"/>
      <c r="AM35" s="111"/>
      <c r="AN35" s="111"/>
      <c r="AO35" s="111"/>
      <c r="AP35" s="230">
        <v>0</v>
      </c>
      <c r="AQ35" s="230">
        <v>78</v>
      </c>
      <c r="AR35" s="230">
        <v>21</v>
      </c>
      <c r="AW35" s="194"/>
      <c r="AX35" s="111"/>
      <c r="AY35" s="194"/>
      <c r="BI35" s="111"/>
      <c r="BU35" s="135">
        <f>VLOOKUP(D35,EXPLORACION!$A$2:$P$529,15,FALSE)</f>
        <v>4962170.4814999998</v>
      </c>
      <c r="BV35" s="135">
        <f>VLOOKUP(D35,EXPLORACION!$A$2:$P$529,16,FALSE)</f>
        <v>2173856.0781</v>
      </c>
      <c r="BW35" s="229"/>
    </row>
    <row r="36" spans="1:75" s="143" customFormat="1" ht="13.5" hidden="1" customHeight="1">
      <c r="A36" s="130" t="str">
        <f t="shared" si="0"/>
        <v>UPT1P4E1M1</v>
      </c>
      <c r="B36" s="130" t="str">
        <f t="shared" si="1"/>
        <v>UPT1P4E1</v>
      </c>
      <c r="C36" s="130" t="str">
        <f t="shared" si="2"/>
        <v>UPT1P4M1</v>
      </c>
      <c r="D36" s="130" t="str">
        <f t="shared" si="3"/>
        <v>UPT1P4</v>
      </c>
      <c r="E36" s="130" t="str">
        <f t="shared" si="4"/>
        <v>UPT1</v>
      </c>
      <c r="F36" s="111" t="s">
        <v>277</v>
      </c>
      <c r="G36" s="111">
        <v>1</v>
      </c>
      <c r="H36" s="111">
        <v>4</v>
      </c>
      <c r="I36" s="111" t="s">
        <v>8</v>
      </c>
      <c r="J36" s="111">
        <v>1</v>
      </c>
      <c r="K36" s="111">
        <v>1</v>
      </c>
      <c r="L36" s="111"/>
      <c r="M36" s="191">
        <f t="shared" si="8"/>
        <v>0.89999999999999991</v>
      </c>
      <c r="N36" s="192">
        <f t="shared" si="9"/>
        <v>1.5</v>
      </c>
      <c r="O36" s="137">
        <v>1.2</v>
      </c>
      <c r="P36" s="141"/>
      <c r="Q36" s="209">
        <v>11</v>
      </c>
      <c r="R36" s="209">
        <v>34</v>
      </c>
      <c r="S36" s="209">
        <v>18</v>
      </c>
      <c r="T36" s="209"/>
      <c r="U36" s="188"/>
      <c r="V36" s="111"/>
      <c r="W36" s="111"/>
      <c r="X36" s="111"/>
      <c r="Y36" s="111"/>
      <c r="Z36" s="111"/>
      <c r="AA36" s="111"/>
      <c r="AB36" s="111"/>
      <c r="AC36" s="111"/>
      <c r="AD36" s="111"/>
      <c r="AE36" s="111"/>
      <c r="AF36" s="111"/>
      <c r="AG36" s="111"/>
      <c r="AH36" s="111"/>
      <c r="AI36" s="111"/>
      <c r="AJ36" s="111"/>
      <c r="AK36" s="111"/>
      <c r="AL36" s="111"/>
      <c r="AM36" s="111"/>
      <c r="AN36" s="111"/>
      <c r="AO36" s="111"/>
      <c r="AP36" s="230">
        <v>0</v>
      </c>
      <c r="AQ36" s="230">
        <v>10</v>
      </c>
      <c r="AR36" s="230">
        <v>90</v>
      </c>
      <c r="AW36" s="188">
        <v>2</v>
      </c>
      <c r="AX36" s="111"/>
      <c r="AY36" s="194"/>
      <c r="BI36" s="111"/>
      <c r="BU36" s="135">
        <f>VLOOKUP(D36,EXPLORACION!$A$2:$P$529,15,FALSE)</f>
        <v>4962488.2806000002</v>
      </c>
      <c r="BV36" s="135">
        <f>VLOOKUP(D36,EXPLORACION!$A$2:$P$529,16,FALSE)</f>
        <v>2172801.4089000002</v>
      </c>
      <c r="BW36" s="229"/>
    </row>
    <row r="37" spans="1:75" s="143" customFormat="1" ht="13.5" hidden="1" customHeight="1">
      <c r="A37" s="130" t="str">
        <f t="shared" si="0"/>
        <v>UPT1P4E2M2</v>
      </c>
      <c r="B37" s="130" t="str">
        <f t="shared" si="1"/>
        <v>UPT1P4E2</v>
      </c>
      <c r="C37" s="130" t="str">
        <f t="shared" si="2"/>
        <v>UPT1P4M2</v>
      </c>
      <c r="D37" s="130" t="str">
        <f t="shared" si="3"/>
        <v>UPT1P4</v>
      </c>
      <c r="E37" s="130" t="str">
        <f t="shared" si="4"/>
        <v>UPT1</v>
      </c>
      <c r="F37" s="111" t="s">
        <v>277</v>
      </c>
      <c r="G37" s="111">
        <v>1</v>
      </c>
      <c r="H37" s="111">
        <v>4</v>
      </c>
      <c r="I37" s="111" t="s">
        <v>8</v>
      </c>
      <c r="J37" s="111">
        <f t="shared" ref="J37:J49" si="10">J36+1</f>
        <v>2</v>
      </c>
      <c r="K37" s="111">
        <f t="shared" ref="K37:K49" si="11">K36+1</f>
        <v>2</v>
      </c>
      <c r="L37" s="111"/>
      <c r="M37" s="191">
        <f t="shared" si="8"/>
        <v>1.9000000000000001</v>
      </c>
      <c r="N37" s="192">
        <f t="shared" si="9"/>
        <v>2.5</v>
      </c>
      <c r="O37" s="137">
        <v>2.2000000000000002</v>
      </c>
      <c r="P37" s="141"/>
      <c r="Q37" s="209">
        <v>16</v>
      </c>
      <c r="R37" s="209">
        <v>26</v>
      </c>
      <c r="S37" s="209">
        <v>15</v>
      </c>
      <c r="T37" s="209"/>
      <c r="U37" s="188"/>
      <c r="V37" s="111"/>
      <c r="W37" s="111"/>
      <c r="X37" s="111"/>
      <c r="Y37" s="111"/>
      <c r="Z37" s="111"/>
      <c r="AA37" s="111"/>
      <c r="AB37" s="111"/>
      <c r="AC37" s="111"/>
      <c r="AD37" s="111"/>
      <c r="AE37" s="111"/>
      <c r="AF37" s="111"/>
      <c r="AG37" s="111"/>
      <c r="AH37" s="111"/>
      <c r="AI37" s="111"/>
      <c r="AJ37" s="111"/>
      <c r="AK37" s="111"/>
      <c r="AL37" s="111"/>
      <c r="AM37" s="111"/>
      <c r="AN37" s="111"/>
      <c r="AO37" s="111"/>
      <c r="AP37" s="230">
        <v>0</v>
      </c>
      <c r="AQ37" s="230">
        <v>2</v>
      </c>
      <c r="AR37" s="230">
        <v>98</v>
      </c>
      <c r="AW37" s="188">
        <v>2</v>
      </c>
      <c r="AX37" s="111"/>
      <c r="AY37" s="194"/>
      <c r="BI37" s="111"/>
      <c r="BU37" s="135">
        <f>VLOOKUP(D37,EXPLORACION!$A$2:$P$529,15,FALSE)</f>
        <v>4962488.2806000002</v>
      </c>
      <c r="BV37" s="135">
        <f>VLOOKUP(D37,EXPLORACION!$A$2:$P$529,16,FALSE)</f>
        <v>2172801.4089000002</v>
      </c>
      <c r="BW37" s="229"/>
    </row>
    <row r="38" spans="1:75" s="143" customFormat="1" ht="13.5" hidden="1" customHeight="1">
      <c r="A38" s="130" t="str">
        <f t="shared" si="0"/>
        <v>UPT1P4E3M3</v>
      </c>
      <c r="B38" s="130" t="str">
        <f t="shared" si="1"/>
        <v>UPT1P4E3</v>
      </c>
      <c r="C38" s="130" t="str">
        <f t="shared" si="2"/>
        <v>UPT1P4M3</v>
      </c>
      <c r="D38" s="130" t="str">
        <f t="shared" si="3"/>
        <v>UPT1P4</v>
      </c>
      <c r="E38" s="130" t="str">
        <f t="shared" si="4"/>
        <v>UPT1</v>
      </c>
      <c r="F38" s="111" t="s">
        <v>277</v>
      </c>
      <c r="G38" s="111">
        <v>1</v>
      </c>
      <c r="H38" s="111">
        <v>4</v>
      </c>
      <c r="I38" s="111" t="s">
        <v>8</v>
      </c>
      <c r="J38" s="111">
        <f t="shared" si="10"/>
        <v>3</v>
      </c>
      <c r="K38" s="111">
        <f t="shared" si="11"/>
        <v>3</v>
      </c>
      <c r="L38" s="111"/>
      <c r="M38" s="191">
        <f t="shared" si="8"/>
        <v>2.9000000000000004</v>
      </c>
      <c r="N38" s="192">
        <f t="shared" si="9"/>
        <v>3.5</v>
      </c>
      <c r="O38" s="137">
        <v>3.2</v>
      </c>
      <c r="P38" s="141"/>
      <c r="Q38" s="209">
        <v>42</v>
      </c>
      <c r="R38" s="209">
        <v>56</v>
      </c>
      <c r="S38" s="209">
        <v>35</v>
      </c>
      <c r="T38" s="209"/>
      <c r="U38" s="188"/>
      <c r="V38" s="111"/>
      <c r="W38" s="111"/>
      <c r="X38" s="111"/>
      <c r="Y38" s="111"/>
      <c r="Z38" s="111"/>
      <c r="AA38" s="111"/>
      <c r="AB38" s="111"/>
      <c r="AC38" s="111"/>
      <c r="AD38" s="111"/>
      <c r="AE38" s="111"/>
      <c r="AF38" s="111"/>
      <c r="AG38" s="111"/>
      <c r="AH38" s="111"/>
      <c r="AI38" s="111"/>
      <c r="AJ38" s="111"/>
      <c r="AK38" s="111"/>
      <c r="AL38" s="111"/>
      <c r="AM38" s="111"/>
      <c r="AN38" s="111"/>
      <c r="AO38" s="111"/>
      <c r="AP38" s="230">
        <v>0</v>
      </c>
      <c r="AQ38" s="230">
        <v>2</v>
      </c>
      <c r="AR38" s="230">
        <v>98</v>
      </c>
      <c r="AW38" s="188">
        <v>1</v>
      </c>
      <c r="AX38" s="111"/>
      <c r="AY38" s="194"/>
      <c r="BI38" s="111"/>
      <c r="BU38" s="135">
        <f>VLOOKUP(D38,EXPLORACION!$A$2:$P$529,15,FALSE)</f>
        <v>4962488.2806000002</v>
      </c>
      <c r="BV38" s="135">
        <f>VLOOKUP(D38,EXPLORACION!$A$2:$P$529,16,FALSE)</f>
        <v>2172801.4089000002</v>
      </c>
      <c r="BW38" s="229"/>
    </row>
    <row r="39" spans="1:75" s="143" customFormat="1" ht="13.5" hidden="1" customHeight="1">
      <c r="A39" s="130" t="str">
        <f t="shared" si="0"/>
        <v>UPT1P4E4M4</v>
      </c>
      <c r="B39" s="130" t="str">
        <f t="shared" si="1"/>
        <v>UPT1P4E4</v>
      </c>
      <c r="C39" s="130" t="str">
        <f t="shared" si="2"/>
        <v>UPT1P4M4</v>
      </c>
      <c r="D39" s="130" t="str">
        <f t="shared" si="3"/>
        <v>UPT1P4</v>
      </c>
      <c r="E39" s="130" t="str">
        <f t="shared" si="4"/>
        <v>UPT1</v>
      </c>
      <c r="F39" s="111" t="s">
        <v>277</v>
      </c>
      <c r="G39" s="111">
        <v>1</v>
      </c>
      <c r="H39" s="111">
        <v>4</v>
      </c>
      <c r="I39" s="111" t="s">
        <v>8</v>
      </c>
      <c r="J39" s="111">
        <f t="shared" si="10"/>
        <v>4</v>
      </c>
      <c r="K39" s="111">
        <f t="shared" si="11"/>
        <v>4</v>
      </c>
      <c r="L39" s="111"/>
      <c r="M39" s="191">
        <f t="shared" si="8"/>
        <v>3.9000000000000004</v>
      </c>
      <c r="N39" s="192">
        <f t="shared" si="9"/>
        <v>4.5</v>
      </c>
      <c r="O39" s="137">
        <v>4.2</v>
      </c>
      <c r="P39" s="141"/>
      <c r="Q39" s="209">
        <v>22</v>
      </c>
      <c r="R39" s="209">
        <v>20</v>
      </c>
      <c r="S39" s="209">
        <v>15</v>
      </c>
      <c r="T39" s="209"/>
      <c r="U39" s="188"/>
      <c r="V39" s="111"/>
      <c r="W39" s="111"/>
      <c r="X39" s="111"/>
      <c r="Y39" s="111"/>
      <c r="Z39" s="111"/>
      <c r="AA39" s="111"/>
      <c r="AB39" s="111"/>
      <c r="AC39" s="111"/>
      <c r="AD39" s="111"/>
      <c r="AE39" s="111"/>
      <c r="AF39" s="111"/>
      <c r="AG39" s="111"/>
      <c r="AH39" s="111"/>
      <c r="AI39" s="111"/>
      <c r="AJ39" s="111"/>
      <c r="AK39" s="111"/>
      <c r="AL39" s="111"/>
      <c r="AM39" s="111"/>
      <c r="AN39" s="111"/>
      <c r="AO39" s="111"/>
      <c r="AP39" s="230">
        <v>0</v>
      </c>
      <c r="AQ39" s="230">
        <v>34</v>
      </c>
      <c r="AR39" s="230">
        <v>64</v>
      </c>
      <c r="AW39" s="188">
        <v>1</v>
      </c>
      <c r="AX39" s="111"/>
      <c r="AY39" s="194"/>
      <c r="BI39" s="111"/>
      <c r="BU39" s="135">
        <f>VLOOKUP(D39,EXPLORACION!$A$2:$P$529,15,FALSE)</f>
        <v>4962488.2806000002</v>
      </c>
      <c r="BV39" s="135">
        <f>VLOOKUP(D39,EXPLORACION!$A$2:$P$529,16,FALSE)</f>
        <v>2172801.4089000002</v>
      </c>
      <c r="BW39" s="229"/>
    </row>
    <row r="40" spans="1:75" s="143" customFormat="1" ht="13.5" hidden="1" customHeight="1">
      <c r="A40" s="130" t="str">
        <f t="shared" si="0"/>
        <v>UPT1P4E5M5</v>
      </c>
      <c r="B40" s="130" t="str">
        <f t="shared" si="1"/>
        <v>UPT1P4E5</v>
      </c>
      <c r="C40" s="130" t="str">
        <f t="shared" si="2"/>
        <v>UPT1P4M5</v>
      </c>
      <c r="D40" s="130" t="str">
        <f t="shared" si="3"/>
        <v>UPT1P4</v>
      </c>
      <c r="E40" s="130" t="str">
        <f t="shared" si="4"/>
        <v>UPT1</v>
      </c>
      <c r="F40" s="111" t="s">
        <v>277</v>
      </c>
      <c r="G40" s="111">
        <v>1</v>
      </c>
      <c r="H40" s="111">
        <v>4</v>
      </c>
      <c r="I40" s="111" t="s">
        <v>8</v>
      </c>
      <c r="J40" s="111">
        <f t="shared" si="10"/>
        <v>5</v>
      </c>
      <c r="K40" s="111">
        <f t="shared" si="11"/>
        <v>5</v>
      </c>
      <c r="L40" s="111"/>
      <c r="M40" s="191">
        <f t="shared" si="8"/>
        <v>4.9000000000000004</v>
      </c>
      <c r="N40" s="192">
        <f t="shared" si="9"/>
        <v>5.5</v>
      </c>
      <c r="O40" s="137">
        <v>5.2</v>
      </c>
      <c r="P40" s="141"/>
      <c r="Q40" s="209">
        <v>22</v>
      </c>
      <c r="R40" s="209">
        <v>22</v>
      </c>
      <c r="S40" s="209">
        <v>16</v>
      </c>
      <c r="T40" s="209"/>
      <c r="U40" s="188"/>
      <c r="V40" s="111"/>
      <c r="W40" s="111"/>
      <c r="X40" s="111"/>
      <c r="Y40" s="111"/>
      <c r="Z40" s="111"/>
      <c r="AA40" s="111"/>
      <c r="AB40" s="111"/>
      <c r="AC40" s="111"/>
      <c r="AD40" s="111"/>
      <c r="AE40" s="111"/>
      <c r="AF40" s="111"/>
      <c r="AG40" s="111"/>
      <c r="AH40" s="111"/>
      <c r="AI40" s="111"/>
      <c r="AJ40" s="111"/>
      <c r="AK40" s="111"/>
      <c r="AL40" s="111"/>
      <c r="AM40" s="111"/>
      <c r="AN40" s="111"/>
      <c r="AO40" s="111"/>
      <c r="AP40" s="230">
        <v>0</v>
      </c>
      <c r="AQ40" s="230">
        <v>26</v>
      </c>
      <c r="AR40" s="230">
        <v>72</v>
      </c>
      <c r="AW40" s="188">
        <v>2</v>
      </c>
      <c r="AX40" s="111"/>
      <c r="AY40" s="194"/>
      <c r="BI40" s="111"/>
      <c r="BU40" s="135">
        <f>VLOOKUP(D40,EXPLORACION!$A$2:$P$529,15,FALSE)</f>
        <v>4962488.2806000002</v>
      </c>
      <c r="BV40" s="135">
        <f>VLOOKUP(D40,EXPLORACION!$A$2:$P$529,16,FALSE)</f>
        <v>2172801.4089000002</v>
      </c>
      <c r="BW40" s="229"/>
    </row>
    <row r="41" spans="1:75" s="143" customFormat="1" ht="13.5" hidden="1" customHeight="1">
      <c r="A41" s="130" t="str">
        <f t="shared" si="0"/>
        <v>UPT1P4E6M6</v>
      </c>
      <c r="B41" s="130" t="str">
        <f t="shared" si="1"/>
        <v>UPT1P4E6</v>
      </c>
      <c r="C41" s="130" t="str">
        <f t="shared" si="2"/>
        <v>UPT1P4M6</v>
      </c>
      <c r="D41" s="130" t="str">
        <f t="shared" si="3"/>
        <v>UPT1P4</v>
      </c>
      <c r="E41" s="130" t="str">
        <f t="shared" si="4"/>
        <v>UPT1</v>
      </c>
      <c r="F41" s="111" t="s">
        <v>277</v>
      </c>
      <c r="G41" s="111">
        <v>1</v>
      </c>
      <c r="H41" s="111">
        <v>4</v>
      </c>
      <c r="I41" s="111" t="s">
        <v>8</v>
      </c>
      <c r="J41" s="111">
        <f t="shared" si="10"/>
        <v>6</v>
      </c>
      <c r="K41" s="111">
        <f t="shared" si="11"/>
        <v>6</v>
      </c>
      <c r="L41" s="111"/>
      <c r="M41" s="191">
        <f t="shared" si="8"/>
        <v>9.8999999999999986</v>
      </c>
      <c r="N41" s="192">
        <f t="shared" si="9"/>
        <v>10.5</v>
      </c>
      <c r="O41" s="137">
        <v>10.199999999999999</v>
      </c>
      <c r="P41" s="141"/>
      <c r="Q41" s="209">
        <v>17</v>
      </c>
      <c r="R41" s="209">
        <v>18</v>
      </c>
      <c r="S41" s="209">
        <v>0</v>
      </c>
      <c r="T41" s="209"/>
      <c r="U41" s="188"/>
      <c r="V41" s="111"/>
      <c r="W41" s="111"/>
      <c r="X41" s="111"/>
      <c r="Y41" s="111"/>
      <c r="Z41" s="111"/>
      <c r="AA41" s="111"/>
      <c r="AB41" s="111"/>
      <c r="AC41" s="111"/>
      <c r="AD41" s="111"/>
      <c r="AE41" s="111"/>
      <c r="AF41" s="111"/>
      <c r="AG41" s="111"/>
      <c r="AH41" s="111"/>
      <c r="AI41" s="111"/>
      <c r="AJ41" s="111"/>
      <c r="AK41" s="111"/>
      <c r="AL41" s="111"/>
      <c r="AM41" s="111"/>
      <c r="AN41" s="111"/>
      <c r="AO41" s="111"/>
      <c r="AP41" s="230">
        <v>15</v>
      </c>
      <c r="AQ41" s="230">
        <v>59</v>
      </c>
      <c r="AR41" s="230">
        <v>78</v>
      </c>
      <c r="AW41" s="188">
        <v>2</v>
      </c>
      <c r="AX41" s="111"/>
      <c r="AY41" s="194"/>
      <c r="BI41" s="111"/>
      <c r="BU41" s="135">
        <f>VLOOKUP(D41,EXPLORACION!$A$2:$P$529,15,FALSE)</f>
        <v>4962488.2806000002</v>
      </c>
      <c r="BV41" s="135">
        <f>VLOOKUP(D41,EXPLORACION!$A$2:$P$529,16,FALSE)</f>
        <v>2172801.4089000002</v>
      </c>
      <c r="BW41" s="229"/>
    </row>
    <row r="42" spans="1:75" s="143" customFormat="1" ht="13.5" hidden="1" customHeight="1">
      <c r="A42" s="130" t="str">
        <f t="shared" si="0"/>
        <v>UPT1P4E7M7</v>
      </c>
      <c r="B42" s="130" t="str">
        <f t="shared" si="1"/>
        <v>UPT1P4E7</v>
      </c>
      <c r="C42" s="130" t="str">
        <f t="shared" si="2"/>
        <v>UPT1P4M7</v>
      </c>
      <c r="D42" s="130" t="str">
        <f t="shared" si="3"/>
        <v>UPT1P4</v>
      </c>
      <c r="E42" s="130" t="str">
        <f t="shared" si="4"/>
        <v>UPT1</v>
      </c>
      <c r="F42" s="111" t="s">
        <v>277</v>
      </c>
      <c r="G42" s="111">
        <v>1</v>
      </c>
      <c r="H42" s="111">
        <v>4</v>
      </c>
      <c r="I42" s="111" t="s">
        <v>8</v>
      </c>
      <c r="J42" s="111">
        <f t="shared" si="10"/>
        <v>7</v>
      </c>
      <c r="K42" s="111">
        <f t="shared" si="11"/>
        <v>7</v>
      </c>
      <c r="L42" s="111"/>
      <c r="M42" s="191">
        <f t="shared" si="8"/>
        <v>11.899999999999999</v>
      </c>
      <c r="N42" s="192">
        <f t="shared" si="9"/>
        <v>12.5</v>
      </c>
      <c r="O42" s="137">
        <v>12.2</v>
      </c>
      <c r="P42" s="141"/>
      <c r="Q42" s="209">
        <v>14</v>
      </c>
      <c r="R42" s="209">
        <v>33</v>
      </c>
      <c r="S42" s="209">
        <v>16</v>
      </c>
      <c r="T42" s="111"/>
      <c r="U42" s="188"/>
      <c r="V42" s="111"/>
      <c r="W42" s="111"/>
      <c r="X42" s="111"/>
      <c r="Y42" s="111"/>
      <c r="Z42" s="111"/>
      <c r="AA42" s="111"/>
      <c r="AB42" s="111"/>
      <c r="AC42" s="111"/>
      <c r="AD42" s="111"/>
      <c r="AE42" s="111"/>
      <c r="AF42" s="111"/>
      <c r="AG42" s="111"/>
      <c r="AH42" s="111"/>
      <c r="AI42" s="111"/>
      <c r="AJ42" s="111"/>
      <c r="AK42" s="111"/>
      <c r="AL42" s="111"/>
      <c r="AM42" s="111"/>
      <c r="AN42" s="111"/>
      <c r="AO42" s="111"/>
      <c r="AP42" s="230">
        <v>4</v>
      </c>
      <c r="AQ42" s="230">
        <v>39</v>
      </c>
      <c r="AR42" s="230">
        <v>40</v>
      </c>
      <c r="AW42" s="188">
        <v>1</v>
      </c>
      <c r="AX42" s="111"/>
      <c r="AY42" s="194"/>
      <c r="BI42" s="111"/>
      <c r="BU42" s="135">
        <f>VLOOKUP(D42,EXPLORACION!$A$2:$P$529,15,FALSE)</f>
        <v>4962488.2806000002</v>
      </c>
      <c r="BV42" s="135">
        <f>VLOOKUP(D42,EXPLORACION!$A$2:$P$529,16,FALSE)</f>
        <v>2172801.4089000002</v>
      </c>
      <c r="BW42" s="229"/>
    </row>
    <row r="43" spans="1:75" s="143" customFormat="1" ht="13.5" hidden="1" customHeight="1">
      <c r="A43" s="130" t="str">
        <f t="shared" si="0"/>
        <v>UPT1P4E8M8</v>
      </c>
      <c r="B43" s="130" t="str">
        <f t="shared" si="1"/>
        <v>UPT1P4E8</v>
      </c>
      <c r="C43" s="130" t="str">
        <f t="shared" si="2"/>
        <v>UPT1P4M8</v>
      </c>
      <c r="D43" s="130" t="str">
        <f t="shared" si="3"/>
        <v>UPT1P4</v>
      </c>
      <c r="E43" s="130" t="str">
        <f t="shared" si="4"/>
        <v>UPT1</v>
      </c>
      <c r="F43" s="111" t="s">
        <v>277</v>
      </c>
      <c r="G43" s="111">
        <v>1</v>
      </c>
      <c r="H43" s="111">
        <v>4</v>
      </c>
      <c r="I43" s="111" t="s">
        <v>8</v>
      </c>
      <c r="J43" s="111">
        <f t="shared" si="10"/>
        <v>8</v>
      </c>
      <c r="K43" s="111">
        <f t="shared" si="11"/>
        <v>8</v>
      </c>
      <c r="L43" s="111"/>
      <c r="M43" s="191">
        <f t="shared" si="8"/>
        <v>13.899999999999999</v>
      </c>
      <c r="N43" s="192">
        <f t="shared" si="9"/>
        <v>14.5</v>
      </c>
      <c r="O43" s="137">
        <v>14.2</v>
      </c>
      <c r="P43" s="141"/>
      <c r="Q43" s="209">
        <v>17</v>
      </c>
      <c r="R43" s="209">
        <v>53</v>
      </c>
      <c r="S43" s="209">
        <v>20</v>
      </c>
      <c r="T43" s="111"/>
      <c r="U43" s="188"/>
      <c r="V43" s="111"/>
      <c r="W43" s="111"/>
      <c r="X43" s="111"/>
      <c r="Y43" s="111"/>
      <c r="Z43" s="111"/>
      <c r="AA43" s="111"/>
      <c r="AB43" s="111"/>
      <c r="AC43" s="111"/>
      <c r="AD43" s="111"/>
      <c r="AE43" s="111"/>
      <c r="AF43" s="111"/>
      <c r="AG43" s="111"/>
      <c r="AH43" s="111"/>
      <c r="AI43" s="111"/>
      <c r="AJ43" s="111"/>
      <c r="AK43" s="111"/>
      <c r="AL43" s="111"/>
      <c r="AM43" s="111"/>
      <c r="AN43" s="111"/>
      <c r="AO43" s="111"/>
      <c r="AP43" s="230">
        <v>20</v>
      </c>
      <c r="AQ43" s="230">
        <v>9</v>
      </c>
      <c r="AR43" s="230">
        <v>90</v>
      </c>
      <c r="AW43" s="188">
        <v>2</v>
      </c>
      <c r="AX43" s="111"/>
      <c r="AY43" s="194"/>
      <c r="BI43" s="111"/>
      <c r="BU43" s="135">
        <f>VLOOKUP(D43,EXPLORACION!$A$2:$P$529,15,FALSE)</f>
        <v>4962488.2806000002</v>
      </c>
      <c r="BV43" s="135">
        <f>VLOOKUP(D43,EXPLORACION!$A$2:$P$529,16,FALSE)</f>
        <v>2172801.4089000002</v>
      </c>
      <c r="BW43" s="229"/>
    </row>
    <row r="44" spans="1:75" s="143" customFormat="1" ht="13.5" hidden="1" customHeight="1">
      <c r="A44" s="130" t="str">
        <f t="shared" si="0"/>
        <v>UPT1P4E9M9</v>
      </c>
      <c r="B44" s="130" t="str">
        <f t="shared" si="1"/>
        <v>UPT1P4E9</v>
      </c>
      <c r="C44" s="130" t="str">
        <f t="shared" si="2"/>
        <v>UPT1P4M9</v>
      </c>
      <c r="D44" s="130" t="str">
        <f t="shared" si="3"/>
        <v>UPT1P4</v>
      </c>
      <c r="E44" s="130" t="str">
        <f t="shared" si="4"/>
        <v>UPT1</v>
      </c>
      <c r="F44" s="111" t="s">
        <v>277</v>
      </c>
      <c r="G44" s="111">
        <v>1</v>
      </c>
      <c r="H44" s="111">
        <v>4</v>
      </c>
      <c r="I44" s="111" t="s">
        <v>8</v>
      </c>
      <c r="J44" s="111">
        <f t="shared" si="10"/>
        <v>9</v>
      </c>
      <c r="K44" s="111">
        <f t="shared" si="11"/>
        <v>9</v>
      </c>
      <c r="L44" s="111"/>
      <c r="M44" s="191">
        <f t="shared" si="8"/>
        <v>14.899999999999999</v>
      </c>
      <c r="N44" s="192">
        <f t="shared" si="9"/>
        <v>15.5</v>
      </c>
      <c r="O44" s="137">
        <v>15.2</v>
      </c>
      <c r="P44" s="141"/>
      <c r="Q44" s="209">
        <v>21</v>
      </c>
      <c r="R44" s="209">
        <v>45</v>
      </c>
      <c r="S44" s="209">
        <v>22</v>
      </c>
      <c r="T44" s="111"/>
      <c r="U44" s="188"/>
      <c r="V44" s="111"/>
      <c r="W44" s="111"/>
      <c r="X44" s="111"/>
      <c r="Y44" s="111"/>
      <c r="Z44" s="111"/>
      <c r="AA44" s="111"/>
      <c r="AB44" s="111"/>
      <c r="AC44" s="111"/>
      <c r="AD44" s="111"/>
      <c r="AE44" s="111"/>
      <c r="AF44" s="111"/>
      <c r="AG44" s="111"/>
      <c r="AH44" s="111"/>
      <c r="AI44" s="111"/>
      <c r="AJ44" s="111"/>
      <c r="AK44" s="111"/>
      <c r="AL44" s="111"/>
      <c r="AM44" s="111"/>
      <c r="AN44" s="111"/>
      <c r="AO44" s="111"/>
      <c r="AP44" s="230">
        <v>2</v>
      </c>
      <c r="AQ44" s="230">
        <v>12</v>
      </c>
      <c r="AR44" s="230">
        <v>82</v>
      </c>
      <c r="AW44" s="188">
        <v>2</v>
      </c>
      <c r="AX44" s="111"/>
      <c r="AY44" s="194"/>
      <c r="BI44" s="111"/>
      <c r="BU44" s="135">
        <f>VLOOKUP(D44,EXPLORACION!$A$2:$P$529,15,FALSE)</f>
        <v>4962488.2806000002</v>
      </c>
      <c r="BV44" s="135">
        <f>VLOOKUP(D44,EXPLORACION!$A$2:$P$529,16,FALSE)</f>
        <v>2172801.4089000002</v>
      </c>
      <c r="BW44" s="229"/>
    </row>
    <row r="45" spans="1:75" s="143" customFormat="1" ht="13.5" hidden="1" customHeight="1">
      <c r="A45" s="130" t="str">
        <f t="shared" si="0"/>
        <v>UPT1P4E10M10</v>
      </c>
      <c r="B45" s="130" t="str">
        <f t="shared" si="1"/>
        <v>UPT1P4E10</v>
      </c>
      <c r="C45" s="130" t="str">
        <f t="shared" si="2"/>
        <v>UPT1P4M10</v>
      </c>
      <c r="D45" s="130" t="str">
        <f t="shared" si="3"/>
        <v>UPT1P4</v>
      </c>
      <c r="E45" s="130" t="str">
        <f t="shared" si="4"/>
        <v>UPT1</v>
      </c>
      <c r="F45" s="111" t="s">
        <v>277</v>
      </c>
      <c r="G45" s="111">
        <v>1</v>
      </c>
      <c r="H45" s="111">
        <v>4</v>
      </c>
      <c r="I45" s="111" t="s">
        <v>8</v>
      </c>
      <c r="J45" s="111">
        <f t="shared" si="10"/>
        <v>10</v>
      </c>
      <c r="K45" s="111">
        <f t="shared" si="11"/>
        <v>10</v>
      </c>
      <c r="L45" s="111"/>
      <c r="M45" s="191">
        <f t="shared" si="8"/>
        <v>17.5</v>
      </c>
      <c r="N45" s="192">
        <f t="shared" si="9"/>
        <v>18.100000000000001</v>
      </c>
      <c r="O45" s="137">
        <v>17.8</v>
      </c>
      <c r="P45" s="141"/>
      <c r="Q45" s="209">
        <v>25</v>
      </c>
      <c r="R45" s="209">
        <v>60</v>
      </c>
      <c r="S45" s="209">
        <v>22</v>
      </c>
      <c r="T45" s="111"/>
      <c r="U45" s="188"/>
      <c r="V45" s="111"/>
      <c r="W45" s="111"/>
      <c r="X45" s="111"/>
      <c r="Y45" s="111"/>
      <c r="Z45" s="111"/>
      <c r="AA45" s="111"/>
      <c r="AB45" s="111"/>
      <c r="AC45" s="111"/>
      <c r="AD45" s="111"/>
      <c r="AE45" s="111"/>
      <c r="AF45" s="111"/>
      <c r="AG45" s="111"/>
      <c r="AH45" s="111"/>
      <c r="AI45" s="111"/>
      <c r="AJ45" s="111"/>
      <c r="AK45" s="111"/>
      <c r="AL45" s="111"/>
      <c r="AM45" s="111"/>
      <c r="AN45" s="111"/>
      <c r="AO45" s="111"/>
      <c r="AP45" s="230">
        <v>6</v>
      </c>
      <c r="AQ45" s="230">
        <v>10</v>
      </c>
      <c r="AR45" s="230">
        <v>89</v>
      </c>
      <c r="AW45" s="188">
        <v>2</v>
      </c>
      <c r="AX45" s="111"/>
      <c r="AY45" s="194"/>
      <c r="BI45" s="111"/>
      <c r="BU45" s="135">
        <f>VLOOKUP(D45,EXPLORACION!$A$2:$P$529,15,FALSE)</f>
        <v>4962488.2806000002</v>
      </c>
      <c r="BV45" s="135">
        <f>VLOOKUP(D45,EXPLORACION!$A$2:$P$529,16,FALSE)</f>
        <v>2172801.4089000002</v>
      </c>
      <c r="BW45" s="229"/>
    </row>
    <row r="46" spans="1:75" s="143" customFormat="1" ht="13.5" hidden="1" customHeight="1">
      <c r="A46" s="130" t="str">
        <f t="shared" si="0"/>
        <v>UPT1P4E11M11</v>
      </c>
      <c r="B46" s="130" t="str">
        <f t="shared" si="1"/>
        <v>UPT1P4E11</v>
      </c>
      <c r="C46" s="130" t="str">
        <f t="shared" si="2"/>
        <v>UPT1P4M11</v>
      </c>
      <c r="D46" s="130" t="str">
        <f t="shared" si="3"/>
        <v>UPT1P4</v>
      </c>
      <c r="E46" s="130" t="str">
        <f t="shared" si="4"/>
        <v>UPT1</v>
      </c>
      <c r="F46" s="111" t="s">
        <v>277</v>
      </c>
      <c r="G46" s="111">
        <v>1</v>
      </c>
      <c r="H46" s="111">
        <v>4</v>
      </c>
      <c r="I46" s="111" t="s">
        <v>8</v>
      </c>
      <c r="J46" s="111">
        <f t="shared" si="10"/>
        <v>11</v>
      </c>
      <c r="K46" s="111">
        <f t="shared" si="11"/>
        <v>11</v>
      </c>
      <c r="L46" s="111"/>
      <c r="M46" s="191">
        <f t="shared" si="8"/>
        <v>20.9</v>
      </c>
      <c r="N46" s="192">
        <f t="shared" si="9"/>
        <v>21.5</v>
      </c>
      <c r="O46" s="137">
        <v>21.2</v>
      </c>
      <c r="P46" s="141"/>
      <c r="Q46" s="209">
        <v>26</v>
      </c>
      <c r="R46" s="209">
        <v>51</v>
      </c>
      <c r="S46" s="209">
        <v>29</v>
      </c>
      <c r="T46" s="111"/>
      <c r="U46" s="188"/>
      <c r="V46" s="111"/>
      <c r="W46" s="111"/>
      <c r="X46" s="111"/>
      <c r="Y46" s="111"/>
      <c r="Z46" s="111"/>
      <c r="AA46" s="111"/>
      <c r="AB46" s="111"/>
      <c r="AC46" s="111"/>
      <c r="AD46" s="111"/>
      <c r="AE46" s="111"/>
      <c r="AF46" s="111"/>
      <c r="AG46" s="111"/>
      <c r="AH46" s="111"/>
      <c r="AI46" s="111"/>
      <c r="AJ46" s="111"/>
      <c r="AK46" s="111"/>
      <c r="AL46" s="111"/>
      <c r="AM46" s="111"/>
      <c r="AN46" s="111"/>
      <c r="AO46" s="111"/>
      <c r="AP46" s="230">
        <v>2</v>
      </c>
      <c r="AQ46" s="230">
        <v>2</v>
      </c>
      <c r="AR46" s="230">
        <v>89</v>
      </c>
      <c r="AW46" s="188">
        <v>2</v>
      </c>
      <c r="AX46" s="111"/>
      <c r="AY46" s="194"/>
      <c r="BI46" s="111"/>
      <c r="BU46" s="135">
        <f>VLOOKUP(D46,EXPLORACION!$A$2:$P$529,15,FALSE)</f>
        <v>4962488.2806000002</v>
      </c>
      <c r="BV46" s="135">
        <f>VLOOKUP(D46,EXPLORACION!$A$2:$P$529,16,FALSE)</f>
        <v>2172801.4089000002</v>
      </c>
      <c r="BW46" s="229"/>
    </row>
    <row r="47" spans="1:75" s="143" customFormat="1" ht="13.5" hidden="1" customHeight="1">
      <c r="A47" s="130" t="str">
        <f t="shared" si="0"/>
        <v>UPT1P4E12M12</v>
      </c>
      <c r="B47" s="130" t="str">
        <f t="shared" si="1"/>
        <v>UPT1P4E12</v>
      </c>
      <c r="C47" s="130" t="str">
        <f t="shared" si="2"/>
        <v>UPT1P4M12</v>
      </c>
      <c r="D47" s="130" t="str">
        <f t="shared" si="3"/>
        <v>UPT1P4</v>
      </c>
      <c r="E47" s="130" t="str">
        <f t="shared" si="4"/>
        <v>UPT1</v>
      </c>
      <c r="F47" s="111" t="s">
        <v>277</v>
      </c>
      <c r="G47" s="111">
        <v>1</v>
      </c>
      <c r="H47" s="111">
        <v>4</v>
      </c>
      <c r="I47" s="111" t="s">
        <v>8</v>
      </c>
      <c r="J47" s="111">
        <f t="shared" si="10"/>
        <v>12</v>
      </c>
      <c r="K47" s="111">
        <f t="shared" si="11"/>
        <v>12</v>
      </c>
      <c r="L47" s="111"/>
      <c r="M47" s="191">
        <f t="shared" si="8"/>
        <v>23.9</v>
      </c>
      <c r="N47" s="192">
        <f t="shared" si="9"/>
        <v>24.5</v>
      </c>
      <c r="O47" s="137">
        <v>24.2</v>
      </c>
      <c r="P47" s="141"/>
      <c r="Q47" s="209">
        <v>21</v>
      </c>
      <c r="R47" s="209">
        <v>38</v>
      </c>
      <c r="S47" s="209">
        <v>28</v>
      </c>
      <c r="T47" s="111"/>
      <c r="U47" s="188"/>
      <c r="V47" s="111"/>
      <c r="W47" s="111"/>
      <c r="X47" s="111"/>
      <c r="Y47" s="111"/>
      <c r="Z47" s="111"/>
      <c r="AA47" s="111"/>
      <c r="AB47" s="111"/>
      <c r="AC47" s="111"/>
      <c r="AD47" s="111"/>
      <c r="AE47" s="111"/>
      <c r="AF47" s="111"/>
      <c r="AG47" s="111"/>
      <c r="AH47" s="111"/>
      <c r="AI47" s="111"/>
      <c r="AJ47" s="111"/>
      <c r="AK47" s="111"/>
      <c r="AL47" s="111"/>
      <c r="AM47" s="111"/>
      <c r="AN47" s="111"/>
      <c r="AO47" s="111"/>
      <c r="AP47" s="230">
        <v>0</v>
      </c>
      <c r="AQ47" s="230">
        <v>4</v>
      </c>
      <c r="AR47" s="230">
        <v>93</v>
      </c>
      <c r="AW47" s="188">
        <v>2</v>
      </c>
      <c r="AX47" s="111"/>
      <c r="AY47" s="194"/>
      <c r="BI47" s="111"/>
      <c r="BU47" s="135">
        <f>VLOOKUP(D47,EXPLORACION!$A$2:$P$529,15,FALSE)</f>
        <v>4962488.2806000002</v>
      </c>
      <c r="BV47" s="135">
        <f>VLOOKUP(D47,EXPLORACION!$A$2:$P$529,16,FALSE)</f>
        <v>2172801.4089000002</v>
      </c>
      <c r="BW47" s="229"/>
    </row>
    <row r="48" spans="1:75" s="143" customFormat="1" ht="13.5" hidden="1" customHeight="1">
      <c r="A48" s="130" t="str">
        <f t="shared" si="0"/>
        <v>UPT1P4E13M13</v>
      </c>
      <c r="B48" s="130" t="str">
        <f t="shared" si="1"/>
        <v>UPT1P4E13</v>
      </c>
      <c r="C48" s="130" t="str">
        <f t="shared" si="2"/>
        <v>UPT1P4M13</v>
      </c>
      <c r="D48" s="130" t="str">
        <f t="shared" si="3"/>
        <v>UPT1P4</v>
      </c>
      <c r="E48" s="130" t="str">
        <f t="shared" si="4"/>
        <v>UPT1</v>
      </c>
      <c r="F48" s="111" t="s">
        <v>277</v>
      </c>
      <c r="G48" s="111">
        <v>1</v>
      </c>
      <c r="H48" s="111">
        <v>4</v>
      </c>
      <c r="I48" s="111" t="s">
        <v>8</v>
      </c>
      <c r="J48" s="111">
        <f t="shared" si="10"/>
        <v>13</v>
      </c>
      <c r="K48" s="111">
        <f t="shared" si="11"/>
        <v>13</v>
      </c>
      <c r="L48" s="111"/>
      <c r="M48" s="191">
        <f t="shared" si="8"/>
        <v>25.9</v>
      </c>
      <c r="N48" s="192">
        <f t="shared" si="9"/>
        <v>26.5</v>
      </c>
      <c r="O48" s="137">
        <v>26.2</v>
      </c>
      <c r="P48" s="141"/>
      <c r="Q48" s="209">
        <v>26</v>
      </c>
      <c r="R48" s="209">
        <v>36</v>
      </c>
      <c r="S48" s="209">
        <v>24</v>
      </c>
      <c r="T48" s="111"/>
      <c r="U48" s="188"/>
      <c r="V48" s="111"/>
      <c r="W48" s="111"/>
      <c r="X48" s="111"/>
      <c r="Y48" s="111"/>
      <c r="Z48" s="111"/>
      <c r="AA48" s="111"/>
      <c r="AB48" s="111"/>
      <c r="AC48" s="111"/>
      <c r="AD48" s="111"/>
      <c r="AE48" s="111"/>
      <c r="AF48" s="111"/>
      <c r="AG48" s="111"/>
      <c r="AH48" s="111"/>
      <c r="AI48" s="111"/>
      <c r="AJ48" s="111"/>
      <c r="AK48" s="111"/>
      <c r="AL48" s="111"/>
      <c r="AM48" s="111"/>
      <c r="AN48" s="111"/>
      <c r="AO48" s="111"/>
      <c r="AP48" s="230">
        <v>0</v>
      </c>
      <c r="AQ48" s="230">
        <v>2</v>
      </c>
      <c r="AR48" s="230">
        <v>99</v>
      </c>
      <c r="AW48" s="188">
        <v>2</v>
      </c>
      <c r="AX48" s="111"/>
      <c r="AY48" s="194"/>
      <c r="BI48" s="111"/>
      <c r="BU48" s="135">
        <f>VLOOKUP(D48,EXPLORACION!$A$2:$P$529,15,FALSE)</f>
        <v>4962488.2806000002</v>
      </c>
      <c r="BV48" s="135">
        <f>VLOOKUP(D48,EXPLORACION!$A$2:$P$529,16,FALSE)</f>
        <v>2172801.4089000002</v>
      </c>
      <c r="BW48" s="229"/>
    </row>
    <row r="49" spans="1:75" s="143" customFormat="1" ht="13.5" hidden="1" customHeight="1">
      <c r="A49" s="130" t="str">
        <f t="shared" si="0"/>
        <v>UPT1P4E14M14</v>
      </c>
      <c r="B49" s="130" t="str">
        <f t="shared" si="1"/>
        <v>UPT1P4E14</v>
      </c>
      <c r="C49" s="130" t="str">
        <f t="shared" si="2"/>
        <v>UPT1P4M14</v>
      </c>
      <c r="D49" s="130" t="str">
        <f t="shared" si="3"/>
        <v>UPT1P4</v>
      </c>
      <c r="E49" s="130" t="str">
        <f t="shared" si="4"/>
        <v>UPT1</v>
      </c>
      <c r="F49" s="111" t="s">
        <v>277</v>
      </c>
      <c r="G49" s="111">
        <v>1</v>
      </c>
      <c r="H49" s="111">
        <v>4</v>
      </c>
      <c r="I49" s="111" t="s">
        <v>8</v>
      </c>
      <c r="J49" s="111">
        <f t="shared" si="10"/>
        <v>14</v>
      </c>
      <c r="K49" s="111">
        <f t="shared" si="11"/>
        <v>14</v>
      </c>
      <c r="L49" s="111"/>
      <c r="M49" s="191">
        <f t="shared" si="8"/>
        <v>26.8</v>
      </c>
      <c r="N49" s="192">
        <f t="shared" si="9"/>
        <v>27.400000000000002</v>
      </c>
      <c r="O49" s="137">
        <v>27.1</v>
      </c>
      <c r="P49" s="141"/>
      <c r="Q49" s="209">
        <v>22</v>
      </c>
      <c r="R49" s="209">
        <v>37</v>
      </c>
      <c r="S49" s="209">
        <v>24</v>
      </c>
      <c r="T49" s="111"/>
      <c r="U49" s="188"/>
      <c r="V49" s="111"/>
      <c r="W49" s="111"/>
      <c r="X49" s="111"/>
      <c r="Y49" s="111"/>
      <c r="Z49" s="111"/>
      <c r="AA49" s="111"/>
      <c r="AB49" s="111"/>
      <c r="AC49" s="111"/>
      <c r="AD49" s="111"/>
      <c r="AE49" s="111"/>
      <c r="AF49" s="111"/>
      <c r="AG49" s="111"/>
      <c r="AH49" s="111"/>
      <c r="AI49" s="111"/>
      <c r="AJ49" s="111"/>
      <c r="AK49" s="111"/>
      <c r="AL49" s="111"/>
      <c r="AM49" s="111"/>
      <c r="AN49" s="111"/>
      <c r="AO49" s="111"/>
      <c r="AP49" s="230">
        <v>12</v>
      </c>
      <c r="AQ49" s="230">
        <v>48</v>
      </c>
      <c r="AR49" s="230">
        <v>50</v>
      </c>
      <c r="AW49" s="188">
        <v>2</v>
      </c>
      <c r="AX49" s="111"/>
      <c r="AY49" s="194"/>
      <c r="BI49" s="111"/>
      <c r="BU49" s="135">
        <f>VLOOKUP(D49,EXPLORACION!$A$2:$P$529,15,FALSE)</f>
        <v>4962488.2806000002</v>
      </c>
      <c r="BV49" s="135">
        <f>VLOOKUP(D49,EXPLORACION!$A$2:$P$529,16,FALSE)</f>
        <v>2172801.4089000002</v>
      </c>
      <c r="BW49" s="229"/>
    </row>
    <row r="50" spans="1:75" s="143" customFormat="1" ht="13.5" hidden="1" customHeight="1">
      <c r="A50" s="130" t="str">
        <f t="shared" si="0"/>
        <v>UPT1P6E1M1</v>
      </c>
      <c r="B50" s="130" t="str">
        <f t="shared" si="1"/>
        <v>UPT1P6E1</v>
      </c>
      <c r="C50" s="130" t="str">
        <f t="shared" si="2"/>
        <v>UPT1P6M1</v>
      </c>
      <c r="D50" s="130" t="str">
        <f t="shared" si="3"/>
        <v>UPT1P6</v>
      </c>
      <c r="E50" s="130" t="str">
        <f t="shared" si="4"/>
        <v>UPT1</v>
      </c>
      <c r="F50" s="111" t="s">
        <v>277</v>
      </c>
      <c r="G50" s="111">
        <v>1</v>
      </c>
      <c r="H50" s="111">
        <v>6</v>
      </c>
      <c r="I50" s="111" t="s">
        <v>8</v>
      </c>
      <c r="J50" s="111">
        <v>1</v>
      </c>
      <c r="K50" s="111">
        <v>1</v>
      </c>
      <c r="L50" s="111"/>
      <c r="M50" s="191">
        <v>0.5</v>
      </c>
      <c r="N50" s="192">
        <v>0.8</v>
      </c>
      <c r="O50" s="137">
        <f t="shared" ref="O50:O81" si="12">AVERAGE(M50:N50)</f>
        <v>0.65</v>
      </c>
      <c r="P50" s="141" t="s">
        <v>295</v>
      </c>
      <c r="Q50" s="224">
        <v>11.521739130434776</v>
      </c>
      <c r="R50" s="111">
        <v>22.51</v>
      </c>
      <c r="S50" s="111">
        <v>14.85</v>
      </c>
      <c r="T50" s="111">
        <v>7.6600000000000019</v>
      </c>
      <c r="U50" s="188"/>
      <c r="W50" s="143">
        <v>2.4700000000000002</v>
      </c>
      <c r="AQ50" s="224">
        <v>100</v>
      </c>
      <c r="AR50" s="224">
        <v>80.3</v>
      </c>
      <c r="AW50" s="188"/>
      <c r="AX50" s="111">
        <v>360.8</v>
      </c>
      <c r="AY50" s="194"/>
      <c r="BI50" s="111"/>
      <c r="BK50" s="143">
        <v>5.61</v>
      </c>
      <c r="BU50" s="135">
        <f>VLOOKUP(D50,EXPLORACION!$A$2:$P$529,15,FALSE)</f>
        <v>4961751.6583000002</v>
      </c>
      <c r="BV50" s="135">
        <f>VLOOKUP(D50,EXPLORACION!$A$2:$P$529,16,FALSE)</f>
        <v>2172659.8752000001</v>
      </c>
      <c r="BW50" s="229"/>
    </row>
    <row r="51" spans="1:75" s="143" customFormat="1" ht="13.5" hidden="1" customHeight="1">
      <c r="A51" s="130" t="str">
        <f t="shared" si="0"/>
        <v>UPT1P6E1M2</v>
      </c>
      <c r="B51" s="130" t="str">
        <f t="shared" si="1"/>
        <v>UPT1P6E1</v>
      </c>
      <c r="C51" s="130" t="str">
        <f t="shared" si="2"/>
        <v>UPT1P6M2</v>
      </c>
      <c r="D51" s="130" t="str">
        <f t="shared" si="3"/>
        <v>UPT1P6</v>
      </c>
      <c r="E51" s="130" t="str">
        <f t="shared" si="4"/>
        <v>UPT1</v>
      </c>
      <c r="F51" s="111" t="s">
        <v>277</v>
      </c>
      <c r="G51" s="111">
        <v>1</v>
      </c>
      <c r="H51" s="111">
        <v>6</v>
      </c>
      <c r="I51" s="111" t="s">
        <v>8</v>
      </c>
      <c r="J51" s="111">
        <v>1</v>
      </c>
      <c r="K51" s="111">
        <f t="shared" ref="K51:K87" si="13">K50+1</f>
        <v>2</v>
      </c>
      <c r="L51" s="111"/>
      <c r="M51" s="191">
        <v>1</v>
      </c>
      <c r="N51" s="192">
        <v>1.45</v>
      </c>
      <c r="O51" s="137">
        <f t="shared" si="12"/>
        <v>1.2250000000000001</v>
      </c>
      <c r="P51" s="141" t="s">
        <v>284</v>
      </c>
      <c r="Q51" s="224">
        <v>16.677567037279275</v>
      </c>
      <c r="R51" s="111">
        <v>24.13</v>
      </c>
      <c r="S51" s="111">
        <v>15.18</v>
      </c>
      <c r="T51" s="111">
        <v>8.9499999999999993</v>
      </c>
      <c r="U51" s="188"/>
      <c r="AQ51" s="224"/>
      <c r="AR51" s="224"/>
      <c r="AW51" s="188"/>
      <c r="AX51" s="111"/>
      <c r="AY51" s="194"/>
      <c r="BI51" s="111"/>
      <c r="BU51" s="135">
        <f>VLOOKUP(D51,EXPLORACION!$A$2:$P$529,15,FALSE)</f>
        <v>4961751.6583000002</v>
      </c>
      <c r="BV51" s="135">
        <f>VLOOKUP(D51,EXPLORACION!$A$2:$P$529,16,FALSE)</f>
        <v>2172659.8752000001</v>
      </c>
      <c r="BW51" s="229"/>
    </row>
    <row r="52" spans="1:75" s="143" customFormat="1" ht="13.5" hidden="1" customHeight="1">
      <c r="A52" s="130" t="str">
        <f t="shared" si="0"/>
        <v>UPT1P6E2M3</v>
      </c>
      <c r="B52" s="130" t="str">
        <f t="shared" si="1"/>
        <v>UPT1P6E2</v>
      </c>
      <c r="C52" s="130" t="str">
        <f t="shared" si="2"/>
        <v>UPT1P6M3</v>
      </c>
      <c r="D52" s="130" t="str">
        <f t="shared" si="3"/>
        <v>UPT1P6</v>
      </c>
      <c r="E52" s="130" t="str">
        <f t="shared" si="4"/>
        <v>UPT1</v>
      </c>
      <c r="F52" s="111" t="s">
        <v>277</v>
      </c>
      <c r="G52" s="111">
        <v>1</v>
      </c>
      <c r="H52" s="111">
        <v>6</v>
      </c>
      <c r="I52" s="111" t="s">
        <v>8</v>
      </c>
      <c r="J52" s="111">
        <v>2</v>
      </c>
      <c r="K52" s="111">
        <f t="shared" si="13"/>
        <v>3</v>
      </c>
      <c r="L52" s="111"/>
      <c r="M52" s="191">
        <v>1.5</v>
      </c>
      <c r="N52" s="192">
        <v>1.8</v>
      </c>
      <c r="O52" s="137">
        <f t="shared" si="12"/>
        <v>1.65</v>
      </c>
      <c r="P52" s="141" t="s">
        <v>295</v>
      </c>
      <c r="Q52" s="224">
        <v>7.976125881714589</v>
      </c>
      <c r="R52" s="111">
        <v>20.97</v>
      </c>
      <c r="S52" s="111">
        <v>15.33</v>
      </c>
      <c r="T52" s="111">
        <v>5.6399999999999988</v>
      </c>
      <c r="U52" s="188"/>
      <c r="W52" s="143">
        <v>2.5</v>
      </c>
      <c r="AQ52" s="224">
        <v>100</v>
      </c>
      <c r="AR52" s="224">
        <v>56.88</v>
      </c>
      <c r="AW52" s="188"/>
      <c r="AX52" s="111"/>
      <c r="AY52" s="194"/>
      <c r="BI52" s="111"/>
      <c r="BU52" s="135">
        <f>VLOOKUP(D52,EXPLORACION!$A$2:$P$529,15,FALSE)</f>
        <v>4961751.6583000002</v>
      </c>
      <c r="BV52" s="135">
        <f>VLOOKUP(D52,EXPLORACION!$A$2:$P$529,16,FALSE)</f>
        <v>2172659.8752000001</v>
      </c>
      <c r="BW52" s="229"/>
    </row>
    <row r="53" spans="1:75" s="143" customFormat="1" ht="13.5" hidden="1" customHeight="1">
      <c r="A53" s="130" t="str">
        <f t="shared" si="0"/>
        <v>UPT1P6E3M4</v>
      </c>
      <c r="B53" s="130" t="str">
        <f t="shared" si="1"/>
        <v>UPT1P6E3</v>
      </c>
      <c r="C53" s="130" t="str">
        <f t="shared" si="2"/>
        <v>UPT1P6M4</v>
      </c>
      <c r="D53" s="130" t="str">
        <f t="shared" si="3"/>
        <v>UPT1P6</v>
      </c>
      <c r="E53" s="130" t="str">
        <f t="shared" si="4"/>
        <v>UPT1</v>
      </c>
      <c r="F53" s="111" t="s">
        <v>277</v>
      </c>
      <c r="G53" s="111">
        <v>1</v>
      </c>
      <c r="H53" s="111">
        <v>6</v>
      </c>
      <c r="I53" s="111" t="s">
        <v>8</v>
      </c>
      <c r="J53" s="111">
        <v>3</v>
      </c>
      <c r="K53" s="111">
        <f t="shared" si="13"/>
        <v>4</v>
      </c>
      <c r="L53" s="111"/>
      <c r="M53" s="191">
        <v>2</v>
      </c>
      <c r="N53" s="192">
        <v>2.4500000000000002</v>
      </c>
      <c r="O53" s="137">
        <f t="shared" si="12"/>
        <v>2.2250000000000001</v>
      </c>
      <c r="P53" s="141" t="s">
        <v>286</v>
      </c>
      <c r="Q53" s="224">
        <v>8.1599999999999948</v>
      </c>
      <c r="R53" s="111"/>
      <c r="S53" s="111"/>
      <c r="T53" s="111"/>
      <c r="U53" s="188"/>
      <c r="AQ53" s="224">
        <v>97.89</v>
      </c>
      <c r="AR53" s="224">
        <v>45.11</v>
      </c>
      <c r="AW53" s="188"/>
      <c r="AX53" s="111"/>
      <c r="AY53" s="194"/>
      <c r="BI53" s="111"/>
      <c r="BU53" s="135">
        <f>VLOOKUP(D53,EXPLORACION!$A$2:$P$529,15,FALSE)</f>
        <v>4961751.6583000002</v>
      </c>
      <c r="BV53" s="135">
        <f>VLOOKUP(D53,EXPLORACION!$A$2:$P$529,16,FALSE)</f>
        <v>2172659.8752000001</v>
      </c>
      <c r="BW53" s="229"/>
    </row>
    <row r="54" spans="1:75" s="143" customFormat="1" ht="13.5" hidden="1" customHeight="1">
      <c r="A54" s="130" t="str">
        <f t="shared" si="0"/>
        <v>UPT1P6E3M5</v>
      </c>
      <c r="B54" s="130" t="str">
        <f t="shared" si="1"/>
        <v>UPT1P6E3</v>
      </c>
      <c r="C54" s="130" t="str">
        <f t="shared" si="2"/>
        <v>UPT1P6M5</v>
      </c>
      <c r="D54" s="130" t="str">
        <f t="shared" si="3"/>
        <v>UPT1P6</v>
      </c>
      <c r="E54" s="130" t="str">
        <f t="shared" si="4"/>
        <v>UPT1</v>
      </c>
      <c r="F54" s="111" t="s">
        <v>277</v>
      </c>
      <c r="G54" s="111">
        <v>1</v>
      </c>
      <c r="H54" s="111">
        <v>6</v>
      </c>
      <c r="I54" s="111" t="s">
        <v>8</v>
      </c>
      <c r="J54" s="111">
        <v>3</v>
      </c>
      <c r="K54" s="111">
        <f t="shared" si="13"/>
        <v>5</v>
      </c>
      <c r="L54" s="111"/>
      <c r="M54" s="191">
        <v>2.5</v>
      </c>
      <c r="N54" s="192">
        <v>2.8</v>
      </c>
      <c r="O54" s="137">
        <f t="shared" si="12"/>
        <v>2.65</v>
      </c>
      <c r="P54" s="141" t="s">
        <v>286</v>
      </c>
      <c r="Q54" s="224">
        <v>6.8257491675915887</v>
      </c>
      <c r="R54" s="111"/>
      <c r="S54" s="111"/>
      <c r="T54" s="111"/>
      <c r="U54" s="188"/>
      <c r="W54" s="143">
        <v>2.5099999999999998</v>
      </c>
      <c r="AQ54" s="224">
        <v>96.04</v>
      </c>
      <c r="AR54" s="224">
        <v>42.23</v>
      </c>
      <c r="AW54" s="188"/>
      <c r="AX54" s="111"/>
      <c r="AY54" s="194"/>
      <c r="BI54" s="111"/>
      <c r="BU54" s="135">
        <f>VLOOKUP(D54,EXPLORACION!$A$2:$P$529,15,FALSE)</f>
        <v>4961751.6583000002</v>
      </c>
      <c r="BV54" s="135">
        <f>VLOOKUP(D54,EXPLORACION!$A$2:$P$529,16,FALSE)</f>
        <v>2172659.8752000001</v>
      </c>
      <c r="BW54" s="229"/>
    </row>
    <row r="55" spans="1:75" s="143" customFormat="1" ht="13.5" hidden="1" customHeight="1">
      <c r="A55" s="130" t="str">
        <f t="shared" si="0"/>
        <v>UPT1P6E3M6</v>
      </c>
      <c r="B55" s="130" t="str">
        <f t="shared" si="1"/>
        <v>UPT1P6E3</v>
      </c>
      <c r="C55" s="130" t="str">
        <f t="shared" si="2"/>
        <v>UPT1P6M6</v>
      </c>
      <c r="D55" s="130" t="str">
        <f t="shared" si="3"/>
        <v>UPT1P6</v>
      </c>
      <c r="E55" s="130" t="str">
        <f t="shared" si="4"/>
        <v>UPT1</v>
      </c>
      <c r="F55" s="111" t="s">
        <v>277</v>
      </c>
      <c r="G55" s="111">
        <v>1</v>
      </c>
      <c r="H55" s="111">
        <v>6</v>
      </c>
      <c r="I55" s="111" t="s">
        <v>8</v>
      </c>
      <c r="J55" s="111">
        <v>3</v>
      </c>
      <c r="K55" s="111">
        <f t="shared" si="13"/>
        <v>6</v>
      </c>
      <c r="L55" s="111"/>
      <c r="M55" s="191">
        <v>3</v>
      </c>
      <c r="N55" s="192">
        <v>3.45</v>
      </c>
      <c r="O55" s="137">
        <f t="shared" si="12"/>
        <v>3.2250000000000001</v>
      </c>
      <c r="P55" s="141" t="s">
        <v>286</v>
      </c>
      <c r="Q55" s="224">
        <v>10.579771476936097</v>
      </c>
      <c r="R55" s="111">
        <v>19.920000000000002</v>
      </c>
      <c r="S55" s="111">
        <v>14.61</v>
      </c>
      <c r="T55" s="111">
        <v>5.3100000000000023</v>
      </c>
      <c r="U55" s="188"/>
      <c r="AQ55" s="224"/>
      <c r="AR55" s="224"/>
      <c r="AW55" s="188"/>
      <c r="AX55" s="111"/>
      <c r="AY55" s="194"/>
      <c r="BI55" s="111"/>
      <c r="BU55" s="135">
        <f>VLOOKUP(D55,EXPLORACION!$A$2:$P$529,15,FALSE)</f>
        <v>4961751.6583000002</v>
      </c>
      <c r="BV55" s="135">
        <f>VLOOKUP(D55,EXPLORACION!$A$2:$P$529,16,FALSE)</f>
        <v>2172659.8752000001</v>
      </c>
      <c r="BW55" s="229"/>
    </row>
    <row r="56" spans="1:75" s="143" customFormat="1" ht="13.5" hidden="1" customHeight="1">
      <c r="A56" s="130" t="str">
        <f t="shared" si="0"/>
        <v>UPT1P6E4M7</v>
      </c>
      <c r="B56" s="130" t="str">
        <f t="shared" si="1"/>
        <v>UPT1P6E4</v>
      </c>
      <c r="C56" s="130" t="str">
        <f t="shared" si="2"/>
        <v>UPT1P6M7</v>
      </c>
      <c r="D56" s="130" t="str">
        <f t="shared" si="3"/>
        <v>UPT1P6</v>
      </c>
      <c r="E56" s="130" t="str">
        <f t="shared" si="4"/>
        <v>UPT1</v>
      </c>
      <c r="F56" s="111" t="s">
        <v>277</v>
      </c>
      <c r="G56" s="111">
        <v>1</v>
      </c>
      <c r="H56" s="111">
        <v>6</v>
      </c>
      <c r="I56" s="111" t="s">
        <v>8</v>
      </c>
      <c r="J56" s="111">
        <v>4</v>
      </c>
      <c r="K56" s="111">
        <f t="shared" si="13"/>
        <v>7</v>
      </c>
      <c r="L56" s="111"/>
      <c r="M56" s="191">
        <v>3.5</v>
      </c>
      <c r="N56" s="192">
        <v>3.8</v>
      </c>
      <c r="O56" s="137">
        <f t="shared" si="12"/>
        <v>3.65</v>
      </c>
      <c r="P56" s="141" t="s">
        <v>286</v>
      </c>
      <c r="Q56" s="224">
        <v>11.42747210465566</v>
      </c>
      <c r="R56" s="111"/>
      <c r="S56" s="111"/>
      <c r="T56" s="111"/>
      <c r="U56" s="188"/>
      <c r="W56" s="143">
        <v>2.5099999999999998</v>
      </c>
      <c r="AQ56" s="224">
        <v>100</v>
      </c>
      <c r="AR56" s="224">
        <v>54.75</v>
      </c>
      <c r="AW56" s="188"/>
      <c r="AX56" s="111">
        <v>159.94999999999999</v>
      </c>
      <c r="AY56" s="194"/>
      <c r="BI56" s="111"/>
      <c r="BK56" s="143">
        <v>1.6</v>
      </c>
      <c r="BU56" s="135">
        <f>VLOOKUP(D56,EXPLORACION!$A$2:$P$529,15,FALSE)</f>
        <v>4961751.6583000002</v>
      </c>
      <c r="BV56" s="135">
        <f>VLOOKUP(D56,EXPLORACION!$A$2:$P$529,16,FALSE)</f>
        <v>2172659.8752000001</v>
      </c>
      <c r="BW56" s="229"/>
    </row>
    <row r="57" spans="1:75" s="143" customFormat="1" ht="13.5" hidden="1" customHeight="1">
      <c r="A57" s="130" t="str">
        <f t="shared" si="0"/>
        <v>UPT1P6E5M8</v>
      </c>
      <c r="B57" s="130" t="str">
        <f t="shared" si="1"/>
        <v>UPT1P6E5</v>
      </c>
      <c r="C57" s="130" t="str">
        <f t="shared" si="2"/>
        <v>UPT1P6M8</v>
      </c>
      <c r="D57" s="130" t="str">
        <f t="shared" si="3"/>
        <v>UPT1P6</v>
      </c>
      <c r="E57" s="130" t="str">
        <f t="shared" si="4"/>
        <v>UPT1</v>
      </c>
      <c r="F57" s="111" t="s">
        <v>277</v>
      </c>
      <c r="G57" s="111">
        <v>1</v>
      </c>
      <c r="H57" s="111">
        <v>6</v>
      </c>
      <c r="I57" s="111" t="s">
        <v>8</v>
      </c>
      <c r="J57" s="111">
        <v>5</v>
      </c>
      <c r="K57" s="111">
        <f t="shared" si="13"/>
        <v>8</v>
      </c>
      <c r="L57" s="111"/>
      <c r="M57" s="191">
        <v>4</v>
      </c>
      <c r="N57" s="192">
        <v>4.45</v>
      </c>
      <c r="O57" s="137">
        <f t="shared" si="12"/>
        <v>4.2249999999999996</v>
      </c>
      <c r="P57" s="141" t="s">
        <v>285</v>
      </c>
      <c r="Q57" s="224">
        <v>15.51172707889128</v>
      </c>
      <c r="R57" s="111">
        <v>43.59</v>
      </c>
      <c r="S57" s="111">
        <v>29.96</v>
      </c>
      <c r="T57" s="111">
        <v>13.630000000000003</v>
      </c>
      <c r="U57" s="188"/>
      <c r="AQ57" s="224">
        <v>95.82</v>
      </c>
      <c r="AR57" s="224">
        <v>79.88</v>
      </c>
      <c r="AW57" s="188"/>
      <c r="AX57" s="111"/>
      <c r="AY57" s="194"/>
      <c r="BI57" s="111"/>
      <c r="BU57" s="135">
        <f>VLOOKUP(D57,EXPLORACION!$A$2:$P$529,15,FALSE)</f>
        <v>4961751.6583000002</v>
      </c>
      <c r="BV57" s="135">
        <f>VLOOKUP(D57,EXPLORACION!$A$2:$P$529,16,FALSE)</f>
        <v>2172659.8752000001</v>
      </c>
      <c r="BW57" s="229"/>
    </row>
    <row r="58" spans="1:75" s="143" customFormat="1" ht="15" hidden="1" customHeight="1">
      <c r="A58" s="130" t="str">
        <f t="shared" si="0"/>
        <v>UPT1P6E6M9</v>
      </c>
      <c r="B58" s="130" t="str">
        <f t="shared" si="1"/>
        <v>UPT1P6E6</v>
      </c>
      <c r="C58" s="130" t="str">
        <f t="shared" si="2"/>
        <v>UPT1P6M9</v>
      </c>
      <c r="D58" s="130" t="str">
        <f t="shared" si="3"/>
        <v>UPT1P6</v>
      </c>
      <c r="E58" s="130" t="str">
        <f t="shared" si="4"/>
        <v>UPT1</v>
      </c>
      <c r="F58" s="111" t="s">
        <v>277</v>
      </c>
      <c r="G58" s="111">
        <v>1</v>
      </c>
      <c r="H58" s="111">
        <v>6</v>
      </c>
      <c r="I58" s="111" t="s">
        <v>8</v>
      </c>
      <c r="J58" s="111">
        <v>6</v>
      </c>
      <c r="K58" s="111">
        <f t="shared" si="13"/>
        <v>9</v>
      </c>
      <c r="L58" s="111"/>
      <c r="M58" s="191">
        <v>4.5</v>
      </c>
      <c r="N58" s="192">
        <v>4.8</v>
      </c>
      <c r="O58" s="137">
        <f t="shared" si="12"/>
        <v>4.6500000000000004</v>
      </c>
      <c r="P58" s="141" t="s">
        <v>284</v>
      </c>
      <c r="Q58" s="224">
        <v>17.594254937163381</v>
      </c>
      <c r="R58" s="111">
        <v>32.42</v>
      </c>
      <c r="S58" s="111">
        <v>21.44</v>
      </c>
      <c r="T58" s="111">
        <v>10.98</v>
      </c>
      <c r="U58" s="188"/>
      <c r="W58" s="143">
        <v>2.44</v>
      </c>
      <c r="AQ58" s="224"/>
      <c r="AR58" s="224"/>
      <c r="AW58" s="188"/>
      <c r="AX58" s="111">
        <v>247</v>
      </c>
      <c r="AY58" s="194"/>
      <c r="BI58" s="111"/>
      <c r="BK58" s="143">
        <v>0.91</v>
      </c>
      <c r="BU58" s="135">
        <f>VLOOKUP(D58,EXPLORACION!$A$2:$P$529,15,FALSE)</f>
        <v>4961751.6583000002</v>
      </c>
      <c r="BV58" s="135">
        <f>VLOOKUP(D58,EXPLORACION!$A$2:$P$529,16,FALSE)</f>
        <v>2172659.8752000001</v>
      </c>
      <c r="BW58" s="229"/>
    </row>
    <row r="59" spans="1:75" s="143" customFormat="1" ht="13.5" hidden="1" customHeight="1">
      <c r="A59" s="130" t="str">
        <f t="shared" si="0"/>
        <v>UPT1P6E7M10</v>
      </c>
      <c r="B59" s="130" t="str">
        <f t="shared" si="1"/>
        <v>UPT1P6E7</v>
      </c>
      <c r="C59" s="130" t="str">
        <f t="shared" si="2"/>
        <v>UPT1P6M10</v>
      </c>
      <c r="D59" s="130" t="str">
        <f t="shared" si="3"/>
        <v>UPT1P6</v>
      </c>
      <c r="E59" s="130" t="str">
        <f t="shared" si="4"/>
        <v>UPT1</v>
      </c>
      <c r="F59" s="111" t="s">
        <v>277</v>
      </c>
      <c r="G59" s="111">
        <v>1</v>
      </c>
      <c r="H59" s="111">
        <v>6</v>
      </c>
      <c r="I59" s="111" t="s">
        <v>8</v>
      </c>
      <c r="J59" s="111">
        <v>7</v>
      </c>
      <c r="K59" s="111">
        <f t="shared" si="13"/>
        <v>10</v>
      </c>
      <c r="L59" s="111"/>
      <c r="M59" s="191">
        <v>5</v>
      </c>
      <c r="N59" s="192">
        <v>5.45</v>
      </c>
      <c r="O59" s="137">
        <f t="shared" si="12"/>
        <v>5.2249999999999996</v>
      </c>
      <c r="P59" s="141" t="s">
        <v>295</v>
      </c>
      <c r="Q59" s="224">
        <v>15.642915642915614</v>
      </c>
      <c r="R59" s="111">
        <v>18.75</v>
      </c>
      <c r="S59" s="111">
        <v>11.01</v>
      </c>
      <c r="T59" s="111">
        <v>7.74</v>
      </c>
      <c r="U59" s="188"/>
      <c r="AQ59" s="224"/>
      <c r="AR59" s="224"/>
      <c r="AW59" s="188"/>
      <c r="AX59" s="111"/>
      <c r="AY59" s="194"/>
      <c r="BI59" s="111"/>
      <c r="BU59" s="135">
        <f>VLOOKUP(D59,EXPLORACION!$A$2:$P$529,15,FALSE)</f>
        <v>4961751.6583000002</v>
      </c>
      <c r="BV59" s="135">
        <f>VLOOKUP(D59,EXPLORACION!$A$2:$P$529,16,FALSE)</f>
        <v>2172659.8752000001</v>
      </c>
      <c r="BW59" s="229"/>
    </row>
    <row r="60" spans="1:75" s="143" customFormat="1" ht="13.5" hidden="1" customHeight="1">
      <c r="A60" s="130" t="str">
        <f t="shared" si="0"/>
        <v>UPT1P6E7M11</v>
      </c>
      <c r="B60" s="130" t="str">
        <f t="shared" si="1"/>
        <v>UPT1P6E7</v>
      </c>
      <c r="C60" s="130" t="str">
        <f t="shared" si="2"/>
        <v>UPT1P6M11</v>
      </c>
      <c r="D60" s="130" t="str">
        <f t="shared" si="3"/>
        <v>UPT1P6</v>
      </c>
      <c r="E60" s="130" t="str">
        <f t="shared" si="4"/>
        <v>UPT1</v>
      </c>
      <c r="F60" s="111" t="s">
        <v>277</v>
      </c>
      <c r="G60" s="111">
        <v>1</v>
      </c>
      <c r="H60" s="111">
        <v>6</v>
      </c>
      <c r="I60" s="111" t="s">
        <v>8</v>
      </c>
      <c r="J60" s="111">
        <v>7</v>
      </c>
      <c r="K60" s="111">
        <f t="shared" si="13"/>
        <v>11</v>
      </c>
      <c r="L60" s="111"/>
      <c r="M60" s="191">
        <v>6</v>
      </c>
      <c r="N60" s="192">
        <v>6.3</v>
      </c>
      <c r="O60" s="137">
        <f t="shared" si="12"/>
        <v>6.15</v>
      </c>
      <c r="P60" s="141"/>
      <c r="Q60" s="224">
        <v>21.696574225122347</v>
      </c>
      <c r="R60" s="111"/>
      <c r="S60" s="111"/>
      <c r="T60" s="111"/>
      <c r="U60" s="188"/>
      <c r="W60" s="143">
        <v>2.5</v>
      </c>
      <c r="AQ60" s="224"/>
      <c r="AR60" s="224"/>
      <c r="AW60" s="188"/>
      <c r="AX60" s="111"/>
      <c r="AY60" s="194"/>
      <c r="BI60" s="111"/>
      <c r="BU60" s="135">
        <f>VLOOKUP(D60,EXPLORACION!$A$2:$P$529,15,FALSE)</f>
        <v>4961751.6583000002</v>
      </c>
      <c r="BV60" s="135">
        <f>VLOOKUP(D60,EXPLORACION!$A$2:$P$529,16,FALSE)</f>
        <v>2172659.8752000001</v>
      </c>
      <c r="BW60" s="229"/>
    </row>
    <row r="61" spans="1:75" s="143" customFormat="1" ht="13.5" hidden="1" customHeight="1">
      <c r="A61" s="130" t="str">
        <f t="shared" si="0"/>
        <v>UPT1P6E7M12</v>
      </c>
      <c r="B61" s="130" t="str">
        <f t="shared" si="1"/>
        <v>UPT1P6E7</v>
      </c>
      <c r="C61" s="130" t="str">
        <f t="shared" si="2"/>
        <v>UPT1P6M12</v>
      </c>
      <c r="D61" s="130" t="str">
        <f t="shared" si="3"/>
        <v>UPT1P6</v>
      </c>
      <c r="E61" s="130" t="str">
        <f t="shared" si="4"/>
        <v>UPT1</v>
      </c>
      <c r="F61" s="111" t="s">
        <v>277</v>
      </c>
      <c r="G61" s="111">
        <v>1</v>
      </c>
      <c r="H61" s="111">
        <v>6</v>
      </c>
      <c r="I61" s="111" t="s">
        <v>8</v>
      </c>
      <c r="J61" s="111">
        <v>7</v>
      </c>
      <c r="K61" s="111">
        <f t="shared" si="13"/>
        <v>12</v>
      </c>
      <c r="L61" s="111"/>
      <c r="M61" s="191">
        <v>7</v>
      </c>
      <c r="N61" s="192">
        <v>7.45</v>
      </c>
      <c r="O61" s="137">
        <f t="shared" si="12"/>
        <v>7.2249999999999996</v>
      </c>
      <c r="P61" s="141"/>
      <c r="Q61" s="224">
        <v>22.956374417619664</v>
      </c>
      <c r="R61" s="111"/>
      <c r="S61" s="111"/>
      <c r="T61" s="111"/>
      <c r="U61" s="188"/>
      <c r="AQ61" s="224">
        <v>100</v>
      </c>
      <c r="AR61" s="224">
        <v>79.84</v>
      </c>
      <c r="AW61" s="188"/>
      <c r="AX61" s="111"/>
      <c r="AY61" s="194"/>
      <c r="BI61" s="111"/>
      <c r="BU61" s="135">
        <f>VLOOKUP(D61,EXPLORACION!$A$2:$P$529,15,FALSE)</f>
        <v>4961751.6583000002</v>
      </c>
      <c r="BV61" s="135">
        <f>VLOOKUP(D61,EXPLORACION!$A$2:$P$529,16,FALSE)</f>
        <v>2172659.8752000001</v>
      </c>
      <c r="BW61" s="229"/>
    </row>
    <row r="62" spans="1:75" s="143" customFormat="1" ht="13.5" hidden="1" customHeight="1">
      <c r="A62" s="130" t="str">
        <f t="shared" si="0"/>
        <v>UPT1P6E7M13</v>
      </c>
      <c r="B62" s="130" t="str">
        <f t="shared" si="1"/>
        <v>UPT1P6E7</v>
      </c>
      <c r="C62" s="130" t="str">
        <f t="shared" si="2"/>
        <v>UPT1P6M13</v>
      </c>
      <c r="D62" s="130" t="str">
        <f t="shared" si="3"/>
        <v>UPT1P6</v>
      </c>
      <c r="E62" s="130" t="str">
        <f t="shared" si="4"/>
        <v>UPT1</v>
      </c>
      <c r="F62" s="111" t="s">
        <v>277</v>
      </c>
      <c r="G62" s="111">
        <v>1</v>
      </c>
      <c r="H62" s="111">
        <v>6</v>
      </c>
      <c r="I62" s="111" t="s">
        <v>8</v>
      </c>
      <c r="J62" s="111">
        <v>7</v>
      </c>
      <c r="K62" s="111">
        <f t="shared" si="13"/>
        <v>13</v>
      </c>
      <c r="L62" s="111"/>
      <c r="M62" s="191">
        <v>8</v>
      </c>
      <c r="N62" s="192">
        <v>8.3000000000000007</v>
      </c>
      <c r="O62" s="137">
        <f t="shared" si="12"/>
        <v>8.15</v>
      </c>
      <c r="P62" s="141" t="s">
        <v>295</v>
      </c>
      <c r="Q62" s="224">
        <v>19.96742671009773</v>
      </c>
      <c r="R62" s="111">
        <v>18.14</v>
      </c>
      <c r="S62" s="111">
        <v>13.42</v>
      </c>
      <c r="T62" s="111">
        <v>4.7200000000000006</v>
      </c>
      <c r="U62" s="188"/>
      <c r="W62" s="143">
        <v>2.5099999999999998</v>
      </c>
      <c r="AQ62" s="224">
        <v>100</v>
      </c>
      <c r="AR62" s="224">
        <v>70.72</v>
      </c>
      <c r="AW62" s="188"/>
      <c r="AX62" s="111">
        <v>29.2</v>
      </c>
      <c r="AY62" s="194"/>
      <c r="BI62" s="111"/>
      <c r="BK62" s="143">
        <v>1.24</v>
      </c>
      <c r="BU62" s="135">
        <f>VLOOKUP(D62,EXPLORACION!$A$2:$P$529,15,FALSE)</f>
        <v>4961751.6583000002</v>
      </c>
      <c r="BV62" s="135">
        <f>VLOOKUP(D62,EXPLORACION!$A$2:$P$529,16,FALSE)</f>
        <v>2172659.8752000001</v>
      </c>
      <c r="BW62" s="229"/>
    </row>
    <row r="63" spans="1:75" s="143" customFormat="1" ht="13.5" hidden="1" customHeight="1">
      <c r="A63" s="130" t="str">
        <f t="shared" si="0"/>
        <v>UPT1P6E8M14</v>
      </c>
      <c r="B63" s="130" t="str">
        <f t="shared" si="1"/>
        <v>UPT1P6E8</v>
      </c>
      <c r="C63" s="130" t="str">
        <f t="shared" si="2"/>
        <v>UPT1P6M14</v>
      </c>
      <c r="D63" s="130" t="str">
        <f t="shared" si="3"/>
        <v>UPT1P6</v>
      </c>
      <c r="E63" s="130" t="str">
        <f t="shared" si="4"/>
        <v>UPT1</v>
      </c>
      <c r="F63" s="111" t="s">
        <v>277</v>
      </c>
      <c r="G63" s="111">
        <v>1</v>
      </c>
      <c r="H63" s="111">
        <v>6</v>
      </c>
      <c r="I63" s="111" t="s">
        <v>8</v>
      </c>
      <c r="J63" s="111">
        <v>8</v>
      </c>
      <c r="K63" s="111">
        <f t="shared" si="13"/>
        <v>14</v>
      </c>
      <c r="L63" s="111"/>
      <c r="M63" s="191">
        <v>9</v>
      </c>
      <c r="N63" s="192">
        <v>9.4499999999999993</v>
      </c>
      <c r="O63" s="137">
        <f t="shared" si="12"/>
        <v>9.2249999999999996</v>
      </c>
      <c r="P63" s="141" t="s">
        <v>284</v>
      </c>
      <c r="Q63" s="224">
        <v>19.951140065146607</v>
      </c>
      <c r="R63" s="111">
        <v>49.66</v>
      </c>
      <c r="S63" s="111">
        <v>22.07</v>
      </c>
      <c r="T63" s="111">
        <v>27.589999999999996</v>
      </c>
      <c r="U63" s="188"/>
      <c r="AQ63" s="224"/>
      <c r="AR63" s="224"/>
      <c r="AW63" s="188"/>
      <c r="AX63" s="111"/>
      <c r="AY63" s="194"/>
      <c r="BI63" s="111"/>
      <c r="BU63" s="135">
        <f>VLOOKUP(D63,EXPLORACION!$A$2:$P$529,15,FALSE)</f>
        <v>4961751.6583000002</v>
      </c>
      <c r="BV63" s="135">
        <f>VLOOKUP(D63,EXPLORACION!$A$2:$P$529,16,FALSE)</f>
        <v>2172659.8752000001</v>
      </c>
      <c r="BW63" s="229"/>
    </row>
    <row r="64" spans="1:75" s="143" customFormat="1" ht="13.5" hidden="1" customHeight="1">
      <c r="A64" s="130" t="str">
        <f t="shared" si="0"/>
        <v>UPT1P6E8M15</v>
      </c>
      <c r="B64" s="130" t="str">
        <f t="shared" si="1"/>
        <v>UPT1P6E8</v>
      </c>
      <c r="C64" s="130" t="str">
        <f t="shared" si="2"/>
        <v>UPT1P6M15</v>
      </c>
      <c r="D64" s="130" t="str">
        <f t="shared" si="3"/>
        <v>UPT1P6</v>
      </c>
      <c r="E64" s="130" t="str">
        <f t="shared" si="4"/>
        <v>UPT1</v>
      </c>
      <c r="F64" s="111" t="s">
        <v>277</v>
      </c>
      <c r="G64" s="111">
        <v>1</v>
      </c>
      <c r="H64" s="111">
        <v>6</v>
      </c>
      <c r="I64" s="111" t="s">
        <v>8</v>
      </c>
      <c r="J64" s="111">
        <v>8</v>
      </c>
      <c r="K64" s="111">
        <f t="shared" si="13"/>
        <v>15</v>
      </c>
      <c r="L64" s="111"/>
      <c r="M64" s="191">
        <v>10</v>
      </c>
      <c r="N64" s="192">
        <v>10.3</v>
      </c>
      <c r="O64" s="137">
        <f t="shared" si="12"/>
        <v>10.15</v>
      </c>
      <c r="P64" s="141" t="s">
        <v>12</v>
      </c>
      <c r="Q64" s="224">
        <v>27.723097112860906</v>
      </c>
      <c r="R64" s="111">
        <v>53.51</v>
      </c>
      <c r="S64" s="111">
        <v>29.03</v>
      </c>
      <c r="T64" s="111">
        <v>24.479999999999997</v>
      </c>
      <c r="U64" s="188"/>
      <c r="W64" s="143">
        <v>2.46</v>
      </c>
      <c r="AQ64" s="224">
        <v>100</v>
      </c>
      <c r="AR64" s="224">
        <v>99.44</v>
      </c>
      <c r="AW64" s="188"/>
      <c r="AX64" s="111"/>
      <c r="AY64" s="194"/>
      <c r="BI64" s="111"/>
      <c r="BN64" s="143">
        <v>64</v>
      </c>
      <c r="BU64" s="135">
        <f>VLOOKUP(D64,EXPLORACION!$A$2:$P$529,15,FALSE)</f>
        <v>4961751.6583000002</v>
      </c>
      <c r="BV64" s="135">
        <f>VLOOKUP(D64,EXPLORACION!$A$2:$P$529,16,FALSE)</f>
        <v>2172659.8752000001</v>
      </c>
      <c r="BW64" s="229"/>
    </row>
    <row r="65" spans="1:75" s="143" customFormat="1" ht="13.5" hidden="1" customHeight="1">
      <c r="A65" s="130" t="str">
        <f t="shared" si="0"/>
        <v>UPT1P6E9M16</v>
      </c>
      <c r="B65" s="130" t="str">
        <f t="shared" si="1"/>
        <v>UPT1P6E9</v>
      </c>
      <c r="C65" s="130" t="str">
        <f t="shared" si="2"/>
        <v>UPT1P6M16</v>
      </c>
      <c r="D65" s="130" t="str">
        <f t="shared" si="3"/>
        <v>UPT1P6</v>
      </c>
      <c r="E65" s="130" t="str">
        <f t="shared" si="4"/>
        <v>UPT1</v>
      </c>
      <c r="F65" s="111" t="s">
        <v>277</v>
      </c>
      <c r="G65" s="111">
        <v>1</v>
      </c>
      <c r="H65" s="111">
        <v>6</v>
      </c>
      <c r="I65" s="111" t="s">
        <v>8</v>
      </c>
      <c r="J65" s="111">
        <v>9</v>
      </c>
      <c r="K65" s="111">
        <f t="shared" si="13"/>
        <v>16</v>
      </c>
      <c r="L65" s="111"/>
      <c r="M65" s="191">
        <v>11</v>
      </c>
      <c r="N65" s="192">
        <v>11.45</v>
      </c>
      <c r="O65" s="137">
        <f t="shared" si="12"/>
        <v>11.225</v>
      </c>
      <c r="P65" s="141" t="s">
        <v>286</v>
      </c>
      <c r="Q65" s="224">
        <v>20.019249278152053</v>
      </c>
      <c r="R65" s="111"/>
      <c r="S65" s="111"/>
      <c r="T65" s="111"/>
      <c r="U65" s="188"/>
      <c r="AQ65" s="224">
        <v>97.4</v>
      </c>
      <c r="AR65" s="224">
        <v>28.51</v>
      </c>
      <c r="AW65" s="188"/>
      <c r="AX65" s="111"/>
      <c r="AY65" s="194"/>
      <c r="BI65" s="111"/>
      <c r="BU65" s="135">
        <f>VLOOKUP(D65,EXPLORACION!$A$2:$P$529,15,FALSE)</f>
        <v>4961751.6583000002</v>
      </c>
      <c r="BV65" s="135">
        <f>VLOOKUP(D65,EXPLORACION!$A$2:$P$529,16,FALSE)</f>
        <v>2172659.8752000001</v>
      </c>
      <c r="BW65" s="229"/>
    </row>
    <row r="66" spans="1:75" s="143" customFormat="1" ht="13.5" hidden="1" customHeight="1">
      <c r="A66" s="130" t="str">
        <f t="shared" ref="A66:A129" si="14">CONCATENATE(F66,G66,I66,H66,"E",J66,"M",K66)</f>
        <v>UPT1P6E9M17</v>
      </c>
      <c r="B66" s="130" t="str">
        <f t="shared" ref="B66:B129" si="15">CONCATENATE(F66,G66,I66,H66,"E",J66)</f>
        <v>UPT1P6E9</v>
      </c>
      <c r="C66" s="130" t="str">
        <f t="shared" ref="C66:C129" si="16">CONCATENATE(F66,G66,I66,H66,"M",K66)</f>
        <v>UPT1P6M17</v>
      </c>
      <c r="D66" s="130" t="str">
        <f t="shared" ref="D66:D129" si="17">CONCATENATE(F66,G66,I66,H66)</f>
        <v>UPT1P6</v>
      </c>
      <c r="E66" s="130" t="str">
        <f t="shared" ref="E66:E129" si="18">CONCATENATE(F66,G66)</f>
        <v>UPT1</v>
      </c>
      <c r="F66" s="111" t="s">
        <v>277</v>
      </c>
      <c r="G66" s="111">
        <v>1</v>
      </c>
      <c r="H66" s="111">
        <v>6</v>
      </c>
      <c r="I66" s="111" t="s">
        <v>8</v>
      </c>
      <c r="J66" s="111">
        <v>9</v>
      </c>
      <c r="K66" s="111">
        <f t="shared" si="13"/>
        <v>17</v>
      </c>
      <c r="L66" s="111"/>
      <c r="M66" s="191">
        <v>12</v>
      </c>
      <c r="N66" s="192">
        <v>12.3</v>
      </c>
      <c r="O66" s="137">
        <f t="shared" si="12"/>
        <v>12.15</v>
      </c>
      <c r="P66" s="141" t="s">
        <v>284</v>
      </c>
      <c r="Q66" s="224">
        <v>26.499143346659054</v>
      </c>
      <c r="R66" s="111">
        <v>49.43</v>
      </c>
      <c r="S66" s="111">
        <v>29.07</v>
      </c>
      <c r="T66" s="111">
        <v>20.36</v>
      </c>
      <c r="U66" s="188"/>
      <c r="W66" s="143">
        <v>2.39</v>
      </c>
      <c r="AQ66" s="224">
        <v>100</v>
      </c>
      <c r="AR66" s="224">
        <v>100</v>
      </c>
      <c r="AW66" s="188"/>
      <c r="AX66" s="111">
        <v>142.1</v>
      </c>
      <c r="AY66" s="194"/>
      <c r="BI66" s="111"/>
      <c r="BK66" s="143">
        <v>0.92</v>
      </c>
      <c r="BU66" s="135">
        <f>VLOOKUP(D66,EXPLORACION!$A$2:$P$529,15,FALSE)</f>
        <v>4961751.6583000002</v>
      </c>
      <c r="BV66" s="135">
        <f>VLOOKUP(D66,EXPLORACION!$A$2:$P$529,16,FALSE)</f>
        <v>2172659.8752000001</v>
      </c>
      <c r="BW66" s="229"/>
    </row>
    <row r="67" spans="1:75" s="143" customFormat="1" ht="13.5" hidden="1" customHeight="1">
      <c r="A67" s="130" t="str">
        <f t="shared" si="14"/>
        <v>UPT1P6E9M18</v>
      </c>
      <c r="B67" s="130" t="str">
        <f t="shared" si="15"/>
        <v>UPT1P6E9</v>
      </c>
      <c r="C67" s="130" t="str">
        <f t="shared" si="16"/>
        <v>UPT1P6M18</v>
      </c>
      <c r="D67" s="130" t="str">
        <f t="shared" si="17"/>
        <v>UPT1P6</v>
      </c>
      <c r="E67" s="130" t="str">
        <f t="shared" si="18"/>
        <v>UPT1</v>
      </c>
      <c r="F67" s="111" t="s">
        <v>277</v>
      </c>
      <c r="G67" s="111">
        <v>1</v>
      </c>
      <c r="H67" s="111">
        <v>6</v>
      </c>
      <c r="I67" s="111" t="s">
        <v>8</v>
      </c>
      <c r="J67" s="111">
        <v>9</v>
      </c>
      <c r="K67" s="111">
        <f t="shared" si="13"/>
        <v>18</v>
      </c>
      <c r="L67" s="111"/>
      <c r="M67" s="191">
        <v>13</v>
      </c>
      <c r="N67" s="192">
        <v>13.45</v>
      </c>
      <c r="O67" s="137">
        <f t="shared" si="12"/>
        <v>13.225</v>
      </c>
      <c r="P67" s="141" t="s">
        <v>12</v>
      </c>
      <c r="Q67" s="224">
        <v>28.384279475982517</v>
      </c>
      <c r="R67" s="111">
        <v>60.03</v>
      </c>
      <c r="S67" s="111">
        <v>31.12</v>
      </c>
      <c r="T67" s="111">
        <v>28.91</v>
      </c>
      <c r="U67" s="188"/>
      <c r="AQ67" s="224"/>
      <c r="AR67" s="224"/>
      <c r="AW67" s="188"/>
      <c r="AX67" s="111"/>
      <c r="AY67" s="194"/>
      <c r="BI67" s="111"/>
      <c r="BU67" s="135">
        <f>VLOOKUP(D67,EXPLORACION!$A$2:$P$529,15,FALSE)</f>
        <v>4961751.6583000002</v>
      </c>
      <c r="BV67" s="135">
        <f>VLOOKUP(D67,EXPLORACION!$A$2:$P$529,16,FALSE)</f>
        <v>2172659.8752000001</v>
      </c>
      <c r="BW67" s="229"/>
    </row>
    <row r="68" spans="1:75" s="143" customFormat="1" ht="13.5" hidden="1" customHeight="1">
      <c r="A68" s="130" t="str">
        <f t="shared" si="14"/>
        <v>UPT1P6E9M19</v>
      </c>
      <c r="B68" s="130" t="str">
        <f t="shared" si="15"/>
        <v>UPT1P6E9</v>
      </c>
      <c r="C68" s="130" t="str">
        <f t="shared" si="16"/>
        <v>UPT1P6M19</v>
      </c>
      <c r="D68" s="130" t="str">
        <f t="shared" si="17"/>
        <v>UPT1P6</v>
      </c>
      <c r="E68" s="130" t="str">
        <f t="shared" si="18"/>
        <v>UPT1</v>
      </c>
      <c r="F68" s="111" t="s">
        <v>277</v>
      </c>
      <c r="G68" s="111">
        <v>1</v>
      </c>
      <c r="H68" s="111">
        <v>6</v>
      </c>
      <c r="I68" s="111" t="s">
        <v>8</v>
      </c>
      <c r="J68" s="111">
        <v>9</v>
      </c>
      <c r="K68" s="111">
        <f t="shared" si="13"/>
        <v>19</v>
      </c>
      <c r="L68" s="111"/>
      <c r="M68" s="191">
        <v>14</v>
      </c>
      <c r="N68" s="192">
        <v>14.3</v>
      </c>
      <c r="O68" s="137">
        <f t="shared" si="12"/>
        <v>14.15</v>
      </c>
      <c r="P68" s="141" t="s">
        <v>338</v>
      </c>
      <c r="Q68" s="224">
        <v>29.77632805219012</v>
      </c>
      <c r="R68" s="111">
        <v>57.56</v>
      </c>
      <c r="S68" s="111">
        <v>34.630000000000003</v>
      </c>
      <c r="T68" s="111">
        <v>22.93</v>
      </c>
      <c r="U68" s="188"/>
      <c r="W68" s="143">
        <v>2.27</v>
      </c>
      <c r="AQ68" s="224">
        <v>100</v>
      </c>
      <c r="AR68" s="224">
        <v>100</v>
      </c>
      <c r="AW68" s="188"/>
      <c r="AX68" s="111"/>
      <c r="AY68" s="194"/>
      <c r="BI68" s="111"/>
      <c r="BU68" s="135">
        <f>VLOOKUP(D68,EXPLORACION!$A$2:$P$529,15,FALSE)</f>
        <v>4961751.6583000002</v>
      </c>
      <c r="BV68" s="135">
        <f>VLOOKUP(D68,EXPLORACION!$A$2:$P$529,16,FALSE)</f>
        <v>2172659.8752000001</v>
      </c>
      <c r="BW68" s="229"/>
    </row>
    <row r="69" spans="1:75" s="143" customFormat="1" ht="13.5" hidden="1" customHeight="1">
      <c r="A69" s="130" t="str">
        <f t="shared" si="14"/>
        <v>UPT1P6E10M20</v>
      </c>
      <c r="B69" s="130" t="str">
        <f t="shared" si="15"/>
        <v>UPT1P6E10</v>
      </c>
      <c r="C69" s="130" t="str">
        <f t="shared" si="16"/>
        <v>UPT1P6M20</v>
      </c>
      <c r="D69" s="130" t="str">
        <f t="shared" si="17"/>
        <v>UPT1P6</v>
      </c>
      <c r="E69" s="130" t="str">
        <f t="shared" si="18"/>
        <v>UPT1</v>
      </c>
      <c r="F69" s="111" t="s">
        <v>277</v>
      </c>
      <c r="G69" s="111">
        <v>1</v>
      </c>
      <c r="H69" s="111">
        <v>6</v>
      </c>
      <c r="I69" s="111" t="s">
        <v>8</v>
      </c>
      <c r="J69" s="111">
        <v>10</v>
      </c>
      <c r="K69" s="111">
        <f t="shared" si="13"/>
        <v>20</v>
      </c>
      <c r="L69" s="111"/>
      <c r="M69" s="191">
        <v>15</v>
      </c>
      <c r="N69" s="192">
        <v>15.45</v>
      </c>
      <c r="O69" s="137">
        <f t="shared" si="12"/>
        <v>15.225</v>
      </c>
      <c r="P69" s="141" t="s">
        <v>284</v>
      </c>
      <c r="Q69" s="224">
        <v>10.336652441915598</v>
      </c>
      <c r="R69" s="111">
        <v>37.270000000000003</v>
      </c>
      <c r="S69" s="111">
        <v>21.54</v>
      </c>
      <c r="T69" s="111">
        <v>15.730000000000004</v>
      </c>
      <c r="U69" s="188"/>
      <c r="AQ69" s="224"/>
      <c r="AR69" s="224"/>
      <c r="AW69" s="188"/>
      <c r="AX69" s="111"/>
      <c r="AY69" s="194"/>
      <c r="BI69" s="111"/>
      <c r="BU69" s="135">
        <f>VLOOKUP(D69,EXPLORACION!$A$2:$P$529,15,FALSE)</f>
        <v>4961751.6583000002</v>
      </c>
      <c r="BV69" s="135">
        <f>VLOOKUP(D69,EXPLORACION!$A$2:$P$529,16,FALSE)</f>
        <v>2172659.8752000001</v>
      </c>
      <c r="BW69" s="229"/>
    </row>
    <row r="70" spans="1:75" s="143" customFormat="1" ht="13.5" hidden="1" customHeight="1">
      <c r="A70" s="130" t="str">
        <f t="shared" si="14"/>
        <v>UPT1P6E10M21</v>
      </c>
      <c r="B70" s="130" t="str">
        <f t="shared" si="15"/>
        <v>UPT1P6E10</v>
      </c>
      <c r="C70" s="130" t="str">
        <f t="shared" si="16"/>
        <v>UPT1P6M21</v>
      </c>
      <c r="D70" s="130" t="str">
        <f t="shared" si="17"/>
        <v>UPT1P6</v>
      </c>
      <c r="E70" s="130" t="str">
        <f t="shared" si="18"/>
        <v>UPT1</v>
      </c>
      <c r="F70" s="111" t="s">
        <v>277</v>
      </c>
      <c r="G70" s="111">
        <v>1</v>
      </c>
      <c r="H70" s="111">
        <v>6</v>
      </c>
      <c r="I70" s="111" t="s">
        <v>8</v>
      </c>
      <c r="J70" s="111">
        <v>10</v>
      </c>
      <c r="K70" s="111">
        <f t="shared" si="13"/>
        <v>21</v>
      </c>
      <c r="L70" s="111"/>
      <c r="M70" s="191">
        <v>16</v>
      </c>
      <c r="N70" s="192">
        <v>16.3</v>
      </c>
      <c r="O70" s="137">
        <f t="shared" si="12"/>
        <v>16.149999999999999</v>
      </c>
      <c r="P70" s="141" t="s">
        <v>356</v>
      </c>
      <c r="Q70" s="224">
        <v>16.942833471416751</v>
      </c>
      <c r="R70" s="111"/>
      <c r="S70" s="111"/>
      <c r="T70" s="111"/>
      <c r="U70" s="188"/>
      <c r="W70" s="143">
        <v>3.01</v>
      </c>
      <c r="AQ70" s="224">
        <v>64.94</v>
      </c>
      <c r="AR70" s="224">
        <v>28.37</v>
      </c>
      <c r="AW70" s="188"/>
      <c r="AX70" s="111"/>
      <c r="AY70" s="194"/>
      <c r="BI70" s="111"/>
      <c r="BU70" s="135">
        <f>VLOOKUP(D70,EXPLORACION!$A$2:$P$529,15,FALSE)</f>
        <v>4961751.6583000002</v>
      </c>
      <c r="BV70" s="135">
        <f>VLOOKUP(D70,EXPLORACION!$A$2:$P$529,16,FALSE)</f>
        <v>2172659.8752000001</v>
      </c>
      <c r="BW70" s="229"/>
    </row>
    <row r="71" spans="1:75" s="143" customFormat="1" ht="13.5" hidden="1" customHeight="1">
      <c r="A71" s="130" t="str">
        <f t="shared" si="14"/>
        <v>UPT1P6E10M22</v>
      </c>
      <c r="B71" s="130" t="str">
        <f t="shared" si="15"/>
        <v>UPT1P6E10</v>
      </c>
      <c r="C71" s="130" t="str">
        <f t="shared" si="16"/>
        <v>UPT1P6M22</v>
      </c>
      <c r="D71" s="130" t="str">
        <f t="shared" si="17"/>
        <v>UPT1P6</v>
      </c>
      <c r="E71" s="130" t="str">
        <f t="shared" si="18"/>
        <v>UPT1</v>
      </c>
      <c r="F71" s="111" t="s">
        <v>277</v>
      </c>
      <c r="G71" s="111">
        <v>1</v>
      </c>
      <c r="H71" s="111">
        <v>6</v>
      </c>
      <c r="I71" s="111" t="s">
        <v>8</v>
      </c>
      <c r="J71" s="111">
        <v>10</v>
      </c>
      <c r="K71" s="111">
        <f t="shared" si="13"/>
        <v>22</v>
      </c>
      <c r="L71" s="111"/>
      <c r="M71" s="191">
        <v>17</v>
      </c>
      <c r="N71" s="192">
        <v>17.45</v>
      </c>
      <c r="O71" s="137">
        <f t="shared" si="12"/>
        <v>17.225000000000001</v>
      </c>
      <c r="P71" s="141"/>
      <c r="Q71" s="224"/>
      <c r="R71" s="111"/>
      <c r="S71" s="111"/>
      <c r="T71" s="111"/>
      <c r="U71" s="188"/>
      <c r="AQ71" s="224"/>
      <c r="AR71" s="224"/>
      <c r="AW71" s="188"/>
      <c r="AX71" s="111"/>
      <c r="AY71" s="194"/>
      <c r="BI71" s="111"/>
      <c r="BU71" s="135">
        <f>VLOOKUP(D71,EXPLORACION!$A$2:$P$529,15,FALSE)</f>
        <v>4961751.6583000002</v>
      </c>
      <c r="BV71" s="135">
        <f>VLOOKUP(D71,EXPLORACION!$A$2:$P$529,16,FALSE)</f>
        <v>2172659.8752000001</v>
      </c>
      <c r="BW71" s="229"/>
    </row>
    <row r="72" spans="1:75" s="143" customFormat="1" ht="13.5" hidden="1" customHeight="1">
      <c r="A72" s="130" t="str">
        <f t="shared" si="14"/>
        <v>UPT1P6E11M23</v>
      </c>
      <c r="B72" s="130" t="str">
        <f t="shared" si="15"/>
        <v>UPT1P6E11</v>
      </c>
      <c r="C72" s="130" t="str">
        <f t="shared" si="16"/>
        <v>UPT1P6M23</v>
      </c>
      <c r="D72" s="130" t="str">
        <f t="shared" si="17"/>
        <v>UPT1P6</v>
      </c>
      <c r="E72" s="130" t="str">
        <f t="shared" si="18"/>
        <v>UPT1</v>
      </c>
      <c r="F72" s="111" t="s">
        <v>277</v>
      </c>
      <c r="G72" s="111">
        <v>1</v>
      </c>
      <c r="H72" s="111">
        <v>6</v>
      </c>
      <c r="I72" s="111" t="s">
        <v>8</v>
      </c>
      <c r="J72" s="111">
        <v>11</v>
      </c>
      <c r="K72" s="111">
        <f t="shared" si="13"/>
        <v>23</v>
      </c>
      <c r="L72" s="111"/>
      <c r="M72" s="191">
        <v>18</v>
      </c>
      <c r="N72" s="192">
        <v>18.3</v>
      </c>
      <c r="O72" s="137">
        <f t="shared" si="12"/>
        <v>18.149999999999999</v>
      </c>
      <c r="P72" s="141" t="s">
        <v>284</v>
      </c>
      <c r="Q72" s="224">
        <v>39.807976366322009</v>
      </c>
      <c r="R72" s="111">
        <v>41.45</v>
      </c>
      <c r="S72" s="111">
        <v>24.27</v>
      </c>
      <c r="T72" s="111">
        <v>17.180000000000003</v>
      </c>
      <c r="U72" s="188"/>
      <c r="W72" s="143">
        <v>2.23</v>
      </c>
      <c r="AQ72" s="224">
        <v>100</v>
      </c>
      <c r="AR72" s="224">
        <v>84.8</v>
      </c>
      <c r="AW72" s="188"/>
      <c r="AX72" s="111"/>
      <c r="AY72" s="194"/>
      <c r="BI72" s="111"/>
      <c r="BU72" s="135">
        <f>VLOOKUP(D72,EXPLORACION!$A$2:$P$529,15,FALSE)</f>
        <v>4961751.6583000002</v>
      </c>
      <c r="BV72" s="135">
        <f>VLOOKUP(D72,EXPLORACION!$A$2:$P$529,16,FALSE)</f>
        <v>2172659.8752000001</v>
      </c>
      <c r="BW72" s="229"/>
    </row>
    <row r="73" spans="1:75" s="143" customFormat="1" ht="13.5" hidden="1" customHeight="1">
      <c r="A73" s="130" t="str">
        <f t="shared" si="14"/>
        <v>UPT1P6E11M24</v>
      </c>
      <c r="B73" s="130" t="str">
        <f t="shared" si="15"/>
        <v>UPT1P6E11</v>
      </c>
      <c r="C73" s="130" t="str">
        <f t="shared" si="16"/>
        <v>UPT1P6M24</v>
      </c>
      <c r="D73" s="130" t="str">
        <f t="shared" si="17"/>
        <v>UPT1P6</v>
      </c>
      <c r="E73" s="130" t="str">
        <f t="shared" si="18"/>
        <v>UPT1</v>
      </c>
      <c r="F73" s="111" t="s">
        <v>277</v>
      </c>
      <c r="G73" s="111">
        <v>1</v>
      </c>
      <c r="H73" s="111">
        <v>6</v>
      </c>
      <c r="I73" s="111" t="s">
        <v>8</v>
      </c>
      <c r="J73" s="111">
        <v>11</v>
      </c>
      <c r="K73" s="111">
        <f t="shared" si="13"/>
        <v>24</v>
      </c>
      <c r="L73" s="111"/>
      <c r="M73" s="191">
        <v>19</v>
      </c>
      <c r="N73" s="192">
        <v>19.45</v>
      </c>
      <c r="O73" s="137">
        <f t="shared" si="12"/>
        <v>19.225000000000001</v>
      </c>
      <c r="P73" s="141"/>
      <c r="Q73" s="224">
        <v>49.276595744680847</v>
      </c>
      <c r="R73" s="111"/>
      <c r="S73" s="111"/>
      <c r="T73" s="111"/>
      <c r="U73" s="188"/>
      <c r="AQ73" s="224"/>
      <c r="AR73" s="224"/>
      <c r="AW73" s="188"/>
      <c r="AX73" s="111"/>
      <c r="AY73" s="194"/>
      <c r="BI73" s="111"/>
      <c r="BU73" s="135">
        <f>VLOOKUP(D73,EXPLORACION!$A$2:$P$529,15,FALSE)</f>
        <v>4961751.6583000002</v>
      </c>
      <c r="BV73" s="135">
        <f>VLOOKUP(D73,EXPLORACION!$A$2:$P$529,16,FALSE)</f>
        <v>2172659.8752000001</v>
      </c>
      <c r="BW73" s="229"/>
    </row>
    <row r="74" spans="1:75" s="143" customFormat="1" ht="13.5" hidden="1" customHeight="1">
      <c r="A74" s="130" t="str">
        <f t="shared" si="14"/>
        <v>UPT1P6E11M25</v>
      </c>
      <c r="B74" s="130" t="str">
        <f t="shared" si="15"/>
        <v>UPT1P6E11</v>
      </c>
      <c r="C74" s="130" t="str">
        <f t="shared" si="16"/>
        <v>UPT1P6M25</v>
      </c>
      <c r="D74" s="130" t="str">
        <f t="shared" si="17"/>
        <v>UPT1P6</v>
      </c>
      <c r="E74" s="130" t="str">
        <f t="shared" si="18"/>
        <v>UPT1</v>
      </c>
      <c r="F74" s="111" t="s">
        <v>277</v>
      </c>
      <c r="G74" s="111">
        <v>1</v>
      </c>
      <c r="H74" s="111">
        <v>6</v>
      </c>
      <c r="I74" s="111" t="s">
        <v>8</v>
      </c>
      <c r="J74" s="111">
        <v>11</v>
      </c>
      <c r="K74" s="111">
        <f t="shared" si="13"/>
        <v>25</v>
      </c>
      <c r="L74" s="111"/>
      <c r="M74" s="191">
        <v>20</v>
      </c>
      <c r="N74" s="192">
        <v>20.3</v>
      </c>
      <c r="O74" s="137">
        <f t="shared" si="12"/>
        <v>20.149999999999999</v>
      </c>
      <c r="P74" s="141"/>
      <c r="Q74" s="224">
        <v>23.953158268275374</v>
      </c>
      <c r="R74" s="111"/>
      <c r="S74" s="111"/>
      <c r="T74" s="111"/>
      <c r="U74" s="188"/>
      <c r="W74" s="143">
        <v>2.23</v>
      </c>
      <c r="AQ74" s="224"/>
      <c r="AR74" s="224"/>
      <c r="AW74" s="188"/>
      <c r="AX74" s="111"/>
      <c r="AY74" s="194"/>
      <c r="BI74" s="111"/>
      <c r="BU74" s="135">
        <f>VLOOKUP(D74,EXPLORACION!$A$2:$P$529,15,FALSE)</f>
        <v>4961751.6583000002</v>
      </c>
      <c r="BV74" s="135">
        <f>VLOOKUP(D74,EXPLORACION!$A$2:$P$529,16,FALSE)</f>
        <v>2172659.8752000001</v>
      </c>
      <c r="BW74" s="229"/>
    </row>
    <row r="75" spans="1:75" s="143" customFormat="1" ht="13.5" hidden="1" customHeight="1">
      <c r="A75" s="130" t="str">
        <f t="shared" si="14"/>
        <v>UPT1P6E11M26</v>
      </c>
      <c r="B75" s="130" t="str">
        <f t="shared" si="15"/>
        <v>UPT1P6E11</v>
      </c>
      <c r="C75" s="130" t="str">
        <f t="shared" si="16"/>
        <v>UPT1P6M26</v>
      </c>
      <c r="D75" s="130" t="str">
        <f t="shared" si="17"/>
        <v>UPT1P6</v>
      </c>
      <c r="E75" s="130" t="str">
        <f t="shared" si="18"/>
        <v>UPT1</v>
      </c>
      <c r="F75" s="111" t="s">
        <v>277</v>
      </c>
      <c r="G75" s="111">
        <v>1</v>
      </c>
      <c r="H75" s="111">
        <v>6</v>
      </c>
      <c r="I75" s="111" t="s">
        <v>8</v>
      </c>
      <c r="J75" s="111">
        <v>11</v>
      </c>
      <c r="K75" s="111">
        <f t="shared" si="13"/>
        <v>26</v>
      </c>
      <c r="L75" s="111"/>
      <c r="M75" s="191">
        <v>21</v>
      </c>
      <c r="N75" s="192">
        <v>21.45</v>
      </c>
      <c r="O75" s="137">
        <f t="shared" si="12"/>
        <v>21.225000000000001</v>
      </c>
      <c r="P75" s="141"/>
      <c r="Q75" s="224">
        <v>26.995884773662564</v>
      </c>
      <c r="R75" s="111"/>
      <c r="S75" s="111"/>
      <c r="T75" s="111"/>
      <c r="U75" s="188"/>
      <c r="AQ75" s="224">
        <v>100</v>
      </c>
      <c r="AR75" s="224">
        <v>97.15</v>
      </c>
      <c r="AW75" s="188"/>
      <c r="AX75" s="111"/>
      <c r="AY75" s="194"/>
      <c r="BI75" s="111"/>
      <c r="BU75" s="135">
        <f>VLOOKUP(D75,EXPLORACION!$A$2:$P$529,15,FALSE)</f>
        <v>4961751.6583000002</v>
      </c>
      <c r="BV75" s="135">
        <f>VLOOKUP(D75,EXPLORACION!$A$2:$P$529,16,FALSE)</f>
        <v>2172659.8752000001</v>
      </c>
      <c r="BW75" s="229"/>
    </row>
    <row r="76" spans="1:75" s="143" customFormat="1" ht="13.5" hidden="1" customHeight="1">
      <c r="A76" s="130" t="str">
        <f t="shared" si="14"/>
        <v>UPT1P6E11M27</v>
      </c>
      <c r="B76" s="130" t="str">
        <f t="shared" si="15"/>
        <v>UPT1P6E11</v>
      </c>
      <c r="C76" s="130" t="str">
        <f t="shared" si="16"/>
        <v>UPT1P6M27</v>
      </c>
      <c r="D76" s="130" t="str">
        <f t="shared" si="17"/>
        <v>UPT1P6</v>
      </c>
      <c r="E76" s="130" t="str">
        <f t="shared" si="18"/>
        <v>UPT1</v>
      </c>
      <c r="F76" s="111" t="s">
        <v>277</v>
      </c>
      <c r="G76" s="111">
        <v>1</v>
      </c>
      <c r="H76" s="111">
        <v>6</v>
      </c>
      <c r="I76" s="111" t="s">
        <v>8</v>
      </c>
      <c r="J76" s="111">
        <v>11</v>
      </c>
      <c r="K76" s="111">
        <f t="shared" si="13"/>
        <v>27</v>
      </c>
      <c r="L76" s="111"/>
      <c r="M76" s="191">
        <v>22</v>
      </c>
      <c r="N76" s="192">
        <v>22.3</v>
      </c>
      <c r="O76" s="137">
        <f t="shared" si="12"/>
        <v>22.15</v>
      </c>
      <c r="P76" s="141" t="s">
        <v>338</v>
      </c>
      <c r="Q76" s="224">
        <v>25.627553998832465</v>
      </c>
      <c r="R76" s="111">
        <v>50.31</v>
      </c>
      <c r="S76" s="111">
        <v>29.79</v>
      </c>
      <c r="T76" s="111">
        <v>20.520000000000003</v>
      </c>
      <c r="U76" s="188"/>
      <c r="W76" s="143">
        <v>2.7</v>
      </c>
      <c r="AQ76" s="224">
        <v>100</v>
      </c>
      <c r="AR76" s="224">
        <v>100</v>
      </c>
      <c r="AW76" s="188"/>
      <c r="AX76" s="111"/>
      <c r="AY76" s="194"/>
      <c r="BI76" s="111"/>
      <c r="BN76" s="143">
        <v>53</v>
      </c>
      <c r="BU76" s="135">
        <f>VLOOKUP(D76,EXPLORACION!$A$2:$P$529,15,FALSE)</f>
        <v>4961751.6583000002</v>
      </c>
      <c r="BV76" s="135">
        <f>VLOOKUP(D76,EXPLORACION!$A$2:$P$529,16,FALSE)</f>
        <v>2172659.8752000001</v>
      </c>
      <c r="BW76" s="229"/>
    </row>
    <row r="77" spans="1:75" s="143" customFormat="1" ht="15" hidden="1" customHeight="1">
      <c r="A77" s="130" t="str">
        <f t="shared" si="14"/>
        <v>UPT1P6E12M28</v>
      </c>
      <c r="B77" s="130" t="str">
        <f t="shared" si="15"/>
        <v>UPT1P6E12</v>
      </c>
      <c r="C77" s="130" t="str">
        <f t="shared" si="16"/>
        <v>UPT1P6M28</v>
      </c>
      <c r="D77" s="130" t="str">
        <f t="shared" si="17"/>
        <v>UPT1P6</v>
      </c>
      <c r="E77" s="130" t="str">
        <f t="shared" si="18"/>
        <v>UPT1</v>
      </c>
      <c r="F77" s="111" t="s">
        <v>277</v>
      </c>
      <c r="G77" s="111">
        <v>1</v>
      </c>
      <c r="H77" s="111">
        <v>6</v>
      </c>
      <c r="I77" s="111" t="s">
        <v>8</v>
      </c>
      <c r="J77" s="111">
        <v>12</v>
      </c>
      <c r="K77" s="111">
        <f t="shared" si="13"/>
        <v>28</v>
      </c>
      <c r="L77" s="111"/>
      <c r="M77" s="191">
        <v>23</v>
      </c>
      <c r="N77" s="192">
        <v>23.3</v>
      </c>
      <c r="O77" s="137">
        <f t="shared" si="12"/>
        <v>23.15</v>
      </c>
      <c r="P77" s="141" t="s">
        <v>284</v>
      </c>
      <c r="Q77" s="224">
        <v>19.591280653950946</v>
      </c>
      <c r="R77" s="111">
        <v>38.159999999999997</v>
      </c>
      <c r="S77" s="111">
        <v>22.48</v>
      </c>
      <c r="T77" s="111">
        <v>15.679999999999996</v>
      </c>
      <c r="U77" s="188"/>
      <c r="W77" s="143">
        <v>2.6</v>
      </c>
      <c r="AQ77" s="224">
        <v>99.39</v>
      </c>
      <c r="AR77" s="224">
        <v>88.83</v>
      </c>
      <c r="AW77" s="188"/>
      <c r="AX77" s="111">
        <v>93.1</v>
      </c>
      <c r="AY77" s="194"/>
      <c r="BI77" s="111"/>
      <c r="BK77" s="143">
        <v>1.21</v>
      </c>
      <c r="BU77" s="135">
        <f>VLOOKUP(D77,EXPLORACION!$A$2:$P$529,15,FALSE)</f>
        <v>4961751.6583000002</v>
      </c>
      <c r="BV77" s="135">
        <f>VLOOKUP(D77,EXPLORACION!$A$2:$P$529,16,FALSE)</f>
        <v>2172659.8752000001</v>
      </c>
      <c r="BW77" s="229"/>
    </row>
    <row r="78" spans="1:75" s="143" customFormat="1" ht="14.1" hidden="1" customHeight="1">
      <c r="A78" s="130" t="str">
        <f t="shared" si="14"/>
        <v>UPT1P6E13M29</v>
      </c>
      <c r="B78" s="130" t="str">
        <f t="shared" si="15"/>
        <v>UPT1P6E13</v>
      </c>
      <c r="C78" s="130" t="str">
        <f t="shared" si="16"/>
        <v>UPT1P6M29</v>
      </c>
      <c r="D78" s="130" t="str">
        <f t="shared" si="17"/>
        <v>UPT1P6</v>
      </c>
      <c r="E78" s="130" t="str">
        <f t="shared" si="18"/>
        <v>UPT1</v>
      </c>
      <c r="F78" s="111" t="s">
        <v>277</v>
      </c>
      <c r="G78" s="111">
        <v>1</v>
      </c>
      <c r="H78" s="111">
        <v>6</v>
      </c>
      <c r="I78" s="111" t="s">
        <v>8</v>
      </c>
      <c r="J78" s="111">
        <v>13</v>
      </c>
      <c r="K78" s="111">
        <f t="shared" si="13"/>
        <v>29</v>
      </c>
      <c r="L78" s="111"/>
      <c r="M78" s="191">
        <v>24</v>
      </c>
      <c r="N78" s="192">
        <v>24.45</v>
      </c>
      <c r="O78" s="137">
        <f t="shared" si="12"/>
        <v>24.225000000000001</v>
      </c>
      <c r="P78" s="141"/>
      <c r="Q78" s="224">
        <v>18.345042935206852</v>
      </c>
      <c r="R78" s="111"/>
      <c r="S78" s="111"/>
      <c r="T78" s="111"/>
      <c r="U78" s="188"/>
      <c r="AQ78" s="224">
        <v>94.15</v>
      </c>
      <c r="AR78" s="224">
        <v>60.38</v>
      </c>
      <c r="AW78" s="188"/>
      <c r="AX78" s="111"/>
      <c r="AY78" s="194"/>
      <c r="BI78" s="111"/>
      <c r="BU78" s="135">
        <f>VLOOKUP(D78,EXPLORACION!$A$2:$P$529,15,FALSE)</f>
        <v>4961751.6583000002</v>
      </c>
      <c r="BV78" s="135">
        <f>VLOOKUP(D78,EXPLORACION!$A$2:$P$529,16,FALSE)</f>
        <v>2172659.8752000001</v>
      </c>
      <c r="BW78" s="229"/>
    </row>
    <row r="79" spans="1:75" s="143" customFormat="1" ht="13.5" hidden="1" customHeight="1">
      <c r="A79" s="130" t="str">
        <f t="shared" si="14"/>
        <v>UPT1P6E13M30</v>
      </c>
      <c r="B79" s="130" t="str">
        <f t="shared" si="15"/>
        <v>UPT1P6E13</v>
      </c>
      <c r="C79" s="130" t="str">
        <f t="shared" si="16"/>
        <v>UPT1P6M30</v>
      </c>
      <c r="D79" s="130" t="str">
        <f t="shared" si="17"/>
        <v>UPT1P6</v>
      </c>
      <c r="E79" s="130" t="str">
        <f t="shared" si="18"/>
        <v>UPT1</v>
      </c>
      <c r="F79" s="111" t="s">
        <v>277</v>
      </c>
      <c r="G79" s="111">
        <v>1</v>
      </c>
      <c r="H79" s="111">
        <v>6</v>
      </c>
      <c r="I79" s="111" t="s">
        <v>8</v>
      </c>
      <c r="J79" s="111">
        <v>13</v>
      </c>
      <c r="K79" s="111">
        <f t="shared" si="13"/>
        <v>30</v>
      </c>
      <c r="L79" s="111"/>
      <c r="M79" s="191">
        <v>25</v>
      </c>
      <c r="N79" s="192">
        <v>25.45</v>
      </c>
      <c r="O79" s="137">
        <f t="shared" si="12"/>
        <v>25.225000000000001</v>
      </c>
      <c r="P79" s="141"/>
      <c r="Q79" s="224">
        <v>17.455743104158099</v>
      </c>
      <c r="R79" s="111"/>
      <c r="S79" s="111"/>
      <c r="T79" s="111"/>
      <c r="U79" s="188"/>
      <c r="AQ79" s="224">
        <v>85.46</v>
      </c>
      <c r="AR79" s="224">
        <v>57.38</v>
      </c>
      <c r="AW79" s="188"/>
      <c r="AX79" s="111"/>
      <c r="AY79" s="194"/>
      <c r="BI79" s="111"/>
      <c r="BU79" s="135">
        <f>VLOOKUP(D79,EXPLORACION!$A$2:$P$529,15,FALSE)</f>
        <v>4961751.6583000002</v>
      </c>
      <c r="BV79" s="135">
        <f>VLOOKUP(D79,EXPLORACION!$A$2:$P$529,16,FALSE)</f>
        <v>2172659.8752000001</v>
      </c>
      <c r="BW79" s="229"/>
    </row>
    <row r="80" spans="1:75" s="143" customFormat="1" ht="13.5" hidden="1" customHeight="1">
      <c r="A80" s="130" t="str">
        <f t="shared" si="14"/>
        <v>UPT1P6E13M31</v>
      </c>
      <c r="B80" s="130" t="str">
        <f t="shared" si="15"/>
        <v>UPT1P6E13</v>
      </c>
      <c r="C80" s="130" t="str">
        <f t="shared" si="16"/>
        <v>UPT1P6M31</v>
      </c>
      <c r="D80" s="130" t="str">
        <f t="shared" si="17"/>
        <v>UPT1P6</v>
      </c>
      <c r="E80" s="130" t="str">
        <f t="shared" si="18"/>
        <v>UPT1</v>
      </c>
      <c r="F80" s="111" t="s">
        <v>277</v>
      </c>
      <c r="G80" s="111">
        <v>1</v>
      </c>
      <c r="H80" s="111">
        <v>6</v>
      </c>
      <c r="I80" s="111" t="s">
        <v>8</v>
      </c>
      <c r="J80" s="111">
        <v>13</v>
      </c>
      <c r="K80" s="111">
        <f t="shared" si="13"/>
        <v>31</v>
      </c>
      <c r="L80" s="111"/>
      <c r="M80" s="191">
        <v>26</v>
      </c>
      <c r="N80" s="192">
        <v>26.45</v>
      </c>
      <c r="O80" s="137">
        <f t="shared" si="12"/>
        <v>26.225000000000001</v>
      </c>
      <c r="P80" s="141" t="s">
        <v>286</v>
      </c>
      <c r="Q80" s="224">
        <v>19.043917605907492</v>
      </c>
      <c r="R80" s="111">
        <v>26.64</v>
      </c>
      <c r="S80" s="111">
        <v>18.12</v>
      </c>
      <c r="T80" s="111">
        <v>8.52</v>
      </c>
      <c r="U80" s="188"/>
      <c r="AQ80" s="224">
        <v>87.82</v>
      </c>
      <c r="AR80" s="224">
        <v>20.58</v>
      </c>
      <c r="AW80" s="188"/>
      <c r="AX80" s="111"/>
      <c r="AY80" s="194"/>
      <c r="BI80" s="111"/>
      <c r="BU80" s="135">
        <f>VLOOKUP(D80,EXPLORACION!$A$2:$P$529,15,FALSE)</f>
        <v>4961751.6583000002</v>
      </c>
      <c r="BV80" s="135">
        <f>VLOOKUP(D80,EXPLORACION!$A$2:$P$529,16,FALSE)</f>
        <v>2172659.8752000001</v>
      </c>
      <c r="BW80" s="229"/>
    </row>
    <row r="81" spans="1:75" s="143" customFormat="1" ht="13.5" hidden="1" customHeight="1">
      <c r="A81" s="130" t="str">
        <f t="shared" si="14"/>
        <v>UPT1P6E14M32</v>
      </c>
      <c r="B81" s="130" t="str">
        <f t="shared" si="15"/>
        <v>UPT1P6E14</v>
      </c>
      <c r="C81" s="130" t="str">
        <f t="shared" si="16"/>
        <v>UPT1P6M32</v>
      </c>
      <c r="D81" s="130" t="str">
        <f t="shared" si="17"/>
        <v>UPT1P6</v>
      </c>
      <c r="E81" s="130" t="str">
        <f t="shared" si="18"/>
        <v>UPT1</v>
      </c>
      <c r="F81" s="111" t="s">
        <v>277</v>
      </c>
      <c r="G81" s="111">
        <v>1</v>
      </c>
      <c r="H81" s="111">
        <v>6</v>
      </c>
      <c r="I81" s="111" t="s">
        <v>8</v>
      </c>
      <c r="J81" s="111">
        <v>14</v>
      </c>
      <c r="K81" s="111">
        <f t="shared" si="13"/>
        <v>32</v>
      </c>
      <c r="L81" s="111"/>
      <c r="M81" s="191">
        <v>28</v>
      </c>
      <c r="N81" s="192">
        <v>28.3</v>
      </c>
      <c r="O81" s="137">
        <f t="shared" si="12"/>
        <v>28.15</v>
      </c>
      <c r="P81" s="141" t="s">
        <v>285</v>
      </c>
      <c r="Q81" s="224">
        <v>27.783822996010137</v>
      </c>
      <c r="R81" s="111">
        <v>49.54</v>
      </c>
      <c r="S81" s="111">
        <v>35.01</v>
      </c>
      <c r="T81" s="111">
        <v>14.530000000000001</v>
      </c>
      <c r="U81" s="188"/>
      <c r="W81" s="143">
        <v>2.5499999999999998</v>
      </c>
      <c r="AQ81" s="224">
        <v>100</v>
      </c>
      <c r="AR81" s="224">
        <v>100</v>
      </c>
      <c r="AW81" s="188"/>
      <c r="AX81" s="111">
        <v>166.4</v>
      </c>
      <c r="AY81" s="194"/>
      <c r="BI81" s="111"/>
      <c r="BK81" s="143">
        <v>1.18</v>
      </c>
      <c r="BU81" s="135">
        <f>VLOOKUP(D81,EXPLORACION!$A$2:$P$529,15,FALSE)</f>
        <v>4961751.6583000002</v>
      </c>
      <c r="BV81" s="135">
        <f>VLOOKUP(D81,EXPLORACION!$A$2:$P$529,16,FALSE)</f>
        <v>2172659.8752000001</v>
      </c>
      <c r="BW81" s="229"/>
    </row>
    <row r="82" spans="1:75" s="143" customFormat="1" ht="13.5" hidden="1" customHeight="1">
      <c r="A82" s="130" t="str">
        <f t="shared" si="14"/>
        <v>UPT1P6E14M33</v>
      </c>
      <c r="B82" s="130" t="str">
        <f t="shared" si="15"/>
        <v>UPT1P6E14</v>
      </c>
      <c r="C82" s="130" t="str">
        <f t="shared" si="16"/>
        <v>UPT1P6M33</v>
      </c>
      <c r="D82" s="130" t="str">
        <f t="shared" si="17"/>
        <v>UPT1P6</v>
      </c>
      <c r="E82" s="130" t="str">
        <f t="shared" si="18"/>
        <v>UPT1</v>
      </c>
      <c r="F82" s="111" t="s">
        <v>277</v>
      </c>
      <c r="G82" s="111">
        <v>1</v>
      </c>
      <c r="H82" s="111">
        <v>6</v>
      </c>
      <c r="I82" s="111" t="s">
        <v>8</v>
      </c>
      <c r="J82" s="111">
        <v>14</v>
      </c>
      <c r="K82" s="111">
        <f t="shared" si="13"/>
        <v>33</v>
      </c>
      <c r="L82" s="111"/>
      <c r="M82" s="191">
        <v>29</v>
      </c>
      <c r="N82" s="192">
        <v>29.45</v>
      </c>
      <c r="O82" s="137">
        <f t="shared" ref="O82:O113" si="19">AVERAGE(M82:N82)</f>
        <v>29.225000000000001</v>
      </c>
      <c r="P82" s="141" t="s">
        <v>284</v>
      </c>
      <c r="Q82" s="224">
        <v>25.548387096774217</v>
      </c>
      <c r="R82" s="111">
        <v>46.37</v>
      </c>
      <c r="S82" s="111">
        <v>21.32</v>
      </c>
      <c r="T82" s="111">
        <v>25.049999999999997</v>
      </c>
      <c r="U82" s="188"/>
      <c r="AQ82" s="224"/>
      <c r="AR82" s="224"/>
      <c r="AW82" s="188"/>
      <c r="AX82" s="111"/>
      <c r="AY82" s="194"/>
      <c r="BI82" s="111"/>
      <c r="BU82" s="135">
        <f>VLOOKUP(D82,EXPLORACION!$A$2:$P$529,15,FALSE)</f>
        <v>4961751.6583000002</v>
      </c>
      <c r="BV82" s="135">
        <f>VLOOKUP(D82,EXPLORACION!$A$2:$P$529,16,FALSE)</f>
        <v>2172659.8752000001</v>
      </c>
      <c r="BW82" s="229"/>
    </row>
    <row r="83" spans="1:75" s="143" customFormat="1" ht="13.5" hidden="1" customHeight="1">
      <c r="A83" s="130" t="str">
        <f t="shared" si="14"/>
        <v>UPT1P6E15M34</v>
      </c>
      <c r="B83" s="130" t="str">
        <f t="shared" si="15"/>
        <v>UPT1P6E15</v>
      </c>
      <c r="C83" s="130" t="str">
        <f t="shared" si="16"/>
        <v>UPT1P6M34</v>
      </c>
      <c r="D83" s="130" t="str">
        <f t="shared" si="17"/>
        <v>UPT1P6</v>
      </c>
      <c r="E83" s="130" t="str">
        <f t="shared" si="18"/>
        <v>UPT1</v>
      </c>
      <c r="F83" s="111" t="s">
        <v>277</v>
      </c>
      <c r="G83" s="111">
        <v>1</v>
      </c>
      <c r="H83" s="111">
        <v>6</v>
      </c>
      <c r="I83" s="111" t="s">
        <v>8</v>
      </c>
      <c r="J83" s="111">
        <v>15</v>
      </c>
      <c r="K83" s="111">
        <f t="shared" si="13"/>
        <v>34</v>
      </c>
      <c r="L83" s="111"/>
      <c r="M83" s="191">
        <v>30</v>
      </c>
      <c r="N83" s="192">
        <v>30.3</v>
      </c>
      <c r="O83" s="137">
        <f t="shared" si="19"/>
        <v>30.15</v>
      </c>
      <c r="P83" s="141"/>
      <c r="Q83" s="224">
        <v>14.51511335012594</v>
      </c>
      <c r="R83" s="111"/>
      <c r="S83" s="111"/>
      <c r="T83" s="111"/>
      <c r="U83" s="188"/>
      <c r="W83" s="143">
        <v>2.4900000000000002</v>
      </c>
      <c r="AQ83" s="224"/>
      <c r="AR83" s="224"/>
      <c r="AW83" s="188"/>
      <c r="AX83" s="111"/>
      <c r="AY83" s="194"/>
      <c r="BI83" s="111"/>
      <c r="BU83" s="135">
        <f>VLOOKUP(D83,EXPLORACION!$A$2:$P$529,15,FALSE)</f>
        <v>4961751.6583000002</v>
      </c>
      <c r="BV83" s="135">
        <f>VLOOKUP(D83,EXPLORACION!$A$2:$P$529,16,FALSE)</f>
        <v>2172659.8752000001</v>
      </c>
      <c r="BW83" s="229"/>
    </row>
    <row r="84" spans="1:75" s="143" customFormat="1" ht="13.5" hidden="1" customHeight="1">
      <c r="A84" s="130" t="str">
        <f t="shared" si="14"/>
        <v>UPT1P6E15M35</v>
      </c>
      <c r="B84" s="130" t="str">
        <f t="shared" si="15"/>
        <v>UPT1P6E15</v>
      </c>
      <c r="C84" s="130" t="str">
        <f t="shared" si="16"/>
        <v>UPT1P6M35</v>
      </c>
      <c r="D84" s="130" t="str">
        <f t="shared" si="17"/>
        <v>UPT1P6</v>
      </c>
      <c r="E84" s="130" t="str">
        <f t="shared" si="18"/>
        <v>UPT1</v>
      </c>
      <c r="F84" s="111" t="s">
        <v>277</v>
      </c>
      <c r="G84" s="111">
        <v>1</v>
      </c>
      <c r="H84" s="111">
        <v>6</v>
      </c>
      <c r="I84" s="111" t="s">
        <v>8</v>
      </c>
      <c r="J84" s="111">
        <v>15</v>
      </c>
      <c r="K84" s="111">
        <f t="shared" si="13"/>
        <v>35</v>
      </c>
      <c r="L84" s="111"/>
      <c r="M84" s="191">
        <v>31</v>
      </c>
      <c r="N84" s="192">
        <v>31.45</v>
      </c>
      <c r="O84" s="137">
        <f t="shared" si="19"/>
        <v>31.225000000000001</v>
      </c>
      <c r="P84" s="141"/>
      <c r="Q84" s="224">
        <v>16.844547563805079</v>
      </c>
      <c r="R84" s="111"/>
      <c r="S84" s="111"/>
      <c r="T84" s="111"/>
      <c r="U84" s="188"/>
      <c r="AQ84" s="224">
        <v>99.57</v>
      </c>
      <c r="AR84" s="224">
        <v>89.52</v>
      </c>
      <c r="AW84" s="188"/>
      <c r="AX84" s="111"/>
      <c r="AY84" s="194"/>
      <c r="BI84" s="111"/>
      <c r="BU84" s="135">
        <f>VLOOKUP(D84,EXPLORACION!$A$2:$P$529,15,FALSE)</f>
        <v>4961751.6583000002</v>
      </c>
      <c r="BV84" s="135">
        <f>VLOOKUP(D84,EXPLORACION!$A$2:$P$529,16,FALSE)</f>
        <v>2172659.8752000001</v>
      </c>
      <c r="BW84" s="229"/>
    </row>
    <row r="85" spans="1:75" s="143" customFormat="1" ht="13.5" hidden="1" customHeight="1">
      <c r="A85" s="130" t="str">
        <f t="shared" si="14"/>
        <v>UPT1P6E15M36</v>
      </c>
      <c r="B85" s="130" t="str">
        <f t="shared" si="15"/>
        <v>UPT1P6E15</v>
      </c>
      <c r="C85" s="130" t="str">
        <f t="shared" si="16"/>
        <v>UPT1P6M36</v>
      </c>
      <c r="D85" s="130" t="str">
        <f t="shared" si="17"/>
        <v>UPT1P6</v>
      </c>
      <c r="E85" s="130" t="str">
        <f t="shared" si="18"/>
        <v>UPT1</v>
      </c>
      <c r="F85" s="111" t="s">
        <v>277</v>
      </c>
      <c r="G85" s="111">
        <v>1</v>
      </c>
      <c r="H85" s="111">
        <v>6</v>
      </c>
      <c r="I85" s="111" t="s">
        <v>8</v>
      </c>
      <c r="J85" s="111">
        <v>15</v>
      </c>
      <c r="K85" s="111">
        <f t="shared" si="13"/>
        <v>36</v>
      </c>
      <c r="L85" s="111"/>
      <c r="M85" s="191">
        <v>32</v>
      </c>
      <c r="N85" s="192">
        <v>32.299999999999997</v>
      </c>
      <c r="O85" s="137">
        <f t="shared" si="19"/>
        <v>32.15</v>
      </c>
      <c r="P85" s="141" t="s">
        <v>285</v>
      </c>
      <c r="Q85" s="224">
        <v>20.135424091233066</v>
      </c>
      <c r="R85" s="111">
        <v>38.950000000000003</v>
      </c>
      <c r="S85" s="111">
        <v>30.28</v>
      </c>
      <c r="T85" s="111">
        <v>8.6700000000000017</v>
      </c>
      <c r="U85" s="188"/>
      <c r="W85" s="143">
        <v>2.4900000000000002</v>
      </c>
      <c r="AQ85" s="224">
        <v>100</v>
      </c>
      <c r="AR85" s="224">
        <v>98.15</v>
      </c>
      <c r="AW85" s="188"/>
      <c r="AX85" s="111">
        <v>123.4</v>
      </c>
      <c r="AY85" s="194"/>
      <c r="BI85" s="111"/>
      <c r="BK85" s="143">
        <v>1.8</v>
      </c>
      <c r="BU85" s="135">
        <f>VLOOKUP(D85,EXPLORACION!$A$2:$P$529,15,FALSE)</f>
        <v>4961751.6583000002</v>
      </c>
      <c r="BV85" s="135">
        <f>VLOOKUP(D85,EXPLORACION!$A$2:$P$529,16,FALSE)</f>
        <v>2172659.8752000001</v>
      </c>
      <c r="BW85" s="229"/>
    </row>
    <row r="86" spans="1:75" s="143" customFormat="1" ht="14.1" hidden="1" customHeight="1">
      <c r="A86" s="130" t="str">
        <f t="shared" si="14"/>
        <v>UPT1P6E16M37</v>
      </c>
      <c r="B86" s="130" t="str">
        <f t="shared" si="15"/>
        <v>UPT1P6E16</v>
      </c>
      <c r="C86" s="130" t="str">
        <f t="shared" si="16"/>
        <v>UPT1P6M37</v>
      </c>
      <c r="D86" s="130" t="str">
        <f t="shared" si="17"/>
        <v>UPT1P6</v>
      </c>
      <c r="E86" s="130" t="str">
        <f t="shared" si="18"/>
        <v>UPT1</v>
      </c>
      <c r="F86" s="111" t="s">
        <v>277</v>
      </c>
      <c r="G86" s="111">
        <v>1</v>
      </c>
      <c r="H86" s="111">
        <v>6</v>
      </c>
      <c r="I86" s="111" t="s">
        <v>8</v>
      </c>
      <c r="J86" s="111">
        <v>16</v>
      </c>
      <c r="K86" s="111">
        <f t="shared" si="13"/>
        <v>37</v>
      </c>
      <c r="L86" s="111"/>
      <c r="M86" s="191">
        <v>33</v>
      </c>
      <c r="N86" s="192">
        <v>33.450000000000003</v>
      </c>
      <c r="O86" s="137">
        <f t="shared" si="19"/>
        <v>33.225000000000001</v>
      </c>
      <c r="P86" s="141" t="s">
        <v>284</v>
      </c>
      <c r="Q86" s="224">
        <v>13.153399385035879</v>
      </c>
      <c r="R86" s="111">
        <v>23.27</v>
      </c>
      <c r="S86" s="111">
        <v>14.2</v>
      </c>
      <c r="T86" s="111">
        <v>9.07</v>
      </c>
      <c r="U86" s="188"/>
      <c r="AQ86" s="224">
        <v>99.94</v>
      </c>
      <c r="AR86" s="224">
        <v>78.150000000000006</v>
      </c>
      <c r="AW86" s="188"/>
      <c r="AX86" s="111"/>
      <c r="AY86" s="194"/>
      <c r="BI86" s="111"/>
      <c r="BU86" s="135">
        <f>VLOOKUP(D86,EXPLORACION!$A$2:$P$529,15,FALSE)</f>
        <v>4961751.6583000002</v>
      </c>
      <c r="BV86" s="135">
        <f>VLOOKUP(D86,EXPLORACION!$A$2:$P$529,16,FALSE)</f>
        <v>2172659.8752000001</v>
      </c>
      <c r="BW86" s="229"/>
    </row>
    <row r="87" spans="1:75" s="143" customFormat="1" ht="14.1" hidden="1" customHeight="1">
      <c r="A87" s="130" t="str">
        <f t="shared" si="14"/>
        <v>UPT1P6E16M38</v>
      </c>
      <c r="B87" s="130" t="str">
        <f t="shared" si="15"/>
        <v>UPT1P6E16</v>
      </c>
      <c r="C87" s="130" t="str">
        <f t="shared" si="16"/>
        <v>UPT1P6M38</v>
      </c>
      <c r="D87" s="130" t="str">
        <f t="shared" si="17"/>
        <v>UPT1P6</v>
      </c>
      <c r="E87" s="130" t="str">
        <f t="shared" si="18"/>
        <v>UPT1</v>
      </c>
      <c r="F87" s="111" t="s">
        <v>277</v>
      </c>
      <c r="G87" s="111">
        <v>1</v>
      </c>
      <c r="H87" s="111">
        <v>6</v>
      </c>
      <c r="I87" s="111" t="s">
        <v>8</v>
      </c>
      <c r="J87" s="111">
        <v>16</v>
      </c>
      <c r="K87" s="111">
        <f t="shared" si="13"/>
        <v>38</v>
      </c>
      <c r="L87" s="111"/>
      <c r="M87" s="191">
        <v>34</v>
      </c>
      <c r="N87" s="192">
        <v>34.299999999999997</v>
      </c>
      <c r="O87" s="137">
        <f t="shared" si="19"/>
        <v>34.15</v>
      </c>
      <c r="P87" s="141" t="s">
        <v>285</v>
      </c>
      <c r="Q87" s="224">
        <v>26.666666666666661</v>
      </c>
      <c r="R87" s="111">
        <v>39.74</v>
      </c>
      <c r="S87" s="111">
        <v>31.64</v>
      </c>
      <c r="T87" s="111">
        <v>8.1000000000000014</v>
      </c>
      <c r="U87" s="188"/>
      <c r="AQ87" s="224"/>
      <c r="AR87" s="224"/>
      <c r="AW87" s="188"/>
      <c r="AX87" s="111"/>
      <c r="AY87" s="194"/>
      <c r="BI87" s="111"/>
      <c r="BN87" s="143">
        <v>40</v>
      </c>
      <c r="BU87" s="135">
        <f>VLOOKUP(D87,EXPLORACION!$A$2:$P$529,15,FALSE)</f>
        <v>4961751.6583000002</v>
      </c>
      <c r="BV87" s="135">
        <f>VLOOKUP(D87,EXPLORACION!$A$2:$P$529,16,FALSE)</f>
        <v>2172659.8752000001</v>
      </c>
      <c r="BW87" s="229"/>
    </row>
    <row r="88" spans="1:75" s="143" customFormat="1" ht="13.5" hidden="1" customHeight="1">
      <c r="A88" s="130" t="str">
        <f t="shared" si="14"/>
        <v>UPT1P7E1M1</v>
      </c>
      <c r="B88" s="130" t="str">
        <f t="shared" si="15"/>
        <v>UPT1P7E1</v>
      </c>
      <c r="C88" s="130" t="str">
        <f t="shared" si="16"/>
        <v>UPT1P7M1</v>
      </c>
      <c r="D88" s="130" t="str">
        <f t="shared" si="17"/>
        <v>UPT1P7</v>
      </c>
      <c r="E88" s="130" t="str">
        <f t="shared" si="18"/>
        <v>UPT1</v>
      </c>
      <c r="F88" s="111" t="s">
        <v>277</v>
      </c>
      <c r="G88" s="111">
        <v>1</v>
      </c>
      <c r="H88" s="111">
        <v>7</v>
      </c>
      <c r="I88" s="111" t="s">
        <v>8</v>
      </c>
      <c r="J88" s="111">
        <v>1</v>
      </c>
      <c r="K88" s="111">
        <v>1</v>
      </c>
      <c r="L88" s="111"/>
      <c r="M88" s="191">
        <v>0.5</v>
      </c>
      <c r="N88" s="192">
        <v>0.8</v>
      </c>
      <c r="O88" s="137">
        <f t="shared" si="19"/>
        <v>0.65</v>
      </c>
      <c r="P88" s="141"/>
      <c r="Q88" s="224"/>
      <c r="R88" s="111"/>
      <c r="S88" s="111"/>
      <c r="T88" s="111"/>
      <c r="U88" s="188"/>
      <c r="W88" s="194"/>
      <c r="AQ88" s="224"/>
      <c r="AR88" s="224"/>
      <c r="AW88" s="188"/>
      <c r="AX88" s="111"/>
      <c r="AY88" s="194"/>
      <c r="BE88" s="194"/>
      <c r="BI88" s="111"/>
      <c r="BU88" s="135">
        <f>VLOOKUP(D88,EXPLORACION!$A$2:$P$529,15,FALSE)</f>
        <v>4961461.9636000004</v>
      </c>
      <c r="BV88" s="135">
        <f>VLOOKUP(D88,EXPLORACION!$A$2:$P$529,16,FALSE)</f>
        <v>2171593.3226000001</v>
      </c>
      <c r="BW88" s="229"/>
    </row>
    <row r="89" spans="1:75" s="143" customFormat="1" ht="13.5" hidden="1" customHeight="1">
      <c r="A89" s="130" t="str">
        <f t="shared" si="14"/>
        <v>UPT1P7E1M2</v>
      </c>
      <c r="B89" s="130" t="str">
        <f t="shared" si="15"/>
        <v>UPT1P7E1</v>
      </c>
      <c r="C89" s="130" t="str">
        <f t="shared" si="16"/>
        <v>UPT1P7M2</v>
      </c>
      <c r="D89" s="130" t="str">
        <f t="shared" si="17"/>
        <v>UPT1P7</v>
      </c>
      <c r="E89" s="130" t="str">
        <f t="shared" si="18"/>
        <v>UPT1</v>
      </c>
      <c r="F89" s="111" t="s">
        <v>277</v>
      </c>
      <c r="G89" s="111">
        <v>1</v>
      </c>
      <c r="H89" s="111">
        <v>7</v>
      </c>
      <c r="I89" s="111" t="s">
        <v>8</v>
      </c>
      <c r="J89" s="111">
        <v>1</v>
      </c>
      <c r="K89" s="111">
        <f t="shared" ref="K89:K120" si="20">K88+1</f>
        <v>2</v>
      </c>
      <c r="L89" s="111"/>
      <c r="M89" s="191">
        <v>1.5</v>
      </c>
      <c r="N89" s="192">
        <v>1.95</v>
      </c>
      <c r="O89" s="137">
        <f t="shared" si="19"/>
        <v>1.7250000000000001</v>
      </c>
      <c r="P89" s="141" t="s">
        <v>284</v>
      </c>
      <c r="Q89" s="224">
        <v>14.639351259069567</v>
      </c>
      <c r="R89" s="111">
        <v>32.54</v>
      </c>
      <c r="S89" s="111">
        <v>21.89</v>
      </c>
      <c r="T89" s="111">
        <v>10.649999999999999</v>
      </c>
      <c r="U89" s="188"/>
      <c r="W89" s="194">
        <v>2.552</v>
      </c>
      <c r="AQ89" s="224">
        <v>99.54</v>
      </c>
      <c r="AR89" s="224">
        <v>82.68</v>
      </c>
      <c r="AW89" s="188"/>
      <c r="AX89" s="111"/>
      <c r="AY89" s="194"/>
      <c r="BE89" s="194">
        <v>2.552</v>
      </c>
      <c r="BI89" s="111"/>
      <c r="BU89" s="135">
        <f>VLOOKUP(D89,EXPLORACION!$A$2:$P$529,15,FALSE)</f>
        <v>4961461.9636000004</v>
      </c>
      <c r="BV89" s="135">
        <f>VLOOKUP(D89,EXPLORACION!$A$2:$P$529,16,FALSE)</f>
        <v>2171593.3226000001</v>
      </c>
      <c r="BW89" s="229"/>
    </row>
    <row r="90" spans="1:75" s="143" customFormat="1" ht="13.5" hidden="1" customHeight="1">
      <c r="A90" s="130" t="str">
        <f t="shared" si="14"/>
        <v>UPT1P7E1M3</v>
      </c>
      <c r="B90" s="130" t="str">
        <f t="shared" si="15"/>
        <v>UPT1P7E1</v>
      </c>
      <c r="C90" s="130" t="str">
        <f t="shared" si="16"/>
        <v>UPT1P7M3</v>
      </c>
      <c r="D90" s="130" t="str">
        <f t="shared" si="17"/>
        <v>UPT1P7</v>
      </c>
      <c r="E90" s="130" t="str">
        <f t="shared" si="18"/>
        <v>UPT1</v>
      </c>
      <c r="F90" s="111" t="s">
        <v>277</v>
      </c>
      <c r="G90" s="111">
        <v>1</v>
      </c>
      <c r="H90" s="111">
        <v>7</v>
      </c>
      <c r="I90" s="111" t="s">
        <v>8</v>
      </c>
      <c r="J90" s="111">
        <v>1</v>
      </c>
      <c r="K90" s="111">
        <f t="shared" si="20"/>
        <v>3</v>
      </c>
      <c r="L90" s="111"/>
      <c r="M90" s="191">
        <v>2</v>
      </c>
      <c r="N90" s="192">
        <v>2.4</v>
      </c>
      <c r="O90" s="137">
        <f t="shared" si="19"/>
        <v>2.2000000000000002</v>
      </c>
      <c r="P90" s="141" t="s">
        <v>284</v>
      </c>
      <c r="Q90" s="224">
        <v>16.285580961269261</v>
      </c>
      <c r="R90" s="111">
        <v>43.46</v>
      </c>
      <c r="S90" s="111">
        <v>20.079999999999998</v>
      </c>
      <c r="T90" s="111">
        <v>23.380000000000003</v>
      </c>
      <c r="U90" s="188"/>
      <c r="W90" s="194">
        <v>2.71</v>
      </c>
      <c r="AQ90" s="224">
        <v>99.5</v>
      </c>
      <c r="AR90" s="224">
        <v>84.2</v>
      </c>
      <c r="AW90" s="188"/>
      <c r="AX90" s="111"/>
      <c r="AY90" s="194"/>
      <c r="BE90" s="194">
        <v>2.71</v>
      </c>
      <c r="BI90" s="111"/>
      <c r="BU90" s="135">
        <f>VLOOKUP(D90,EXPLORACION!$A$2:$P$529,15,FALSE)</f>
        <v>4961461.9636000004</v>
      </c>
      <c r="BV90" s="135">
        <f>VLOOKUP(D90,EXPLORACION!$A$2:$P$529,16,FALSE)</f>
        <v>2171593.3226000001</v>
      </c>
      <c r="BW90" s="229"/>
    </row>
    <row r="91" spans="1:75" s="143" customFormat="1" ht="13.5" hidden="1" customHeight="1">
      <c r="A91" s="130" t="str">
        <f t="shared" si="14"/>
        <v>UPT1P7E1M4</v>
      </c>
      <c r="B91" s="130" t="str">
        <f t="shared" si="15"/>
        <v>UPT1P7E1</v>
      </c>
      <c r="C91" s="130" t="str">
        <f t="shared" si="16"/>
        <v>UPT1P7M4</v>
      </c>
      <c r="D91" s="130" t="str">
        <f t="shared" si="17"/>
        <v>UPT1P7</v>
      </c>
      <c r="E91" s="130" t="str">
        <f t="shared" si="18"/>
        <v>UPT1</v>
      </c>
      <c r="F91" s="111" t="s">
        <v>277</v>
      </c>
      <c r="G91" s="111">
        <v>1</v>
      </c>
      <c r="H91" s="111">
        <v>7</v>
      </c>
      <c r="I91" s="111" t="s">
        <v>8</v>
      </c>
      <c r="J91" s="111">
        <v>1</v>
      </c>
      <c r="K91" s="111">
        <f t="shared" si="20"/>
        <v>4</v>
      </c>
      <c r="L91" s="111"/>
      <c r="M91" s="191">
        <v>2.5</v>
      </c>
      <c r="N91" s="192">
        <v>2.95</v>
      </c>
      <c r="O91" s="137">
        <f t="shared" si="19"/>
        <v>2.7250000000000001</v>
      </c>
      <c r="P91" s="141" t="s">
        <v>284</v>
      </c>
      <c r="Q91" s="224">
        <v>28.33333333333335</v>
      </c>
      <c r="R91" s="111">
        <v>27.79</v>
      </c>
      <c r="S91" s="111">
        <v>19.89</v>
      </c>
      <c r="T91" s="111">
        <v>7.8999999999999986</v>
      </c>
      <c r="U91" s="188"/>
      <c r="W91" s="194">
        <v>1.637</v>
      </c>
      <c r="AQ91" s="224">
        <v>99.67</v>
      </c>
      <c r="AR91" s="224">
        <v>93.25</v>
      </c>
      <c r="AW91" s="188"/>
      <c r="AX91" s="111"/>
      <c r="AY91" s="194"/>
      <c r="BE91" s="194">
        <v>1.637</v>
      </c>
      <c r="BI91" s="111"/>
      <c r="BU91" s="135">
        <f>VLOOKUP(D91,EXPLORACION!$A$2:$P$529,15,FALSE)</f>
        <v>4961461.9636000004</v>
      </c>
      <c r="BV91" s="135">
        <f>VLOOKUP(D91,EXPLORACION!$A$2:$P$529,16,FALSE)</f>
        <v>2171593.3226000001</v>
      </c>
      <c r="BW91" s="229"/>
    </row>
    <row r="92" spans="1:75" s="143" customFormat="1" ht="13.5" hidden="1" customHeight="1">
      <c r="A92" s="130" t="str">
        <f t="shared" si="14"/>
        <v>UPT1P7E1M5</v>
      </c>
      <c r="B92" s="130" t="str">
        <f t="shared" si="15"/>
        <v>UPT1P7E1</v>
      </c>
      <c r="C92" s="130" t="str">
        <f t="shared" si="16"/>
        <v>UPT1P7M5</v>
      </c>
      <c r="D92" s="130" t="str">
        <f t="shared" si="17"/>
        <v>UPT1P7</v>
      </c>
      <c r="E92" s="130" t="str">
        <f t="shared" si="18"/>
        <v>UPT1</v>
      </c>
      <c r="F92" s="111" t="s">
        <v>277</v>
      </c>
      <c r="G92" s="111">
        <v>1</v>
      </c>
      <c r="H92" s="111">
        <v>7</v>
      </c>
      <c r="I92" s="111" t="s">
        <v>8</v>
      </c>
      <c r="J92" s="111">
        <v>1</v>
      </c>
      <c r="K92" s="111">
        <f t="shared" si="20"/>
        <v>5</v>
      </c>
      <c r="L92" s="111"/>
      <c r="M92" s="191">
        <v>3</v>
      </c>
      <c r="N92" s="192">
        <v>3.4</v>
      </c>
      <c r="O92" s="137">
        <f t="shared" si="19"/>
        <v>3.2</v>
      </c>
      <c r="P92" s="141"/>
      <c r="Q92" s="224"/>
      <c r="R92" s="111"/>
      <c r="S92" s="111"/>
      <c r="T92" s="111"/>
      <c r="U92" s="188"/>
      <c r="W92" s="194"/>
      <c r="AQ92" s="224"/>
      <c r="AR92" s="224"/>
      <c r="AW92" s="188"/>
      <c r="AX92" s="111"/>
      <c r="AY92" s="194"/>
      <c r="BE92" s="194"/>
      <c r="BI92" s="111"/>
      <c r="BU92" s="135">
        <f>VLOOKUP(D92,EXPLORACION!$A$2:$P$529,15,FALSE)</f>
        <v>4961461.9636000004</v>
      </c>
      <c r="BV92" s="135">
        <f>VLOOKUP(D92,EXPLORACION!$A$2:$P$529,16,FALSE)</f>
        <v>2171593.3226000001</v>
      </c>
      <c r="BW92" s="229"/>
    </row>
    <row r="93" spans="1:75" s="143" customFormat="1" ht="13.5" hidden="1" customHeight="1">
      <c r="A93" s="130" t="str">
        <f t="shared" si="14"/>
        <v>UPT1P7E1M6</v>
      </c>
      <c r="B93" s="130" t="str">
        <f t="shared" si="15"/>
        <v>UPT1P7E1</v>
      </c>
      <c r="C93" s="130" t="str">
        <f t="shared" si="16"/>
        <v>UPT1P7M6</v>
      </c>
      <c r="D93" s="130" t="str">
        <f t="shared" si="17"/>
        <v>UPT1P7</v>
      </c>
      <c r="E93" s="130" t="str">
        <f t="shared" si="18"/>
        <v>UPT1</v>
      </c>
      <c r="F93" s="111" t="s">
        <v>277</v>
      </c>
      <c r="G93" s="111">
        <v>1</v>
      </c>
      <c r="H93" s="111">
        <v>7</v>
      </c>
      <c r="I93" s="111" t="s">
        <v>8</v>
      </c>
      <c r="J93" s="111">
        <v>1</v>
      </c>
      <c r="K93" s="111">
        <f t="shared" si="20"/>
        <v>6</v>
      </c>
      <c r="L93" s="111"/>
      <c r="M93" s="191">
        <v>3.45</v>
      </c>
      <c r="N93" s="192">
        <v>3.55</v>
      </c>
      <c r="O93" s="137">
        <f t="shared" si="19"/>
        <v>3.5</v>
      </c>
      <c r="P93" s="141"/>
      <c r="Q93" s="224">
        <v>35.789919525624718</v>
      </c>
      <c r="R93" s="111"/>
      <c r="S93" s="111"/>
      <c r="T93" s="111"/>
      <c r="U93" s="188"/>
      <c r="W93" s="194"/>
      <c r="AQ93" s="224"/>
      <c r="AR93" s="224"/>
      <c r="AW93" s="188"/>
      <c r="AX93" s="111"/>
      <c r="AY93" s="194"/>
      <c r="BE93" s="194"/>
      <c r="BI93" s="111"/>
      <c r="BU93" s="135">
        <f>VLOOKUP(D93,EXPLORACION!$A$2:$P$529,15,FALSE)</f>
        <v>4961461.9636000004</v>
      </c>
      <c r="BV93" s="135">
        <f>VLOOKUP(D93,EXPLORACION!$A$2:$P$529,16,FALSE)</f>
        <v>2171593.3226000001</v>
      </c>
      <c r="BW93" s="229"/>
    </row>
    <row r="94" spans="1:75" s="143" customFormat="1" ht="13.5" hidden="1" customHeight="1">
      <c r="A94" s="130" t="str">
        <f t="shared" si="14"/>
        <v>UPT1P7E1M7</v>
      </c>
      <c r="B94" s="130" t="str">
        <f t="shared" si="15"/>
        <v>UPT1P7E1</v>
      </c>
      <c r="C94" s="130" t="str">
        <f t="shared" si="16"/>
        <v>UPT1P7M7</v>
      </c>
      <c r="D94" s="130" t="str">
        <f t="shared" si="17"/>
        <v>UPT1P7</v>
      </c>
      <c r="E94" s="130" t="str">
        <f t="shared" si="18"/>
        <v>UPT1</v>
      </c>
      <c r="F94" s="111" t="s">
        <v>277</v>
      </c>
      <c r="G94" s="111">
        <v>1</v>
      </c>
      <c r="H94" s="111">
        <v>7</v>
      </c>
      <c r="I94" s="111" t="s">
        <v>8</v>
      </c>
      <c r="J94" s="111">
        <v>1</v>
      </c>
      <c r="K94" s="111">
        <f t="shared" si="20"/>
        <v>7</v>
      </c>
      <c r="L94" s="111"/>
      <c r="M94" s="191">
        <v>3.55</v>
      </c>
      <c r="N94" s="192">
        <v>4</v>
      </c>
      <c r="O94" s="137">
        <f t="shared" si="19"/>
        <v>3.7749999999999999</v>
      </c>
      <c r="P94" s="141" t="s">
        <v>295</v>
      </c>
      <c r="Q94" s="224">
        <v>40.410958904109592</v>
      </c>
      <c r="R94" s="111">
        <v>50.88</v>
      </c>
      <c r="S94" s="111">
        <v>29.13</v>
      </c>
      <c r="T94" s="111">
        <v>21.750000000000004</v>
      </c>
      <c r="U94" s="188"/>
      <c r="W94" s="194">
        <v>2.363</v>
      </c>
      <c r="AQ94" s="224"/>
      <c r="AR94" s="224"/>
      <c r="AW94" s="188"/>
      <c r="AX94" s="111"/>
      <c r="AY94" s="194"/>
      <c r="BE94" s="194">
        <v>2.363</v>
      </c>
      <c r="BI94" s="111"/>
      <c r="BU94" s="135">
        <f>VLOOKUP(D94,EXPLORACION!$A$2:$P$529,15,FALSE)</f>
        <v>4961461.9636000004</v>
      </c>
      <c r="BV94" s="135">
        <f>VLOOKUP(D94,EXPLORACION!$A$2:$P$529,16,FALSE)</f>
        <v>2171593.3226000001</v>
      </c>
      <c r="BW94" s="229"/>
    </row>
    <row r="95" spans="1:75" s="143" customFormat="1" ht="13.5" hidden="1" customHeight="1">
      <c r="A95" s="130" t="str">
        <f t="shared" si="14"/>
        <v>UPT1P7E1M8</v>
      </c>
      <c r="B95" s="130" t="str">
        <f t="shared" si="15"/>
        <v>UPT1P7E1</v>
      </c>
      <c r="C95" s="130" t="str">
        <f t="shared" si="16"/>
        <v>UPT1P7M8</v>
      </c>
      <c r="D95" s="130" t="str">
        <f t="shared" si="17"/>
        <v>UPT1P7</v>
      </c>
      <c r="E95" s="130" t="str">
        <f t="shared" si="18"/>
        <v>UPT1</v>
      </c>
      <c r="F95" s="111" t="s">
        <v>277</v>
      </c>
      <c r="G95" s="111">
        <v>1</v>
      </c>
      <c r="H95" s="111">
        <v>7</v>
      </c>
      <c r="I95" s="111" t="s">
        <v>8</v>
      </c>
      <c r="J95" s="111">
        <v>1</v>
      </c>
      <c r="K95" s="111">
        <f t="shared" si="20"/>
        <v>8</v>
      </c>
      <c r="L95" s="111"/>
      <c r="M95" s="191">
        <v>4</v>
      </c>
      <c r="N95" s="192">
        <v>4.4000000000000004</v>
      </c>
      <c r="O95" s="137">
        <f t="shared" si="19"/>
        <v>4.2</v>
      </c>
      <c r="P95" s="141" t="s">
        <v>285</v>
      </c>
      <c r="Q95" s="224">
        <v>35.723514211886311</v>
      </c>
      <c r="R95" s="111">
        <v>49.67</v>
      </c>
      <c r="S95" s="111">
        <v>31.76</v>
      </c>
      <c r="T95" s="111">
        <v>17.91</v>
      </c>
      <c r="U95" s="188"/>
      <c r="W95" s="194">
        <v>2.5</v>
      </c>
      <c r="AQ95" s="224"/>
      <c r="AR95" s="224"/>
      <c r="AW95" s="188"/>
      <c r="AX95" s="111"/>
      <c r="AY95" s="194"/>
      <c r="BE95" s="194">
        <v>2.5</v>
      </c>
      <c r="BI95" s="111"/>
      <c r="BU95" s="135">
        <f>VLOOKUP(D95,EXPLORACION!$A$2:$P$529,15,FALSE)</f>
        <v>4961461.9636000004</v>
      </c>
      <c r="BV95" s="135">
        <f>VLOOKUP(D95,EXPLORACION!$A$2:$P$529,16,FALSE)</f>
        <v>2171593.3226000001</v>
      </c>
      <c r="BW95" s="229"/>
    </row>
    <row r="96" spans="1:75" s="143" customFormat="1" ht="13.5" hidden="1" customHeight="1">
      <c r="A96" s="130" t="str">
        <f t="shared" si="14"/>
        <v>UPT1P7E1M9</v>
      </c>
      <c r="B96" s="130" t="str">
        <f t="shared" si="15"/>
        <v>UPT1P7E1</v>
      </c>
      <c r="C96" s="130" t="str">
        <f t="shared" si="16"/>
        <v>UPT1P7M9</v>
      </c>
      <c r="D96" s="130" t="str">
        <f t="shared" si="17"/>
        <v>UPT1P7</v>
      </c>
      <c r="E96" s="130" t="str">
        <f t="shared" si="18"/>
        <v>UPT1</v>
      </c>
      <c r="F96" s="111" t="s">
        <v>277</v>
      </c>
      <c r="G96" s="111">
        <v>1</v>
      </c>
      <c r="H96" s="111">
        <v>7</v>
      </c>
      <c r="I96" s="111" t="s">
        <v>8</v>
      </c>
      <c r="J96" s="111">
        <v>1</v>
      </c>
      <c r="K96" s="111">
        <f t="shared" si="20"/>
        <v>9</v>
      </c>
      <c r="L96" s="111"/>
      <c r="M96" s="191">
        <v>4.5</v>
      </c>
      <c r="N96" s="192">
        <v>4.95</v>
      </c>
      <c r="O96" s="137">
        <f t="shared" si="19"/>
        <v>4.7249999999999996</v>
      </c>
      <c r="P96" s="141" t="s">
        <v>338</v>
      </c>
      <c r="Q96" s="224">
        <v>41.14321608040202</v>
      </c>
      <c r="R96" s="111">
        <v>50.23</v>
      </c>
      <c r="S96" s="111">
        <v>32.89</v>
      </c>
      <c r="T96" s="111">
        <v>17.339999999999996</v>
      </c>
      <c r="U96" s="188"/>
      <c r="W96" s="194">
        <v>2.5019999999999998</v>
      </c>
      <c r="AQ96" s="224">
        <v>100</v>
      </c>
      <c r="AR96" s="224">
        <v>97.8</v>
      </c>
      <c r="AW96" s="188"/>
      <c r="AX96" s="111"/>
      <c r="AY96" s="194"/>
      <c r="BE96" s="194">
        <v>2.5019999999999998</v>
      </c>
      <c r="BI96" s="111"/>
      <c r="BU96" s="135">
        <f>VLOOKUP(D96,EXPLORACION!$A$2:$P$529,15,FALSE)</f>
        <v>4961461.9636000004</v>
      </c>
      <c r="BV96" s="135">
        <f>VLOOKUP(D96,EXPLORACION!$A$2:$P$529,16,FALSE)</f>
        <v>2171593.3226000001</v>
      </c>
      <c r="BW96" s="229"/>
    </row>
    <row r="97" spans="1:75" s="143" customFormat="1" ht="13.5" hidden="1" customHeight="1">
      <c r="A97" s="130" t="str">
        <f t="shared" si="14"/>
        <v>UPT1P7E1M10</v>
      </c>
      <c r="B97" s="130" t="str">
        <f t="shared" si="15"/>
        <v>UPT1P7E1</v>
      </c>
      <c r="C97" s="130" t="str">
        <f t="shared" si="16"/>
        <v>UPT1P7M10</v>
      </c>
      <c r="D97" s="130" t="str">
        <f t="shared" si="17"/>
        <v>UPT1P7</v>
      </c>
      <c r="E97" s="130" t="str">
        <f t="shared" si="18"/>
        <v>UPT1</v>
      </c>
      <c r="F97" s="111" t="s">
        <v>277</v>
      </c>
      <c r="G97" s="111">
        <v>1</v>
      </c>
      <c r="H97" s="111">
        <v>7</v>
      </c>
      <c r="I97" s="111" t="s">
        <v>8</v>
      </c>
      <c r="J97" s="111">
        <v>1</v>
      </c>
      <c r="K97" s="111">
        <f t="shared" si="20"/>
        <v>10</v>
      </c>
      <c r="L97" s="111"/>
      <c r="M97" s="191">
        <v>5</v>
      </c>
      <c r="N97" s="192">
        <v>5.4</v>
      </c>
      <c r="O97" s="137">
        <f t="shared" si="19"/>
        <v>5.2</v>
      </c>
      <c r="P97" s="141" t="s">
        <v>339</v>
      </c>
      <c r="Q97" s="224">
        <v>44.816586921850082</v>
      </c>
      <c r="R97" s="111">
        <v>51.31</v>
      </c>
      <c r="S97" s="111">
        <v>34.4</v>
      </c>
      <c r="T97" s="111">
        <v>16.910000000000004</v>
      </c>
      <c r="U97" s="188"/>
      <c r="W97" s="194">
        <v>2.4609999999999999</v>
      </c>
      <c r="AQ97" s="224">
        <v>100</v>
      </c>
      <c r="AR97" s="224">
        <v>95.46</v>
      </c>
      <c r="AW97" s="188"/>
      <c r="AX97" s="111"/>
      <c r="AY97" s="194"/>
      <c r="BE97" s="194">
        <v>2.4609999999999999</v>
      </c>
      <c r="BI97" s="111"/>
      <c r="BU97" s="135">
        <f>VLOOKUP(D97,EXPLORACION!$A$2:$P$529,15,FALSE)</f>
        <v>4961461.9636000004</v>
      </c>
      <c r="BV97" s="135">
        <f>VLOOKUP(D97,EXPLORACION!$A$2:$P$529,16,FALSE)</f>
        <v>2171593.3226000001</v>
      </c>
      <c r="BW97" s="229"/>
    </row>
    <row r="98" spans="1:75" s="143" customFormat="1" ht="13.5" hidden="1" customHeight="1">
      <c r="A98" s="130" t="str">
        <f t="shared" si="14"/>
        <v>UPT1P7E1M11</v>
      </c>
      <c r="B98" s="130" t="str">
        <f t="shared" si="15"/>
        <v>UPT1P7E1</v>
      </c>
      <c r="C98" s="130" t="str">
        <f t="shared" si="16"/>
        <v>UPT1P7M11</v>
      </c>
      <c r="D98" s="130" t="str">
        <f t="shared" si="17"/>
        <v>UPT1P7</v>
      </c>
      <c r="E98" s="130" t="str">
        <f t="shared" si="18"/>
        <v>UPT1</v>
      </c>
      <c r="F98" s="111" t="s">
        <v>277</v>
      </c>
      <c r="G98" s="111">
        <v>1</v>
      </c>
      <c r="H98" s="111">
        <v>7</v>
      </c>
      <c r="I98" s="111" t="s">
        <v>8</v>
      </c>
      <c r="J98" s="111">
        <v>1</v>
      </c>
      <c r="K98" s="111">
        <f t="shared" si="20"/>
        <v>11</v>
      </c>
      <c r="L98" s="111"/>
      <c r="M98" s="191">
        <v>5.5</v>
      </c>
      <c r="N98" s="192">
        <v>5.95</v>
      </c>
      <c r="O98" s="137">
        <f t="shared" si="19"/>
        <v>5.7249999999999996</v>
      </c>
      <c r="P98" s="141" t="s">
        <v>337</v>
      </c>
      <c r="Q98" s="224">
        <v>39.164305949008444</v>
      </c>
      <c r="R98" s="111">
        <v>48.17</v>
      </c>
      <c r="S98" s="111">
        <v>28.18</v>
      </c>
      <c r="T98" s="111">
        <v>19.990000000000002</v>
      </c>
      <c r="U98" s="188"/>
      <c r="W98" s="194">
        <v>2.464</v>
      </c>
      <c r="AQ98" s="224">
        <v>100</v>
      </c>
      <c r="AR98" s="224">
        <v>97.97</v>
      </c>
      <c r="AW98" s="188"/>
      <c r="AX98" s="111"/>
      <c r="AY98" s="194"/>
      <c r="BE98" s="194">
        <v>2.464</v>
      </c>
      <c r="BI98" s="111"/>
      <c r="BU98" s="135">
        <f>VLOOKUP(D98,EXPLORACION!$A$2:$P$529,15,FALSE)</f>
        <v>4961461.9636000004</v>
      </c>
      <c r="BV98" s="135">
        <f>VLOOKUP(D98,EXPLORACION!$A$2:$P$529,16,FALSE)</f>
        <v>2171593.3226000001</v>
      </c>
      <c r="BW98" s="229"/>
    </row>
    <row r="99" spans="1:75" s="143" customFormat="1" ht="13.5" hidden="1" customHeight="1">
      <c r="A99" s="130" t="str">
        <f t="shared" si="14"/>
        <v>UPT1P7E1M12</v>
      </c>
      <c r="B99" s="130" t="str">
        <f t="shared" si="15"/>
        <v>UPT1P7E1</v>
      </c>
      <c r="C99" s="130" t="str">
        <f t="shared" si="16"/>
        <v>UPT1P7M12</v>
      </c>
      <c r="D99" s="130" t="str">
        <f t="shared" si="17"/>
        <v>UPT1P7</v>
      </c>
      <c r="E99" s="130" t="str">
        <f t="shared" si="18"/>
        <v>UPT1</v>
      </c>
      <c r="F99" s="111" t="s">
        <v>277</v>
      </c>
      <c r="G99" s="111">
        <v>1</v>
      </c>
      <c r="H99" s="111">
        <v>7</v>
      </c>
      <c r="I99" s="111" t="s">
        <v>8</v>
      </c>
      <c r="J99" s="111">
        <v>1</v>
      </c>
      <c r="K99" s="111">
        <f t="shared" si="20"/>
        <v>12</v>
      </c>
      <c r="L99" s="111"/>
      <c r="M99" s="191">
        <v>5.95</v>
      </c>
      <c r="N99" s="192">
        <v>6.05</v>
      </c>
      <c r="O99" s="137">
        <f t="shared" si="19"/>
        <v>6</v>
      </c>
      <c r="P99" s="141" t="s">
        <v>337</v>
      </c>
      <c r="Q99" s="224">
        <v>28.33</v>
      </c>
      <c r="R99" s="111">
        <v>46.69</v>
      </c>
      <c r="S99" s="111">
        <v>28.22</v>
      </c>
      <c r="T99" s="111">
        <v>18.47</v>
      </c>
      <c r="U99" s="188"/>
      <c r="W99" s="194"/>
      <c r="AQ99" s="224"/>
      <c r="AR99" s="224"/>
      <c r="AW99" s="188"/>
      <c r="AX99" s="111"/>
      <c r="AY99" s="194"/>
      <c r="BE99" s="194"/>
      <c r="BI99" s="111"/>
      <c r="BU99" s="135">
        <f>VLOOKUP(D99,EXPLORACION!$A$2:$P$529,15,FALSE)</f>
        <v>4961461.9636000004</v>
      </c>
      <c r="BV99" s="135">
        <f>VLOOKUP(D99,EXPLORACION!$A$2:$P$529,16,FALSE)</f>
        <v>2171593.3226000001</v>
      </c>
      <c r="BW99" s="229"/>
    </row>
    <row r="100" spans="1:75" s="143" customFormat="1" ht="13.5" hidden="1" customHeight="1">
      <c r="A100" s="130" t="str">
        <f t="shared" si="14"/>
        <v>UPT1P7E1M13</v>
      </c>
      <c r="B100" s="130" t="str">
        <f t="shared" si="15"/>
        <v>UPT1P7E1</v>
      </c>
      <c r="C100" s="130" t="str">
        <f t="shared" si="16"/>
        <v>UPT1P7M13</v>
      </c>
      <c r="D100" s="130" t="str">
        <f t="shared" si="17"/>
        <v>UPT1P7</v>
      </c>
      <c r="E100" s="130" t="str">
        <f t="shared" si="18"/>
        <v>UPT1</v>
      </c>
      <c r="F100" s="111" t="s">
        <v>277</v>
      </c>
      <c r="G100" s="111">
        <v>1</v>
      </c>
      <c r="H100" s="111">
        <v>7</v>
      </c>
      <c r="I100" s="111" t="s">
        <v>8</v>
      </c>
      <c r="J100" s="111">
        <v>1</v>
      </c>
      <c r="K100" s="111">
        <f t="shared" si="20"/>
        <v>13</v>
      </c>
      <c r="L100" s="111"/>
      <c r="M100" s="191">
        <v>6.05</v>
      </c>
      <c r="N100" s="192">
        <v>6.55</v>
      </c>
      <c r="O100" s="137">
        <f t="shared" si="19"/>
        <v>6.3</v>
      </c>
      <c r="P100" s="141"/>
      <c r="Q100" s="224">
        <v>53.414882772680919</v>
      </c>
      <c r="R100" s="111"/>
      <c r="S100" s="111"/>
      <c r="T100" s="111"/>
      <c r="U100" s="188"/>
      <c r="W100" s="194"/>
      <c r="AQ100" s="224"/>
      <c r="AR100" s="224"/>
      <c r="AW100" s="188"/>
      <c r="AX100" s="111"/>
      <c r="AY100" s="194"/>
      <c r="BE100" s="194"/>
      <c r="BI100" s="111"/>
      <c r="BU100" s="135">
        <f>VLOOKUP(D100,EXPLORACION!$A$2:$P$529,15,FALSE)</f>
        <v>4961461.9636000004</v>
      </c>
      <c r="BV100" s="135">
        <f>VLOOKUP(D100,EXPLORACION!$A$2:$P$529,16,FALSE)</f>
        <v>2171593.3226000001</v>
      </c>
      <c r="BW100" s="229"/>
    </row>
    <row r="101" spans="1:75" s="143" customFormat="1" ht="13.5" hidden="1" customHeight="1">
      <c r="A101" s="130" t="str">
        <f t="shared" si="14"/>
        <v>UPT1P7E1M14</v>
      </c>
      <c r="B101" s="130" t="str">
        <f t="shared" si="15"/>
        <v>UPT1P7E1</v>
      </c>
      <c r="C101" s="130" t="str">
        <f t="shared" si="16"/>
        <v>UPT1P7M14</v>
      </c>
      <c r="D101" s="130" t="str">
        <f t="shared" si="17"/>
        <v>UPT1P7</v>
      </c>
      <c r="E101" s="130" t="str">
        <f t="shared" si="18"/>
        <v>UPT1</v>
      </c>
      <c r="F101" s="111" t="s">
        <v>277</v>
      </c>
      <c r="G101" s="111">
        <v>1</v>
      </c>
      <c r="H101" s="111">
        <v>7</v>
      </c>
      <c r="I101" s="111" t="s">
        <v>8</v>
      </c>
      <c r="J101" s="111">
        <v>1</v>
      </c>
      <c r="K101" s="111">
        <f t="shared" si="20"/>
        <v>14</v>
      </c>
      <c r="L101" s="111"/>
      <c r="M101" s="191">
        <v>6.55</v>
      </c>
      <c r="N101" s="192">
        <v>6.65</v>
      </c>
      <c r="O101" s="137">
        <f t="shared" si="19"/>
        <v>6.6</v>
      </c>
      <c r="P101" s="141" t="s">
        <v>337</v>
      </c>
      <c r="Q101" s="224">
        <v>41.986455981941297</v>
      </c>
      <c r="R101" s="111">
        <v>47.84</v>
      </c>
      <c r="S101" s="111">
        <v>30.48</v>
      </c>
      <c r="T101" s="111">
        <v>17.360000000000003</v>
      </c>
      <c r="U101" s="188"/>
      <c r="W101" s="194"/>
      <c r="AQ101" s="224"/>
      <c r="AR101" s="224"/>
      <c r="AW101" s="188"/>
      <c r="AX101" s="111"/>
      <c r="AY101" s="194"/>
      <c r="BE101" s="194"/>
      <c r="BI101" s="111"/>
      <c r="BU101" s="135">
        <f>VLOOKUP(D101,EXPLORACION!$A$2:$P$529,15,FALSE)</f>
        <v>4961461.9636000004</v>
      </c>
      <c r="BV101" s="135">
        <f>VLOOKUP(D101,EXPLORACION!$A$2:$P$529,16,FALSE)</f>
        <v>2171593.3226000001</v>
      </c>
      <c r="BW101" s="229"/>
    </row>
    <row r="102" spans="1:75" s="143" customFormat="1" ht="13.5" hidden="1" customHeight="1">
      <c r="A102" s="130" t="str">
        <f t="shared" si="14"/>
        <v>UPT1P7E1M15</v>
      </c>
      <c r="B102" s="130" t="str">
        <f t="shared" si="15"/>
        <v>UPT1P7E1</v>
      </c>
      <c r="C102" s="130" t="str">
        <f t="shared" si="16"/>
        <v>UPT1P7M15</v>
      </c>
      <c r="D102" s="130" t="str">
        <f t="shared" si="17"/>
        <v>UPT1P7</v>
      </c>
      <c r="E102" s="130" t="str">
        <f t="shared" si="18"/>
        <v>UPT1</v>
      </c>
      <c r="F102" s="111" t="s">
        <v>277</v>
      </c>
      <c r="G102" s="111">
        <v>1</v>
      </c>
      <c r="H102" s="111">
        <v>7</v>
      </c>
      <c r="I102" s="111" t="s">
        <v>8</v>
      </c>
      <c r="J102" s="111">
        <v>1</v>
      </c>
      <c r="K102" s="111">
        <f t="shared" si="20"/>
        <v>15</v>
      </c>
      <c r="L102" s="111"/>
      <c r="M102" s="191">
        <v>6.55</v>
      </c>
      <c r="N102" s="192">
        <v>7.1</v>
      </c>
      <c r="O102" s="137">
        <f t="shared" si="19"/>
        <v>6.8249999999999993</v>
      </c>
      <c r="P102" s="141"/>
      <c r="Q102" s="224">
        <v>45.6538170823885</v>
      </c>
      <c r="R102" s="111"/>
      <c r="S102" s="111"/>
      <c r="T102" s="111"/>
      <c r="U102" s="188"/>
      <c r="W102" s="194">
        <v>2.46</v>
      </c>
      <c r="AQ102" s="224">
        <v>100</v>
      </c>
      <c r="AR102" s="224">
        <v>95.46</v>
      </c>
      <c r="AW102" s="188"/>
      <c r="AX102" s="111"/>
      <c r="AY102" s="194"/>
      <c r="BE102" s="194">
        <v>2.46</v>
      </c>
      <c r="BI102" s="111"/>
      <c r="BU102" s="135">
        <f>VLOOKUP(D102,EXPLORACION!$A$2:$P$529,15,FALSE)</f>
        <v>4961461.9636000004</v>
      </c>
      <c r="BV102" s="135">
        <f>VLOOKUP(D102,EXPLORACION!$A$2:$P$529,16,FALSE)</f>
        <v>2171593.3226000001</v>
      </c>
      <c r="BW102" s="229"/>
    </row>
    <row r="103" spans="1:75" s="143" customFormat="1" ht="13.5" hidden="1" customHeight="1">
      <c r="A103" s="130" t="str">
        <f t="shared" si="14"/>
        <v>UPT1P7E1M16</v>
      </c>
      <c r="B103" s="130" t="str">
        <f t="shared" si="15"/>
        <v>UPT1P7E1</v>
      </c>
      <c r="C103" s="130" t="str">
        <f t="shared" si="16"/>
        <v>UPT1P7M16</v>
      </c>
      <c r="D103" s="130" t="str">
        <f t="shared" si="17"/>
        <v>UPT1P7</v>
      </c>
      <c r="E103" s="130" t="str">
        <f t="shared" si="18"/>
        <v>UPT1</v>
      </c>
      <c r="F103" s="111" t="s">
        <v>277</v>
      </c>
      <c r="G103" s="111">
        <v>1</v>
      </c>
      <c r="H103" s="111">
        <v>7</v>
      </c>
      <c r="I103" s="111" t="s">
        <v>8</v>
      </c>
      <c r="J103" s="111">
        <v>1</v>
      </c>
      <c r="K103" s="111">
        <f t="shared" si="20"/>
        <v>16</v>
      </c>
      <c r="L103" s="111"/>
      <c r="M103" s="191">
        <v>7.1</v>
      </c>
      <c r="N103" s="192">
        <v>7.2</v>
      </c>
      <c r="O103" s="137">
        <f t="shared" si="19"/>
        <v>7.15</v>
      </c>
      <c r="P103" s="141"/>
      <c r="Q103" s="224">
        <v>54.916512059369182</v>
      </c>
      <c r="R103" s="111"/>
      <c r="S103" s="111"/>
      <c r="T103" s="111"/>
      <c r="U103" s="188"/>
      <c r="W103" s="194"/>
      <c r="AQ103" s="224"/>
      <c r="AR103" s="224"/>
      <c r="AW103" s="188"/>
      <c r="AX103" s="111"/>
      <c r="AY103" s="194"/>
      <c r="BE103" s="194"/>
      <c r="BI103" s="111"/>
      <c r="BU103" s="135">
        <f>VLOOKUP(D103,EXPLORACION!$A$2:$P$529,15,FALSE)</f>
        <v>4961461.9636000004</v>
      </c>
      <c r="BV103" s="135">
        <f>VLOOKUP(D103,EXPLORACION!$A$2:$P$529,16,FALSE)</f>
        <v>2171593.3226000001</v>
      </c>
      <c r="BW103" s="229"/>
    </row>
    <row r="104" spans="1:75" s="143" customFormat="1" ht="13.5" hidden="1" customHeight="1">
      <c r="A104" s="130" t="str">
        <f t="shared" si="14"/>
        <v>UPT1P7E1M17</v>
      </c>
      <c r="B104" s="130" t="str">
        <f t="shared" si="15"/>
        <v>UPT1P7E1</v>
      </c>
      <c r="C104" s="130" t="str">
        <f t="shared" si="16"/>
        <v>UPT1P7M17</v>
      </c>
      <c r="D104" s="130" t="str">
        <f t="shared" si="17"/>
        <v>UPT1P7</v>
      </c>
      <c r="E104" s="130" t="str">
        <f t="shared" si="18"/>
        <v>UPT1</v>
      </c>
      <c r="F104" s="111" t="s">
        <v>277</v>
      </c>
      <c r="G104" s="111">
        <v>1</v>
      </c>
      <c r="H104" s="111">
        <v>7</v>
      </c>
      <c r="I104" s="111" t="s">
        <v>8</v>
      </c>
      <c r="J104" s="111">
        <v>1</v>
      </c>
      <c r="K104" s="111">
        <f t="shared" si="20"/>
        <v>17</v>
      </c>
      <c r="L104" s="111"/>
      <c r="M104" s="191">
        <v>7.2</v>
      </c>
      <c r="N104" s="192">
        <v>7.7</v>
      </c>
      <c r="O104" s="137">
        <f t="shared" si="19"/>
        <v>7.45</v>
      </c>
      <c r="P104" s="141" t="s">
        <v>339</v>
      </c>
      <c r="Q104" s="224">
        <v>37.458609271523201</v>
      </c>
      <c r="R104" s="111">
        <v>58.79</v>
      </c>
      <c r="S104" s="111">
        <v>44.61</v>
      </c>
      <c r="T104" s="111">
        <v>14.18</v>
      </c>
      <c r="U104" s="188"/>
      <c r="W104" s="194">
        <v>2.46</v>
      </c>
      <c r="AQ104" s="224">
        <v>100</v>
      </c>
      <c r="AR104" s="224">
        <v>100</v>
      </c>
      <c r="AW104" s="188"/>
      <c r="AX104" s="111"/>
      <c r="AY104" s="194"/>
      <c r="BE104" s="194">
        <v>2.46</v>
      </c>
      <c r="BI104" s="111"/>
      <c r="BU104" s="135">
        <f>VLOOKUP(D104,EXPLORACION!$A$2:$P$529,15,FALSE)</f>
        <v>4961461.9636000004</v>
      </c>
      <c r="BV104" s="135">
        <f>VLOOKUP(D104,EXPLORACION!$A$2:$P$529,16,FALSE)</f>
        <v>2171593.3226000001</v>
      </c>
      <c r="BW104" s="229"/>
    </row>
    <row r="105" spans="1:75" s="143" customFormat="1" ht="13.5" hidden="1" customHeight="1">
      <c r="A105" s="130" t="str">
        <f t="shared" si="14"/>
        <v>UPT1P7E1M18</v>
      </c>
      <c r="B105" s="130" t="str">
        <f t="shared" si="15"/>
        <v>UPT1P7E1</v>
      </c>
      <c r="C105" s="130" t="str">
        <f t="shared" si="16"/>
        <v>UPT1P7M18</v>
      </c>
      <c r="D105" s="130" t="str">
        <f t="shared" si="17"/>
        <v>UPT1P7</v>
      </c>
      <c r="E105" s="130" t="str">
        <f t="shared" si="18"/>
        <v>UPT1</v>
      </c>
      <c r="F105" s="111" t="s">
        <v>277</v>
      </c>
      <c r="G105" s="111">
        <v>1</v>
      </c>
      <c r="H105" s="111">
        <v>7</v>
      </c>
      <c r="I105" s="111" t="s">
        <v>8</v>
      </c>
      <c r="J105" s="111">
        <v>1</v>
      </c>
      <c r="K105" s="111">
        <f t="shared" si="20"/>
        <v>18</v>
      </c>
      <c r="L105" s="111"/>
      <c r="M105" s="191">
        <v>7.7</v>
      </c>
      <c r="N105" s="192">
        <v>7.8</v>
      </c>
      <c r="O105" s="137">
        <f t="shared" si="19"/>
        <v>7.75</v>
      </c>
      <c r="P105" s="141"/>
      <c r="Q105" s="224">
        <v>52.134831460674171</v>
      </c>
      <c r="R105" s="111"/>
      <c r="S105" s="111"/>
      <c r="T105" s="111"/>
      <c r="U105" s="188"/>
      <c r="W105" s="194"/>
      <c r="AQ105" s="224"/>
      <c r="AR105" s="224"/>
      <c r="AW105" s="188"/>
      <c r="AX105" s="111"/>
      <c r="AY105" s="194"/>
      <c r="BE105" s="194"/>
      <c r="BI105" s="111"/>
      <c r="BU105" s="135">
        <f>VLOOKUP(D105,EXPLORACION!$A$2:$P$529,15,FALSE)</f>
        <v>4961461.9636000004</v>
      </c>
      <c r="BV105" s="135">
        <f>VLOOKUP(D105,EXPLORACION!$A$2:$P$529,16,FALSE)</f>
        <v>2171593.3226000001</v>
      </c>
      <c r="BW105" s="229"/>
    </row>
    <row r="106" spans="1:75" s="143" customFormat="1" ht="13.5" hidden="1" customHeight="1">
      <c r="A106" s="130" t="str">
        <f t="shared" si="14"/>
        <v>UPT1P7E1M19</v>
      </c>
      <c r="B106" s="130" t="str">
        <f t="shared" si="15"/>
        <v>UPT1P7E1</v>
      </c>
      <c r="C106" s="130" t="str">
        <f t="shared" si="16"/>
        <v>UPT1P7M19</v>
      </c>
      <c r="D106" s="130" t="str">
        <f t="shared" si="17"/>
        <v>UPT1P7</v>
      </c>
      <c r="E106" s="130" t="str">
        <f t="shared" si="18"/>
        <v>UPT1</v>
      </c>
      <c r="F106" s="111" t="s">
        <v>277</v>
      </c>
      <c r="G106" s="111">
        <v>1</v>
      </c>
      <c r="H106" s="111">
        <v>7</v>
      </c>
      <c r="I106" s="111" t="s">
        <v>8</v>
      </c>
      <c r="J106" s="111">
        <v>1</v>
      </c>
      <c r="K106" s="111">
        <f t="shared" si="20"/>
        <v>19</v>
      </c>
      <c r="L106" s="111"/>
      <c r="M106" s="191">
        <v>8</v>
      </c>
      <c r="N106" s="192">
        <v>8.4</v>
      </c>
      <c r="O106" s="137">
        <f t="shared" si="19"/>
        <v>8.1999999999999993</v>
      </c>
      <c r="P106" s="141"/>
      <c r="Q106" s="224">
        <v>29.929988331388586</v>
      </c>
      <c r="R106" s="111"/>
      <c r="S106" s="111"/>
      <c r="T106" s="111"/>
      <c r="U106" s="188"/>
      <c r="W106" s="194"/>
      <c r="AQ106" s="224"/>
      <c r="AR106" s="224"/>
      <c r="AW106" s="188"/>
      <c r="AX106" s="111"/>
      <c r="AY106" s="194"/>
      <c r="BE106" s="194"/>
      <c r="BI106" s="111"/>
      <c r="BU106" s="135">
        <f>VLOOKUP(D106,EXPLORACION!$A$2:$P$529,15,FALSE)</f>
        <v>4961461.9636000004</v>
      </c>
      <c r="BV106" s="135">
        <f>VLOOKUP(D106,EXPLORACION!$A$2:$P$529,16,FALSE)</f>
        <v>2171593.3226000001</v>
      </c>
      <c r="BW106" s="229"/>
    </row>
    <row r="107" spans="1:75" s="143" customFormat="1" ht="13.5" hidden="1" customHeight="1">
      <c r="A107" s="130" t="str">
        <f t="shared" si="14"/>
        <v>UPT1P7E1M20</v>
      </c>
      <c r="B107" s="130" t="str">
        <f t="shared" si="15"/>
        <v>UPT1P7E1</v>
      </c>
      <c r="C107" s="130" t="str">
        <f t="shared" si="16"/>
        <v>UPT1P7M20</v>
      </c>
      <c r="D107" s="130" t="str">
        <f t="shared" si="17"/>
        <v>UPT1P7</v>
      </c>
      <c r="E107" s="130" t="str">
        <f t="shared" si="18"/>
        <v>UPT1</v>
      </c>
      <c r="F107" s="111" t="s">
        <v>277</v>
      </c>
      <c r="G107" s="111">
        <v>1</v>
      </c>
      <c r="H107" s="111">
        <v>7</v>
      </c>
      <c r="I107" s="111" t="s">
        <v>8</v>
      </c>
      <c r="J107" s="111">
        <v>1</v>
      </c>
      <c r="K107" s="111">
        <f t="shared" si="20"/>
        <v>20</v>
      </c>
      <c r="L107" s="111"/>
      <c r="M107" s="191">
        <v>8.4</v>
      </c>
      <c r="N107" s="192">
        <v>8.5</v>
      </c>
      <c r="O107" s="137">
        <f t="shared" si="19"/>
        <v>8.4499999999999993</v>
      </c>
      <c r="P107" s="141"/>
      <c r="Q107" s="224">
        <v>65.088757396449708</v>
      </c>
      <c r="R107" s="111"/>
      <c r="S107" s="111"/>
      <c r="T107" s="111"/>
      <c r="U107" s="188"/>
      <c r="W107" s="194"/>
      <c r="AQ107" s="224"/>
      <c r="AR107" s="224"/>
      <c r="AW107" s="188"/>
      <c r="AX107" s="111"/>
      <c r="AY107" s="194"/>
      <c r="BE107" s="194"/>
      <c r="BI107" s="111"/>
      <c r="BU107" s="135">
        <f>VLOOKUP(D107,EXPLORACION!$A$2:$P$529,15,FALSE)</f>
        <v>4961461.9636000004</v>
      </c>
      <c r="BV107" s="135">
        <f>VLOOKUP(D107,EXPLORACION!$A$2:$P$529,16,FALSE)</f>
        <v>2171593.3226000001</v>
      </c>
      <c r="BW107" s="229"/>
    </row>
    <row r="108" spans="1:75" s="143" customFormat="1" ht="13.5" hidden="1" customHeight="1">
      <c r="A108" s="130" t="str">
        <f t="shared" si="14"/>
        <v>UPT1P7E1M21</v>
      </c>
      <c r="B108" s="130" t="str">
        <f t="shared" si="15"/>
        <v>UPT1P7E1</v>
      </c>
      <c r="C108" s="130" t="str">
        <f t="shared" si="16"/>
        <v>UPT1P7M21</v>
      </c>
      <c r="D108" s="130" t="str">
        <f t="shared" si="17"/>
        <v>UPT1P7</v>
      </c>
      <c r="E108" s="130" t="str">
        <f t="shared" si="18"/>
        <v>UPT1</v>
      </c>
      <c r="F108" s="111" t="s">
        <v>277</v>
      </c>
      <c r="G108" s="111">
        <v>1</v>
      </c>
      <c r="H108" s="111">
        <v>7</v>
      </c>
      <c r="I108" s="111" t="s">
        <v>8</v>
      </c>
      <c r="J108" s="111">
        <v>1</v>
      </c>
      <c r="K108" s="111">
        <f t="shared" si="20"/>
        <v>21</v>
      </c>
      <c r="L108" s="111"/>
      <c r="M108" s="191">
        <v>8.6</v>
      </c>
      <c r="N108" s="192">
        <v>9</v>
      </c>
      <c r="O108" s="137">
        <f t="shared" si="19"/>
        <v>8.8000000000000007</v>
      </c>
      <c r="P108" s="141"/>
      <c r="Q108" s="224">
        <v>21.854304635761583</v>
      </c>
      <c r="R108" s="111"/>
      <c r="S108" s="111"/>
      <c r="T108" s="111"/>
      <c r="U108" s="188"/>
      <c r="W108" s="194">
        <v>2.57</v>
      </c>
      <c r="AQ108" s="224"/>
      <c r="AR108" s="224"/>
      <c r="AW108" s="188"/>
      <c r="AX108" s="111"/>
      <c r="AY108" s="194"/>
      <c r="BE108" s="194">
        <v>2.57</v>
      </c>
      <c r="BI108" s="111"/>
      <c r="BU108" s="135">
        <f>VLOOKUP(D108,EXPLORACION!$A$2:$P$529,15,FALSE)</f>
        <v>4961461.9636000004</v>
      </c>
      <c r="BV108" s="135">
        <f>VLOOKUP(D108,EXPLORACION!$A$2:$P$529,16,FALSE)</f>
        <v>2171593.3226000001</v>
      </c>
      <c r="BW108" s="229"/>
    </row>
    <row r="109" spans="1:75" s="143" customFormat="1" ht="13.5" hidden="1" customHeight="1">
      <c r="A109" s="130" t="str">
        <f t="shared" si="14"/>
        <v>UPT1P7E1M22</v>
      </c>
      <c r="B109" s="130" t="str">
        <f t="shared" si="15"/>
        <v>UPT1P7E1</v>
      </c>
      <c r="C109" s="130" t="str">
        <f t="shared" si="16"/>
        <v>UPT1P7M22</v>
      </c>
      <c r="D109" s="130" t="str">
        <f t="shared" si="17"/>
        <v>UPT1P7</v>
      </c>
      <c r="E109" s="130" t="str">
        <f t="shared" si="18"/>
        <v>UPT1</v>
      </c>
      <c r="F109" s="111" t="s">
        <v>277</v>
      </c>
      <c r="G109" s="111">
        <v>1</v>
      </c>
      <c r="H109" s="111">
        <v>7</v>
      </c>
      <c r="I109" s="111" t="s">
        <v>8</v>
      </c>
      <c r="J109" s="111">
        <v>1</v>
      </c>
      <c r="K109" s="111">
        <f t="shared" si="20"/>
        <v>22</v>
      </c>
      <c r="L109" s="111"/>
      <c r="M109" s="191">
        <v>9</v>
      </c>
      <c r="N109" s="192">
        <v>9.1</v>
      </c>
      <c r="O109" s="137">
        <f t="shared" si="19"/>
        <v>9.0500000000000007</v>
      </c>
      <c r="P109" s="141"/>
      <c r="Q109" s="224">
        <v>43.0178069353327</v>
      </c>
      <c r="R109" s="111"/>
      <c r="S109" s="111"/>
      <c r="T109" s="111"/>
      <c r="U109" s="188"/>
      <c r="W109" s="194"/>
      <c r="AQ109" s="224"/>
      <c r="AR109" s="224"/>
      <c r="AW109" s="188"/>
      <c r="AX109" s="111"/>
      <c r="AY109" s="194"/>
      <c r="BE109" s="194"/>
      <c r="BI109" s="111"/>
      <c r="BU109" s="135">
        <f>VLOOKUP(D109,EXPLORACION!$A$2:$P$529,15,FALSE)</f>
        <v>4961461.9636000004</v>
      </c>
      <c r="BV109" s="135">
        <f>VLOOKUP(D109,EXPLORACION!$A$2:$P$529,16,FALSE)</f>
        <v>2171593.3226000001</v>
      </c>
      <c r="BW109" s="229"/>
    </row>
    <row r="110" spans="1:75" s="143" customFormat="1" ht="13.5" hidden="1" customHeight="1">
      <c r="A110" s="130" t="str">
        <f t="shared" si="14"/>
        <v>UPT1P7E1M23</v>
      </c>
      <c r="B110" s="130" t="str">
        <f t="shared" si="15"/>
        <v>UPT1P7E1</v>
      </c>
      <c r="C110" s="130" t="str">
        <f t="shared" si="16"/>
        <v>UPT1P7M23</v>
      </c>
      <c r="D110" s="130" t="str">
        <f t="shared" si="17"/>
        <v>UPT1P7</v>
      </c>
      <c r="E110" s="130" t="str">
        <f t="shared" si="18"/>
        <v>UPT1</v>
      </c>
      <c r="F110" s="111" t="s">
        <v>277</v>
      </c>
      <c r="G110" s="111">
        <v>1</v>
      </c>
      <c r="H110" s="111">
        <v>7</v>
      </c>
      <c r="I110" s="111" t="s">
        <v>8</v>
      </c>
      <c r="J110" s="111">
        <v>1</v>
      </c>
      <c r="K110" s="111">
        <f t="shared" si="20"/>
        <v>23</v>
      </c>
      <c r="L110" s="111"/>
      <c r="M110" s="191">
        <v>9.1</v>
      </c>
      <c r="N110" s="192">
        <v>9.6</v>
      </c>
      <c r="O110" s="137">
        <f t="shared" si="19"/>
        <v>9.35</v>
      </c>
      <c r="P110" s="141"/>
      <c r="Q110" s="224">
        <v>15.499732763228252</v>
      </c>
      <c r="R110" s="111"/>
      <c r="S110" s="111"/>
      <c r="T110" s="111"/>
      <c r="U110" s="188"/>
      <c r="W110" s="194"/>
      <c r="AQ110" s="224"/>
      <c r="AR110" s="224"/>
      <c r="AW110" s="188"/>
      <c r="AX110" s="111"/>
      <c r="AY110" s="194"/>
      <c r="BE110" s="194"/>
      <c r="BI110" s="111"/>
      <c r="BU110" s="135">
        <f>VLOOKUP(D110,EXPLORACION!$A$2:$P$529,15,FALSE)</f>
        <v>4961461.9636000004</v>
      </c>
      <c r="BV110" s="135">
        <f>VLOOKUP(D110,EXPLORACION!$A$2:$P$529,16,FALSE)</f>
        <v>2171593.3226000001</v>
      </c>
      <c r="BW110" s="229"/>
    </row>
    <row r="111" spans="1:75" s="143" customFormat="1" ht="13.5" hidden="1" customHeight="1">
      <c r="A111" s="130" t="str">
        <f t="shared" si="14"/>
        <v>UPT1P7E1M24</v>
      </c>
      <c r="B111" s="130" t="str">
        <f t="shared" si="15"/>
        <v>UPT1P7E1</v>
      </c>
      <c r="C111" s="130" t="str">
        <f t="shared" si="16"/>
        <v>UPT1P7M24</v>
      </c>
      <c r="D111" s="130" t="str">
        <f t="shared" si="17"/>
        <v>UPT1P7</v>
      </c>
      <c r="E111" s="130" t="str">
        <f t="shared" si="18"/>
        <v>UPT1</v>
      </c>
      <c r="F111" s="111" t="s">
        <v>277</v>
      </c>
      <c r="G111" s="111">
        <v>1</v>
      </c>
      <c r="H111" s="111">
        <v>7</v>
      </c>
      <c r="I111" s="111" t="s">
        <v>8</v>
      </c>
      <c r="J111" s="111">
        <v>1</v>
      </c>
      <c r="K111" s="111">
        <f t="shared" si="20"/>
        <v>24</v>
      </c>
      <c r="L111" s="111"/>
      <c r="M111" s="191">
        <v>10</v>
      </c>
      <c r="N111" s="192">
        <v>10.45</v>
      </c>
      <c r="O111" s="137">
        <f t="shared" si="19"/>
        <v>10.225</v>
      </c>
      <c r="P111" s="141" t="s">
        <v>295</v>
      </c>
      <c r="Q111" s="224">
        <v>36.367713004484337</v>
      </c>
      <c r="R111" s="111">
        <v>19.989999999999998</v>
      </c>
      <c r="S111" s="111">
        <v>15.9</v>
      </c>
      <c r="T111" s="111">
        <v>4.0899999999999981</v>
      </c>
      <c r="U111" s="188"/>
      <c r="W111" s="194">
        <v>2.5649999999999999</v>
      </c>
      <c r="AQ111" s="224">
        <v>100</v>
      </c>
      <c r="AR111" s="224">
        <v>55.25</v>
      </c>
      <c r="AW111" s="188"/>
      <c r="AX111" s="111"/>
      <c r="AY111" s="194"/>
      <c r="BE111" s="194">
        <v>2.5649999999999999</v>
      </c>
      <c r="BI111" s="111"/>
      <c r="BU111" s="135">
        <f>VLOOKUP(D111,EXPLORACION!$A$2:$P$529,15,FALSE)</f>
        <v>4961461.9636000004</v>
      </c>
      <c r="BV111" s="135">
        <f>VLOOKUP(D111,EXPLORACION!$A$2:$P$529,16,FALSE)</f>
        <v>2171593.3226000001</v>
      </c>
      <c r="BW111" s="229"/>
    </row>
    <row r="112" spans="1:75" s="143" customFormat="1" ht="13.5" hidden="1" customHeight="1">
      <c r="A112" s="130" t="str">
        <f t="shared" si="14"/>
        <v>UPT1P7E1M25</v>
      </c>
      <c r="B112" s="130" t="str">
        <f t="shared" si="15"/>
        <v>UPT1P7E1</v>
      </c>
      <c r="C112" s="130" t="str">
        <f t="shared" si="16"/>
        <v>UPT1P7M25</v>
      </c>
      <c r="D112" s="130" t="str">
        <f t="shared" si="17"/>
        <v>UPT1P7</v>
      </c>
      <c r="E112" s="130" t="str">
        <f t="shared" si="18"/>
        <v>UPT1</v>
      </c>
      <c r="F112" s="111" t="s">
        <v>277</v>
      </c>
      <c r="G112" s="111">
        <v>1</v>
      </c>
      <c r="H112" s="111">
        <v>7</v>
      </c>
      <c r="I112" s="111" t="s">
        <v>8</v>
      </c>
      <c r="J112" s="111">
        <v>1</v>
      </c>
      <c r="K112" s="111">
        <f t="shared" si="20"/>
        <v>25</v>
      </c>
      <c r="L112" s="111"/>
      <c r="M112" s="191">
        <v>11</v>
      </c>
      <c r="N112" s="192">
        <v>11.45</v>
      </c>
      <c r="O112" s="137">
        <f t="shared" si="19"/>
        <v>11.225</v>
      </c>
      <c r="P112" s="141" t="s">
        <v>295</v>
      </c>
      <c r="Q112" s="224">
        <v>18.75230712440014</v>
      </c>
      <c r="R112" s="111">
        <v>18.149999999999999</v>
      </c>
      <c r="S112" s="111">
        <v>14</v>
      </c>
      <c r="T112" s="111">
        <v>4.1499999999999986</v>
      </c>
      <c r="U112" s="188"/>
      <c r="W112" s="194">
        <v>2.6040000000000001</v>
      </c>
      <c r="AQ112" s="224">
        <v>99.48</v>
      </c>
      <c r="AR112" s="224">
        <v>51.08</v>
      </c>
      <c r="AW112" s="188"/>
      <c r="AX112" s="111"/>
      <c r="AY112" s="194"/>
      <c r="BE112" s="194">
        <v>2.6040000000000001</v>
      </c>
      <c r="BI112" s="111"/>
      <c r="BU112" s="135">
        <f>VLOOKUP(D112,EXPLORACION!$A$2:$P$529,15,FALSE)</f>
        <v>4961461.9636000004</v>
      </c>
      <c r="BV112" s="135">
        <f>VLOOKUP(D112,EXPLORACION!$A$2:$P$529,16,FALSE)</f>
        <v>2171593.3226000001</v>
      </c>
      <c r="BW112" s="229"/>
    </row>
    <row r="113" spans="1:75" s="143" customFormat="1" ht="13.5" hidden="1" customHeight="1">
      <c r="A113" s="130" t="str">
        <f t="shared" si="14"/>
        <v>UPT1P7E1M26</v>
      </c>
      <c r="B113" s="130" t="str">
        <f t="shared" si="15"/>
        <v>UPT1P7E1</v>
      </c>
      <c r="C113" s="130" t="str">
        <f t="shared" si="16"/>
        <v>UPT1P7M26</v>
      </c>
      <c r="D113" s="130" t="str">
        <f t="shared" si="17"/>
        <v>UPT1P7</v>
      </c>
      <c r="E113" s="130" t="str">
        <f t="shared" si="18"/>
        <v>UPT1</v>
      </c>
      <c r="F113" s="111" t="s">
        <v>277</v>
      </c>
      <c r="G113" s="111">
        <v>1</v>
      </c>
      <c r="H113" s="111">
        <v>7</v>
      </c>
      <c r="I113" s="111" t="s">
        <v>8</v>
      </c>
      <c r="J113" s="111">
        <v>1</v>
      </c>
      <c r="K113" s="111">
        <f t="shared" si="20"/>
        <v>26</v>
      </c>
      <c r="L113" s="111"/>
      <c r="M113" s="191">
        <v>12</v>
      </c>
      <c r="N113" s="192">
        <v>12.45</v>
      </c>
      <c r="O113" s="137">
        <f t="shared" si="19"/>
        <v>12.225</v>
      </c>
      <c r="P113" s="141" t="s">
        <v>286</v>
      </c>
      <c r="Q113" s="224">
        <v>22.901080631753938</v>
      </c>
      <c r="R113" s="111">
        <v>26.86</v>
      </c>
      <c r="S113" s="111">
        <v>16.54</v>
      </c>
      <c r="T113" s="111">
        <v>10.32</v>
      </c>
      <c r="U113" s="188"/>
      <c r="W113" s="194">
        <v>2.512</v>
      </c>
      <c r="AQ113" s="224">
        <v>79.86</v>
      </c>
      <c r="AR113" s="224">
        <v>30.18</v>
      </c>
      <c r="AW113" s="188"/>
      <c r="AX113" s="111"/>
      <c r="AY113" s="194"/>
      <c r="BE113" s="194">
        <v>2.512</v>
      </c>
      <c r="BI113" s="111"/>
      <c r="BU113" s="135">
        <f>VLOOKUP(D113,EXPLORACION!$A$2:$P$529,15,FALSE)</f>
        <v>4961461.9636000004</v>
      </c>
      <c r="BV113" s="135">
        <f>VLOOKUP(D113,EXPLORACION!$A$2:$P$529,16,FALSE)</f>
        <v>2171593.3226000001</v>
      </c>
      <c r="BW113" s="229"/>
    </row>
    <row r="114" spans="1:75" s="143" customFormat="1" ht="13.5" hidden="1" customHeight="1">
      <c r="A114" s="130" t="str">
        <f t="shared" si="14"/>
        <v>UPT1P7E1M27</v>
      </c>
      <c r="B114" s="130" t="str">
        <f t="shared" si="15"/>
        <v>UPT1P7E1</v>
      </c>
      <c r="C114" s="130" t="str">
        <f t="shared" si="16"/>
        <v>UPT1P7M27</v>
      </c>
      <c r="D114" s="130" t="str">
        <f t="shared" si="17"/>
        <v>UPT1P7</v>
      </c>
      <c r="E114" s="130" t="str">
        <f t="shared" si="18"/>
        <v>UPT1</v>
      </c>
      <c r="F114" s="111" t="s">
        <v>277</v>
      </c>
      <c r="G114" s="111">
        <v>1</v>
      </c>
      <c r="H114" s="111">
        <v>7</v>
      </c>
      <c r="I114" s="111" t="s">
        <v>8</v>
      </c>
      <c r="J114" s="111">
        <v>1</v>
      </c>
      <c r="K114" s="111">
        <f t="shared" si="20"/>
        <v>27</v>
      </c>
      <c r="L114" s="111"/>
      <c r="M114" s="191">
        <v>13</v>
      </c>
      <c r="N114" s="192">
        <v>13.45</v>
      </c>
      <c r="O114" s="137">
        <f t="shared" ref="O114:O145" si="21">AVERAGE(M114:N114)</f>
        <v>13.225</v>
      </c>
      <c r="P114" s="141" t="s">
        <v>341</v>
      </c>
      <c r="Q114" s="224">
        <v>15.343915343915327</v>
      </c>
      <c r="R114" s="111"/>
      <c r="S114" s="111"/>
      <c r="T114" s="111"/>
      <c r="U114" s="188"/>
      <c r="W114" s="194">
        <v>2.5179999999999998</v>
      </c>
      <c r="AQ114" s="224">
        <v>54.9</v>
      </c>
      <c r="AR114" s="224">
        <v>30.6</v>
      </c>
      <c r="AW114" s="188"/>
      <c r="AX114" s="111"/>
      <c r="AY114" s="194"/>
      <c r="BE114" s="194">
        <v>2.5179999999999998</v>
      </c>
      <c r="BI114" s="111"/>
      <c r="BU114" s="135">
        <f>VLOOKUP(D114,EXPLORACION!$A$2:$P$529,15,FALSE)</f>
        <v>4961461.9636000004</v>
      </c>
      <c r="BV114" s="135">
        <f>VLOOKUP(D114,EXPLORACION!$A$2:$P$529,16,FALSE)</f>
        <v>2171593.3226000001</v>
      </c>
      <c r="BW114" s="229"/>
    </row>
    <row r="115" spans="1:75" s="143" customFormat="1" ht="13.5" hidden="1" customHeight="1">
      <c r="A115" s="130" t="str">
        <f t="shared" si="14"/>
        <v>UPT1P7E1M28</v>
      </c>
      <c r="B115" s="130" t="str">
        <f t="shared" si="15"/>
        <v>UPT1P7E1</v>
      </c>
      <c r="C115" s="130" t="str">
        <f t="shared" si="16"/>
        <v>UPT1P7M28</v>
      </c>
      <c r="D115" s="130" t="str">
        <f t="shared" si="17"/>
        <v>UPT1P7</v>
      </c>
      <c r="E115" s="130" t="str">
        <f t="shared" si="18"/>
        <v>UPT1</v>
      </c>
      <c r="F115" s="111" t="s">
        <v>277</v>
      </c>
      <c r="G115" s="111">
        <v>1</v>
      </c>
      <c r="H115" s="111">
        <v>7</v>
      </c>
      <c r="I115" s="111" t="s">
        <v>8</v>
      </c>
      <c r="J115" s="111">
        <v>1</v>
      </c>
      <c r="K115" s="111">
        <f t="shared" si="20"/>
        <v>28</v>
      </c>
      <c r="L115" s="111"/>
      <c r="M115" s="191">
        <v>14</v>
      </c>
      <c r="N115" s="192">
        <v>14.45</v>
      </c>
      <c r="O115" s="137">
        <f t="shared" si="21"/>
        <v>14.225</v>
      </c>
      <c r="P115" s="141" t="s">
        <v>286</v>
      </c>
      <c r="Q115" s="224">
        <v>19.689922480620147</v>
      </c>
      <c r="R115" s="111">
        <v>34.340000000000003</v>
      </c>
      <c r="S115" s="111">
        <v>17.739999999999998</v>
      </c>
      <c r="T115" s="111">
        <v>16.600000000000005</v>
      </c>
      <c r="U115" s="188"/>
      <c r="W115" s="194">
        <v>2.5499999999999998</v>
      </c>
      <c r="AQ115" s="224">
        <v>97.02</v>
      </c>
      <c r="AR115" s="224">
        <v>52.61</v>
      </c>
      <c r="AW115" s="188"/>
      <c r="AX115" s="111"/>
      <c r="AY115" s="194"/>
      <c r="BE115" s="194">
        <v>2.5499999999999998</v>
      </c>
      <c r="BI115" s="111"/>
      <c r="BU115" s="135">
        <f>VLOOKUP(D115,EXPLORACION!$A$2:$P$529,15,FALSE)</f>
        <v>4961461.9636000004</v>
      </c>
      <c r="BV115" s="135">
        <f>VLOOKUP(D115,EXPLORACION!$A$2:$P$529,16,FALSE)</f>
        <v>2171593.3226000001</v>
      </c>
      <c r="BW115" s="229"/>
    </row>
    <row r="116" spans="1:75" s="143" customFormat="1" ht="13.5" hidden="1" customHeight="1">
      <c r="A116" s="130" t="str">
        <f t="shared" si="14"/>
        <v>UPT1P7E1M29</v>
      </c>
      <c r="B116" s="130" t="str">
        <f t="shared" si="15"/>
        <v>UPT1P7E1</v>
      </c>
      <c r="C116" s="130" t="str">
        <f t="shared" si="16"/>
        <v>UPT1P7M29</v>
      </c>
      <c r="D116" s="130" t="str">
        <f t="shared" si="17"/>
        <v>UPT1P7</v>
      </c>
      <c r="E116" s="130" t="str">
        <f t="shared" si="18"/>
        <v>UPT1</v>
      </c>
      <c r="F116" s="111" t="s">
        <v>277</v>
      </c>
      <c r="G116" s="111">
        <v>1</v>
      </c>
      <c r="H116" s="111">
        <v>7</v>
      </c>
      <c r="I116" s="111" t="s">
        <v>8</v>
      </c>
      <c r="J116" s="111">
        <v>1</v>
      </c>
      <c r="K116" s="111">
        <f t="shared" si="20"/>
        <v>29</v>
      </c>
      <c r="L116" s="111"/>
      <c r="M116" s="191">
        <v>15</v>
      </c>
      <c r="N116" s="192">
        <v>15.5</v>
      </c>
      <c r="O116" s="137">
        <f t="shared" si="21"/>
        <v>15.25</v>
      </c>
      <c r="P116" s="141"/>
      <c r="Q116" s="224">
        <v>21.421107628004187</v>
      </c>
      <c r="R116" s="111"/>
      <c r="S116" s="111"/>
      <c r="T116" s="111"/>
      <c r="U116" s="188"/>
      <c r="W116" s="194"/>
      <c r="AQ116" s="224"/>
      <c r="AR116" s="224"/>
      <c r="AW116" s="188"/>
      <c r="AX116" s="111"/>
      <c r="AY116" s="194"/>
      <c r="BE116" s="194"/>
      <c r="BI116" s="111"/>
      <c r="BU116" s="135">
        <f>VLOOKUP(D116,EXPLORACION!$A$2:$P$529,15,FALSE)</f>
        <v>4961461.9636000004</v>
      </c>
      <c r="BV116" s="135">
        <f>VLOOKUP(D116,EXPLORACION!$A$2:$P$529,16,FALSE)</f>
        <v>2171593.3226000001</v>
      </c>
      <c r="BW116" s="229"/>
    </row>
    <row r="117" spans="1:75" s="143" customFormat="1" ht="13.5" hidden="1" customHeight="1">
      <c r="A117" s="130" t="str">
        <f t="shared" si="14"/>
        <v>UPT1P7E1M30</v>
      </c>
      <c r="B117" s="130" t="str">
        <f t="shared" si="15"/>
        <v>UPT1P7E1</v>
      </c>
      <c r="C117" s="130" t="str">
        <f t="shared" si="16"/>
        <v>UPT1P7M30</v>
      </c>
      <c r="D117" s="130" t="str">
        <f t="shared" si="17"/>
        <v>UPT1P7</v>
      </c>
      <c r="E117" s="130" t="str">
        <f t="shared" si="18"/>
        <v>UPT1</v>
      </c>
      <c r="F117" s="111" t="s">
        <v>277</v>
      </c>
      <c r="G117" s="111">
        <v>1</v>
      </c>
      <c r="H117" s="111">
        <v>7</v>
      </c>
      <c r="I117" s="111" t="s">
        <v>8</v>
      </c>
      <c r="J117" s="111">
        <v>1</v>
      </c>
      <c r="K117" s="111">
        <f t="shared" si="20"/>
        <v>30</v>
      </c>
      <c r="L117" s="111"/>
      <c r="M117" s="191">
        <v>16</v>
      </c>
      <c r="N117" s="192">
        <v>16.45</v>
      </c>
      <c r="O117" s="137">
        <f t="shared" si="21"/>
        <v>16.225000000000001</v>
      </c>
      <c r="P117" s="141" t="s">
        <v>355</v>
      </c>
      <c r="Q117" s="224">
        <v>21.744372990353686</v>
      </c>
      <c r="R117" s="111">
        <v>22.64</v>
      </c>
      <c r="S117" s="111">
        <v>18.28</v>
      </c>
      <c r="T117" s="111">
        <v>4.3599999999999994</v>
      </c>
      <c r="U117" s="188"/>
      <c r="W117" s="194">
        <v>2.57</v>
      </c>
      <c r="AQ117" s="224">
        <v>100</v>
      </c>
      <c r="AR117" s="224">
        <v>46.82</v>
      </c>
      <c r="AW117" s="188"/>
      <c r="AX117" s="111"/>
      <c r="AY117" s="194"/>
      <c r="BE117" s="194">
        <v>2.57</v>
      </c>
      <c r="BI117" s="111"/>
      <c r="BU117" s="135">
        <f>VLOOKUP(D117,EXPLORACION!$A$2:$P$529,15,FALSE)</f>
        <v>4961461.9636000004</v>
      </c>
      <c r="BV117" s="135">
        <f>VLOOKUP(D117,EXPLORACION!$A$2:$P$529,16,FALSE)</f>
        <v>2171593.3226000001</v>
      </c>
      <c r="BW117" s="229"/>
    </row>
    <row r="118" spans="1:75" s="143" customFormat="1" ht="13.5" hidden="1" customHeight="1">
      <c r="A118" s="130" t="str">
        <f t="shared" si="14"/>
        <v>UPT1P7E1M31</v>
      </c>
      <c r="B118" s="130" t="str">
        <f t="shared" si="15"/>
        <v>UPT1P7E1</v>
      </c>
      <c r="C118" s="130" t="str">
        <f t="shared" si="16"/>
        <v>UPT1P7M31</v>
      </c>
      <c r="D118" s="130" t="str">
        <f t="shared" si="17"/>
        <v>UPT1P7</v>
      </c>
      <c r="E118" s="130" t="str">
        <f t="shared" si="18"/>
        <v>UPT1</v>
      </c>
      <c r="F118" s="111" t="s">
        <v>277</v>
      </c>
      <c r="G118" s="111">
        <v>1</v>
      </c>
      <c r="H118" s="111">
        <v>7</v>
      </c>
      <c r="I118" s="111" t="s">
        <v>8</v>
      </c>
      <c r="J118" s="111">
        <v>1</v>
      </c>
      <c r="K118" s="111">
        <f t="shared" si="20"/>
        <v>31</v>
      </c>
      <c r="L118" s="111"/>
      <c r="M118" s="191">
        <v>17</v>
      </c>
      <c r="N118" s="192">
        <v>17.399999999999999</v>
      </c>
      <c r="O118" s="137">
        <f t="shared" si="21"/>
        <v>17.2</v>
      </c>
      <c r="P118" s="141"/>
      <c r="Q118" s="224">
        <v>23.111782477341389</v>
      </c>
      <c r="R118" s="111"/>
      <c r="S118" s="111"/>
      <c r="T118" s="111"/>
      <c r="U118" s="188"/>
      <c r="W118" s="194">
        <v>2.57</v>
      </c>
      <c r="AQ118" s="224"/>
      <c r="AR118" s="224"/>
      <c r="AW118" s="188"/>
      <c r="AX118" s="111"/>
      <c r="AY118" s="194"/>
      <c r="BE118" s="194">
        <v>2.57</v>
      </c>
      <c r="BI118" s="111"/>
      <c r="BU118" s="135">
        <f>VLOOKUP(D118,EXPLORACION!$A$2:$P$529,15,FALSE)</f>
        <v>4961461.9636000004</v>
      </c>
      <c r="BV118" s="135">
        <f>VLOOKUP(D118,EXPLORACION!$A$2:$P$529,16,FALSE)</f>
        <v>2171593.3226000001</v>
      </c>
      <c r="BW118" s="229"/>
    </row>
    <row r="119" spans="1:75" s="143" customFormat="1" ht="13.5" hidden="1" customHeight="1">
      <c r="A119" s="130" t="str">
        <f t="shared" si="14"/>
        <v>UPT1P7E1M32</v>
      </c>
      <c r="B119" s="130" t="str">
        <f t="shared" si="15"/>
        <v>UPT1P7E1</v>
      </c>
      <c r="C119" s="130" t="str">
        <f t="shared" si="16"/>
        <v>UPT1P7M32</v>
      </c>
      <c r="D119" s="130" t="str">
        <f t="shared" si="17"/>
        <v>UPT1P7</v>
      </c>
      <c r="E119" s="130" t="str">
        <f t="shared" si="18"/>
        <v>UPT1</v>
      </c>
      <c r="F119" s="111" t="s">
        <v>277</v>
      </c>
      <c r="G119" s="111">
        <v>1</v>
      </c>
      <c r="H119" s="111">
        <v>7</v>
      </c>
      <c r="I119" s="111" t="s">
        <v>8</v>
      </c>
      <c r="J119" s="111">
        <v>1</v>
      </c>
      <c r="K119" s="111">
        <f t="shared" si="20"/>
        <v>32</v>
      </c>
      <c r="L119" s="111"/>
      <c r="M119" s="191">
        <v>18</v>
      </c>
      <c r="N119" s="192">
        <v>18.45</v>
      </c>
      <c r="O119" s="137">
        <f t="shared" si="21"/>
        <v>18.225000000000001</v>
      </c>
      <c r="P119" s="141" t="s">
        <v>355</v>
      </c>
      <c r="Q119" s="224">
        <v>23.822222222222223</v>
      </c>
      <c r="R119" s="111">
        <v>23.02</v>
      </c>
      <c r="S119" s="111">
        <v>19.28</v>
      </c>
      <c r="T119" s="111">
        <v>3.7399999999999984</v>
      </c>
      <c r="U119" s="188"/>
      <c r="W119" s="194">
        <v>2.5619999999999998</v>
      </c>
      <c r="AQ119" s="224">
        <v>99.5</v>
      </c>
      <c r="AR119" s="224">
        <v>48.62</v>
      </c>
      <c r="AW119" s="188"/>
      <c r="AX119" s="111"/>
      <c r="AY119" s="194"/>
      <c r="BE119" s="194">
        <v>2.5619999999999998</v>
      </c>
      <c r="BI119" s="111"/>
      <c r="BU119" s="135">
        <f>VLOOKUP(D119,EXPLORACION!$A$2:$P$529,15,FALSE)</f>
        <v>4961461.9636000004</v>
      </c>
      <c r="BV119" s="135">
        <f>VLOOKUP(D119,EXPLORACION!$A$2:$P$529,16,FALSE)</f>
        <v>2171593.3226000001</v>
      </c>
      <c r="BW119" s="229"/>
    </row>
    <row r="120" spans="1:75" s="143" customFormat="1" ht="15" hidden="1" customHeight="1">
      <c r="A120" s="130" t="str">
        <f t="shared" si="14"/>
        <v>UPT1P7E1M33</v>
      </c>
      <c r="B120" s="130" t="str">
        <f t="shared" si="15"/>
        <v>UPT1P7E1</v>
      </c>
      <c r="C120" s="130" t="str">
        <f t="shared" si="16"/>
        <v>UPT1P7M33</v>
      </c>
      <c r="D120" s="130" t="str">
        <f t="shared" si="17"/>
        <v>UPT1P7</v>
      </c>
      <c r="E120" s="130" t="str">
        <f t="shared" si="18"/>
        <v>UPT1</v>
      </c>
      <c r="F120" s="111" t="s">
        <v>277</v>
      </c>
      <c r="G120" s="111">
        <v>1</v>
      </c>
      <c r="H120" s="111">
        <v>7</v>
      </c>
      <c r="I120" s="111" t="s">
        <v>8</v>
      </c>
      <c r="J120" s="111">
        <v>1</v>
      </c>
      <c r="K120" s="111">
        <f t="shared" si="20"/>
        <v>33</v>
      </c>
      <c r="L120" s="111"/>
      <c r="M120" s="191">
        <v>19</v>
      </c>
      <c r="N120" s="192">
        <v>19.45</v>
      </c>
      <c r="O120" s="137">
        <f t="shared" si="21"/>
        <v>19.225000000000001</v>
      </c>
      <c r="P120" s="141" t="s">
        <v>286</v>
      </c>
      <c r="Q120" s="224">
        <v>17.45742092457424</v>
      </c>
      <c r="R120" s="111"/>
      <c r="S120" s="111"/>
      <c r="T120" s="111"/>
      <c r="U120" s="188"/>
      <c r="W120" s="194">
        <v>2.63</v>
      </c>
      <c r="AQ120" s="224">
        <v>99.26</v>
      </c>
      <c r="AR120" s="224">
        <v>11.4</v>
      </c>
      <c r="AW120" s="188"/>
      <c r="AX120" s="111"/>
      <c r="AY120" s="194"/>
      <c r="BE120" s="194">
        <v>2.63</v>
      </c>
      <c r="BI120" s="111"/>
      <c r="BU120" s="135">
        <f>VLOOKUP(D120,EXPLORACION!$A$2:$P$529,15,FALSE)</f>
        <v>4961461.9636000004</v>
      </c>
      <c r="BV120" s="135">
        <f>VLOOKUP(D120,EXPLORACION!$A$2:$P$529,16,FALSE)</f>
        <v>2171593.3226000001</v>
      </c>
      <c r="BW120" s="229"/>
    </row>
    <row r="121" spans="1:75" s="143" customFormat="1" ht="13.5" hidden="1" customHeight="1">
      <c r="A121" s="130" t="str">
        <f t="shared" si="14"/>
        <v>UPT1P7E1M34</v>
      </c>
      <c r="B121" s="130" t="str">
        <f t="shared" si="15"/>
        <v>UPT1P7E1</v>
      </c>
      <c r="C121" s="130" t="str">
        <f t="shared" si="16"/>
        <v>UPT1P7M34</v>
      </c>
      <c r="D121" s="130" t="str">
        <f t="shared" si="17"/>
        <v>UPT1P7</v>
      </c>
      <c r="E121" s="130" t="str">
        <f t="shared" si="18"/>
        <v>UPT1</v>
      </c>
      <c r="F121" s="111" t="s">
        <v>277</v>
      </c>
      <c r="G121" s="111">
        <v>1</v>
      </c>
      <c r="H121" s="111">
        <v>7</v>
      </c>
      <c r="I121" s="111" t="s">
        <v>8</v>
      </c>
      <c r="J121" s="111">
        <v>1</v>
      </c>
      <c r="K121" s="111">
        <f t="shared" ref="K121:K140" si="22">K120+1</f>
        <v>34</v>
      </c>
      <c r="L121" s="111"/>
      <c r="M121" s="191">
        <v>20</v>
      </c>
      <c r="N121" s="192">
        <v>20.45</v>
      </c>
      <c r="O121" s="137">
        <f t="shared" si="21"/>
        <v>20.225000000000001</v>
      </c>
      <c r="P121" s="141" t="s">
        <v>286</v>
      </c>
      <c r="Q121" s="224">
        <v>23.593964334705056</v>
      </c>
      <c r="R121" s="111"/>
      <c r="S121" s="111"/>
      <c r="T121" s="111"/>
      <c r="U121" s="188"/>
      <c r="W121" s="194">
        <v>2.476</v>
      </c>
      <c r="AQ121" s="224">
        <v>98.57</v>
      </c>
      <c r="AR121" s="224">
        <v>9.9</v>
      </c>
      <c r="AW121" s="188"/>
      <c r="AX121" s="111"/>
      <c r="AY121" s="194"/>
      <c r="BE121" s="194">
        <v>2.476</v>
      </c>
      <c r="BI121" s="111"/>
      <c r="BU121" s="135">
        <f>VLOOKUP(D121,EXPLORACION!$A$2:$P$529,15,FALSE)</f>
        <v>4961461.9636000004</v>
      </c>
      <c r="BV121" s="135">
        <f>VLOOKUP(D121,EXPLORACION!$A$2:$P$529,16,FALSE)</f>
        <v>2171593.3226000001</v>
      </c>
      <c r="BW121" s="229"/>
    </row>
    <row r="122" spans="1:75" s="143" customFormat="1" ht="13.5" hidden="1" customHeight="1">
      <c r="A122" s="130" t="str">
        <f t="shared" si="14"/>
        <v>UPT1P7E1M35</v>
      </c>
      <c r="B122" s="130" t="str">
        <f t="shared" si="15"/>
        <v>UPT1P7E1</v>
      </c>
      <c r="C122" s="130" t="str">
        <f t="shared" si="16"/>
        <v>UPT1P7M35</v>
      </c>
      <c r="D122" s="130" t="str">
        <f t="shared" si="17"/>
        <v>UPT1P7</v>
      </c>
      <c r="E122" s="130" t="str">
        <f t="shared" si="18"/>
        <v>UPT1</v>
      </c>
      <c r="F122" s="111" t="s">
        <v>277</v>
      </c>
      <c r="G122" s="111">
        <v>1</v>
      </c>
      <c r="H122" s="111">
        <v>7</v>
      </c>
      <c r="I122" s="111" t="s">
        <v>8</v>
      </c>
      <c r="J122" s="111">
        <v>1</v>
      </c>
      <c r="K122" s="111">
        <f t="shared" si="22"/>
        <v>35</v>
      </c>
      <c r="L122" s="111"/>
      <c r="M122" s="191">
        <v>21</v>
      </c>
      <c r="N122" s="192">
        <v>21.45</v>
      </c>
      <c r="O122" s="137">
        <f t="shared" si="21"/>
        <v>21.225000000000001</v>
      </c>
      <c r="P122" s="141" t="s">
        <v>356</v>
      </c>
      <c r="Q122" s="224">
        <v>12.872270019854401</v>
      </c>
      <c r="R122" s="111"/>
      <c r="S122" s="111"/>
      <c r="T122" s="111"/>
      <c r="U122" s="188"/>
      <c r="W122" s="194"/>
      <c r="AQ122" s="224">
        <v>29.32</v>
      </c>
      <c r="AR122" s="224">
        <v>8.67</v>
      </c>
      <c r="AW122" s="188"/>
      <c r="AX122" s="111"/>
      <c r="AY122" s="194"/>
      <c r="BE122" s="194"/>
      <c r="BI122" s="111"/>
      <c r="BU122" s="135">
        <f>VLOOKUP(D122,EXPLORACION!$A$2:$P$529,15,FALSE)</f>
        <v>4961461.9636000004</v>
      </c>
      <c r="BV122" s="135">
        <f>VLOOKUP(D122,EXPLORACION!$A$2:$P$529,16,FALSE)</f>
        <v>2171593.3226000001</v>
      </c>
      <c r="BW122" s="229"/>
    </row>
    <row r="123" spans="1:75" s="143" customFormat="1" ht="13.5" hidden="1" customHeight="1">
      <c r="A123" s="130" t="str">
        <f t="shared" si="14"/>
        <v>UPT1P7E1M36</v>
      </c>
      <c r="B123" s="130" t="str">
        <f t="shared" si="15"/>
        <v>UPT1P7E1</v>
      </c>
      <c r="C123" s="130" t="str">
        <f t="shared" si="16"/>
        <v>UPT1P7M36</v>
      </c>
      <c r="D123" s="130" t="str">
        <f t="shared" si="17"/>
        <v>UPT1P7</v>
      </c>
      <c r="E123" s="130" t="str">
        <f t="shared" si="18"/>
        <v>UPT1</v>
      </c>
      <c r="F123" s="111" t="s">
        <v>277</v>
      </c>
      <c r="G123" s="111">
        <v>1</v>
      </c>
      <c r="H123" s="111">
        <v>7</v>
      </c>
      <c r="I123" s="111" t="s">
        <v>8</v>
      </c>
      <c r="J123" s="111">
        <v>1</v>
      </c>
      <c r="K123" s="111">
        <f t="shared" si="22"/>
        <v>36</v>
      </c>
      <c r="L123" s="111"/>
      <c r="M123" s="191">
        <v>22</v>
      </c>
      <c r="N123" s="192">
        <v>22.45</v>
      </c>
      <c r="O123" s="137">
        <f t="shared" si="21"/>
        <v>22.225000000000001</v>
      </c>
      <c r="P123" s="141" t="s">
        <v>341</v>
      </c>
      <c r="Q123" s="224">
        <v>8.3588175331294625</v>
      </c>
      <c r="R123" s="111"/>
      <c r="S123" s="111"/>
      <c r="T123" s="111"/>
      <c r="U123" s="188"/>
      <c r="W123" s="194">
        <v>2.48</v>
      </c>
      <c r="AQ123" s="224">
        <v>50.97</v>
      </c>
      <c r="AR123" s="224">
        <v>29.77</v>
      </c>
      <c r="AW123" s="188"/>
      <c r="AX123" s="111"/>
      <c r="AY123" s="194"/>
      <c r="BE123" s="194">
        <v>2.48</v>
      </c>
      <c r="BI123" s="111"/>
      <c r="BU123" s="135">
        <f>VLOOKUP(D123,EXPLORACION!$A$2:$P$529,15,FALSE)</f>
        <v>4961461.9636000004</v>
      </c>
      <c r="BV123" s="135">
        <f>VLOOKUP(D123,EXPLORACION!$A$2:$P$529,16,FALSE)</f>
        <v>2171593.3226000001</v>
      </c>
      <c r="BW123" s="229"/>
    </row>
    <row r="124" spans="1:75" s="143" customFormat="1" ht="13.5" hidden="1" customHeight="1">
      <c r="A124" s="130" t="str">
        <f t="shared" si="14"/>
        <v>UPT1P7E1M37</v>
      </c>
      <c r="B124" s="130" t="str">
        <f t="shared" si="15"/>
        <v>UPT1P7E1</v>
      </c>
      <c r="C124" s="130" t="str">
        <f t="shared" si="16"/>
        <v>UPT1P7M37</v>
      </c>
      <c r="D124" s="130" t="str">
        <f t="shared" si="17"/>
        <v>UPT1P7</v>
      </c>
      <c r="E124" s="130" t="str">
        <f t="shared" si="18"/>
        <v>UPT1</v>
      </c>
      <c r="F124" s="111" t="s">
        <v>277</v>
      </c>
      <c r="G124" s="111">
        <v>1</v>
      </c>
      <c r="H124" s="111">
        <v>7</v>
      </c>
      <c r="I124" s="111" t="s">
        <v>8</v>
      </c>
      <c r="J124" s="111">
        <v>1</v>
      </c>
      <c r="K124" s="111">
        <f t="shared" si="22"/>
        <v>37</v>
      </c>
      <c r="L124" s="111"/>
      <c r="M124" s="191">
        <v>23</v>
      </c>
      <c r="N124" s="192">
        <v>23.45</v>
      </c>
      <c r="O124" s="137">
        <f t="shared" si="21"/>
        <v>23.225000000000001</v>
      </c>
      <c r="P124" s="141" t="s">
        <v>356</v>
      </c>
      <c r="Q124" s="224">
        <v>14.401897661809556</v>
      </c>
      <c r="R124" s="111"/>
      <c r="S124" s="111"/>
      <c r="T124" s="111"/>
      <c r="U124" s="188"/>
      <c r="W124" s="194">
        <v>2.5259999999999998</v>
      </c>
      <c r="AQ124" s="224">
        <v>36.450000000000003</v>
      </c>
      <c r="AR124" s="224">
        <v>11.82</v>
      </c>
      <c r="AW124" s="188"/>
      <c r="AX124" s="111"/>
      <c r="AY124" s="194"/>
      <c r="BE124" s="194">
        <v>2.5259999999999998</v>
      </c>
      <c r="BI124" s="111"/>
      <c r="BU124" s="135">
        <f>VLOOKUP(D124,EXPLORACION!$A$2:$P$529,15,FALSE)</f>
        <v>4961461.9636000004</v>
      </c>
      <c r="BV124" s="135">
        <f>VLOOKUP(D124,EXPLORACION!$A$2:$P$529,16,FALSE)</f>
        <v>2171593.3226000001</v>
      </c>
      <c r="BW124" s="229"/>
    </row>
    <row r="125" spans="1:75" s="143" customFormat="1" ht="13.5" hidden="1" customHeight="1">
      <c r="A125" s="130" t="str">
        <f t="shared" si="14"/>
        <v>UPT1P7E1M38</v>
      </c>
      <c r="B125" s="130" t="str">
        <f t="shared" si="15"/>
        <v>UPT1P7E1</v>
      </c>
      <c r="C125" s="130" t="str">
        <f t="shared" si="16"/>
        <v>UPT1P7M38</v>
      </c>
      <c r="D125" s="130" t="str">
        <f t="shared" si="17"/>
        <v>UPT1P7</v>
      </c>
      <c r="E125" s="130" t="str">
        <f t="shared" si="18"/>
        <v>UPT1</v>
      </c>
      <c r="F125" s="111" t="s">
        <v>277</v>
      </c>
      <c r="G125" s="111">
        <v>1</v>
      </c>
      <c r="H125" s="111">
        <v>7</v>
      </c>
      <c r="I125" s="111" t="s">
        <v>8</v>
      </c>
      <c r="J125" s="111">
        <v>1</v>
      </c>
      <c r="K125" s="111">
        <f t="shared" si="22"/>
        <v>38</v>
      </c>
      <c r="L125" s="111"/>
      <c r="M125" s="191">
        <v>24</v>
      </c>
      <c r="N125" s="192">
        <v>24.45</v>
      </c>
      <c r="O125" s="137">
        <f t="shared" si="21"/>
        <v>24.225000000000001</v>
      </c>
      <c r="P125" s="141" t="s">
        <v>356</v>
      </c>
      <c r="Q125" s="224">
        <v>9.186168354872521</v>
      </c>
      <c r="R125" s="111">
        <v>32.11</v>
      </c>
      <c r="S125" s="111">
        <v>22.02</v>
      </c>
      <c r="T125" s="111">
        <v>10.09</v>
      </c>
      <c r="U125" s="188"/>
      <c r="W125" s="194">
        <v>2.4809999999999999</v>
      </c>
      <c r="AQ125" s="224">
        <v>41.17</v>
      </c>
      <c r="AR125" s="224">
        <v>9.99</v>
      </c>
      <c r="AW125" s="188"/>
      <c r="AX125" s="111"/>
      <c r="AY125" s="194"/>
      <c r="BE125" s="194">
        <v>2.4809999999999999</v>
      </c>
      <c r="BI125" s="111"/>
      <c r="BU125" s="135">
        <f>VLOOKUP(D125,EXPLORACION!$A$2:$P$529,15,FALSE)</f>
        <v>4961461.9636000004</v>
      </c>
      <c r="BV125" s="135">
        <f>VLOOKUP(D125,EXPLORACION!$A$2:$P$529,16,FALSE)</f>
        <v>2171593.3226000001</v>
      </c>
      <c r="BW125" s="229"/>
    </row>
    <row r="126" spans="1:75" s="143" customFormat="1" ht="13.5" hidden="1" customHeight="1">
      <c r="A126" s="130" t="str">
        <f t="shared" si="14"/>
        <v>UPT1P7E1M39</v>
      </c>
      <c r="B126" s="130" t="str">
        <f t="shared" si="15"/>
        <v>UPT1P7E1</v>
      </c>
      <c r="C126" s="130" t="str">
        <f t="shared" si="16"/>
        <v>UPT1P7M39</v>
      </c>
      <c r="D126" s="130" t="str">
        <f t="shared" si="17"/>
        <v>UPT1P7</v>
      </c>
      <c r="E126" s="130" t="str">
        <f t="shared" si="18"/>
        <v>UPT1</v>
      </c>
      <c r="F126" s="111" t="s">
        <v>277</v>
      </c>
      <c r="G126" s="111">
        <v>1</v>
      </c>
      <c r="H126" s="111">
        <v>7</v>
      </c>
      <c r="I126" s="111" t="s">
        <v>8</v>
      </c>
      <c r="J126" s="111">
        <v>1</v>
      </c>
      <c r="K126" s="111">
        <f t="shared" si="22"/>
        <v>39</v>
      </c>
      <c r="L126" s="111"/>
      <c r="M126" s="191">
        <v>24.9</v>
      </c>
      <c r="N126" s="192">
        <v>25</v>
      </c>
      <c r="O126" s="137">
        <f t="shared" si="21"/>
        <v>24.95</v>
      </c>
      <c r="P126" s="141"/>
      <c r="Q126" s="224"/>
      <c r="R126" s="111"/>
      <c r="S126" s="111"/>
      <c r="T126" s="111"/>
      <c r="U126" s="188"/>
      <c r="W126" s="194"/>
      <c r="AQ126" s="224"/>
      <c r="AR126" s="224"/>
      <c r="AW126" s="188"/>
      <c r="AX126" s="111"/>
      <c r="AY126" s="194"/>
      <c r="BE126" s="194"/>
      <c r="BI126" s="111"/>
      <c r="BU126" s="135">
        <f>VLOOKUP(D126,EXPLORACION!$A$2:$P$529,15,FALSE)</f>
        <v>4961461.9636000004</v>
      </c>
      <c r="BV126" s="135">
        <f>VLOOKUP(D126,EXPLORACION!$A$2:$P$529,16,FALSE)</f>
        <v>2171593.3226000001</v>
      </c>
      <c r="BW126" s="229"/>
    </row>
    <row r="127" spans="1:75" s="143" customFormat="1" ht="13.5" hidden="1" customHeight="1">
      <c r="A127" s="130" t="str">
        <f t="shared" si="14"/>
        <v>UPT1P7E1M40</v>
      </c>
      <c r="B127" s="130" t="str">
        <f t="shared" si="15"/>
        <v>UPT1P7E1</v>
      </c>
      <c r="C127" s="130" t="str">
        <f t="shared" si="16"/>
        <v>UPT1P7M40</v>
      </c>
      <c r="D127" s="130" t="str">
        <f t="shared" si="17"/>
        <v>UPT1P7</v>
      </c>
      <c r="E127" s="130" t="str">
        <f t="shared" si="18"/>
        <v>UPT1</v>
      </c>
      <c r="F127" s="111" t="s">
        <v>277</v>
      </c>
      <c r="G127" s="111">
        <v>1</v>
      </c>
      <c r="H127" s="111">
        <v>7</v>
      </c>
      <c r="I127" s="111" t="s">
        <v>8</v>
      </c>
      <c r="J127" s="111">
        <v>1</v>
      </c>
      <c r="K127" s="111">
        <f t="shared" si="22"/>
        <v>40</v>
      </c>
      <c r="L127" s="111"/>
      <c r="M127" s="191">
        <v>26</v>
      </c>
      <c r="N127" s="192">
        <v>26.45</v>
      </c>
      <c r="O127" s="137">
        <f t="shared" si="21"/>
        <v>26.225000000000001</v>
      </c>
      <c r="P127" s="141" t="s">
        <v>341</v>
      </c>
      <c r="Q127" s="224">
        <v>19.261992619926193</v>
      </c>
      <c r="R127" s="111">
        <v>48.91</v>
      </c>
      <c r="S127" s="111">
        <v>28.51</v>
      </c>
      <c r="T127" s="111">
        <v>20.399999999999995</v>
      </c>
      <c r="U127" s="188"/>
      <c r="W127" s="194">
        <v>2.5139999999999998</v>
      </c>
      <c r="AQ127" s="224">
        <v>49.63</v>
      </c>
      <c r="AR127" s="224">
        <v>16.52</v>
      </c>
      <c r="AW127" s="188"/>
      <c r="AX127" s="111"/>
      <c r="AY127" s="194"/>
      <c r="BE127" s="194">
        <v>2.5139999999999998</v>
      </c>
      <c r="BI127" s="111"/>
      <c r="BU127" s="135">
        <f>VLOOKUP(D127,EXPLORACION!$A$2:$P$529,15,FALSE)</f>
        <v>4961461.9636000004</v>
      </c>
      <c r="BV127" s="135">
        <f>VLOOKUP(D127,EXPLORACION!$A$2:$P$529,16,FALSE)</f>
        <v>2171593.3226000001</v>
      </c>
      <c r="BW127" s="229"/>
    </row>
    <row r="128" spans="1:75" s="143" customFormat="1" ht="13.5" hidden="1" customHeight="1">
      <c r="A128" s="130" t="str">
        <f t="shared" si="14"/>
        <v>UPT1P7E1M41</v>
      </c>
      <c r="B128" s="130" t="str">
        <f t="shared" si="15"/>
        <v>UPT1P7E1</v>
      </c>
      <c r="C128" s="130" t="str">
        <f t="shared" si="16"/>
        <v>UPT1P7M41</v>
      </c>
      <c r="D128" s="130" t="str">
        <f t="shared" si="17"/>
        <v>UPT1P7</v>
      </c>
      <c r="E128" s="130" t="str">
        <f t="shared" si="18"/>
        <v>UPT1</v>
      </c>
      <c r="F128" s="111" t="s">
        <v>277</v>
      </c>
      <c r="G128" s="111">
        <v>1</v>
      </c>
      <c r="H128" s="111">
        <v>7</v>
      </c>
      <c r="I128" s="111" t="s">
        <v>8</v>
      </c>
      <c r="J128" s="111">
        <v>1</v>
      </c>
      <c r="K128" s="111">
        <f t="shared" si="22"/>
        <v>41</v>
      </c>
      <c r="L128" s="111"/>
      <c r="M128" s="191">
        <v>27.2</v>
      </c>
      <c r="N128" s="192">
        <v>27.65</v>
      </c>
      <c r="O128" s="137">
        <f t="shared" si="21"/>
        <v>27.424999999999997</v>
      </c>
      <c r="P128" s="141" t="s">
        <v>356</v>
      </c>
      <c r="Q128" s="224">
        <v>16.976127320954923</v>
      </c>
      <c r="R128" s="111"/>
      <c r="S128" s="111"/>
      <c r="T128" s="111"/>
      <c r="U128" s="188"/>
      <c r="W128" s="194">
        <v>2.5139999999999998</v>
      </c>
      <c r="AQ128" s="224">
        <v>40.78</v>
      </c>
      <c r="AR128" s="224">
        <v>5.25</v>
      </c>
      <c r="AW128" s="188"/>
      <c r="AX128" s="111"/>
      <c r="AY128" s="194"/>
      <c r="BE128" s="194">
        <v>2.5139999999999998</v>
      </c>
      <c r="BI128" s="111"/>
      <c r="BU128" s="135">
        <f>VLOOKUP(D128,EXPLORACION!$A$2:$P$529,15,FALSE)</f>
        <v>4961461.9636000004</v>
      </c>
      <c r="BV128" s="135">
        <f>VLOOKUP(D128,EXPLORACION!$A$2:$P$529,16,FALSE)</f>
        <v>2171593.3226000001</v>
      </c>
      <c r="BW128" s="229"/>
    </row>
    <row r="129" spans="1:75" s="143" customFormat="1" ht="13.5" hidden="1" customHeight="1">
      <c r="A129" s="130" t="str">
        <f t="shared" si="14"/>
        <v>UPT1P7E1M42</v>
      </c>
      <c r="B129" s="130" t="str">
        <f t="shared" si="15"/>
        <v>UPT1P7E1</v>
      </c>
      <c r="C129" s="130" t="str">
        <f t="shared" si="16"/>
        <v>UPT1P7M42</v>
      </c>
      <c r="D129" s="130" t="str">
        <f t="shared" si="17"/>
        <v>UPT1P7</v>
      </c>
      <c r="E129" s="130" t="str">
        <f t="shared" si="18"/>
        <v>UPT1</v>
      </c>
      <c r="F129" s="111" t="s">
        <v>277</v>
      </c>
      <c r="G129" s="111">
        <v>1</v>
      </c>
      <c r="H129" s="111">
        <v>7</v>
      </c>
      <c r="I129" s="111" t="s">
        <v>8</v>
      </c>
      <c r="J129" s="111">
        <v>1</v>
      </c>
      <c r="K129" s="111">
        <f t="shared" si="22"/>
        <v>42</v>
      </c>
      <c r="L129" s="111"/>
      <c r="M129" s="191">
        <v>28</v>
      </c>
      <c r="N129" s="192">
        <v>28.45</v>
      </c>
      <c r="O129" s="137">
        <f t="shared" si="21"/>
        <v>28.225000000000001</v>
      </c>
      <c r="P129" s="141" t="s">
        <v>356</v>
      </c>
      <c r="Q129" s="224">
        <v>13.985765124555158</v>
      </c>
      <c r="R129" s="111"/>
      <c r="S129" s="111"/>
      <c r="T129" s="111"/>
      <c r="U129" s="188"/>
      <c r="W129" s="194">
        <v>2.44</v>
      </c>
      <c r="AQ129" s="224">
        <v>41.85</v>
      </c>
      <c r="AR129" s="224">
        <v>6.19</v>
      </c>
      <c r="AW129" s="188"/>
      <c r="AX129" s="111"/>
      <c r="AY129" s="194"/>
      <c r="BE129" s="194">
        <v>2.44</v>
      </c>
      <c r="BI129" s="111"/>
      <c r="BU129" s="135">
        <f>VLOOKUP(D129,EXPLORACION!$A$2:$P$529,15,FALSE)</f>
        <v>4961461.9636000004</v>
      </c>
      <c r="BV129" s="135">
        <f>VLOOKUP(D129,EXPLORACION!$A$2:$P$529,16,FALSE)</f>
        <v>2171593.3226000001</v>
      </c>
      <c r="BW129" s="229"/>
    </row>
    <row r="130" spans="1:75" s="143" customFormat="1" ht="13.5" hidden="1" customHeight="1">
      <c r="A130" s="130" t="str">
        <f t="shared" ref="A130:A193" si="23">CONCATENATE(F130,G130,I130,H130,"E",J130,"M",K130)</f>
        <v>UPT1P7E1M43</v>
      </c>
      <c r="B130" s="130" t="str">
        <f t="shared" ref="B130:B193" si="24">CONCATENATE(F130,G130,I130,H130,"E",J130)</f>
        <v>UPT1P7E1</v>
      </c>
      <c r="C130" s="130" t="str">
        <f t="shared" ref="C130:C193" si="25">CONCATENATE(F130,G130,I130,H130,"M",K130)</f>
        <v>UPT1P7M43</v>
      </c>
      <c r="D130" s="130" t="str">
        <f t="shared" ref="D130:D193" si="26">CONCATENATE(F130,G130,I130,H130)</f>
        <v>UPT1P7</v>
      </c>
      <c r="E130" s="130" t="str">
        <f t="shared" ref="E130:E193" si="27">CONCATENATE(F130,G130)</f>
        <v>UPT1</v>
      </c>
      <c r="F130" s="111" t="s">
        <v>277</v>
      </c>
      <c r="G130" s="111">
        <v>1</v>
      </c>
      <c r="H130" s="111">
        <v>7</v>
      </c>
      <c r="I130" s="111" t="s">
        <v>8</v>
      </c>
      <c r="J130" s="111">
        <v>1</v>
      </c>
      <c r="K130" s="111">
        <f t="shared" si="22"/>
        <v>43</v>
      </c>
      <c r="L130" s="111"/>
      <c r="M130" s="191">
        <v>29</v>
      </c>
      <c r="N130" s="192">
        <v>29.3</v>
      </c>
      <c r="O130" s="137">
        <f t="shared" si="21"/>
        <v>29.15</v>
      </c>
      <c r="P130" s="141" t="s">
        <v>341</v>
      </c>
      <c r="Q130" s="224">
        <v>14.754620777565336</v>
      </c>
      <c r="R130" s="111"/>
      <c r="S130" s="111"/>
      <c r="T130" s="111"/>
      <c r="U130" s="188"/>
      <c r="W130" s="194">
        <v>2.7890000000000001</v>
      </c>
      <c r="AQ130" s="224">
        <v>49.96</v>
      </c>
      <c r="AR130" s="224">
        <v>13.82</v>
      </c>
      <c r="AW130" s="188"/>
      <c r="AX130" s="111"/>
      <c r="AY130" s="194"/>
      <c r="BE130" s="194">
        <v>2.7890000000000001</v>
      </c>
      <c r="BI130" s="111"/>
      <c r="BU130" s="135">
        <f>VLOOKUP(D130,EXPLORACION!$A$2:$P$529,15,FALSE)</f>
        <v>4961461.9636000004</v>
      </c>
      <c r="BV130" s="135">
        <f>VLOOKUP(D130,EXPLORACION!$A$2:$P$529,16,FALSE)</f>
        <v>2171593.3226000001</v>
      </c>
      <c r="BW130" s="229"/>
    </row>
    <row r="131" spans="1:75" s="143" customFormat="1" ht="13.5" hidden="1" customHeight="1">
      <c r="A131" s="130" t="str">
        <f t="shared" si="23"/>
        <v>UPT1P7E1M44</v>
      </c>
      <c r="B131" s="130" t="str">
        <f t="shared" si="24"/>
        <v>UPT1P7E1</v>
      </c>
      <c r="C131" s="130" t="str">
        <f t="shared" si="25"/>
        <v>UPT1P7M44</v>
      </c>
      <c r="D131" s="130" t="str">
        <f t="shared" si="26"/>
        <v>UPT1P7</v>
      </c>
      <c r="E131" s="130" t="str">
        <f t="shared" si="27"/>
        <v>UPT1</v>
      </c>
      <c r="F131" s="111" t="s">
        <v>277</v>
      </c>
      <c r="G131" s="111">
        <v>1</v>
      </c>
      <c r="H131" s="111">
        <v>7</v>
      </c>
      <c r="I131" s="111" t="s">
        <v>8</v>
      </c>
      <c r="J131" s="111">
        <v>1</v>
      </c>
      <c r="K131" s="111">
        <f t="shared" si="22"/>
        <v>44</v>
      </c>
      <c r="L131" s="111"/>
      <c r="M131" s="191">
        <v>30</v>
      </c>
      <c r="N131" s="192">
        <v>30.1</v>
      </c>
      <c r="O131" s="137">
        <f t="shared" si="21"/>
        <v>30.05</v>
      </c>
      <c r="P131" s="141"/>
      <c r="Q131" s="224"/>
      <c r="R131" s="111"/>
      <c r="S131" s="111"/>
      <c r="T131" s="111"/>
      <c r="U131" s="188"/>
      <c r="W131" s="194"/>
      <c r="AQ131" s="224"/>
      <c r="AR131" s="224"/>
      <c r="AW131" s="188"/>
      <c r="AX131" s="111"/>
      <c r="AY131" s="194"/>
      <c r="BE131" s="194"/>
      <c r="BI131" s="111"/>
      <c r="BU131" s="135">
        <f>VLOOKUP(D131,EXPLORACION!$A$2:$P$529,15,FALSE)</f>
        <v>4961461.9636000004</v>
      </c>
      <c r="BV131" s="135">
        <f>VLOOKUP(D131,EXPLORACION!$A$2:$P$529,16,FALSE)</f>
        <v>2171593.3226000001</v>
      </c>
      <c r="BW131" s="229"/>
    </row>
    <row r="132" spans="1:75" s="143" customFormat="1" ht="13.5" hidden="1" customHeight="1">
      <c r="A132" s="130" t="str">
        <f t="shared" si="23"/>
        <v>UPT1P7E1M45</v>
      </c>
      <c r="B132" s="130" t="str">
        <f t="shared" si="24"/>
        <v>UPT1P7E1</v>
      </c>
      <c r="C132" s="130" t="str">
        <f t="shared" si="25"/>
        <v>UPT1P7M45</v>
      </c>
      <c r="D132" s="130" t="str">
        <f t="shared" si="26"/>
        <v>UPT1P7</v>
      </c>
      <c r="E132" s="130" t="str">
        <f t="shared" si="27"/>
        <v>UPT1</v>
      </c>
      <c r="F132" s="111" t="s">
        <v>277</v>
      </c>
      <c r="G132" s="111">
        <v>1</v>
      </c>
      <c r="H132" s="111">
        <v>7</v>
      </c>
      <c r="I132" s="111" t="s">
        <v>8</v>
      </c>
      <c r="J132" s="111">
        <v>1</v>
      </c>
      <c r="K132" s="111">
        <f t="shared" si="22"/>
        <v>45</v>
      </c>
      <c r="L132" s="111"/>
      <c r="M132" s="191">
        <v>31</v>
      </c>
      <c r="N132" s="192">
        <v>31.45</v>
      </c>
      <c r="O132" s="137">
        <f t="shared" si="21"/>
        <v>31.225000000000001</v>
      </c>
      <c r="P132" s="141" t="s">
        <v>356</v>
      </c>
      <c r="Q132" s="224">
        <v>15.992970123022863</v>
      </c>
      <c r="R132" s="111"/>
      <c r="S132" s="111"/>
      <c r="T132" s="111"/>
      <c r="U132" s="188"/>
      <c r="W132" s="194">
        <v>2.4319999999999999</v>
      </c>
      <c r="AQ132" s="224">
        <v>42.02</v>
      </c>
      <c r="AR132" s="224">
        <v>9.7899999999999991</v>
      </c>
      <c r="AW132" s="188"/>
      <c r="AX132" s="111"/>
      <c r="AY132" s="194"/>
      <c r="BE132" s="194">
        <v>2.4319999999999999</v>
      </c>
      <c r="BI132" s="111"/>
      <c r="BU132" s="135">
        <f>VLOOKUP(D132,EXPLORACION!$A$2:$P$529,15,FALSE)</f>
        <v>4961461.9636000004</v>
      </c>
      <c r="BV132" s="135">
        <f>VLOOKUP(D132,EXPLORACION!$A$2:$P$529,16,FALSE)</f>
        <v>2171593.3226000001</v>
      </c>
      <c r="BW132" s="229"/>
    </row>
    <row r="133" spans="1:75" s="143" customFormat="1" ht="13.5" hidden="1" customHeight="1">
      <c r="A133" s="130" t="str">
        <f t="shared" si="23"/>
        <v>UPT1P7E1M46</v>
      </c>
      <c r="B133" s="130" t="str">
        <f t="shared" si="24"/>
        <v>UPT1P7E1</v>
      </c>
      <c r="C133" s="130" t="str">
        <f t="shared" si="25"/>
        <v>UPT1P7M46</v>
      </c>
      <c r="D133" s="130" t="str">
        <f t="shared" si="26"/>
        <v>UPT1P7</v>
      </c>
      <c r="E133" s="130" t="str">
        <f t="shared" si="27"/>
        <v>UPT1</v>
      </c>
      <c r="F133" s="111" t="s">
        <v>277</v>
      </c>
      <c r="G133" s="111">
        <v>1</v>
      </c>
      <c r="H133" s="111">
        <v>7</v>
      </c>
      <c r="I133" s="111" t="s">
        <v>8</v>
      </c>
      <c r="J133" s="111">
        <v>1</v>
      </c>
      <c r="K133" s="111">
        <f t="shared" si="22"/>
        <v>46</v>
      </c>
      <c r="L133" s="111"/>
      <c r="M133" s="191">
        <v>32</v>
      </c>
      <c r="N133" s="192">
        <v>32.450000000000003</v>
      </c>
      <c r="O133" s="137">
        <f t="shared" si="21"/>
        <v>32.225000000000001</v>
      </c>
      <c r="P133" s="141" t="s">
        <v>341</v>
      </c>
      <c r="Q133" s="224">
        <v>17.829999999999998</v>
      </c>
      <c r="R133" s="111">
        <v>24.46</v>
      </c>
      <c r="S133" s="111">
        <v>15.73</v>
      </c>
      <c r="T133" s="111">
        <v>8.73</v>
      </c>
      <c r="U133" s="188"/>
      <c r="W133" s="194">
        <v>2.5339999999999998</v>
      </c>
      <c r="AQ133" s="224">
        <v>56</v>
      </c>
      <c r="AR133" s="224">
        <v>19.52</v>
      </c>
      <c r="AW133" s="188"/>
      <c r="AX133" s="111"/>
      <c r="AY133" s="194"/>
      <c r="BE133" s="194">
        <v>2.5339999999999998</v>
      </c>
      <c r="BI133" s="111"/>
      <c r="BU133" s="135">
        <f>VLOOKUP(D133,EXPLORACION!$A$2:$P$529,15,FALSE)</f>
        <v>4961461.9636000004</v>
      </c>
      <c r="BV133" s="135">
        <f>VLOOKUP(D133,EXPLORACION!$A$2:$P$529,16,FALSE)</f>
        <v>2171593.3226000001</v>
      </c>
      <c r="BW133" s="229"/>
    </row>
    <row r="134" spans="1:75" s="143" customFormat="1" ht="13.5" hidden="1" customHeight="1">
      <c r="A134" s="130" t="str">
        <f t="shared" si="23"/>
        <v>UPT1P7E1M47</v>
      </c>
      <c r="B134" s="130" t="str">
        <f t="shared" si="24"/>
        <v>UPT1P7E1</v>
      </c>
      <c r="C134" s="130" t="str">
        <f t="shared" si="25"/>
        <v>UPT1P7M47</v>
      </c>
      <c r="D134" s="130" t="str">
        <f t="shared" si="26"/>
        <v>UPT1P7</v>
      </c>
      <c r="E134" s="130" t="str">
        <f t="shared" si="27"/>
        <v>UPT1</v>
      </c>
      <c r="F134" s="111" t="s">
        <v>277</v>
      </c>
      <c r="G134" s="111">
        <v>1</v>
      </c>
      <c r="H134" s="111">
        <v>7</v>
      </c>
      <c r="I134" s="111" t="s">
        <v>8</v>
      </c>
      <c r="J134" s="111">
        <v>1</v>
      </c>
      <c r="K134" s="111">
        <f t="shared" si="22"/>
        <v>47</v>
      </c>
      <c r="L134" s="111"/>
      <c r="M134" s="191">
        <v>33</v>
      </c>
      <c r="N134" s="192">
        <v>33.450000000000003</v>
      </c>
      <c r="O134" s="137">
        <f t="shared" si="21"/>
        <v>33.225000000000001</v>
      </c>
      <c r="P134" s="141" t="s">
        <v>286</v>
      </c>
      <c r="Q134" s="224">
        <v>18.940000000000001</v>
      </c>
      <c r="R134" s="111">
        <v>22.65</v>
      </c>
      <c r="S134" s="111">
        <v>13.97</v>
      </c>
      <c r="T134" s="111">
        <v>8.6799999999999979</v>
      </c>
      <c r="U134" s="188"/>
      <c r="W134" s="194">
        <v>2.6219999999999999</v>
      </c>
      <c r="AQ134" s="224">
        <v>100</v>
      </c>
      <c r="AR134" s="224">
        <v>43.63</v>
      </c>
      <c r="AW134" s="188"/>
      <c r="AX134" s="111"/>
      <c r="AY134" s="194"/>
      <c r="BE134" s="194">
        <v>2.6219999999999999</v>
      </c>
      <c r="BI134" s="111"/>
      <c r="BU134" s="135">
        <f>VLOOKUP(D134,EXPLORACION!$A$2:$P$529,15,FALSE)</f>
        <v>4961461.9636000004</v>
      </c>
      <c r="BV134" s="135">
        <f>VLOOKUP(D134,EXPLORACION!$A$2:$P$529,16,FALSE)</f>
        <v>2171593.3226000001</v>
      </c>
      <c r="BW134" s="229"/>
    </row>
    <row r="135" spans="1:75" s="143" customFormat="1" ht="13.5" hidden="1" customHeight="1">
      <c r="A135" s="130" t="str">
        <f t="shared" si="23"/>
        <v>UPT1P7E1M48</v>
      </c>
      <c r="B135" s="130" t="str">
        <f t="shared" si="24"/>
        <v>UPT1P7E1</v>
      </c>
      <c r="C135" s="130" t="str">
        <f t="shared" si="25"/>
        <v>UPT1P7M48</v>
      </c>
      <c r="D135" s="130" t="str">
        <f t="shared" si="26"/>
        <v>UPT1P7</v>
      </c>
      <c r="E135" s="130" t="str">
        <f t="shared" si="27"/>
        <v>UPT1</v>
      </c>
      <c r="F135" s="111" t="s">
        <v>277</v>
      </c>
      <c r="G135" s="111">
        <v>1</v>
      </c>
      <c r="H135" s="111">
        <v>7</v>
      </c>
      <c r="I135" s="111" t="s">
        <v>8</v>
      </c>
      <c r="J135" s="111">
        <v>1</v>
      </c>
      <c r="K135" s="111">
        <f t="shared" si="22"/>
        <v>48</v>
      </c>
      <c r="L135" s="111"/>
      <c r="M135" s="191">
        <v>34</v>
      </c>
      <c r="N135" s="192">
        <v>34.450000000000003</v>
      </c>
      <c r="O135" s="137">
        <f t="shared" si="21"/>
        <v>34.225000000000001</v>
      </c>
      <c r="P135" s="141" t="s">
        <v>284</v>
      </c>
      <c r="Q135" s="224">
        <v>20.75</v>
      </c>
      <c r="R135" s="111">
        <v>37.799999999999997</v>
      </c>
      <c r="S135" s="111">
        <v>20.27</v>
      </c>
      <c r="T135" s="111">
        <v>17.529999999999998</v>
      </c>
      <c r="U135" s="188"/>
      <c r="W135" s="194">
        <v>2.5750000000000002</v>
      </c>
      <c r="AQ135" s="224">
        <v>100</v>
      </c>
      <c r="AR135" s="224">
        <v>94.77</v>
      </c>
      <c r="AW135" s="188"/>
      <c r="AX135" s="111"/>
      <c r="AY135" s="194"/>
      <c r="BE135" s="194">
        <v>2.5750000000000002</v>
      </c>
      <c r="BI135" s="111"/>
      <c r="BU135" s="135">
        <f>VLOOKUP(D135,EXPLORACION!$A$2:$P$529,15,FALSE)</f>
        <v>4961461.9636000004</v>
      </c>
      <c r="BV135" s="135">
        <f>VLOOKUP(D135,EXPLORACION!$A$2:$P$529,16,FALSE)</f>
        <v>2171593.3226000001</v>
      </c>
      <c r="BW135" s="229"/>
    </row>
    <row r="136" spans="1:75" s="143" customFormat="1" ht="13.5" hidden="1" customHeight="1">
      <c r="A136" s="130" t="str">
        <f t="shared" si="23"/>
        <v>UPT1P7E1M49</v>
      </c>
      <c r="B136" s="130" t="str">
        <f t="shared" si="24"/>
        <v>UPT1P7E1</v>
      </c>
      <c r="C136" s="130" t="str">
        <f t="shared" si="25"/>
        <v>UPT1P7M49</v>
      </c>
      <c r="D136" s="130" t="str">
        <f t="shared" si="26"/>
        <v>UPT1P7</v>
      </c>
      <c r="E136" s="130" t="str">
        <f t="shared" si="27"/>
        <v>UPT1</v>
      </c>
      <c r="F136" s="111" t="s">
        <v>277</v>
      </c>
      <c r="G136" s="111">
        <v>1</v>
      </c>
      <c r="H136" s="111">
        <v>7</v>
      </c>
      <c r="I136" s="111" t="s">
        <v>8</v>
      </c>
      <c r="J136" s="111">
        <v>1</v>
      </c>
      <c r="K136" s="111">
        <f t="shared" si="22"/>
        <v>49</v>
      </c>
      <c r="L136" s="111"/>
      <c r="M136" s="191">
        <v>35</v>
      </c>
      <c r="N136" s="192">
        <v>35.4</v>
      </c>
      <c r="O136" s="137">
        <f t="shared" si="21"/>
        <v>35.200000000000003</v>
      </c>
      <c r="P136" s="141"/>
      <c r="Q136" s="224">
        <v>21.74</v>
      </c>
      <c r="R136" s="111"/>
      <c r="S136" s="111"/>
      <c r="T136" s="111"/>
      <c r="U136" s="188"/>
      <c r="W136" s="194"/>
      <c r="AQ136" s="224"/>
      <c r="AR136" s="224"/>
      <c r="AW136" s="188"/>
      <c r="AX136" s="111"/>
      <c r="AY136" s="194"/>
      <c r="BE136" s="194"/>
      <c r="BI136" s="111"/>
      <c r="BU136" s="135">
        <f>VLOOKUP(D136,EXPLORACION!$A$2:$P$529,15,FALSE)</f>
        <v>4961461.9636000004</v>
      </c>
      <c r="BV136" s="135">
        <f>VLOOKUP(D136,EXPLORACION!$A$2:$P$529,16,FALSE)</f>
        <v>2171593.3226000001</v>
      </c>
      <c r="BW136" s="229"/>
    </row>
    <row r="137" spans="1:75" s="143" customFormat="1" ht="13.5" hidden="1" customHeight="1">
      <c r="A137" s="130" t="str">
        <f t="shared" si="23"/>
        <v>UPT1P7E1M50</v>
      </c>
      <c r="B137" s="130" t="str">
        <f t="shared" si="24"/>
        <v>UPT1P7E1</v>
      </c>
      <c r="C137" s="130" t="str">
        <f t="shared" si="25"/>
        <v>UPT1P7M50</v>
      </c>
      <c r="D137" s="130" t="str">
        <f t="shared" si="26"/>
        <v>UPT1P7</v>
      </c>
      <c r="E137" s="130" t="str">
        <f t="shared" si="27"/>
        <v>UPT1</v>
      </c>
      <c r="F137" s="111" t="s">
        <v>277</v>
      </c>
      <c r="G137" s="111">
        <v>1</v>
      </c>
      <c r="H137" s="111">
        <v>7</v>
      </c>
      <c r="I137" s="111" t="s">
        <v>8</v>
      </c>
      <c r="J137" s="111">
        <v>1</v>
      </c>
      <c r="K137" s="111">
        <f t="shared" si="22"/>
        <v>50</v>
      </c>
      <c r="L137" s="111"/>
      <c r="M137" s="191">
        <v>36</v>
      </c>
      <c r="N137" s="192">
        <v>36.450000000000003</v>
      </c>
      <c r="O137" s="137">
        <f t="shared" si="21"/>
        <v>36.225000000000001</v>
      </c>
      <c r="P137" s="141" t="s">
        <v>284</v>
      </c>
      <c r="Q137" s="224">
        <v>23.1</v>
      </c>
      <c r="R137" s="111">
        <v>37.520000000000003</v>
      </c>
      <c r="S137" s="111">
        <v>22.5</v>
      </c>
      <c r="T137" s="111">
        <v>15.020000000000003</v>
      </c>
      <c r="U137" s="188"/>
      <c r="W137" s="194">
        <v>2.63</v>
      </c>
      <c r="AQ137" s="224">
        <v>100</v>
      </c>
      <c r="AR137" s="224">
        <v>92.71</v>
      </c>
      <c r="AW137" s="188"/>
      <c r="AX137" s="111"/>
      <c r="AY137" s="194"/>
      <c r="BE137" s="194">
        <v>2.63</v>
      </c>
      <c r="BI137" s="111"/>
      <c r="BU137" s="135">
        <f>VLOOKUP(D137,EXPLORACION!$A$2:$P$529,15,FALSE)</f>
        <v>4961461.9636000004</v>
      </c>
      <c r="BV137" s="135">
        <f>VLOOKUP(D137,EXPLORACION!$A$2:$P$529,16,FALSE)</f>
        <v>2171593.3226000001</v>
      </c>
      <c r="BW137" s="229"/>
    </row>
    <row r="138" spans="1:75" s="143" customFormat="1" ht="13.5" hidden="1" customHeight="1">
      <c r="A138" s="130" t="str">
        <f t="shared" si="23"/>
        <v>UPT1P7E1M51</v>
      </c>
      <c r="B138" s="130" t="str">
        <f t="shared" si="24"/>
        <v>UPT1P7E1</v>
      </c>
      <c r="C138" s="130" t="str">
        <f t="shared" si="25"/>
        <v>UPT1P7M51</v>
      </c>
      <c r="D138" s="130" t="str">
        <f t="shared" si="26"/>
        <v>UPT1P7</v>
      </c>
      <c r="E138" s="130" t="str">
        <f t="shared" si="27"/>
        <v>UPT1</v>
      </c>
      <c r="F138" s="111" t="s">
        <v>277</v>
      </c>
      <c r="G138" s="111">
        <v>1</v>
      </c>
      <c r="H138" s="111">
        <v>7</v>
      </c>
      <c r="I138" s="111" t="s">
        <v>8</v>
      </c>
      <c r="J138" s="111">
        <v>1</v>
      </c>
      <c r="K138" s="111">
        <f t="shared" si="22"/>
        <v>51</v>
      </c>
      <c r="L138" s="111"/>
      <c r="M138" s="191">
        <v>37</v>
      </c>
      <c r="N138" s="192">
        <v>37.299999999999997</v>
      </c>
      <c r="O138" s="137">
        <f t="shared" si="21"/>
        <v>37.15</v>
      </c>
      <c r="P138" s="141" t="s">
        <v>284</v>
      </c>
      <c r="Q138" s="224">
        <v>26.32</v>
      </c>
      <c r="R138" s="111">
        <v>39.090000000000003</v>
      </c>
      <c r="S138" s="111">
        <v>23.84</v>
      </c>
      <c r="T138" s="111">
        <v>15.250000000000004</v>
      </c>
      <c r="U138" s="188"/>
      <c r="W138" s="194">
        <v>2.5739999999999998</v>
      </c>
      <c r="AQ138" s="224">
        <v>100</v>
      </c>
      <c r="AR138" s="224">
        <v>97.24</v>
      </c>
      <c r="AW138" s="188"/>
      <c r="AX138" s="111"/>
      <c r="AY138" s="194"/>
      <c r="BE138" s="194">
        <v>2.5739999999999998</v>
      </c>
      <c r="BI138" s="111"/>
      <c r="BU138" s="135">
        <f>VLOOKUP(D138,EXPLORACION!$A$2:$P$529,15,FALSE)</f>
        <v>4961461.9636000004</v>
      </c>
      <c r="BV138" s="135">
        <f>VLOOKUP(D138,EXPLORACION!$A$2:$P$529,16,FALSE)</f>
        <v>2171593.3226000001</v>
      </c>
      <c r="BW138" s="229"/>
    </row>
    <row r="139" spans="1:75" s="143" customFormat="1" ht="13.5" hidden="1" customHeight="1">
      <c r="A139" s="130" t="str">
        <f t="shared" si="23"/>
        <v>UPT1P7E1M52</v>
      </c>
      <c r="B139" s="130" t="str">
        <f t="shared" si="24"/>
        <v>UPT1P7E1</v>
      </c>
      <c r="C139" s="130" t="str">
        <f t="shared" si="25"/>
        <v>UPT1P7M52</v>
      </c>
      <c r="D139" s="130" t="str">
        <f t="shared" si="26"/>
        <v>UPT1P7</v>
      </c>
      <c r="E139" s="130" t="str">
        <f t="shared" si="27"/>
        <v>UPT1</v>
      </c>
      <c r="F139" s="111" t="s">
        <v>277</v>
      </c>
      <c r="G139" s="111">
        <v>1</v>
      </c>
      <c r="H139" s="111">
        <v>7</v>
      </c>
      <c r="I139" s="111" t="s">
        <v>8</v>
      </c>
      <c r="J139" s="111">
        <v>1</v>
      </c>
      <c r="K139" s="111">
        <f t="shared" si="22"/>
        <v>52</v>
      </c>
      <c r="L139" s="111"/>
      <c r="M139" s="191">
        <v>38</v>
      </c>
      <c r="N139" s="192">
        <v>38.299999999999997</v>
      </c>
      <c r="O139" s="137">
        <f t="shared" si="21"/>
        <v>38.15</v>
      </c>
      <c r="P139" s="141"/>
      <c r="Q139" s="224">
        <v>17.489999999999998</v>
      </c>
      <c r="R139" s="111"/>
      <c r="S139" s="111"/>
      <c r="T139" s="111"/>
      <c r="U139" s="188"/>
      <c r="W139" s="194">
        <v>2.57</v>
      </c>
      <c r="AQ139" s="224"/>
      <c r="AR139" s="224"/>
      <c r="AW139" s="188"/>
      <c r="AX139" s="111"/>
      <c r="AY139" s="194"/>
      <c r="BE139" s="194">
        <v>2.57</v>
      </c>
      <c r="BI139" s="111"/>
      <c r="BU139" s="135">
        <f>VLOOKUP(D139,EXPLORACION!$A$2:$P$529,15,FALSE)</f>
        <v>4961461.9636000004</v>
      </c>
      <c r="BV139" s="135">
        <f>VLOOKUP(D139,EXPLORACION!$A$2:$P$529,16,FALSE)</f>
        <v>2171593.3226000001</v>
      </c>
      <c r="BW139" s="229"/>
    </row>
    <row r="140" spans="1:75" s="143" customFormat="1" ht="13.5" hidden="1" customHeight="1">
      <c r="A140" s="130" t="str">
        <f t="shared" si="23"/>
        <v>UPT1P7E1M53</v>
      </c>
      <c r="B140" s="130" t="str">
        <f t="shared" si="24"/>
        <v>UPT1P7E1</v>
      </c>
      <c r="C140" s="130" t="str">
        <f t="shared" si="25"/>
        <v>UPT1P7M53</v>
      </c>
      <c r="D140" s="130" t="str">
        <f t="shared" si="26"/>
        <v>UPT1P7</v>
      </c>
      <c r="E140" s="130" t="str">
        <f t="shared" si="27"/>
        <v>UPT1</v>
      </c>
      <c r="F140" s="111" t="s">
        <v>277</v>
      </c>
      <c r="G140" s="111">
        <v>1</v>
      </c>
      <c r="H140" s="111">
        <v>7</v>
      </c>
      <c r="I140" s="111" t="s">
        <v>8</v>
      </c>
      <c r="J140" s="111">
        <v>1</v>
      </c>
      <c r="K140" s="111">
        <f t="shared" si="22"/>
        <v>53</v>
      </c>
      <c r="L140" s="111"/>
      <c r="M140" s="191">
        <v>39</v>
      </c>
      <c r="N140" s="192">
        <v>39.450000000000003</v>
      </c>
      <c r="O140" s="137">
        <f t="shared" si="21"/>
        <v>39.225000000000001</v>
      </c>
      <c r="P140" s="141" t="s">
        <v>284</v>
      </c>
      <c r="Q140" s="224">
        <v>24.06</v>
      </c>
      <c r="R140" s="111">
        <v>39</v>
      </c>
      <c r="S140" s="111">
        <v>22</v>
      </c>
      <c r="T140" s="111">
        <v>17</v>
      </c>
      <c r="U140" s="188"/>
      <c r="W140" s="194">
        <v>2.5880000000000001</v>
      </c>
      <c r="AQ140" s="224">
        <v>100</v>
      </c>
      <c r="AR140" s="224">
        <v>94.68</v>
      </c>
      <c r="AW140" s="188"/>
      <c r="AX140" s="111"/>
      <c r="AY140" s="194"/>
      <c r="BE140" s="194">
        <v>2.5880000000000001</v>
      </c>
      <c r="BI140" s="111"/>
      <c r="BU140" s="135">
        <f>VLOOKUP(D140,EXPLORACION!$A$2:$P$529,15,FALSE)</f>
        <v>4961461.9636000004</v>
      </c>
      <c r="BV140" s="135">
        <f>VLOOKUP(D140,EXPLORACION!$A$2:$P$529,16,FALSE)</f>
        <v>2171593.3226000001</v>
      </c>
      <c r="BW140" s="229"/>
    </row>
    <row r="141" spans="1:75" s="143" customFormat="1" ht="13.5" hidden="1" customHeight="1">
      <c r="A141" s="130" t="str">
        <f t="shared" si="23"/>
        <v>UPT1P9E1M1</v>
      </c>
      <c r="B141" s="130" t="str">
        <f t="shared" si="24"/>
        <v>UPT1P9E1</v>
      </c>
      <c r="C141" s="130" t="str">
        <f t="shared" si="25"/>
        <v>UPT1P9M1</v>
      </c>
      <c r="D141" s="130" t="str">
        <f t="shared" si="26"/>
        <v>UPT1P9</v>
      </c>
      <c r="E141" s="130" t="str">
        <f t="shared" si="27"/>
        <v>UPT1</v>
      </c>
      <c r="F141" s="111" t="s">
        <v>277</v>
      </c>
      <c r="G141" s="111">
        <v>1</v>
      </c>
      <c r="H141" s="111">
        <v>9</v>
      </c>
      <c r="I141" s="111" t="s">
        <v>8</v>
      </c>
      <c r="J141" s="111">
        <v>1</v>
      </c>
      <c r="K141" s="111">
        <v>1</v>
      </c>
      <c r="L141" s="111"/>
      <c r="M141" s="191">
        <v>0.6</v>
      </c>
      <c r="N141" s="192">
        <v>0.8</v>
      </c>
      <c r="O141" s="137">
        <f t="shared" si="21"/>
        <v>0.7</v>
      </c>
      <c r="P141" s="207"/>
      <c r="Q141" s="209">
        <v>12</v>
      </c>
      <c r="R141" s="209"/>
      <c r="S141" s="209"/>
      <c r="T141" s="209"/>
      <c r="U141" s="232"/>
      <c r="AQ141" s="231"/>
      <c r="AR141" s="231"/>
      <c r="AW141" s="194"/>
      <c r="AX141" s="111"/>
      <c r="AY141" s="194"/>
      <c r="BI141" s="111"/>
      <c r="BK141" s="232"/>
      <c r="BU141" s="135">
        <f>VLOOKUP(D141,EXPLORACION!$A$2:$P$529,15,FALSE)</f>
        <v>4962390.1283999998</v>
      </c>
      <c r="BV141" s="135">
        <f>VLOOKUP(D141,EXPLORACION!$A$2:$P$529,16,FALSE)</f>
        <v>2171025.1230000001</v>
      </c>
      <c r="BW141" s="229"/>
    </row>
    <row r="142" spans="1:75" s="143" customFormat="1" ht="13.5" hidden="1" customHeight="1">
      <c r="A142" s="130" t="str">
        <f t="shared" si="23"/>
        <v>UPT1P9E2M2</v>
      </c>
      <c r="B142" s="130" t="str">
        <f t="shared" si="24"/>
        <v>UPT1P9E2</v>
      </c>
      <c r="C142" s="130" t="str">
        <f t="shared" si="25"/>
        <v>UPT1P9M2</v>
      </c>
      <c r="D142" s="130" t="str">
        <f t="shared" si="26"/>
        <v>UPT1P9</v>
      </c>
      <c r="E142" s="130" t="str">
        <f t="shared" si="27"/>
        <v>UPT1</v>
      </c>
      <c r="F142" s="111" t="s">
        <v>277</v>
      </c>
      <c r="G142" s="111">
        <v>1</v>
      </c>
      <c r="H142" s="111">
        <v>9</v>
      </c>
      <c r="I142" s="111" t="s">
        <v>8</v>
      </c>
      <c r="J142" s="111">
        <v>2</v>
      </c>
      <c r="K142" s="111">
        <f t="shared" ref="K142:K155" si="28">K141+1</f>
        <v>2</v>
      </c>
      <c r="L142" s="111"/>
      <c r="M142" s="191">
        <v>1</v>
      </c>
      <c r="N142" s="192">
        <v>1.45</v>
      </c>
      <c r="O142" s="137">
        <f t="shared" si="21"/>
        <v>1.2250000000000001</v>
      </c>
      <c r="P142" s="207"/>
      <c r="Q142" s="209">
        <v>20</v>
      </c>
      <c r="R142" s="209"/>
      <c r="S142" s="209"/>
      <c r="T142" s="209"/>
      <c r="U142" s="232">
        <v>2.11</v>
      </c>
      <c r="AQ142" s="231"/>
      <c r="AR142" s="231"/>
      <c r="AW142" s="194"/>
      <c r="AX142" s="111"/>
      <c r="AY142" s="194"/>
      <c r="BI142" s="111"/>
      <c r="BK142" s="232">
        <v>0.99</v>
      </c>
      <c r="BU142" s="135">
        <f>VLOOKUP(D142,EXPLORACION!$A$2:$P$529,15,FALSE)</f>
        <v>4962390.1283999998</v>
      </c>
      <c r="BV142" s="135">
        <f>VLOOKUP(D142,EXPLORACION!$A$2:$P$529,16,FALSE)</f>
        <v>2171025.1230000001</v>
      </c>
      <c r="BW142" s="229"/>
    </row>
    <row r="143" spans="1:75" s="143" customFormat="1" ht="13.5" hidden="1" customHeight="1">
      <c r="A143" s="130" t="str">
        <f t="shared" si="23"/>
        <v>UPT1P9E2M3</v>
      </c>
      <c r="B143" s="130" t="str">
        <f t="shared" si="24"/>
        <v>UPT1P9E2</v>
      </c>
      <c r="C143" s="130" t="str">
        <f t="shared" si="25"/>
        <v>UPT1P9M3</v>
      </c>
      <c r="D143" s="130" t="str">
        <f t="shared" si="26"/>
        <v>UPT1P9</v>
      </c>
      <c r="E143" s="130" t="str">
        <f t="shared" si="27"/>
        <v>UPT1</v>
      </c>
      <c r="F143" s="111" t="s">
        <v>277</v>
      </c>
      <c r="G143" s="111">
        <v>1</v>
      </c>
      <c r="H143" s="111">
        <v>9</v>
      </c>
      <c r="I143" s="111" t="s">
        <v>8</v>
      </c>
      <c r="J143" s="111">
        <v>2</v>
      </c>
      <c r="K143" s="111">
        <f t="shared" si="28"/>
        <v>3</v>
      </c>
      <c r="L143" s="111"/>
      <c r="M143" s="191">
        <v>1.5</v>
      </c>
      <c r="N143" s="192">
        <v>1.8</v>
      </c>
      <c r="O143" s="137">
        <f t="shared" si="21"/>
        <v>1.65</v>
      </c>
      <c r="P143" s="207" t="s">
        <v>284</v>
      </c>
      <c r="Q143" s="209">
        <v>15</v>
      </c>
      <c r="R143" s="209">
        <v>46</v>
      </c>
      <c r="S143" s="209">
        <v>24</v>
      </c>
      <c r="T143" s="209">
        <v>22</v>
      </c>
      <c r="U143" s="232"/>
      <c r="AQ143" s="231">
        <v>98.14</v>
      </c>
      <c r="AR143" s="231">
        <v>89.8</v>
      </c>
      <c r="AW143" s="194"/>
      <c r="AX143" s="111"/>
      <c r="AY143" s="194"/>
      <c r="BI143" s="111"/>
      <c r="BK143" s="232"/>
      <c r="BU143" s="135">
        <f>VLOOKUP(D143,EXPLORACION!$A$2:$P$529,15,FALSE)</f>
        <v>4962390.1283999998</v>
      </c>
      <c r="BV143" s="135">
        <f>VLOOKUP(D143,EXPLORACION!$A$2:$P$529,16,FALSE)</f>
        <v>2171025.1230000001</v>
      </c>
      <c r="BW143" s="229"/>
    </row>
    <row r="144" spans="1:75" s="143" customFormat="1" ht="13.5" hidden="1" customHeight="1">
      <c r="A144" s="130" t="str">
        <f t="shared" si="23"/>
        <v>UPT1P9E2M4</v>
      </c>
      <c r="B144" s="130" t="str">
        <f t="shared" si="24"/>
        <v>UPT1P9E2</v>
      </c>
      <c r="C144" s="130" t="str">
        <f t="shared" si="25"/>
        <v>UPT1P9M4</v>
      </c>
      <c r="D144" s="130" t="str">
        <f t="shared" si="26"/>
        <v>UPT1P9</v>
      </c>
      <c r="E144" s="130" t="str">
        <f t="shared" si="27"/>
        <v>UPT1</v>
      </c>
      <c r="F144" s="111" t="s">
        <v>277</v>
      </c>
      <c r="G144" s="111">
        <v>1</v>
      </c>
      <c r="H144" s="111">
        <v>9</v>
      </c>
      <c r="I144" s="111" t="s">
        <v>8</v>
      </c>
      <c r="J144" s="111">
        <v>2</v>
      </c>
      <c r="K144" s="111">
        <f t="shared" si="28"/>
        <v>4</v>
      </c>
      <c r="L144" s="111"/>
      <c r="M144" s="191">
        <v>2</v>
      </c>
      <c r="N144" s="192">
        <v>2.4500000000000002</v>
      </c>
      <c r="O144" s="137">
        <f t="shared" si="21"/>
        <v>2.2250000000000001</v>
      </c>
      <c r="P144" s="207"/>
      <c r="Q144" s="209">
        <v>15</v>
      </c>
      <c r="R144" s="209"/>
      <c r="S144" s="209"/>
      <c r="T144" s="209"/>
      <c r="U144" s="232">
        <v>2.34</v>
      </c>
      <c r="W144" s="143">
        <v>2.7</v>
      </c>
      <c r="AQ144" s="231"/>
      <c r="AR144" s="231"/>
      <c r="AW144" s="194"/>
      <c r="AX144" s="111"/>
      <c r="AY144" s="194"/>
      <c r="BI144" s="111"/>
      <c r="BK144" s="232">
        <v>9.42</v>
      </c>
      <c r="BU144" s="135">
        <f>VLOOKUP(D144,EXPLORACION!$A$2:$P$529,15,FALSE)</f>
        <v>4962390.1283999998</v>
      </c>
      <c r="BV144" s="135">
        <f>VLOOKUP(D144,EXPLORACION!$A$2:$P$529,16,FALSE)</f>
        <v>2171025.1230000001</v>
      </c>
      <c r="BW144" s="229"/>
    </row>
    <row r="145" spans="1:75" s="143" customFormat="1" ht="13.5" hidden="1" customHeight="1">
      <c r="A145" s="130" t="str">
        <f t="shared" si="23"/>
        <v>UPT1P9E2M5</v>
      </c>
      <c r="B145" s="130" t="str">
        <f t="shared" si="24"/>
        <v>UPT1P9E2</v>
      </c>
      <c r="C145" s="130" t="str">
        <f t="shared" si="25"/>
        <v>UPT1P9M5</v>
      </c>
      <c r="D145" s="130" t="str">
        <f t="shared" si="26"/>
        <v>UPT1P9</v>
      </c>
      <c r="E145" s="130" t="str">
        <f t="shared" si="27"/>
        <v>UPT1</v>
      </c>
      <c r="F145" s="111" t="s">
        <v>277</v>
      </c>
      <c r="G145" s="111">
        <v>1</v>
      </c>
      <c r="H145" s="111">
        <v>9</v>
      </c>
      <c r="I145" s="111" t="s">
        <v>8</v>
      </c>
      <c r="J145" s="111">
        <v>2</v>
      </c>
      <c r="K145" s="111">
        <f t="shared" si="28"/>
        <v>5</v>
      </c>
      <c r="L145" s="111"/>
      <c r="M145" s="191">
        <v>2.5</v>
      </c>
      <c r="N145" s="192">
        <v>2.8</v>
      </c>
      <c r="O145" s="137">
        <f t="shared" si="21"/>
        <v>2.65</v>
      </c>
      <c r="P145" s="207" t="s">
        <v>12</v>
      </c>
      <c r="Q145" s="209">
        <v>20</v>
      </c>
      <c r="R145" s="209">
        <v>56</v>
      </c>
      <c r="S145" s="209">
        <v>32</v>
      </c>
      <c r="T145" s="209">
        <v>24</v>
      </c>
      <c r="U145" s="232"/>
      <c r="AQ145" s="231">
        <v>100</v>
      </c>
      <c r="AR145" s="231">
        <v>92.1</v>
      </c>
      <c r="AW145" s="194"/>
      <c r="AX145" s="111"/>
      <c r="AY145" s="194"/>
      <c r="BI145" s="111"/>
      <c r="BK145" s="232"/>
      <c r="BU145" s="135">
        <f>VLOOKUP(D145,EXPLORACION!$A$2:$P$529,15,FALSE)</f>
        <v>4962390.1283999998</v>
      </c>
      <c r="BV145" s="135">
        <f>VLOOKUP(D145,EXPLORACION!$A$2:$P$529,16,FALSE)</f>
        <v>2171025.1230000001</v>
      </c>
      <c r="BW145" s="229"/>
    </row>
    <row r="146" spans="1:75" s="143" customFormat="1" ht="13.5" hidden="1" customHeight="1">
      <c r="A146" s="130" t="str">
        <f t="shared" si="23"/>
        <v>UPT1P9E2M6</v>
      </c>
      <c r="B146" s="130" t="str">
        <f t="shared" si="24"/>
        <v>UPT1P9E2</v>
      </c>
      <c r="C146" s="130" t="str">
        <f t="shared" si="25"/>
        <v>UPT1P9M6</v>
      </c>
      <c r="D146" s="130" t="str">
        <f t="shared" si="26"/>
        <v>UPT1P9</v>
      </c>
      <c r="E146" s="130" t="str">
        <f t="shared" si="27"/>
        <v>UPT1</v>
      </c>
      <c r="F146" s="111" t="s">
        <v>277</v>
      </c>
      <c r="G146" s="111">
        <v>1</v>
      </c>
      <c r="H146" s="111">
        <v>9</v>
      </c>
      <c r="I146" s="111" t="s">
        <v>8</v>
      </c>
      <c r="J146" s="111">
        <v>2</v>
      </c>
      <c r="K146" s="111">
        <f t="shared" si="28"/>
        <v>6</v>
      </c>
      <c r="L146" s="111"/>
      <c r="M146" s="191">
        <v>3</v>
      </c>
      <c r="N146" s="192">
        <v>3.45</v>
      </c>
      <c r="O146" s="137">
        <f t="shared" ref="O146:O156" si="29">AVERAGE(M146:N146)</f>
        <v>3.2250000000000001</v>
      </c>
      <c r="P146" s="207"/>
      <c r="Q146" s="209">
        <v>21</v>
      </c>
      <c r="R146" s="209"/>
      <c r="S146" s="209"/>
      <c r="T146" s="209"/>
      <c r="U146" s="232">
        <v>2.38</v>
      </c>
      <c r="AQ146" s="231"/>
      <c r="AR146" s="231"/>
      <c r="AW146" s="194"/>
      <c r="AX146" s="111"/>
      <c r="AY146" s="194"/>
      <c r="BI146" s="111"/>
      <c r="BK146" s="232">
        <v>7.67</v>
      </c>
      <c r="BU146" s="135">
        <f>VLOOKUP(D146,EXPLORACION!$A$2:$P$529,15,FALSE)</f>
        <v>4962390.1283999998</v>
      </c>
      <c r="BV146" s="135">
        <f>VLOOKUP(D146,EXPLORACION!$A$2:$P$529,16,FALSE)</f>
        <v>2171025.1230000001</v>
      </c>
      <c r="BW146" s="229"/>
    </row>
    <row r="147" spans="1:75" s="143" customFormat="1" ht="13.5" hidden="1" customHeight="1">
      <c r="A147" s="130" t="str">
        <f t="shared" si="23"/>
        <v>UPT1P9E2M7</v>
      </c>
      <c r="B147" s="130" t="str">
        <f t="shared" si="24"/>
        <v>UPT1P9E2</v>
      </c>
      <c r="C147" s="130" t="str">
        <f t="shared" si="25"/>
        <v>UPT1P9M7</v>
      </c>
      <c r="D147" s="130" t="str">
        <f t="shared" si="26"/>
        <v>UPT1P9</v>
      </c>
      <c r="E147" s="130" t="str">
        <f t="shared" si="27"/>
        <v>UPT1</v>
      </c>
      <c r="F147" s="111" t="s">
        <v>277</v>
      </c>
      <c r="G147" s="111">
        <v>1</v>
      </c>
      <c r="H147" s="111">
        <v>9</v>
      </c>
      <c r="I147" s="111" t="s">
        <v>8</v>
      </c>
      <c r="J147" s="111">
        <v>2</v>
      </c>
      <c r="K147" s="111">
        <f t="shared" si="28"/>
        <v>7</v>
      </c>
      <c r="L147" s="111"/>
      <c r="M147" s="191">
        <v>3.5</v>
      </c>
      <c r="N147" s="192">
        <v>3.7</v>
      </c>
      <c r="O147" s="137">
        <f t="shared" si="29"/>
        <v>3.6</v>
      </c>
      <c r="P147" s="207" t="s">
        <v>284</v>
      </c>
      <c r="Q147" s="209">
        <v>17</v>
      </c>
      <c r="R147" s="209">
        <v>35</v>
      </c>
      <c r="S147" s="209">
        <v>20</v>
      </c>
      <c r="T147" s="209">
        <v>14</v>
      </c>
      <c r="U147" s="232"/>
      <c r="AQ147" s="231">
        <v>100</v>
      </c>
      <c r="AR147" s="231">
        <v>95.8</v>
      </c>
      <c r="AW147" s="194"/>
      <c r="AX147" s="111"/>
      <c r="AY147" s="194"/>
      <c r="BI147" s="111"/>
      <c r="BK147" s="232"/>
      <c r="BU147" s="135">
        <f>VLOOKUP(D147,EXPLORACION!$A$2:$P$529,15,FALSE)</f>
        <v>4962390.1283999998</v>
      </c>
      <c r="BV147" s="135">
        <f>VLOOKUP(D147,EXPLORACION!$A$2:$P$529,16,FALSE)</f>
        <v>2171025.1230000001</v>
      </c>
      <c r="BW147" s="229"/>
    </row>
    <row r="148" spans="1:75" s="143" customFormat="1" ht="13.5" hidden="1" customHeight="1">
      <c r="A148" s="130" t="str">
        <f t="shared" si="23"/>
        <v>UPT1P9E3M8</v>
      </c>
      <c r="B148" s="130" t="str">
        <f t="shared" si="24"/>
        <v>UPT1P9E3</v>
      </c>
      <c r="C148" s="130" t="str">
        <f t="shared" si="25"/>
        <v>UPT1P9M8</v>
      </c>
      <c r="D148" s="130" t="str">
        <f t="shared" si="26"/>
        <v>UPT1P9</v>
      </c>
      <c r="E148" s="130" t="str">
        <f t="shared" si="27"/>
        <v>UPT1</v>
      </c>
      <c r="F148" s="111" t="s">
        <v>277</v>
      </c>
      <c r="G148" s="111">
        <v>1</v>
      </c>
      <c r="H148" s="111">
        <v>9</v>
      </c>
      <c r="I148" s="111" t="s">
        <v>8</v>
      </c>
      <c r="J148" s="111">
        <v>3</v>
      </c>
      <c r="K148" s="111">
        <f t="shared" si="28"/>
        <v>8</v>
      </c>
      <c r="L148" s="111"/>
      <c r="M148" s="191">
        <v>4</v>
      </c>
      <c r="N148" s="192">
        <v>4.45</v>
      </c>
      <c r="O148" s="137">
        <f t="shared" si="29"/>
        <v>4.2249999999999996</v>
      </c>
      <c r="P148" s="207"/>
      <c r="Q148" s="209">
        <v>13</v>
      </c>
      <c r="R148" s="209"/>
      <c r="S148" s="209"/>
      <c r="T148" s="209"/>
      <c r="U148" s="232">
        <v>2.11</v>
      </c>
      <c r="AQ148" s="231"/>
      <c r="AR148" s="231"/>
      <c r="AW148" s="194"/>
      <c r="AX148" s="111"/>
      <c r="AY148" s="194"/>
      <c r="BI148" s="111"/>
      <c r="BK148" s="232">
        <v>1.84</v>
      </c>
      <c r="BU148" s="135">
        <f>VLOOKUP(D148,EXPLORACION!$A$2:$P$529,15,FALSE)</f>
        <v>4962390.1283999998</v>
      </c>
      <c r="BV148" s="135">
        <f>VLOOKUP(D148,EXPLORACION!$A$2:$P$529,16,FALSE)</f>
        <v>2171025.1230000001</v>
      </c>
      <c r="BW148" s="229"/>
    </row>
    <row r="149" spans="1:75" s="143" customFormat="1" ht="13.5" hidden="1" customHeight="1">
      <c r="A149" s="130" t="str">
        <f t="shared" si="23"/>
        <v>UPT1P9E3M9</v>
      </c>
      <c r="B149" s="130" t="str">
        <f t="shared" si="24"/>
        <v>UPT1P9E3</v>
      </c>
      <c r="C149" s="130" t="str">
        <f t="shared" si="25"/>
        <v>UPT1P9M9</v>
      </c>
      <c r="D149" s="130" t="str">
        <f t="shared" si="26"/>
        <v>UPT1P9</v>
      </c>
      <c r="E149" s="130" t="str">
        <f t="shared" si="27"/>
        <v>UPT1</v>
      </c>
      <c r="F149" s="111" t="s">
        <v>277</v>
      </c>
      <c r="G149" s="111">
        <v>1</v>
      </c>
      <c r="H149" s="111">
        <v>9</v>
      </c>
      <c r="I149" s="111" t="s">
        <v>8</v>
      </c>
      <c r="J149" s="111">
        <v>3</v>
      </c>
      <c r="K149" s="111">
        <f t="shared" si="28"/>
        <v>9</v>
      </c>
      <c r="L149" s="111"/>
      <c r="M149" s="191">
        <v>4.5</v>
      </c>
      <c r="N149" s="192">
        <v>4.7</v>
      </c>
      <c r="O149" s="137">
        <f t="shared" si="29"/>
        <v>4.5999999999999996</v>
      </c>
      <c r="P149" s="207" t="s">
        <v>284</v>
      </c>
      <c r="Q149" s="209">
        <v>10</v>
      </c>
      <c r="R149" s="209">
        <v>23</v>
      </c>
      <c r="S149" s="209">
        <v>19</v>
      </c>
      <c r="T149" s="209">
        <v>5</v>
      </c>
      <c r="U149" s="232"/>
      <c r="W149" s="143">
        <v>3.1</v>
      </c>
      <c r="AQ149" s="231">
        <v>99.9</v>
      </c>
      <c r="AR149" s="231">
        <v>40.200000000000003</v>
      </c>
      <c r="AW149" s="194"/>
      <c r="AX149" s="111"/>
      <c r="AY149" s="194"/>
      <c r="BI149" s="111"/>
      <c r="BK149" s="232"/>
      <c r="BU149" s="135">
        <f>VLOOKUP(D149,EXPLORACION!$A$2:$P$529,15,FALSE)</f>
        <v>4962390.1283999998</v>
      </c>
      <c r="BV149" s="135">
        <f>VLOOKUP(D149,EXPLORACION!$A$2:$P$529,16,FALSE)</f>
        <v>2171025.1230000001</v>
      </c>
      <c r="BW149" s="229"/>
    </row>
    <row r="150" spans="1:75" s="143" customFormat="1" ht="13.5" hidden="1" customHeight="1">
      <c r="A150" s="130" t="str">
        <f t="shared" si="23"/>
        <v>UPT1P9E4M10</v>
      </c>
      <c r="B150" s="130" t="str">
        <f t="shared" si="24"/>
        <v>UPT1P9E4</v>
      </c>
      <c r="C150" s="130" t="str">
        <f t="shared" si="25"/>
        <v>UPT1P9M10</v>
      </c>
      <c r="D150" s="130" t="str">
        <f t="shared" si="26"/>
        <v>UPT1P9</v>
      </c>
      <c r="E150" s="130" t="str">
        <f t="shared" si="27"/>
        <v>UPT1</v>
      </c>
      <c r="F150" s="111" t="s">
        <v>277</v>
      </c>
      <c r="G150" s="111">
        <v>1</v>
      </c>
      <c r="H150" s="111">
        <v>9</v>
      </c>
      <c r="I150" s="111" t="s">
        <v>8</v>
      </c>
      <c r="J150" s="111">
        <v>4</v>
      </c>
      <c r="K150" s="111">
        <f t="shared" si="28"/>
        <v>10</v>
      </c>
      <c r="L150" s="111"/>
      <c r="M150" s="191">
        <v>5</v>
      </c>
      <c r="N150" s="192">
        <v>5.45</v>
      </c>
      <c r="O150" s="137">
        <f t="shared" si="29"/>
        <v>5.2249999999999996</v>
      </c>
      <c r="P150" s="207" t="s">
        <v>286</v>
      </c>
      <c r="Q150" s="209">
        <v>12</v>
      </c>
      <c r="R150" s="209"/>
      <c r="S150" s="209"/>
      <c r="T150" s="209"/>
      <c r="U150" s="232">
        <v>2.14</v>
      </c>
      <c r="AQ150" s="231"/>
      <c r="AR150" s="231"/>
      <c r="AW150" s="194"/>
      <c r="AX150" s="111"/>
      <c r="AY150" s="194"/>
      <c r="BI150" s="111"/>
      <c r="BK150" s="232">
        <v>3.77</v>
      </c>
      <c r="BU150" s="135">
        <f>VLOOKUP(D150,EXPLORACION!$A$2:$P$529,15,FALSE)</f>
        <v>4962390.1283999998</v>
      </c>
      <c r="BV150" s="135">
        <f>VLOOKUP(D150,EXPLORACION!$A$2:$P$529,16,FALSE)</f>
        <v>2171025.1230000001</v>
      </c>
      <c r="BW150" s="229"/>
    </row>
    <row r="151" spans="1:75" s="143" customFormat="1" ht="13.5" hidden="1" customHeight="1">
      <c r="A151" s="130" t="str">
        <f t="shared" si="23"/>
        <v>UPT1P9E5M11</v>
      </c>
      <c r="B151" s="130" t="str">
        <f t="shared" si="24"/>
        <v>UPT1P9E5</v>
      </c>
      <c r="C151" s="130" t="str">
        <f t="shared" si="25"/>
        <v>UPT1P9M11</v>
      </c>
      <c r="D151" s="130" t="str">
        <f t="shared" si="26"/>
        <v>UPT1P9</v>
      </c>
      <c r="E151" s="130" t="str">
        <f t="shared" si="27"/>
        <v>UPT1</v>
      </c>
      <c r="F151" s="111" t="s">
        <v>277</v>
      </c>
      <c r="G151" s="111">
        <v>1</v>
      </c>
      <c r="H151" s="111">
        <v>9</v>
      </c>
      <c r="I151" s="111" t="s">
        <v>8</v>
      </c>
      <c r="J151" s="111">
        <v>5</v>
      </c>
      <c r="K151" s="111">
        <f t="shared" si="28"/>
        <v>11</v>
      </c>
      <c r="L151" s="111"/>
      <c r="M151" s="191">
        <v>6</v>
      </c>
      <c r="N151" s="192">
        <v>6.3</v>
      </c>
      <c r="O151" s="137">
        <f t="shared" si="29"/>
        <v>6.15</v>
      </c>
      <c r="P151" s="207" t="s">
        <v>284</v>
      </c>
      <c r="Q151" s="209">
        <v>12</v>
      </c>
      <c r="R151" s="209">
        <v>29</v>
      </c>
      <c r="S151" s="209">
        <v>21</v>
      </c>
      <c r="T151" s="209">
        <v>7</v>
      </c>
      <c r="U151" s="232"/>
      <c r="AQ151" s="231">
        <v>100</v>
      </c>
      <c r="AR151" s="231">
        <v>89.6</v>
      </c>
      <c r="AW151" s="194"/>
      <c r="AX151" s="111"/>
      <c r="AY151" s="194"/>
      <c r="BI151" s="111"/>
      <c r="BK151" s="232"/>
      <c r="BU151" s="135">
        <f>VLOOKUP(D151,EXPLORACION!$A$2:$P$529,15,FALSE)</f>
        <v>4962390.1283999998</v>
      </c>
      <c r="BV151" s="135">
        <f>VLOOKUP(D151,EXPLORACION!$A$2:$P$529,16,FALSE)</f>
        <v>2171025.1230000001</v>
      </c>
      <c r="BW151" s="229"/>
    </row>
    <row r="152" spans="1:75" s="143" customFormat="1" ht="13.5" hidden="1" customHeight="1">
      <c r="A152" s="130" t="str">
        <f t="shared" si="23"/>
        <v>UPT1P9E5M12</v>
      </c>
      <c r="B152" s="130" t="str">
        <f t="shared" si="24"/>
        <v>UPT1P9E5</v>
      </c>
      <c r="C152" s="130" t="str">
        <f t="shared" si="25"/>
        <v>UPT1P9M12</v>
      </c>
      <c r="D152" s="130" t="str">
        <f t="shared" si="26"/>
        <v>UPT1P9</v>
      </c>
      <c r="E152" s="130" t="str">
        <f t="shared" si="27"/>
        <v>UPT1</v>
      </c>
      <c r="F152" s="111" t="s">
        <v>277</v>
      </c>
      <c r="G152" s="111">
        <v>1</v>
      </c>
      <c r="H152" s="111">
        <v>9</v>
      </c>
      <c r="I152" s="111" t="s">
        <v>8</v>
      </c>
      <c r="J152" s="111">
        <v>5</v>
      </c>
      <c r="K152" s="111">
        <f t="shared" si="28"/>
        <v>12</v>
      </c>
      <c r="L152" s="111"/>
      <c r="M152" s="191">
        <v>7</v>
      </c>
      <c r="N152" s="192">
        <v>7.45</v>
      </c>
      <c r="O152" s="137">
        <f t="shared" si="29"/>
        <v>7.2249999999999996</v>
      </c>
      <c r="P152" s="207"/>
      <c r="Q152" s="209">
        <v>19</v>
      </c>
      <c r="R152" s="209"/>
      <c r="S152" s="209"/>
      <c r="T152" s="209"/>
      <c r="U152" s="232">
        <v>2.2000000000000002</v>
      </c>
      <c r="AQ152" s="231"/>
      <c r="AR152" s="231"/>
      <c r="AW152" s="194"/>
      <c r="AX152" s="111"/>
      <c r="AY152" s="194"/>
      <c r="BI152" s="111"/>
      <c r="BK152" s="232">
        <v>4.12</v>
      </c>
      <c r="BU152" s="135">
        <f>VLOOKUP(D152,EXPLORACION!$A$2:$P$529,15,FALSE)</f>
        <v>4962390.1283999998</v>
      </c>
      <c r="BV152" s="135">
        <f>VLOOKUP(D152,EXPLORACION!$A$2:$P$529,16,FALSE)</f>
        <v>2171025.1230000001</v>
      </c>
      <c r="BW152" s="229"/>
    </row>
    <row r="153" spans="1:75" s="143" customFormat="1" ht="13.5" hidden="1" customHeight="1">
      <c r="A153" s="130" t="str">
        <f t="shared" si="23"/>
        <v>UPT1P9E5M13</v>
      </c>
      <c r="B153" s="130" t="str">
        <f t="shared" si="24"/>
        <v>UPT1P9E5</v>
      </c>
      <c r="C153" s="130" t="str">
        <f t="shared" si="25"/>
        <v>UPT1P9M13</v>
      </c>
      <c r="D153" s="130" t="str">
        <f t="shared" si="26"/>
        <v>UPT1P9</v>
      </c>
      <c r="E153" s="130" t="str">
        <f t="shared" si="27"/>
        <v>UPT1</v>
      </c>
      <c r="F153" s="111" t="s">
        <v>277</v>
      </c>
      <c r="G153" s="111">
        <v>1</v>
      </c>
      <c r="H153" s="111">
        <v>9</v>
      </c>
      <c r="I153" s="111" t="s">
        <v>8</v>
      </c>
      <c r="J153" s="111">
        <v>5</v>
      </c>
      <c r="K153" s="111">
        <f t="shared" si="28"/>
        <v>13</v>
      </c>
      <c r="L153" s="111"/>
      <c r="M153" s="191">
        <v>8</v>
      </c>
      <c r="N153" s="192">
        <v>8.3000000000000007</v>
      </c>
      <c r="O153" s="137">
        <f t="shared" si="29"/>
        <v>8.15</v>
      </c>
      <c r="P153" s="207" t="s">
        <v>12</v>
      </c>
      <c r="Q153" s="209">
        <v>25</v>
      </c>
      <c r="R153" s="209">
        <v>59</v>
      </c>
      <c r="S153" s="209">
        <v>34</v>
      </c>
      <c r="T153" s="209">
        <v>26</v>
      </c>
      <c r="U153" s="232"/>
      <c r="W153" s="143">
        <v>2.8</v>
      </c>
      <c r="AQ153" s="231">
        <v>100</v>
      </c>
      <c r="AR153" s="231">
        <v>98.9</v>
      </c>
      <c r="AW153" s="194"/>
      <c r="AX153" s="111"/>
      <c r="AY153" s="194"/>
      <c r="BI153" s="111"/>
      <c r="BK153" s="232"/>
      <c r="BU153" s="135">
        <f>VLOOKUP(D153,EXPLORACION!$A$2:$P$529,15,FALSE)</f>
        <v>4962390.1283999998</v>
      </c>
      <c r="BV153" s="135">
        <f>VLOOKUP(D153,EXPLORACION!$A$2:$P$529,16,FALSE)</f>
        <v>2171025.1230000001</v>
      </c>
      <c r="BW153" s="229"/>
    </row>
    <row r="154" spans="1:75" s="143" customFormat="1" ht="13.5" hidden="1" customHeight="1">
      <c r="A154" s="130" t="str">
        <f t="shared" si="23"/>
        <v>UPT1P9E5M14</v>
      </c>
      <c r="B154" s="130" t="str">
        <f t="shared" si="24"/>
        <v>UPT1P9E5</v>
      </c>
      <c r="C154" s="130" t="str">
        <f t="shared" si="25"/>
        <v>UPT1P9M14</v>
      </c>
      <c r="D154" s="130" t="str">
        <f t="shared" si="26"/>
        <v>UPT1P9</v>
      </c>
      <c r="E154" s="130" t="str">
        <f t="shared" si="27"/>
        <v>UPT1</v>
      </c>
      <c r="F154" s="111" t="s">
        <v>277</v>
      </c>
      <c r="G154" s="111">
        <v>1</v>
      </c>
      <c r="H154" s="111">
        <v>9</v>
      </c>
      <c r="I154" s="111" t="s">
        <v>8</v>
      </c>
      <c r="J154" s="111">
        <v>5</v>
      </c>
      <c r="K154" s="111">
        <f t="shared" si="28"/>
        <v>14</v>
      </c>
      <c r="L154" s="111"/>
      <c r="M154" s="191">
        <v>9</v>
      </c>
      <c r="N154" s="192">
        <v>9.4499999999999993</v>
      </c>
      <c r="O154" s="137">
        <f t="shared" si="29"/>
        <v>9.2249999999999996</v>
      </c>
      <c r="P154" s="207"/>
      <c r="Q154" s="209">
        <v>21</v>
      </c>
      <c r="R154" s="209"/>
      <c r="S154" s="209"/>
      <c r="T154" s="209"/>
      <c r="U154" s="232">
        <v>2.44</v>
      </c>
      <c r="AR154" s="193"/>
      <c r="AW154" s="194"/>
      <c r="AX154" s="111"/>
      <c r="AY154" s="194"/>
      <c r="BI154" s="111"/>
      <c r="BK154" s="232">
        <v>6.4</v>
      </c>
      <c r="BU154" s="135">
        <f>VLOOKUP(D154,EXPLORACION!$A$2:$P$529,15,FALSE)</f>
        <v>4962390.1283999998</v>
      </c>
      <c r="BV154" s="135">
        <f>VLOOKUP(D154,EXPLORACION!$A$2:$P$529,16,FALSE)</f>
        <v>2171025.1230000001</v>
      </c>
      <c r="BW154" s="229"/>
    </row>
    <row r="155" spans="1:75" s="143" customFormat="1" ht="13.5" hidden="1" customHeight="1">
      <c r="A155" s="130" t="str">
        <f t="shared" si="23"/>
        <v>UPT1P9E5M15</v>
      </c>
      <c r="B155" s="130" t="str">
        <f t="shared" si="24"/>
        <v>UPT1P9E5</v>
      </c>
      <c r="C155" s="130" t="str">
        <f t="shared" si="25"/>
        <v>UPT1P9M15</v>
      </c>
      <c r="D155" s="130" t="str">
        <f t="shared" si="26"/>
        <v>UPT1P9</v>
      </c>
      <c r="E155" s="130" t="str">
        <f t="shared" si="27"/>
        <v>UPT1</v>
      </c>
      <c r="F155" s="111" t="s">
        <v>277</v>
      </c>
      <c r="G155" s="111">
        <v>1</v>
      </c>
      <c r="H155" s="111">
        <v>9</v>
      </c>
      <c r="I155" s="111" t="s">
        <v>8</v>
      </c>
      <c r="J155" s="111">
        <v>5</v>
      </c>
      <c r="K155" s="111">
        <f t="shared" si="28"/>
        <v>15</v>
      </c>
      <c r="L155" s="111"/>
      <c r="M155" s="191">
        <v>10</v>
      </c>
      <c r="N155" s="192">
        <v>10.3</v>
      </c>
      <c r="O155" s="137">
        <f t="shared" si="29"/>
        <v>10.15</v>
      </c>
      <c r="P155" s="141"/>
      <c r="Q155" s="209">
        <v>20</v>
      </c>
      <c r="R155" s="209"/>
      <c r="S155" s="209"/>
      <c r="T155" s="209"/>
      <c r="U155" s="188"/>
      <c r="AR155" s="193"/>
      <c r="AW155" s="194"/>
      <c r="AX155" s="111"/>
      <c r="AY155" s="194"/>
      <c r="BI155" s="111"/>
      <c r="BU155" s="135">
        <f>VLOOKUP(D155,EXPLORACION!$A$2:$P$529,15,FALSE)</f>
        <v>4962390.1283999998</v>
      </c>
      <c r="BV155" s="135">
        <f>VLOOKUP(D155,EXPLORACION!$A$2:$P$529,16,FALSE)</f>
        <v>2171025.1230000001</v>
      </c>
      <c r="BW155" s="229"/>
    </row>
    <row r="156" spans="1:75" s="143" customFormat="1" ht="13.5" hidden="1" customHeight="1">
      <c r="A156" s="130" t="str">
        <f t="shared" si="23"/>
        <v>UPT1P10E1M1</v>
      </c>
      <c r="B156" s="130" t="str">
        <f t="shared" si="24"/>
        <v>UPT1P10E1</v>
      </c>
      <c r="C156" s="130" t="str">
        <f t="shared" si="25"/>
        <v>UPT1P10M1</v>
      </c>
      <c r="D156" s="130" t="str">
        <f t="shared" si="26"/>
        <v>UPT1P10</v>
      </c>
      <c r="E156" s="130" t="str">
        <f t="shared" si="27"/>
        <v>UPT1</v>
      </c>
      <c r="F156" s="111" t="s">
        <v>277</v>
      </c>
      <c r="G156" s="111">
        <v>1</v>
      </c>
      <c r="H156" s="111">
        <v>10</v>
      </c>
      <c r="I156" s="111" t="s">
        <v>8</v>
      </c>
      <c r="J156" s="111">
        <v>1</v>
      </c>
      <c r="K156" s="111">
        <v>1</v>
      </c>
      <c r="L156" s="111"/>
      <c r="M156" s="191">
        <v>0.5</v>
      </c>
      <c r="N156" s="192">
        <v>0.7</v>
      </c>
      <c r="O156" s="137">
        <f t="shared" si="29"/>
        <v>0.6</v>
      </c>
      <c r="P156" s="141" t="s">
        <v>337</v>
      </c>
      <c r="Q156" s="224">
        <v>14.18</v>
      </c>
      <c r="R156" s="111">
        <v>36.64</v>
      </c>
      <c r="S156" s="111">
        <v>20.82</v>
      </c>
      <c r="T156" s="111">
        <v>15.82</v>
      </c>
      <c r="U156" s="188">
        <v>2.04</v>
      </c>
      <c r="W156" s="194">
        <v>2.5190000000000001</v>
      </c>
      <c r="AQ156" s="224">
        <v>100</v>
      </c>
      <c r="AR156" s="224">
        <v>90.79</v>
      </c>
      <c r="AW156" s="188"/>
      <c r="AX156" s="111"/>
      <c r="AY156" s="194"/>
      <c r="BE156" s="194"/>
      <c r="BI156" s="111"/>
      <c r="BK156" s="143">
        <v>325.7</v>
      </c>
      <c r="BU156" s="135">
        <f>VLOOKUP(D156,EXPLORACION!$A$2:$P$529,15,FALSE)</f>
        <v>4961136.8351999996</v>
      </c>
      <c r="BV156" s="135">
        <f>VLOOKUP(D156,EXPLORACION!$A$2:$P$529,16,FALSE)</f>
        <v>2170819.5805000002</v>
      </c>
      <c r="BW156" s="229"/>
    </row>
    <row r="157" spans="1:75" s="143" customFormat="1" ht="13.5" hidden="1" customHeight="1">
      <c r="A157" s="130" t="str">
        <f t="shared" si="23"/>
        <v>UPT1P10E2M2</v>
      </c>
      <c r="B157" s="130" t="str">
        <f t="shared" si="24"/>
        <v>UPT1P10E2</v>
      </c>
      <c r="C157" s="130" t="str">
        <f t="shared" si="25"/>
        <v>UPT1P10M2</v>
      </c>
      <c r="D157" s="130" t="str">
        <f t="shared" si="26"/>
        <v>UPT1P10</v>
      </c>
      <c r="E157" s="130" t="str">
        <f t="shared" si="27"/>
        <v>UPT1</v>
      </c>
      <c r="F157" s="111" t="s">
        <v>277</v>
      </c>
      <c r="G157" s="111">
        <v>1</v>
      </c>
      <c r="H157" s="111">
        <v>10</v>
      </c>
      <c r="I157" s="111" t="s">
        <v>8</v>
      </c>
      <c r="J157" s="111">
        <v>2</v>
      </c>
      <c r="K157" s="111">
        <f t="shared" ref="K157:K188" si="30">K156+1</f>
        <v>2</v>
      </c>
      <c r="L157" s="111"/>
      <c r="M157" s="191">
        <v>0.7</v>
      </c>
      <c r="N157" s="192">
        <v>1.5</v>
      </c>
      <c r="O157" s="137">
        <f t="shared" ref="O157:O188" si="31">AVERAGE(M156:N156)</f>
        <v>0.6</v>
      </c>
      <c r="P157" s="141"/>
      <c r="Q157" s="224"/>
      <c r="R157" s="111"/>
      <c r="S157" s="111"/>
      <c r="T157" s="111"/>
      <c r="U157" s="188"/>
      <c r="W157" s="194"/>
      <c r="AQ157" s="224"/>
      <c r="AR157" s="224"/>
      <c r="AW157" s="188"/>
      <c r="AX157" s="111"/>
      <c r="AY157" s="194"/>
      <c r="BE157" s="194"/>
      <c r="BI157" s="111"/>
      <c r="BU157" s="135">
        <f>VLOOKUP(D157,EXPLORACION!$A$2:$P$529,15,FALSE)</f>
        <v>4961136.8351999996</v>
      </c>
      <c r="BV157" s="135">
        <f>VLOOKUP(D157,EXPLORACION!$A$2:$P$529,16,FALSE)</f>
        <v>2170819.5805000002</v>
      </c>
      <c r="BW157" s="229"/>
    </row>
    <row r="158" spans="1:75" s="143" customFormat="1" ht="13.5" hidden="1" customHeight="1">
      <c r="A158" s="130" t="str">
        <f t="shared" si="23"/>
        <v>UPT1P10E2M3</v>
      </c>
      <c r="B158" s="130" t="str">
        <f t="shared" si="24"/>
        <v>UPT1P10E2</v>
      </c>
      <c r="C158" s="130" t="str">
        <f t="shared" si="25"/>
        <v>UPT1P10M3</v>
      </c>
      <c r="D158" s="130" t="str">
        <f t="shared" si="26"/>
        <v>UPT1P10</v>
      </c>
      <c r="E158" s="130" t="str">
        <f t="shared" si="27"/>
        <v>UPT1</v>
      </c>
      <c r="F158" s="111" t="s">
        <v>277</v>
      </c>
      <c r="G158" s="111">
        <v>1</v>
      </c>
      <c r="H158" s="111">
        <v>10</v>
      </c>
      <c r="I158" s="111" t="s">
        <v>8</v>
      </c>
      <c r="J158" s="111">
        <v>2</v>
      </c>
      <c r="K158" s="111">
        <f t="shared" si="30"/>
        <v>3</v>
      </c>
      <c r="L158" s="111"/>
      <c r="M158" s="191">
        <v>1.5</v>
      </c>
      <c r="N158" s="192">
        <v>1.95</v>
      </c>
      <c r="O158" s="137">
        <f t="shared" si="31"/>
        <v>1.1000000000000001</v>
      </c>
      <c r="P158" s="141" t="s">
        <v>295</v>
      </c>
      <c r="Q158" s="224">
        <v>14.486345903771131</v>
      </c>
      <c r="R158" s="111">
        <v>24.22</v>
      </c>
      <c r="S158" s="111">
        <v>17.87</v>
      </c>
      <c r="T158" s="111">
        <v>6.3499999999999979</v>
      </c>
      <c r="U158" s="188"/>
      <c r="W158" s="194">
        <v>1.986</v>
      </c>
      <c r="AQ158" s="224">
        <v>100</v>
      </c>
      <c r="AR158" s="224">
        <v>88.82</v>
      </c>
      <c r="AW158" s="188"/>
      <c r="AX158" s="111"/>
      <c r="AY158" s="194"/>
      <c r="BE158" s="194"/>
      <c r="BI158" s="111"/>
      <c r="BU158" s="135">
        <f>VLOOKUP(D158,EXPLORACION!$A$2:$P$529,15,FALSE)</f>
        <v>4961136.8351999996</v>
      </c>
      <c r="BV158" s="135">
        <f>VLOOKUP(D158,EXPLORACION!$A$2:$P$529,16,FALSE)</f>
        <v>2170819.5805000002</v>
      </c>
      <c r="BW158" s="229"/>
    </row>
    <row r="159" spans="1:75" s="143" customFormat="1" ht="13.5" hidden="1" customHeight="1">
      <c r="A159" s="130" t="str">
        <f t="shared" si="23"/>
        <v>UPT1P10E2M4</v>
      </c>
      <c r="B159" s="130" t="str">
        <f t="shared" si="24"/>
        <v>UPT1P10E2</v>
      </c>
      <c r="C159" s="130" t="str">
        <f t="shared" si="25"/>
        <v>UPT1P10M4</v>
      </c>
      <c r="D159" s="130" t="str">
        <f t="shared" si="26"/>
        <v>UPT1P10</v>
      </c>
      <c r="E159" s="130" t="str">
        <f t="shared" si="27"/>
        <v>UPT1</v>
      </c>
      <c r="F159" s="111" t="s">
        <v>277</v>
      </c>
      <c r="G159" s="111">
        <v>1</v>
      </c>
      <c r="H159" s="111">
        <v>10</v>
      </c>
      <c r="I159" s="111" t="s">
        <v>8</v>
      </c>
      <c r="J159" s="111">
        <v>2</v>
      </c>
      <c r="K159" s="111">
        <f t="shared" si="30"/>
        <v>4</v>
      </c>
      <c r="L159" s="111"/>
      <c r="M159" s="191">
        <v>2.5</v>
      </c>
      <c r="N159" s="192">
        <v>2.8</v>
      </c>
      <c r="O159" s="137">
        <f t="shared" si="31"/>
        <v>1.7250000000000001</v>
      </c>
      <c r="P159" s="141" t="s">
        <v>284</v>
      </c>
      <c r="Q159" s="224">
        <v>17.343749999999993</v>
      </c>
      <c r="R159" s="111">
        <v>46.52</v>
      </c>
      <c r="S159" s="111">
        <v>27.41</v>
      </c>
      <c r="T159" s="111">
        <v>19.110000000000003</v>
      </c>
      <c r="U159" s="188">
        <v>2.52</v>
      </c>
      <c r="W159" s="194">
        <v>2.5579999999999998</v>
      </c>
      <c r="AQ159" s="224">
        <v>100</v>
      </c>
      <c r="AR159" s="224">
        <v>98.81</v>
      </c>
      <c r="AW159" s="188"/>
      <c r="AX159" s="111"/>
      <c r="AY159" s="194"/>
      <c r="BE159" s="194"/>
      <c r="BI159" s="111"/>
      <c r="BL159" s="143">
        <v>64</v>
      </c>
      <c r="BU159" s="135">
        <f>VLOOKUP(D159,EXPLORACION!$A$2:$P$529,15,FALSE)</f>
        <v>4961136.8351999996</v>
      </c>
      <c r="BV159" s="135">
        <f>VLOOKUP(D159,EXPLORACION!$A$2:$P$529,16,FALSE)</f>
        <v>2170819.5805000002</v>
      </c>
      <c r="BW159" s="229"/>
    </row>
    <row r="160" spans="1:75" s="143" customFormat="1" ht="13.5" hidden="1" customHeight="1">
      <c r="A160" s="130" t="str">
        <f t="shared" si="23"/>
        <v>UPT1P10E2M5</v>
      </c>
      <c r="B160" s="130" t="str">
        <f t="shared" si="24"/>
        <v>UPT1P10E2</v>
      </c>
      <c r="C160" s="130" t="str">
        <f t="shared" si="25"/>
        <v>UPT1P10M5</v>
      </c>
      <c r="D160" s="130" t="str">
        <f t="shared" si="26"/>
        <v>UPT1P10</v>
      </c>
      <c r="E160" s="130" t="str">
        <f t="shared" si="27"/>
        <v>UPT1</v>
      </c>
      <c r="F160" s="111" t="s">
        <v>277</v>
      </c>
      <c r="G160" s="111">
        <v>1</v>
      </c>
      <c r="H160" s="111">
        <v>10</v>
      </c>
      <c r="I160" s="111" t="s">
        <v>8</v>
      </c>
      <c r="J160" s="111">
        <v>2</v>
      </c>
      <c r="K160" s="111">
        <f t="shared" si="30"/>
        <v>5</v>
      </c>
      <c r="L160" s="111"/>
      <c r="M160" s="191">
        <v>3.5</v>
      </c>
      <c r="N160" s="192">
        <v>3.95</v>
      </c>
      <c r="O160" s="137">
        <f t="shared" si="31"/>
        <v>2.65</v>
      </c>
      <c r="P160" s="141" t="s">
        <v>284</v>
      </c>
      <c r="Q160" s="224">
        <v>18.011928429423467</v>
      </c>
      <c r="R160" s="111">
        <v>34.31</v>
      </c>
      <c r="S160" s="111">
        <v>17.899999999999999</v>
      </c>
      <c r="T160" s="111">
        <v>16.410000000000004</v>
      </c>
      <c r="U160" s="188"/>
      <c r="W160" s="194">
        <v>2.5310000000000001</v>
      </c>
      <c r="AQ160" s="224">
        <v>100</v>
      </c>
      <c r="AR160" s="224">
        <v>78.19</v>
      </c>
      <c r="AW160" s="188"/>
      <c r="AX160" s="111"/>
      <c r="AY160" s="194"/>
      <c r="BE160" s="194"/>
      <c r="BI160" s="111"/>
      <c r="BU160" s="135">
        <f>VLOOKUP(D160,EXPLORACION!$A$2:$P$529,15,FALSE)</f>
        <v>4961136.8351999996</v>
      </c>
      <c r="BV160" s="135">
        <f>VLOOKUP(D160,EXPLORACION!$A$2:$P$529,16,FALSE)</f>
        <v>2170819.5805000002</v>
      </c>
      <c r="BW160" s="229"/>
    </row>
    <row r="161" spans="1:75" s="143" customFormat="1" ht="13.5" hidden="1" customHeight="1">
      <c r="A161" s="130" t="str">
        <f t="shared" si="23"/>
        <v>UPT1P10E3M6</v>
      </c>
      <c r="B161" s="130" t="str">
        <f t="shared" si="24"/>
        <v>UPT1P10E3</v>
      </c>
      <c r="C161" s="130" t="str">
        <f t="shared" si="25"/>
        <v>UPT1P10M6</v>
      </c>
      <c r="D161" s="130" t="str">
        <f t="shared" si="26"/>
        <v>UPT1P10</v>
      </c>
      <c r="E161" s="130" t="str">
        <f t="shared" si="27"/>
        <v>UPT1</v>
      </c>
      <c r="F161" s="111" t="s">
        <v>277</v>
      </c>
      <c r="G161" s="111">
        <v>1</v>
      </c>
      <c r="H161" s="111">
        <v>10</v>
      </c>
      <c r="I161" s="111" t="s">
        <v>8</v>
      </c>
      <c r="J161" s="111">
        <v>3</v>
      </c>
      <c r="K161" s="111">
        <f t="shared" si="30"/>
        <v>6</v>
      </c>
      <c r="L161" s="111"/>
      <c r="M161" s="191">
        <v>4.5</v>
      </c>
      <c r="N161" s="192">
        <v>4.9000000000000004</v>
      </c>
      <c r="O161" s="137">
        <f t="shared" si="31"/>
        <v>3.7250000000000001</v>
      </c>
      <c r="P161" s="141"/>
      <c r="Q161" s="224">
        <v>42.04545454545454</v>
      </c>
      <c r="R161" s="111"/>
      <c r="S161" s="111"/>
      <c r="T161" s="111"/>
      <c r="U161" s="188"/>
      <c r="W161" s="194"/>
      <c r="AQ161" s="224"/>
      <c r="AR161" s="224"/>
      <c r="AW161" s="188"/>
      <c r="AX161" s="111"/>
      <c r="AY161" s="194"/>
      <c r="BE161" s="194"/>
      <c r="BI161" s="111"/>
      <c r="BU161" s="135">
        <f>VLOOKUP(D161,EXPLORACION!$A$2:$P$529,15,FALSE)</f>
        <v>4961136.8351999996</v>
      </c>
      <c r="BV161" s="135">
        <f>VLOOKUP(D161,EXPLORACION!$A$2:$P$529,16,FALSE)</f>
        <v>2170819.5805000002</v>
      </c>
      <c r="BW161" s="229"/>
    </row>
    <row r="162" spans="1:75" s="143" customFormat="1" ht="13.5" hidden="1" customHeight="1">
      <c r="A162" s="130" t="str">
        <f t="shared" si="23"/>
        <v>UPT1P10E3M7</v>
      </c>
      <c r="B162" s="130" t="str">
        <f t="shared" si="24"/>
        <v>UPT1P10E3</v>
      </c>
      <c r="C162" s="130" t="str">
        <f t="shared" si="25"/>
        <v>UPT1P10M7</v>
      </c>
      <c r="D162" s="130" t="str">
        <f t="shared" si="26"/>
        <v>UPT1P10</v>
      </c>
      <c r="E162" s="130" t="str">
        <f t="shared" si="27"/>
        <v>UPT1</v>
      </c>
      <c r="F162" s="111" t="s">
        <v>277</v>
      </c>
      <c r="G162" s="111">
        <v>1</v>
      </c>
      <c r="H162" s="111">
        <v>10</v>
      </c>
      <c r="I162" s="111" t="s">
        <v>8</v>
      </c>
      <c r="J162" s="111">
        <v>3</v>
      </c>
      <c r="K162" s="111">
        <f t="shared" si="30"/>
        <v>7</v>
      </c>
      <c r="L162" s="111"/>
      <c r="M162" s="191">
        <v>5.5</v>
      </c>
      <c r="N162" s="192">
        <v>5.9</v>
      </c>
      <c r="O162" s="137">
        <f t="shared" si="31"/>
        <v>4.7</v>
      </c>
      <c r="P162" s="141" t="s">
        <v>285</v>
      </c>
      <c r="Q162" s="224">
        <v>51.210428305400335</v>
      </c>
      <c r="R162" s="111">
        <v>47.97</v>
      </c>
      <c r="S162" s="111">
        <v>29.36</v>
      </c>
      <c r="T162" s="111">
        <v>18.61</v>
      </c>
      <c r="U162" s="188">
        <v>1.96</v>
      </c>
      <c r="W162" s="194">
        <v>2.431</v>
      </c>
      <c r="AQ162" s="224">
        <v>100</v>
      </c>
      <c r="AR162" s="224">
        <v>98.94</v>
      </c>
      <c r="AW162" s="188"/>
      <c r="AX162" s="111"/>
      <c r="AY162" s="194"/>
      <c r="BE162" s="194"/>
      <c r="BI162" s="111"/>
      <c r="BL162" s="143">
        <v>35</v>
      </c>
      <c r="BU162" s="135">
        <f>VLOOKUP(D162,EXPLORACION!$A$2:$P$529,15,FALSE)</f>
        <v>4961136.8351999996</v>
      </c>
      <c r="BV162" s="135">
        <f>VLOOKUP(D162,EXPLORACION!$A$2:$P$529,16,FALSE)</f>
        <v>2170819.5805000002</v>
      </c>
      <c r="BW162" s="229"/>
    </row>
    <row r="163" spans="1:75" s="143" customFormat="1" ht="13.5" hidden="1" customHeight="1">
      <c r="A163" s="130" t="str">
        <f t="shared" si="23"/>
        <v>UPT1P10E3M8</v>
      </c>
      <c r="B163" s="130" t="str">
        <f t="shared" si="24"/>
        <v>UPT1P10E3</v>
      </c>
      <c r="C163" s="130" t="str">
        <f t="shared" si="25"/>
        <v>UPT1P10M8</v>
      </c>
      <c r="D163" s="130" t="str">
        <f t="shared" si="26"/>
        <v>UPT1P10</v>
      </c>
      <c r="E163" s="130" t="str">
        <f t="shared" si="27"/>
        <v>UPT1</v>
      </c>
      <c r="F163" s="111" t="s">
        <v>277</v>
      </c>
      <c r="G163" s="111">
        <v>1</v>
      </c>
      <c r="H163" s="111">
        <v>10</v>
      </c>
      <c r="I163" s="111" t="s">
        <v>8</v>
      </c>
      <c r="J163" s="111">
        <v>3</v>
      </c>
      <c r="K163" s="111">
        <f t="shared" si="30"/>
        <v>8</v>
      </c>
      <c r="L163" s="111"/>
      <c r="M163" s="191">
        <v>6</v>
      </c>
      <c r="N163" s="192">
        <v>6.1</v>
      </c>
      <c r="O163" s="137">
        <f t="shared" si="31"/>
        <v>5.7</v>
      </c>
      <c r="P163" s="141" t="s">
        <v>338</v>
      </c>
      <c r="Q163" s="224">
        <v>41.207951070336371</v>
      </c>
      <c r="R163" s="111">
        <v>53.19</v>
      </c>
      <c r="S163" s="111">
        <v>32.33</v>
      </c>
      <c r="T163" s="111">
        <v>20.86</v>
      </c>
      <c r="U163" s="188"/>
      <c r="W163" s="194">
        <v>2.5030000000000001</v>
      </c>
      <c r="AQ163" s="224"/>
      <c r="AR163" s="224"/>
      <c r="AW163" s="188"/>
      <c r="AX163" s="111"/>
      <c r="AY163" s="194"/>
      <c r="BE163" s="194"/>
      <c r="BI163" s="111"/>
      <c r="BU163" s="135">
        <f>VLOOKUP(D163,EXPLORACION!$A$2:$P$529,15,FALSE)</f>
        <v>4961136.8351999996</v>
      </c>
      <c r="BV163" s="135">
        <f>VLOOKUP(D163,EXPLORACION!$A$2:$P$529,16,FALSE)</f>
        <v>2170819.5805000002</v>
      </c>
      <c r="BW163" s="229"/>
    </row>
    <row r="164" spans="1:75" s="143" customFormat="1" ht="13.5" hidden="1" customHeight="1">
      <c r="A164" s="130" t="str">
        <f t="shared" si="23"/>
        <v>UPT1P10E4M9</v>
      </c>
      <c r="B164" s="130" t="str">
        <f t="shared" si="24"/>
        <v>UPT1P10E4</v>
      </c>
      <c r="C164" s="130" t="str">
        <f t="shared" si="25"/>
        <v>UPT1P10M9</v>
      </c>
      <c r="D164" s="130" t="str">
        <f t="shared" si="26"/>
        <v>UPT1P10</v>
      </c>
      <c r="E164" s="130" t="str">
        <f t="shared" si="27"/>
        <v>UPT1</v>
      </c>
      <c r="F164" s="111" t="s">
        <v>277</v>
      </c>
      <c r="G164" s="111">
        <v>1</v>
      </c>
      <c r="H164" s="111">
        <v>10</v>
      </c>
      <c r="I164" s="111" t="s">
        <v>8</v>
      </c>
      <c r="J164" s="111">
        <v>4</v>
      </c>
      <c r="K164" s="111">
        <f t="shared" si="30"/>
        <v>9</v>
      </c>
      <c r="L164" s="111"/>
      <c r="M164" s="191">
        <v>7</v>
      </c>
      <c r="N164" s="192">
        <v>7.5</v>
      </c>
      <c r="O164" s="137">
        <f t="shared" si="31"/>
        <v>6.05</v>
      </c>
      <c r="P164" s="141" t="s">
        <v>339</v>
      </c>
      <c r="Q164" s="224">
        <v>71.937321937321954</v>
      </c>
      <c r="R164" s="111">
        <v>51.57</v>
      </c>
      <c r="S164" s="111">
        <v>36.36</v>
      </c>
      <c r="T164" s="111">
        <v>15.21</v>
      </c>
      <c r="U164" s="188">
        <v>1.67</v>
      </c>
      <c r="W164" s="194">
        <v>2.629</v>
      </c>
      <c r="AQ164" s="224">
        <v>100</v>
      </c>
      <c r="AR164" s="224">
        <v>99.7</v>
      </c>
      <c r="AW164" s="188"/>
      <c r="AX164" s="111"/>
      <c r="AY164" s="194"/>
      <c r="BE164" s="194"/>
      <c r="BI164" s="111"/>
      <c r="BK164" s="143">
        <v>7.3</v>
      </c>
      <c r="BU164" s="135">
        <f>VLOOKUP(D164,EXPLORACION!$A$2:$P$529,15,FALSE)</f>
        <v>4961136.8351999996</v>
      </c>
      <c r="BV164" s="135">
        <f>VLOOKUP(D164,EXPLORACION!$A$2:$P$529,16,FALSE)</f>
        <v>2170819.5805000002</v>
      </c>
      <c r="BW164" s="229"/>
    </row>
    <row r="165" spans="1:75" s="143" customFormat="1" ht="13.5" hidden="1" customHeight="1">
      <c r="A165" s="130" t="str">
        <f t="shared" si="23"/>
        <v>UPT1P10E4M10</v>
      </c>
      <c r="B165" s="130" t="str">
        <f t="shared" si="24"/>
        <v>UPT1P10E4</v>
      </c>
      <c r="C165" s="130" t="str">
        <f t="shared" si="25"/>
        <v>UPT1P10M10</v>
      </c>
      <c r="D165" s="130" t="str">
        <f t="shared" si="26"/>
        <v>UPT1P10</v>
      </c>
      <c r="E165" s="130" t="str">
        <f t="shared" si="27"/>
        <v>UPT1</v>
      </c>
      <c r="F165" s="111" t="s">
        <v>277</v>
      </c>
      <c r="G165" s="111">
        <v>1</v>
      </c>
      <c r="H165" s="111">
        <v>10</v>
      </c>
      <c r="I165" s="111" t="s">
        <v>8</v>
      </c>
      <c r="J165" s="111">
        <v>4</v>
      </c>
      <c r="K165" s="111">
        <f t="shared" si="30"/>
        <v>10</v>
      </c>
      <c r="L165" s="111"/>
      <c r="M165" s="191">
        <v>7.5</v>
      </c>
      <c r="N165" s="192">
        <v>7.6</v>
      </c>
      <c r="O165" s="137">
        <f t="shared" si="31"/>
        <v>7.25</v>
      </c>
      <c r="P165" s="141"/>
      <c r="Q165" s="224">
        <v>93.073593073593045</v>
      </c>
      <c r="R165" s="111"/>
      <c r="S165" s="111"/>
      <c r="T165" s="111"/>
      <c r="U165" s="188"/>
      <c r="W165" s="194"/>
      <c r="AQ165" s="224"/>
      <c r="AR165" s="224"/>
      <c r="AW165" s="188"/>
      <c r="AX165" s="111"/>
      <c r="AY165" s="194"/>
      <c r="BE165" s="194"/>
      <c r="BI165" s="111"/>
      <c r="BU165" s="135">
        <f>VLOOKUP(D165,EXPLORACION!$A$2:$P$529,15,FALSE)</f>
        <v>4961136.8351999996</v>
      </c>
      <c r="BV165" s="135">
        <f>VLOOKUP(D165,EXPLORACION!$A$2:$P$529,16,FALSE)</f>
        <v>2170819.5805000002</v>
      </c>
      <c r="BW165" s="229"/>
    </row>
    <row r="166" spans="1:75" s="143" customFormat="1" ht="13.5" hidden="1" customHeight="1">
      <c r="A166" s="130" t="str">
        <f t="shared" si="23"/>
        <v>UPT1P10E4M11</v>
      </c>
      <c r="B166" s="130" t="str">
        <f t="shared" si="24"/>
        <v>UPT1P10E4</v>
      </c>
      <c r="C166" s="130" t="str">
        <f t="shared" si="25"/>
        <v>UPT1P10M11</v>
      </c>
      <c r="D166" s="130" t="str">
        <f t="shared" si="26"/>
        <v>UPT1P10</v>
      </c>
      <c r="E166" s="130" t="str">
        <f t="shared" si="27"/>
        <v>UPT1</v>
      </c>
      <c r="F166" s="111" t="s">
        <v>277</v>
      </c>
      <c r="G166" s="111">
        <v>1</v>
      </c>
      <c r="H166" s="111">
        <v>10</v>
      </c>
      <c r="I166" s="111" t="s">
        <v>8</v>
      </c>
      <c r="J166" s="111">
        <v>4</v>
      </c>
      <c r="K166" s="111">
        <f t="shared" si="30"/>
        <v>11</v>
      </c>
      <c r="L166" s="111"/>
      <c r="M166" s="191">
        <v>7.6</v>
      </c>
      <c r="N166" s="192">
        <v>8.1</v>
      </c>
      <c r="O166" s="137">
        <f t="shared" si="31"/>
        <v>7.55</v>
      </c>
      <c r="P166" s="141"/>
      <c r="Q166" s="224">
        <v>174.01746724890822</v>
      </c>
      <c r="R166" s="111"/>
      <c r="S166" s="111"/>
      <c r="T166" s="111"/>
      <c r="U166" s="188"/>
      <c r="W166" s="194"/>
      <c r="AQ166" s="224"/>
      <c r="AR166" s="224"/>
      <c r="AW166" s="188"/>
      <c r="AX166" s="111"/>
      <c r="AY166" s="194"/>
      <c r="BE166" s="194"/>
      <c r="BI166" s="111"/>
      <c r="BU166" s="135">
        <f>VLOOKUP(D166,EXPLORACION!$A$2:$P$529,15,FALSE)</f>
        <v>4961136.8351999996</v>
      </c>
      <c r="BV166" s="135">
        <f>VLOOKUP(D166,EXPLORACION!$A$2:$P$529,16,FALSE)</f>
        <v>2170819.5805000002</v>
      </c>
      <c r="BW166" s="229"/>
    </row>
    <row r="167" spans="1:75" s="143" customFormat="1" ht="13.5" hidden="1" customHeight="1">
      <c r="A167" s="130" t="str">
        <f t="shared" si="23"/>
        <v>UPT1P10E4M12</v>
      </c>
      <c r="B167" s="130" t="str">
        <f t="shared" si="24"/>
        <v>UPT1P10E4</v>
      </c>
      <c r="C167" s="130" t="str">
        <f t="shared" si="25"/>
        <v>UPT1P10M12</v>
      </c>
      <c r="D167" s="130" t="str">
        <f t="shared" si="26"/>
        <v>UPT1P10</v>
      </c>
      <c r="E167" s="130" t="str">
        <f t="shared" si="27"/>
        <v>UPT1</v>
      </c>
      <c r="F167" s="111" t="s">
        <v>277</v>
      </c>
      <c r="G167" s="111">
        <v>1</v>
      </c>
      <c r="H167" s="111">
        <v>10</v>
      </c>
      <c r="I167" s="111" t="s">
        <v>8</v>
      </c>
      <c r="J167" s="111">
        <v>4</v>
      </c>
      <c r="K167" s="111">
        <f t="shared" si="30"/>
        <v>12</v>
      </c>
      <c r="L167" s="111"/>
      <c r="M167" s="191">
        <v>8.1</v>
      </c>
      <c r="N167" s="192">
        <v>8.1999999999999993</v>
      </c>
      <c r="O167" s="137">
        <f t="shared" si="31"/>
        <v>7.85</v>
      </c>
      <c r="P167" s="141"/>
      <c r="Q167" s="224">
        <v>76.862123613312235</v>
      </c>
      <c r="R167" s="111"/>
      <c r="S167" s="111"/>
      <c r="T167" s="111"/>
      <c r="U167" s="188"/>
      <c r="W167" s="194"/>
      <c r="AQ167" s="224"/>
      <c r="AR167" s="224"/>
      <c r="AW167" s="188"/>
      <c r="AX167" s="111"/>
      <c r="AY167" s="194"/>
      <c r="BE167" s="194"/>
      <c r="BI167" s="111"/>
      <c r="BU167" s="135">
        <f>VLOOKUP(D167,EXPLORACION!$A$2:$P$529,15,FALSE)</f>
        <v>4961136.8351999996</v>
      </c>
      <c r="BV167" s="135">
        <f>VLOOKUP(D167,EXPLORACION!$A$2:$P$529,16,FALSE)</f>
        <v>2170819.5805000002</v>
      </c>
      <c r="BW167" s="229"/>
    </row>
    <row r="168" spans="1:75" s="143" customFormat="1" ht="13.5" hidden="1" customHeight="1">
      <c r="A168" s="130" t="str">
        <f t="shared" si="23"/>
        <v>UPT1P10E4M13</v>
      </c>
      <c r="B168" s="130" t="str">
        <f t="shared" si="24"/>
        <v>UPT1P10E4</v>
      </c>
      <c r="C168" s="130" t="str">
        <f t="shared" si="25"/>
        <v>UPT1P10M13</v>
      </c>
      <c r="D168" s="130" t="str">
        <f t="shared" si="26"/>
        <v>UPT1P10</v>
      </c>
      <c r="E168" s="130" t="str">
        <f t="shared" si="27"/>
        <v>UPT1</v>
      </c>
      <c r="F168" s="111" t="s">
        <v>277</v>
      </c>
      <c r="G168" s="111">
        <v>1</v>
      </c>
      <c r="H168" s="111">
        <v>10</v>
      </c>
      <c r="I168" s="111" t="s">
        <v>8</v>
      </c>
      <c r="J168" s="111">
        <v>4</v>
      </c>
      <c r="K168" s="111">
        <f t="shared" si="30"/>
        <v>13</v>
      </c>
      <c r="L168" s="111"/>
      <c r="M168" s="191">
        <v>8.1999999999999993</v>
      </c>
      <c r="N168" s="192">
        <v>8.6999999999999993</v>
      </c>
      <c r="O168" s="137">
        <f t="shared" si="31"/>
        <v>8.1499999999999986</v>
      </c>
      <c r="P168" s="141"/>
      <c r="Q168" s="224">
        <v>104.437564499484</v>
      </c>
      <c r="R168" s="111"/>
      <c r="S168" s="111"/>
      <c r="T168" s="111"/>
      <c r="U168" s="188">
        <v>1.35</v>
      </c>
      <c r="W168" s="194">
        <v>1.976</v>
      </c>
      <c r="AQ168" s="224"/>
      <c r="AR168" s="224"/>
      <c r="AW168" s="188"/>
      <c r="AX168" s="111"/>
      <c r="AY168" s="194"/>
      <c r="BE168" s="194"/>
      <c r="BI168" s="111"/>
      <c r="BU168" s="135">
        <f>VLOOKUP(D168,EXPLORACION!$A$2:$P$529,15,FALSE)</f>
        <v>4961136.8351999996</v>
      </c>
      <c r="BV168" s="135">
        <f>VLOOKUP(D168,EXPLORACION!$A$2:$P$529,16,FALSE)</f>
        <v>2170819.5805000002</v>
      </c>
      <c r="BW168" s="229"/>
    </row>
    <row r="169" spans="1:75" s="143" customFormat="1" ht="13.5" hidden="1" customHeight="1">
      <c r="A169" s="130" t="str">
        <f t="shared" si="23"/>
        <v>UPT1P10E4M14</v>
      </c>
      <c r="B169" s="130" t="str">
        <f t="shared" si="24"/>
        <v>UPT1P10E4</v>
      </c>
      <c r="C169" s="130" t="str">
        <f t="shared" si="25"/>
        <v>UPT1P10M14</v>
      </c>
      <c r="D169" s="130" t="str">
        <f t="shared" si="26"/>
        <v>UPT1P10</v>
      </c>
      <c r="E169" s="130" t="str">
        <f t="shared" si="27"/>
        <v>UPT1</v>
      </c>
      <c r="F169" s="111" t="s">
        <v>277</v>
      </c>
      <c r="G169" s="111">
        <v>1</v>
      </c>
      <c r="H169" s="111">
        <v>10</v>
      </c>
      <c r="I169" s="111" t="s">
        <v>8</v>
      </c>
      <c r="J169" s="111">
        <v>4</v>
      </c>
      <c r="K169" s="111">
        <f t="shared" si="30"/>
        <v>14</v>
      </c>
      <c r="L169" s="111"/>
      <c r="M169" s="191">
        <v>8.6999999999999993</v>
      </c>
      <c r="N169" s="192">
        <v>8.8000000000000007</v>
      </c>
      <c r="O169" s="137">
        <f t="shared" si="31"/>
        <v>8.4499999999999993</v>
      </c>
      <c r="P169" s="141" t="s">
        <v>339</v>
      </c>
      <c r="Q169" s="224">
        <v>120.38664323374348</v>
      </c>
      <c r="R169" s="111">
        <v>56.93</v>
      </c>
      <c r="S169" s="111">
        <v>44.25</v>
      </c>
      <c r="T169" s="111">
        <v>12.68</v>
      </c>
      <c r="U169" s="188"/>
      <c r="W169" s="194"/>
      <c r="AQ169" s="224"/>
      <c r="AR169" s="224"/>
      <c r="AW169" s="188"/>
      <c r="AX169" s="111"/>
      <c r="AY169" s="194"/>
      <c r="BE169" s="194"/>
      <c r="BI169" s="111"/>
      <c r="BU169" s="135">
        <f>VLOOKUP(D169,EXPLORACION!$A$2:$P$529,15,FALSE)</f>
        <v>4961136.8351999996</v>
      </c>
      <c r="BV169" s="135">
        <f>VLOOKUP(D169,EXPLORACION!$A$2:$P$529,16,FALSE)</f>
        <v>2170819.5805000002</v>
      </c>
      <c r="BW169" s="229"/>
    </row>
    <row r="170" spans="1:75" s="143" customFormat="1" ht="13.5" hidden="1" customHeight="1">
      <c r="A170" s="130" t="str">
        <f t="shared" si="23"/>
        <v>UPT1P10E4M15</v>
      </c>
      <c r="B170" s="130" t="str">
        <f t="shared" si="24"/>
        <v>UPT1P10E4</v>
      </c>
      <c r="C170" s="130" t="str">
        <f t="shared" si="25"/>
        <v>UPT1P10M15</v>
      </c>
      <c r="D170" s="130" t="str">
        <f t="shared" si="26"/>
        <v>UPT1P10</v>
      </c>
      <c r="E170" s="130" t="str">
        <f t="shared" si="27"/>
        <v>UPT1</v>
      </c>
      <c r="F170" s="111" t="s">
        <v>277</v>
      </c>
      <c r="G170" s="111">
        <v>1</v>
      </c>
      <c r="H170" s="111">
        <v>10</v>
      </c>
      <c r="I170" s="111" t="s">
        <v>8</v>
      </c>
      <c r="J170" s="111">
        <v>4</v>
      </c>
      <c r="K170" s="111">
        <f t="shared" si="30"/>
        <v>15</v>
      </c>
      <c r="L170" s="111"/>
      <c r="M170" s="191">
        <v>8.8000000000000007</v>
      </c>
      <c r="N170" s="192">
        <v>9.3000000000000007</v>
      </c>
      <c r="O170" s="137">
        <f t="shared" si="31"/>
        <v>8.75</v>
      </c>
      <c r="P170" s="141"/>
      <c r="Q170" s="224">
        <v>77.06935123042507</v>
      </c>
      <c r="R170" s="111"/>
      <c r="S170" s="111"/>
      <c r="T170" s="111"/>
      <c r="U170" s="188">
        <v>1.21</v>
      </c>
      <c r="W170" s="194">
        <v>2.0950000000000002</v>
      </c>
      <c r="AQ170" s="224"/>
      <c r="AR170" s="224"/>
      <c r="AW170" s="188"/>
      <c r="AX170" s="111"/>
      <c r="AY170" s="194"/>
      <c r="BE170" s="194"/>
      <c r="BI170" s="111"/>
      <c r="BU170" s="135">
        <f>VLOOKUP(D170,EXPLORACION!$A$2:$P$529,15,FALSE)</f>
        <v>4961136.8351999996</v>
      </c>
      <c r="BV170" s="135">
        <f>VLOOKUP(D170,EXPLORACION!$A$2:$P$529,16,FALSE)</f>
        <v>2170819.5805000002</v>
      </c>
      <c r="BW170" s="229"/>
    </row>
    <row r="171" spans="1:75" s="143" customFormat="1" ht="13.5" hidden="1" customHeight="1">
      <c r="A171" s="130" t="str">
        <f t="shared" si="23"/>
        <v>UPT1P10E4M16</v>
      </c>
      <c r="B171" s="130" t="str">
        <f t="shared" si="24"/>
        <v>UPT1P10E4</v>
      </c>
      <c r="C171" s="130" t="str">
        <f t="shared" si="25"/>
        <v>UPT1P10M16</v>
      </c>
      <c r="D171" s="130" t="str">
        <f t="shared" si="26"/>
        <v>UPT1P10</v>
      </c>
      <c r="E171" s="130" t="str">
        <f t="shared" si="27"/>
        <v>UPT1</v>
      </c>
      <c r="F171" s="111" t="s">
        <v>277</v>
      </c>
      <c r="G171" s="111">
        <v>1</v>
      </c>
      <c r="H171" s="111">
        <v>10</v>
      </c>
      <c r="I171" s="111" t="s">
        <v>8</v>
      </c>
      <c r="J171" s="111">
        <v>4</v>
      </c>
      <c r="K171" s="111">
        <f t="shared" si="30"/>
        <v>16</v>
      </c>
      <c r="L171" s="111"/>
      <c r="M171" s="191">
        <v>9.3000000000000007</v>
      </c>
      <c r="N171" s="192">
        <v>9.4</v>
      </c>
      <c r="O171" s="137">
        <f t="shared" si="31"/>
        <v>9.0500000000000007</v>
      </c>
      <c r="P171" s="141"/>
      <c r="Q171" s="224">
        <v>113.69150779896022</v>
      </c>
      <c r="R171" s="111"/>
      <c r="S171" s="111"/>
      <c r="T171" s="111"/>
      <c r="U171" s="188"/>
      <c r="W171" s="194"/>
      <c r="AQ171" s="224"/>
      <c r="AR171" s="224"/>
      <c r="AW171" s="188"/>
      <c r="AX171" s="111"/>
      <c r="AY171" s="194"/>
      <c r="BE171" s="194"/>
      <c r="BI171" s="111"/>
      <c r="BU171" s="135">
        <f>VLOOKUP(D171,EXPLORACION!$A$2:$P$529,15,FALSE)</f>
        <v>4961136.8351999996</v>
      </c>
      <c r="BV171" s="135">
        <f>VLOOKUP(D171,EXPLORACION!$A$2:$P$529,16,FALSE)</f>
        <v>2170819.5805000002</v>
      </c>
      <c r="BW171" s="229"/>
    </row>
    <row r="172" spans="1:75" s="143" customFormat="1" ht="13.5" hidden="1" customHeight="1">
      <c r="A172" s="130" t="str">
        <f t="shared" si="23"/>
        <v>UPT1P10E4M17</v>
      </c>
      <c r="B172" s="130" t="str">
        <f t="shared" si="24"/>
        <v>UPT1P10E4</v>
      </c>
      <c r="C172" s="130" t="str">
        <f t="shared" si="25"/>
        <v>UPT1P10M17</v>
      </c>
      <c r="D172" s="130" t="str">
        <f t="shared" si="26"/>
        <v>UPT1P10</v>
      </c>
      <c r="E172" s="130" t="str">
        <f t="shared" si="27"/>
        <v>UPT1</v>
      </c>
      <c r="F172" s="111" t="s">
        <v>277</v>
      </c>
      <c r="G172" s="111">
        <v>1</v>
      </c>
      <c r="H172" s="111">
        <v>10</v>
      </c>
      <c r="I172" s="111" t="s">
        <v>8</v>
      </c>
      <c r="J172" s="111">
        <v>4</v>
      </c>
      <c r="K172" s="111">
        <f t="shared" si="30"/>
        <v>17</v>
      </c>
      <c r="L172" s="111"/>
      <c r="M172" s="191">
        <v>9.4</v>
      </c>
      <c r="N172" s="192">
        <v>9.9</v>
      </c>
      <c r="O172" s="137">
        <f t="shared" si="31"/>
        <v>9.3500000000000014</v>
      </c>
      <c r="P172" s="141" t="s">
        <v>339</v>
      </c>
      <c r="Q172" s="224">
        <v>150.96952908587258</v>
      </c>
      <c r="R172" s="111">
        <v>61.57</v>
      </c>
      <c r="S172" s="111">
        <v>45.02</v>
      </c>
      <c r="T172" s="111">
        <v>16.549999999999997</v>
      </c>
      <c r="U172" s="188"/>
      <c r="W172" s="194"/>
      <c r="AQ172" s="224"/>
      <c r="AR172" s="224"/>
      <c r="AW172" s="188"/>
      <c r="AX172" s="111"/>
      <c r="AY172" s="194"/>
      <c r="BE172" s="194"/>
      <c r="BI172" s="111"/>
      <c r="BU172" s="135">
        <f>VLOOKUP(D172,EXPLORACION!$A$2:$P$529,15,FALSE)</f>
        <v>4961136.8351999996</v>
      </c>
      <c r="BV172" s="135">
        <f>VLOOKUP(D172,EXPLORACION!$A$2:$P$529,16,FALSE)</f>
        <v>2170819.5805000002</v>
      </c>
      <c r="BW172" s="229"/>
    </row>
    <row r="173" spans="1:75" s="143" customFormat="1" ht="13.5" hidden="1" customHeight="1">
      <c r="A173" s="130" t="str">
        <f t="shared" si="23"/>
        <v>UPT1P10E4M18</v>
      </c>
      <c r="B173" s="130" t="str">
        <f t="shared" si="24"/>
        <v>UPT1P10E4</v>
      </c>
      <c r="C173" s="130" t="str">
        <f t="shared" si="25"/>
        <v>UPT1P10M18</v>
      </c>
      <c r="D173" s="130" t="str">
        <f t="shared" si="26"/>
        <v>UPT1P10</v>
      </c>
      <c r="E173" s="130" t="str">
        <f t="shared" si="27"/>
        <v>UPT1</v>
      </c>
      <c r="F173" s="111" t="s">
        <v>277</v>
      </c>
      <c r="G173" s="111">
        <v>1</v>
      </c>
      <c r="H173" s="111">
        <v>10</v>
      </c>
      <c r="I173" s="111" t="s">
        <v>8</v>
      </c>
      <c r="J173" s="111">
        <v>4</v>
      </c>
      <c r="K173" s="111">
        <f t="shared" si="30"/>
        <v>18</v>
      </c>
      <c r="L173" s="111"/>
      <c r="M173" s="191">
        <v>9.9</v>
      </c>
      <c r="N173" s="192">
        <v>10</v>
      </c>
      <c r="O173" s="137">
        <f t="shared" si="31"/>
        <v>9.65</v>
      </c>
      <c r="P173" s="141"/>
      <c r="Q173" s="224">
        <v>139.25549915397636</v>
      </c>
      <c r="R173" s="111"/>
      <c r="S173" s="111"/>
      <c r="T173" s="111"/>
      <c r="U173" s="188"/>
      <c r="W173" s="194"/>
      <c r="AQ173" s="224"/>
      <c r="AR173" s="224"/>
      <c r="AW173" s="188"/>
      <c r="AX173" s="111"/>
      <c r="AY173" s="194"/>
      <c r="BE173" s="194"/>
      <c r="BI173" s="111"/>
      <c r="BU173" s="135">
        <f>VLOOKUP(D173,EXPLORACION!$A$2:$P$529,15,FALSE)</f>
        <v>4961136.8351999996</v>
      </c>
      <c r="BV173" s="135">
        <f>VLOOKUP(D173,EXPLORACION!$A$2:$P$529,16,FALSE)</f>
        <v>2170819.5805000002</v>
      </c>
      <c r="BW173" s="229"/>
    </row>
    <row r="174" spans="1:75" s="143" customFormat="1" ht="13.5" hidden="1" customHeight="1">
      <c r="A174" s="130" t="str">
        <f t="shared" si="23"/>
        <v>UPT1P10E4M19</v>
      </c>
      <c r="B174" s="130" t="str">
        <f t="shared" si="24"/>
        <v>UPT1P10E4</v>
      </c>
      <c r="C174" s="130" t="str">
        <f t="shared" si="25"/>
        <v>UPT1P10M19</v>
      </c>
      <c r="D174" s="130" t="str">
        <f t="shared" si="26"/>
        <v>UPT1P10</v>
      </c>
      <c r="E174" s="130" t="str">
        <f t="shared" si="27"/>
        <v>UPT1</v>
      </c>
      <c r="F174" s="111" t="s">
        <v>277</v>
      </c>
      <c r="G174" s="111">
        <v>1</v>
      </c>
      <c r="H174" s="111">
        <v>10</v>
      </c>
      <c r="I174" s="111" t="s">
        <v>8</v>
      </c>
      <c r="J174" s="111">
        <v>4</v>
      </c>
      <c r="K174" s="111">
        <f t="shared" si="30"/>
        <v>19</v>
      </c>
      <c r="L174" s="111"/>
      <c r="M174" s="191">
        <v>10</v>
      </c>
      <c r="N174" s="192">
        <v>10.4</v>
      </c>
      <c r="O174" s="137">
        <f t="shared" si="31"/>
        <v>9.9499999999999993</v>
      </c>
      <c r="P174" s="141"/>
      <c r="Q174" s="224">
        <v>318.65828092243186</v>
      </c>
      <c r="R174" s="111"/>
      <c r="S174" s="111"/>
      <c r="T174" s="111"/>
      <c r="U174" s="188">
        <v>1.2</v>
      </c>
      <c r="W174" s="194"/>
      <c r="AQ174" s="224"/>
      <c r="AR174" s="224"/>
      <c r="AW174" s="188"/>
      <c r="AX174" s="111"/>
      <c r="AY174" s="194"/>
      <c r="BE174" s="194"/>
      <c r="BI174" s="111"/>
      <c r="BK174" s="143">
        <v>13.2</v>
      </c>
      <c r="BU174" s="135">
        <f>VLOOKUP(D174,EXPLORACION!$A$2:$P$529,15,FALSE)</f>
        <v>4961136.8351999996</v>
      </c>
      <c r="BV174" s="135">
        <f>VLOOKUP(D174,EXPLORACION!$A$2:$P$529,16,FALSE)</f>
        <v>2170819.5805000002</v>
      </c>
      <c r="BW174" s="229"/>
    </row>
    <row r="175" spans="1:75" s="143" customFormat="1" ht="13.5" hidden="1" customHeight="1">
      <c r="A175" s="130" t="str">
        <f t="shared" si="23"/>
        <v>UPT1P10E4M20</v>
      </c>
      <c r="B175" s="130" t="str">
        <f t="shared" si="24"/>
        <v>UPT1P10E4</v>
      </c>
      <c r="C175" s="130" t="str">
        <f t="shared" si="25"/>
        <v>UPT1P10M20</v>
      </c>
      <c r="D175" s="130" t="str">
        <f t="shared" si="26"/>
        <v>UPT1P10</v>
      </c>
      <c r="E175" s="130" t="str">
        <f t="shared" si="27"/>
        <v>UPT1</v>
      </c>
      <c r="F175" s="111" t="s">
        <v>277</v>
      </c>
      <c r="G175" s="111">
        <v>1</v>
      </c>
      <c r="H175" s="111">
        <v>10</v>
      </c>
      <c r="I175" s="111" t="s">
        <v>8</v>
      </c>
      <c r="J175" s="111">
        <v>4</v>
      </c>
      <c r="K175" s="111">
        <f t="shared" si="30"/>
        <v>20</v>
      </c>
      <c r="L175" s="111"/>
      <c r="M175" s="191">
        <v>10.4</v>
      </c>
      <c r="N175" s="192">
        <v>10.5</v>
      </c>
      <c r="O175" s="137">
        <f t="shared" si="31"/>
        <v>10.199999999999999</v>
      </c>
      <c r="P175" s="141"/>
      <c r="Q175" s="224">
        <v>74.451754385964961</v>
      </c>
      <c r="R175" s="111"/>
      <c r="S175" s="111"/>
      <c r="T175" s="111"/>
      <c r="U175" s="188"/>
      <c r="W175" s="194"/>
      <c r="AQ175" s="224"/>
      <c r="AR175" s="224"/>
      <c r="AW175" s="188"/>
      <c r="AX175" s="111"/>
      <c r="AY175" s="194"/>
      <c r="BE175" s="194"/>
      <c r="BI175" s="111"/>
      <c r="BU175" s="135">
        <f>VLOOKUP(D175,EXPLORACION!$A$2:$P$529,15,FALSE)</f>
        <v>4961136.8351999996</v>
      </c>
      <c r="BV175" s="135">
        <f>VLOOKUP(D175,EXPLORACION!$A$2:$P$529,16,FALSE)</f>
        <v>2170819.5805000002</v>
      </c>
      <c r="BW175" s="229"/>
    </row>
    <row r="176" spans="1:75" s="143" customFormat="1" ht="13.5" hidden="1" customHeight="1">
      <c r="A176" s="130" t="str">
        <f t="shared" si="23"/>
        <v>UPT1P10E4M21</v>
      </c>
      <c r="B176" s="130" t="str">
        <f t="shared" si="24"/>
        <v>UPT1P10E4</v>
      </c>
      <c r="C176" s="130" t="str">
        <f t="shared" si="25"/>
        <v>UPT1P10M21</v>
      </c>
      <c r="D176" s="130" t="str">
        <f t="shared" si="26"/>
        <v>UPT1P10</v>
      </c>
      <c r="E176" s="130" t="str">
        <f t="shared" si="27"/>
        <v>UPT1</v>
      </c>
      <c r="F176" s="111" t="s">
        <v>277</v>
      </c>
      <c r="G176" s="111">
        <v>1</v>
      </c>
      <c r="H176" s="111">
        <v>10</v>
      </c>
      <c r="I176" s="111" t="s">
        <v>8</v>
      </c>
      <c r="J176" s="111">
        <v>4</v>
      </c>
      <c r="K176" s="111">
        <f t="shared" si="30"/>
        <v>21</v>
      </c>
      <c r="L176" s="111"/>
      <c r="M176" s="191">
        <v>10.5</v>
      </c>
      <c r="N176" s="192">
        <v>11</v>
      </c>
      <c r="O176" s="137">
        <f t="shared" si="31"/>
        <v>10.45</v>
      </c>
      <c r="P176" s="141"/>
      <c r="Q176" s="224">
        <v>40.237324703344079</v>
      </c>
      <c r="R176" s="111"/>
      <c r="S176" s="111"/>
      <c r="T176" s="111"/>
      <c r="U176" s="188"/>
      <c r="W176" s="194"/>
      <c r="AQ176" s="224"/>
      <c r="AR176" s="224"/>
      <c r="AW176" s="188"/>
      <c r="AX176" s="111"/>
      <c r="AY176" s="194"/>
      <c r="BE176" s="194"/>
      <c r="BI176" s="111"/>
      <c r="BU176" s="135">
        <f>VLOOKUP(D176,EXPLORACION!$A$2:$P$529,15,FALSE)</f>
        <v>4961136.8351999996</v>
      </c>
      <c r="BV176" s="135">
        <f>VLOOKUP(D176,EXPLORACION!$A$2:$P$529,16,FALSE)</f>
        <v>2170819.5805000002</v>
      </c>
      <c r="BW176" s="229"/>
    </row>
    <row r="177" spans="1:75" s="143" customFormat="1" ht="13.5" hidden="1" customHeight="1">
      <c r="A177" s="130" t="str">
        <f t="shared" si="23"/>
        <v>UPT1P10E5M22</v>
      </c>
      <c r="B177" s="130" t="str">
        <f t="shared" si="24"/>
        <v>UPT1P10E5</v>
      </c>
      <c r="C177" s="130" t="str">
        <f t="shared" si="25"/>
        <v>UPT1P10M22</v>
      </c>
      <c r="D177" s="130" t="str">
        <f t="shared" si="26"/>
        <v>UPT1P10</v>
      </c>
      <c r="E177" s="130" t="str">
        <f t="shared" si="27"/>
        <v>UPT1</v>
      </c>
      <c r="F177" s="111" t="s">
        <v>277</v>
      </c>
      <c r="G177" s="111">
        <v>1</v>
      </c>
      <c r="H177" s="111">
        <v>10</v>
      </c>
      <c r="I177" s="111" t="s">
        <v>8</v>
      </c>
      <c r="J177" s="111">
        <v>5</v>
      </c>
      <c r="K177" s="111">
        <f t="shared" si="30"/>
        <v>22</v>
      </c>
      <c r="L177" s="111"/>
      <c r="M177" s="191">
        <v>11</v>
      </c>
      <c r="N177" s="192">
        <v>11.1</v>
      </c>
      <c r="O177" s="137">
        <f t="shared" si="31"/>
        <v>10.75</v>
      </c>
      <c r="P177" s="141" t="s">
        <v>284</v>
      </c>
      <c r="Q177" s="224">
        <v>37.46606334841632</v>
      </c>
      <c r="R177" s="111">
        <v>38.450000000000003</v>
      </c>
      <c r="S177" s="111">
        <v>24.86</v>
      </c>
      <c r="T177" s="111">
        <v>13.590000000000003</v>
      </c>
      <c r="U177" s="188"/>
      <c r="W177" s="194">
        <v>2.5310000000000001</v>
      </c>
      <c r="AQ177" s="224">
        <v>100</v>
      </c>
      <c r="AR177" s="224">
        <v>94.28</v>
      </c>
      <c r="AW177" s="188"/>
      <c r="AX177" s="111"/>
      <c r="AY177" s="194"/>
      <c r="BE177" s="194"/>
      <c r="BI177" s="111"/>
      <c r="BU177" s="135">
        <f>VLOOKUP(D177,EXPLORACION!$A$2:$P$529,15,FALSE)</f>
        <v>4961136.8351999996</v>
      </c>
      <c r="BV177" s="135">
        <f>VLOOKUP(D177,EXPLORACION!$A$2:$P$529,16,FALSE)</f>
        <v>2170819.5805000002</v>
      </c>
      <c r="BW177" s="229"/>
    </row>
    <row r="178" spans="1:75" s="143" customFormat="1" ht="13.5" hidden="1" customHeight="1">
      <c r="A178" s="130" t="str">
        <f t="shared" si="23"/>
        <v>UPT1P10E5M23</v>
      </c>
      <c r="B178" s="130" t="str">
        <f t="shared" si="24"/>
        <v>UPT1P10E5</v>
      </c>
      <c r="C178" s="130" t="str">
        <f t="shared" si="25"/>
        <v>UPT1P10M23</v>
      </c>
      <c r="D178" s="130" t="str">
        <f t="shared" si="26"/>
        <v>UPT1P10</v>
      </c>
      <c r="E178" s="130" t="str">
        <f t="shared" si="27"/>
        <v>UPT1</v>
      </c>
      <c r="F178" s="111" t="s">
        <v>277</v>
      </c>
      <c r="G178" s="111">
        <v>1</v>
      </c>
      <c r="H178" s="111">
        <v>10</v>
      </c>
      <c r="I178" s="111" t="s">
        <v>8</v>
      </c>
      <c r="J178" s="111">
        <v>5</v>
      </c>
      <c r="K178" s="111">
        <f t="shared" si="30"/>
        <v>23</v>
      </c>
      <c r="L178" s="111"/>
      <c r="M178" s="191">
        <v>12</v>
      </c>
      <c r="N178" s="192">
        <v>12.45</v>
      </c>
      <c r="O178" s="137">
        <f t="shared" si="31"/>
        <v>11.05</v>
      </c>
      <c r="P178" s="141" t="s">
        <v>285</v>
      </c>
      <c r="Q178" s="224">
        <v>42.736156351791522</v>
      </c>
      <c r="R178" s="111">
        <v>45.11</v>
      </c>
      <c r="S178" s="111">
        <v>33.159999999999997</v>
      </c>
      <c r="T178" s="111">
        <v>11.950000000000003</v>
      </c>
      <c r="U178" s="188">
        <v>2.0499999999999998</v>
      </c>
      <c r="W178" s="194">
        <v>2.5550000000000002</v>
      </c>
      <c r="AQ178" s="224">
        <v>100</v>
      </c>
      <c r="AR178" s="224">
        <v>94.94</v>
      </c>
      <c r="AW178" s="188"/>
      <c r="AX178" s="111"/>
      <c r="AY178" s="194"/>
      <c r="BE178" s="194"/>
      <c r="BI178" s="111"/>
      <c r="BK178" s="143">
        <v>26.2</v>
      </c>
      <c r="BU178" s="135">
        <f>VLOOKUP(D178,EXPLORACION!$A$2:$P$529,15,FALSE)</f>
        <v>4961136.8351999996</v>
      </c>
      <c r="BV178" s="135">
        <f>VLOOKUP(D178,EXPLORACION!$A$2:$P$529,16,FALSE)</f>
        <v>2170819.5805000002</v>
      </c>
      <c r="BW178" s="229"/>
    </row>
    <row r="179" spans="1:75" s="143" customFormat="1" ht="13.5" hidden="1" customHeight="1">
      <c r="A179" s="130" t="str">
        <f t="shared" si="23"/>
        <v>UPT1P10E5M24</v>
      </c>
      <c r="B179" s="130" t="str">
        <f t="shared" si="24"/>
        <v>UPT1P10E5</v>
      </c>
      <c r="C179" s="130" t="str">
        <f t="shared" si="25"/>
        <v>UPT1P10M24</v>
      </c>
      <c r="D179" s="130" t="str">
        <f t="shared" si="26"/>
        <v>UPT1P10</v>
      </c>
      <c r="E179" s="130" t="str">
        <f t="shared" si="27"/>
        <v>UPT1</v>
      </c>
      <c r="F179" s="111" t="s">
        <v>277</v>
      </c>
      <c r="G179" s="111">
        <v>1</v>
      </c>
      <c r="H179" s="111">
        <v>10</v>
      </c>
      <c r="I179" s="111" t="s">
        <v>8</v>
      </c>
      <c r="J179" s="111">
        <v>5</v>
      </c>
      <c r="K179" s="111">
        <f t="shared" si="30"/>
        <v>24</v>
      </c>
      <c r="L179" s="111"/>
      <c r="M179" s="191">
        <v>13</v>
      </c>
      <c r="N179" s="192">
        <v>13.45</v>
      </c>
      <c r="O179" s="137">
        <f t="shared" si="31"/>
        <v>12.225</v>
      </c>
      <c r="P179" s="141"/>
      <c r="Q179" s="224">
        <v>34.317032040472178</v>
      </c>
      <c r="R179" s="111"/>
      <c r="S179" s="111"/>
      <c r="T179" s="111"/>
      <c r="U179" s="188"/>
      <c r="W179" s="194"/>
      <c r="AQ179" s="224"/>
      <c r="AR179" s="224"/>
      <c r="AW179" s="188"/>
      <c r="AX179" s="111"/>
      <c r="AY179" s="194"/>
      <c r="BE179" s="194"/>
      <c r="BI179" s="111"/>
      <c r="BU179" s="135">
        <f>VLOOKUP(D179,EXPLORACION!$A$2:$P$529,15,FALSE)</f>
        <v>4961136.8351999996</v>
      </c>
      <c r="BV179" s="135">
        <f>VLOOKUP(D179,EXPLORACION!$A$2:$P$529,16,FALSE)</f>
        <v>2170819.5805000002</v>
      </c>
      <c r="BW179" s="229"/>
    </row>
    <row r="180" spans="1:75" s="143" customFormat="1" ht="13.5" hidden="1" customHeight="1">
      <c r="A180" s="130" t="str">
        <f t="shared" si="23"/>
        <v>UPT1P10E6M25</v>
      </c>
      <c r="B180" s="130" t="str">
        <f t="shared" si="24"/>
        <v>UPT1P10E6</v>
      </c>
      <c r="C180" s="130" t="str">
        <f t="shared" si="25"/>
        <v>UPT1P10M25</v>
      </c>
      <c r="D180" s="130" t="str">
        <f t="shared" si="26"/>
        <v>UPT1P10</v>
      </c>
      <c r="E180" s="130" t="str">
        <f t="shared" si="27"/>
        <v>UPT1</v>
      </c>
      <c r="F180" s="111" t="s">
        <v>277</v>
      </c>
      <c r="G180" s="111">
        <v>1</v>
      </c>
      <c r="H180" s="111">
        <v>10</v>
      </c>
      <c r="I180" s="111" t="s">
        <v>8</v>
      </c>
      <c r="J180" s="111">
        <v>6</v>
      </c>
      <c r="K180" s="111">
        <f t="shared" si="30"/>
        <v>25</v>
      </c>
      <c r="L180" s="111"/>
      <c r="M180" s="191">
        <v>14</v>
      </c>
      <c r="N180" s="192">
        <v>14.4</v>
      </c>
      <c r="O180" s="137">
        <f t="shared" si="31"/>
        <v>13.225</v>
      </c>
      <c r="P180" s="141"/>
      <c r="Q180" s="224"/>
      <c r="R180" s="111"/>
      <c r="S180" s="111"/>
      <c r="T180" s="111"/>
      <c r="U180" s="188"/>
      <c r="W180" s="194"/>
      <c r="AQ180" s="224"/>
      <c r="AR180" s="224"/>
      <c r="AW180" s="188"/>
      <c r="AX180" s="111"/>
      <c r="AY180" s="194"/>
      <c r="BE180" s="194"/>
      <c r="BI180" s="111"/>
      <c r="BU180" s="135">
        <f>VLOOKUP(D180,EXPLORACION!$A$2:$P$529,15,FALSE)</f>
        <v>4961136.8351999996</v>
      </c>
      <c r="BV180" s="135">
        <f>VLOOKUP(D180,EXPLORACION!$A$2:$P$529,16,FALSE)</f>
        <v>2170819.5805000002</v>
      </c>
      <c r="BW180" s="229"/>
    </row>
    <row r="181" spans="1:75" s="143" customFormat="1" ht="13.5" hidden="1" customHeight="1">
      <c r="A181" s="130" t="str">
        <f t="shared" si="23"/>
        <v>UPT1P10E6M26</v>
      </c>
      <c r="B181" s="130" t="str">
        <f t="shared" si="24"/>
        <v>UPT1P10E6</v>
      </c>
      <c r="C181" s="130" t="str">
        <f t="shared" si="25"/>
        <v>UPT1P10M26</v>
      </c>
      <c r="D181" s="130" t="str">
        <f t="shared" si="26"/>
        <v>UPT1P10</v>
      </c>
      <c r="E181" s="130" t="str">
        <f t="shared" si="27"/>
        <v>UPT1</v>
      </c>
      <c r="F181" s="111" t="s">
        <v>277</v>
      </c>
      <c r="G181" s="111">
        <v>1</v>
      </c>
      <c r="H181" s="111">
        <v>10</v>
      </c>
      <c r="I181" s="111" t="s">
        <v>8</v>
      </c>
      <c r="J181" s="111">
        <v>6</v>
      </c>
      <c r="K181" s="111">
        <f t="shared" si="30"/>
        <v>26</v>
      </c>
      <c r="L181" s="111"/>
      <c r="M181" s="191">
        <v>15</v>
      </c>
      <c r="N181" s="192">
        <v>15.45</v>
      </c>
      <c r="O181" s="137">
        <f t="shared" si="31"/>
        <v>14.2</v>
      </c>
      <c r="P181" s="141" t="s">
        <v>338</v>
      </c>
      <c r="Q181" s="224">
        <v>35.111411208642771</v>
      </c>
      <c r="R181" s="111">
        <v>54.97</v>
      </c>
      <c r="S181" s="111">
        <v>30.03</v>
      </c>
      <c r="T181" s="111">
        <v>24.939999999999998</v>
      </c>
      <c r="U181" s="188"/>
      <c r="W181" s="194">
        <v>2.5449999999999999</v>
      </c>
      <c r="AQ181" s="224">
        <v>100</v>
      </c>
      <c r="AR181" s="224">
        <v>97.93</v>
      </c>
      <c r="AW181" s="188"/>
      <c r="AX181" s="111"/>
      <c r="AY181" s="194"/>
      <c r="BE181" s="194"/>
      <c r="BI181" s="111"/>
      <c r="BU181" s="135">
        <f>VLOOKUP(D181,EXPLORACION!$A$2:$P$529,15,FALSE)</f>
        <v>4961136.8351999996</v>
      </c>
      <c r="BV181" s="135">
        <f>VLOOKUP(D181,EXPLORACION!$A$2:$P$529,16,FALSE)</f>
        <v>2170819.5805000002</v>
      </c>
      <c r="BW181" s="229"/>
    </row>
    <row r="182" spans="1:75" s="143" customFormat="1" ht="13.5" hidden="1" customHeight="1">
      <c r="A182" s="130" t="str">
        <f t="shared" si="23"/>
        <v>UPT1P10E7M27</v>
      </c>
      <c r="B182" s="130" t="str">
        <f t="shared" si="24"/>
        <v>UPT1P10E7</v>
      </c>
      <c r="C182" s="130" t="str">
        <f t="shared" si="25"/>
        <v>UPT1P10M27</v>
      </c>
      <c r="D182" s="130" t="str">
        <f t="shared" si="26"/>
        <v>UPT1P10</v>
      </c>
      <c r="E182" s="130" t="str">
        <f t="shared" si="27"/>
        <v>UPT1</v>
      </c>
      <c r="F182" s="111" t="s">
        <v>277</v>
      </c>
      <c r="G182" s="111">
        <v>1</v>
      </c>
      <c r="H182" s="111">
        <v>10</v>
      </c>
      <c r="I182" s="111" t="s">
        <v>8</v>
      </c>
      <c r="J182" s="111">
        <v>7</v>
      </c>
      <c r="K182" s="111">
        <f t="shared" si="30"/>
        <v>27</v>
      </c>
      <c r="L182" s="111"/>
      <c r="M182" s="191">
        <v>16</v>
      </c>
      <c r="N182" s="192">
        <v>16.399999999999999</v>
      </c>
      <c r="O182" s="137">
        <f t="shared" si="31"/>
        <v>15.225</v>
      </c>
      <c r="P182" s="141" t="s">
        <v>295</v>
      </c>
      <c r="Q182" s="224">
        <v>18.308921438082557</v>
      </c>
      <c r="R182" s="111">
        <v>21.73</v>
      </c>
      <c r="S182" s="111">
        <v>15.61</v>
      </c>
      <c r="T182" s="111">
        <v>6.120000000000001</v>
      </c>
      <c r="U182" s="188">
        <v>2</v>
      </c>
      <c r="W182" s="194">
        <v>2.6150000000000002</v>
      </c>
      <c r="AQ182" s="224">
        <v>100</v>
      </c>
      <c r="AR182" s="224">
        <v>62.84</v>
      </c>
      <c r="AW182" s="188"/>
      <c r="AX182" s="111"/>
      <c r="AY182" s="194"/>
      <c r="BE182" s="194"/>
      <c r="BI182" s="111"/>
      <c r="BL182" s="143">
        <v>27</v>
      </c>
      <c r="BU182" s="135">
        <f>VLOOKUP(D182,EXPLORACION!$A$2:$P$529,15,FALSE)</f>
        <v>4961136.8351999996</v>
      </c>
      <c r="BV182" s="135">
        <f>VLOOKUP(D182,EXPLORACION!$A$2:$P$529,16,FALSE)</f>
        <v>2170819.5805000002</v>
      </c>
      <c r="BW182" s="229"/>
    </row>
    <row r="183" spans="1:75" s="143" customFormat="1" ht="13.5" hidden="1" customHeight="1">
      <c r="A183" s="130" t="str">
        <f t="shared" si="23"/>
        <v>UPT1P10E7M28</v>
      </c>
      <c r="B183" s="130" t="str">
        <f t="shared" si="24"/>
        <v>UPT1P10E7</v>
      </c>
      <c r="C183" s="130" t="str">
        <f t="shared" si="25"/>
        <v>UPT1P10M28</v>
      </c>
      <c r="D183" s="130" t="str">
        <f t="shared" si="26"/>
        <v>UPT1P10</v>
      </c>
      <c r="E183" s="130" t="str">
        <f t="shared" si="27"/>
        <v>UPT1</v>
      </c>
      <c r="F183" s="111" t="s">
        <v>277</v>
      </c>
      <c r="G183" s="111">
        <v>1</v>
      </c>
      <c r="H183" s="111">
        <v>10</v>
      </c>
      <c r="I183" s="111" t="s">
        <v>8</v>
      </c>
      <c r="J183" s="111">
        <v>7</v>
      </c>
      <c r="K183" s="111">
        <f t="shared" si="30"/>
        <v>28</v>
      </c>
      <c r="L183" s="111"/>
      <c r="M183" s="191">
        <v>17</v>
      </c>
      <c r="N183" s="192">
        <v>17.45</v>
      </c>
      <c r="O183" s="137">
        <f t="shared" si="31"/>
        <v>16.2</v>
      </c>
      <c r="P183" s="141" t="s">
        <v>284</v>
      </c>
      <c r="Q183" s="224">
        <v>38.225255972696267</v>
      </c>
      <c r="R183" s="111">
        <v>34.520000000000003</v>
      </c>
      <c r="S183" s="111">
        <v>21.61</v>
      </c>
      <c r="T183" s="111">
        <v>12.910000000000004</v>
      </c>
      <c r="U183" s="188"/>
      <c r="W183" s="194">
        <v>2.4860000000000002</v>
      </c>
      <c r="AQ183" s="224">
        <v>99.28</v>
      </c>
      <c r="AR183" s="224">
        <v>86.93</v>
      </c>
      <c r="AW183" s="188"/>
      <c r="AX183" s="111"/>
      <c r="AY183" s="194"/>
      <c r="BE183" s="194"/>
      <c r="BI183" s="111"/>
      <c r="BU183" s="135">
        <f>VLOOKUP(D183,EXPLORACION!$A$2:$P$529,15,FALSE)</f>
        <v>4961136.8351999996</v>
      </c>
      <c r="BV183" s="135">
        <f>VLOOKUP(D183,EXPLORACION!$A$2:$P$529,16,FALSE)</f>
        <v>2170819.5805000002</v>
      </c>
      <c r="BW183" s="229"/>
    </row>
    <row r="184" spans="1:75" s="143" customFormat="1" ht="13.5" hidden="1" customHeight="1">
      <c r="A184" s="130" t="str">
        <f t="shared" si="23"/>
        <v>UPT1P10E8M29</v>
      </c>
      <c r="B184" s="130" t="str">
        <f t="shared" si="24"/>
        <v>UPT1P10E8</v>
      </c>
      <c r="C184" s="130" t="str">
        <f t="shared" si="25"/>
        <v>UPT1P10M29</v>
      </c>
      <c r="D184" s="130" t="str">
        <f t="shared" si="26"/>
        <v>UPT1P10</v>
      </c>
      <c r="E184" s="130" t="str">
        <f t="shared" si="27"/>
        <v>UPT1</v>
      </c>
      <c r="F184" s="111" t="s">
        <v>277</v>
      </c>
      <c r="G184" s="111">
        <v>1</v>
      </c>
      <c r="H184" s="111">
        <v>10</v>
      </c>
      <c r="I184" s="111" t="s">
        <v>8</v>
      </c>
      <c r="J184" s="111">
        <v>8</v>
      </c>
      <c r="K184" s="111">
        <f t="shared" si="30"/>
        <v>29</v>
      </c>
      <c r="L184" s="111"/>
      <c r="M184" s="191">
        <v>18</v>
      </c>
      <c r="N184" s="192">
        <v>18.45</v>
      </c>
      <c r="O184" s="137">
        <f t="shared" si="31"/>
        <v>17.225000000000001</v>
      </c>
      <c r="P184" s="141" t="s">
        <v>340</v>
      </c>
      <c r="Q184" s="224">
        <v>22.95980511571252</v>
      </c>
      <c r="R184" s="111"/>
      <c r="S184" s="111"/>
      <c r="T184" s="111"/>
      <c r="U184" s="188"/>
      <c r="W184" s="194"/>
      <c r="AQ184" s="224">
        <v>96.3</v>
      </c>
      <c r="AR184" s="224">
        <v>11.46</v>
      </c>
      <c r="AW184" s="188"/>
      <c r="AX184" s="111"/>
      <c r="AY184" s="194"/>
      <c r="BE184" s="194"/>
      <c r="BI184" s="111"/>
      <c r="BU184" s="135">
        <f>VLOOKUP(D184,EXPLORACION!$A$2:$P$529,15,FALSE)</f>
        <v>4961136.8351999996</v>
      </c>
      <c r="BV184" s="135">
        <f>VLOOKUP(D184,EXPLORACION!$A$2:$P$529,16,FALSE)</f>
        <v>2170819.5805000002</v>
      </c>
      <c r="BW184" s="229"/>
    </row>
    <row r="185" spans="1:75" s="143" customFormat="1" ht="13.5" hidden="1" customHeight="1">
      <c r="A185" s="130" t="str">
        <f t="shared" si="23"/>
        <v>UPT1P10E8M30</v>
      </c>
      <c r="B185" s="130" t="str">
        <f t="shared" si="24"/>
        <v>UPT1P10E8</v>
      </c>
      <c r="C185" s="130" t="str">
        <f t="shared" si="25"/>
        <v>UPT1P10M30</v>
      </c>
      <c r="D185" s="130" t="str">
        <f t="shared" si="26"/>
        <v>UPT1P10</v>
      </c>
      <c r="E185" s="130" t="str">
        <f t="shared" si="27"/>
        <v>UPT1</v>
      </c>
      <c r="F185" s="111" t="s">
        <v>277</v>
      </c>
      <c r="G185" s="111">
        <v>1</v>
      </c>
      <c r="H185" s="111">
        <v>10</v>
      </c>
      <c r="I185" s="111" t="s">
        <v>8</v>
      </c>
      <c r="J185" s="111">
        <v>8</v>
      </c>
      <c r="K185" s="111">
        <f t="shared" si="30"/>
        <v>30</v>
      </c>
      <c r="L185" s="111"/>
      <c r="M185" s="191">
        <v>19</v>
      </c>
      <c r="N185" s="192">
        <v>19.45</v>
      </c>
      <c r="O185" s="137">
        <f t="shared" si="31"/>
        <v>18.225000000000001</v>
      </c>
      <c r="P185" s="141" t="s">
        <v>1169</v>
      </c>
      <c r="Q185" s="224">
        <v>15.648336727766459</v>
      </c>
      <c r="R185" s="111"/>
      <c r="S185" s="111"/>
      <c r="T185" s="111"/>
      <c r="U185" s="188"/>
      <c r="W185" s="194"/>
      <c r="AQ185" s="224">
        <v>25.33</v>
      </c>
      <c r="AR185" s="224">
        <v>9.68</v>
      </c>
      <c r="AW185" s="188"/>
      <c r="AX185" s="111"/>
      <c r="AY185" s="194"/>
      <c r="BE185" s="194"/>
      <c r="BI185" s="111"/>
      <c r="BU185" s="135">
        <f>VLOOKUP(D185,EXPLORACION!$A$2:$P$529,15,FALSE)</f>
        <v>4961136.8351999996</v>
      </c>
      <c r="BV185" s="135">
        <f>VLOOKUP(D185,EXPLORACION!$A$2:$P$529,16,FALSE)</f>
        <v>2170819.5805000002</v>
      </c>
      <c r="BW185" s="229"/>
    </row>
    <row r="186" spans="1:75" s="143" customFormat="1" ht="13.5" hidden="1" customHeight="1">
      <c r="A186" s="130" t="str">
        <f t="shared" si="23"/>
        <v>UPT1P10E8M31</v>
      </c>
      <c r="B186" s="130" t="str">
        <f t="shared" si="24"/>
        <v>UPT1P10E8</v>
      </c>
      <c r="C186" s="130" t="str">
        <f t="shared" si="25"/>
        <v>UPT1P10M31</v>
      </c>
      <c r="D186" s="130" t="str">
        <f t="shared" si="26"/>
        <v>UPT1P10</v>
      </c>
      <c r="E186" s="130" t="str">
        <f t="shared" si="27"/>
        <v>UPT1</v>
      </c>
      <c r="F186" s="111" t="s">
        <v>277</v>
      </c>
      <c r="G186" s="111">
        <v>1</v>
      </c>
      <c r="H186" s="111">
        <v>10</v>
      </c>
      <c r="I186" s="111" t="s">
        <v>8</v>
      </c>
      <c r="J186" s="111">
        <v>8</v>
      </c>
      <c r="K186" s="111">
        <f t="shared" si="30"/>
        <v>31</v>
      </c>
      <c r="L186" s="111"/>
      <c r="M186" s="191">
        <v>20</v>
      </c>
      <c r="N186" s="192">
        <v>20.45</v>
      </c>
      <c r="O186" s="137">
        <f t="shared" si="31"/>
        <v>19.225000000000001</v>
      </c>
      <c r="P186" s="141" t="s">
        <v>340</v>
      </c>
      <c r="Q186" s="224">
        <v>13.56007067137806</v>
      </c>
      <c r="R186" s="111"/>
      <c r="S186" s="111"/>
      <c r="T186" s="111"/>
      <c r="U186" s="188"/>
      <c r="W186" s="194"/>
      <c r="AQ186" s="224">
        <v>84.85</v>
      </c>
      <c r="AR186" s="224">
        <v>4.97</v>
      </c>
      <c r="AW186" s="188"/>
      <c r="AX186" s="111"/>
      <c r="AY186" s="194"/>
      <c r="BE186" s="194"/>
      <c r="BI186" s="111"/>
      <c r="BU186" s="135">
        <f>VLOOKUP(D186,EXPLORACION!$A$2:$P$529,15,FALSE)</f>
        <v>4961136.8351999996</v>
      </c>
      <c r="BV186" s="135">
        <f>VLOOKUP(D186,EXPLORACION!$A$2:$P$529,16,FALSE)</f>
        <v>2170819.5805000002</v>
      </c>
      <c r="BW186" s="229"/>
    </row>
    <row r="187" spans="1:75" s="143" customFormat="1" ht="13.5" hidden="1" customHeight="1">
      <c r="A187" s="130" t="str">
        <f t="shared" si="23"/>
        <v>UPT1P10E8M32</v>
      </c>
      <c r="B187" s="130" t="str">
        <f t="shared" si="24"/>
        <v>UPT1P10E8</v>
      </c>
      <c r="C187" s="130" t="str">
        <f t="shared" si="25"/>
        <v>UPT1P10M32</v>
      </c>
      <c r="D187" s="130" t="str">
        <f t="shared" si="26"/>
        <v>UPT1P10</v>
      </c>
      <c r="E187" s="130" t="str">
        <f t="shared" si="27"/>
        <v>UPT1</v>
      </c>
      <c r="F187" s="111" t="s">
        <v>277</v>
      </c>
      <c r="G187" s="111">
        <v>1</v>
      </c>
      <c r="H187" s="111">
        <v>10</v>
      </c>
      <c r="I187" s="111" t="s">
        <v>8</v>
      </c>
      <c r="J187" s="111">
        <v>8</v>
      </c>
      <c r="K187" s="111">
        <f t="shared" si="30"/>
        <v>32</v>
      </c>
      <c r="L187" s="111"/>
      <c r="M187" s="191">
        <v>21</v>
      </c>
      <c r="N187" s="192">
        <v>21.45</v>
      </c>
      <c r="O187" s="137">
        <f t="shared" si="31"/>
        <v>20.225000000000001</v>
      </c>
      <c r="P187" s="141" t="s">
        <v>340</v>
      </c>
      <c r="Q187" s="224">
        <v>20.551724137931064</v>
      </c>
      <c r="R187" s="111"/>
      <c r="S187" s="111"/>
      <c r="T187" s="111"/>
      <c r="U187" s="188"/>
      <c r="W187" s="194">
        <v>2.4889999999999999</v>
      </c>
      <c r="AQ187" s="224">
        <v>81.77</v>
      </c>
      <c r="AR187" s="224">
        <v>9.83</v>
      </c>
      <c r="AW187" s="188"/>
      <c r="AX187" s="111"/>
      <c r="AY187" s="194"/>
      <c r="BE187" s="194"/>
      <c r="BI187" s="111"/>
      <c r="BU187" s="135">
        <f>VLOOKUP(D187,EXPLORACION!$A$2:$P$529,15,FALSE)</f>
        <v>4961136.8351999996</v>
      </c>
      <c r="BV187" s="135">
        <f>VLOOKUP(D187,EXPLORACION!$A$2:$P$529,16,FALSE)</f>
        <v>2170819.5805000002</v>
      </c>
      <c r="BW187" s="229"/>
    </row>
    <row r="188" spans="1:75" s="143" customFormat="1" ht="13.5" hidden="1" customHeight="1">
      <c r="A188" s="130" t="str">
        <f t="shared" si="23"/>
        <v>UPT1P10E8M33</v>
      </c>
      <c r="B188" s="130" t="str">
        <f t="shared" si="24"/>
        <v>UPT1P10E8</v>
      </c>
      <c r="C188" s="130" t="str">
        <f t="shared" si="25"/>
        <v>UPT1P10M33</v>
      </c>
      <c r="D188" s="130" t="str">
        <f t="shared" si="26"/>
        <v>UPT1P10</v>
      </c>
      <c r="E188" s="130" t="str">
        <f t="shared" si="27"/>
        <v>UPT1</v>
      </c>
      <c r="F188" s="111" t="s">
        <v>277</v>
      </c>
      <c r="G188" s="111">
        <v>1</v>
      </c>
      <c r="H188" s="111">
        <v>10</v>
      </c>
      <c r="I188" s="111" t="s">
        <v>8</v>
      </c>
      <c r="J188" s="111">
        <v>8</v>
      </c>
      <c r="K188" s="111">
        <f t="shared" si="30"/>
        <v>33</v>
      </c>
      <c r="L188" s="111"/>
      <c r="M188" s="191">
        <v>22</v>
      </c>
      <c r="N188" s="192">
        <v>22.45</v>
      </c>
      <c r="O188" s="137">
        <f t="shared" si="31"/>
        <v>21.225000000000001</v>
      </c>
      <c r="P188" s="141" t="s">
        <v>286</v>
      </c>
      <c r="Q188" s="224">
        <v>16.205725376031037</v>
      </c>
      <c r="R188" s="111"/>
      <c r="S188" s="111"/>
      <c r="T188" s="111"/>
      <c r="U188" s="188"/>
      <c r="W188" s="194">
        <v>2.5059999999999998</v>
      </c>
      <c r="AQ188" s="224">
        <v>84.78</v>
      </c>
      <c r="AR188" s="224">
        <v>12.64</v>
      </c>
      <c r="AW188" s="188"/>
      <c r="AX188" s="111"/>
      <c r="AY188" s="194"/>
      <c r="BE188" s="194"/>
      <c r="BI188" s="111"/>
      <c r="BU188" s="135">
        <f>VLOOKUP(D188,EXPLORACION!$A$2:$P$529,15,FALSE)</f>
        <v>4961136.8351999996</v>
      </c>
      <c r="BV188" s="135">
        <f>VLOOKUP(D188,EXPLORACION!$A$2:$P$529,16,FALSE)</f>
        <v>2170819.5805000002</v>
      </c>
      <c r="BW188" s="229"/>
    </row>
    <row r="189" spans="1:75" s="143" customFormat="1" ht="13.5" hidden="1" customHeight="1">
      <c r="A189" s="130" t="str">
        <f t="shared" si="23"/>
        <v>UPT1P10E8M34</v>
      </c>
      <c r="B189" s="130" t="str">
        <f t="shared" si="24"/>
        <v>UPT1P10E8</v>
      </c>
      <c r="C189" s="130" t="str">
        <f t="shared" si="25"/>
        <v>UPT1P10M34</v>
      </c>
      <c r="D189" s="130" t="str">
        <f t="shared" si="26"/>
        <v>UPT1P10</v>
      </c>
      <c r="E189" s="130" t="str">
        <f t="shared" si="27"/>
        <v>UPT1</v>
      </c>
      <c r="F189" s="111" t="s">
        <v>277</v>
      </c>
      <c r="G189" s="111">
        <v>1</v>
      </c>
      <c r="H189" s="111">
        <v>10</v>
      </c>
      <c r="I189" s="111" t="s">
        <v>8</v>
      </c>
      <c r="J189" s="111">
        <v>8</v>
      </c>
      <c r="K189" s="111">
        <f t="shared" ref="K189:K210" si="32">K188+1</f>
        <v>34</v>
      </c>
      <c r="L189" s="111"/>
      <c r="M189" s="191">
        <v>23</v>
      </c>
      <c r="N189" s="192">
        <v>23.45</v>
      </c>
      <c r="O189" s="137">
        <f t="shared" ref="O189:O210" si="33">AVERAGE(M188:N188)</f>
        <v>22.225000000000001</v>
      </c>
      <c r="P189" s="141" t="s">
        <v>340</v>
      </c>
      <c r="Q189" s="224">
        <v>15.99471249173828</v>
      </c>
      <c r="R189" s="111">
        <v>33.049999999999997</v>
      </c>
      <c r="S189" s="111">
        <v>21.68</v>
      </c>
      <c r="T189" s="111">
        <v>11.369999999999997</v>
      </c>
      <c r="U189" s="188"/>
      <c r="W189" s="194">
        <v>2.5059999999999998</v>
      </c>
      <c r="AQ189" s="224">
        <v>76.09</v>
      </c>
      <c r="AR189" s="224">
        <v>5.19</v>
      </c>
      <c r="AW189" s="188"/>
      <c r="AX189" s="111"/>
      <c r="AY189" s="194"/>
      <c r="BE189" s="194"/>
      <c r="BI189" s="111"/>
      <c r="BU189" s="135">
        <f>VLOOKUP(D189,EXPLORACION!$A$2:$P$529,15,FALSE)</f>
        <v>4961136.8351999996</v>
      </c>
      <c r="BV189" s="135">
        <f>VLOOKUP(D189,EXPLORACION!$A$2:$P$529,16,FALSE)</f>
        <v>2170819.5805000002</v>
      </c>
      <c r="BW189" s="229"/>
    </row>
    <row r="190" spans="1:75" s="143" customFormat="1" ht="13.5" hidden="1" customHeight="1">
      <c r="A190" s="130" t="str">
        <f t="shared" si="23"/>
        <v>UPT1P10E8M35</v>
      </c>
      <c r="B190" s="130" t="str">
        <f t="shared" si="24"/>
        <v>UPT1P10E8</v>
      </c>
      <c r="C190" s="130" t="str">
        <f t="shared" si="25"/>
        <v>UPT1P10M35</v>
      </c>
      <c r="D190" s="130" t="str">
        <f t="shared" si="26"/>
        <v>UPT1P10</v>
      </c>
      <c r="E190" s="130" t="str">
        <f t="shared" si="27"/>
        <v>UPT1</v>
      </c>
      <c r="F190" s="111" t="s">
        <v>277</v>
      </c>
      <c r="G190" s="111">
        <v>1</v>
      </c>
      <c r="H190" s="111">
        <v>10</v>
      </c>
      <c r="I190" s="111" t="s">
        <v>8</v>
      </c>
      <c r="J190" s="111">
        <v>8</v>
      </c>
      <c r="K190" s="111">
        <f t="shared" si="32"/>
        <v>35</v>
      </c>
      <c r="L190" s="111"/>
      <c r="M190" s="191">
        <v>24</v>
      </c>
      <c r="N190" s="192">
        <v>24.45</v>
      </c>
      <c r="O190" s="137">
        <f t="shared" si="33"/>
        <v>23.225000000000001</v>
      </c>
      <c r="P190" s="141" t="s">
        <v>286</v>
      </c>
      <c r="Q190" s="224">
        <v>16.097560975609753</v>
      </c>
      <c r="R190" s="111"/>
      <c r="S190" s="111"/>
      <c r="T190" s="111"/>
      <c r="U190" s="188"/>
      <c r="W190" s="194">
        <v>2.4809999999999999</v>
      </c>
      <c r="AQ190" s="224">
        <v>77.319999999999993</v>
      </c>
      <c r="AR190" s="224">
        <v>15.01</v>
      </c>
      <c r="AW190" s="188"/>
      <c r="AX190" s="111"/>
      <c r="AY190" s="194"/>
      <c r="BE190" s="194"/>
      <c r="BI190" s="111"/>
      <c r="BU190" s="135">
        <f>VLOOKUP(D190,EXPLORACION!$A$2:$P$529,15,FALSE)</f>
        <v>4961136.8351999996</v>
      </c>
      <c r="BV190" s="135">
        <f>VLOOKUP(D190,EXPLORACION!$A$2:$P$529,16,FALSE)</f>
        <v>2170819.5805000002</v>
      </c>
      <c r="BW190" s="229"/>
    </row>
    <row r="191" spans="1:75" s="143" customFormat="1" ht="13.5" hidden="1" customHeight="1">
      <c r="A191" s="130" t="str">
        <f t="shared" si="23"/>
        <v>UPT1P10E8M36</v>
      </c>
      <c r="B191" s="130" t="str">
        <f t="shared" si="24"/>
        <v>UPT1P10E8</v>
      </c>
      <c r="C191" s="130" t="str">
        <f t="shared" si="25"/>
        <v>UPT1P10M36</v>
      </c>
      <c r="D191" s="130" t="str">
        <f t="shared" si="26"/>
        <v>UPT1P10</v>
      </c>
      <c r="E191" s="130" t="str">
        <f t="shared" si="27"/>
        <v>UPT1</v>
      </c>
      <c r="F191" s="111" t="s">
        <v>277</v>
      </c>
      <c r="G191" s="111">
        <v>1</v>
      </c>
      <c r="H191" s="111">
        <v>10</v>
      </c>
      <c r="I191" s="111" t="s">
        <v>8</v>
      </c>
      <c r="J191" s="111">
        <v>8</v>
      </c>
      <c r="K191" s="111">
        <f t="shared" si="32"/>
        <v>36</v>
      </c>
      <c r="L191" s="111"/>
      <c r="M191" s="191">
        <v>25</v>
      </c>
      <c r="N191" s="192">
        <v>25.45</v>
      </c>
      <c r="O191" s="137">
        <f t="shared" si="33"/>
        <v>24.225000000000001</v>
      </c>
      <c r="P191" s="141" t="s">
        <v>286</v>
      </c>
      <c r="Q191" s="224">
        <v>18.837505303351708</v>
      </c>
      <c r="R191" s="111"/>
      <c r="S191" s="111"/>
      <c r="T191" s="111"/>
      <c r="U191" s="188"/>
      <c r="W191" s="194"/>
      <c r="AQ191" s="224">
        <v>66.83</v>
      </c>
      <c r="AR191" s="224">
        <v>34.32</v>
      </c>
      <c r="AW191" s="188"/>
      <c r="AX191" s="111"/>
      <c r="AY191" s="194"/>
      <c r="BE191" s="194"/>
      <c r="BI191" s="111"/>
      <c r="BU191" s="135">
        <f>VLOOKUP(D191,EXPLORACION!$A$2:$P$529,15,FALSE)</f>
        <v>4961136.8351999996</v>
      </c>
      <c r="BV191" s="135">
        <f>VLOOKUP(D191,EXPLORACION!$A$2:$P$529,16,FALSE)</f>
        <v>2170819.5805000002</v>
      </c>
      <c r="BW191" s="229"/>
    </row>
    <row r="192" spans="1:75" s="143" customFormat="1" ht="13.5" hidden="1" customHeight="1">
      <c r="A192" s="130" t="str">
        <f t="shared" si="23"/>
        <v>UPT1P10E9M37</v>
      </c>
      <c r="B192" s="130" t="str">
        <f t="shared" si="24"/>
        <v>UPT1P10E9</v>
      </c>
      <c r="C192" s="130" t="str">
        <f t="shared" si="25"/>
        <v>UPT1P10M37</v>
      </c>
      <c r="D192" s="130" t="str">
        <f t="shared" si="26"/>
        <v>UPT1P10</v>
      </c>
      <c r="E192" s="130" t="str">
        <f t="shared" si="27"/>
        <v>UPT1</v>
      </c>
      <c r="F192" s="111" t="s">
        <v>277</v>
      </c>
      <c r="G192" s="111">
        <v>1</v>
      </c>
      <c r="H192" s="111">
        <v>10</v>
      </c>
      <c r="I192" s="111" t="s">
        <v>8</v>
      </c>
      <c r="J192" s="111">
        <v>9</v>
      </c>
      <c r="K192" s="111">
        <f t="shared" si="32"/>
        <v>37</v>
      </c>
      <c r="L192" s="111"/>
      <c r="M192" s="191">
        <v>26</v>
      </c>
      <c r="N192" s="192">
        <v>26.3</v>
      </c>
      <c r="O192" s="137">
        <f t="shared" si="33"/>
        <v>25.225000000000001</v>
      </c>
      <c r="P192" s="141" t="s">
        <v>285</v>
      </c>
      <c r="Q192" s="224">
        <v>21.220302375809936</v>
      </c>
      <c r="R192" s="111">
        <v>43.57</v>
      </c>
      <c r="S192" s="111">
        <v>31.58</v>
      </c>
      <c r="T192" s="111">
        <v>11.990000000000002</v>
      </c>
      <c r="U192" s="188">
        <v>2.46</v>
      </c>
      <c r="W192" s="194">
        <v>2.5089999999999999</v>
      </c>
      <c r="AQ192" s="224">
        <v>100</v>
      </c>
      <c r="AR192" s="224">
        <v>100</v>
      </c>
      <c r="AW192" s="188"/>
      <c r="AX192" s="111"/>
      <c r="AY192" s="194"/>
      <c r="BE192" s="194"/>
      <c r="BI192" s="111"/>
      <c r="BL192" s="143">
        <v>56</v>
      </c>
      <c r="BU192" s="135">
        <f>VLOOKUP(D192,EXPLORACION!$A$2:$P$529,15,FALSE)</f>
        <v>4961136.8351999996</v>
      </c>
      <c r="BV192" s="135">
        <f>VLOOKUP(D192,EXPLORACION!$A$2:$P$529,16,FALSE)</f>
        <v>2170819.5805000002</v>
      </c>
      <c r="BW192" s="229"/>
    </row>
    <row r="193" spans="1:75" s="143" customFormat="1" ht="13.5" hidden="1" customHeight="1">
      <c r="A193" s="130" t="str">
        <f t="shared" si="23"/>
        <v>UPT1P10E9M38</v>
      </c>
      <c r="B193" s="130" t="str">
        <f t="shared" si="24"/>
        <v>UPT1P10E9</v>
      </c>
      <c r="C193" s="130" t="str">
        <f t="shared" si="25"/>
        <v>UPT1P10M38</v>
      </c>
      <c r="D193" s="130" t="str">
        <f t="shared" si="26"/>
        <v>UPT1P10</v>
      </c>
      <c r="E193" s="130" t="str">
        <f t="shared" si="27"/>
        <v>UPT1</v>
      </c>
      <c r="F193" s="111" t="s">
        <v>277</v>
      </c>
      <c r="G193" s="111">
        <v>1</v>
      </c>
      <c r="H193" s="111">
        <v>10</v>
      </c>
      <c r="I193" s="111" t="s">
        <v>8</v>
      </c>
      <c r="J193" s="111">
        <v>9</v>
      </c>
      <c r="K193" s="111">
        <f t="shared" si="32"/>
        <v>38</v>
      </c>
      <c r="L193" s="111"/>
      <c r="M193" s="191">
        <v>27</v>
      </c>
      <c r="N193" s="192">
        <v>27.45</v>
      </c>
      <c r="O193" s="137">
        <f t="shared" si="33"/>
        <v>26.15</v>
      </c>
      <c r="P193" s="141" t="s">
        <v>285</v>
      </c>
      <c r="Q193" s="224">
        <v>18.335684062059247</v>
      </c>
      <c r="R193" s="111">
        <v>42.69</v>
      </c>
      <c r="S193" s="111">
        <v>30.56</v>
      </c>
      <c r="T193" s="111">
        <v>12.129999999999999</v>
      </c>
      <c r="U193" s="188"/>
      <c r="W193" s="194">
        <v>2.4830000000000001</v>
      </c>
      <c r="AQ193" s="224">
        <v>100</v>
      </c>
      <c r="AR193" s="224">
        <v>99.69</v>
      </c>
      <c r="AW193" s="188"/>
      <c r="AX193" s="111"/>
      <c r="AY193" s="194"/>
      <c r="BE193" s="194"/>
      <c r="BI193" s="111"/>
      <c r="BU193" s="135">
        <f>VLOOKUP(D193,EXPLORACION!$A$2:$P$529,15,FALSE)</f>
        <v>4961136.8351999996</v>
      </c>
      <c r="BV193" s="135">
        <f>VLOOKUP(D193,EXPLORACION!$A$2:$P$529,16,FALSE)</f>
        <v>2170819.5805000002</v>
      </c>
      <c r="BW193" s="229"/>
    </row>
    <row r="194" spans="1:75" s="143" customFormat="1" ht="13.5" hidden="1" customHeight="1">
      <c r="A194" s="130" t="str">
        <f t="shared" ref="A194:A210" si="34">CONCATENATE(F194,G194,I194,H194,"E",J194,"M",K194)</f>
        <v>UPT1P10E9M39</v>
      </c>
      <c r="B194" s="130" t="str">
        <f t="shared" ref="B194:B210" si="35">CONCATENATE(F194,G194,I194,H194,"E",J194)</f>
        <v>UPT1P10E9</v>
      </c>
      <c r="C194" s="130" t="str">
        <f t="shared" ref="C194:C210" si="36">CONCATENATE(F194,G194,I194,H194,"M",K194)</f>
        <v>UPT1P10M39</v>
      </c>
      <c r="D194" s="130" t="str">
        <f t="shared" ref="D194:D210" si="37">CONCATENATE(F194,G194,I194,H194)</f>
        <v>UPT1P10</v>
      </c>
      <c r="E194" s="130" t="str">
        <f t="shared" ref="E194:E210" si="38">CONCATENATE(F194,G194)</f>
        <v>UPT1</v>
      </c>
      <c r="F194" s="111" t="s">
        <v>277</v>
      </c>
      <c r="G194" s="111">
        <v>1</v>
      </c>
      <c r="H194" s="111">
        <v>10</v>
      </c>
      <c r="I194" s="111" t="s">
        <v>8</v>
      </c>
      <c r="J194" s="111">
        <v>9</v>
      </c>
      <c r="K194" s="111">
        <f t="shared" si="32"/>
        <v>39</v>
      </c>
      <c r="L194" s="111"/>
      <c r="M194" s="191">
        <v>28</v>
      </c>
      <c r="N194" s="192">
        <v>28.3</v>
      </c>
      <c r="O194" s="137">
        <f t="shared" si="33"/>
        <v>27.225000000000001</v>
      </c>
      <c r="P194" s="141"/>
      <c r="Q194" s="224"/>
      <c r="R194" s="111"/>
      <c r="S194" s="111"/>
      <c r="T194" s="111"/>
      <c r="U194" s="188"/>
      <c r="W194" s="194"/>
      <c r="AQ194" s="224"/>
      <c r="AR194" s="224"/>
      <c r="AW194" s="188"/>
      <c r="AX194" s="111"/>
      <c r="AY194" s="194"/>
      <c r="BE194" s="194"/>
      <c r="BI194" s="111"/>
      <c r="BU194" s="135">
        <f>VLOOKUP(D194,EXPLORACION!$A$2:$P$529,15,FALSE)</f>
        <v>4961136.8351999996</v>
      </c>
      <c r="BV194" s="135">
        <f>VLOOKUP(D194,EXPLORACION!$A$2:$P$529,16,FALSE)</f>
        <v>2170819.5805000002</v>
      </c>
      <c r="BW194" s="229"/>
    </row>
    <row r="195" spans="1:75" s="143" customFormat="1" ht="13.5" hidden="1" customHeight="1">
      <c r="A195" s="130" t="str">
        <f t="shared" si="34"/>
        <v>UPT1P10E9M40</v>
      </c>
      <c r="B195" s="130" t="str">
        <f t="shared" si="35"/>
        <v>UPT1P10E9</v>
      </c>
      <c r="C195" s="130" t="str">
        <f t="shared" si="36"/>
        <v>UPT1P10M40</v>
      </c>
      <c r="D195" s="130" t="str">
        <f t="shared" si="37"/>
        <v>UPT1P10</v>
      </c>
      <c r="E195" s="130" t="str">
        <f t="shared" si="38"/>
        <v>UPT1</v>
      </c>
      <c r="F195" s="111" t="s">
        <v>277</v>
      </c>
      <c r="G195" s="111">
        <v>1</v>
      </c>
      <c r="H195" s="111">
        <v>10</v>
      </c>
      <c r="I195" s="111" t="s">
        <v>8</v>
      </c>
      <c r="J195" s="111">
        <v>9</v>
      </c>
      <c r="K195" s="111">
        <f t="shared" si="32"/>
        <v>40</v>
      </c>
      <c r="L195" s="111"/>
      <c r="M195" s="191">
        <v>29</v>
      </c>
      <c r="N195" s="192">
        <v>29.45</v>
      </c>
      <c r="O195" s="137">
        <f t="shared" si="33"/>
        <v>28.15</v>
      </c>
      <c r="P195" s="141" t="s">
        <v>285</v>
      </c>
      <c r="Q195" s="224">
        <v>29.524214103653367</v>
      </c>
      <c r="R195" s="111">
        <v>40.33</v>
      </c>
      <c r="S195" s="111">
        <v>28.03</v>
      </c>
      <c r="T195" s="111">
        <v>12.299999999999997</v>
      </c>
      <c r="U195" s="188"/>
      <c r="W195" s="194">
        <v>2.5499999999999998</v>
      </c>
      <c r="AQ195" s="224">
        <v>98.99</v>
      </c>
      <c r="AR195" s="224">
        <v>96.25</v>
      </c>
      <c r="AW195" s="188"/>
      <c r="AX195" s="111"/>
      <c r="AY195" s="194"/>
      <c r="BE195" s="194"/>
      <c r="BI195" s="111"/>
      <c r="BU195" s="135">
        <f>VLOOKUP(D195,EXPLORACION!$A$2:$P$529,15,FALSE)</f>
        <v>4961136.8351999996</v>
      </c>
      <c r="BV195" s="135">
        <f>VLOOKUP(D195,EXPLORACION!$A$2:$P$529,16,FALSE)</f>
        <v>2170819.5805000002</v>
      </c>
      <c r="BW195" s="229"/>
    </row>
    <row r="196" spans="1:75" s="143" customFormat="1" ht="13.5" hidden="1" customHeight="1">
      <c r="A196" s="130" t="str">
        <f t="shared" si="34"/>
        <v>UPT1P10E9M41</v>
      </c>
      <c r="B196" s="130" t="str">
        <f t="shared" si="35"/>
        <v>UPT1P10E9</v>
      </c>
      <c r="C196" s="130" t="str">
        <f t="shared" si="36"/>
        <v>UPT1P10M41</v>
      </c>
      <c r="D196" s="130" t="str">
        <f t="shared" si="37"/>
        <v>UPT1P10</v>
      </c>
      <c r="E196" s="130" t="str">
        <f t="shared" si="38"/>
        <v>UPT1</v>
      </c>
      <c r="F196" s="111" t="s">
        <v>277</v>
      </c>
      <c r="G196" s="111">
        <v>1</v>
      </c>
      <c r="H196" s="111">
        <v>10</v>
      </c>
      <c r="I196" s="111" t="s">
        <v>8</v>
      </c>
      <c r="J196" s="111">
        <v>9</v>
      </c>
      <c r="K196" s="111">
        <f t="shared" si="32"/>
        <v>41</v>
      </c>
      <c r="L196" s="111"/>
      <c r="M196" s="191">
        <v>30</v>
      </c>
      <c r="N196" s="192">
        <v>30.4</v>
      </c>
      <c r="O196" s="137">
        <f t="shared" si="33"/>
        <v>29.225000000000001</v>
      </c>
      <c r="P196" s="141" t="s">
        <v>355</v>
      </c>
      <c r="Q196" s="224">
        <v>28.4851534977353</v>
      </c>
      <c r="R196" s="111">
        <v>36.82</v>
      </c>
      <c r="S196" s="111">
        <v>28.05</v>
      </c>
      <c r="T196" s="111">
        <v>8.77</v>
      </c>
      <c r="U196" s="188">
        <v>1.96</v>
      </c>
      <c r="W196" s="194">
        <v>2.3279999999999998</v>
      </c>
      <c r="AQ196" s="224">
        <v>100</v>
      </c>
      <c r="AR196" s="224">
        <v>49.05</v>
      </c>
      <c r="AW196" s="188"/>
      <c r="AX196" s="111"/>
      <c r="AY196" s="194"/>
      <c r="BE196" s="194"/>
      <c r="BI196" s="111"/>
      <c r="BU196" s="135">
        <f>VLOOKUP(D196,EXPLORACION!$A$2:$P$529,15,FALSE)</f>
        <v>4961136.8351999996</v>
      </c>
      <c r="BV196" s="135">
        <f>VLOOKUP(D196,EXPLORACION!$A$2:$P$529,16,FALSE)</f>
        <v>2170819.5805000002</v>
      </c>
      <c r="BW196" s="229"/>
    </row>
    <row r="197" spans="1:75" s="143" customFormat="1" ht="13.5" hidden="1" customHeight="1">
      <c r="A197" s="130" t="str">
        <f t="shared" si="34"/>
        <v>UPT1P10E9M42</v>
      </c>
      <c r="B197" s="130" t="str">
        <f t="shared" si="35"/>
        <v>UPT1P10E9</v>
      </c>
      <c r="C197" s="130" t="str">
        <f t="shared" si="36"/>
        <v>UPT1P10M42</v>
      </c>
      <c r="D197" s="130" t="str">
        <f t="shared" si="37"/>
        <v>UPT1P10</v>
      </c>
      <c r="E197" s="130" t="str">
        <f t="shared" si="38"/>
        <v>UPT1</v>
      </c>
      <c r="F197" s="111" t="s">
        <v>277</v>
      </c>
      <c r="G197" s="111">
        <v>1</v>
      </c>
      <c r="H197" s="111">
        <v>10</v>
      </c>
      <c r="I197" s="111" t="s">
        <v>8</v>
      </c>
      <c r="J197" s="111">
        <v>9</v>
      </c>
      <c r="K197" s="111">
        <f t="shared" si="32"/>
        <v>42</v>
      </c>
      <c r="L197" s="111"/>
      <c r="M197" s="191">
        <v>31</v>
      </c>
      <c r="N197" s="192">
        <v>31.45</v>
      </c>
      <c r="O197" s="137">
        <f t="shared" si="33"/>
        <v>30.2</v>
      </c>
      <c r="P197" s="141" t="s">
        <v>285</v>
      </c>
      <c r="Q197" s="224">
        <v>5.055849500293963</v>
      </c>
      <c r="R197" s="111">
        <v>42.07</v>
      </c>
      <c r="S197" s="111">
        <v>29.54</v>
      </c>
      <c r="T197" s="111">
        <v>12.530000000000001</v>
      </c>
      <c r="U197" s="188"/>
      <c r="W197" s="194">
        <v>2.5419999999999998</v>
      </c>
      <c r="AQ197" s="224">
        <v>100</v>
      </c>
      <c r="AR197" s="224">
        <v>99.77</v>
      </c>
      <c r="AW197" s="188"/>
      <c r="AX197" s="111"/>
      <c r="AY197" s="194"/>
      <c r="BE197" s="194"/>
      <c r="BI197" s="111"/>
      <c r="BU197" s="135">
        <f>VLOOKUP(D197,EXPLORACION!$A$2:$P$529,15,FALSE)</f>
        <v>4961136.8351999996</v>
      </c>
      <c r="BV197" s="135">
        <f>VLOOKUP(D197,EXPLORACION!$A$2:$P$529,16,FALSE)</f>
        <v>2170819.5805000002</v>
      </c>
      <c r="BW197" s="229"/>
    </row>
    <row r="198" spans="1:75" s="143" customFormat="1" ht="13.5" hidden="1" customHeight="1">
      <c r="A198" s="130" t="str">
        <f t="shared" si="34"/>
        <v>UPT1P10E10M43</v>
      </c>
      <c r="B198" s="130" t="str">
        <f t="shared" si="35"/>
        <v>UPT1P10E10</v>
      </c>
      <c r="C198" s="130" t="str">
        <f t="shared" si="36"/>
        <v>UPT1P10M43</v>
      </c>
      <c r="D198" s="130" t="str">
        <f t="shared" si="37"/>
        <v>UPT1P10</v>
      </c>
      <c r="E198" s="130" t="str">
        <f t="shared" si="38"/>
        <v>UPT1</v>
      </c>
      <c r="F198" s="111" t="s">
        <v>277</v>
      </c>
      <c r="G198" s="111">
        <v>1</v>
      </c>
      <c r="H198" s="111">
        <v>10</v>
      </c>
      <c r="I198" s="111" t="s">
        <v>8</v>
      </c>
      <c r="J198" s="111">
        <v>10</v>
      </c>
      <c r="K198" s="111">
        <f t="shared" si="32"/>
        <v>43</v>
      </c>
      <c r="L198" s="111"/>
      <c r="M198" s="191">
        <v>32</v>
      </c>
      <c r="N198" s="192">
        <v>32.4</v>
      </c>
      <c r="O198" s="137">
        <f t="shared" si="33"/>
        <v>31.225000000000001</v>
      </c>
      <c r="P198" s="141" t="s">
        <v>284</v>
      </c>
      <c r="Q198" s="224">
        <v>16.500293599530256</v>
      </c>
      <c r="R198" s="111">
        <v>32.56</v>
      </c>
      <c r="S198" s="111">
        <v>19.82</v>
      </c>
      <c r="T198" s="111">
        <v>12.740000000000002</v>
      </c>
      <c r="U198" s="188">
        <v>2.13</v>
      </c>
      <c r="W198" s="194">
        <v>2.6240000000000001</v>
      </c>
      <c r="AQ198" s="224">
        <v>100</v>
      </c>
      <c r="AR198" s="224">
        <v>64.959999999999994</v>
      </c>
      <c r="AW198" s="188"/>
      <c r="AX198" s="111"/>
      <c r="AY198" s="194"/>
      <c r="BE198" s="194"/>
      <c r="BI198" s="111"/>
      <c r="BK198" s="143">
        <v>150.9</v>
      </c>
      <c r="BU198" s="135">
        <f>VLOOKUP(D198,EXPLORACION!$A$2:$P$529,15,FALSE)</f>
        <v>4961136.8351999996</v>
      </c>
      <c r="BV198" s="135">
        <f>VLOOKUP(D198,EXPLORACION!$A$2:$P$529,16,FALSE)</f>
        <v>2170819.5805000002</v>
      </c>
      <c r="BW198" s="229"/>
    </row>
    <row r="199" spans="1:75" s="143" customFormat="1" ht="13.5" hidden="1" customHeight="1">
      <c r="A199" s="130" t="str">
        <f t="shared" si="34"/>
        <v>UPT1P10E10M44</v>
      </c>
      <c r="B199" s="130" t="str">
        <f t="shared" si="35"/>
        <v>UPT1P10E10</v>
      </c>
      <c r="C199" s="130" t="str">
        <f t="shared" si="36"/>
        <v>UPT1P10M44</v>
      </c>
      <c r="D199" s="130" t="str">
        <f t="shared" si="37"/>
        <v>UPT1P10</v>
      </c>
      <c r="E199" s="130" t="str">
        <f t="shared" si="38"/>
        <v>UPT1</v>
      </c>
      <c r="F199" s="111" t="s">
        <v>277</v>
      </c>
      <c r="G199" s="111">
        <v>1</v>
      </c>
      <c r="H199" s="111">
        <v>10</v>
      </c>
      <c r="I199" s="111" t="s">
        <v>8</v>
      </c>
      <c r="J199" s="111">
        <v>10</v>
      </c>
      <c r="K199" s="111">
        <f t="shared" si="32"/>
        <v>44</v>
      </c>
      <c r="L199" s="111"/>
      <c r="M199" s="191">
        <v>33</v>
      </c>
      <c r="N199" s="192">
        <v>33.450000000000003</v>
      </c>
      <c r="O199" s="137">
        <f t="shared" si="33"/>
        <v>32.200000000000003</v>
      </c>
      <c r="P199" s="141" t="s">
        <v>284</v>
      </c>
      <c r="Q199" s="224">
        <v>18.669022379269716</v>
      </c>
      <c r="R199" s="111">
        <v>25.61</v>
      </c>
      <c r="S199" s="111">
        <v>16.8</v>
      </c>
      <c r="T199" s="111">
        <v>8.8099999999999987</v>
      </c>
      <c r="U199" s="188"/>
      <c r="W199" s="194">
        <v>2.5990000000000002</v>
      </c>
      <c r="AQ199" s="224">
        <v>100</v>
      </c>
      <c r="AR199" s="224">
        <v>59.85</v>
      </c>
      <c r="AW199" s="188"/>
      <c r="AX199" s="111"/>
      <c r="AY199" s="194"/>
      <c r="BE199" s="194"/>
      <c r="BI199" s="111"/>
      <c r="BU199" s="135">
        <f>VLOOKUP(D199,EXPLORACION!$A$2:$P$529,15,FALSE)</f>
        <v>4961136.8351999996</v>
      </c>
      <c r="BV199" s="135">
        <f>VLOOKUP(D199,EXPLORACION!$A$2:$P$529,16,FALSE)</f>
        <v>2170819.5805000002</v>
      </c>
      <c r="BW199" s="229"/>
    </row>
    <row r="200" spans="1:75" s="143" customFormat="1" ht="13.5" hidden="1" customHeight="1">
      <c r="A200" s="130" t="str">
        <f t="shared" si="34"/>
        <v>UPT1P10E11M45</v>
      </c>
      <c r="B200" s="130" t="str">
        <f t="shared" si="35"/>
        <v>UPT1P10E11</v>
      </c>
      <c r="C200" s="130" t="str">
        <f t="shared" si="36"/>
        <v>UPT1P10M45</v>
      </c>
      <c r="D200" s="130" t="str">
        <f t="shared" si="37"/>
        <v>UPT1P10</v>
      </c>
      <c r="E200" s="130" t="str">
        <f t="shared" si="38"/>
        <v>UPT1</v>
      </c>
      <c r="F200" s="111" t="s">
        <v>277</v>
      </c>
      <c r="G200" s="111">
        <v>1</v>
      </c>
      <c r="H200" s="111">
        <v>10</v>
      </c>
      <c r="I200" s="111" t="s">
        <v>8</v>
      </c>
      <c r="J200" s="111">
        <v>11</v>
      </c>
      <c r="K200" s="111">
        <f t="shared" si="32"/>
        <v>45</v>
      </c>
      <c r="L200" s="111"/>
      <c r="M200" s="191">
        <v>34</v>
      </c>
      <c r="N200" s="192">
        <v>34.4</v>
      </c>
      <c r="O200" s="137">
        <f t="shared" si="33"/>
        <v>33.225000000000001</v>
      </c>
      <c r="P200" s="141"/>
      <c r="Q200" s="224"/>
      <c r="R200" s="111"/>
      <c r="S200" s="111"/>
      <c r="T200" s="111"/>
      <c r="U200" s="188"/>
      <c r="W200" s="194"/>
      <c r="AQ200" s="224"/>
      <c r="AR200" s="224"/>
      <c r="AW200" s="188"/>
      <c r="AX200" s="111"/>
      <c r="AY200" s="194"/>
      <c r="BE200" s="194"/>
      <c r="BI200" s="111"/>
      <c r="BU200" s="135">
        <f>VLOOKUP(D200,EXPLORACION!$A$2:$P$529,15,FALSE)</f>
        <v>4961136.8351999996</v>
      </c>
      <c r="BV200" s="135">
        <f>VLOOKUP(D200,EXPLORACION!$A$2:$P$529,16,FALSE)</f>
        <v>2170819.5805000002</v>
      </c>
      <c r="BW200" s="229"/>
    </row>
    <row r="201" spans="1:75" s="143" customFormat="1" ht="13.5" hidden="1" customHeight="1">
      <c r="A201" s="130" t="str">
        <f t="shared" si="34"/>
        <v>UPT1P10E11M46</v>
      </c>
      <c r="B201" s="130" t="str">
        <f t="shared" si="35"/>
        <v>UPT1P10E11</v>
      </c>
      <c r="C201" s="130" t="str">
        <f t="shared" si="36"/>
        <v>UPT1P10M46</v>
      </c>
      <c r="D201" s="130" t="str">
        <f t="shared" si="37"/>
        <v>UPT1P10</v>
      </c>
      <c r="E201" s="130" t="str">
        <f t="shared" si="38"/>
        <v>UPT1</v>
      </c>
      <c r="F201" s="111" t="s">
        <v>277</v>
      </c>
      <c r="G201" s="111">
        <v>1</v>
      </c>
      <c r="H201" s="111">
        <v>10</v>
      </c>
      <c r="I201" s="111" t="s">
        <v>8</v>
      </c>
      <c r="J201" s="111">
        <v>11</v>
      </c>
      <c r="K201" s="111">
        <f t="shared" si="32"/>
        <v>46</v>
      </c>
      <c r="L201" s="111"/>
      <c r="M201" s="191">
        <v>35</v>
      </c>
      <c r="N201" s="192">
        <v>35.450000000000003</v>
      </c>
      <c r="O201" s="137">
        <f t="shared" si="33"/>
        <v>34.200000000000003</v>
      </c>
      <c r="P201" s="141" t="s">
        <v>12</v>
      </c>
      <c r="Q201" s="224">
        <v>28.001611603545545</v>
      </c>
      <c r="R201" s="111">
        <v>52.88</v>
      </c>
      <c r="S201" s="111">
        <v>26.75</v>
      </c>
      <c r="T201" s="111">
        <v>26.130000000000003</v>
      </c>
      <c r="U201" s="188"/>
      <c r="W201" s="194">
        <v>2.5459999999999998</v>
      </c>
      <c r="AQ201" s="224">
        <v>100</v>
      </c>
      <c r="AR201" s="224">
        <v>98.93</v>
      </c>
      <c r="AW201" s="188"/>
      <c r="AX201" s="111"/>
      <c r="AY201" s="194"/>
      <c r="BE201" s="194"/>
      <c r="BI201" s="111"/>
      <c r="BU201" s="135">
        <f>VLOOKUP(D201,EXPLORACION!$A$2:$P$529,15,FALSE)</f>
        <v>4961136.8351999996</v>
      </c>
      <c r="BV201" s="135">
        <f>VLOOKUP(D201,EXPLORACION!$A$2:$P$529,16,FALSE)</f>
        <v>2170819.5805000002</v>
      </c>
      <c r="BW201" s="229"/>
    </row>
    <row r="202" spans="1:75" s="143" customFormat="1" ht="13.5" hidden="1" customHeight="1">
      <c r="A202" s="130" t="str">
        <f t="shared" si="34"/>
        <v>UPT1P10E11M47</v>
      </c>
      <c r="B202" s="130" t="str">
        <f t="shared" si="35"/>
        <v>UPT1P10E11</v>
      </c>
      <c r="C202" s="130" t="str">
        <f t="shared" si="36"/>
        <v>UPT1P10M47</v>
      </c>
      <c r="D202" s="130" t="str">
        <f t="shared" si="37"/>
        <v>UPT1P10</v>
      </c>
      <c r="E202" s="130" t="str">
        <f t="shared" si="38"/>
        <v>UPT1</v>
      </c>
      <c r="F202" s="111" t="s">
        <v>277</v>
      </c>
      <c r="G202" s="111">
        <v>1</v>
      </c>
      <c r="H202" s="111">
        <v>10</v>
      </c>
      <c r="I202" s="111" t="s">
        <v>8</v>
      </c>
      <c r="J202" s="111">
        <v>11</v>
      </c>
      <c r="K202" s="111">
        <f t="shared" si="32"/>
        <v>47</v>
      </c>
      <c r="L202" s="111"/>
      <c r="M202" s="191">
        <v>36</v>
      </c>
      <c r="N202" s="192">
        <v>36.4</v>
      </c>
      <c r="O202" s="137">
        <f t="shared" si="33"/>
        <v>35.225000000000001</v>
      </c>
      <c r="P202" s="141"/>
      <c r="Q202" s="224">
        <v>22.286448298008985</v>
      </c>
      <c r="R202" s="111"/>
      <c r="S202" s="111"/>
      <c r="T202" s="111"/>
      <c r="U202" s="188">
        <v>1.98</v>
      </c>
      <c r="W202" s="194">
        <v>2.5390000000000001</v>
      </c>
      <c r="AQ202" s="224"/>
      <c r="AR202" s="224"/>
      <c r="AW202" s="188"/>
      <c r="AX202" s="111"/>
      <c r="AY202" s="194"/>
      <c r="BE202" s="194"/>
      <c r="BI202" s="111"/>
      <c r="BU202" s="135">
        <f>VLOOKUP(D202,EXPLORACION!$A$2:$P$529,15,FALSE)</f>
        <v>4961136.8351999996</v>
      </c>
      <c r="BV202" s="135">
        <f>VLOOKUP(D202,EXPLORACION!$A$2:$P$529,16,FALSE)</f>
        <v>2170819.5805000002</v>
      </c>
      <c r="BW202" s="229"/>
    </row>
    <row r="203" spans="1:75" s="143" customFormat="1" ht="13.5" hidden="1" customHeight="1">
      <c r="A203" s="130" t="str">
        <f t="shared" si="34"/>
        <v>UPT1P10E12M48</v>
      </c>
      <c r="B203" s="130" t="str">
        <f t="shared" si="35"/>
        <v>UPT1P10E12</v>
      </c>
      <c r="C203" s="130" t="str">
        <f t="shared" si="36"/>
        <v>UPT1P10M48</v>
      </c>
      <c r="D203" s="130" t="str">
        <f t="shared" si="37"/>
        <v>UPT1P10</v>
      </c>
      <c r="E203" s="130" t="str">
        <f t="shared" si="38"/>
        <v>UPT1</v>
      </c>
      <c r="F203" s="111" t="s">
        <v>277</v>
      </c>
      <c r="G203" s="111">
        <v>1</v>
      </c>
      <c r="H203" s="111">
        <v>10</v>
      </c>
      <c r="I203" s="111" t="s">
        <v>8</v>
      </c>
      <c r="J203" s="111">
        <v>12</v>
      </c>
      <c r="K203" s="111">
        <f t="shared" si="32"/>
        <v>48</v>
      </c>
      <c r="L203" s="111"/>
      <c r="M203" s="191">
        <v>37</v>
      </c>
      <c r="N203" s="192">
        <v>37.450000000000003</v>
      </c>
      <c r="O203" s="137">
        <f t="shared" si="33"/>
        <v>36.200000000000003</v>
      </c>
      <c r="P203" s="141" t="s">
        <v>284</v>
      </c>
      <c r="Q203" s="224">
        <v>12.882839086047634</v>
      </c>
      <c r="R203" s="111">
        <v>49.48</v>
      </c>
      <c r="S203" s="111">
        <v>23.31</v>
      </c>
      <c r="T203" s="111">
        <v>26.169999999999998</v>
      </c>
      <c r="U203" s="188"/>
      <c r="W203" s="194"/>
      <c r="AQ203" s="224">
        <v>100</v>
      </c>
      <c r="AR203" s="224">
        <v>98.37</v>
      </c>
      <c r="AW203" s="188"/>
      <c r="AX203" s="111"/>
      <c r="AY203" s="194"/>
      <c r="BE203" s="194"/>
      <c r="BI203" s="111"/>
      <c r="BU203" s="135">
        <f>VLOOKUP(D203,EXPLORACION!$A$2:$P$529,15,FALSE)</f>
        <v>4961136.8351999996</v>
      </c>
      <c r="BV203" s="135">
        <f>VLOOKUP(D203,EXPLORACION!$A$2:$P$529,16,FALSE)</f>
        <v>2170819.5805000002</v>
      </c>
      <c r="BW203" s="229"/>
    </row>
    <row r="204" spans="1:75" s="143" customFormat="1" ht="13.5" hidden="1" customHeight="1">
      <c r="A204" s="130" t="str">
        <f t="shared" si="34"/>
        <v>UPT1P10E12M49</v>
      </c>
      <c r="B204" s="130" t="str">
        <f t="shared" si="35"/>
        <v>UPT1P10E12</v>
      </c>
      <c r="C204" s="130" t="str">
        <f t="shared" si="36"/>
        <v>UPT1P10M49</v>
      </c>
      <c r="D204" s="130" t="str">
        <f t="shared" si="37"/>
        <v>UPT1P10</v>
      </c>
      <c r="E204" s="130" t="str">
        <f t="shared" si="38"/>
        <v>UPT1</v>
      </c>
      <c r="F204" s="111" t="s">
        <v>277</v>
      </c>
      <c r="G204" s="111">
        <v>1</v>
      </c>
      <c r="H204" s="111">
        <v>10</v>
      </c>
      <c r="I204" s="111" t="s">
        <v>8</v>
      </c>
      <c r="J204" s="111">
        <v>12</v>
      </c>
      <c r="K204" s="111">
        <f t="shared" si="32"/>
        <v>49</v>
      </c>
      <c r="L204" s="111"/>
      <c r="M204" s="191">
        <v>38</v>
      </c>
      <c r="N204" s="192">
        <v>38.4</v>
      </c>
      <c r="O204" s="137">
        <f t="shared" si="33"/>
        <v>37.225000000000001</v>
      </c>
      <c r="P204" s="141" t="s">
        <v>284</v>
      </c>
      <c r="Q204" s="224">
        <v>16.864476952801546</v>
      </c>
      <c r="R204" s="111">
        <v>39.57</v>
      </c>
      <c r="S204" s="111">
        <v>21.93</v>
      </c>
      <c r="T204" s="111">
        <v>17.64</v>
      </c>
      <c r="U204" s="188">
        <v>2.08</v>
      </c>
      <c r="W204" s="194">
        <v>2.5470000000000002</v>
      </c>
      <c r="AQ204" s="224">
        <v>100</v>
      </c>
      <c r="AR204" s="224">
        <v>88.36</v>
      </c>
      <c r="AW204" s="188"/>
      <c r="AX204" s="111"/>
      <c r="AY204" s="194"/>
      <c r="BE204" s="194"/>
      <c r="BI204" s="111"/>
      <c r="BK204" s="143">
        <v>279</v>
      </c>
      <c r="BU204" s="135">
        <f>VLOOKUP(D204,EXPLORACION!$A$2:$P$529,15,FALSE)</f>
        <v>4961136.8351999996</v>
      </c>
      <c r="BV204" s="135">
        <f>VLOOKUP(D204,EXPLORACION!$A$2:$P$529,16,FALSE)</f>
        <v>2170819.5805000002</v>
      </c>
      <c r="BW204" s="229"/>
    </row>
    <row r="205" spans="1:75" s="143" customFormat="1" ht="13.5" hidden="1" customHeight="1">
      <c r="A205" s="130" t="str">
        <f t="shared" si="34"/>
        <v>UPT1P10E12M50</v>
      </c>
      <c r="B205" s="130" t="str">
        <f t="shared" si="35"/>
        <v>UPT1P10E12</v>
      </c>
      <c r="C205" s="130" t="str">
        <f t="shared" si="36"/>
        <v>UPT1P10M50</v>
      </c>
      <c r="D205" s="130" t="str">
        <f t="shared" si="37"/>
        <v>UPT1P10</v>
      </c>
      <c r="E205" s="130" t="str">
        <f t="shared" si="38"/>
        <v>UPT1</v>
      </c>
      <c r="F205" s="111" t="s">
        <v>277</v>
      </c>
      <c r="G205" s="111">
        <v>1</v>
      </c>
      <c r="H205" s="111">
        <v>10</v>
      </c>
      <c r="I205" s="111" t="s">
        <v>8</v>
      </c>
      <c r="J205" s="111">
        <v>12</v>
      </c>
      <c r="K205" s="111">
        <f t="shared" si="32"/>
        <v>50</v>
      </c>
      <c r="L205" s="111"/>
      <c r="M205" s="191">
        <v>39</v>
      </c>
      <c r="N205" s="192">
        <v>39.450000000000003</v>
      </c>
      <c r="O205" s="137">
        <f t="shared" si="33"/>
        <v>38.200000000000003</v>
      </c>
      <c r="P205" s="141" t="s">
        <v>284</v>
      </c>
      <c r="Q205" s="224">
        <v>12.547348484848477</v>
      </c>
      <c r="R205" s="111">
        <v>49.01</v>
      </c>
      <c r="S205" s="111">
        <v>25.06</v>
      </c>
      <c r="T205" s="111">
        <v>23.95</v>
      </c>
      <c r="U205" s="188"/>
      <c r="W205" s="194"/>
      <c r="AQ205" s="224">
        <v>99.68</v>
      </c>
      <c r="AR205" s="224">
        <v>96.81</v>
      </c>
      <c r="AW205" s="188"/>
      <c r="AX205" s="111"/>
      <c r="AY205" s="194"/>
      <c r="BE205" s="194"/>
      <c r="BI205" s="111"/>
      <c r="BU205" s="135">
        <f>VLOOKUP(D205,EXPLORACION!$A$2:$P$529,15,FALSE)</f>
        <v>4961136.8351999996</v>
      </c>
      <c r="BV205" s="135">
        <f>VLOOKUP(D205,EXPLORACION!$A$2:$P$529,16,FALSE)</f>
        <v>2170819.5805000002</v>
      </c>
      <c r="BW205" s="229"/>
    </row>
    <row r="206" spans="1:75" s="143" customFormat="1" ht="13.5" hidden="1" customHeight="1">
      <c r="A206" s="130" t="str">
        <f t="shared" si="34"/>
        <v>UPT1P10E12M51</v>
      </c>
      <c r="B206" s="130" t="str">
        <f t="shared" si="35"/>
        <v>UPT1P10E12</v>
      </c>
      <c r="C206" s="130" t="str">
        <f t="shared" si="36"/>
        <v>UPT1P10M51</v>
      </c>
      <c r="D206" s="130" t="str">
        <f t="shared" si="37"/>
        <v>UPT1P10</v>
      </c>
      <c r="E206" s="130" t="str">
        <f t="shared" si="38"/>
        <v>UPT1</v>
      </c>
      <c r="F206" s="111" t="s">
        <v>277</v>
      </c>
      <c r="G206" s="111">
        <v>1</v>
      </c>
      <c r="H206" s="111">
        <v>10</v>
      </c>
      <c r="I206" s="111" t="s">
        <v>8</v>
      </c>
      <c r="J206" s="111">
        <v>12</v>
      </c>
      <c r="K206" s="111">
        <f t="shared" si="32"/>
        <v>51</v>
      </c>
      <c r="L206" s="111"/>
      <c r="M206" s="191">
        <v>40</v>
      </c>
      <c r="N206" s="192">
        <v>40.450000000000003</v>
      </c>
      <c r="O206" s="137">
        <f t="shared" si="33"/>
        <v>39.225000000000001</v>
      </c>
      <c r="P206" s="141"/>
      <c r="Q206" s="224"/>
      <c r="R206" s="111"/>
      <c r="S206" s="111"/>
      <c r="T206" s="111"/>
      <c r="U206" s="188"/>
      <c r="W206" s="194"/>
      <c r="AQ206" s="224"/>
      <c r="AR206" s="224"/>
      <c r="AW206" s="188"/>
      <c r="AX206" s="111"/>
      <c r="AY206" s="194"/>
      <c r="BE206" s="194"/>
      <c r="BI206" s="111"/>
      <c r="BU206" s="135">
        <f>VLOOKUP(D206,EXPLORACION!$A$2:$P$529,15,FALSE)</f>
        <v>4961136.8351999996</v>
      </c>
      <c r="BV206" s="135">
        <f>VLOOKUP(D206,EXPLORACION!$A$2:$P$529,16,FALSE)</f>
        <v>2170819.5805000002</v>
      </c>
      <c r="BW206" s="229"/>
    </row>
    <row r="207" spans="1:75" s="143" customFormat="1" ht="13.5" hidden="1" customHeight="1">
      <c r="A207" s="130" t="str">
        <f t="shared" si="34"/>
        <v>UPT1P10E12M52</v>
      </c>
      <c r="B207" s="130" t="str">
        <f t="shared" si="35"/>
        <v>UPT1P10E12</v>
      </c>
      <c r="C207" s="130" t="str">
        <f t="shared" si="36"/>
        <v>UPT1P10M52</v>
      </c>
      <c r="D207" s="130" t="str">
        <f t="shared" si="37"/>
        <v>UPT1P10</v>
      </c>
      <c r="E207" s="130" t="str">
        <f t="shared" si="38"/>
        <v>UPT1</v>
      </c>
      <c r="F207" s="111" t="s">
        <v>277</v>
      </c>
      <c r="G207" s="111">
        <v>1</v>
      </c>
      <c r="H207" s="111">
        <v>10</v>
      </c>
      <c r="I207" s="111" t="s">
        <v>8</v>
      </c>
      <c r="J207" s="111">
        <v>12</v>
      </c>
      <c r="K207" s="111">
        <f t="shared" si="32"/>
        <v>52</v>
      </c>
      <c r="L207" s="111"/>
      <c r="M207" s="191">
        <v>41</v>
      </c>
      <c r="N207" s="192">
        <v>41.45</v>
      </c>
      <c r="O207" s="137">
        <f t="shared" si="33"/>
        <v>40.225000000000001</v>
      </c>
      <c r="P207" s="141"/>
      <c r="Q207" s="224"/>
      <c r="R207" s="111"/>
      <c r="S207" s="111"/>
      <c r="T207" s="111"/>
      <c r="U207" s="188"/>
      <c r="W207" s="194"/>
      <c r="AQ207" s="224"/>
      <c r="AR207" s="224"/>
      <c r="AW207" s="188"/>
      <c r="AX207" s="111"/>
      <c r="AY207" s="194"/>
      <c r="BE207" s="194"/>
      <c r="BI207" s="111"/>
      <c r="BU207" s="135">
        <f>VLOOKUP(D207,EXPLORACION!$A$2:$P$529,15,FALSE)</f>
        <v>4961136.8351999996</v>
      </c>
      <c r="BV207" s="135">
        <f>VLOOKUP(D207,EXPLORACION!$A$2:$P$529,16,FALSE)</f>
        <v>2170819.5805000002</v>
      </c>
      <c r="BW207" s="229"/>
    </row>
    <row r="208" spans="1:75" s="143" customFormat="1" ht="13.5" hidden="1" customHeight="1">
      <c r="A208" s="130" t="str">
        <f t="shared" si="34"/>
        <v>UPT1P10E13M53</v>
      </c>
      <c r="B208" s="130" t="str">
        <f t="shared" si="35"/>
        <v>UPT1P10E13</v>
      </c>
      <c r="C208" s="130" t="str">
        <f t="shared" si="36"/>
        <v>UPT1P10M53</v>
      </c>
      <c r="D208" s="130" t="str">
        <f t="shared" si="37"/>
        <v>UPT1P10</v>
      </c>
      <c r="E208" s="130" t="str">
        <f t="shared" si="38"/>
        <v>UPT1</v>
      </c>
      <c r="F208" s="111" t="s">
        <v>277</v>
      </c>
      <c r="G208" s="111">
        <v>1</v>
      </c>
      <c r="H208" s="111">
        <v>10</v>
      </c>
      <c r="I208" s="111" t="s">
        <v>8</v>
      </c>
      <c r="J208" s="111">
        <v>13</v>
      </c>
      <c r="K208" s="111">
        <f t="shared" si="32"/>
        <v>53</v>
      </c>
      <c r="L208" s="111"/>
      <c r="M208" s="191">
        <v>42</v>
      </c>
      <c r="N208" s="192">
        <v>42.45</v>
      </c>
      <c r="O208" s="137">
        <f t="shared" si="33"/>
        <v>41.225000000000001</v>
      </c>
      <c r="P208" s="141" t="s">
        <v>341</v>
      </c>
      <c r="Q208" s="224"/>
      <c r="R208" s="111"/>
      <c r="S208" s="111"/>
      <c r="T208" s="111"/>
      <c r="U208" s="188"/>
      <c r="W208" s="194"/>
      <c r="AQ208" s="224">
        <v>33.369999999999997</v>
      </c>
      <c r="AR208" s="224">
        <v>13.13</v>
      </c>
      <c r="AW208" s="188"/>
      <c r="AX208" s="111"/>
      <c r="AY208" s="194"/>
      <c r="BE208" s="194"/>
      <c r="BI208" s="111"/>
      <c r="BU208" s="135">
        <f>VLOOKUP(D208,EXPLORACION!$A$2:$P$529,15,FALSE)</f>
        <v>4961136.8351999996</v>
      </c>
      <c r="BV208" s="135">
        <f>VLOOKUP(D208,EXPLORACION!$A$2:$P$529,16,FALSE)</f>
        <v>2170819.5805000002</v>
      </c>
      <c r="BW208" s="229"/>
    </row>
    <row r="209" spans="1:75" s="143" customFormat="1" ht="13.5" hidden="1" customHeight="1">
      <c r="A209" s="130" t="str">
        <f t="shared" si="34"/>
        <v>UPT1P10E13M54</v>
      </c>
      <c r="B209" s="130" t="str">
        <f t="shared" si="35"/>
        <v>UPT1P10E13</v>
      </c>
      <c r="C209" s="130" t="str">
        <f t="shared" si="36"/>
        <v>UPT1P10M54</v>
      </c>
      <c r="D209" s="130" t="str">
        <f t="shared" si="37"/>
        <v>UPT1P10</v>
      </c>
      <c r="E209" s="130" t="str">
        <f t="shared" si="38"/>
        <v>UPT1</v>
      </c>
      <c r="F209" s="111" t="s">
        <v>277</v>
      </c>
      <c r="G209" s="111">
        <v>1</v>
      </c>
      <c r="H209" s="111">
        <v>10</v>
      </c>
      <c r="I209" s="111" t="s">
        <v>8</v>
      </c>
      <c r="J209" s="111">
        <v>13</v>
      </c>
      <c r="K209" s="111">
        <f t="shared" si="32"/>
        <v>54</v>
      </c>
      <c r="L209" s="111"/>
      <c r="M209" s="191">
        <v>43</v>
      </c>
      <c r="N209" s="192">
        <v>43.45</v>
      </c>
      <c r="O209" s="137">
        <f t="shared" si="33"/>
        <v>42.225000000000001</v>
      </c>
      <c r="P209" s="141" t="s">
        <v>341</v>
      </c>
      <c r="Q209" s="224"/>
      <c r="R209" s="111"/>
      <c r="S209" s="111"/>
      <c r="T209" s="111"/>
      <c r="U209" s="188"/>
      <c r="W209" s="194"/>
      <c r="AQ209" s="224">
        <v>23.8</v>
      </c>
      <c r="AR209" s="224">
        <v>13.89</v>
      </c>
      <c r="AW209" s="188"/>
      <c r="AX209" s="111"/>
      <c r="AY209" s="194"/>
      <c r="BE209" s="194"/>
      <c r="BI209" s="111"/>
      <c r="BU209" s="135">
        <f>VLOOKUP(D209,EXPLORACION!$A$2:$P$529,15,FALSE)</f>
        <v>4961136.8351999996</v>
      </c>
      <c r="BV209" s="135">
        <f>VLOOKUP(D209,EXPLORACION!$A$2:$P$529,16,FALSE)</f>
        <v>2170819.5805000002</v>
      </c>
      <c r="BW209" s="229"/>
    </row>
    <row r="210" spans="1:75" s="143" customFormat="1" ht="13.5" hidden="1" customHeight="1">
      <c r="A210" s="130" t="str">
        <f t="shared" si="34"/>
        <v>UPT1P10E13M55</v>
      </c>
      <c r="B210" s="130" t="str">
        <f t="shared" si="35"/>
        <v>UPT1P10E13</v>
      </c>
      <c r="C210" s="130" t="str">
        <f t="shared" si="36"/>
        <v>UPT1P10M55</v>
      </c>
      <c r="D210" s="130" t="str">
        <f t="shared" si="37"/>
        <v>UPT1P10</v>
      </c>
      <c r="E210" s="130" t="str">
        <f t="shared" si="38"/>
        <v>UPT1</v>
      </c>
      <c r="F210" s="111" t="s">
        <v>277</v>
      </c>
      <c r="G210" s="111">
        <v>1</v>
      </c>
      <c r="H210" s="111">
        <v>10</v>
      </c>
      <c r="I210" s="111" t="s">
        <v>8</v>
      </c>
      <c r="J210" s="111">
        <v>13</v>
      </c>
      <c r="K210" s="111">
        <f t="shared" si="32"/>
        <v>55</v>
      </c>
      <c r="L210" s="111"/>
      <c r="M210" s="191">
        <v>44</v>
      </c>
      <c r="N210" s="192">
        <v>44.45</v>
      </c>
      <c r="O210" s="137">
        <f t="shared" si="33"/>
        <v>43.225000000000001</v>
      </c>
      <c r="P210" s="141" t="s">
        <v>341</v>
      </c>
      <c r="Q210" s="224">
        <v>17.96</v>
      </c>
      <c r="R210" s="111">
        <v>26.25</v>
      </c>
      <c r="S210" s="111">
        <v>15.68</v>
      </c>
      <c r="T210" s="111">
        <v>10.57</v>
      </c>
      <c r="U210" s="188"/>
      <c r="W210" s="194">
        <v>2.532</v>
      </c>
      <c r="AQ210" s="224">
        <v>23.8</v>
      </c>
      <c r="AR210" s="224">
        <v>13.89</v>
      </c>
      <c r="AW210" s="188"/>
      <c r="AX210" s="111"/>
      <c r="AY210" s="194"/>
      <c r="BE210" s="194"/>
      <c r="BI210" s="111"/>
      <c r="BU210" s="135">
        <f>VLOOKUP(D210,EXPLORACION!$A$2:$P$529,15,FALSE)</f>
        <v>4961136.8351999996</v>
      </c>
      <c r="BV210" s="135">
        <f>VLOOKUP(D210,EXPLORACION!$A$2:$P$529,16,FALSE)</f>
        <v>2170819.5805000002</v>
      </c>
      <c r="BW210" s="229"/>
    </row>
    <row r="211" spans="1:75" s="143" customFormat="1" ht="13.5" hidden="1" customHeight="1">
      <c r="A211" s="130" t="str">
        <f t="shared" ref="A211:A257" si="39">CONCATENATE(F211,G211,I211,H211,"E",J211,"M",K211)</f>
        <v>UPT2S2E5M5</v>
      </c>
      <c r="B211" s="130" t="str">
        <f t="shared" ref="B211:B257" si="40">CONCATENATE(F211,G211,I211,H211,"E",J211)</f>
        <v>UPT2S2E5</v>
      </c>
      <c r="C211" s="130" t="str">
        <f t="shared" ref="C211:C257" si="41">CONCATENATE(F211,G211,I211,H211,"M",K211)</f>
        <v>UPT2S2M5</v>
      </c>
      <c r="D211" s="130" t="str">
        <f t="shared" ref="D211:D257" si="42">CONCATENATE(F211,G211,I211,H211)</f>
        <v>UPT2S2</v>
      </c>
      <c r="E211" s="130" t="str">
        <f t="shared" ref="E211:E257" si="43">CONCATENATE(F211,G211)</f>
        <v>UPT2</v>
      </c>
      <c r="F211" s="131" t="s">
        <v>277</v>
      </c>
      <c r="G211" s="131">
        <v>2</v>
      </c>
      <c r="H211" s="109">
        <v>2</v>
      </c>
      <c r="I211" s="109" t="s">
        <v>13</v>
      </c>
      <c r="J211" s="109">
        <v>5</v>
      </c>
      <c r="K211" s="109">
        <v>5</v>
      </c>
      <c r="L211" s="109"/>
      <c r="M211" s="137">
        <f>N210</f>
        <v>44.45</v>
      </c>
      <c r="N211" s="133">
        <v>4.95</v>
      </c>
      <c r="O211" s="132">
        <f t="shared" ref="O211:O274" si="44">AVERAGE(M211:N211)</f>
        <v>24.700000000000003</v>
      </c>
      <c r="P211" s="109" t="s">
        <v>12</v>
      </c>
      <c r="Q211" s="133">
        <v>31.27</v>
      </c>
      <c r="R211" s="133">
        <v>76.930000000000007</v>
      </c>
      <c r="S211" s="133">
        <v>33.090000000000003</v>
      </c>
      <c r="T211" s="133">
        <v>43.84</v>
      </c>
      <c r="U211" s="133" t="s">
        <v>537</v>
      </c>
      <c r="V211" s="119"/>
      <c r="W211" s="120"/>
      <c r="X211" s="121"/>
      <c r="Y211" s="121"/>
      <c r="Z211" s="121"/>
      <c r="AA211" s="121"/>
      <c r="AB211" s="121"/>
      <c r="AC211" s="121"/>
      <c r="AD211" s="121"/>
      <c r="AE211" s="121"/>
      <c r="AF211" s="121"/>
      <c r="AG211" s="121"/>
      <c r="AH211" s="121"/>
      <c r="AI211" s="121"/>
      <c r="AJ211" s="121"/>
      <c r="AK211" s="121"/>
      <c r="AL211" s="121"/>
      <c r="AM211" s="121"/>
      <c r="AN211" s="121"/>
      <c r="AO211" s="121"/>
      <c r="AP211" s="121">
        <v>0</v>
      </c>
      <c r="AQ211" s="121">
        <v>3.93</v>
      </c>
      <c r="AR211" s="121">
        <v>96.07</v>
      </c>
      <c r="AS211" s="121"/>
      <c r="AT211" s="121"/>
      <c r="AU211" s="121"/>
      <c r="AV211" s="121"/>
      <c r="AW211" s="133"/>
      <c r="AX211" s="119"/>
      <c r="AY211" s="120"/>
      <c r="AZ211" s="121"/>
      <c r="BA211" s="120"/>
      <c r="BB211" s="121"/>
      <c r="BC211" s="121"/>
      <c r="BD211" s="121"/>
      <c r="BE211" s="120"/>
      <c r="BF211" s="120"/>
      <c r="BG211" s="120"/>
      <c r="BH211" s="120"/>
      <c r="BI211" s="119"/>
      <c r="BJ211" s="119"/>
      <c r="BK211" s="121"/>
      <c r="BL211" s="121"/>
      <c r="BM211" s="121"/>
      <c r="BN211" s="121"/>
      <c r="BO211" s="121"/>
      <c r="BP211" s="121"/>
      <c r="BQ211" s="121"/>
      <c r="BR211" s="121"/>
      <c r="BS211" s="134"/>
      <c r="BT211" s="109"/>
      <c r="BU211" s="135">
        <f>VLOOKUP(D211,EXPLORACION!$A$2:$P$529,15,FALSE)</f>
        <v>4960884.7587000001</v>
      </c>
      <c r="BV211" s="135">
        <f>VLOOKUP(D211,EXPLORACION!$A$2:$P$529,16,FALSE)</f>
        <v>2172305.7612999999</v>
      </c>
      <c r="BW211" s="229"/>
    </row>
    <row r="212" spans="1:75" s="143" customFormat="1" ht="13.5" hidden="1" customHeight="1">
      <c r="A212" s="130" t="str">
        <f t="shared" si="39"/>
        <v>UPT2S2E3M3</v>
      </c>
      <c r="B212" s="130" t="str">
        <f t="shared" si="40"/>
        <v>UPT2S2E3</v>
      </c>
      <c r="C212" s="130" t="str">
        <f t="shared" si="41"/>
        <v>UPT2S2M3</v>
      </c>
      <c r="D212" s="130" t="str">
        <f t="shared" si="42"/>
        <v>UPT2S2</v>
      </c>
      <c r="E212" s="130" t="str">
        <f t="shared" si="43"/>
        <v>UPT2</v>
      </c>
      <c r="F212" s="131" t="s">
        <v>277</v>
      </c>
      <c r="G212" s="131">
        <v>2</v>
      </c>
      <c r="H212" s="109">
        <v>2</v>
      </c>
      <c r="I212" s="109" t="s">
        <v>13</v>
      </c>
      <c r="J212" s="109">
        <v>3</v>
      </c>
      <c r="K212" s="109">
        <v>3</v>
      </c>
      <c r="L212" s="109"/>
      <c r="M212" s="137">
        <f>N211</f>
        <v>4.95</v>
      </c>
      <c r="N212" s="133">
        <v>3.45</v>
      </c>
      <c r="O212" s="132">
        <f t="shared" si="44"/>
        <v>4.2</v>
      </c>
      <c r="P212" s="109" t="s">
        <v>12</v>
      </c>
      <c r="Q212" s="133">
        <v>24.1</v>
      </c>
      <c r="R212" s="133">
        <v>53.07</v>
      </c>
      <c r="S212" s="133">
        <v>22.25</v>
      </c>
      <c r="T212" s="133">
        <v>30.82</v>
      </c>
      <c r="U212" s="133"/>
      <c r="V212" s="119"/>
      <c r="W212" s="120"/>
      <c r="X212" s="121"/>
      <c r="Y212" s="121"/>
      <c r="Z212" s="121"/>
      <c r="AA212" s="121"/>
      <c r="AB212" s="121"/>
      <c r="AC212" s="121"/>
      <c r="AD212" s="121"/>
      <c r="AE212" s="121"/>
      <c r="AF212" s="121"/>
      <c r="AG212" s="121"/>
      <c r="AH212" s="121"/>
      <c r="AI212" s="121"/>
      <c r="AJ212" s="121"/>
      <c r="AK212" s="121"/>
      <c r="AL212" s="121"/>
      <c r="AM212" s="121"/>
      <c r="AN212" s="121"/>
      <c r="AO212" s="121"/>
      <c r="AP212" s="121">
        <v>0.1</v>
      </c>
      <c r="AQ212" s="121">
        <v>2.33</v>
      </c>
      <c r="AR212" s="121">
        <v>97.57</v>
      </c>
      <c r="AS212" s="121"/>
      <c r="AT212" s="121"/>
      <c r="AU212" s="121"/>
      <c r="AV212" s="121"/>
      <c r="AW212" s="133"/>
      <c r="AX212" s="119"/>
      <c r="AY212" s="120"/>
      <c r="AZ212" s="121"/>
      <c r="BA212" s="120"/>
      <c r="BB212" s="121"/>
      <c r="BC212" s="121"/>
      <c r="BD212" s="121"/>
      <c r="BE212" s="120"/>
      <c r="BF212" s="120"/>
      <c r="BG212" s="120"/>
      <c r="BH212" s="120"/>
      <c r="BI212" s="119"/>
      <c r="BJ212" s="119"/>
      <c r="BK212" s="121"/>
      <c r="BL212" s="121"/>
      <c r="BM212" s="121"/>
      <c r="BN212" s="121"/>
      <c r="BO212" s="121"/>
      <c r="BP212" s="121"/>
      <c r="BQ212" s="121"/>
      <c r="BR212" s="121"/>
      <c r="BS212" s="134"/>
      <c r="BT212" s="109"/>
      <c r="BU212" s="135">
        <f>VLOOKUP(D212,EXPLORACION!$A$2:$P$529,15,FALSE)</f>
        <v>4960884.7587000001</v>
      </c>
      <c r="BV212" s="135">
        <f>VLOOKUP(D212,EXPLORACION!$A$2:$P$529,16,FALSE)</f>
        <v>2172305.7612999999</v>
      </c>
      <c r="BW212" s="229"/>
    </row>
    <row r="213" spans="1:75" s="143" customFormat="1" ht="13.5" hidden="1" customHeight="1">
      <c r="A213" s="130" t="str">
        <f t="shared" si="39"/>
        <v>UPT2S2E10M10</v>
      </c>
      <c r="B213" s="130" t="str">
        <f t="shared" si="40"/>
        <v>UPT2S2E10</v>
      </c>
      <c r="C213" s="130" t="str">
        <f t="shared" si="41"/>
        <v>UPT2S2M10</v>
      </c>
      <c r="D213" s="130" t="str">
        <f t="shared" si="42"/>
        <v>UPT2S2</v>
      </c>
      <c r="E213" s="130" t="str">
        <f t="shared" si="43"/>
        <v>UPT2</v>
      </c>
      <c r="F213" s="131" t="s">
        <v>277</v>
      </c>
      <c r="G213" s="131">
        <v>2</v>
      </c>
      <c r="H213" s="109">
        <v>2</v>
      </c>
      <c r="I213" s="109" t="s">
        <v>13</v>
      </c>
      <c r="J213" s="109">
        <v>10</v>
      </c>
      <c r="K213" s="109">
        <v>10</v>
      </c>
      <c r="L213" s="109"/>
      <c r="M213" s="137">
        <f>N212</f>
        <v>3.45</v>
      </c>
      <c r="N213" s="133">
        <v>6.9</v>
      </c>
      <c r="O213" s="132">
        <f t="shared" si="44"/>
        <v>5.1750000000000007</v>
      </c>
      <c r="P213" s="109" t="s">
        <v>12</v>
      </c>
      <c r="Q213" s="133">
        <v>23.75</v>
      </c>
      <c r="R213" s="133">
        <v>60.68</v>
      </c>
      <c r="S213" s="133">
        <v>27.87</v>
      </c>
      <c r="T213" s="133">
        <v>32.81</v>
      </c>
      <c r="U213" s="133" t="s">
        <v>539</v>
      </c>
      <c r="V213" s="119"/>
      <c r="W213" s="120"/>
      <c r="X213" s="121"/>
      <c r="Y213" s="121"/>
      <c r="Z213" s="121"/>
      <c r="AA213" s="121"/>
      <c r="AB213" s="121"/>
      <c r="AC213" s="121"/>
      <c r="AD213" s="121"/>
      <c r="AE213" s="121"/>
      <c r="AF213" s="121"/>
      <c r="AG213" s="121"/>
      <c r="AH213" s="121"/>
      <c r="AI213" s="121"/>
      <c r="AJ213" s="121"/>
      <c r="AK213" s="121"/>
      <c r="AL213" s="121"/>
      <c r="AM213" s="121"/>
      <c r="AN213" s="121"/>
      <c r="AO213" s="121"/>
      <c r="AP213" s="121">
        <v>1.66</v>
      </c>
      <c r="AQ213" s="121">
        <v>16.57</v>
      </c>
      <c r="AR213" s="121">
        <v>81.78</v>
      </c>
      <c r="AS213" s="121"/>
      <c r="AT213" s="121"/>
      <c r="AU213" s="121"/>
      <c r="AV213" s="121"/>
      <c r="AW213" s="133"/>
      <c r="AX213" s="119"/>
      <c r="AY213" s="120"/>
      <c r="AZ213" s="121"/>
      <c r="BA213" s="120"/>
      <c r="BB213" s="121"/>
      <c r="BC213" s="121"/>
      <c r="BD213" s="121"/>
      <c r="BE213" s="120"/>
      <c r="BF213" s="120"/>
      <c r="BG213" s="120"/>
      <c r="BH213" s="120"/>
      <c r="BI213" s="119"/>
      <c r="BJ213" s="119"/>
      <c r="BK213" s="121"/>
      <c r="BL213" s="121"/>
      <c r="BM213" s="121"/>
      <c r="BN213" s="121"/>
      <c r="BO213" s="121"/>
      <c r="BP213" s="121"/>
      <c r="BQ213" s="121"/>
      <c r="BR213" s="121"/>
      <c r="BS213" s="134"/>
      <c r="BT213" s="109"/>
      <c r="BU213" s="135">
        <f>VLOOKUP(D213,EXPLORACION!$A$2:$P$529,15,FALSE)</f>
        <v>4960884.7587000001</v>
      </c>
      <c r="BV213" s="135">
        <f>VLOOKUP(D213,EXPLORACION!$A$2:$P$529,16,FALSE)</f>
        <v>2172305.7612999999</v>
      </c>
      <c r="BW213" s="229"/>
    </row>
    <row r="214" spans="1:75" s="143" customFormat="1" ht="13.5" hidden="1" customHeight="1">
      <c r="A214" s="130" t="str">
        <f t="shared" si="39"/>
        <v>UPT2S1E6M6</v>
      </c>
      <c r="B214" s="130" t="str">
        <f t="shared" si="40"/>
        <v>UPT2S1E6</v>
      </c>
      <c r="C214" s="130" t="str">
        <f t="shared" si="41"/>
        <v>UPT2S1M6</v>
      </c>
      <c r="D214" s="130" t="str">
        <f t="shared" si="42"/>
        <v>UPT2S1</v>
      </c>
      <c r="E214" s="130" t="str">
        <f t="shared" si="43"/>
        <v>UPT2</v>
      </c>
      <c r="F214" s="131" t="s">
        <v>277</v>
      </c>
      <c r="G214" s="131">
        <v>2</v>
      </c>
      <c r="H214" s="109">
        <v>1</v>
      </c>
      <c r="I214" s="109" t="s">
        <v>13</v>
      </c>
      <c r="J214" s="109">
        <v>6</v>
      </c>
      <c r="K214" s="109">
        <v>6</v>
      </c>
      <c r="L214" s="109"/>
      <c r="M214" s="109">
        <v>4.45</v>
      </c>
      <c r="N214" s="109">
        <v>5.5</v>
      </c>
      <c r="O214" s="132">
        <f t="shared" si="44"/>
        <v>4.9749999999999996</v>
      </c>
      <c r="P214" s="109" t="s">
        <v>284</v>
      </c>
      <c r="Q214" s="133">
        <v>23.49</v>
      </c>
      <c r="R214" s="133">
        <v>38.22</v>
      </c>
      <c r="S214" s="133">
        <v>19.36</v>
      </c>
      <c r="T214" s="133">
        <f>R214-S214</f>
        <v>18.86</v>
      </c>
      <c r="U214" s="133"/>
      <c r="V214" s="119"/>
      <c r="W214" s="120"/>
      <c r="X214" s="121"/>
      <c r="Y214" s="121"/>
      <c r="Z214" s="121"/>
      <c r="AA214" s="121"/>
      <c r="AB214" s="121"/>
      <c r="AC214" s="121"/>
      <c r="AD214" s="121"/>
      <c r="AE214" s="121"/>
      <c r="AF214" s="121"/>
      <c r="AG214" s="121"/>
      <c r="AH214" s="121"/>
      <c r="AI214" s="121"/>
      <c r="AJ214" s="121"/>
      <c r="AK214" s="121"/>
      <c r="AL214" s="121"/>
      <c r="AM214" s="121"/>
      <c r="AN214" s="121"/>
      <c r="AO214" s="121"/>
      <c r="AP214" s="136">
        <v>14.92</v>
      </c>
      <c r="AQ214" s="136">
        <v>29.35</v>
      </c>
      <c r="AR214" s="136">
        <v>55.73</v>
      </c>
      <c r="AS214" s="121"/>
      <c r="AT214" s="121"/>
      <c r="AU214" s="121"/>
      <c r="AV214" s="121"/>
      <c r="AW214" s="133"/>
      <c r="AX214" s="119"/>
      <c r="AY214" s="120"/>
      <c r="AZ214" s="121"/>
      <c r="BA214" s="120"/>
      <c r="BB214" s="121"/>
      <c r="BC214" s="121"/>
      <c r="BD214" s="121"/>
      <c r="BE214" s="120"/>
      <c r="BF214" s="120"/>
      <c r="BG214" s="120"/>
      <c r="BH214" s="120"/>
      <c r="BI214" s="119"/>
      <c r="BJ214" s="119"/>
      <c r="BK214" s="121"/>
      <c r="BL214" s="121"/>
      <c r="BM214" s="121"/>
      <c r="BN214" s="121"/>
      <c r="BO214" s="121"/>
      <c r="BP214" s="121"/>
      <c r="BQ214" s="121"/>
      <c r="BR214" s="121"/>
      <c r="BS214" s="134"/>
      <c r="BT214" s="109"/>
      <c r="BU214" s="135">
        <f>VLOOKUP(D214,EXPLORACION!$A$2:$P$529,15,FALSE)</f>
        <v>4960703.0921999998</v>
      </c>
      <c r="BV214" s="135">
        <f>VLOOKUP(D214,EXPLORACION!$A$2:$P$529,16,FALSE)</f>
        <v>2172403.0090999999</v>
      </c>
      <c r="BW214" s="229"/>
    </row>
    <row r="215" spans="1:75" s="143" customFormat="1" ht="13.5" hidden="1" customHeight="1">
      <c r="A215" s="130" t="str">
        <f t="shared" si="39"/>
        <v>UPT2S1E3M3</v>
      </c>
      <c r="B215" s="130" t="str">
        <f t="shared" si="40"/>
        <v>UPT2S1E3</v>
      </c>
      <c r="C215" s="130" t="str">
        <f t="shared" si="41"/>
        <v>UPT2S1M3</v>
      </c>
      <c r="D215" s="130" t="str">
        <f t="shared" si="42"/>
        <v>UPT2S1</v>
      </c>
      <c r="E215" s="130" t="str">
        <f t="shared" si="43"/>
        <v>UPT2</v>
      </c>
      <c r="F215" s="131" t="s">
        <v>277</v>
      </c>
      <c r="G215" s="131">
        <v>2</v>
      </c>
      <c r="H215" s="109">
        <v>1</v>
      </c>
      <c r="I215" s="109" t="s">
        <v>13</v>
      </c>
      <c r="J215" s="109">
        <v>3</v>
      </c>
      <c r="K215" s="109">
        <v>3</v>
      </c>
      <c r="L215" s="109"/>
      <c r="M215" s="109">
        <v>2.7</v>
      </c>
      <c r="N215" s="109">
        <v>3.4</v>
      </c>
      <c r="O215" s="132">
        <f t="shared" si="44"/>
        <v>3.05</v>
      </c>
      <c r="P215" s="109" t="s">
        <v>286</v>
      </c>
      <c r="Q215" s="133">
        <v>22.84</v>
      </c>
      <c r="R215" s="133">
        <v>26.24</v>
      </c>
      <c r="S215" s="133">
        <v>16.05</v>
      </c>
      <c r="T215" s="133">
        <f>R215-S215</f>
        <v>10.189999999999998</v>
      </c>
      <c r="U215" s="133"/>
      <c r="V215" s="119"/>
      <c r="W215" s="120"/>
      <c r="X215" s="121"/>
      <c r="Y215" s="121"/>
      <c r="Z215" s="121"/>
      <c r="AA215" s="121"/>
      <c r="AB215" s="121"/>
      <c r="AC215" s="121"/>
      <c r="AD215" s="121"/>
      <c r="AE215" s="121"/>
      <c r="AF215" s="121"/>
      <c r="AG215" s="121"/>
      <c r="AH215" s="121"/>
      <c r="AI215" s="121"/>
      <c r="AJ215" s="121"/>
      <c r="AK215" s="121"/>
      <c r="AL215" s="121"/>
      <c r="AM215" s="121"/>
      <c r="AN215" s="121"/>
      <c r="AO215" s="121"/>
      <c r="AP215" s="136">
        <v>0</v>
      </c>
      <c r="AQ215" s="136">
        <v>55.4</v>
      </c>
      <c r="AR215" s="136">
        <v>44.6</v>
      </c>
      <c r="AS215" s="121"/>
      <c r="AT215" s="121"/>
      <c r="AU215" s="121"/>
      <c r="AV215" s="121"/>
      <c r="AW215" s="133"/>
      <c r="AX215" s="119"/>
      <c r="AY215" s="120"/>
      <c r="AZ215" s="121"/>
      <c r="BA215" s="120"/>
      <c r="BB215" s="121"/>
      <c r="BC215" s="121"/>
      <c r="BD215" s="121"/>
      <c r="BE215" s="120"/>
      <c r="BF215" s="120"/>
      <c r="BG215" s="120"/>
      <c r="BH215" s="120"/>
      <c r="BI215" s="119"/>
      <c r="BJ215" s="119"/>
      <c r="BK215" s="121"/>
      <c r="BL215" s="121"/>
      <c r="BM215" s="121"/>
      <c r="BN215" s="121"/>
      <c r="BO215" s="121"/>
      <c r="BP215" s="121"/>
      <c r="BQ215" s="121"/>
      <c r="BR215" s="121"/>
      <c r="BS215" s="134"/>
      <c r="BT215" s="109"/>
      <c r="BU215" s="135">
        <f>VLOOKUP(D215,EXPLORACION!$A$2:$P$529,15,FALSE)</f>
        <v>4960703.0921999998</v>
      </c>
      <c r="BV215" s="135">
        <f>VLOOKUP(D215,EXPLORACION!$A$2:$P$529,16,FALSE)</f>
        <v>2172403.0090999999</v>
      </c>
      <c r="BW215" s="229"/>
    </row>
    <row r="216" spans="1:75" s="143" customFormat="1" ht="13.5" hidden="1" customHeight="1">
      <c r="A216" s="130" t="str">
        <f t="shared" si="39"/>
        <v>UPT2S2E24M24</v>
      </c>
      <c r="B216" s="130" t="str">
        <f t="shared" si="40"/>
        <v>UPT2S2E24</v>
      </c>
      <c r="C216" s="130" t="str">
        <f t="shared" si="41"/>
        <v>UPT2S2M24</v>
      </c>
      <c r="D216" s="130" t="str">
        <f t="shared" si="42"/>
        <v>UPT2S2</v>
      </c>
      <c r="E216" s="130" t="str">
        <f t="shared" si="43"/>
        <v>UPT2</v>
      </c>
      <c r="F216" s="131" t="s">
        <v>277</v>
      </c>
      <c r="G216" s="131">
        <v>2</v>
      </c>
      <c r="H216" s="109">
        <v>2</v>
      </c>
      <c r="I216" s="109" t="s">
        <v>13</v>
      </c>
      <c r="J216" s="109">
        <v>24</v>
      </c>
      <c r="K216" s="109">
        <v>24</v>
      </c>
      <c r="L216" s="109" t="s">
        <v>512</v>
      </c>
      <c r="M216" s="137">
        <f>N215</f>
        <v>3.4</v>
      </c>
      <c r="N216" s="133">
        <v>14.5</v>
      </c>
      <c r="O216" s="132">
        <f t="shared" si="44"/>
        <v>8.9499999999999993</v>
      </c>
      <c r="P216" s="109" t="s">
        <v>284</v>
      </c>
      <c r="Q216" s="133">
        <v>20.91</v>
      </c>
      <c r="R216" s="133">
        <v>38.06</v>
      </c>
      <c r="S216" s="133">
        <v>24.8</v>
      </c>
      <c r="T216" s="133">
        <v>13.260000000000002</v>
      </c>
      <c r="U216" s="133"/>
      <c r="V216" s="119"/>
      <c r="W216" s="120"/>
      <c r="X216" s="121"/>
      <c r="Y216" s="121"/>
      <c r="Z216" s="121"/>
      <c r="AA216" s="121"/>
      <c r="AB216" s="121"/>
      <c r="AC216" s="121"/>
      <c r="AD216" s="121"/>
      <c r="AE216" s="121"/>
      <c r="AF216" s="121"/>
      <c r="AG216" s="121"/>
      <c r="AH216" s="121"/>
      <c r="AI216" s="121"/>
      <c r="AJ216" s="121"/>
      <c r="AK216" s="121"/>
      <c r="AL216" s="121"/>
      <c r="AM216" s="121"/>
      <c r="AN216" s="121"/>
      <c r="AO216" s="121"/>
      <c r="AP216" s="121">
        <v>0.41</v>
      </c>
      <c r="AQ216" s="121">
        <v>18.18</v>
      </c>
      <c r="AR216" s="121">
        <v>81.41</v>
      </c>
      <c r="AS216" s="121"/>
      <c r="AT216" s="121"/>
      <c r="AU216" s="121"/>
      <c r="AV216" s="121"/>
      <c r="AW216" s="133"/>
      <c r="AX216" s="119"/>
      <c r="AY216" s="120"/>
      <c r="AZ216" s="121"/>
      <c r="BA216" s="120"/>
      <c r="BB216" s="121"/>
      <c r="BC216" s="121"/>
      <c r="BD216" s="121"/>
      <c r="BE216" s="120"/>
      <c r="BF216" s="120"/>
      <c r="BG216" s="120"/>
      <c r="BH216" s="124"/>
      <c r="BI216" s="119"/>
      <c r="BJ216" s="119"/>
      <c r="BK216" s="121"/>
      <c r="BL216" s="121"/>
      <c r="BM216" s="121"/>
      <c r="BN216" s="121"/>
      <c r="BO216" s="121"/>
      <c r="BP216" s="121"/>
      <c r="BQ216" s="121"/>
      <c r="BR216" s="121"/>
      <c r="BS216" s="134"/>
      <c r="BT216" s="109"/>
      <c r="BU216" s="135">
        <f>VLOOKUP(D216,EXPLORACION!$A$2:$P$529,15,FALSE)</f>
        <v>4960884.7587000001</v>
      </c>
      <c r="BV216" s="135">
        <f>VLOOKUP(D216,EXPLORACION!$A$2:$P$529,16,FALSE)</f>
        <v>2172305.7612999999</v>
      </c>
      <c r="BW216" s="229"/>
    </row>
    <row r="217" spans="1:75" s="143" customFormat="1" ht="13.5" hidden="1" customHeight="1">
      <c r="A217" s="130" t="str">
        <f t="shared" si="39"/>
        <v>UPT2S2E18M18</v>
      </c>
      <c r="B217" s="130" t="str">
        <f t="shared" si="40"/>
        <v>UPT2S2E18</v>
      </c>
      <c r="C217" s="130" t="str">
        <f t="shared" si="41"/>
        <v>UPT2S2M18</v>
      </c>
      <c r="D217" s="130" t="str">
        <f t="shared" si="42"/>
        <v>UPT2S2</v>
      </c>
      <c r="E217" s="130" t="str">
        <f t="shared" si="43"/>
        <v>UPT2</v>
      </c>
      <c r="F217" s="131" t="s">
        <v>277</v>
      </c>
      <c r="G217" s="131">
        <v>2</v>
      </c>
      <c r="H217" s="109">
        <v>2</v>
      </c>
      <c r="I217" s="109" t="s">
        <v>13</v>
      </c>
      <c r="J217" s="109">
        <v>18</v>
      </c>
      <c r="K217" s="109">
        <v>18</v>
      </c>
      <c r="L217" s="109"/>
      <c r="M217" s="137">
        <f>N216</f>
        <v>14.5</v>
      </c>
      <c r="N217" s="133">
        <v>11.8</v>
      </c>
      <c r="O217" s="132">
        <f t="shared" si="44"/>
        <v>13.15</v>
      </c>
      <c r="P217" s="109"/>
      <c r="Q217" s="133">
        <v>20.77</v>
      </c>
      <c r="R217" s="133">
        <v>40.409999999999997</v>
      </c>
      <c r="S217" s="133">
        <v>25.04</v>
      </c>
      <c r="T217" s="133">
        <v>15.369999999999997</v>
      </c>
      <c r="U217" s="133"/>
      <c r="V217" s="119"/>
      <c r="W217" s="120"/>
      <c r="X217" s="121"/>
      <c r="Y217" s="121"/>
      <c r="Z217" s="121"/>
      <c r="AA217" s="121"/>
      <c r="AB217" s="121"/>
      <c r="AC217" s="121"/>
      <c r="AD217" s="121"/>
      <c r="AE217" s="121"/>
      <c r="AF217" s="121"/>
      <c r="AG217" s="121"/>
      <c r="AH217" s="121"/>
      <c r="AI217" s="121"/>
      <c r="AJ217" s="121"/>
      <c r="AK217" s="121"/>
      <c r="AL217" s="121"/>
      <c r="AM217" s="121"/>
      <c r="AN217" s="121"/>
      <c r="AO217" s="121"/>
      <c r="AP217" s="121">
        <v>0</v>
      </c>
      <c r="AQ217" s="121">
        <v>9.67</v>
      </c>
      <c r="AR217" s="121">
        <v>90.33</v>
      </c>
      <c r="AS217" s="121"/>
      <c r="AT217" s="121"/>
      <c r="AU217" s="121"/>
      <c r="AV217" s="121"/>
      <c r="AW217" s="133"/>
      <c r="AX217" s="119"/>
      <c r="AY217" s="120"/>
      <c r="AZ217" s="121"/>
      <c r="BA217" s="120"/>
      <c r="BB217" s="121"/>
      <c r="BC217" s="121"/>
      <c r="BD217" s="121"/>
      <c r="BE217" s="120"/>
      <c r="BF217" s="120"/>
      <c r="BG217" s="120"/>
      <c r="BH217" s="120"/>
      <c r="BI217" s="119"/>
      <c r="BJ217" s="119"/>
      <c r="BK217" s="121"/>
      <c r="BL217" s="121"/>
      <c r="BM217" s="121"/>
      <c r="BN217" s="121"/>
      <c r="BO217" s="121"/>
      <c r="BP217" s="121"/>
      <c r="BQ217" s="121"/>
      <c r="BR217" s="121"/>
      <c r="BS217" s="134"/>
      <c r="BT217" s="109"/>
      <c r="BU217" s="135">
        <f>VLOOKUP(D217,EXPLORACION!$A$2:$P$529,15,FALSE)</f>
        <v>4960884.7587000001</v>
      </c>
      <c r="BV217" s="135">
        <f>VLOOKUP(D217,EXPLORACION!$A$2:$P$529,16,FALSE)</f>
        <v>2172305.7612999999</v>
      </c>
      <c r="BW217" s="229"/>
    </row>
    <row r="218" spans="1:75" s="143" customFormat="1" ht="13.5" hidden="1" customHeight="1">
      <c r="A218" s="130" t="str">
        <f t="shared" si="39"/>
        <v>UPT2S1E18M18</v>
      </c>
      <c r="B218" s="130" t="str">
        <f t="shared" si="40"/>
        <v>UPT2S1E18</v>
      </c>
      <c r="C218" s="130" t="str">
        <f t="shared" si="41"/>
        <v>UPT2S1M18</v>
      </c>
      <c r="D218" s="130" t="str">
        <f t="shared" si="42"/>
        <v>UPT2S1</v>
      </c>
      <c r="E218" s="130" t="str">
        <f t="shared" si="43"/>
        <v>UPT2</v>
      </c>
      <c r="F218" s="131" t="s">
        <v>277</v>
      </c>
      <c r="G218" s="131">
        <v>2</v>
      </c>
      <c r="H218" s="109">
        <v>1</v>
      </c>
      <c r="I218" s="109" t="s">
        <v>13</v>
      </c>
      <c r="J218" s="109">
        <v>18</v>
      </c>
      <c r="K218" s="109">
        <v>18</v>
      </c>
      <c r="L218" s="109" t="s">
        <v>221</v>
      </c>
      <c r="M218" s="109">
        <v>13.65</v>
      </c>
      <c r="N218" s="109">
        <v>15</v>
      </c>
      <c r="O218" s="132">
        <f t="shared" si="44"/>
        <v>14.324999999999999</v>
      </c>
      <c r="P218" s="109" t="s">
        <v>284</v>
      </c>
      <c r="Q218" s="133">
        <v>18.37</v>
      </c>
      <c r="R218" s="133">
        <v>35.54</v>
      </c>
      <c r="S218" s="133">
        <v>19.350000000000001</v>
      </c>
      <c r="T218" s="133">
        <f>R218-S218</f>
        <v>16.189999999999998</v>
      </c>
      <c r="U218" s="133"/>
      <c r="V218" s="119"/>
      <c r="W218" s="120"/>
      <c r="X218" s="121"/>
      <c r="Y218" s="121"/>
      <c r="Z218" s="121"/>
      <c r="AA218" s="121"/>
      <c r="AB218" s="121"/>
      <c r="AC218" s="121"/>
      <c r="AD218" s="121"/>
      <c r="AE218" s="121"/>
      <c r="AF218" s="121"/>
      <c r="AG218" s="121"/>
      <c r="AH218" s="121"/>
      <c r="AI218" s="121"/>
      <c r="AJ218" s="121"/>
      <c r="AK218" s="121"/>
      <c r="AL218" s="121"/>
      <c r="AM218" s="121"/>
      <c r="AN218" s="121"/>
      <c r="AO218" s="121"/>
      <c r="AP218" s="136">
        <v>0.91</v>
      </c>
      <c r="AQ218" s="136">
        <v>11.7</v>
      </c>
      <c r="AR218" s="136">
        <v>87.39</v>
      </c>
      <c r="AS218" s="121"/>
      <c r="AT218" s="121"/>
      <c r="AU218" s="121"/>
      <c r="AV218" s="121"/>
      <c r="AW218" s="133">
        <v>303.26</v>
      </c>
      <c r="AX218" s="119"/>
      <c r="AY218" s="120"/>
      <c r="AZ218" s="121"/>
      <c r="BA218" s="120"/>
      <c r="BB218" s="121"/>
      <c r="BC218" s="121"/>
      <c r="BD218" s="121"/>
      <c r="BE218" s="120"/>
      <c r="BF218" s="120"/>
      <c r="BG218" s="120"/>
      <c r="BH218" s="124"/>
      <c r="BI218" s="119"/>
      <c r="BJ218" s="119"/>
      <c r="BK218" s="121"/>
      <c r="BL218" s="121"/>
      <c r="BM218" s="121"/>
      <c r="BN218" s="121"/>
      <c r="BO218" s="121"/>
      <c r="BP218" s="121"/>
      <c r="BQ218" s="121"/>
      <c r="BR218" s="121"/>
      <c r="BS218" s="134"/>
      <c r="BT218" s="109"/>
      <c r="BU218" s="135">
        <f>VLOOKUP(D218,EXPLORACION!$A$2:$P$529,15,FALSE)</f>
        <v>4960703.0921999998</v>
      </c>
      <c r="BV218" s="135">
        <f>VLOOKUP(D218,EXPLORACION!$A$2:$P$529,16,FALSE)</f>
        <v>2172403.0090999999</v>
      </c>
      <c r="BW218" s="229"/>
    </row>
    <row r="219" spans="1:75" s="143" customFormat="1" ht="13.5" hidden="1" customHeight="1">
      <c r="A219" s="130" t="str">
        <f t="shared" si="39"/>
        <v>UPT2S1E16M16</v>
      </c>
      <c r="B219" s="130" t="str">
        <f t="shared" si="40"/>
        <v>UPT2S1E16</v>
      </c>
      <c r="C219" s="130" t="str">
        <f t="shared" si="41"/>
        <v>UPT2S1M16</v>
      </c>
      <c r="D219" s="130" t="str">
        <f t="shared" si="42"/>
        <v>UPT2S1</v>
      </c>
      <c r="E219" s="130" t="str">
        <f t="shared" si="43"/>
        <v>UPT2</v>
      </c>
      <c r="F219" s="131" t="s">
        <v>277</v>
      </c>
      <c r="G219" s="131">
        <v>2</v>
      </c>
      <c r="H219" s="109">
        <v>1</v>
      </c>
      <c r="I219" s="109" t="s">
        <v>13</v>
      </c>
      <c r="J219" s="109">
        <v>16</v>
      </c>
      <c r="K219" s="109">
        <v>16</v>
      </c>
      <c r="L219" s="109" t="s">
        <v>221</v>
      </c>
      <c r="M219" s="109">
        <v>12.8</v>
      </c>
      <c r="N219" s="109">
        <v>13.2</v>
      </c>
      <c r="O219" s="132">
        <f t="shared" si="44"/>
        <v>13</v>
      </c>
      <c r="P219" s="109"/>
      <c r="Q219" s="133">
        <v>17.48</v>
      </c>
      <c r="R219" s="133">
        <v>44.43</v>
      </c>
      <c r="S219" s="133">
        <v>21.3</v>
      </c>
      <c r="T219" s="133">
        <f>R219-S219</f>
        <v>23.13</v>
      </c>
      <c r="U219" s="133"/>
      <c r="V219" s="119"/>
      <c r="W219" s="120"/>
      <c r="X219" s="121"/>
      <c r="Y219" s="121"/>
      <c r="Z219" s="121"/>
      <c r="AA219" s="121"/>
      <c r="AB219" s="121"/>
      <c r="AC219" s="121"/>
      <c r="AD219" s="121"/>
      <c r="AE219" s="121"/>
      <c r="AF219" s="121"/>
      <c r="AG219" s="121"/>
      <c r="AH219" s="121"/>
      <c r="AI219" s="121"/>
      <c r="AJ219" s="121"/>
      <c r="AK219" s="121"/>
      <c r="AL219" s="121"/>
      <c r="AM219" s="121"/>
      <c r="AN219" s="121"/>
      <c r="AO219" s="121"/>
      <c r="AP219" s="136">
        <v>15.11</v>
      </c>
      <c r="AQ219" s="136">
        <v>4.88</v>
      </c>
      <c r="AR219" s="136">
        <v>80.02</v>
      </c>
      <c r="AS219" s="121"/>
      <c r="AT219" s="121"/>
      <c r="AU219" s="121"/>
      <c r="AV219" s="121"/>
      <c r="AW219" s="133"/>
      <c r="AX219" s="119"/>
      <c r="AY219" s="120"/>
      <c r="AZ219" s="121"/>
      <c r="BA219" s="120"/>
      <c r="BB219" s="121"/>
      <c r="BC219" s="121"/>
      <c r="BD219" s="121"/>
      <c r="BE219" s="120"/>
      <c r="BF219" s="120"/>
      <c r="BG219" s="120"/>
      <c r="BH219" s="120"/>
      <c r="BI219" s="119"/>
      <c r="BJ219" s="119"/>
      <c r="BK219" s="121"/>
      <c r="BL219" s="121"/>
      <c r="BM219" s="121"/>
      <c r="BN219" s="121"/>
      <c r="BO219" s="121"/>
      <c r="BP219" s="121"/>
      <c r="BQ219" s="121"/>
      <c r="BR219" s="121"/>
      <c r="BS219" s="134"/>
      <c r="BT219" s="109"/>
      <c r="BU219" s="135">
        <f>VLOOKUP(D219,EXPLORACION!$A$2:$P$529,15,FALSE)</f>
        <v>4960703.0921999998</v>
      </c>
      <c r="BV219" s="135">
        <f>VLOOKUP(D219,EXPLORACION!$A$2:$P$529,16,FALSE)</f>
        <v>2172403.0090999999</v>
      </c>
      <c r="BW219" s="229"/>
    </row>
    <row r="220" spans="1:75" s="143" customFormat="1" ht="13.5" hidden="1" customHeight="1">
      <c r="A220" s="130" t="str">
        <f t="shared" si="39"/>
        <v>UPT2S1E1M1</v>
      </c>
      <c r="B220" s="130" t="str">
        <f t="shared" si="40"/>
        <v>UPT2S1E1</v>
      </c>
      <c r="C220" s="130" t="str">
        <f t="shared" si="41"/>
        <v>UPT2S1M1</v>
      </c>
      <c r="D220" s="130" t="str">
        <f t="shared" si="42"/>
        <v>UPT2S1</v>
      </c>
      <c r="E220" s="130" t="str">
        <f t="shared" si="43"/>
        <v>UPT2</v>
      </c>
      <c r="F220" s="131" t="s">
        <v>277</v>
      </c>
      <c r="G220" s="131">
        <v>2</v>
      </c>
      <c r="H220" s="109">
        <v>1</v>
      </c>
      <c r="I220" s="109" t="s">
        <v>13</v>
      </c>
      <c r="J220" s="109">
        <v>1</v>
      </c>
      <c r="K220" s="109">
        <v>1</v>
      </c>
      <c r="L220" s="109" t="s">
        <v>512</v>
      </c>
      <c r="M220" s="109">
        <v>0</v>
      </c>
      <c r="N220" s="109">
        <v>1.5</v>
      </c>
      <c r="O220" s="132">
        <f t="shared" si="44"/>
        <v>0.75</v>
      </c>
      <c r="P220" s="109" t="s">
        <v>286</v>
      </c>
      <c r="Q220" s="133">
        <v>17.14</v>
      </c>
      <c r="R220" s="133">
        <v>24.82</v>
      </c>
      <c r="S220" s="133">
        <v>15.31</v>
      </c>
      <c r="T220" s="133">
        <f>R220-S220</f>
        <v>9.51</v>
      </c>
      <c r="U220" s="133"/>
      <c r="V220" s="119"/>
      <c r="W220" s="120"/>
      <c r="X220" s="121"/>
      <c r="Y220" s="121"/>
      <c r="Z220" s="121"/>
      <c r="AA220" s="121"/>
      <c r="AB220" s="121"/>
      <c r="AC220" s="121"/>
      <c r="AD220" s="121"/>
      <c r="AE220" s="121"/>
      <c r="AF220" s="121"/>
      <c r="AG220" s="121"/>
      <c r="AH220" s="121"/>
      <c r="AI220" s="121"/>
      <c r="AJ220" s="121"/>
      <c r="AK220" s="121"/>
      <c r="AL220" s="121"/>
      <c r="AM220" s="121"/>
      <c r="AN220" s="121"/>
      <c r="AO220" s="121"/>
      <c r="AP220" s="136">
        <v>1.08</v>
      </c>
      <c r="AQ220" s="136">
        <v>54.21</v>
      </c>
      <c r="AR220" s="136">
        <v>44.71</v>
      </c>
      <c r="AS220" s="121"/>
      <c r="AT220" s="121"/>
      <c r="AU220" s="121"/>
      <c r="AV220" s="136">
        <v>24.88</v>
      </c>
      <c r="AW220" s="133"/>
      <c r="AX220" s="119"/>
      <c r="AY220" s="120"/>
      <c r="AZ220" s="121"/>
      <c r="BA220" s="120"/>
      <c r="BB220" s="121"/>
      <c r="BC220" s="121"/>
      <c r="BD220" s="121"/>
      <c r="BE220" s="120"/>
      <c r="BF220" s="120"/>
      <c r="BG220" s="120"/>
      <c r="BH220" s="120"/>
      <c r="BI220" s="119"/>
      <c r="BJ220" s="119"/>
      <c r="BK220" s="121"/>
      <c r="BL220" s="121"/>
      <c r="BM220" s="121"/>
      <c r="BN220" s="121"/>
      <c r="BO220" s="121"/>
      <c r="BP220" s="121"/>
      <c r="BQ220" s="121"/>
      <c r="BR220" s="121"/>
      <c r="BS220" s="134"/>
      <c r="BT220" s="109"/>
      <c r="BU220" s="135">
        <f>VLOOKUP(D220,EXPLORACION!$A$2:$P$529,15,FALSE)</f>
        <v>4960703.0921999998</v>
      </c>
      <c r="BV220" s="135">
        <f>VLOOKUP(D220,EXPLORACION!$A$2:$P$529,16,FALSE)</f>
        <v>2172403.0090999999</v>
      </c>
      <c r="BW220" s="229"/>
    </row>
    <row r="221" spans="1:75" s="143" customFormat="1" ht="13.5" hidden="1" customHeight="1">
      <c r="A221" s="130" t="str">
        <f t="shared" si="39"/>
        <v>UPT2S1E12M12</v>
      </c>
      <c r="B221" s="130" t="str">
        <f t="shared" si="40"/>
        <v>UPT2S1E12</v>
      </c>
      <c r="C221" s="130" t="str">
        <f t="shared" si="41"/>
        <v>UPT2S1M12</v>
      </c>
      <c r="D221" s="130" t="str">
        <f t="shared" si="42"/>
        <v>UPT2S1</v>
      </c>
      <c r="E221" s="130" t="str">
        <f t="shared" si="43"/>
        <v>UPT2</v>
      </c>
      <c r="F221" s="131" t="s">
        <v>277</v>
      </c>
      <c r="G221" s="131">
        <v>2</v>
      </c>
      <c r="H221" s="109">
        <v>1</v>
      </c>
      <c r="I221" s="109" t="s">
        <v>13</v>
      </c>
      <c r="J221" s="109">
        <v>12</v>
      </c>
      <c r="K221" s="109">
        <v>12</v>
      </c>
      <c r="L221" s="109"/>
      <c r="M221" s="109">
        <v>10.45</v>
      </c>
      <c r="N221" s="109">
        <v>10.9</v>
      </c>
      <c r="O221" s="132">
        <f t="shared" si="44"/>
        <v>10.675000000000001</v>
      </c>
      <c r="P221" s="109" t="s">
        <v>284</v>
      </c>
      <c r="Q221" s="133">
        <v>16.34</v>
      </c>
      <c r="R221" s="133">
        <v>48.28</v>
      </c>
      <c r="S221" s="133">
        <v>22.17</v>
      </c>
      <c r="T221" s="133">
        <f>R221-S221</f>
        <v>26.11</v>
      </c>
      <c r="U221" s="133"/>
      <c r="V221" s="119"/>
      <c r="W221" s="120"/>
      <c r="X221" s="121"/>
      <c r="Y221" s="121"/>
      <c r="Z221" s="121"/>
      <c r="AA221" s="121"/>
      <c r="AB221" s="121"/>
      <c r="AC221" s="121"/>
      <c r="AD221" s="121"/>
      <c r="AE221" s="121"/>
      <c r="AF221" s="121"/>
      <c r="AG221" s="121"/>
      <c r="AH221" s="121"/>
      <c r="AI221" s="121"/>
      <c r="AJ221" s="121"/>
      <c r="AK221" s="121"/>
      <c r="AL221" s="121"/>
      <c r="AM221" s="121"/>
      <c r="AN221" s="121"/>
      <c r="AO221" s="121"/>
      <c r="AP221" s="136">
        <v>0.35</v>
      </c>
      <c r="AQ221" s="136">
        <v>3.21</v>
      </c>
      <c r="AR221" s="136">
        <v>96.45</v>
      </c>
      <c r="AS221" s="121"/>
      <c r="AT221" s="121"/>
      <c r="AU221" s="121"/>
      <c r="AV221" s="121"/>
      <c r="AW221" s="133"/>
      <c r="AX221" s="119"/>
      <c r="AY221" s="120"/>
      <c r="AZ221" s="121"/>
      <c r="BA221" s="120">
        <v>39.1</v>
      </c>
      <c r="BB221" s="121"/>
      <c r="BC221" s="121"/>
      <c r="BD221" s="121"/>
      <c r="BE221" s="120"/>
      <c r="BF221" s="120"/>
      <c r="BG221" s="120"/>
      <c r="BH221" s="120"/>
      <c r="BI221" s="119"/>
      <c r="BJ221" s="119"/>
      <c r="BK221" s="121"/>
      <c r="BL221" s="121"/>
      <c r="BM221" s="121"/>
      <c r="BN221" s="121"/>
      <c r="BO221" s="121"/>
      <c r="BP221" s="121"/>
      <c r="BQ221" s="121"/>
      <c r="BR221" s="121"/>
      <c r="BS221" s="134"/>
      <c r="BT221" s="109"/>
      <c r="BU221" s="135">
        <f>VLOOKUP(D221,EXPLORACION!$A$2:$P$529,15,FALSE)</f>
        <v>4960703.0921999998</v>
      </c>
      <c r="BV221" s="135">
        <f>VLOOKUP(D221,EXPLORACION!$A$2:$P$529,16,FALSE)</f>
        <v>2172403.0090999999</v>
      </c>
      <c r="BW221" s="229"/>
    </row>
    <row r="222" spans="1:75" s="143" customFormat="1" ht="13.5" hidden="1" customHeight="1">
      <c r="A222" s="130" t="str">
        <f t="shared" si="39"/>
        <v>UPT2S1E14M14</v>
      </c>
      <c r="B222" s="130" t="str">
        <f t="shared" si="40"/>
        <v>UPT2S1E14</v>
      </c>
      <c r="C222" s="130" t="str">
        <f t="shared" si="41"/>
        <v>UPT2S1M14</v>
      </c>
      <c r="D222" s="130" t="str">
        <f t="shared" si="42"/>
        <v>UPT2S1</v>
      </c>
      <c r="E222" s="130" t="str">
        <f t="shared" si="43"/>
        <v>UPT2</v>
      </c>
      <c r="F222" s="131" t="s">
        <v>277</v>
      </c>
      <c r="G222" s="131">
        <v>2</v>
      </c>
      <c r="H222" s="109">
        <v>1</v>
      </c>
      <c r="I222" s="109" t="s">
        <v>13</v>
      </c>
      <c r="J222" s="109">
        <v>14</v>
      </c>
      <c r="K222" s="109">
        <v>14</v>
      </c>
      <c r="L222" s="109"/>
      <c r="M222" s="109">
        <v>12</v>
      </c>
      <c r="N222" s="109">
        <v>12.45</v>
      </c>
      <c r="O222" s="132">
        <f t="shared" si="44"/>
        <v>12.225</v>
      </c>
      <c r="P222" s="109" t="s">
        <v>284</v>
      </c>
      <c r="Q222" s="133">
        <v>15.97</v>
      </c>
      <c r="R222" s="133">
        <v>48.07</v>
      </c>
      <c r="S222" s="133">
        <v>22.35</v>
      </c>
      <c r="T222" s="133">
        <f>R222-S222</f>
        <v>25.72</v>
      </c>
      <c r="U222" s="133"/>
      <c r="V222" s="119"/>
      <c r="W222" s="120"/>
      <c r="X222" s="121"/>
      <c r="Y222" s="121"/>
      <c r="Z222" s="121"/>
      <c r="AA222" s="121"/>
      <c r="AB222" s="121"/>
      <c r="AC222" s="121"/>
      <c r="AD222" s="121"/>
      <c r="AE222" s="121"/>
      <c r="AF222" s="121"/>
      <c r="AG222" s="121"/>
      <c r="AH222" s="121"/>
      <c r="AI222" s="121"/>
      <c r="AJ222" s="121"/>
      <c r="AK222" s="121"/>
      <c r="AL222" s="121"/>
      <c r="AM222" s="121"/>
      <c r="AN222" s="121"/>
      <c r="AO222" s="121"/>
      <c r="AP222" s="136">
        <v>0</v>
      </c>
      <c r="AQ222" s="136">
        <v>0.19</v>
      </c>
      <c r="AR222" s="136">
        <v>99.81</v>
      </c>
      <c r="AS222" s="121"/>
      <c r="AT222" s="121"/>
      <c r="AU222" s="121"/>
      <c r="AV222" s="121"/>
      <c r="AW222" s="133"/>
      <c r="AX222" s="119"/>
      <c r="AY222" s="120"/>
      <c r="AZ222" s="121"/>
      <c r="BA222" s="120">
        <v>39.9</v>
      </c>
      <c r="BB222" s="121"/>
      <c r="BC222" s="121"/>
      <c r="BD222" s="121"/>
      <c r="BE222" s="120"/>
      <c r="BF222" s="120"/>
      <c r="BG222" s="120"/>
      <c r="BH222" s="120"/>
      <c r="BI222" s="119"/>
      <c r="BJ222" s="119"/>
      <c r="BK222" s="121"/>
      <c r="BL222" s="121"/>
      <c r="BM222" s="121"/>
      <c r="BN222" s="121"/>
      <c r="BO222" s="121"/>
      <c r="BP222" s="121"/>
      <c r="BQ222" s="121"/>
      <c r="BR222" s="121"/>
      <c r="BS222" s="134"/>
      <c r="BT222" s="109"/>
      <c r="BU222" s="135">
        <f>VLOOKUP(D222,EXPLORACION!$A$2:$P$529,15,FALSE)</f>
        <v>4960703.0921999998</v>
      </c>
      <c r="BV222" s="135">
        <f>VLOOKUP(D222,EXPLORACION!$A$2:$P$529,16,FALSE)</f>
        <v>2172403.0090999999</v>
      </c>
      <c r="BW222" s="229"/>
    </row>
    <row r="223" spans="1:75" s="143" customFormat="1" ht="13.5" hidden="1" customHeight="1">
      <c r="A223" s="130" t="str">
        <f t="shared" si="39"/>
        <v>UPT2S1E13M13</v>
      </c>
      <c r="B223" s="130" t="str">
        <f t="shared" si="40"/>
        <v>UPT2S1E13</v>
      </c>
      <c r="C223" s="130" t="str">
        <f t="shared" si="41"/>
        <v>UPT2S1M13</v>
      </c>
      <c r="D223" s="130" t="str">
        <f t="shared" si="42"/>
        <v>UPT2S1</v>
      </c>
      <c r="E223" s="130" t="str">
        <f t="shared" si="43"/>
        <v>UPT2</v>
      </c>
      <c r="F223" s="131" t="s">
        <v>277</v>
      </c>
      <c r="G223" s="131">
        <v>2</v>
      </c>
      <c r="H223" s="109">
        <v>1</v>
      </c>
      <c r="I223" s="109" t="s">
        <v>13</v>
      </c>
      <c r="J223" s="109">
        <v>13</v>
      </c>
      <c r="K223" s="109">
        <v>13</v>
      </c>
      <c r="L223" s="109" t="s">
        <v>221</v>
      </c>
      <c r="M223" s="109">
        <v>10.9</v>
      </c>
      <c r="N223" s="109">
        <v>12</v>
      </c>
      <c r="O223" s="132">
        <f t="shared" si="44"/>
        <v>11.45</v>
      </c>
      <c r="P223" s="109"/>
      <c r="Q223" s="133">
        <v>15.71</v>
      </c>
      <c r="R223" s="133"/>
      <c r="S223" s="133"/>
      <c r="T223" s="133"/>
      <c r="U223" s="133">
        <v>2.15</v>
      </c>
      <c r="V223" s="119"/>
      <c r="W223" s="120"/>
      <c r="X223" s="121"/>
      <c r="Y223" s="121"/>
      <c r="Z223" s="121"/>
      <c r="AA223" s="121"/>
      <c r="AB223" s="121"/>
      <c r="AC223" s="121"/>
      <c r="AD223" s="121"/>
      <c r="AE223" s="121"/>
      <c r="AF223" s="121"/>
      <c r="AG223" s="121"/>
      <c r="AH223" s="121"/>
      <c r="AI223" s="121"/>
      <c r="AJ223" s="121"/>
      <c r="AK223" s="121"/>
      <c r="AL223" s="121"/>
      <c r="AM223" s="121"/>
      <c r="AN223" s="121"/>
      <c r="AO223" s="121"/>
      <c r="AP223" s="136"/>
      <c r="AQ223" s="136"/>
      <c r="AR223" s="136"/>
      <c r="AS223" s="121"/>
      <c r="AT223" s="121"/>
      <c r="AU223" s="121"/>
      <c r="AV223" s="121"/>
      <c r="AW223" s="133">
        <v>4.51</v>
      </c>
      <c r="AX223" s="119"/>
      <c r="AY223" s="120"/>
      <c r="AZ223" s="121"/>
      <c r="BA223" s="120"/>
      <c r="BB223" s="121"/>
      <c r="BC223" s="121"/>
      <c r="BD223" s="121"/>
      <c r="BE223" s="120"/>
      <c r="BF223" s="120"/>
      <c r="BG223" s="120"/>
      <c r="BH223" s="120"/>
      <c r="BI223" s="119"/>
      <c r="BJ223" s="119"/>
      <c r="BK223" s="121"/>
      <c r="BL223" s="121"/>
      <c r="BM223" s="121"/>
      <c r="BN223" s="121"/>
      <c r="BO223" s="121"/>
      <c r="BP223" s="121"/>
      <c r="BQ223" s="121"/>
      <c r="BR223" s="121"/>
      <c r="BS223" s="134"/>
      <c r="BT223" s="109"/>
      <c r="BU223" s="135">
        <f>VLOOKUP(D223,EXPLORACION!$A$2:$P$529,15,FALSE)</f>
        <v>4960703.0921999998</v>
      </c>
      <c r="BV223" s="135">
        <f>VLOOKUP(D223,EXPLORACION!$A$2:$P$529,16,FALSE)</f>
        <v>2172403.0090999999</v>
      </c>
      <c r="BW223" s="229"/>
    </row>
    <row r="224" spans="1:75" s="143" customFormat="1" ht="13.5" hidden="1" customHeight="1">
      <c r="A224" s="130" t="str">
        <f t="shared" si="39"/>
        <v>UPT2S2E22M22</v>
      </c>
      <c r="B224" s="130" t="str">
        <f t="shared" si="40"/>
        <v>UPT2S2E22</v>
      </c>
      <c r="C224" s="130" t="str">
        <f t="shared" si="41"/>
        <v>UPT2S2M22</v>
      </c>
      <c r="D224" s="130" t="str">
        <f t="shared" si="42"/>
        <v>UPT2S2</v>
      </c>
      <c r="E224" s="130" t="str">
        <f t="shared" si="43"/>
        <v>UPT2</v>
      </c>
      <c r="F224" s="131" t="s">
        <v>277</v>
      </c>
      <c r="G224" s="131">
        <v>2</v>
      </c>
      <c r="H224" s="109">
        <v>2</v>
      </c>
      <c r="I224" s="109" t="s">
        <v>13</v>
      </c>
      <c r="J224" s="109">
        <v>22</v>
      </c>
      <c r="K224" s="109">
        <v>22</v>
      </c>
      <c r="L224" s="109" t="s">
        <v>512</v>
      </c>
      <c r="M224" s="137">
        <f>N223</f>
        <v>12</v>
      </c>
      <c r="N224" s="133">
        <v>13.5</v>
      </c>
      <c r="O224" s="132">
        <f t="shared" si="44"/>
        <v>12.75</v>
      </c>
      <c r="P224" s="109"/>
      <c r="Q224" s="133">
        <v>15.53</v>
      </c>
      <c r="R224" s="133">
        <v>25.14</v>
      </c>
      <c r="S224" s="133">
        <v>15.86</v>
      </c>
      <c r="T224" s="133">
        <v>9.2800000000000011</v>
      </c>
      <c r="U224" s="133"/>
      <c r="V224" s="119"/>
      <c r="W224" s="120"/>
      <c r="X224" s="121"/>
      <c r="Y224" s="121"/>
      <c r="Z224" s="121"/>
      <c r="AA224" s="121"/>
      <c r="AB224" s="121"/>
      <c r="AC224" s="121"/>
      <c r="AD224" s="121"/>
      <c r="AE224" s="121"/>
      <c r="AF224" s="121"/>
      <c r="AG224" s="121"/>
      <c r="AH224" s="121"/>
      <c r="AI224" s="121"/>
      <c r="AJ224" s="121"/>
      <c r="AK224" s="121"/>
      <c r="AL224" s="121"/>
      <c r="AM224" s="121"/>
      <c r="AN224" s="121"/>
      <c r="AO224" s="121"/>
      <c r="AP224" s="121">
        <v>1.1599999999999999</v>
      </c>
      <c r="AQ224" s="121">
        <v>39.36</v>
      </c>
      <c r="AR224" s="121">
        <v>59.48</v>
      </c>
      <c r="AS224" s="121"/>
      <c r="AT224" s="121"/>
      <c r="AU224" s="121"/>
      <c r="AV224" s="121"/>
      <c r="AW224" s="133"/>
      <c r="AX224" s="119"/>
      <c r="AY224" s="120"/>
      <c r="AZ224" s="121"/>
      <c r="BA224" s="120"/>
      <c r="BB224" s="121"/>
      <c r="BC224" s="121"/>
      <c r="BD224" s="121"/>
      <c r="BE224" s="120"/>
      <c r="BF224" s="120"/>
      <c r="BG224" s="120"/>
      <c r="BH224" s="120"/>
      <c r="BI224" s="119"/>
      <c r="BJ224" s="119"/>
      <c r="BK224" s="121"/>
      <c r="BL224" s="121"/>
      <c r="BM224" s="121"/>
      <c r="BN224" s="121"/>
      <c r="BO224" s="121"/>
      <c r="BP224" s="121"/>
      <c r="BQ224" s="121"/>
      <c r="BR224" s="121"/>
      <c r="BS224" s="134"/>
      <c r="BT224" s="109"/>
      <c r="BU224" s="135">
        <f>VLOOKUP(D224,EXPLORACION!$A$2:$P$529,15,FALSE)</f>
        <v>4960884.7587000001</v>
      </c>
      <c r="BV224" s="135">
        <f>VLOOKUP(D224,EXPLORACION!$A$2:$P$529,16,FALSE)</f>
        <v>2172305.7612999999</v>
      </c>
      <c r="BW224" s="229"/>
    </row>
    <row r="225" spans="1:75" s="143" customFormat="1" ht="13.5" hidden="1" customHeight="1">
      <c r="A225" s="130" t="str">
        <f t="shared" si="39"/>
        <v>UPT2S1E10M10</v>
      </c>
      <c r="B225" s="130" t="str">
        <f t="shared" si="40"/>
        <v>UPT2S1E10</v>
      </c>
      <c r="C225" s="130" t="str">
        <f t="shared" si="41"/>
        <v>UPT2S1M10</v>
      </c>
      <c r="D225" s="130" t="str">
        <f t="shared" si="42"/>
        <v>UPT2S1</v>
      </c>
      <c r="E225" s="130" t="str">
        <f t="shared" si="43"/>
        <v>UPT2</v>
      </c>
      <c r="F225" s="131" t="s">
        <v>277</v>
      </c>
      <c r="G225" s="131">
        <v>2</v>
      </c>
      <c r="H225" s="109">
        <v>1</v>
      </c>
      <c r="I225" s="109" t="s">
        <v>13</v>
      </c>
      <c r="J225" s="109">
        <v>10</v>
      </c>
      <c r="K225" s="109">
        <v>10</v>
      </c>
      <c r="L225" s="109"/>
      <c r="M225" s="109">
        <v>8.5</v>
      </c>
      <c r="N225" s="109">
        <v>8.9499999999999993</v>
      </c>
      <c r="O225" s="132">
        <f t="shared" si="44"/>
        <v>8.7249999999999996</v>
      </c>
      <c r="P225" s="109" t="s">
        <v>12</v>
      </c>
      <c r="Q225" s="133">
        <v>15.23</v>
      </c>
      <c r="R225" s="133">
        <v>50.36</v>
      </c>
      <c r="S225" s="133">
        <v>22.14</v>
      </c>
      <c r="T225" s="133">
        <f>R225-S225</f>
        <v>28.22</v>
      </c>
      <c r="U225" s="133"/>
      <c r="V225" s="119"/>
      <c r="W225" s="120"/>
      <c r="X225" s="121"/>
      <c r="Y225" s="121"/>
      <c r="Z225" s="121"/>
      <c r="AA225" s="121"/>
      <c r="AB225" s="121"/>
      <c r="AC225" s="121"/>
      <c r="AD225" s="121"/>
      <c r="AE225" s="121"/>
      <c r="AF225" s="121"/>
      <c r="AG225" s="121"/>
      <c r="AH225" s="121"/>
      <c r="AI225" s="121"/>
      <c r="AJ225" s="121"/>
      <c r="AK225" s="121"/>
      <c r="AL225" s="121"/>
      <c r="AM225" s="121"/>
      <c r="AN225" s="121"/>
      <c r="AO225" s="121"/>
      <c r="AP225" s="136">
        <v>2.2999999999999998</v>
      </c>
      <c r="AQ225" s="136">
        <v>7.77</v>
      </c>
      <c r="AR225" s="136">
        <v>89.92</v>
      </c>
      <c r="AS225" s="121"/>
      <c r="AT225" s="121"/>
      <c r="AU225" s="121"/>
      <c r="AV225" s="121"/>
      <c r="AW225" s="133"/>
      <c r="AX225" s="119"/>
      <c r="AY225" s="120"/>
      <c r="AZ225" s="121"/>
      <c r="BA225" s="120"/>
      <c r="BB225" s="121"/>
      <c r="BC225" s="121"/>
      <c r="BD225" s="121"/>
      <c r="BE225" s="120"/>
      <c r="BF225" s="120"/>
      <c r="BG225" s="120"/>
      <c r="BH225" s="120"/>
      <c r="BI225" s="119"/>
      <c r="BJ225" s="119"/>
      <c r="BK225" s="121"/>
      <c r="BL225" s="121"/>
      <c r="BM225" s="121"/>
      <c r="BN225" s="121"/>
      <c r="BO225" s="121"/>
      <c r="BP225" s="121"/>
      <c r="BQ225" s="121"/>
      <c r="BR225" s="121"/>
      <c r="BS225" s="134"/>
      <c r="BT225" s="109"/>
      <c r="BU225" s="135">
        <f>VLOOKUP(D225,EXPLORACION!$A$2:$P$529,15,FALSE)</f>
        <v>4960703.0921999998</v>
      </c>
      <c r="BV225" s="135">
        <f>VLOOKUP(D225,EXPLORACION!$A$2:$P$529,16,FALSE)</f>
        <v>2172403.0090999999</v>
      </c>
      <c r="BW225" s="229"/>
    </row>
    <row r="226" spans="1:75" s="143" customFormat="1" ht="13.5" hidden="1" customHeight="1">
      <c r="A226" s="130" t="str">
        <f t="shared" si="39"/>
        <v>UPT2S1E17M17</v>
      </c>
      <c r="B226" s="130" t="str">
        <f t="shared" si="40"/>
        <v>UPT2S1E17</v>
      </c>
      <c r="C226" s="130" t="str">
        <f t="shared" si="41"/>
        <v>UPT2S1M17</v>
      </c>
      <c r="D226" s="130" t="str">
        <f t="shared" si="42"/>
        <v>UPT2S1</v>
      </c>
      <c r="E226" s="130" t="str">
        <f t="shared" si="43"/>
        <v>UPT2</v>
      </c>
      <c r="F226" s="131" t="s">
        <v>277</v>
      </c>
      <c r="G226" s="131">
        <v>2</v>
      </c>
      <c r="H226" s="109">
        <v>1</v>
      </c>
      <c r="I226" s="109" t="s">
        <v>13</v>
      </c>
      <c r="J226" s="109">
        <v>17</v>
      </c>
      <c r="K226" s="109">
        <v>17</v>
      </c>
      <c r="L226" s="109"/>
      <c r="M226" s="109">
        <v>13.2</v>
      </c>
      <c r="N226" s="109">
        <v>13.65</v>
      </c>
      <c r="O226" s="132">
        <f t="shared" si="44"/>
        <v>13.425000000000001</v>
      </c>
      <c r="P226" s="109" t="s">
        <v>284</v>
      </c>
      <c r="Q226" s="133">
        <v>14.53</v>
      </c>
      <c r="R226" s="133">
        <v>41.93</v>
      </c>
      <c r="S226" s="133">
        <v>20.100000000000001</v>
      </c>
      <c r="T226" s="133">
        <f>R226-S226</f>
        <v>21.83</v>
      </c>
      <c r="U226" s="133">
        <v>2.14</v>
      </c>
      <c r="V226" s="119"/>
      <c r="W226" s="120"/>
      <c r="X226" s="121"/>
      <c r="Y226" s="121"/>
      <c r="Z226" s="121"/>
      <c r="AA226" s="121"/>
      <c r="AB226" s="121"/>
      <c r="AC226" s="121"/>
      <c r="AD226" s="121"/>
      <c r="AE226" s="121"/>
      <c r="AF226" s="121"/>
      <c r="AG226" s="121"/>
      <c r="AH226" s="121"/>
      <c r="AI226" s="121"/>
      <c r="AJ226" s="121"/>
      <c r="AK226" s="121"/>
      <c r="AL226" s="121"/>
      <c r="AM226" s="121"/>
      <c r="AN226" s="121"/>
      <c r="AO226" s="121"/>
      <c r="AP226" s="136">
        <v>0.12</v>
      </c>
      <c r="AQ226" s="136">
        <v>3.48</v>
      </c>
      <c r="AR226" s="136">
        <v>96.4</v>
      </c>
      <c r="AS226" s="121"/>
      <c r="AT226" s="121"/>
      <c r="AU226" s="121"/>
      <c r="AV226" s="121"/>
      <c r="AW226" s="133"/>
      <c r="AX226" s="119"/>
      <c r="AY226" s="120"/>
      <c r="AZ226" s="121"/>
      <c r="BA226" s="120"/>
      <c r="BB226" s="121"/>
      <c r="BC226" s="121"/>
      <c r="BD226" s="121"/>
      <c r="BE226" s="120"/>
      <c r="BF226" s="120"/>
      <c r="BG226" s="120"/>
      <c r="BH226" s="120"/>
      <c r="BI226" s="119"/>
      <c r="BJ226" s="119"/>
      <c r="BK226" s="121"/>
      <c r="BL226" s="121"/>
      <c r="BM226" s="121"/>
      <c r="BN226" s="121"/>
      <c r="BO226" s="121"/>
      <c r="BP226" s="121"/>
      <c r="BQ226" s="121"/>
      <c r="BR226" s="121"/>
      <c r="BS226" s="134"/>
      <c r="BT226" s="109"/>
      <c r="BU226" s="135">
        <f>VLOOKUP(D226,EXPLORACION!$A$2:$P$529,15,FALSE)</f>
        <v>4960703.0921999998</v>
      </c>
      <c r="BV226" s="135">
        <f>VLOOKUP(D226,EXPLORACION!$A$2:$P$529,16,FALSE)</f>
        <v>2172403.0090999999</v>
      </c>
      <c r="BW226" s="229"/>
    </row>
    <row r="227" spans="1:75" s="143" customFormat="1" ht="13.5" hidden="1" customHeight="1">
      <c r="A227" s="130" t="str">
        <f t="shared" si="39"/>
        <v>UPT2S2E25M25</v>
      </c>
      <c r="B227" s="130" t="str">
        <f t="shared" si="40"/>
        <v>UPT2S2E25</v>
      </c>
      <c r="C227" s="130" t="str">
        <f t="shared" si="41"/>
        <v>UPT2S2M25</v>
      </c>
      <c r="D227" s="130" t="str">
        <f t="shared" si="42"/>
        <v>UPT2S2</v>
      </c>
      <c r="E227" s="130" t="str">
        <f t="shared" si="43"/>
        <v>UPT2</v>
      </c>
      <c r="F227" s="131" t="s">
        <v>277</v>
      </c>
      <c r="G227" s="131">
        <v>2</v>
      </c>
      <c r="H227" s="109">
        <v>2</v>
      </c>
      <c r="I227" s="109" t="s">
        <v>13</v>
      </c>
      <c r="J227" s="109">
        <v>25</v>
      </c>
      <c r="K227" s="109">
        <v>25</v>
      </c>
      <c r="L227" s="109" t="s">
        <v>221</v>
      </c>
      <c r="M227" s="137">
        <f>N226</f>
        <v>13.65</v>
      </c>
      <c r="N227" s="133">
        <v>15</v>
      </c>
      <c r="O227" s="132">
        <f t="shared" si="44"/>
        <v>14.324999999999999</v>
      </c>
      <c r="P227" s="109"/>
      <c r="Q227" s="133">
        <v>7.74</v>
      </c>
      <c r="R227" s="133"/>
      <c r="S227" s="133"/>
      <c r="T227" s="133"/>
      <c r="U227" s="133"/>
      <c r="V227" s="119"/>
      <c r="W227" s="120"/>
      <c r="X227" s="121"/>
      <c r="Y227" s="121"/>
      <c r="Z227" s="121"/>
      <c r="AA227" s="121"/>
      <c r="AB227" s="121"/>
      <c r="AC227" s="121"/>
      <c r="AD227" s="121"/>
      <c r="AE227" s="121"/>
      <c r="AF227" s="121"/>
      <c r="AG227" s="121"/>
      <c r="AH227" s="121"/>
      <c r="AI227" s="121"/>
      <c r="AJ227" s="121"/>
      <c r="AK227" s="121"/>
      <c r="AL227" s="121"/>
      <c r="AM227" s="121"/>
      <c r="AN227" s="121"/>
      <c r="AO227" s="121"/>
      <c r="AP227" s="121"/>
      <c r="AQ227" s="121"/>
      <c r="AR227" s="121"/>
      <c r="AS227" s="121"/>
      <c r="AT227" s="121"/>
      <c r="AU227" s="121"/>
      <c r="AV227" s="121"/>
      <c r="AW227" s="133"/>
      <c r="AX227" s="119"/>
      <c r="AY227" s="120"/>
      <c r="AZ227" s="121"/>
      <c r="BA227" s="120"/>
      <c r="BB227" s="121"/>
      <c r="BC227" s="121"/>
      <c r="BD227" s="121"/>
      <c r="BE227" s="120"/>
      <c r="BF227" s="120"/>
      <c r="BG227" s="120"/>
      <c r="BH227" s="120"/>
      <c r="BI227" s="119"/>
      <c r="BJ227" s="119"/>
      <c r="BK227" s="121"/>
      <c r="BL227" s="121"/>
      <c r="BM227" s="121"/>
      <c r="BN227" s="121"/>
      <c r="BO227" s="121"/>
      <c r="BP227" s="121"/>
      <c r="BQ227" s="121"/>
      <c r="BR227" s="121"/>
      <c r="BS227" s="134"/>
      <c r="BT227" s="109"/>
      <c r="BU227" s="135">
        <f>VLOOKUP(D227,EXPLORACION!$A$2:$P$529,15,FALSE)</f>
        <v>4960884.7587000001</v>
      </c>
      <c r="BV227" s="135">
        <f>VLOOKUP(D227,EXPLORACION!$A$2:$P$529,16,FALSE)</f>
        <v>2172305.7612999999</v>
      </c>
      <c r="BW227" s="229"/>
    </row>
    <row r="228" spans="1:75" s="143" customFormat="1" ht="13.5" hidden="1" customHeight="1">
      <c r="A228" s="130" t="str">
        <f t="shared" si="39"/>
        <v>UPT2S2E14M14</v>
      </c>
      <c r="B228" s="130" t="str">
        <f t="shared" si="40"/>
        <v>UPT2S2E14</v>
      </c>
      <c r="C228" s="130" t="str">
        <f t="shared" si="41"/>
        <v>UPT2S2M14</v>
      </c>
      <c r="D228" s="130" t="str">
        <f t="shared" si="42"/>
        <v>UPT2S2</v>
      </c>
      <c r="E228" s="130" t="str">
        <f t="shared" si="43"/>
        <v>UPT2</v>
      </c>
      <c r="F228" s="131" t="s">
        <v>277</v>
      </c>
      <c r="G228" s="131">
        <v>2</v>
      </c>
      <c r="H228" s="109">
        <v>2</v>
      </c>
      <c r="I228" s="109" t="s">
        <v>13</v>
      </c>
      <c r="J228" s="109">
        <v>14</v>
      </c>
      <c r="K228" s="109">
        <v>14</v>
      </c>
      <c r="L228" s="109" t="s">
        <v>221</v>
      </c>
      <c r="M228" s="137">
        <f>N227</f>
        <v>15</v>
      </c>
      <c r="N228" s="133">
        <v>9.8000000000000007</v>
      </c>
      <c r="O228" s="132">
        <f t="shared" si="44"/>
        <v>12.4</v>
      </c>
      <c r="P228" s="109"/>
      <c r="Q228" s="133">
        <v>6.57</v>
      </c>
      <c r="R228" s="133"/>
      <c r="S228" s="133"/>
      <c r="T228" s="133"/>
      <c r="U228" s="133" t="s">
        <v>540</v>
      </c>
      <c r="V228" s="119"/>
      <c r="W228" s="120"/>
      <c r="X228" s="121"/>
      <c r="Y228" s="121"/>
      <c r="Z228" s="121"/>
      <c r="AA228" s="121"/>
      <c r="AB228" s="121"/>
      <c r="AC228" s="121"/>
      <c r="AD228" s="121"/>
      <c r="AE228" s="121"/>
      <c r="AF228" s="121"/>
      <c r="AG228" s="121"/>
      <c r="AH228" s="121"/>
      <c r="AI228" s="121"/>
      <c r="AJ228" s="121"/>
      <c r="AK228" s="121"/>
      <c r="AL228" s="121"/>
      <c r="AM228" s="121"/>
      <c r="AN228" s="121"/>
      <c r="AO228" s="121"/>
      <c r="AP228" s="121"/>
      <c r="AQ228" s="121"/>
      <c r="AR228" s="121"/>
      <c r="AS228" s="121"/>
      <c r="AT228" s="121"/>
      <c r="AU228" s="121"/>
      <c r="AV228" s="121"/>
      <c r="AW228" s="133">
        <v>282.39</v>
      </c>
      <c r="AX228" s="119"/>
      <c r="AY228" s="120"/>
      <c r="AZ228" s="121"/>
      <c r="BA228" s="120"/>
      <c r="BB228" s="121"/>
      <c r="BC228" s="121"/>
      <c r="BD228" s="121"/>
      <c r="BE228" s="120"/>
      <c r="BF228" s="120"/>
      <c r="BG228" s="120"/>
      <c r="BH228" s="120"/>
      <c r="BI228" s="119"/>
      <c r="BJ228" s="119"/>
      <c r="BK228" s="121"/>
      <c r="BL228" s="121"/>
      <c r="BM228" s="121"/>
      <c r="BN228" s="121"/>
      <c r="BO228" s="121"/>
      <c r="BP228" s="121"/>
      <c r="BQ228" s="121"/>
      <c r="BR228" s="121"/>
      <c r="BS228" s="134"/>
      <c r="BT228" s="109"/>
      <c r="BU228" s="135">
        <f>VLOOKUP(D228,EXPLORACION!$A$2:$P$529,15,FALSE)</f>
        <v>4960884.7587000001</v>
      </c>
      <c r="BV228" s="135">
        <f>VLOOKUP(D228,EXPLORACION!$A$2:$P$529,16,FALSE)</f>
        <v>2172305.7612999999</v>
      </c>
      <c r="BW228" s="229"/>
    </row>
    <row r="229" spans="1:75" s="143" customFormat="1" ht="13.5" hidden="1" customHeight="1">
      <c r="A229" s="130" t="str">
        <f t="shared" si="39"/>
        <v>UPT2S2E1M1</v>
      </c>
      <c r="B229" s="130" t="str">
        <f t="shared" si="40"/>
        <v>UPT2S2E1</v>
      </c>
      <c r="C229" s="130" t="str">
        <f t="shared" si="41"/>
        <v>UPT2S2M1</v>
      </c>
      <c r="D229" s="130" t="str">
        <f t="shared" si="42"/>
        <v>UPT2S2</v>
      </c>
      <c r="E229" s="130" t="str">
        <f t="shared" si="43"/>
        <v>UPT2</v>
      </c>
      <c r="F229" s="131" t="s">
        <v>277</v>
      </c>
      <c r="G229" s="131">
        <v>2</v>
      </c>
      <c r="H229" s="109">
        <v>2</v>
      </c>
      <c r="I229" s="109" t="s">
        <v>13</v>
      </c>
      <c r="J229" s="109">
        <v>1</v>
      </c>
      <c r="K229" s="109">
        <v>1</v>
      </c>
      <c r="L229" s="109" t="s">
        <v>512</v>
      </c>
      <c r="M229" s="137">
        <v>0</v>
      </c>
      <c r="N229" s="133">
        <v>1.5</v>
      </c>
      <c r="O229" s="132">
        <f t="shared" si="44"/>
        <v>0.75</v>
      </c>
      <c r="P229" s="109"/>
      <c r="Q229" s="133">
        <v>4.96</v>
      </c>
      <c r="R229" s="133"/>
      <c r="S229" s="133"/>
      <c r="T229" s="133"/>
      <c r="U229" s="133"/>
      <c r="V229" s="119"/>
      <c r="W229" s="120"/>
      <c r="X229" s="121"/>
      <c r="Y229" s="121"/>
      <c r="Z229" s="121"/>
      <c r="AA229" s="121"/>
      <c r="AB229" s="121"/>
      <c r="AC229" s="121"/>
      <c r="AD229" s="121"/>
      <c r="AE229" s="121"/>
      <c r="AF229" s="121"/>
      <c r="AG229" s="121"/>
      <c r="AH229" s="121"/>
      <c r="AI229" s="121"/>
      <c r="AJ229" s="121"/>
      <c r="AK229" s="121"/>
      <c r="AL229" s="121"/>
      <c r="AM229" s="121"/>
      <c r="AN229" s="121"/>
      <c r="AO229" s="121"/>
      <c r="AP229" s="121"/>
      <c r="AQ229" s="121"/>
      <c r="AR229" s="121"/>
      <c r="AS229" s="121"/>
      <c r="AT229" s="121"/>
      <c r="AU229" s="121"/>
      <c r="AV229" s="121"/>
      <c r="AW229" s="133"/>
      <c r="AX229" s="119"/>
      <c r="AY229" s="120"/>
      <c r="AZ229" s="121"/>
      <c r="BA229" s="120"/>
      <c r="BB229" s="121"/>
      <c r="BC229" s="121"/>
      <c r="BD229" s="121"/>
      <c r="BE229" s="120"/>
      <c r="BF229" s="120"/>
      <c r="BG229" s="120"/>
      <c r="BH229" s="120"/>
      <c r="BI229" s="119"/>
      <c r="BJ229" s="119"/>
      <c r="BK229" s="121"/>
      <c r="BL229" s="121"/>
      <c r="BM229" s="121"/>
      <c r="BN229" s="121"/>
      <c r="BO229" s="121"/>
      <c r="BP229" s="121"/>
      <c r="BQ229" s="121"/>
      <c r="BR229" s="121"/>
      <c r="BS229" s="134"/>
      <c r="BT229" s="109"/>
      <c r="BU229" s="135">
        <f>VLOOKUP(D229,EXPLORACION!$A$2:$P$529,15,FALSE)</f>
        <v>4960884.7587000001</v>
      </c>
      <c r="BV229" s="135">
        <f>VLOOKUP(D229,EXPLORACION!$A$2:$P$529,16,FALSE)</f>
        <v>2172305.7612999999</v>
      </c>
      <c r="BW229" s="229"/>
    </row>
    <row r="230" spans="1:75" s="143" customFormat="1" ht="13.5" hidden="1" customHeight="1">
      <c r="A230" s="130" t="str">
        <f t="shared" si="39"/>
        <v>UPT2S2E19M19</v>
      </c>
      <c r="B230" s="130" t="str">
        <f t="shared" si="40"/>
        <v>UPT2S2E19</v>
      </c>
      <c r="C230" s="130" t="str">
        <f t="shared" si="41"/>
        <v>UPT2S2M19</v>
      </c>
      <c r="D230" s="130" t="str">
        <f t="shared" si="42"/>
        <v>UPT2S2</v>
      </c>
      <c r="E230" s="130" t="str">
        <f t="shared" si="43"/>
        <v>UPT2</v>
      </c>
      <c r="F230" s="131" t="s">
        <v>277</v>
      </c>
      <c r="G230" s="131">
        <v>2</v>
      </c>
      <c r="H230" s="109">
        <v>2</v>
      </c>
      <c r="I230" s="109" t="s">
        <v>13</v>
      </c>
      <c r="J230" s="109">
        <v>19</v>
      </c>
      <c r="K230" s="109">
        <v>19</v>
      </c>
      <c r="L230" s="109" t="s">
        <v>221</v>
      </c>
      <c r="M230" s="137">
        <f>N229</f>
        <v>1.5</v>
      </c>
      <c r="N230" s="133">
        <v>12.5</v>
      </c>
      <c r="O230" s="132">
        <f t="shared" si="44"/>
        <v>7</v>
      </c>
      <c r="P230" s="109"/>
      <c r="Q230" s="133">
        <v>4.5599999999999996</v>
      </c>
      <c r="R230" s="133"/>
      <c r="S230" s="133"/>
      <c r="T230" s="133"/>
      <c r="U230" s="133" t="s">
        <v>541</v>
      </c>
      <c r="V230" s="119"/>
      <c r="W230" s="120"/>
      <c r="X230" s="121"/>
      <c r="Y230" s="121"/>
      <c r="Z230" s="121"/>
      <c r="AA230" s="121"/>
      <c r="AB230" s="121"/>
      <c r="AC230" s="121"/>
      <c r="AD230" s="121"/>
      <c r="AE230" s="121"/>
      <c r="AF230" s="121"/>
      <c r="AG230" s="121"/>
      <c r="AH230" s="121"/>
      <c r="AI230" s="121"/>
      <c r="AJ230" s="121"/>
      <c r="AK230" s="121"/>
      <c r="AL230" s="121"/>
      <c r="AM230" s="121"/>
      <c r="AN230" s="121"/>
      <c r="AO230" s="121"/>
      <c r="AP230" s="121"/>
      <c r="AQ230" s="121"/>
      <c r="AR230" s="121"/>
      <c r="AS230" s="121"/>
      <c r="AT230" s="121"/>
      <c r="AU230" s="121"/>
      <c r="AV230" s="121"/>
      <c r="AW230" s="133">
        <v>306.88</v>
      </c>
      <c r="AX230" s="119"/>
      <c r="AY230" s="120"/>
      <c r="AZ230" s="121"/>
      <c r="BA230" s="120"/>
      <c r="BB230" s="121"/>
      <c r="BC230" s="121"/>
      <c r="BD230" s="121"/>
      <c r="BE230" s="120"/>
      <c r="BF230" s="120"/>
      <c r="BG230" s="120"/>
      <c r="BH230" s="120"/>
      <c r="BI230" s="119"/>
      <c r="BJ230" s="119"/>
      <c r="BK230" s="121"/>
      <c r="BL230" s="121"/>
      <c r="BM230" s="121"/>
      <c r="BN230" s="121"/>
      <c r="BO230" s="121"/>
      <c r="BP230" s="121"/>
      <c r="BQ230" s="121"/>
      <c r="BR230" s="121"/>
      <c r="BS230" s="134"/>
      <c r="BT230" s="109"/>
      <c r="BU230" s="135">
        <f>VLOOKUP(D230,EXPLORACION!$A$2:$P$529,15,FALSE)</f>
        <v>4960884.7587000001</v>
      </c>
      <c r="BV230" s="135">
        <f>VLOOKUP(D230,EXPLORACION!$A$2:$P$529,16,FALSE)</f>
        <v>2172305.7612999999</v>
      </c>
      <c r="BW230" s="229"/>
    </row>
    <row r="231" spans="1:75" s="143" customFormat="1" ht="13.5" hidden="1" customHeight="1">
      <c r="A231" s="130" t="str">
        <f t="shared" si="39"/>
        <v>UPT2S1E2M2</v>
      </c>
      <c r="B231" s="130" t="str">
        <f t="shared" si="40"/>
        <v>UPT2S1E2</v>
      </c>
      <c r="C231" s="130" t="str">
        <f t="shared" si="41"/>
        <v>UPT2S1M2</v>
      </c>
      <c r="D231" s="130" t="str">
        <f t="shared" si="42"/>
        <v>UPT2S1</v>
      </c>
      <c r="E231" s="130" t="str">
        <f t="shared" si="43"/>
        <v>UPT2</v>
      </c>
      <c r="F231" s="131" t="s">
        <v>277</v>
      </c>
      <c r="G231" s="131">
        <v>2</v>
      </c>
      <c r="H231" s="109">
        <v>1</v>
      </c>
      <c r="I231" s="109" t="s">
        <v>13</v>
      </c>
      <c r="J231" s="109">
        <v>2</v>
      </c>
      <c r="K231" s="109">
        <v>2</v>
      </c>
      <c r="L231" s="109" t="s">
        <v>512</v>
      </c>
      <c r="M231" s="109">
        <v>1.5</v>
      </c>
      <c r="N231" s="109">
        <v>2.7</v>
      </c>
      <c r="O231" s="132">
        <f t="shared" si="44"/>
        <v>2.1</v>
      </c>
      <c r="P231" s="109"/>
      <c r="Q231" s="133"/>
      <c r="R231" s="133"/>
      <c r="S231" s="133"/>
      <c r="T231" s="133"/>
      <c r="U231" s="133"/>
      <c r="V231" s="119"/>
      <c r="W231" s="120"/>
      <c r="X231" s="121"/>
      <c r="Y231" s="121"/>
      <c r="Z231" s="121"/>
      <c r="AA231" s="121"/>
      <c r="AB231" s="121"/>
      <c r="AC231" s="121"/>
      <c r="AD231" s="121"/>
      <c r="AE231" s="121"/>
      <c r="AF231" s="121"/>
      <c r="AG231" s="121"/>
      <c r="AH231" s="121"/>
      <c r="AI231" s="121"/>
      <c r="AJ231" s="121"/>
      <c r="AK231" s="121"/>
      <c r="AL231" s="121"/>
      <c r="AM231" s="121"/>
      <c r="AN231" s="121"/>
      <c r="AO231" s="121"/>
      <c r="AP231" s="136"/>
      <c r="AQ231" s="136"/>
      <c r="AR231" s="136"/>
      <c r="AS231" s="121"/>
      <c r="AT231" s="121"/>
      <c r="AU231" s="121"/>
      <c r="AV231" s="121"/>
      <c r="AW231" s="133"/>
      <c r="AX231" s="119"/>
      <c r="AY231" s="120"/>
      <c r="AZ231" s="121"/>
      <c r="BA231" s="120"/>
      <c r="BB231" s="121"/>
      <c r="BC231" s="121"/>
      <c r="BD231" s="121"/>
      <c r="BE231" s="120"/>
      <c r="BF231" s="120"/>
      <c r="BG231" s="120"/>
      <c r="BH231" s="120"/>
      <c r="BI231" s="119"/>
      <c r="BJ231" s="119"/>
      <c r="BK231" s="121"/>
      <c r="BL231" s="121"/>
      <c r="BM231" s="121"/>
      <c r="BN231" s="121"/>
      <c r="BO231" s="121"/>
      <c r="BP231" s="121"/>
      <c r="BQ231" s="121"/>
      <c r="BR231" s="121"/>
      <c r="BS231" s="134"/>
      <c r="BT231" s="109"/>
      <c r="BU231" s="135">
        <f>VLOOKUP(D231,EXPLORACION!$A$2:$P$529,15,FALSE)</f>
        <v>4960703.0921999998</v>
      </c>
      <c r="BV231" s="135">
        <f>VLOOKUP(D231,EXPLORACION!$A$2:$P$529,16,FALSE)</f>
        <v>2172403.0090999999</v>
      </c>
      <c r="BW231" s="229"/>
    </row>
    <row r="232" spans="1:75" s="143" customFormat="1" ht="13.5" hidden="1" customHeight="1">
      <c r="A232" s="130" t="str">
        <f t="shared" si="39"/>
        <v>UPT2S1E4M4</v>
      </c>
      <c r="B232" s="130" t="str">
        <f t="shared" si="40"/>
        <v>UPT2S1E4</v>
      </c>
      <c r="C232" s="130" t="str">
        <f t="shared" si="41"/>
        <v>UPT2S1M4</v>
      </c>
      <c r="D232" s="130" t="str">
        <f t="shared" si="42"/>
        <v>UPT2S1</v>
      </c>
      <c r="E232" s="130" t="str">
        <f t="shared" si="43"/>
        <v>UPT2</v>
      </c>
      <c r="F232" s="131" t="s">
        <v>277</v>
      </c>
      <c r="G232" s="131">
        <v>2</v>
      </c>
      <c r="H232" s="109">
        <v>1</v>
      </c>
      <c r="I232" s="109" t="s">
        <v>13</v>
      </c>
      <c r="J232" s="109">
        <v>4</v>
      </c>
      <c r="K232" s="109">
        <v>4</v>
      </c>
      <c r="L232" s="109" t="s">
        <v>512</v>
      </c>
      <c r="M232" s="109">
        <v>3.4</v>
      </c>
      <c r="N232" s="109">
        <v>4</v>
      </c>
      <c r="O232" s="132">
        <f t="shared" si="44"/>
        <v>3.7</v>
      </c>
      <c r="P232" s="109"/>
      <c r="Q232" s="133"/>
      <c r="R232" s="133"/>
      <c r="S232" s="133"/>
      <c r="T232" s="133"/>
      <c r="U232" s="133"/>
      <c r="V232" s="119"/>
      <c r="W232" s="120"/>
      <c r="X232" s="121"/>
      <c r="Y232" s="121"/>
      <c r="Z232" s="121"/>
      <c r="AA232" s="121"/>
      <c r="AB232" s="121"/>
      <c r="AC232" s="121"/>
      <c r="AD232" s="121"/>
      <c r="AE232" s="121"/>
      <c r="AF232" s="121"/>
      <c r="AG232" s="121"/>
      <c r="AH232" s="121"/>
      <c r="AI232" s="121"/>
      <c r="AJ232" s="121"/>
      <c r="AK232" s="121"/>
      <c r="AL232" s="121"/>
      <c r="AM232" s="121"/>
      <c r="AN232" s="121"/>
      <c r="AO232" s="121"/>
      <c r="AP232" s="136"/>
      <c r="AQ232" s="136"/>
      <c r="AR232" s="136"/>
      <c r="AS232" s="121"/>
      <c r="AT232" s="121"/>
      <c r="AU232" s="121"/>
      <c r="AV232" s="121"/>
      <c r="AW232" s="133"/>
      <c r="AX232" s="119"/>
      <c r="AY232" s="120"/>
      <c r="AZ232" s="121"/>
      <c r="BA232" s="120"/>
      <c r="BB232" s="121"/>
      <c r="BC232" s="121"/>
      <c r="BD232" s="121"/>
      <c r="BE232" s="120"/>
      <c r="BF232" s="120"/>
      <c r="BG232" s="120"/>
      <c r="BH232" s="120"/>
      <c r="BI232" s="119"/>
      <c r="BJ232" s="119"/>
      <c r="BK232" s="121"/>
      <c r="BL232" s="121"/>
      <c r="BM232" s="121"/>
      <c r="BN232" s="121"/>
      <c r="BO232" s="121"/>
      <c r="BP232" s="121"/>
      <c r="BQ232" s="121"/>
      <c r="BR232" s="121"/>
      <c r="BS232" s="134"/>
      <c r="BT232" s="109"/>
      <c r="BU232" s="135">
        <f>VLOOKUP(D232,EXPLORACION!$A$2:$P$529,15,FALSE)</f>
        <v>4960703.0921999998</v>
      </c>
      <c r="BV232" s="135">
        <f>VLOOKUP(D232,EXPLORACION!$A$2:$P$529,16,FALSE)</f>
        <v>2172403.0090999999</v>
      </c>
      <c r="BW232" s="229"/>
    </row>
    <row r="233" spans="1:75" s="143" customFormat="1" ht="13.5" hidden="1" customHeight="1">
      <c r="A233" s="130" t="str">
        <f t="shared" si="39"/>
        <v>UPT2S1E5M5</v>
      </c>
      <c r="B233" s="130" t="str">
        <f t="shared" si="40"/>
        <v>UPT2S1E5</v>
      </c>
      <c r="C233" s="130" t="str">
        <f t="shared" si="41"/>
        <v>UPT2S1M5</v>
      </c>
      <c r="D233" s="130" t="str">
        <f t="shared" si="42"/>
        <v>UPT2S1</v>
      </c>
      <c r="E233" s="130" t="str">
        <f t="shared" si="43"/>
        <v>UPT2</v>
      </c>
      <c r="F233" s="131" t="s">
        <v>277</v>
      </c>
      <c r="G233" s="131">
        <v>2</v>
      </c>
      <c r="H233" s="109">
        <v>1</v>
      </c>
      <c r="I233" s="109" t="s">
        <v>13</v>
      </c>
      <c r="J233" s="109">
        <v>5</v>
      </c>
      <c r="K233" s="109">
        <v>5</v>
      </c>
      <c r="L233" s="109" t="s">
        <v>512</v>
      </c>
      <c r="M233" s="109">
        <v>4</v>
      </c>
      <c r="N233" s="109">
        <v>4.45</v>
      </c>
      <c r="O233" s="132">
        <f t="shared" si="44"/>
        <v>4.2249999999999996</v>
      </c>
      <c r="P233" s="109"/>
      <c r="Q233" s="133"/>
      <c r="R233" s="133"/>
      <c r="S233" s="133"/>
      <c r="T233" s="133"/>
      <c r="U233" s="133"/>
      <c r="V233" s="119"/>
      <c r="W233" s="120"/>
      <c r="X233" s="121"/>
      <c r="Y233" s="121"/>
      <c r="Z233" s="121"/>
      <c r="AA233" s="121"/>
      <c r="AB233" s="121"/>
      <c r="AC233" s="121"/>
      <c r="AD233" s="121"/>
      <c r="AE233" s="121"/>
      <c r="AF233" s="121"/>
      <c r="AG233" s="121"/>
      <c r="AH233" s="121"/>
      <c r="AI233" s="121"/>
      <c r="AJ233" s="121"/>
      <c r="AK233" s="121"/>
      <c r="AL233" s="121"/>
      <c r="AM233" s="121"/>
      <c r="AN233" s="121"/>
      <c r="AO233" s="121"/>
      <c r="AP233" s="136"/>
      <c r="AQ233" s="136"/>
      <c r="AR233" s="136"/>
      <c r="AS233" s="121"/>
      <c r="AT233" s="121"/>
      <c r="AU233" s="121"/>
      <c r="AV233" s="121"/>
      <c r="AW233" s="133"/>
      <c r="AX233" s="119"/>
      <c r="AY233" s="120"/>
      <c r="AZ233" s="121"/>
      <c r="BA233" s="120"/>
      <c r="BB233" s="121"/>
      <c r="BC233" s="121"/>
      <c r="BD233" s="121"/>
      <c r="BE233" s="120"/>
      <c r="BF233" s="120"/>
      <c r="BG233" s="120"/>
      <c r="BH233" s="120"/>
      <c r="BI233" s="119"/>
      <c r="BJ233" s="119"/>
      <c r="BK233" s="121"/>
      <c r="BL233" s="121"/>
      <c r="BM233" s="121"/>
      <c r="BN233" s="121"/>
      <c r="BO233" s="121"/>
      <c r="BP233" s="121"/>
      <c r="BQ233" s="121"/>
      <c r="BR233" s="121"/>
      <c r="BS233" s="134"/>
      <c r="BT233" s="109"/>
      <c r="BU233" s="135">
        <f>VLOOKUP(D233,EXPLORACION!$A$2:$P$529,15,FALSE)</f>
        <v>4960703.0921999998</v>
      </c>
      <c r="BV233" s="135">
        <f>VLOOKUP(D233,EXPLORACION!$A$2:$P$529,16,FALSE)</f>
        <v>2172403.0090999999</v>
      </c>
      <c r="BW233" s="229"/>
    </row>
    <row r="234" spans="1:75" s="143" customFormat="1" ht="13.5" hidden="1" customHeight="1">
      <c r="A234" s="130" t="str">
        <f t="shared" si="39"/>
        <v>UPT2S1E7M7</v>
      </c>
      <c r="B234" s="130" t="str">
        <f t="shared" si="40"/>
        <v>UPT2S1E7</v>
      </c>
      <c r="C234" s="130" t="str">
        <f t="shared" si="41"/>
        <v>UPT2S1M7</v>
      </c>
      <c r="D234" s="130" t="str">
        <f t="shared" si="42"/>
        <v>UPT2S1</v>
      </c>
      <c r="E234" s="130" t="str">
        <f t="shared" si="43"/>
        <v>UPT2</v>
      </c>
      <c r="F234" s="131" t="s">
        <v>277</v>
      </c>
      <c r="G234" s="131">
        <v>2</v>
      </c>
      <c r="H234" s="109">
        <v>1</v>
      </c>
      <c r="I234" s="109" t="s">
        <v>13</v>
      </c>
      <c r="J234" s="109">
        <v>7</v>
      </c>
      <c r="K234" s="109">
        <v>7</v>
      </c>
      <c r="L234" s="109"/>
      <c r="M234" s="109">
        <v>5.5</v>
      </c>
      <c r="N234" s="109">
        <v>6.1</v>
      </c>
      <c r="O234" s="132">
        <f t="shared" si="44"/>
        <v>5.8</v>
      </c>
      <c r="P234" s="109"/>
      <c r="Q234" s="133"/>
      <c r="R234" s="133"/>
      <c r="S234" s="133"/>
      <c r="T234" s="133"/>
      <c r="U234" s="133"/>
      <c r="V234" s="119"/>
      <c r="W234" s="120"/>
      <c r="X234" s="121"/>
      <c r="Y234" s="121"/>
      <c r="Z234" s="121"/>
      <c r="AA234" s="121"/>
      <c r="AB234" s="121"/>
      <c r="AC234" s="121"/>
      <c r="AD234" s="121"/>
      <c r="AE234" s="121"/>
      <c r="AF234" s="121"/>
      <c r="AG234" s="121"/>
      <c r="AH234" s="121"/>
      <c r="AI234" s="121"/>
      <c r="AJ234" s="121"/>
      <c r="AK234" s="121"/>
      <c r="AL234" s="121"/>
      <c r="AM234" s="121"/>
      <c r="AN234" s="121"/>
      <c r="AO234" s="121"/>
      <c r="AP234" s="136"/>
      <c r="AQ234" s="136"/>
      <c r="AR234" s="136"/>
      <c r="AS234" s="121"/>
      <c r="AT234" s="121"/>
      <c r="AU234" s="121"/>
      <c r="AV234" s="121"/>
      <c r="AW234" s="133"/>
      <c r="AX234" s="119"/>
      <c r="AY234" s="120"/>
      <c r="AZ234" s="121"/>
      <c r="BA234" s="120"/>
      <c r="BB234" s="121"/>
      <c r="BC234" s="121"/>
      <c r="BD234" s="121"/>
      <c r="BE234" s="120"/>
      <c r="BF234" s="120"/>
      <c r="BG234" s="120"/>
      <c r="BH234" s="120"/>
      <c r="BI234" s="119"/>
      <c r="BJ234" s="119"/>
      <c r="BK234" s="121"/>
      <c r="BL234" s="121"/>
      <c r="BM234" s="121"/>
      <c r="BN234" s="121"/>
      <c r="BO234" s="121"/>
      <c r="BP234" s="121"/>
      <c r="BQ234" s="121"/>
      <c r="BR234" s="121"/>
      <c r="BS234" s="134"/>
      <c r="BT234" s="109"/>
      <c r="BU234" s="135">
        <f>VLOOKUP(D234,EXPLORACION!$A$2:$P$529,15,FALSE)</f>
        <v>4960703.0921999998</v>
      </c>
      <c r="BV234" s="135">
        <f>VLOOKUP(D234,EXPLORACION!$A$2:$P$529,16,FALSE)</f>
        <v>2172403.0090999999</v>
      </c>
      <c r="BW234" s="229"/>
    </row>
    <row r="235" spans="1:75" s="143" customFormat="1" ht="13.5" hidden="1" customHeight="1">
      <c r="A235" s="130" t="str">
        <f t="shared" si="39"/>
        <v>UPT2S1E8M8</v>
      </c>
      <c r="B235" s="130" t="str">
        <f t="shared" si="40"/>
        <v>UPT2S1E8</v>
      </c>
      <c r="C235" s="130" t="str">
        <f t="shared" si="41"/>
        <v>UPT2S1M8</v>
      </c>
      <c r="D235" s="130" t="str">
        <f t="shared" si="42"/>
        <v>UPT2S1</v>
      </c>
      <c r="E235" s="130" t="str">
        <f t="shared" si="43"/>
        <v>UPT2</v>
      </c>
      <c r="F235" s="131" t="s">
        <v>277</v>
      </c>
      <c r="G235" s="131">
        <v>2</v>
      </c>
      <c r="H235" s="109">
        <v>1</v>
      </c>
      <c r="I235" s="109" t="s">
        <v>13</v>
      </c>
      <c r="J235" s="109">
        <v>8</v>
      </c>
      <c r="K235" s="109">
        <v>8</v>
      </c>
      <c r="L235" s="109" t="s">
        <v>221</v>
      </c>
      <c r="M235" s="109">
        <v>6.1</v>
      </c>
      <c r="N235" s="109">
        <v>7</v>
      </c>
      <c r="O235" s="132">
        <f t="shared" si="44"/>
        <v>6.55</v>
      </c>
      <c r="P235" s="109"/>
      <c r="Q235" s="133"/>
      <c r="R235" s="133"/>
      <c r="S235" s="133"/>
      <c r="T235" s="133"/>
      <c r="U235" s="133">
        <v>2.2799999999999998</v>
      </c>
      <c r="V235" s="119"/>
      <c r="W235" s="120"/>
      <c r="X235" s="121"/>
      <c r="Y235" s="121"/>
      <c r="Z235" s="121"/>
      <c r="AA235" s="121"/>
      <c r="AB235" s="121"/>
      <c r="AC235" s="121"/>
      <c r="AD235" s="121"/>
      <c r="AE235" s="121"/>
      <c r="AF235" s="121"/>
      <c r="AG235" s="121"/>
      <c r="AH235" s="121"/>
      <c r="AI235" s="121"/>
      <c r="AJ235" s="121"/>
      <c r="AK235" s="121"/>
      <c r="AL235" s="121"/>
      <c r="AM235" s="121"/>
      <c r="AN235" s="121"/>
      <c r="AO235" s="121"/>
      <c r="AP235" s="136"/>
      <c r="AQ235" s="136"/>
      <c r="AR235" s="136"/>
      <c r="AS235" s="121"/>
      <c r="AT235" s="121"/>
      <c r="AU235" s="121"/>
      <c r="AV235" s="121"/>
      <c r="AW235" s="133">
        <v>297.08</v>
      </c>
      <c r="AX235" s="119"/>
      <c r="AY235" s="120"/>
      <c r="AZ235" s="121"/>
      <c r="BA235" s="120">
        <v>39.1</v>
      </c>
      <c r="BB235" s="121"/>
      <c r="BC235" s="121"/>
      <c r="BD235" s="121"/>
      <c r="BE235" s="120"/>
      <c r="BF235" s="120"/>
      <c r="BG235" s="120"/>
      <c r="BH235" s="120"/>
      <c r="BI235" s="119"/>
      <c r="BJ235" s="119"/>
      <c r="BK235" s="121"/>
      <c r="BL235" s="121"/>
      <c r="BM235" s="121"/>
      <c r="BN235" s="121"/>
      <c r="BO235" s="121"/>
      <c r="BP235" s="121"/>
      <c r="BQ235" s="121"/>
      <c r="BR235" s="121"/>
      <c r="BS235" s="134"/>
      <c r="BT235" s="109"/>
      <c r="BU235" s="135">
        <f>VLOOKUP(D235,EXPLORACION!$A$2:$P$529,15,FALSE)</f>
        <v>4960703.0921999998</v>
      </c>
      <c r="BV235" s="135">
        <f>VLOOKUP(D235,EXPLORACION!$A$2:$P$529,16,FALSE)</f>
        <v>2172403.0090999999</v>
      </c>
      <c r="BW235" s="229"/>
    </row>
    <row r="236" spans="1:75" s="143" customFormat="1" ht="13.5" hidden="1" customHeight="1">
      <c r="A236" s="130" t="str">
        <f t="shared" si="39"/>
        <v>UPT2S1E9M9</v>
      </c>
      <c r="B236" s="130" t="str">
        <f t="shared" si="40"/>
        <v>UPT2S1E9</v>
      </c>
      <c r="C236" s="130" t="str">
        <f t="shared" si="41"/>
        <v>UPT2S1M9</v>
      </c>
      <c r="D236" s="130" t="str">
        <f t="shared" si="42"/>
        <v>UPT2S1</v>
      </c>
      <c r="E236" s="130" t="str">
        <f t="shared" si="43"/>
        <v>UPT2</v>
      </c>
      <c r="F236" s="131" t="s">
        <v>277</v>
      </c>
      <c r="G236" s="131">
        <v>2</v>
      </c>
      <c r="H236" s="109">
        <v>1</v>
      </c>
      <c r="I236" s="109" t="s">
        <v>13</v>
      </c>
      <c r="J236" s="109">
        <v>9</v>
      </c>
      <c r="K236" s="109">
        <v>9</v>
      </c>
      <c r="L236" s="109"/>
      <c r="M236" s="109">
        <v>7</v>
      </c>
      <c r="N236" s="109">
        <v>8.5</v>
      </c>
      <c r="O236" s="132">
        <f t="shared" si="44"/>
        <v>7.75</v>
      </c>
      <c r="P236" s="109" t="s">
        <v>286</v>
      </c>
      <c r="Q236" s="133"/>
      <c r="R236" s="133">
        <v>24.41</v>
      </c>
      <c r="S236" s="133">
        <v>13.7</v>
      </c>
      <c r="T236" s="133">
        <f>R236-S236</f>
        <v>10.71</v>
      </c>
      <c r="U236" s="133"/>
      <c r="V236" s="119"/>
      <c r="W236" s="120"/>
      <c r="X236" s="121"/>
      <c r="Y236" s="121"/>
      <c r="Z236" s="121"/>
      <c r="AA236" s="121"/>
      <c r="AB236" s="121"/>
      <c r="AC236" s="121"/>
      <c r="AD236" s="121"/>
      <c r="AE236" s="121"/>
      <c r="AF236" s="121"/>
      <c r="AG236" s="121"/>
      <c r="AH236" s="121"/>
      <c r="AI236" s="121"/>
      <c r="AJ236" s="121"/>
      <c r="AK236" s="121"/>
      <c r="AL236" s="121"/>
      <c r="AM236" s="121"/>
      <c r="AN236" s="121"/>
      <c r="AO236" s="121"/>
      <c r="AP236" s="136">
        <v>5.72</v>
      </c>
      <c r="AQ236" s="136">
        <v>48.92</v>
      </c>
      <c r="AR236" s="136">
        <v>45.36</v>
      </c>
      <c r="AS236" s="121"/>
      <c r="AT236" s="121"/>
      <c r="AU236" s="121"/>
      <c r="AV236" s="121"/>
      <c r="AW236" s="133"/>
      <c r="AX236" s="119"/>
      <c r="AY236" s="120"/>
      <c r="AZ236" s="121"/>
      <c r="BA236" s="120"/>
      <c r="BB236" s="121"/>
      <c r="BC236" s="121"/>
      <c r="BD236" s="121"/>
      <c r="BE236" s="120"/>
      <c r="BF236" s="120"/>
      <c r="BG236" s="120"/>
      <c r="BH236" s="120"/>
      <c r="BI236" s="119"/>
      <c r="BJ236" s="119"/>
      <c r="BK236" s="121"/>
      <c r="BL236" s="121"/>
      <c r="BM236" s="121"/>
      <c r="BN236" s="121"/>
      <c r="BO236" s="121"/>
      <c r="BP236" s="121"/>
      <c r="BQ236" s="121"/>
      <c r="BR236" s="121"/>
      <c r="BS236" s="134"/>
      <c r="BT236" s="109"/>
      <c r="BU236" s="135">
        <f>VLOOKUP(D236,EXPLORACION!$A$2:$P$529,15,FALSE)</f>
        <v>4960703.0921999998</v>
      </c>
      <c r="BV236" s="135">
        <f>VLOOKUP(D236,EXPLORACION!$A$2:$P$529,16,FALSE)</f>
        <v>2172403.0090999999</v>
      </c>
      <c r="BW236" s="229"/>
    </row>
    <row r="237" spans="1:75" s="143" customFormat="1" ht="13.5" hidden="1" customHeight="1">
      <c r="A237" s="130" t="str">
        <f t="shared" si="39"/>
        <v>UPT2S1E11M11</v>
      </c>
      <c r="B237" s="130" t="str">
        <f t="shared" si="40"/>
        <v>UPT2S1E11</v>
      </c>
      <c r="C237" s="130" t="str">
        <f t="shared" si="41"/>
        <v>UPT2S1M11</v>
      </c>
      <c r="D237" s="130" t="str">
        <f t="shared" si="42"/>
        <v>UPT2S1</v>
      </c>
      <c r="E237" s="130" t="str">
        <f t="shared" si="43"/>
        <v>UPT2</v>
      </c>
      <c r="F237" s="131" t="s">
        <v>277</v>
      </c>
      <c r="G237" s="131">
        <v>2</v>
      </c>
      <c r="H237" s="109">
        <v>1</v>
      </c>
      <c r="I237" s="109" t="s">
        <v>13</v>
      </c>
      <c r="J237" s="109">
        <v>11</v>
      </c>
      <c r="K237" s="109">
        <v>11</v>
      </c>
      <c r="L237" s="109" t="s">
        <v>221</v>
      </c>
      <c r="M237" s="109">
        <v>8.9499999999999993</v>
      </c>
      <c r="N237" s="109">
        <v>10.45</v>
      </c>
      <c r="O237" s="132">
        <f t="shared" si="44"/>
        <v>9.6999999999999993</v>
      </c>
      <c r="P237" s="109"/>
      <c r="Q237" s="133"/>
      <c r="R237" s="133"/>
      <c r="S237" s="133"/>
      <c r="T237" s="133"/>
      <c r="U237" s="133"/>
      <c r="V237" s="119"/>
      <c r="W237" s="120"/>
      <c r="X237" s="121"/>
      <c r="Y237" s="121"/>
      <c r="Z237" s="121"/>
      <c r="AA237" s="121"/>
      <c r="AB237" s="121"/>
      <c r="AC237" s="121"/>
      <c r="AD237" s="121"/>
      <c r="AE237" s="121"/>
      <c r="AF237" s="121"/>
      <c r="AG237" s="121"/>
      <c r="AH237" s="121"/>
      <c r="AI237" s="121"/>
      <c r="AJ237" s="121"/>
      <c r="AK237" s="121"/>
      <c r="AL237" s="121"/>
      <c r="AM237" s="121"/>
      <c r="AN237" s="121"/>
      <c r="AO237" s="121"/>
      <c r="AP237" s="136"/>
      <c r="AQ237" s="136"/>
      <c r="AR237" s="136"/>
      <c r="AS237" s="121"/>
      <c r="AT237" s="121"/>
      <c r="AU237" s="121"/>
      <c r="AV237" s="121"/>
      <c r="AW237" s="133"/>
      <c r="AX237" s="119"/>
      <c r="AY237" s="120"/>
      <c r="AZ237" s="121"/>
      <c r="BA237" s="120"/>
      <c r="BB237" s="121"/>
      <c r="BC237" s="121"/>
      <c r="BD237" s="121"/>
      <c r="BE237" s="120"/>
      <c r="BF237" s="120"/>
      <c r="BG237" s="120"/>
      <c r="BH237" s="120"/>
      <c r="BI237" s="119"/>
      <c r="BJ237" s="119"/>
      <c r="BK237" s="121"/>
      <c r="BL237" s="121"/>
      <c r="BM237" s="121"/>
      <c r="BN237" s="121"/>
      <c r="BO237" s="121"/>
      <c r="BP237" s="121"/>
      <c r="BQ237" s="121"/>
      <c r="BR237" s="121"/>
      <c r="BS237" s="134"/>
      <c r="BT237" s="109"/>
      <c r="BU237" s="135">
        <f>VLOOKUP(D237,EXPLORACION!$A$2:$P$529,15,FALSE)</f>
        <v>4960703.0921999998</v>
      </c>
      <c r="BV237" s="135">
        <f>VLOOKUP(D237,EXPLORACION!$A$2:$P$529,16,FALSE)</f>
        <v>2172403.0090999999</v>
      </c>
      <c r="BW237" s="229"/>
    </row>
    <row r="238" spans="1:75" s="143" customFormat="1" ht="13.5" hidden="1" customHeight="1">
      <c r="A238" s="130" t="str">
        <f t="shared" si="39"/>
        <v>UPT2S1E15M15</v>
      </c>
      <c r="B238" s="130" t="str">
        <f t="shared" si="40"/>
        <v>UPT2S1E15</v>
      </c>
      <c r="C238" s="130" t="str">
        <f t="shared" si="41"/>
        <v>UPT2S1M15</v>
      </c>
      <c r="D238" s="130" t="str">
        <f t="shared" si="42"/>
        <v>UPT2S1</v>
      </c>
      <c r="E238" s="130" t="str">
        <f t="shared" si="43"/>
        <v>UPT2</v>
      </c>
      <c r="F238" s="131" t="s">
        <v>277</v>
      </c>
      <c r="G238" s="131">
        <v>2</v>
      </c>
      <c r="H238" s="109">
        <v>1</v>
      </c>
      <c r="I238" s="109" t="s">
        <v>13</v>
      </c>
      <c r="J238" s="109">
        <v>15</v>
      </c>
      <c r="K238" s="109">
        <v>15</v>
      </c>
      <c r="L238" s="109" t="s">
        <v>221</v>
      </c>
      <c r="M238" s="109">
        <v>12.45</v>
      </c>
      <c r="N238" s="109">
        <v>12.8</v>
      </c>
      <c r="O238" s="132">
        <f t="shared" si="44"/>
        <v>12.625</v>
      </c>
      <c r="P238" s="109"/>
      <c r="Q238" s="133"/>
      <c r="R238" s="133"/>
      <c r="S238" s="133"/>
      <c r="T238" s="133"/>
      <c r="U238" s="133"/>
      <c r="V238" s="119"/>
      <c r="W238" s="120"/>
      <c r="X238" s="121"/>
      <c r="Y238" s="121"/>
      <c r="Z238" s="121"/>
      <c r="AA238" s="121"/>
      <c r="AB238" s="121"/>
      <c r="AC238" s="121"/>
      <c r="AD238" s="121"/>
      <c r="AE238" s="121"/>
      <c r="AF238" s="121"/>
      <c r="AG238" s="121"/>
      <c r="AH238" s="121"/>
      <c r="AI238" s="121"/>
      <c r="AJ238" s="121"/>
      <c r="AK238" s="121"/>
      <c r="AL238" s="121"/>
      <c r="AM238" s="121"/>
      <c r="AN238" s="121"/>
      <c r="AO238" s="121"/>
      <c r="AP238" s="136"/>
      <c r="AQ238" s="136"/>
      <c r="AR238" s="136"/>
      <c r="AS238" s="121"/>
      <c r="AT238" s="121"/>
      <c r="AU238" s="121"/>
      <c r="AV238" s="121"/>
      <c r="AW238" s="133"/>
      <c r="AX238" s="119"/>
      <c r="AY238" s="120"/>
      <c r="AZ238" s="121"/>
      <c r="BA238" s="120"/>
      <c r="BB238" s="121"/>
      <c r="BC238" s="121"/>
      <c r="BD238" s="121"/>
      <c r="BE238" s="120"/>
      <c r="BF238" s="120"/>
      <c r="BG238" s="120"/>
      <c r="BH238" s="120"/>
      <c r="BI238" s="119"/>
      <c r="BJ238" s="119"/>
      <c r="BK238" s="121"/>
      <c r="BL238" s="121"/>
      <c r="BM238" s="121"/>
      <c r="BN238" s="121"/>
      <c r="BO238" s="121"/>
      <c r="BP238" s="121"/>
      <c r="BQ238" s="121"/>
      <c r="BR238" s="121"/>
      <c r="BS238" s="134"/>
      <c r="BT238" s="109"/>
      <c r="BU238" s="135">
        <f>VLOOKUP(D238,EXPLORACION!$A$2:$P$529,15,FALSE)</f>
        <v>4960703.0921999998</v>
      </c>
      <c r="BV238" s="135">
        <f>VLOOKUP(D238,EXPLORACION!$A$2:$P$529,16,FALSE)</f>
        <v>2172403.0090999999</v>
      </c>
      <c r="BW238" s="229"/>
    </row>
    <row r="239" spans="1:75" s="143" customFormat="1" ht="13.5" hidden="1" customHeight="1">
      <c r="A239" s="130" t="str">
        <f t="shared" si="39"/>
        <v>UPT2S2E2M2</v>
      </c>
      <c r="B239" s="130" t="str">
        <f t="shared" si="40"/>
        <v>UPT2S2E2</v>
      </c>
      <c r="C239" s="130" t="str">
        <f t="shared" si="41"/>
        <v>UPT2S2M2</v>
      </c>
      <c r="D239" s="130" t="str">
        <f t="shared" si="42"/>
        <v>UPT2S2</v>
      </c>
      <c r="E239" s="130" t="str">
        <f t="shared" si="43"/>
        <v>UPT2</v>
      </c>
      <c r="F239" s="131" t="s">
        <v>277</v>
      </c>
      <c r="G239" s="131">
        <v>2</v>
      </c>
      <c r="H239" s="109">
        <v>2</v>
      </c>
      <c r="I239" s="109" t="s">
        <v>13</v>
      </c>
      <c r="J239" s="109">
        <v>2</v>
      </c>
      <c r="K239" s="109">
        <v>2</v>
      </c>
      <c r="L239" s="109" t="s">
        <v>221</v>
      </c>
      <c r="M239" s="137">
        <f t="shared" ref="M239:M262" si="45">N238</f>
        <v>12.8</v>
      </c>
      <c r="N239" s="133">
        <v>3</v>
      </c>
      <c r="O239" s="132">
        <f t="shared" si="44"/>
        <v>7.9</v>
      </c>
      <c r="P239" s="109"/>
      <c r="Q239" s="133"/>
      <c r="R239" s="133"/>
      <c r="S239" s="133"/>
      <c r="T239" s="133"/>
      <c r="U239" s="133"/>
      <c r="V239" s="119"/>
      <c r="W239" s="120"/>
      <c r="X239" s="121"/>
      <c r="Y239" s="121"/>
      <c r="Z239" s="121"/>
      <c r="AA239" s="121"/>
      <c r="AB239" s="121"/>
      <c r="AC239" s="121"/>
      <c r="AD239" s="121"/>
      <c r="AE239" s="121"/>
      <c r="AF239" s="121"/>
      <c r="AG239" s="121"/>
      <c r="AH239" s="121"/>
      <c r="AI239" s="121"/>
      <c r="AJ239" s="121"/>
      <c r="AK239" s="121"/>
      <c r="AL239" s="121"/>
      <c r="AM239" s="121"/>
      <c r="AN239" s="121"/>
      <c r="AO239" s="121"/>
      <c r="AP239" s="121"/>
      <c r="AQ239" s="121"/>
      <c r="AR239" s="121"/>
      <c r="AS239" s="121"/>
      <c r="AT239" s="121"/>
      <c r="AU239" s="121"/>
      <c r="AV239" s="121"/>
      <c r="AW239" s="133"/>
      <c r="AX239" s="119"/>
      <c r="AY239" s="120"/>
      <c r="AZ239" s="121"/>
      <c r="BA239" s="120"/>
      <c r="BB239" s="121"/>
      <c r="BC239" s="121"/>
      <c r="BD239" s="121"/>
      <c r="BE239" s="120"/>
      <c r="BF239" s="120"/>
      <c r="BG239" s="120"/>
      <c r="BH239" s="120"/>
      <c r="BI239" s="119"/>
      <c r="BJ239" s="119"/>
      <c r="BK239" s="121"/>
      <c r="BL239" s="121"/>
      <c r="BM239" s="121"/>
      <c r="BN239" s="121"/>
      <c r="BO239" s="121"/>
      <c r="BP239" s="121"/>
      <c r="BQ239" s="121"/>
      <c r="BR239" s="121"/>
      <c r="BS239" s="134"/>
      <c r="BT239" s="109"/>
      <c r="BU239" s="135">
        <f>VLOOKUP(D239,EXPLORACION!$A$2:$P$529,15,FALSE)</f>
        <v>4960884.7587000001</v>
      </c>
      <c r="BV239" s="135">
        <f>VLOOKUP(D239,EXPLORACION!$A$2:$P$529,16,FALSE)</f>
        <v>2172305.7612999999</v>
      </c>
      <c r="BW239" s="229"/>
    </row>
    <row r="240" spans="1:75" s="143" customFormat="1" ht="13.5" hidden="1" customHeight="1">
      <c r="A240" s="130" t="str">
        <f t="shared" si="39"/>
        <v>UPT2S2E4M4</v>
      </c>
      <c r="B240" s="130" t="str">
        <f t="shared" si="40"/>
        <v>UPT2S2E4</v>
      </c>
      <c r="C240" s="130" t="str">
        <f t="shared" si="41"/>
        <v>UPT2S2M4</v>
      </c>
      <c r="D240" s="130" t="str">
        <f t="shared" si="42"/>
        <v>UPT2S2</v>
      </c>
      <c r="E240" s="130" t="str">
        <f t="shared" si="43"/>
        <v>UPT2</v>
      </c>
      <c r="F240" s="131" t="s">
        <v>277</v>
      </c>
      <c r="G240" s="131">
        <v>2</v>
      </c>
      <c r="H240" s="109">
        <v>2</v>
      </c>
      <c r="I240" s="109" t="s">
        <v>13</v>
      </c>
      <c r="J240" s="109">
        <v>4</v>
      </c>
      <c r="K240" s="109">
        <v>4</v>
      </c>
      <c r="L240" s="109" t="s">
        <v>221</v>
      </c>
      <c r="M240" s="137">
        <f t="shared" si="45"/>
        <v>3</v>
      </c>
      <c r="N240" s="133">
        <v>4.5</v>
      </c>
      <c r="O240" s="132">
        <f t="shared" si="44"/>
        <v>3.75</v>
      </c>
      <c r="P240" s="109"/>
      <c r="Q240" s="133"/>
      <c r="R240" s="133"/>
      <c r="S240" s="133"/>
      <c r="T240" s="133"/>
      <c r="U240" s="133"/>
      <c r="V240" s="119"/>
      <c r="W240" s="120"/>
      <c r="X240" s="121"/>
      <c r="Y240" s="121"/>
      <c r="Z240" s="121"/>
      <c r="AA240" s="121"/>
      <c r="AB240" s="121"/>
      <c r="AC240" s="121"/>
      <c r="AD240" s="121"/>
      <c r="AE240" s="121"/>
      <c r="AF240" s="121"/>
      <c r="AG240" s="121"/>
      <c r="AH240" s="121"/>
      <c r="AI240" s="121"/>
      <c r="AJ240" s="121"/>
      <c r="AK240" s="121"/>
      <c r="AL240" s="121"/>
      <c r="AM240" s="121"/>
      <c r="AN240" s="121"/>
      <c r="AO240" s="121"/>
      <c r="AP240" s="121"/>
      <c r="AQ240" s="121"/>
      <c r="AR240" s="121"/>
      <c r="AS240" s="121"/>
      <c r="AT240" s="121"/>
      <c r="AU240" s="121"/>
      <c r="AV240" s="121"/>
      <c r="AW240" s="133"/>
      <c r="AX240" s="119"/>
      <c r="AY240" s="120"/>
      <c r="AZ240" s="121"/>
      <c r="BA240" s="120"/>
      <c r="BB240" s="121"/>
      <c r="BC240" s="121"/>
      <c r="BD240" s="121"/>
      <c r="BE240" s="120"/>
      <c r="BF240" s="120"/>
      <c r="BG240" s="120"/>
      <c r="BH240" s="120"/>
      <c r="BI240" s="119"/>
      <c r="BJ240" s="119"/>
      <c r="BK240" s="121"/>
      <c r="BL240" s="121"/>
      <c r="BM240" s="121"/>
      <c r="BN240" s="121"/>
      <c r="BO240" s="121"/>
      <c r="BP240" s="121"/>
      <c r="BQ240" s="121"/>
      <c r="BR240" s="121"/>
      <c r="BS240" s="134"/>
      <c r="BT240" s="109"/>
      <c r="BU240" s="135">
        <f>VLOOKUP(D240,EXPLORACION!$A$2:$P$529,15,FALSE)</f>
        <v>4960884.7587000001</v>
      </c>
      <c r="BV240" s="135">
        <f>VLOOKUP(D240,EXPLORACION!$A$2:$P$529,16,FALSE)</f>
        <v>2172305.7612999999</v>
      </c>
      <c r="BW240" s="229"/>
    </row>
    <row r="241" spans="1:75" s="143" customFormat="1" ht="13.5" hidden="1" customHeight="1">
      <c r="A241" s="130" t="str">
        <f t="shared" si="39"/>
        <v>UPT2S2E6M6</v>
      </c>
      <c r="B241" s="130" t="str">
        <f t="shared" si="40"/>
        <v>UPT2S2E6</v>
      </c>
      <c r="C241" s="130" t="str">
        <f t="shared" si="41"/>
        <v>UPT2S2M6</v>
      </c>
      <c r="D241" s="130" t="str">
        <f t="shared" si="42"/>
        <v>UPT2S2</v>
      </c>
      <c r="E241" s="130" t="str">
        <f t="shared" si="43"/>
        <v>UPT2</v>
      </c>
      <c r="F241" s="131" t="s">
        <v>277</v>
      </c>
      <c r="G241" s="131">
        <v>2</v>
      </c>
      <c r="H241" s="109">
        <v>2</v>
      </c>
      <c r="I241" s="109" t="s">
        <v>13</v>
      </c>
      <c r="J241" s="109">
        <v>6</v>
      </c>
      <c r="K241" s="109">
        <v>6</v>
      </c>
      <c r="L241" s="109" t="s">
        <v>221</v>
      </c>
      <c r="M241" s="137">
        <f t="shared" si="45"/>
        <v>4.5</v>
      </c>
      <c r="N241" s="133">
        <v>5.15</v>
      </c>
      <c r="O241" s="132">
        <f t="shared" si="44"/>
        <v>4.8250000000000002</v>
      </c>
      <c r="P241" s="109"/>
      <c r="Q241" s="133"/>
      <c r="R241" s="133"/>
      <c r="S241" s="133"/>
      <c r="T241" s="133"/>
      <c r="U241" s="133"/>
      <c r="V241" s="119"/>
      <c r="W241" s="120"/>
      <c r="X241" s="121"/>
      <c r="Y241" s="121"/>
      <c r="Z241" s="121"/>
      <c r="AA241" s="121"/>
      <c r="AB241" s="121"/>
      <c r="AC241" s="121"/>
      <c r="AD241" s="121"/>
      <c r="AE241" s="121"/>
      <c r="AF241" s="121"/>
      <c r="AG241" s="121"/>
      <c r="AH241" s="121"/>
      <c r="AI241" s="121"/>
      <c r="AJ241" s="121"/>
      <c r="AK241" s="121"/>
      <c r="AL241" s="121"/>
      <c r="AM241" s="121"/>
      <c r="AN241" s="121"/>
      <c r="AO241" s="121"/>
      <c r="AP241" s="121"/>
      <c r="AQ241" s="121"/>
      <c r="AR241" s="121"/>
      <c r="AS241" s="121"/>
      <c r="AT241" s="121"/>
      <c r="AU241" s="121"/>
      <c r="AV241" s="121"/>
      <c r="AW241" s="133"/>
      <c r="AX241" s="119"/>
      <c r="AY241" s="120"/>
      <c r="AZ241" s="121"/>
      <c r="BA241" s="120"/>
      <c r="BB241" s="121"/>
      <c r="BC241" s="121"/>
      <c r="BD241" s="121"/>
      <c r="BE241" s="120"/>
      <c r="BF241" s="120"/>
      <c r="BG241" s="120"/>
      <c r="BH241" s="120"/>
      <c r="BI241" s="119"/>
      <c r="BJ241" s="119"/>
      <c r="BK241" s="121"/>
      <c r="BL241" s="121"/>
      <c r="BM241" s="121"/>
      <c r="BN241" s="121"/>
      <c r="BO241" s="121"/>
      <c r="BP241" s="121"/>
      <c r="BQ241" s="121"/>
      <c r="BR241" s="121"/>
      <c r="BS241" s="134"/>
      <c r="BT241" s="109"/>
      <c r="BU241" s="135">
        <f>VLOOKUP(D241,EXPLORACION!$A$2:$P$529,15,FALSE)</f>
        <v>4960884.7587000001</v>
      </c>
      <c r="BV241" s="135">
        <f>VLOOKUP(D241,EXPLORACION!$A$2:$P$529,16,FALSE)</f>
        <v>2172305.7612999999</v>
      </c>
      <c r="BW241" s="229"/>
    </row>
    <row r="242" spans="1:75" s="143" customFormat="1" ht="13.5" hidden="1" customHeight="1">
      <c r="A242" s="130" t="str">
        <f t="shared" si="39"/>
        <v>UPT2S2E7M7</v>
      </c>
      <c r="B242" s="130" t="str">
        <f t="shared" si="40"/>
        <v>UPT2S2E7</v>
      </c>
      <c r="C242" s="130" t="str">
        <f t="shared" si="41"/>
        <v>UPT2S2M7</v>
      </c>
      <c r="D242" s="130" t="str">
        <f t="shared" si="42"/>
        <v>UPT2S2</v>
      </c>
      <c r="E242" s="130" t="str">
        <f t="shared" si="43"/>
        <v>UPT2</v>
      </c>
      <c r="F242" s="131" t="s">
        <v>277</v>
      </c>
      <c r="G242" s="131">
        <v>2</v>
      </c>
      <c r="H242" s="109">
        <v>2</v>
      </c>
      <c r="I242" s="109" t="s">
        <v>13</v>
      </c>
      <c r="J242" s="109">
        <v>7</v>
      </c>
      <c r="K242" s="109">
        <v>7</v>
      </c>
      <c r="L242" s="109" t="s">
        <v>221</v>
      </c>
      <c r="M242" s="137">
        <f t="shared" si="45"/>
        <v>5.15</v>
      </c>
      <c r="N242" s="133">
        <v>5.4</v>
      </c>
      <c r="O242" s="132">
        <f t="shared" si="44"/>
        <v>5.2750000000000004</v>
      </c>
      <c r="P242" s="109"/>
      <c r="Q242" s="133"/>
      <c r="R242" s="133"/>
      <c r="S242" s="133"/>
      <c r="T242" s="133"/>
      <c r="U242" s="133"/>
      <c r="V242" s="119"/>
      <c r="W242" s="120"/>
      <c r="X242" s="121"/>
      <c r="Y242" s="121"/>
      <c r="Z242" s="121"/>
      <c r="AA242" s="121"/>
      <c r="AB242" s="121"/>
      <c r="AC242" s="121"/>
      <c r="AD242" s="121"/>
      <c r="AE242" s="121"/>
      <c r="AF242" s="121"/>
      <c r="AG242" s="121"/>
      <c r="AH242" s="121"/>
      <c r="AI242" s="121"/>
      <c r="AJ242" s="121"/>
      <c r="AK242" s="121"/>
      <c r="AL242" s="121"/>
      <c r="AM242" s="121"/>
      <c r="AN242" s="121"/>
      <c r="AO242" s="121"/>
      <c r="AP242" s="121"/>
      <c r="AQ242" s="121"/>
      <c r="AR242" s="121"/>
      <c r="AS242" s="121"/>
      <c r="AT242" s="121"/>
      <c r="AU242" s="121"/>
      <c r="AV242" s="121"/>
      <c r="AW242" s="133"/>
      <c r="AX242" s="119"/>
      <c r="AY242" s="120"/>
      <c r="AZ242" s="121"/>
      <c r="BA242" s="120"/>
      <c r="BB242" s="121"/>
      <c r="BC242" s="121"/>
      <c r="BD242" s="121"/>
      <c r="BE242" s="120"/>
      <c r="BF242" s="120"/>
      <c r="BG242" s="120"/>
      <c r="BH242" s="120"/>
      <c r="BI242" s="119"/>
      <c r="BJ242" s="119"/>
      <c r="BK242" s="121"/>
      <c r="BL242" s="121"/>
      <c r="BM242" s="121"/>
      <c r="BN242" s="121"/>
      <c r="BO242" s="121"/>
      <c r="BP242" s="121"/>
      <c r="BQ242" s="121"/>
      <c r="BR242" s="121"/>
      <c r="BS242" s="134"/>
      <c r="BT242" s="109"/>
      <c r="BU242" s="135">
        <f>VLOOKUP(D242,EXPLORACION!$A$2:$P$529,15,FALSE)</f>
        <v>4960884.7587000001</v>
      </c>
      <c r="BV242" s="135">
        <f>VLOOKUP(D242,EXPLORACION!$A$2:$P$529,16,FALSE)</f>
        <v>2172305.7612999999</v>
      </c>
      <c r="BW242" s="229"/>
    </row>
    <row r="243" spans="1:75" s="143" customFormat="1" ht="13.5" hidden="1" customHeight="1">
      <c r="A243" s="130" t="str">
        <f t="shared" si="39"/>
        <v>UPT2S2E8M8</v>
      </c>
      <c r="B243" s="130" t="str">
        <f t="shared" si="40"/>
        <v>UPT2S2E8</v>
      </c>
      <c r="C243" s="130" t="str">
        <f t="shared" si="41"/>
        <v>UPT2S2M8</v>
      </c>
      <c r="D243" s="130" t="str">
        <f t="shared" si="42"/>
        <v>UPT2S2</v>
      </c>
      <c r="E243" s="130" t="str">
        <f t="shared" si="43"/>
        <v>UPT2</v>
      </c>
      <c r="F243" s="131" t="s">
        <v>277</v>
      </c>
      <c r="G243" s="131">
        <v>2</v>
      </c>
      <c r="H243" s="109">
        <v>2</v>
      </c>
      <c r="I243" s="109" t="s">
        <v>13</v>
      </c>
      <c r="J243" s="109">
        <v>8</v>
      </c>
      <c r="K243" s="109">
        <v>8</v>
      </c>
      <c r="L243" s="109" t="s">
        <v>221</v>
      </c>
      <c r="M243" s="137">
        <f t="shared" si="45"/>
        <v>5.4</v>
      </c>
      <c r="N243" s="133">
        <v>5.8</v>
      </c>
      <c r="O243" s="132">
        <f t="shared" si="44"/>
        <v>5.6</v>
      </c>
      <c r="P243" s="109"/>
      <c r="Q243" s="133"/>
      <c r="R243" s="133"/>
      <c r="S243" s="133"/>
      <c r="T243" s="133"/>
      <c r="U243" s="133"/>
      <c r="V243" s="119"/>
      <c r="W243" s="120"/>
      <c r="X243" s="121"/>
      <c r="Y243" s="121"/>
      <c r="Z243" s="121"/>
      <c r="AA243" s="121"/>
      <c r="AB243" s="121"/>
      <c r="AC243" s="121"/>
      <c r="AD243" s="121"/>
      <c r="AE243" s="121"/>
      <c r="AF243" s="121"/>
      <c r="AG243" s="121"/>
      <c r="AH243" s="121"/>
      <c r="AI243" s="121"/>
      <c r="AJ243" s="121"/>
      <c r="AK243" s="121"/>
      <c r="AL243" s="121"/>
      <c r="AM243" s="121"/>
      <c r="AN243" s="121"/>
      <c r="AO243" s="121"/>
      <c r="AP243" s="121"/>
      <c r="AQ243" s="121"/>
      <c r="AR243" s="121"/>
      <c r="AS243" s="121"/>
      <c r="AT243" s="121"/>
      <c r="AU243" s="121"/>
      <c r="AV243" s="121"/>
      <c r="AW243" s="133"/>
      <c r="AX243" s="119"/>
      <c r="AY243" s="120"/>
      <c r="AZ243" s="121"/>
      <c r="BA243" s="120"/>
      <c r="BB243" s="121"/>
      <c r="BC243" s="121"/>
      <c r="BD243" s="121"/>
      <c r="BE243" s="120"/>
      <c r="BF243" s="120"/>
      <c r="BG243" s="120"/>
      <c r="BH243" s="120"/>
      <c r="BI243" s="119"/>
      <c r="BJ243" s="119"/>
      <c r="BK243" s="121"/>
      <c r="BL243" s="121"/>
      <c r="BM243" s="121"/>
      <c r="BN243" s="121"/>
      <c r="BO243" s="121"/>
      <c r="BP243" s="121"/>
      <c r="BQ243" s="121"/>
      <c r="BR243" s="121"/>
      <c r="BS243" s="134"/>
      <c r="BT243" s="109"/>
      <c r="BU243" s="135">
        <f>VLOOKUP(D243,EXPLORACION!$A$2:$P$529,15,FALSE)</f>
        <v>4960884.7587000001</v>
      </c>
      <c r="BV243" s="135">
        <f>VLOOKUP(D243,EXPLORACION!$A$2:$P$529,16,FALSE)</f>
        <v>2172305.7612999999</v>
      </c>
      <c r="BW243" s="229"/>
    </row>
    <row r="244" spans="1:75" s="143" customFormat="1" ht="13.5" hidden="1" customHeight="1">
      <c r="A244" s="130" t="str">
        <f t="shared" si="39"/>
        <v>UPT2S2E9M9</v>
      </c>
      <c r="B244" s="130" t="str">
        <f t="shared" si="40"/>
        <v>UPT2S2E9</v>
      </c>
      <c r="C244" s="130" t="str">
        <f t="shared" si="41"/>
        <v>UPT2S2M9</v>
      </c>
      <c r="D244" s="130" t="str">
        <f t="shared" si="42"/>
        <v>UPT2S2</v>
      </c>
      <c r="E244" s="130" t="str">
        <f t="shared" si="43"/>
        <v>UPT2</v>
      </c>
      <c r="F244" s="131" t="s">
        <v>277</v>
      </c>
      <c r="G244" s="131">
        <v>2</v>
      </c>
      <c r="H244" s="109">
        <v>2</v>
      </c>
      <c r="I244" s="109" t="s">
        <v>13</v>
      </c>
      <c r="J244" s="109">
        <v>9</v>
      </c>
      <c r="K244" s="109">
        <v>9</v>
      </c>
      <c r="L244" s="109" t="s">
        <v>221</v>
      </c>
      <c r="M244" s="137">
        <f t="shared" si="45"/>
        <v>5.8</v>
      </c>
      <c r="N244" s="133">
        <v>6.45</v>
      </c>
      <c r="O244" s="132">
        <f t="shared" si="44"/>
        <v>6.125</v>
      </c>
      <c r="P244" s="109"/>
      <c r="Q244" s="133"/>
      <c r="R244" s="133"/>
      <c r="S244" s="133"/>
      <c r="T244" s="133"/>
      <c r="U244" s="133" t="s">
        <v>538</v>
      </c>
      <c r="V244" s="119"/>
      <c r="W244" s="120"/>
      <c r="X244" s="121"/>
      <c r="Y244" s="121"/>
      <c r="Z244" s="121"/>
      <c r="AA244" s="121"/>
      <c r="AB244" s="121"/>
      <c r="AC244" s="121"/>
      <c r="AD244" s="121"/>
      <c r="AE244" s="121"/>
      <c r="AF244" s="121"/>
      <c r="AG244" s="121"/>
      <c r="AH244" s="121"/>
      <c r="AI244" s="121"/>
      <c r="AJ244" s="121"/>
      <c r="AK244" s="121"/>
      <c r="AL244" s="121"/>
      <c r="AM244" s="121"/>
      <c r="AN244" s="121"/>
      <c r="AO244" s="121"/>
      <c r="AP244" s="121"/>
      <c r="AQ244" s="121"/>
      <c r="AR244" s="121"/>
      <c r="AS244" s="121"/>
      <c r="AT244" s="121"/>
      <c r="AU244" s="121"/>
      <c r="AV244" s="121"/>
      <c r="AW244" s="133"/>
      <c r="AX244" s="119"/>
      <c r="AY244" s="120"/>
      <c r="AZ244" s="121"/>
      <c r="BA244" s="120"/>
      <c r="BB244" s="121"/>
      <c r="BC244" s="121"/>
      <c r="BD244" s="121"/>
      <c r="BE244" s="120"/>
      <c r="BF244" s="120"/>
      <c r="BG244" s="120"/>
      <c r="BH244" s="120"/>
      <c r="BI244" s="119"/>
      <c r="BJ244" s="119"/>
      <c r="BK244" s="121"/>
      <c r="BL244" s="121"/>
      <c r="BM244" s="121"/>
      <c r="BN244" s="121"/>
      <c r="BO244" s="121"/>
      <c r="BP244" s="121"/>
      <c r="BQ244" s="121"/>
      <c r="BR244" s="121"/>
      <c r="BS244" s="134"/>
      <c r="BT244" s="109"/>
      <c r="BU244" s="135">
        <f>VLOOKUP(D244,EXPLORACION!$A$2:$P$529,15,FALSE)</f>
        <v>4960884.7587000001</v>
      </c>
      <c r="BV244" s="135">
        <f>VLOOKUP(D244,EXPLORACION!$A$2:$P$529,16,FALSE)</f>
        <v>2172305.7612999999</v>
      </c>
      <c r="BW244" s="229"/>
    </row>
    <row r="245" spans="1:75" s="143" customFormat="1" ht="13.5" hidden="1" customHeight="1">
      <c r="A245" s="130" t="str">
        <f t="shared" si="39"/>
        <v>UPT2S2E11M11</v>
      </c>
      <c r="B245" s="130" t="str">
        <f t="shared" si="40"/>
        <v>UPT2S2E11</v>
      </c>
      <c r="C245" s="130" t="str">
        <f t="shared" si="41"/>
        <v>UPT2S2M11</v>
      </c>
      <c r="D245" s="130" t="str">
        <f t="shared" si="42"/>
        <v>UPT2S2</v>
      </c>
      <c r="E245" s="130" t="str">
        <f t="shared" si="43"/>
        <v>UPT2</v>
      </c>
      <c r="F245" s="131" t="s">
        <v>277</v>
      </c>
      <c r="G245" s="131">
        <v>2</v>
      </c>
      <c r="H245" s="109">
        <v>2</v>
      </c>
      <c r="I245" s="109" t="s">
        <v>13</v>
      </c>
      <c r="J245" s="109">
        <v>11</v>
      </c>
      <c r="K245" s="109">
        <v>11</v>
      </c>
      <c r="L245" s="109" t="s">
        <v>221</v>
      </c>
      <c r="M245" s="137">
        <f t="shared" si="45"/>
        <v>6.45</v>
      </c>
      <c r="N245" s="133">
        <v>8</v>
      </c>
      <c r="O245" s="132">
        <f t="shared" si="44"/>
        <v>7.2249999999999996</v>
      </c>
      <c r="P245" s="109"/>
      <c r="Q245" s="133"/>
      <c r="R245" s="133"/>
      <c r="S245" s="133"/>
      <c r="T245" s="133"/>
      <c r="U245" s="133"/>
      <c r="V245" s="119"/>
      <c r="W245" s="120"/>
      <c r="X245" s="121"/>
      <c r="Y245" s="121"/>
      <c r="Z245" s="121"/>
      <c r="AA245" s="121"/>
      <c r="AB245" s="121"/>
      <c r="AC245" s="121"/>
      <c r="AD245" s="121"/>
      <c r="AE245" s="121"/>
      <c r="AF245" s="121"/>
      <c r="AG245" s="121"/>
      <c r="AH245" s="121"/>
      <c r="AI245" s="121"/>
      <c r="AJ245" s="121"/>
      <c r="AK245" s="121"/>
      <c r="AL245" s="121"/>
      <c r="AM245" s="121"/>
      <c r="AN245" s="121"/>
      <c r="AO245" s="121"/>
      <c r="AP245" s="121"/>
      <c r="AQ245" s="121"/>
      <c r="AR245" s="121"/>
      <c r="AS245" s="121"/>
      <c r="AT245" s="121"/>
      <c r="AU245" s="121"/>
      <c r="AV245" s="121"/>
      <c r="AW245" s="133"/>
      <c r="AX245" s="119"/>
      <c r="AY245" s="120"/>
      <c r="AZ245" s="121"/>
      <c r="BA245" s="120"/>
      <c r="BB245" s="121"/>
      <c r="BC245" s="121"/>
      <c r="BD245" s="121"/>
      <c r="BE245" s="120"/>
      <c r="BF245" s="120"/>
      <c r="BG245" s="120"/>
      <c r="BH245" s="120"/>
      <c r="BI245" s="119"/>
      <c r="BJ245" s="119"/>
      <c r="BK245" s="121"/>
      <c r="BL245" s="121"/>
      <c r="BM245" s="121"/>
      <c r="BN245" s="121"/>
      <c r="BO245" s="121"/>
      <c r="BP245" s="121"/>
      <c r="BQ245" s="121"/>
      <c r="BR245" s="121"/>
      <c r="BS245" s="134"/>
      <c r="BT245" s="109"/>
      <c r="BU245" s="135">
        <f>VLOOKUP(D245,EXPLORACION!$A$2:$P$529,15,FALSE)</f>
        <v>4960884.7587000001</v>
      </c>
      <c r="BV245" s="135">
        <f>VLOOKUP(D245,EXPLORACION!$A$2:$P$529,16,FALSE)</f>
        <v>2172305.7612999999</v>
      </c>
      <c r="BW245" s="229"/>
    </row>
    <row r="246" spans="1:75" s="143" customFormat="1" ht="13.5" hidden="1" customHeight="1">
      <c r="A246" s="130" t="str">
        <f t="shared" si="39"/>
        <v>UPT2S2E12M12</v>
      </c>
      <c r="B246" s="130" t="str">
        <f t="shared" si="40"/>
        <v>UPT2S2E12</v>
      </c>
      <c r="C246" s="130" t="str">
        <f t="shared" si="41"/>
        <v>UPT2S2M12</v>
      </c>
      <c r="D246" s="130" t="str">
        <f t="shared" si="42"/>
        <v>UPT2S2</v>
      </c>
      <c r="E246" s="130" t="str">
        <f t="shared" si="43"/>
        <v>UPT2</v>
      </c>
      <c r="F246" s="131" t="s">
        <v>277</v>
      </c>
      <c r="G246" s="131">
        <v>2</v>
      </c>
      <c r="H246" s="109">
        <v>2</v>
      </c>
      <c r="I246" s="109" t="s">
        <v>13</v>
      </c>
      <c r="J246" s="109">
        <v>12</v>
      </c>
      <c r="K246" s="109">
        <v>12</v>
      </c>
      <c r="L246" s="109" t="s">
        <v>512</v>
      </c>
      <c r="M246" s="137">
        <f t="shared" si="45"/>
        <v>8</v>
      </c>
      <c r="N246" s="133">
        <v>8.4</v>
      </c>
      <c r="O246" s="132">
        <f t="shared" si="44"/>
        <v>8.1999999999999993</v>
      </c>
      <c r="P246" s="109"/>
      <c r="Q246" s="133"/>
      <c r="R246" s="133"/>
      <c r="S246" s="133"/>
      <c r="T246" s="133"/>
      <c r="U246" s="133"/>
      <c r="V246" s="119"/>
      <c r="W246" s="120"/>
      <c r="X246" s="121"/>
      <c r="Y246" s="121"/>
      <c r="Z246" s="121"/>
      <c r="AA246" s="121"/>
      <c r="AB246" s="121"/>
      <c r="AC246" s="121"/>
      <c r="AD246" s="121"/>
      <c r="AE246" s="121"/>
      <c r="AF246" s="121"/>
      <c r="AG246" s="121"/>
      <c r="AH246" s="121"/>
      <c r="AI246" s="121"/>
      <c r="AJ246" s="121"/>
      <c r="AK246" s="121"/>
      <c r="AL246" s="121"/>
      <c r="AM246" s="121"/>
      <c r="AN246" s="121"/>
      <c r="AO246" s="121"/>
      <c r="AP246" s="121"/>
      <c r="AQ246" s="121"/>
      <c r="AR246" s="121"/>
      <c r="AS246" s="121"/>
      <c r="AT246" s="121"/>
      <c r="AU246" s="121"/>
      <c r="AV246" s="121"/>
      <c r="AW246" s="133"/>
      <c r="AX246" s="119"/>
      <c r="AY246" s="120"/>
      <c r="AZ246" s="121"/>
      <c r="BA246" s="120"/>
      <c r="BB246" s="121"/>
      <c r="BC246" s="121"/>
      <c r="BD246" s="121"/>
      <c r="BE246" s="120"/>
      <c r="BF246" s="120"/>
      <c r="BG246" s="120"/>
      <c r="BH246" s="120"/>
      <c r="BI246" s="119"/>
      <c r="BJ246" s="119"/>
      <c r="BK246" s="121"/>
      <c r="BL246" s="121"/>
      <c r="BM246" s="121"/>
      <c r="BN246" s="121"/>
      <c r="BO246" s="121"/>
      <c r="BP246" s="121"/>
      <c r="BQ246" s="121"/>
      <c r="BR246" s="121"/>
      <c r="BS246" s="134"/>
      <c r="BT246" s="109"/>
      <c r="BU246" s="135">
        <f>VLOOKUP(D246,EXPLORACION!$A$2:$P$529,15,FALSE)</f>
        <v>4960884.7587000001</v>
      </c>
      <c r="BV246" s="135">
        <f>VLOOKUP(D246,EXPLORACION!$A$2:$P$529,16,FALSE)</f>
        <v>2172305.7612999999</v>
      </c>
      <c r="BW246" s="229"/>
    </row>
    <row r="247" spans="1:75" s="143" customFormat="1" ht="13.5" hidden="1" customHeight="1">
      <c r="A247" s="130" t="str">
        <f t="shared" si="39"/>
        <v>UPT2S2E13M13</v>
      </c>
      <c r="B247" s="130" t="str">
        <f t="shared" si="40"/>
        <v>UPT2S2E13</v>
      </c>
      <c r="C247" s="130" t="str">
        <f t="shared" si="41"/>
        <v>UPT2S2M13</v>
      </c>
      <c r="D247" s="130" t="str">
        <f t="shared" si="42"/>
        <v>UPT2S2</v>
      </c>
      <c r="E247" s="130" t="str">
        <f t="shared" si="43"/>
        <v>UPT2</v>
      </c>
      <c r="F247" s="131" t="s">
        <v>277</v>
      </c>
      <c r="G247" s="131">
        <v>2</v>
      </c>
      <c r="H247" s="109">
        <v>2</v>
      </c>
      <c r="I247" s="109" t="s">
        <v>13</v>
      </c>
      <c r="J247" s="109">
        <v>13</v>
      </c>
      <c r="K247" s="109">
        <v>13</v>
      </c>
      <c r="L247" s="109" t="s">
        <v>221</v>
      </c>
      <c r="M247" s="137">
        <f t="shared" si="45"/>
        <v>8.4</v>
      </c>
      <c r="N247" s="133">
        <v>8.9</v>
      </c>
      <c r="O247" s="132">
        <f t="shared" si="44"/>
        <v>8.65</v>
      </c>
      <c r="P247" s="109"/>
      <c r="Q247" s="133"/>
      <c r="R247" s="133"/>
      <c r="S247" s="133"/>
      <c r="T247" s="133"/>
      <c r="U247" s="133"/>
      <c r="V247" s="119"/>
      <c r="W247" s="120"/>
      <c r="X247" s="121"/>
      <c r="Y247" s="121"/>
      <c r="Z247" s="121"/>
      <c r="AA247" s="121"/>
      <c r="AB247" s="121"/>
      <c r="AC247" s="121"/>
      <c r="AD247" s="121"/>
      <c r="AE247" s="121"/>
      <c r="AF247" s="121"/>
      <c r="AG247" s="121"/>
      <c r="AH247" s="121"/>
      <c r="AI247" s="121"/>
      <c r="AJ247" s="121"/>
      <c r="AK247" s="121"/>
      <c r="AL247" s="121"/>
      <c r="AM247" s="121"/>
      <c r="AN247" s="121"/>
      <c r="AO247" s="121"/>
      <c r="AP247" s="121"/>
      <c r="AQ247" s="121"/>
      <c r="AR247" s="121"/>
      <c r="AS247" s="121"/>
      <c r="AT247" s="121"/>
      <c r="AU247" s="121"/>
      <c r="AV247" s="121"/>
      <c r="AW247" s="133"/>
      <c r="AX247" s="119"/>
      <c r="AY247" s="120"/>
      <c r="AZ247" s="121"/>
      <c r="BA247" s="120"/>
      <c r="BB247" s="121"/>
      <c r="BC247" s="121"/>
      <c r="BD247" s="121"/>
      <c r="BE247" s="120"/>
      <c r="BF247" s="120"/>
      <c r="BG247" s="120"/>
      <c r="BH247" s="120"/>
      <c r="BI247" s="119"/>
      <c r="BJ247" s="119"/>
      <c r="BK247" s="121"/>
      <c r="BL247" s="121"/>
      <c r="BM247" s="121"/>
      <c r="BN247" s="121"/>
      <c r="BO247" s="121"/>
      <c r="BP247" s="121"/>
      <c r="BQ247" s="121"/>
      <c r="BR247" s="121"/>
      <c r="BS247" s="134"/>
      <c r="BT247" s="109"/>
      <c r="BU247" s="135">
        <f>VLOOKUP(D247,EXPLORACION!$A$2:$P$529,15,FALSE)</f>
        <v>4960884.7587000001</v>
      </c>
      <c r="BV247" s="135">
        <f>VLOOKUP(D247,EXPLORACION!$A$2:$P$529,16,FALSE)</f>
        <v>2172305.7612999999</v>
      </c>
      <c r="BW247" s="229"/>
    </row>
    <row r="248" spans="1:75" s="143" customFormat="1" ht="13.5" hidden="1" customHeight="1">
      <c r="A248" s="130" t="str">
        <f t="shared" si="39"/>
        <v>UPT2S2E15M15</v>
      </c>
      <c r="B248" s="130" t="str">
        <f t="shared" si="40"/>
        <v>UPT2S2E15</v>
      </c>
      <c r="C248" s="130" t="str">
        <f t="shared" si="41"/>
        <v>UPT2S2M15</v>
      </c>
      <c r="D248" s="130" t="str">
        <f t="shared" si="42"/>
        <v>UPT2S2</v>
      </c>
      <c r="E248" s="130" t="str">
        <f t="shared" si="43"/>
        <v>UPT2</v>
      </c>
      <c r="F248" s="131" t="s">
        <v>277</v>
      </c>
      <c r="G248" s="131">
        <v>2</v>
      </c>
      <c r="H248" s="109">
        <v>2</v>
      </c>
      <c r="I248" s="109" t="s">
        <v>13</v>
      </c>
      <c r="J248" s="109">
        <v>15</v>
      </c>
      <c r="K248" s="109">
        <v>15</v>
      </c>
      <c r="L248" s="109" t="s">
        <v>221</v>
      </c>
      <c r="M248" s="137">
        <f t="shared" si="45"/>
        <v>8.9</v>
      </c>
      <c r="N248" s="133">
        <v>9.9</v>
      </c>
      <c r="O248" s="132">
        <f t="shared" si="44"/>
        <v>9.4</v>
      </c>
      <c r="P248" s="109"/>
      <c r="Q248" s="133"/>
      <c r="R248" s="133"/>
      <c r="S248" s="133"/>
      <c r="T248" s="133"/>
      <c r="U248" s="133"/>
      <c r="V248" s="119"/>
      <c r="W248" s="120"/>
      <c r="X248" s="121"/>
      <c r="Y248" s="121"/>
      <c r="Z248" s="121"/>
      <c r="AA248" s="121"/>
      <c r="AB248" s="121"/>
      <c r="AC248" s="121"/>
      <c r="AD248" s="121"/>
      <c r="AE248" s="121"/>
      <c r="AF248" s="121"/>
      <c r="AG248" s="121"/>
      <c r="AH248" s="121"/>
      <c r="AI248" s="121"/>
      <c r="AJ248" s="121"/>
      <c r="AK248" s="121"/>
      <c r="AL248" s="121"/>
      <c r="AM248" s="121"/>
      <c r="AN248" s="121"/>
      <c r="AO248" s="121"/>
      <c r="AP248" s="121"/>
      <c r="AQ248" s="121"/>
      <c r="AR248" s="121"/>
      <c r="AS248" s="121"/>
      <c r="AT248" s="121"/>
      <c r="AU248" s="121"/>
      <c r="AV248" s="121"/>
      <c r="AW248" s="133"/>
      <c r="AX248" s="119"/>
      <c r="AY248" s="120"/>
      <c r="AZ248" s="121"/>
      <c r="BA248" s="120"/>
      <c r="BB248" s="121"/>
      <c r="BC248" s="121"/>
      <c r="BD248" s="121"/>
      <c r="BE248" s="120"/>
      <c r="BF248" s="120"/>
      <c r="BG248" s="120"/>
      <c r="BH248" s="120"/>
      <c r="BI248" s="119"/>
      <c r="BJ248" s="119"/>
      <c r="BK248" s="121"/>
      <c r="BL248" s="121"/>
      <c r="BM248" s="121"/>
      <c r="BN248" s="121"/>
      <c r="BO248" s="121"/>
      <c r="BP248" s="121"/>
      <c r="BQ248" s="121"/>
      <c r="BR248" s="121"/>
      <c r="BS248" s="134"/>
      <c r="BT248" s="109"/>
      <c r="BU248" s="135">
        <f>VLOOKUP(D248,EXPLORACION!$A$2:$P$529,15,FALSE)</f>
        <v>4960884.7587000001</v>
      </c>
      <c r="BV248" s="135">
        <f>VLOOKUP(D248,EXPLORACION!$A$2:$P$529,16,FALSE)</f>
        <v>2172305.7612999999</v>
      </c>
      <c r="BW248" s="229"/>
    </row>
    <row r="249" spans="1:75" s="143" customFormat="1" ht="13.5" hidden="1" customHeight="1">
      <c r="A249" s="130" t="str">
        <f t="shared" si="39"/>
        <v>UPT2S2E16M16</v>
      </c>
      <c r="B249" s="130" t="str">
        <f t="shared" si="40"/>
        <v>UPT2S2E16</v>
      </c>
      <c r="C249" s="130" t="str">
        <f t="shared" si="41"/>
        <v>UPT2S2M16</v>
      </c>
      <c r="D249" s="130" t="str">
        <f t="shared" si="42"/>
        <v>UPT2S2</v>
      </c>
      <c r="E249" s="130" t="str">
        <f t="shared" si="43"/>
        <v>UPT2</v>
      </c>
      <c r="F249" s="131" t="s">
        <v>277</v>
      </c>
      <c r="G249" s="131">
        <v>2</v>
      </c>
      <c r="H249" s="109">
        <v>2</v>
      </c>
      <c r="I249" s="109" t="s">
        <v>13</v>
      </c>
      <c r="J249" s="109">
        <v>16</v>
      </c>
      <c r="K249" s="109">
        <v>16</v>
      </c>
      <c r="L249" s="109" t="s">
        <v>221</v>
      </c>
      <c r="M249" s="137">
        <f t="shared" si="45"/>
        <v>9.9</v>
      </c>
      <c r="N249" s="133">
        <v>11.4</v>
      </c>
      <c r="O249" s="132">
        <f t="shared" si="44"/>
        <v>10.65</v>
      </c>
      <c r="P249" s="109" t="s">
        <v>12</v>
      </c>
      <c r="Q249" s="133"/>
      <c r="R249" s="133">
        <v>59.59</v>
      </c>
      <c r="S249" s="133">
        <v>26.22</v>
      </c>
      <c r="T249" s="133">
        <v>33.370000000000005</v>
      </c>
      <c r="U249" s="133"/>
      <c r="V249" s="119"/>
      <c r="W249" s="120"/>
      <c r="X249" s="121"/>
      <c r="Y249" s="121"/>
      <c r="Z249" s="121"/>
      <c r="AA249" s="121"/>
      <c r="AB249" s="121"/>
      <c r="AC249" s="121"/>
      <c r="AD249" s="121"/>
      <c r="AE249" s="121"/>
      <c r="AF249" s="121"/>
      <c r="AG249" s="121"/>
      <c r="AH249" s="121"/>
      <c r="AI249" s="121"/>
      <c r="AJ249" s="121"/>
      <c r="AK249" s="121"/>
      <c r="AL249" s="121"/>
      <c r="AM249" s="121"/>
      <c r="AN249" s="121"/>
      <c r="AO249" s="121"/>
      <c r="AP249" s="121">
        <v>0.53</v>
      </c>
      <c r="AQ249" s="121">
        <v>14.87</v>
      </c>
      <c r="AR249" s="121">
        <v>84.61</v>
      </c>
      <c r="AS249" s="121"/>
      <c r="AT249" s="121"/>
      <c r="AU249" s="121"/>
      <c r="AV249" s="121"/>
      <c r="AW249" s="133"/>
      <c r="AX249" s="119"/>
      <c r="AY249" s="120"/>
      <c r="AZ249" s="121"/>
      <c r="BA249" s="120"/>
      <c r="BB249" s="121"/>
      <c r="BC249" s="121"/>
      <c r="BD249" s="121"/>
      <c r="BE249" s="120"/>
      <c r="BF249" s="120"/>
      <c r="BG249" s="120"/>
      <c r="BH249" s="120"/>
      <c r="BI249" s="119"/>
      <c r="BJ249" s="119"/>
      <c r="BK249" s="121"/>
      <c r="BL249" s="121"/>
      <c r="BM249" s="121"/>
      <c r="BN249" s="121"/>
      <c r="BO249" s="121"/>
      <c r="BP249" s="121"/>
      <c r="BQ249" s="121"/>
      <c r="BR249" s="121"/>
      <c r="BS249" s="134"/>
      <c r="BT249" s="109"/>
      <c r="BU249" s="135">
        <f>VLOOKUP(D249,EXPLORACION!$A$2:$P$529,15,FALSE)</f>
        <v>4960884.7587000001</v>
      </c>
      <c r="BV249" s="135">
        <f>VLOOKUP(D249,EXPLORACION!$A$2:$P$529,16,FALSE)</f>
        <v>2172305.7612999999</v>
      </c>
      <c r="BW249" s="229"/>
    </row>
    <row r="250" spans="1:75" s="143" customFormat="1" ht="13.5" hidden="1" customHeight="1">
      <c r="A250" s="130" t="str">
        <f t="shared" si="39"/>
        <v>UPT2S2E17M17</v>
      </c>
      <c r="B250" s="130" t="str">
        <f t="shared" si="40"/>
        <v>UPT2S2E17</v>
      </c>
      <c r="C250" s="130" t="str">
        <f t="shared" si="41"/>
        <v>UPT2S2M17</v>
      </c>
      <c r="D250" s="130" t="str">
        <f t="shared" si="42"/>
        <v>UPT2S2</v>
      </c>
      <c r="E250" s="130" t="str">
        <f t="shared" si="43"/>
        <v>UPT2</v>
      </c>
      <c r="F250" s="131" t="s">
        <v>277</v>
      </c>
      <c r="G250" s="131">
        <v>2</v>
      </c>
      <c r="H250" s="109">
        <v>2</v>
      </c>
      <c r="I250" s="109" t="s">
        <v>13</v>
      </c>
      <c r="J250" s="109">
        <v>17</v>
      </c>
      <c r="K250" s="109">
        <v>17</v>
      </c>
      <c r="L250" s="109" t="s">
        <v>512</v>
      </c>
      <c r="M250" s="137">
        <f t="shared" si="45"/>
        <v>11.4</v>
      </c>
      <c r="N250" s="133">
        <v>11.5</v>
      </c>
      <c r="O250" s="132">
        <f t="shared" si="44"/>
        <v>11.45</v>
      </c>
      <c r="P250" s="109"/>
      <c r="Q250" s="133"/>
      <c r="R250" s="133"/>
      <c r="S250" s="133"/>
      <c r="T250" s="133"/>
      <c r="U250" s="133"/>
      <c r="V250" s="119"/>
      <c r="W250" s="120"/>
      <c r="X250" s="121"/>
      <c r="Y250" s="121"/>
      <c r="Z250" s="121"/>
      <c r="AA250" s="121"/>
      <c r="AB250" s="121"/>
      <c r="AC250" s="121"/>
      <c r="AD250" s="121"/>
      <c r="AE250" s="121"/>
      <c r="AF250" s="121"/>
      <c r="AG250" s="121"/>
      <c r="AH250" s="121"/>
      <c r="AI250" s="121"/>
      <c r="AJ250" s="121"/>
      <c r="AK250" s="121"/>
      <c r="AL250" s="121"/>
      <c r="AM250" s="121"/>
      <c r="AN250" s="121"/>
      <c r="AO250" s="121"/>
      <c r="AP250" s="121"/>
      <c r="AQ250" s="121"/>
      <c r="AR250" s="121"/>
      <c r="AS250" s="121"/>
      <c r="AT250" s="121"/>
      <c r="AU250" s="121"/>
      <c r="AV250" s="121"/>
      <c r="AW250" s="133"/>
      <c r="AX250" s="119"/>
      <c r="AY250" s="120"/>
      <c r="AZ250" s="121"/>
      <c r="BA250" s="120"/>
      <c r="BB250" s="121"/>
      <c r="BC250" s="121"/>
      <c r="BD250" s="121"/>
      <c r="BE250" s="120"/>
      <c r="BF250" s="120"/>
      <c r="BG250" s="120"/>
      <c r="BH250" s="120"/>
      <c r="BI250" s="119"/>
      <c r="BJ250" s="119"/>
      <c r="BK250" s="121"/>
      <c r="BL250" s="121"/>
      <c r="BM250" s="121"/>
      <c r="BN250" s="121"/>
      <c r="BO250" s="121"/>
      <c r="BP250" s="121"/>
      <c r="BQ250" s="121"/>
      <c r="BR250" s="121"/>
      <c r="BS250" s="134"/>
      <c r="BT250" s="109"/>
      <c r="BU250" s="135">
        <f>VLOOKUP(D250,EXPLORACION!$A$2:$P$529,15,FALSE)</f>
        <v>4960884.7587000001</v>
      </c>
      <c r="BV250" s="135">
        <f>VLOOKUP(D250,EXPLORACION!$A$2:$P$529,16,FALSE)</f>
        <v>2172305.7612999999</v>
      </c>
      <c r="BW250" s="229"/>
    </row>
    <row r="251" spans="1:75" s="143" customFormat="1" ht="13.5" hidden="1" customHeight="1">
      <c r="A251" s="130" t="str">
        <f t="shared" si="39"/>
        <v>UPT2S2E20M20</v>
      </c>
      <c r="B251" s="130" t="str">
        <f t="shared" si="40"/>
        <v>UPT2S2E20</v>
      </c>
      <c r="C251" s="130" t="str">
        <f t="shared" si="41"/>
        <v>UPT2S2M20</v>
      </c>
      <c r="D251" s="130" t="str">
        <f t="shared" si="42"/>
        <v>UPT2S2</v>
      </c>
      <c r="E251" s="130" t="str">
        <f t="shared" si="43"/>
        <v>UPT2</v>
      </c>
      <c r="F251" s="131" t="s">
        <v>277</v>
      </c>
      <c r="G251" s="131">
        <v>2</v>
      </c>
      <c r="H251" s="109">
        <v>2</v>
      </c>
      <c r="I251" s="109" t="s">
        <v>13</v>
      </c>
      <c r="J251" s="109">
        <v>20</v>
      </c>
      <c r="K251" s="109">
        <v>20</v>
      </c>
      <c r="L251" s="109" t="s">
        <v>221</v>
      </c>
      <c r="M251" s="137">
        <f t="shared" si="45"/>
        <v>11.5</v>
      </c>
      <c r="N251" s="133">
        <v>12.8</v>
      </c>
      <c r="O251" s="132">
        <f t="shared" si="44"/>
        <v>12.15</v>
      </c>
      <c r="P251" s="109"/>
      <c r="Q251" s="133"/>
      <c r="R251" s="133"/>
      <c r="S251" s="133"/>
      <c r="T251" s="133"/>
      <c r="U251" s="133"/>
      <c r="V251" s="119"/>
      <c r="W251" s="120"/>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AW251" s="133"/>
      <c r="AX251" s="119"/>
      <c r="AY251" s="120"/>
      <c r="AZ251" s="121"/>
      <c r="BA251" s="120"/>
      <c r="BB251" s="121"/>
      <c r="BC251" s="121"/>
      <c r="BD251" s="121"/>
      <c r="BE251" s="120"/>
      <c r="BF251" s="120"/>
      <c r="BG251" s="120"/>
      <c r="BH251" s="120"/>
      <c r="BI251" s="119"/>
      <c r="BJ251" s="119"/>
      <c r="BK251" s="121"/>
      <c r="BL251" s="121"/>
      <c r="BM251" s="121"/>
      <c r="BN251" s="121"/>
      <c r="BO251" s="121"/>
      <c r="BP251" s="121"/>
      <c r="BQ251" s="121"/>
      <c r="BR251" s="121"/>
      <c r="BS251" s="134"/>
      <c r="BT251" s="109"/>
      <c r="BU251" s="135">
        <f>VLOOKUP(D251,EXPLORACION!$A$2:$P$529,15,FALSE)</f>
        <v>4960884.7587000001</v>
      </c>
      <c r="BV251" s="135">
        <f>VLOOKUP(D251,EXPLORACION!$A$2:$P$529,16,FALSE)</f>
        <v>2172305.7612999999</v>
      </c>
      <c r="BW251" s="229"/>
    </row>
    <row r="252" spans="1:75" s="143" customFormat="1" ht="13.5" hidden="1" customHeight="1">
      <c r="A252" s="130" t="str">
        <f t="shared" si="39"/>
        <v>UPT2S2E21M21</v>
      </c>
      <c r="B252" s="130" t="str">
        <f t="shared" si="40"/>
        <v>UPT2S2E21</v>
      </c>
      <c r="C252" s="130" t="str">
        <f t="shared" si="41"/>
        <v>UPT2S2M21</v>
      </c>
      <c r="D252" s="130" t="str">
        <f t="shared" si="42"/>
        <v>UPT2S2</v>
      </c>
      <c r="E252" s="130" t="str">
        <f t="shared" si="43"/>
        <v>UPT2</v>
      </c>
      <c r="F252" s="131" t="s">
        <v>277</v>
      </c>
      <c r="G252" s="131">
        <v>2</v>
      </c>
      <c r="H252" s="109">
        <v>2</v>
      </c>
      <c r="I252" s="109" t="s">
        <v>13</v>
      </c>
      <c r="J252" s="109">
        <v>21</v>
      </c>
      <c r="K252" s="109">
        <v>21</v>
      </c>
      <c r="L252" s="109" t="s">
        <v>512</v>
      </c>
      <c r="M252" s="137">
        <f t="shared" si="45"/>
        <v>12.8</v>
      </c>
      <c r="N252" s="133">
        <v>13</v>
      </c>
      <c r="O252" s="132">
        <f t="shared" si="44"/>
        <v>12.9</v>
      </c>
      <c r="P252" s="109"/>
      <c r="Q252" s="133"/>
      <c r="R252" s="133"/>
      <c r="S252" s="133"/>
      <c r="T252" s="133"/>
      <c r="U252" s="133"/>
      <c r="V252" s="119"/>
      <c r="W252" s="120"/>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AW252" s="133"/>
      <c r="AX252" s="119"/>
      <c r="AY252" s="120"/>
      <c r="AZ252" s="121"/>
      <c r="BA252" s="120"/>
      <c r="BB252" s="121"/>
      <c r="BC252" s="121"/>
      <c r="BD252" s="121"/>
      <c r="BE252" s="120"/>
      <c r="BF252" s="120"/>
      <c r="BG252" s="120"/>
      <c r="BH252" s="120"/>
      <c r="BI252" s="119"/>
      <c r="BJ252" s="119"/>
      <c r="BK252" s="121"/>
      <c r="BL252" s="121"/>
      <c r="BM252" s="121"/>
      <c r="BN252" s="121"/>
      <c r="BO252" s="121"/>
      <c r="BP252" s="121"/>
      <c r="BQ252" s="121"/>
      <c r="BR252" s="121"/>
      <c r="BS252" s="134"/>
      <c r="BT252" s="109"/>
      <c r="BU252" s="135">
        <f>VLOOKUP(D252,EXPLORACION!$A$2:$P$529,15,FALSE)</f>
        <v>4960884.7587000001</v>
      </c>
      <c r="BV252" s="135">
        <f>VLOOKUP(D252,EXPLORACION!$A$2:$P$529,16,FALSE)</f>
        <v>2172305.7612999999</v>
      </c>
      <c r="BW252" s="229"/>
    </row>
    <row r="253" spans="1:75" s="143" customFormat="1" ht="13.5" hidden="1" customHeight="1">
      <c r="A253" s="130" t="str">
        <f t="shared" si="39"/>
        <v>UPT2S2E23M23</v>
      </c>
      <c r="B253" s="130" t="str">
        <f t="shared" si="40"/>
        <v>UPT2S2E23</v>
      </c>
      <c r="C253" s="130" t="str">
        <f t="shared" si="41"/>
        <v>UPT2S2M23</v>
      </c>
      <c r="D253" s="130" t="str">
        <f t="shared" si="42"/>
        <v>UPT2S2</v>
      </c>
      <c r="E253" s="130" t="str">
        <f t="shared" si="43"/>
        <v>UPT2</v>
      </c>
      <c r="F253" s="131" t="s">
        <v>277</v>
      </c>
      <c r="G253" s="131">
        <v>2</v>
      </c>
      <c r="H253" s="109">
        <v>2</v>
      </c>
      <c r="I253" s="109" t="s">
        <v>13</v>
      </c>
      <c r="J253" s="109">
        <v>23</v>
      </c>
      <c r="K253" s="109">
        <v>23</v>
      </c>
      <c r="L253" s="109" t="s">
        <v>512</v>
      </c>
      <c r="M253" s="137">
        <f t="shared" si="45"/>
        <v>13</v>
      </c>
      <c r="N253" s="133">
        <v>14</v>
      </c>
      <c r="O253" s="132">
        <f t="shared" si="44"/>
        <v>13.5</v>
      </c>
      <c r="P253" s="109"/>
      <c r="Q253" s="133"/>
      <c r="R253" s="133"/>
      <c r="S253" s="133"/>
      <c r="T253" s="133"/>
      <c r="U253" s="133"/>
      <c r="V253" s="119"/>
      <c r="W253" s="120"/>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AW253" s="133"/>
      <c r="AX253" s="119"/>
      <c r="AY253" s="120"/>
      <c r="AZ253" s="121"/>
      <c r="BA253" s="120"/>
      <c r="BB253" s="121"/>
      <c r="BC253" s="121"/>
      <c r="BD253" s="121"/>
      <c r="BE253" s="120"/>
      <c r="BF253" s="120"/>
      <c r="BG253" s="120"/>
      <c r="BH253" s="120"/>
      <c r="BI253" s="119"/>
      <c r="BJ253" s="119"/>
      <c r="BK253" s="121"/>
      <c r="BL253" s="121"/>
      <c r="BM253" s="121"/>
      <c r="BN253" s="121"/>
      <c r="BO253" s="121"/>
      <c r="BP253" s="121"/>
      <c r="BQ253" s="121"/>
      <c r="BR253" s="121"/>
      <c r="BS253" s="134"/>
      <c r="BT253" s="109"/>
      <c r="BU253" s="135">
        <f>VLOOKUP(D253,EXPLORACION!$A$2:$P$529,15,FALSE)</f>
        <v>4960884.7587000001</v>
      </c>
      <c r="BV253" s="135">
        <f>VLOOKUP(D253,EXPLORACION!$A$2:$P$529,16,FALSE)</f>
        <v>2172305.7612999999</v>
      </c>
      <c r="BW253" s="229"/>
    </row>
    <row r="254" spans="1:75" s="143" customFormat="1" ht="13.5" hidden="1" customHeight="1">
      <c r="A254" s="130" t="str">
        <f t="shared" si="39"/>
        <v>UPT2S2E26M26</v>
      </c>
      <c r="B254" s="130" t="str">
        <f t="shared" si="40"/>
        <v>UPT2S2E26</v>
      </c>
      <c r="C254" s="130" t="str">
        <f t="shared" si="41"/>
        <v>UPT2S2M26</v>
      </c>
      <c r="D254" s="130" t="str">
        <f t="shared" si="42"/>
        <v>UPT2S2</v>
      </c>
      <c r="E254" s="130" t="str">
        <f t="shared" si="43"/>
        <v>UPT2</v>
      </c>
      <c r="F254" s="131" t="s">
        <v>277</v>
      </c>
      <c r="G254" s="131">
        <v>2</v>
      </c>
      <c r="H254" s="109">
        <v>2</v>
      </c>
      <c r="I254" s="109" t="s">
        <v>13</v>
      </c>
      <c r="J254" s="109">
        <v>26</v>
      </c>
      <c r="K254" s="109">
        <v>26</v>
      </c>
      <c r="L254" s="109" t="s">
        <v>221</v>
      </c>
      <c r="M254" s="137">
        <f t="shared" si="45"/>
        <v>14</v>
      </c>
      <c r="N254" s="133">
        <v>15.5</v>
      </c>
      <c r="O254" s="132">
        <f t="shared" si="44"/>
        <v>14.75</v>
      </c>
      <c r="P254" s="109"/>
      <c r="Q254" s="133"/>
      <c r="R254" s="133"/>
      <c r="S254" s="133"/>
      <c r="T254" s="133"/>
      <c r="U254" s="133" t="s">
        <v>542</v>
      </c>
      <c r="V254" s="119"/>
      <c r="W254" s="120"/>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AW254" s="133"/>
      <c r="AX254" s="119"/>
      <c r="AY254" s="120"/>
      <c r="AZ254" s="121"/>
      <c r="BA254" s="120"/>
      <c r="BB254" s="121"/>
      <c r="BC254" s="121"/>
      <c r="BD254" s="121"/>
      <c r="BE254" s="120"/>
      <c r="BF254" s="120"/>
      <c r="BG254" s="120"/>
      <c r="BH254" s="120"/>
      <c r="BI254" s="119"/>
      <c r="BJ254" s="119"/>
      <c r="BK254" s="121"/>
      <c r="BL254" s="121"/>
      <c r="BM254" s="121"/>
      <c r="BN254" s="121"/>
      <c r="BO254" s="121"/>
      <c r="BP254" s="121"/>
      <c r="BQ254" s="121"/>
      <c r="BR254" s="121"/>
      <c r="BS254" s="134"/>
      <c r="BT254" s="109"/>
      <c r="BU254" s="135">
        <f>VLOOKUP(D254,EXPLORACION!$A$2:$P$529,15,FALSE)</f>
        <v>4960884.7587000001</v>
      </c>
      <c r="BV254" s="135">
        <f>VLOOKUP(D254,EXPLORACION!$A$2:$P$529,16,FALSE)</f>
        <v>2172305.7612999999</v>
      </c>
      <c r="BW254" s="229"/>
    </row>
    <row r="255" spans="1:75" s="143" customFormat="1" ht="13.5" hidden="1" customHeight="1">
      <c r="A255" s="130" t="str">
        <f t="shared" si="39"/>
        <v>DEI3P4E2M3</v>
      </c>
      <c r="B255" s="130" t="str">
        <f t="shared" si="40"/>
        <v>DEI3P4E2</v>
      </c>
      <c r="C255" s="130" t="str">
        <f t="shared" si="41"/>
        <v>DEI3P4M3</v>
      </c>
      <c r="D255" s="130" t="str">
        <f t="shared" si="42"/>
        <v>DEI3P4</v>
      </c>
      <c r="E255" s="130" t="str">
        <f t="shared" si="43"/>
        <v>DEI3</v>
      </c>
      <c r="F255" s="131" t="s">
        <v>584</v>
      </c>
      <c r="G255" s="131">
        <v>3</v>
      </c>
      <c r="H255" s="109">
        <v>4</v>
      </c>
      <c r="I255" s="109" t="s">
        <v>8</v>
      </c>
      <c r="J255" s="109">
        <v>2</v>
      </c>
      <c r="K255" s="109">
        <v>3</v>
      </c>
      <c r="L255" s="109"/>
      <c r="M255" s="137">
        <f t="shared" si="45"/>
        <v>15.5</v>
      </c>
      <c r="N255" s="133">
        <v>10.5</v>
      </c>
      <c r="O255" s="132">
        <f t="shared" si="44"/>
        <v>13</v>
      </c>
      <c r="P255" s="141" t="s">
        <v>339</v>
      </c>
      <c r="Q255" s="133">
        <v>102.66</v>
      </c>
      <c r="R255" s="119">
        <v>68.05</v>
      </c>
      <c r="S255" s="119">
        <v>42.46</v>
      </c>
      <c r="T255" s="119">
        <v>25.58</v>
      </c>
      <c r="U255" s="119">
        <v>0.72</v>
      </c>
      <c r="V255" s="119"/>
      <c r="W255" s="120"/>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AW255" s="133"/>
      <c r="AX255" s="119"/>
      <c r="AY255" s="122"/>
      <c r="AZ255" s="121"/>
      <c r="BA255" s="120"/>
      <c r="BB255" s="121"/>
      <c r="BC255" s="121"/>
      <c r="BD255" s="121"/>
      <c r="BE255" s="120"/>
      <c r="BF255" s="120"/>
      <c r="BG255" s="120"/>
      <c r="BH255" s="120"/>
      <c r="BI255" s="119"/>
      <c r="BJ255" s="119"/>
      <c r="BK255" s="121"/>
      <c r="BL255" s="121"/>
      <c r="BM255" s="121"/>
      <c r="BN255" s="121"/>
      <c r="BO255" s="121"/>
      <c r="BP255" s="121"/>
      <c r="BQ255" s="121"/>
      <c r="BR255" s="121"/>
      <c r="BS255" s="134"/>
      <c r="BT255" s="109"/>
      <c r="BU255" s="135">
        <f>VLOOKUP(D255,EXPLORACION!$A$2:$P$529,15,FALSE)</f>
        <v>4960225.3755999999</v>
      </c>
      <c r="BV255" s="135">
        <f>VLOOKUP(D255,EXPLORACION!$A$2:$P$529,16,FALSE)</f>
        <v>2171296.1261999998</v>
      </c>
      <c r="BW255" s="229"/>
    </row>
    <row r="256" spans="1:75" s="143" customFormat="1" ht="13.5" hidden="1" customHeight="1">
      <c r="A256" s="130" t="str">
        <f t="shared" si="39"/>
        <v>DEI3P2E3M4</v>
      </c>
      <c r="B256" s="130" t="str">
        <f t="shared" si="40"/>
        <v>DEI3P2E3</v>
      </c>
      <c r="C256" s="130" t="str">
        <f t="shared" si="41"/>
        <v>DEI3P2M4</v>
      </c>
      <c r="D256" s="130" t="str">
        <f t="shared" si="42"/>
        <v>DEI3P2</v>
      </c>
      <c r="E256" s="130" t="str">
        <f t="shared" si="43"/>
        <v>DEI3</v>
      </c>
      <c r="F256" s="131" t="s">
        <v>584</v>
      </c>
      <c r="G256" s="131">
        <v>3</v>
      </c>
      <c r="H256" s="109">
        <v>2</v>
      </c>
      <c r="I256" s="109" t="s">
        <v>8</v>
      </c>
      <c r="J256" s="109">
        <v>3</v>
      </c>
      <c r="K256" s="109">
        <v>4</v>
      </c>
      <c r="L256" s="138" t="s">
        <v>221</v>
      </c>
      <c r="M256" s="137">
        <f t="shared" si="45"/>
        <v>10.5</v>
      </c>
      <c r="N256" s="133">
        <v>10</v>
      </c>
      <c r="O256" s="132">
        <f t="shared" si="44"/>
        <v>10.25</v>
      </c>
      <c r="P256" s="109" t="s">
        <v>571</v>
      </c>
      <c r="Q256" s="133">
        <v>75.53</v>
      </c>
      <c r="R256" s="119">
        <v>67.872</v>
      </c>
      <c r="S256" s="119">
        <v>42.497999999999998</v>
      </c>
      <c r="T256" s="119">
        <v>25.373000000000001</v>
      </c>
      <c r="U256" s="119">
        <v>1.53</v>
      </c>
      <c r="V256" s="119"/>
      <c r="W256" s="120"/>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AW256" s="133"/>
      <c r="AX256" s="119"/>
      <c r="AY256" s="122"/>
      <c r="AZ256" s="121"/>
      <c r="BA256" s="120"/>
      <c r="BB256" s="121"/>
      <c r="BC256" s="121"/>
      <c r="BD256" s="121"/>
      <c r="BE256" s="120"/>
      <c r="BF256" s="120"/>
      <c r="BG256" s="120"/>
      <c r="BH256" s="120"/>
      <c r="BI256" s="119"/>
      <c r="BJ256" s="119"/>
      <c r="BK256" s="121"/>
      <c r="BL256" s="121"/>
      <c r="BM256" s="121"/>
      <c r="BN256" s="121"/>
      <c r="BO256" s="121"/>
      <c r="BP256" s="121"/>
      <c r="BQ256" s="121"/>
      <c r="BR256" s="121"/>
      <c r="BS256" s="134"/>
      <c r="BT256" s="109"/>
      <c r="BU256" s="135">
        <f>VLOOKUP(D256,EXPLORACION!$A$2:$P$529,15,FALSE)</f>
        <v>4960215.5482000001</v>
      </c>
      <c r="BV256" s="135">
        <f>VLOOKUP(D256,EXPLORACION!$A$2:$P$529,16,FALSE)</f>
        <v>2171319.1527</v>
      </c>
      <c r="BW256" s="229"/>
    </row>
    <row r="257" spans="1:75" s="143" customFormat="1" ht="13.5" hidden="1" customHeight="1">
      <c r="A257" s="130" t="str">
        <f t="shared" si="39"/>
        <v>DEI3P1E2M4</v>
      </c>
      <c r="B257" s="130" t="str">
        <f t="shared" si="40"/>
        <v>DEI3P1E2</v>
      </c>
      <c r="C257" s="130" t="str">
        <f t="shared" si="41"/>
        <v>DEI3P1M4</v>
      </c>
      <c r="D257" s="130" t="str">
        <f t="shared" si="42"/>
        <v>DEI3P1</v>
      </c>
      <c r="E257" s="130" t="str">
        <f t="shared" si="43"/>
        <v>DEI3</v>
      </c>
      <c r="F257" s="131" t="s">
        <v>584</v>
      </c>
      <c r="G257" s="131">
        <v>3</v>
      </c>
      <c r="H257" s="109">
        <v>1</v>
      </c>
      <c r="I257" s="109" t="s">
        <v>8</v>
      </c>
      <c r="J257" s="109">
        <v>2</v>
      </c>
      <c r="K257" s="109">
        <v>4</v>
      </c>
      <c r="L257" s="109"/>
      <c r="M257" s="137">
        <f t="shared" si="45"/>
        <v>10</v>
      </c>
      <c r="N257" s="133">
        <v>11</v>
      </c>
      <c r="O257" s="132">
        <f t="shared" si="44"/>
        <v>10.5</v>
      </c>
      <c r="P257" s="109"/>
      <c r="Q257" s="133">
        <v>72.819999999999993</v>
      </c>
      <c r="R257" s="119"/>
      <c r="S257" s="119"/>
      <c r="T257" s="119"/>
      <c r="U257" s="133">
        <v>1.57</v>
      </c>
      <c r="V257" s="119"/>
      <c r="W257" s="120"/>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AW257" s="133"/>
      <c r="AX257" s="119"/>
      <c r="AY257" s="122"/>
      <c r="AZ257" s="121"/>
      <c r="BA257" s="120"/>
      <c r="BB257" s="121"/>
      <c r="BC257" s="121"/>
      <c r="BD257" s="121"/>
      <c r="BE257" s="120"/>
      <c r="BF257" s="120"/>
      <c r="BG257" s="120">
        <v>0.56330000000000002</v>
      </c>
      <c r="BH257" s="120">
        <v>8.5000000000000006E-3</v>
      </c>
      <c r="BI257" s="119"/>
      <c r="BJ257" s="119"/>
      <c r="BK257" s="121"/>
      <c r="BL257" s="121"/>
      <c r="BM257" s="121"/>
      <c r="BN257" s="121"/>
      <c r="BO257" s="121"/>
      <c r="BP257" s="121"/>
      <c r="BQ257" s="121"/>
      <c r="BR257" s="121"/>
      <c r="BS257" s="134"/>
      <c r="BT257" s="109"/>
      <c r="BU257" s="135">
        <f>VLOOKUP(D257,EXPLORACION!$A$2:$P$529,15,FALSE)</f>
        <v>4960215.5393000003</v>
      </c>
      <c r="BV257" s="135">
        <f>VLOOKUP(D257,EXPLORACION!$A$2:$P$529,16,FALSE)</f>
        <v>2171304.8402</v>
      </c>
      <c r="BW257" s="229"/>
    </row>
    <row r="258" spans="1:75" s="143" customFormat="1" ht="13.5" hidden="1" customHeight="1">
      <c r="A258" s="130" t="str">
        <f t="shared" ref="A258:A272" si="46">CONCATENATE(F258,G258,I258,H258,"E",J258,"M",K258)</f>
        <v>DEI3P1E2M3</v>
      </c>
      <c r="B258" s="130" t="str">
        <f t="shared" ref="B258:B272" si="47">CONCATENATE(F258,G258,I258,H258,"E",J258)</f>
        <v>DEI3P1E2</v>
      </c>
      <c r="C258" s="130" t="str">
        <f t="shared" ref="C258:C321" si="48">CONCATENATE(F258,G258,I258,H258,"M",K258)</f>
        <v>DEI3P1M3</v>
      </c>
      <c r="D258" s="130" t="str">
        <f t="shared" ref="D258:D321" si="49">CONCATENATE(F258,G258,I258,H258)</f>
        <v>DEI3P1</v>
      </c>
      <c r="E258" s="130" t="str">
        <f t="shared" ref="E258:E321" si="50">CONCATENATE(F258,G258)</f>
        <v>DEI3</v>
      </c>
      <c r="F258" s="131" t="s">
        <v>584</v>
      </c>
      <c r="G258" s="131">
        <v>3</v>
      </c>
      <c r="H258" s="109">
        <v>1</v>
      </c>
      <c r="I258" s="109" t="s">
        <v>8</v>
      </c>
      <c r="J258" s="109">
        <v>2</v>
      </c>
      <c r="K258" s="109">
        <v>3</v>
      </c>
      <c r="L258" s="109" t="s">
        <v>221</v>
      </c>
      <c r="M258" s="137">
        <f t="shared" si="45"/>
        <v>11</v>
      </c>
      <c r="N258" s="133">
        <v>9</v>
      </c>
      <c r="O258" s="132">
        <f t="shared" si="44"/>
        <v>10</v>
      </c>
      <c r="P258" s="109"/>
      <c r="Q258" s="133">
        <v>63.02</v>
      </c>
      <c r="R258" s="119"/>
      <c r="S258" s="119"/>
      <c r="T258" s="119"/>
      <c r="U258" s="133">
        <v>1.2</v>
      </c>
      <c r="V258" s="119"/>
      <c r="W258" s="120"/>
      <c r="X258" s="121">
        <v>100</v>
      </c>
      <c r="Y258" s="121">
        <v>100</v>
      </c>
      <c r="Z258" s="121">
        <v>100</v>
      </c>
      <c r="AA258" s="121">
        <v>100</v>
      </c>
      <c r="AB258" s="121">
        <v>100</v>
      </c>
      <c r="AC258" s="121">
        <v>100</v>
      </c>
      <c r="AD258" s="121">
        <v>100</v>
      </c>
      <c r="AE258" s="121">
        <v>100</v>
      </c>
      <c r="AF258" s="121">
        <v>87.45</v>
      </c>
      <c r="AG258" s="121"/>
      <c r="AH258" s="121">
        <v>76.06</v>
      </c>
      <c r="AJ258" s="121">
        <v>70.42</v>
      </c>
      <c r="AL258" s="121">
        <v>67.599999999999994</v>
      </c>
      <c r="AN258" s="121">
        <v>65.260000000000005</v>
      </c>
      <c r="AO258" s="121">
        <v>63.44</v>
      </c>
      <c r="AP258" s="121"/>
      <c r="AQ258" s="121">
        <v>36.6</v>
      </c>
      <c r="AR258" s="121">
        <v>63.4</v>
      </c>
      <c r="AS258" s="121"/>
      <c r="AT258" s="121"/>
      <c r="AU258" s="121"/>
      <c r="AV258" s="121"/>
      <c r="AW258" s="133"/>
      <c r="AX258" s="119"/>
      <c r="AY258" s="122"/>
      <c r="AZ258" s="121"/>
      <c r="BA258" s="120"/>
      <c r="BB258" s="121"/>
      <c r="BC258" s="121"/>
      <c r="BD258" s="121"/>
      <c r="BE258" s="120"/>
      <c r="BF258" s="120"/>
      <c r="BG258" s="120"/>
      <c r="BH258" s="120"/>
      <c r="BI258" s="119"/>
      <c r="BJ258" s="119"/>
      <c r="BK258" s="121"/>
      <c r="BL258" s="121"/>
      <c r="BM258" s="121"/>
      <c r="BN258" s="121"/>
      <c r="BO258" s="121"/>
      <c r="BP258" s="121"/>
      <c r="BQ258" s="121"/>
      <c r="BR258" s="121"/>
      <c r="BS258" s="134"/>
      <c r="BT258" s="109"/>
      <c r="BU258" s="135">
        <f>VLOOKUP(D258,EXPLORACION!$A$2:$P$529,15,FALSE)</f>
        <v>4960215.5393000003</v>
      </c>
      <c r="BV258" s="135">
        <f>VLOOKUP(D258,EXPLORACION!$A$2:$P$529,16,FALSE)</f>
        <v>2171304.8402</v>
      </c>
      <c r="BW258" s="229"/>
    </row>
    <row r="259" spans="1:75" s="143" customFormat="1" ht="13.5" hidden="1" customHeight="1">
      <c r="A259" s="130" t="str">
        <f t="shared" si="46"/>
        <v>DEI3P2E3M3</v>
      </c>
      <c r="B259" s="130" t="str">
        <f t="shared" si="47"/>
        <v>DEI3P2E3</v>
      </c>
      <c r="C259" s="130" t="str">
        <f t="shared" si="48"/>
        <v>DEI3P2M3</v>
      </c>
      <c r="D259" s="130" t="str">
        <f t="shared" si="49"/>
        <v>DEI3P2</v>
      </c>
      <c r="E259" s="130" t="str">
        <f t="shared" si="50"/>
        <v>DEI3</v>
      </c>
      <c r="F259" s="131" t="s">
        <v>584</v>
      </c>
      <c r="G259" s="131">
        <v>3</v>
      </c>
      <c r="H259" s="109">
        <v>2</v>
      </c>
      <c r="I259" s="109" t="s">
        <v>8</v>
      </c>
      <c r="J259" s="109">
        <v>3</v>
      </c>
      <c r="K259" s="109">
        <v>3</v>
      </c>
      <c r="L259" s="138"/>
      <c r="M259" s="137">
        <f t="shared" si="45"/>
        <v>9</v>
      </c>
      <c r="N259" s="133">
        <v>6</v>
      </c>
      <c r="O259" s="132">
        <f t="shared" si="44"/>
        <v>7.5</v>
      </c>
      <c r="P259" s="109" t="s">
        <v>571</v>
      </c>
      <c r="Q259" s="133">
        <v>55.56</v>
      </c>
      <c r="R259" s="119">
        <v>68.849999999999994</v>
      </c>
      <c r="S259" s="119">
        <v>57.41</v>
      </c>
      <c r="T259" s="119">
        <v>11.44</v>
      </c>
      <c r="U259" s="119">
        <v>1.68</v>
      </c>
      <c r="V259" s="119"/>
      <c r="W259" s="120"/>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AW259" s="133"/>
      <c r="AX259" s="119"/>
      <c r="AY259" s="122"/>
      <c r="AZ259" s="121"/>
      <c r="BA259" s="120"/>
      <c r="BB259" s="121"/>
      <c r="BC259" s="121"/>
      <c r="BD259" s="121"/>
      <c r="BE259" s="120"/>
      <c r="BF259" s="120"/>
      <c r="BG259" s="120"/>
      <c r="BH259" s="120"/>
      <c r="BI259" s="119"/>
      <c r="BJ259" s="119"/>
      <c r="BK259" s="121"/>
      <c r="BL259" s="121"/>
      <c r="BM259" s="121"/>
      <c r="BN259" s="121"/>
      <c r="BO259" s="121"/>
      <c r="BP259" s="121"/>
      <c r="BQ259" s="121"/>
      <c r="BR259" s="121"/>
      <c r="BS259" s="134"/>
      <c r="BT259" s="109"/>
      <c r="BU259" s="135">
        <f>VLOOKUP(D259,EXPLORACION!$A$2:$P$529,15,FALSE)</f>
        <v>4960215.5482000001</v>
      </c>
      <c r="BV259" s="135">
        <f>VLOOKUP(D259,EXPLORACION!$A$2:$P$529,16,FALSE)</f>
        <v>2171319.1527</v>
      </c>
      <c r="BW259" s="229"/>
    </row>
    <row r="260" spans="1:75" s="143" customFormat="1" ht="13.5" hidden="1" customHeight="1">
      <c r="A260" s="130" t="str">
        <f t="shared" si="46"/>
        <v>DEI3P1E3M5</v>
      </c>
      <c r="B260" s="130" t="str">
        <f t="shared" si="47"/>
        <v>DEI3P1E3</v>
      </c>
      <c r="C260" s="130" t="str">
        <f t="shared" si="48"/>
        <v>DEI3P1M5</v>
      </c>
      <c r="D260" s="130" t="str">
        <f t="shared" si="49"/>
        <v>DEI3P1</v>
      </c>
      <c r="E260" s="130" t="str">
        <f t="shared" si="50"/>
        <v>DEI3</v>
      </c>
      <c r="F260" s="131" t="s">
        <v>584</v>
      </c>
      <c r="G260" s="131">
        <v>3</v>
      </c>
      <c r="H260" s="109">
        <v>1</v>
      </c>
      <c r="I260" s="109" t="s">
        <v>8</v>
      </c>
      <c r="J260" s="109">
        <v>3</v>
      </c>
      <c r="K260" s="109">
        <v>5</v>
      </c>
      <c r="L260" s="109"/>
      <c r="M260" s="137">
        <f t="shared" si="45"/>
        <v>6</v>
      </c>
      <c r="N260" s="133">
        <v>12</v>
      </c>
      <c r="O260" s="132">
        <f t="shared" si="44"/>
        <v>9</v>
      </c>
      <c r="P260" s="109"/>
      <c r="Q260" s="133">
        <v>51.45</v>
      </c>
      <c r="R260" s="119">
        <v>38.130000000000003</v>
      </c>
      <c r="S260" s="119">
        <v>24.27</v>
      </c>
      <c r="T260" s="119">
        <v>13.87</v>
      </c>
      <c r="U260" s="119">
        <v>1.69</v>
      </c>
      <c r="V260" s="119"/>
      <c r="W260" s="120"/>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AW260" s="133"/>
      <c r="AX260" s="119"/>
      <c r="AY260" s="122"/>
      <c r="AZ260" s="121"/>
      <c r="BA260" s="120"/>
      <c r="BB260" s="121"/>
      <c r="BC260" s="121"/>
      <c r="BD260" s="121"/>
      <c r="BE260" s="120"/>
      <c r="BF260" s="120"/>
      <c r="BG260" s="120"/>
      <c r="BH260" s="120"/>
      <c r="BI260" s="119"/>
      <c r="BJ260" s="119"/>
      <c r="BK260" s="121"/>
      <c r="BL260" s="121"/>
      <c r="BM260" s="121"/>
      <c r="BN260" s="121"/>
      <c r="BO260" s="121"/>
      <c r="BP260" s="121"/>
      <c r="BQ260" s="121"/>
      <c r="BR260" s="121"/>
      <c r="BS260" s="134"/>
      <c r="BT260" s="109"/>
      <c r="BU260" s="135">
        <f>VLOOKUP(D260,EXPLORACION!$A$2:$P$529,15,FALSE)</f>
        <v>4960215.5393000003</v>
      </c>
      <c r="BV260" s="135">
        <f>VLOOKUP(D260,EXPLORACION!$A$2:$P$529,16,FALSE)</f>
        <v>2171304.8402</v>
      </c>
      <c r="BW260" s="229"/>
    </row>
    <row r="261" spans="1:75" s="143" customFormat="1" ht="13.5" hidden="1" customHeight="1">
      <c r="A261" s="130" t="str">
        <f t="shared" si="46"/>
        <v>DEI3P2E2M2</v>
      </c>
      <c r="B261" s="130" t="str">
        <f t="shared" si="47"/>
        <v>DEI3P2E2</v>
      </c>
      <c r="C261" s="130" t="str">
        <f t="shared" si="48"/>
        <v>DEI3P2M2</v>
      </c>
      <c r="D261" s="130" t="str">
        <f t="shared" si="49"/>
        <v>DEI3P2</v>
      </c>
      <c r="E261" s="130" t="str">
        <f t="shared" si="50"/>
        <v>DEI3</v>
      </c>
      <c r="F261" s="131" t="s">
        <v>584</v>
      </c>
      <c r="G261" s="131">
        <v>3</v>
      </c>
      <c r="H261" s="109">
        <v>2</v>
      </c>
      <c r="I261" s="109" t="s">
        <v>8</v>
      </c>
      <c r="J261" s="109">
        <v>2</v>
      </c>
      <c r="K261" s="109">
        <v>2</v>
      </c>
      <c r="L261" s="138"/>
      <c r="M261" s="137">
        <f t="shared" si="45"/>
        <v>12</v>
      </c>
      <c r="N261" s="133">
        <v>3.5</v>
      </c>
      <c r="O261" s="132">
        <f t="shared" si="44"/>
        <v>7.75</v>
      </c>
      <c r="P261" s="109" t="s">
        <v>284</v>
      </c>
      <c r="Q261" s="133">
        <v>51.35</v>
      </c>
      <c r="R261" s="119">
        <v>46.59</v>
      </c>
      <c r="S261" s="119">
        <v>15.3</v>
      </c>
      <c r="T261" s="119">
        <v>31.29</v>
      </c>
      <c r="U261" s="119">
        <v>1.99</v>
      </c>
      <c r="V261" s="119"/>
      <c r="W261" s="120"/>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AW261" s="133"/>
      <c r="AX261" s="119"/>
      <c r="AY261" s="122"/>
      <c r="AZ261" s="121"/>
      <c r="BA261" s="120"/>
      <c r="BB261" s="121"/>
      <c r="BC261" s="121"/>
      <c r="BD261" s="121"/>
      <c r="BE261" s="120"/>
      <c r="BF261" s="120"/>
      <c r="BG261" s="120"/>
      <c r="BH261" s="120"/>
      <c r="BI261" s="119"/>
      <c r="BJ261" s="119"/>
      <c r="BK261" s="121"/>
      <c r="BL261" s="121"/>
      <c r="BM261" s="121"/>
      <c r="BN261" s="121"/>
      <c r="BO261" s="121"/>
      <c r="BP261" s="121"/>
      <c r="BQ261" s="121"/>
      <c r="BR261" s="121"/>
      <c r="BS261" s="134"/>
      <c r="BT261" s="109"/>
      <c r="BU261" s="135">
        <f>VLOOKUP(D261,EXPLORACION!$A$2:$P$529,15,FALSE)</f>
        <v>4960215.5482000001</v>
      </c>
      <c r="BV261" s="135">
        <f>VLOOKUP(D261,EXPLORACION!$A$2:$P$529,16,FALSE)</f>
        <v>2171319.1527</v>
      </c>
      <c r="BW261" s="229"/>
    </row>
    <row r="262" spans="1:75" s="143" customFormat="1" ht="13.5" hidden="1" customHeight="1">
      <c r="A262" s="130" t="str">
        <f t="shared" si="46"/>
        <v>DEI3P2E4M5</v>
      </c>
      <c r="B262" s="130" t="str">
        <f t="shared" si="47"/>
        <v>DEI3P2E4</v>
      </c>
      <c r="C262" s="130" t="str">
        <f t="shared" si="48"/>
        <v>DEI3P2M5</v>
      </c>
      <c r="D262" s="130" t="str">
        <f t="shared" si="49"/>
        <v>DEI3P2</v>
      </c>
      <c r="E262" s="130" t="str">
        <f t="shared" si="50"/>
        <v>DEI3</v>
      </c>
      <c r="F262" s="131" t="s">
        <v>584</v>
      </c>
      <c r="G262" s="131">
        <v>3</v>
      </c>
      <c r="H262" s="109">
        <v>2</v>
      </c>
      <c r="I262" s="109" t="s">
        <v>8</v>
      </c>
      <c r="J262" s="109">
        <v>4</v>
      </c>
      <c r="K262" s="109">
        <v>5</v>
      </c>
      <c r="L262" s="138" t="s">
        <v>221</v>
      </c>
      <c r="M262" s="137">
        <f t="shared" si="45"/>
        <v>3.5</v>
      </c>
      <c r="N262" s="133">
        <v>11</v>
      </c>
      <c r="O262" s="132">
        <f t="shared" si="44"/>
        <v>7.25</v>
      </c>
      <c r="P262" s="109" t="s">
        <v>295</v>
      </c>
      <c r="Q262" s="133">
        <v>36.020000000000003</v>
      </c>
      <c r="R262" s="119">
        <v>27.09</v>
      </c>
      <c r="S262" s="119">
        <v>20.51</v>
      </c>
      <c r="T262" s="119">
        <v>6.57</v>
      </c>
      <c r="U262" s="119"/>
      <c r="V262" s="119"/>
      <c r="W262" s="120"/>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AW262" s="133"/>
      <c r="AX262" s="119"/>
      <c r="AY262" s="122"/>
      <c r="AZ262" s="121"/>
      <c r="BA262" s="120"/>
      <c r="BB262" s="121"/>
      <c r="BC262" s="121"/>
      <c r="BD262" s="121"/>
      <c r="BE262" s="120"/>
      <c r="BF262" s="120"/>
      <c r="BG262" s="120"/>
      <c r="BH262" s="120"/>
      <c r="BI262" s="119"/>
      <c r="BJ262" s="119"/>
      <c r="BK262" s="121"/>
      <c r="BL262" s="121"/>
      <c r="BM262" s="121"/>
      <c r="BN262" s="121"/>
      <c r="BO262" s="121"/>
      <c r="BP262" s="121"/>
      <c r="BQ262" s="121"/>
      <c r="BR262" s="121"/>
      <c r="BS262" s="134"/>
      <c r="BT262" s="109"/>
      <c r="BU262" s="135">
        <f>VLOOKUP(D262,EXPLORACION!$A$2:$P$529,15,FALSE)</f>
        <v>4960215.5482000001</v>
      </c>
      <c r="BV262" s="135">
        <f>VLOOKUP(D262,EXPLORACION!$A$2:$P$529,16,FALSE)</f>
        <v>2171319.1527</v>
      </c>
      <c r="BW262" s="229"/>
    </row>
    <row r="263" spans="1:75" s="143" customFormat="1" ht="13.5" hidden="1" customHeight="1">
      <c r="A263" s="130" t="str">
        <f t="shared" si="46"/>
        <v>DEI3P1E1M1</v>
      </c>
      <c r="B263" s="130" t="str">
        <f t="shared" si="47"/>
        <v>DEI3P1E1</v>
      </c>
      <c r="C263" s="130" t="str">
        <f t="shared" si="48"/>
        <v>DEI3P1M1</v>
      </c>
      <c r="D263" s="130" t="str">
        <f t="shared" si="49"/>
        <v>DEI3P1</v>
      </c>
      <c r="E263" s="130" t="str">
        <f t="shared" si="50"/>
        <v>DEI3</v>
      </c>
      <c r="F263" s="131" t="s">
        <v>584</v>
      </c>
      <c r="G263" s="131">
        <v>3</v>
      </c>
      <c r="H263" s="109">
        <v>1</v>
      </c>
      <c r="I263" s="109" t="s">
        <v>8</v>
      </c>
      <c r="J263" s="109">
        <v>1</v>
      </c>
      <c r="K263" s="109">
        <v>1</v>
      </c>
      <c r="L263" s="109" t="s">
        <v>221</v>
      </c>
      <c r="M263" s="137">
        <v>0</v>
      </c>
      <c r="N263" s="133">
        <v>2</v>
      </c>
      <c r="O263" s="132">
        <f t="shared" si="44"/>
        <v>1</v>
      </c>
      <c r="P263" s="109" t="s">
        <v>284</v>
      </c>
      <c r="Q263" s="133">
        <v>34.090000000000003</v>
      </c>
      <c r="R263" s="119">
        <v>43.5</v>
      </c>
      <c r="S263" s="119">
        <v>23.64</v>
      </c>
      <c r="T263" s="119">
        <v>19.86</v>
      </c>
      <c r="U263" s="119">
        <v>1.9</v>
      </c>
      <c r="V263" s="119"/>
      <c r="W263" s="120"/>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AW263" s="133"/>
      <c r="AX263" s="119"/>
      <c r="AY263" s="122"/>
      <c r="AZ263" s="121"/>
      <c r="BA263" s="120"/>
      <c r="BB263" s="121"/>
      <c r="BC263" s="121"/>
      <c r="BD263" s="121"/>
      <c r="BE263" s="120"/>
      <c r="BF263" s="120"/>
      <c r="BG263" s="120"/>
      <c r="BH263" s="120"/>
      <c r="BI263" s="119"/>
      <c r="BJ263" s="119"/>
      <c r="BK263" s="121"/>
      <c r="BL263" s="121"/>
      <c r="BM263" s="121"/>
      <c r="BN263" s="121"/>
      <c r="BO263" s="121"/>
      <c r="BP263" s="121"/>
      <c r="BQ263" s="121"/>
      <c r="BR263" s="121"/>
      <c r="BS263" s="134"/>
      <c r="BT263" s="109"/>
      <c r="BU263" s="135">
        <f>VLOOKUP(D263,EXPLORACION!$A$2:$P$529,15,FALSE)</f>
        <v>4960215.5393000003</v>
      </c>
      <c r="BV263" s="135">
        <f>VLOOKUP(D263,EXPLORACION!$A$2:$P$529,16,FALSE)</f>
        <v>2171304.8402</v>
      </c>
      <c r="BW263" s="229"/>
    </row>
    <row r="264" spans="1:75" s="143" customFormat="1" ht="13.5" hidden="1" customHeight="1">
      <c r="A264" s="130" t="str">
        <f t="shared" si="46"/>
        <v>DEI3P1E2M2</v>
      </c>
      <c r="B264" s="130" t="str">
        <f t="shared" si="47"/>
        <v>DEI3P1E2</v>
      </c>
      <c r="C264" s="130" t="str">
        <f t="shared" si="48"/>
        <v>DEI3P1M2</v>
      </c>
      <c r="D264" s="130" t="str">
        <f t="shared" si="49"/>
        <v>DEI3P1</v>
      </c>
      <c r="E264" s="130" t="str">
        <f t="shared" si="50"/>
        <v>DEI3</v>
      </c>
      <c r="F264" s="131" t="s">
        <v>584</v>
      </c>
      <c r="G264" s="131">
        <v>3</v>
      </c>
      <c r="H264" s="109">
        <v>1</v>
      </c>
      <c r="I264" s="109" t="s">
        <v>8</v>
      </c>
      <c r="J264" s="109">
        <v>2</v>
      </c>
      <c r="K264" s="109">
        <v>2</v>
      </c>
      <c r="L264" s="109"/>
      <c r="M264" s="137">
        <f>N263</f>
        <v>2</v>
      </c>
      <c r="N264" s="133">
        <v>6</v>
      </c>
      <c r="O264" s="132">
        <f t="shared" si="44"/>
        <v>4</v>
      </c>
      <c r="P264" s="109"/>
      <c r="Q264" s="133">
        <v>33.65</v>
      </c>
      <c r="R264" s="119"/>
      <c r="S264" s="119"/>
      <c r="T264" s="119"/>
      <c r="U264" s="133">
        <v>1.43</v>
      </c>
      <c r="V264" s="119"/>
      <c r="W264" s="120"/>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AW264" s="133"/>
      <c r="AX264" s="119"/>
      <c r="AY264" s="122"/>
      <c r="AZ264" s="121"/>
      <c r="BA264" s="120"/>
      <c r="BB264" s="121"/>
      <c r="BC264" s="121"/>
      <c r="BD264" s="121"/>
      <c r="BE264" s="120"/>
      <c r="BF264" s="120"/>
      <c r="BG264" s="120"/>
      <c r="BH264" s="120"/>
      <c r="BI264" s="119"/>
      <c r="BJ264" s="119"/>
      <c r="BK264" s="121"/>
      <c r="BL264" s="121"/>
      <c r="BM264" s="121"/>
      <c r="BN264" s="121"/>
      <c r="BO264" s="121"/>
      <c r="BP264" s="121"/>
      <c r="BQ264" s="121"/>
      <c r="BR264" s="121"/>
      <c r="BS264" s="134"/>
      <c r="BT264" s="109"/>
      <c r="BU264" s="135">
        <f>VLOOKUP(D264,EXPLORACION!$A$2:$P$529,15,FALSE)</f>
        <v>4960215.5393000003</v>
      </c>
      <c r="BV264" s="135">
        <f>VLOOKUP(D264,EXPLORACION!$A$2:$P$529,16,FALSE)</f>
        <v>2171304.8402</v>
      </c>
      <c r="BW264" s="229"/>
    </row>
    <row r="265" spans="1:75" s="143" customFormat="1" ht="13.5" hidden="1" customHeight="1">
      <c r="A265" s="130" t="str">
        <f t="shared" si="46"/>
        <v>DEI3P3E3M3</v>
      </c>
      <c r="B265" s="130" t="str">
        <f t="shared" si="47"/>
        <v>DEI3P3E3</v>
      </c>
      <c r="C265" s="130" t="str">
        <f t="shared" si="48"/>
        <v>DEI3P3M3</v>
      </c>
      <c r="D265" s="130" t="str">
        <f t="shared" si="49"/>
        <v>DEI3P3</v>
      </c>
      <c r="E265" s="130" t="str">
        <f t="shared" si="50"/>
        <v>DEI3</v>
      </c>
      <c r="F265" s="131" t="s">
        <v>584</v>
      </c>
      <c r="G265" s="131">
        <v>3</v>
      </c>
      <c r="H265" s="109">
        <v>3</v>
      </c>
      <c r="I265" s="109" t="s">
        <v>8</v>
      </c>
      <c r="J265" s="109">
        <v>3</v>
      </c>
      <c r="K265" s="109">
        <v>3</v>
      </c>
      <c r="L265" s="111" t="s">
        <v>221</v>
      </c>
      <c r="M265" s="137">
        <f>N264</f>
        <v>6</v>
      </c>
      <c r="N265" s="133">
        <v>10</v>
      </c>
      <c r="O265" s="132">
        <f t="shared" si="44"/>
        <v>8</v>
      </c>
      <c r="P265" s="109" t="s">
        <v>572</v>
      </c>
      <c r="Q265" s="133">
        <v>32.869999999999997</v>
      </c>
      <c r="R265" s="119">
        <v>82.17</v>
      </c>
      <c r="S265" s="119">
        <v>51.68</v>
      </c>
      <c r="T265" s="119">
        <v>30.48</v>
      </c>
      <c r="U265" s="119">
        <v>1.43</v>
      </c>
      <c r="V265" s="119"/>
      <c r="W265" s="120"/>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AW265" s="133"/>
      <c r="AX265" s="119"/>
      <c r="AY265" s="122"/>
      <c r="AZ265" s="121"/>
      <c r="BA265" s="120"/>
      <c r="BB265" s="121"/>
      <c r="BC265" s="121"/>
      <c r="BD265" s="121"/>
      <c r="BE265" s="120"/>
      <c r="BF265" s="120"/>
      <c r="BG265" s="120"/>
      <c r="BH265" s="120"/>
      <c r="BI265" s="119"/>
      <c r="BJ265" s="119"/>
      <c r="BK265" s="121"/>
      <c r="BL265" s="121"/>
      <c r="BM265" s="121"/>
      <c r="BN265" s="121"/>
      <c r="BO265" s="121"/>
      <c r="BP265" s="121"/>
      <c r="BQ265" s="121"/>
      <c r="BR265" s="121"/>
      <c r="BS265" s="134"/>
      <c r="BT265" s="109"/>
      <c r="BU265" s="135">
        <f>VLOOKUP(D265,EXPLORACION!$A$2:$P$529,15,FALSE)</f>
        <v>4960202.9380999999</v>
      </c>
      <c r="BV265" s="135">
        <f>VLOOKUP(D265,EXPLORACION!$A$2:$P$529,16,FALSE)</f>
        <v>2171317.6257000002</v>
      </c>
      <c r="BW265" s="229"/>
    </row>
    <row r="266" spans="1:75" s="143" customFormat="1" ht="13.5" hidden="1" customHeight="1">
      <c r="A266" s="130" t="str">
        <f t="shared" si="46"/>
        <v>DEI3P3E4M4</v>
      </c>
      <c r="B266" s="130" t="str">
        <f t="shared" si="47"/>
        <v>DEI3P3E4</v>
      </c>
      <c r="C266" s="130" t="str">
        <f t="shared" si="48"/>
        <v>DEI3P3M4</v>
      </c>
      <c r="D266" s="130" t="str">
        <f t="shared" si="49"/>
        <v>DEI3P3</v>
      </c>
      <c r="E266" s="130" t="str">
        <f t="shared" si="50"/>
        <v>DEI3</v>
      </c>
      <c r="F266" s="131" t="s">
        <v>584</v>
      </c>
      <c r="G266" s="131">
        <v>3</v>
      </c>
      <c r="H266" s="109">
        <v>3</v>
      </c>
      <c r="I266" s="109" t="s">
        <v>8</v>
      </c>
      <c r="J266" s="109">
        <v>4</v>
      </c>
      <c r="K266" s="109">
        <v>4</v>
      </c>
      <c r="L266" s="111" t="s">
        <v>221</v>
      </c>
      <c r="M266" s="137">
        <f>N265</f>
        <v>10</v>
      </c>
      <c r="N266" s="133">
        <v>11</v>
      </c>
      <c r="O266" s="132">
        <f t="shared" si="44"/>
        <v>10.5</v>
      </c>
      <c r="P266" s="109" t="s">
        <v>284</v>
      </c>
      <c r="Q266" s="133">
        <v>32.26</v>
      </c>
      <c r="R266" s="119">
        <v>35.090000000000003</v>
      </c>
      <c r="S266" s="119">
        <v>22.81</v>
      </c>
      <c r="T266" s="119">
        <v>12.29</v>
      </c>
      <c r="U266" s="119">
        <v>1.95</v>
      </c>
      <c r="V266" s="119"/>
      <c r="W266" s="120"/>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AW266" s="133"/>
      <c r="AX266" s="119"/>
      <c r="AY266" s="122"/>
      <c r="AZ266" s="121"/>
      <c r="BA266" s="120"/>
      <c r="BB266" s="121"/>
      <c r="BC266" s="121"/>
      <c r="BD266" s="121"/>
      <c r="BE266" s="120"/>
      <c r="BF266" s="120"/>
      <c r="BG266" s="120"/>
      <c r="BH266" s="120"/>
      <c r="BI266" s="119"/>
      <c r="BJ266" s="119"/>
      <c r="BK266" s="121"/>
      <c r="BL266" s="121"/>
      <c r="BM266" s="121"/>
      <c r="BN266" s="121"/>
      <c r="BO266" s="121"/>
      <c r="BP266" s="121"/>
      <c r="BQ266" s="121"/>
      <c r="BR266" s="121"/>
      <c r="BS266" s="134"/>
      <c r="BT266" s="109"/>
      <c r="BU266" s="135">
        <f>VLOOKUP(D266,EXPLORACION!$A$2:$P$529,15,FALSE)</f>
        <v>4960202.9380999999</v>
      </c>
      <c r="BV266" s="135">
        <f>VLOOKUP(D266,EXPLORACION!$A$2:$P$529,16,FALSE)</f>
        <v>2171317.6257000002</v>
      </c>
      <c r="BW266" s="229"/>
    </row>
    <row r="267" spans="1:75" s="143" customFormat="1" ht="13.5" hidden="1" customHeight="1">
      <c r="A267" s="130" t="str">
        <f t="shared" si="46"/>
        <v>DEI3P2E1M1</v>
      </c>
      <c r="B267" s="130" t="str">
        <f t="shared" si="47"/>
        <v>DEI3P2E1</v>
      </c>
      <c r="C267" s="130" t="str">
        <f t="shared" si="48"/>
        <v>DEI3P2M1</v>
      </c>
      <c r="D267" s="130" t="str">
        <f t="shared" si="49"/>
        <v>DEI3P2</v>
      </c>
      <c r="E267" s="130" t="str">
        <f t="shared" si="50"/>
        <v>DEI3</v>
      </c>
      <c r="F267" s="131" t="s">
        <v>584</v>
      </c>
      <c r="G267" s="131">
        <v>3</v>
      </c>
      <c r="H267" s="109">
        <v>2</v>
      </c>
      <c r="I267" s="109" t="s">
        <v>8</v>
      </c>
      <c r="J267" s="109">
        <v>1</v>
      </c>
      <c r="K267" s="109">
        <v>1</v>
      </c>
      <c r="L267" s="111" t="s">
        <v>221</v>
      </c>
      <c r="M267" s="137">
        <v>0</v>
      </c>
      <c r="N267" s="133">
        <v>2.5</v>
      </c>
      <c r="O267" s="132">
        <f t="shared" si="44"/>
        <v>1.25</v>
      </c>
      <c r="P267" s="109" t="s">
        <v>284</v>
      </c>
      <c r="Q267" s="133">
        <v>31.53</v>
      </c>
      <c r="R267" s="119">
        <v>36.83</v>
      </c>
      <c r="S267" s="119">
        <v>19.010000000000002</v>
      </c>
      <c r="T267" s="119">
        <v>17.82</v>
      </c>
      <c r="U267" s="119">
        <v>1.85</v>
      </c>
      <c r="V267" s="119"/>
      <c r="W267" s="120"/>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AW267" s="133"/>
      <c r="AX267" s="119"/>
      <c r="AY267" s="122"/>
      <c r="AZ267" s="121"/>
      <c r="BA267" s="120"/>
      <c r="BB267" s="121"/>
      <c r="BC267" s="121"/>
      <c r="BD267" s="121"/>
      <c r="BE267" s="120"/>
      <c r="BF267" s="120"/>
      <c r="BG267" s="120"/>
      <c r="BH267" s="120"/>
      <c r="BI267" s="119"/>
      <c r="BJ267" s="119"/>
      <c r="BK267" s="121"/>
      <c r="BL267" s="121"/>
      <c r="BM267" s="121"/>
      <c r="BN267" s="121"/>
      <c r="BO267" s="121"/>
      <c r="BP267" s="121"/>
      <c r="BQ267" s="121"/>
      <c r="BR267" s="121"/>
      <c r="BS267" s="134"/>
      <c r="BT267" s="109"/>
      <c r="BU267" s="135">
        <f>VLOOKUP(D267,EXPLORACION!$A$2:$P$529,15,FALSE)</f>
        <v>4960215.5482000001</v>
      </c>
      <c r="BV267" s="135">
        <f>VLOOKUP(D267,EXPLORACION!$A$2:$P$529,16,FALSE)</f>
        <v>2171319.1527</v>
      </c>
      <c r="BW267" s="229"/>
    </row>
    <row r="268" spans="1:75" s="143" customFormat="1" ht="13.5" hidden="1" customHeight="1">
      <c r="A268" s="130" t="str">
        <f t="shared" si="46"/>
        <v>DEI3P1E3M6</v>
      </c>
      <c r="B268" s="130" t="str">
        <f t="shared" si="47"/>
        <v>DEI3P1E3</v>
      </c>
      <c r="C268" s="130" t="str">
        <f t="shared" si="48"/>
        <v>DEI3P1M6</v>
      </c>
      <c r="D268" s="130" t="str">
        <f t="shared" si="49"/>
        <v>DEI3P1</v>
      </c>
      <c r="E268" s="130" t="str">
        <f t="shared" si="50"/>
        <v>DEI3</v>
      </c>
      <c r="F268" s="131" t="s">
        <v>584</v>
      </c>
      <c r="G268" s="131">
        <v>3</v>
      </c>
      <c r="H268" s="109">
        <v>1</v>
      </c>
      <c r="I268" s="109" t="s">
        <v>8</v>
      </c>
      <c r="J268" s="109">
        <v>3</v>
      </c>
      <c r="K268" s="109">
        <v>6</v>
      </c>
      <c r="L268" s="138" t="s">
        <v>221</v>
      </c>
      <c r="M268" s="137">
        <v>11</v>
      </c>
      <c r="N268" s="133">
        <v>12</v>
      </c>
      <c r="O268" s="132">
        <f t="shared" si="44"/>
        <v>11.5</v>
      </c>
      <c r="P268" s="109"/>
      <c r="Q268" s="133">
        <v>28.28</v>
      </c>
      <c r="R268" s="119">
        <v>37.21</v>
      </c>
      <c r="S268" s="119">
        <v>22.91</v>
      </c>
      <c r="T268" s="119">
        <v>14.29</v>
      </c>
      <c r="U268" s="119">
        <v>2.15</v>
      </c>
      <c r="V268" s="119"/>
      <c r="W268" s="120"/>
      <c r="X268" s="121"/>
      <c r="Y268" s="121"/>
      <c r="Z268" s="121"/>
      <c r="AA268" s="121"/>
      <c r="AB268" s="121"/>
      <c r="AC268" s="121"/>
      <c r="AD268" s="121"/>
      <c r="AE268" s="121"/>
      <c r="AF268" s="121"/>
      <c r="AG268" s="121"/>
      <c r="AH268" s="121"/>
      <c r="AI268" s="121"/>
      <c r="AN268" s="121"/>
      <c r="AO268" s="121"/>
      <c r="AP268" s="121"/>
      <c r="AQ268" s="121"/>
      <c r="AR268" s="121"/>
      <c r="AS268" s="121"/>
      <c r="AT268" s="121"/>
      <c r="AU268" s="121"/>
      <c r="AV268" s="121"/>
      <c r="AW268" s="133"/>
      <c r="AX268" s="119"/>
      <c r="AY268" s="122"/>
      <c r="AZ268" s="121"/>
      <c r="BA268" s="120"/>
      <c r="BB268" s="121"/>
      <c r="BC268" s="121"/>
      <c r="BD268" s="121"/>
      <c r="BE268" s="120"/>
      <c r="BF268" s="120"/>
      <c r="BG268" s="120"/>
      <c r="BH268" s="120"/>
      <c r="BI268" s="119"/>
      <c r="BJ268" s="119"/>
      <c r="BK268" s="121"/>
      <c r="BL268" s="121"/>
      <c r="BM268" s="121"/>
      <c r="BN268" s="121"/>
      <c r="BO268" s="121"/>
      <c r="BP268" s="121"/>
      <c r="BQ268" s="121"/>
      <c r="BR268" s="121"/>
      <c r="BS268" s="134"/>
      <c r="BT268" s="109"/>
      <c r="BU268" s="135">
        <f>VLOOKUP(D268,EXPLORACION!$A$2:$P$529,15,FALSE)</f>
        <v>4960215.5393000003</v>
      </c>
      <c r="BV268" s="135">
        <f>VLOOKUP(D268,EXPLORACION!$A$2:$P$529,16,FALSE)</f>
        <v>2171304.8402</v>
      </c>
      <c r="BW268" s="229"/>
    </row>
    <row r="269" spans="1:75" s="143" customFormat="1" ht="13.5" hidden="1" customHeight="1">
      <c r="A269" s="130" t="str">
        <f t="shared" si="46"/>
        <v>DEI3P3E2M2</v>
      </c>
      <c r="B269" s="130" t="str">
        <f t="shared" si="47"/>
        <v>DEI3P3E2</v>
      </c>
      <c r="C269" s="130" t="str">
        <f t="shared" si="48"/>
        <v>DEI3P3M2</v>
      </c>
      <c r="D269" s="130" t="str">
        <f t="shared" si="49"/>
        <v>DEI3P3</v>
      </c>
      <c r="E269" s="130" t="str">
        <f t="shared" si="50"/>
        <v>DEI3</v>
      </c>
      <c r="F269" s="131" t="s">
        <v>584</v>
      </c>
      <c r="G269" s="131">
        <v>3</v>
      </c>
      <c r="H269" s="109">
        <v>3</v>
      </c>
      <c r="I269" s="109" t="s">
        <v>8</v>
      </c>
      <c r="J269" s="109">
        <v>2</v>
      </c>
      <c r="K269" s="109">
        <v>2</v>
      </c>
      <c r="L269" s="111"/>
      <c r="M269" s="137">
        <f>N268</f>
        <v>12</v>
      </c>
      <c r="N269" s="133">
        <v>4</v>
      </c>
      <c r="O269" s="132">
        <f t="shared" si="44"/>
        <v>8</v>
      </c>
      <c r="P269" s="109" t="s">
        <v>284</v>
      </c>
      <c r="Q269" s="133">
        <v>26.53</v>
      </c>
      <c r="R269" s="119">
        <v>40.18</v>
      </c>
      <c r="S269" s="119">
        <v>21.79</v>
      </c>
      <c r="T269" s="119">
        <v>18.39</v>
      </c>
      <c r="U269" s="119">
        <v>2.0699999999999998</v>
      </c>
      <c r="V269" s="119"/>
      <c r="W269" s="120"/>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AW269" s="133"/>
      <c r="AX269" s="119"/>
      <c r="AY269" s="122"/>
      <c r="AZ269" s="121"/>
      <c r="BA269" s="120"/>
      <c r="BB269" s="121"/>
      <c r="BC269" s="121"/>
      <c r="BD269" s="121"/>
      <c r="BE269" s="120"/>
      <c r="BF269" s="120"/>
      <c r="BG269" s="120"/>
      <c r="BH269" s="120"/>
      <c r="BI269" s="119"/>
      <c r="BJ269" s="119"/>
      <c r="BK269" s="121"/>
      <c r="BL269" s="121"/>
      <c r="BM269" s="121"/>
      <c r="BN269" s="121"/>
      <c r="BO269" s="121"/>
      <c r="BP269" s="121"/>
      <c r="BQ269" s="121"/>
      <c r="BR269" s="121"/>
      <c r="BS269" s="134"/>
      <c r="BT269" s="109"/>
      <c r="BU269" s="135">
        <f>VLOOKUP(D269,EXPLORACION!$A$2:$P$529,15,FALSE)</f>
        <v>4960202.9380999999</v>
      </c>
      <c r="BV269" s="135">
        <f>VLOOKUP(D269,EXPLORACION!$A$2:$P$529,16,FALSE)</f>
        <v>2171317.6257000002</v>
      </c>
      <c r="BW269" s="229"/>
    </row>
    <row r="270" spans="1:75" s="143" customFormat="1" ht="13.5" hidden="1" customHeight="1">
      <c r="A270" s="130" t="str">
        <f t="shared" si="46"/>
        <v>DEI3P3E1M1</v>
      </c>
      <c r="B270" s="130" t="str">
        <f t="shared" si="47"/>
        <v>DEI3P3E1</v>
      </c>
      <c r="C270" s="130" t="str">
        <f t="shared" si="48"/>
        <v>DEI3P3M1</v>
      </c>
      <c r="D270" s="130" t="str">
        <f t="shared" si="49"/>
        <v>DEI3P3</v>
      </c>
      <c r="E270" s="130" t="str">
        <f t="shared" si="50"/>
        <v>DEI3</v>
      </c>
      <c r="F270" s="131" t="s">
        <v>584</v>
      </c>
      <c r="G270" s="131">
        <v>3</v>
      </c>
      <c r="H270" s="109">
        <v>3</v>
      </c>
      <c r="I270" s="109" t="s">
        <v>8</v>
      </c>
      <c r="J270" s="109">
        <v>1</v>
      </c>
      <c r="K270" s="109">
        <v>1</v>
      </c>
      <c r="L270" s="111" t="s">
        <v>221</v>
      </c>
      <c r="M270" s="137">
        <v>0</v>
      </c>
      <c r="N270" s="133">
        <v>3</v>
      </c>
      <c r="O270" s="132">
        <f t="shared" si="44"/>
        <v>1.5</v>
      </c>
      <c r="P270" s="109" t="s">
        <v>284</v>
      </c>
      <c r="Q270" s="133">
        <v>23.08</v>
      </c>
      <c r="R270" s="119">
        <v>38.51</v>
      </c>
      <c r="S270" s="119">
        <v>21.26</v>
      </c>
      <c r="T270" s="119">
        <v>17.25</v>
      </c>
      <c r="U270" s="119">
        <v>2.06</v>
      </c>
      <c r="V270" s="119"/>
      <c r="W270" s="120"/>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AW270" s="133"/>
      <c r="AX270" s="119"/>
      <c r="AY270" s="122"/>
      <c r="AZ270" s="121"/>
      <c r="BA270" s="120"/>
      <c r="BB270" s="121"/>
      <c r="BC270" s="121"/>
      <c r="BD270" s="121"/>
      <c r="BE270" s="120"/>
      <c r="BF270" s="120"/>
      <c r="BG270" s="120"/>
      <c r="BH270" s="120"/>
      <c r="BI270" s="119"/>
      <c r="BJ270" s="119"/>
      <c r="BK270" s="121"/>
      <c r="BL270" s="121"/>
      <c r="BM270" s="121"/>
      <c r="BN270" s="121"/>
      <c r="BO270" s="121"/>
      <c r="BP270" s="121"/>
      <c r="BQ270" s="121"/>
      <c r="BR270" s="121"/>
      <c r="BS270" s="134"/>
      <c r="BT270" s="109"/>
      <c r="BU270" s="135">
        <f>VLOOKUP(D270,EXPLORACION!$A$2:$P$529,15,FALSE)</f>
        <v>4960202.9380999999</v>
      </c>
      <c r="BV270" s="135">
        <f>VLOOKUP(D270,EXPLORACION!$A$2:$P$529,16,FALSE)</f>
        <v>2171317.6257000002</v>
      </c>
      <c r="BW270" s="229"/>
    </row>
    <row r="271" spans="1:75" s="143" customFormat="1" ht="13.5" hidden="1" customHeight="1">
      <c r="A271" s="130" t="str">
        <f t="shared" si="46"/>
        <v>DEI3P4E1M1</v>
      </c>
      <c r="B271" s="130" t="str">
        <f t="shared" si="47"/>
        <v>DEI3P4E1</v>
      </c>
      <c r="C271" s="130" t="str">
        <f t="shared" si="48"/>
        <v>DEI3P4M1</v>
      </c>
      <c r="D271" s="130" t="str">
        <f t="shared" si="49"/>
        <v>DEI3P4</v>
      </c>
      <c r="E271" s="130" t="str">
        <f t="shared" si="50"/>
        <v>DEI3</v>
      </c>
      <c r="F271" s="131" t="s">
        <v>584</v>
      </c>
      <c r="G271" s="131">
        <v>3</v>
      </c>
      <c r="H271" s="109">
        <v>4</v>
      </c>
      <c r="I271" s="109" t="s">
        <v>8</v>
      </c>
      <c r="J271" s="109">
        <v>1</v>
      </c>
      <c r="K271" s="109">
        <v>1</v>
      </c>
      <c r="L271" s="109"/>
      <c r="M271" s="137">
        <v>0</v>
      </c>
      <c r="N271" s="133">
        <v>1</v>
      </c>
      <c r="O271" s="132">
        <f t="shared" si="44"/>
        <v>0.5</v>
      </c>
      <c r="P271" s="141" t="s">
        <v>284</v>
      </c>
      <c r="Q271" s="133">
        <v>20.38</v>
      </c>
      <c r="R271" s="119">
        <v>30.32</v>
      </c>
      <c r="S271" s="119">
        <v>18.96</v>
      </c>
      <c r="T271" s="119">
        <v>11.35</v>
      </c>
      <c r="U271" s="119"/>
      <c r="V271" s="119"/>
      <c r="W271" s="120"/>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33"/>
      <c r="AX271" s="119"/>
      <c r="AY271" s="122"/>
      <c r="AZ271" s="121"/>
      <c r="BA271" s="120"/>
      <c r="BB271" s="121"/>
      <c r="BC271" s="121"/>
      <c r="BD271" s="121"/>
      <c r="BE271" s="120"/>
      <c r="BF271" s="120"/>
      <c r="BG271" s="120"/>
      <c r="BH271" s="120"/>
      <c r="BI271" s="119"/>
      <c r="BJ271" s="119"/>
      <c r="BK271" s="121"/>
      <c r="BL271" s="121"/>
      <c r="BM271" s="121"/>
      <c r="BN271" s="121"/>
      <c r="BO271" s="121"/>
      <c r="BP271" s="121"/>
      <c r="BQ271" s="121"/>
      <c r="BR271" s="121"/>
      <c r="BS271" s="134"/>
      <c r="BT271" s="109"/>
      <c r="BU271" s="135">
        <f>VLOOKUP(D271,EXPLORACION!$A$2:$P$529,15,FALSE)</f>
        <v>4960225.3755999999</v>
      </c>
      <c r="BV271" s="135">
        <f>VLOOKUP(D271,EXPLORACION!$A$2:$P$529,16,FALSE)</f>
        <v>2171296.1261999998</v>
      </c>
      <c r="BW271" s="229"/>
    </row>
    <row r="272" spans="1:75" s="143" customFormat="1" ht="13.5" hidden="1" customHeight="1">
      <c r="A272" s="130" t="str">
        <f t="shared" si="46"/>
        <v>DEI3P2E4M6</v>
      </c>
      <c r="B272" s="130" t="str">
        <f t="shared" si="47"/>
        <v>DEI3P2E4</v>
      </c>
      <c r="C272" s="130" t="str">
        <f t="shared" si="48"/>
        <v>DEI3P2M6</v>
      </c>
      <c r="D272" s="130" t="str">
        <f t="shared" si="49"/>
        <v>DEI3P2</v>
      </c>
      <c r="E272" s="130" t="str">
        <f t="shared" si="50"/>
        <v>DEI3</v>
      </c>
      <c r="F272" s="131" t="s">
        <v>584</v>
      </c>
      <c r="G272" s="131">
        <v>3</v>
      </c>
      <c r="H272" s="109">
        <v>2</v>
      </c>
      <c r="I272" s="109" t="s">
        <v>8</v>
      </c>
      <c r="J272" s="109">
        <v>4</v>
      </c>
      <c r="K272" s="109">
        <v>6</v>
      </c>
      <c r="L272" s="109"/>
      <c r="M272" s="137">
        <f t="shared" ref="M272:M278" si="51">N271</f>
        <v>1</v>
      </c>
      <c r="N272" s="133">
        <v>12</v>
      </c>
      <c r="O272" s="132">
        <f t="shared" si="44"/>
        <v>6.5</v>
      </c>
      <c r="P272" s="109" t="s">
        <v>295</v>
      </c>
      <c r="Q272" s="133">
        <v>20.09</v>
      </c>
      <c r="R272" s="119">
        <v>24.04</v>
      </c>
      <c r="S272" s="119">
        <v>17.329999999999998</v>
      </c>
      <c r="T272" s="119">
        <v>6.71</v>
      </c>
      <c r="U272" s="119">
        <v>2.12</v>
      </c>
      <c r="V272" s="119"/>
      <c r="W272" s="120"/>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AW272" s="133"/>
      <c r="AX272" s="119"/>
      <c r="AY272" s="122"/>
      <c r="AZ272" s="121"/>
      <c r="BA272" s="120"/>
      <c r="BB272" s="121"/>
      <c r="BC272" s="121"/>
      <c r="BD272" s="121"/>
      <c r="BE272" s="120"/>
      <c r="BF272" s="120"/>
      <c r="BG272" s="120">
        <v>0.22800000000000001</v>
      </c>
      <c r="BH272" s="120">
        <v>3.0000000000000001E-3</v>
      </c>
      <c r="BI272" s="140">
        <v>6.6E-3</v>
      </c>
      <c r="BJ272" s="119"/>
      <c r="BK272" s="121"/>
      <c r="BL272" s="121"/>
      <c r="BM272" s="121"/>
      <c r="BN272" s="121"/>
      <c r="BO272" s="121"/>
      <c r="BP272" s="121"/>
      <c r="BQ272" s="121"/>
      <c r="BR272" s="121"/>
      <c r="BS272" s="134"/>
      <c r="BT272" s="109"/>
      <c r="BU272" s="135">
        <f>VLOOKUP(D272,EXPLORACION!$A$2:$P$529,15,FALSE)</f>
        <v>4960215.5482000001</v>
      </c>
      <c r="BV272" s="135">
        <f>VLOOKUP(D272,EXPLORACION!$A$2:$P$529,16,FALSE)</f>
        <v>2171319.1527</v>
      </c>
      <c r="BW272" s="229"/>
    </row>
    <row r="273" spans="1:75" s="143" customFormat="1" ht="13.5" hidden="1" customHeight="1">
      <c r="A273" s="130" t="str">
        <f>CONCATENATE(F273,G273,I273,H273,"E",J272,"M",K273)</f>
        <v>LSG4P4E4M6</v>
      </c>
      <c r="B273" s="130" t="str">
        <f>CONCATENATE(F273,G273,I273,H273,"E",J272)</f>
        <v>LSG4P4E4</v>
      </c>
      <c r="C273" s="130" t="str">
        <f t="shared" si="48"/>
        <v>LSG4P4M6</v>
      </c>
      <c r="D273" s="130" t="str">
        <f t="shared" si="49"/>
        <v>LSG4P4</v>
      </c>
      <c r="E273" s="130" t="str">
        <f t="shared" si="50"/>
        <v>LSG4</v>
      </c>
      <c r="F273" s="131" t="s">
        <v>588</v>
      </c>
      <c r="G273" s="131">
        <v>4</v>
      </c>
      <c r="H273" s="109">
        <v>4</v>
      </c>
      <c r="I273" s="109" t="s">
        <v>8</v>
      </c>
      <c r="J273" s="109">
        <v>3</v>
      </c>
      <c r="K273" s="109">
        <v>6</v>
      </c>
      <c r="L273" s="109"/>
      <c r="M273" s="137">
        <f t="shared" si="51"/>
        <v>12</v>
      </c>
      <c r="N273" s="133">
        <v>4</v>
      </c>
      <c r="O273" s="132">
        <f t="shared" si="44"/>
        <v>8</v>
      </c>
      <c r="P273" s="141" t="s">
        <v>338</v>
      </c>
      <c r="Q273" s="119" t="s">
        <v>603</v>
      </c>
      <c r="R273" s="119" t="s">
        <v>610</v>
      </c>
      <c r="S273" s="119" t="s">
        <v>611</v>
      </c>
      <c r="T273" s="119" t="s">
        <v>612</v>
      </c>
      <c r="U273" s="119"/>
      <c r="V273" s="119"/>
      <c r="W273" s="120"/>
      <c r="X273" s="121"/>
      <c r="Y273" s="121"/>
      <c r="Z273" s="121"/>
      <c r="AA273" s="121"/>
      <c r="AB273" s="121"/>
      <c r="AC273" s="121"/>
      <c r="AD273" s="121"/>
      <c r="AE273" s="121"/>
      <c r="AF273" s="121"/>
      <c r="AG273" s="121"/>
      <c r="AH273" s="121"/>
      <c r="AI273" s="121"/>
      <c r="AJ273" s="121"/>
      <c r="AK273" s="121"/>
      <c r="AL273" s="121"/>
      <c r="AM273" s="121"/>
      <c r="AN273" s="121"/>
      <c r="AO273" s="120"/>
      <c r="AP273" s="120"/>
      <c r="AQ273" s="120" t="s">
        <v>619</v>
      </c>
      <c r="AR273" s="120">
        <v>99.15</v>
      </c>
      <c r="AS273" s="120"/>
      <c r="AT273" s="121"/>
      <c r="AU273" s="121"/>
      <c r="AV273" s="121"/>
      <c r="AW273" s="133"/>
      <c r="AX273" s="119"/>
      <c r="AY273" s="120"/>
      <c r="AZ273" s="121"/>
      <c r="BA273" s="120"/>
      <c r="BB273" s="121"/>
      <c r="BC273" s="121"/>
      <c r="BD273" s="121"/>
      <c r="BE273" s="120"/>
      <c r="BF273" s="120"/>
      <c r="BG273" s="120"/>
      <c r="BH273" s="120"/>
      <c r="BI273" s="119"/>
      <c r="BJ273" s="119"/>
      <c r="BK273" s="121"/>
      <c r="BL273" s="121"/>
      <c r="BM273" s="121"/>
      <c r="BN273" s="121"/>
      <c r="BO273" s="121"/>
      <c r="BP273" s="121"/>
      <c r="BQ273" s="121"/>
      <c r="BR273" s="121"/>
      <c r="BS273" s="134"/>
      <c r="BT273" s="109"/>
      <c r="BU273" s="135">
        <f>VLOOKUP(D273,EXPLORACION!$A$2:$P$529,15,FALSE)</f>
        <v>4959757.9480999997</v>
      </c>
      <c r="BV273" s="135">
        <f>VLOOKUP(D273,EXPLORACION!$A$2:$P$529,16,FALSE)</f>
        <v>2169847.0406999998</v>
      </c>
      <c r="BW273" s="229"/>
    </row>
    <row r="274" spans="1:75" s="143" customFormat="1" ht="13.5" hidden="1" customHeight="1">
      <c r="A274" s="130" t="str">
        <f>CONCATENATE(F274,G274,I274,H274,"E",J273,"M",K274)</f>
        <v>LSG4P4E3M7</v>
      </c>
      <c r="B274" s="130" t="str">
        <f>CONCATENATE(F274,G274,I274,H274,"E",J273)</f>
        <v>LSG4P4E3</v>
      </c>
      <c r="C274" s="130" t="str">
        <f t="shared" si="48"/>
        <v>LSG4P4M7</v>
      </c>
      <c r="D274" s="130" t="str">
        <f t="shared" si="49"/>
        <v>LSG4P4</v>
      </c>
      <c r="E274" s="130" t="str">
        <f t="shared" si="50"/>
        <v>LSG4</v>
      </c>
      <c r="F274" s="131" t="s">
        <v>588</v>
      </c>
      <c r="G274" s="131">
        <v>4</v>
      </c>
      <c r="H274" s="109">
        <v>4</v>
      </c>
      <c r="I274" s="109" t="s">
        <v>8</v>
      </c>
      <c r="J274" s="109">
        <v>4</v>
      </c>
      <c r="K274" s="109">
        <v>7</v>
      </c>
      <c r="L274" s="109"/>
      <c r="M274" s="137">
        <f t="shared" si="51"/>
        <v>4</v>
      </c>
      <c r="N274" s="133">
        <v>12</v>
      </c>
      <c r="O274" s="132">
        <f t="shared" si="44"/>
        <v>8</v>
      </c>
      <c r="P274" s="141" t="s">
        <v>594</v>
      </c>
      <c r="Q274" s="119">
        <v>19.55</v>
      </c>
      <c r="R274" s="119"/>
      <c r="S274" s="119"/>
      <c r="T274" s="119"/>
      <c r="U274" s="119"/>
      <c r="V274" s="119"/>
      <c r="W274" s="120"/>
      <c r="X274" s="121"/>
      <c r="Y274" s="121"/>
      <c r="Z274" s="121"/>
      <c r="AA274" s="121"/>
      <c r="AB274" s="121"/>
      <c r="AC274" s="121"/>
      <c r="AD274" s="121"/>
      <c r="AE274" s="121"/>
      <c r="AF274" s="121"/>
      <c r="AG274" s="121"/>
      <c r="AH274" s="121"/>
      <c r="AI274" s="121"/>
      <c r="AJ274" s="121"/>
      <c r="AK274" s="121"/>
      <c r="AL274" s="121"/>
      <c r="AM274" s="121"/>
      <c r="AN274" s="121"/>
      <c r="AO274" s="120"/>
      <c r="AP274" s="120">
        <v>51</v>
      </c>
      <c r="AQ274" s="120" t="s">
        <v>620</v>
      </c>
      <c r="AR274" s="120" t="s">
        <v>622</v>
      </c>
      <c r="AS274" s="120"/>
      <c r="AT274" s="121"/>
      <c r="AU274" s="121"/>
      <c r="AV274" s="121"/>
      <c r="AW274" s="133"/>
      <c r="AX274" s="119"/>
      <c r="AY274" s="120"/>
      <c r="AZ274" s="121"/>
      <c r="BA274" s="120"/>
      <c r="BB274" s="121"/>
      <c r="BC274" s="121"/>
      <c r="BD274" s="121"/>
      <c r="BE274" s="120"/>
      <c r="BF274" s="120"/>
      <c r="BG274" s="120"/>
      <c r="BH274" s="120"/>
      <c r="BI274" s="119"/>
      <c r="BJ274" s="119"/>
      <c r="BK274" s="121"/>
      <c r="BL274" s="121"/>
      <c r="BM274" s="121"/>
      <c r="BN274" s="121"/>
      <c r="BO274" s="121"/>
      <c r="BP274" s="121"/>
      <c r="BQ274" s="121"/>
      <c r="BR274" s="121"/>
      <c r="BS274" s="134"/>
      <c r="BT274" s="109"/>
      <c r="BU274" s="135">
        <f>VLOOKUP(D274,EXPLORACION!$A$2:$P$529,15,FALSE)</f>
        <v>4959757.9480999997</v>
      </c>
      <c r="BV274" s="135">
        <f>VLOOKUP(D274,EXPLORACION!$A$2:$P$529,16,FALSE)</f>
        <v>2169847.0406999998</v>
      </c>
      <c r="BW274" s="229"/>
    </row>
    <row r="275" spans="1:75" s="143" customFormat="1" ht="13.5" hidden="1" customHeight="1">
      <c r="A275" s="130" t="str">
        <f>CONCATENATE(F275,G275,I275,H275,"E",J274,"M",K275)</f>
        <v>LSG4P4E4M5</v>
      </c>
      <c r="B275" s="130" t="str">
        <f>CONCATENATE(F275,G275,I275,H275,"E",J274)</f>
        <v>LSG4P4E4</v>
      </c>
      <c r="C275" s="130" t="str">
        <f t="shared" si="48"/>
        <v>LSG4P4M5</v>
      </c>
      <c r="D275" s="130" t="str">
        <f t="shared" si="49"/>
        <v>LSG4P4</v>
      </c>
      <c r="E275" s="130" t="str">
        <f t="shared" si="50"/>
        <v>LSG4</v>
      </c>
      <c r="F275" s="131" t="s">
        <v>588</v>
      </c>
      <c r="G275" s="131">
        <v>4</v>
      </c>
      <c r="H275" s="109">
        <v>4</v>
      </c>
      <c r="I275" s="109" t="s">
        <v>8</v>
      </c>
      <c r="J275" s="109">
        <v>2</v>
      </c>
      <c r="K275" s="109">
        <v>5</v>
      </c>
      <c r="L275" s="109"/>
      <c r="M275" s="137">
        <f t="shared" si="51"/>
        <v>12</v>
      </c>
      <c r="N275" s="133">
        <v>1.1000000000000001</v>
      </c>
      <c r="O275" s="132">
        <f t="shared" ref="O275:O338" si="52">AVERAGE(M275:N275)</f>
        <v>6.55</v>
      </c>
      <c r="P275" s="141" t="s">
        <v>338</v>
      </c>
      <c r="Q275" s="119">
        <v>18.18</v>
      </c>
      <c r="R275" s="119">
        <v>51.13</v>
      </c>
      <c r="S275" s="119">
        <v>31.99</v>
      </c>
      <c r="T275" s="119" t="s">
        <v>609</v>
      </c>
      <c r="U275" s="119"/>
      <c r="V275" s="119"/>
      <c r="W275" s="120"/>
      <c r="X275" s="121"/>
      <c r="Y275" s="121"/>
      <c r="Z275" s="121"/>
      <c r="AA275" s="121"/>
      <c r="AB275" s="121"/>
      <c r="AC275" s="121"/>
      <c r="AD275" s="121"/>
      <c r="AE275" s="121"/>
      <c r="AF275" s="121"/>
      <c r="AG275" s="121"/>
      <c r="AH275" s="121"/>
      <c r="AI275" s="121"/>
      <c r="AJ275" s="121"/>
      <c r="AK275" s="121"/>
      <c r="AL275" s="121"/>
      <c r="AM275" s="121"/>
      <c r="AN275" s="121"/>
      <c r="AO275" s="120"/>
      <c r="AP275" s="120"/>
      <c r="AQ275" s="120" t="s">
        <v>618</v>
      </c>
      <c r="AR275" s="120" t="s">
        <v>621</v>
      </c>
      <c r="AS275" s="120"/>
      <c r="AT275" s="121"/>
      <c r="AU275" s="121"/>
      <c r="AV275" s="121"/>
      <c r="AW275" s="133"/>
      <c r="AX275" s="119"/>
      <c r="AY275" s="120"/>
      <c r="AZ275" s="121"/>
      <c r="BA275" s="120"/>
      <c r="BB275" s="121"/>
      <c r="BC275" s="121"/>
      <c r="BD275" s="121"/>
      <c r="BE275" s="120"/>
      <c r="BF275" s="120"/>
      <c r="BG275" s="120"/>
      <c r="BH275" s="120"/>
      <c r="BI275" s="119"/>
      <c r="BJ275" s="119"/>
      <c r="BK275" s="121"/>
      <c r="BL275" s="121"/>
      <c r="BM275" s="121"/>
      <c r="BN275" s="121"/>
      <c r="BO275" s="121"/>
      <c r="BP275" s="121"/>
      <c r="BQ275" s="121"/>
      <c r="BR275" s="121"/>
      <c r="BS275" s="134"/>
      <c r="BT275" s="109"/>
      <c r="BU275" s="135">
        <f>VLOOKUP(D275,EXPLORACION!$A$2:$P$529,15,FALSE)</f>
        <v>4959757.9480999997</v>
      </c>
      <c r="BV275" s="135">
        <f>VLOOKUP(D275,EXPLORACION!$A$2:$P$529,16,FALSE)</f>
        <v>2169847.0406999998</v>
      </c>
      <c r="BW275" s="229"/>
    </row>
    <row r="276" spans="1:75" s="143" customFormat="1" ht="13.5" hidden="1" customHeight="1">
      <c r="A276" s="130" t="str">
        <f>CONCATENATE(F276,G276,I276,H276,"E",J276,"M",K276)</f>
        <v>LSG4P3E2M1</v>
      </c>
      <c r="B276" s="130" t="str">
        <f>CONCATENATE(F276,G276,I276,H276,"E",J276)</f>
        <v>LSG4P3E2</v>
      </c>
      <c r="C276" s="130" t="str">
        <f t="shared" si="48"/>
        <v>LSG4P3M1</v>
      </c>
      <c r="D276" s="130" t="str">
        <f t="shared" si="49"/>
        <v>LSG4P3</v>
      </c>
      <c r="E276" s="130" t="str">
        <f t="shared" si="50"/>
        <v>LSG4</v>
      </c>
      <c r="F276" s="131" t="s">
        <v>588</v>
      </c>
      <c r="G276" s="131">
        <v>4</v>
      </c>
      <c r="H276" s="109">
        <v>3</v>
      </c>
      <c r="I276" s="109" t="s">
        <v>8</v>
      </c>
      <c r="J276" s="109">
        <v>2</v>
      </c>
      <c r="K276" s="109">
        <v>1</v>
      </c>
      <c r="L276" s="109"/>
      <c r="M276" s="137">
        <f t="shared" si="51"/>
        <v>1.1000000000000001</v>
      </c>
      <c r="N276" s="133">
        <v>2.1</v>
      </c>
      <c r="O276" s="132">
        <f t="shared" si="52"/>
        <v>1.6</v>
      </c>
      <c r="P276" s="141" t="s">
        <v>338</v>
      </c>
      <c r="Q276" s="119">
        <v>17.36</v>
      </c>
      <c r="R276" s="119" t="s">
        <v>604</v>
      </c>
      <c r="S276" s="119" t="s">
        <v>607</v>
      </c>
      <c r="T276" s="119" t="s">
        <v>608</v>
      </c>
      <c r="U276" s="119"/>
      <c r="V276" s="119"/>
      <c r="W276" s="120"/>
      <c r="X276" s="121"/>
      <c r="Y276" s="121"/>
      <c r="Z276" s="121"/>
      <c r="AA276" s="121"/>
      <c r="AB276" s="121"/>
      <c r="AC276" s="121"/>
      <c r="AD276" s="121"/>
      <c r="AE276" s="121"/>
      <c r="AF276" s="121"/>
      <c r="AG276" s="121"/>
      <c r="AH276" s="121"/>
      <c r="AI276" s="121"/>
      <c r="AJ276" s="121"/>
      <c r="AK276" s="121"/>
      <c r="AL276" s="121"/>
      <c r="AM276" s="121"/>
      <c r="AN276" s="121"/>
      <c r="AO276" s="120"/>
      <c r="AP276" s="120"/>
      <c r="AQ276" s="120" t="s">
        <v>613</v>
      </c>
      <c r="AR276" s="120" t="s">
        <v>614</v>
      </c>
      <c r="AS276" s="120"/>
      <c r="AT276" s="121"/>
      <c r="AU276" s="121"/>
      <c r="AV276" s="121"/>
      <c r="AW276" s="133"/>
      <c r="AX276" s="119"/>
      <c r="AY276" s="120"/>
      <c r="AZ276" s="121"/>
      <c r="BA276" s="120"/>
      <c r="BB276" s="121"/>
      <c r="BC276" s="121"/>
      <c r="BD276" s="121"/>
      <c r="BE276" s="120"/>
      <c r="BF276" s="120"/>
      <c r="BG276" s="120"/>
      <c r="BH276" s="120"/>
      <c r="BI276" s="119"/>
      <c r="BJ276" s="119"/>
      <c r="BK276" s="121"/>
      <c r="BL276" s="121"/>
      <c r="BM276" s="121"/>
      <c r="BN276" s="121"/>
      <c r="BO276" s="121"/>
      <c r="BP276" s="121"/>
      <c r="BQ276" s="121"/>
      <c r="BR276" s="121"/>
      <c r="BS276" s="134"/>
      <c r="BT276" s="109"/>
      <c r="BU276" s="135">
        <f>VLOOKUP(D276,EXPLORACION!$A$2:$P$529,15,FALSE)</f>
        <v>4959757.9480999997</v>
      </c>
      <c r="BV276" s="135">
        <f>VLOOKUP(D276,EXPLORACION!$A$2:$P$529,16,FALSE)</f>
        <v>2169847.0406999998</v>
      </c>
      <c r="BW276" s="229"/>
    </row>
    <row r="277" spans="1:75" s="143" customFormat="1" ht="13.5" hidden="1" customHeight="1">
      <c r="A277" s="130" t="str">
        <f>CONCATENATE(F277,G277,I277,H277,"E",J276,"M",K277)</f>
        <v>LSG4P3E2M2</v>
      </c>
      <c r="B277" s="130" t="str">
        <f>CONCATENATE(F277,G277,I277,H277,"E",J276)</f>
        <v>LSG4P3E2</v>
      </c>
      <c r="C277" s="130" t="str">
        <f t="shared" si="48"/>
        <v>LSG4P3M2</v>
      </c>
      <c r="D277" s="130" t="str">
        <f t="shared" si="49"/>
        <v>LSG4P3</v>
      </c>
      <c r="E277" s="130" t="str">
        <f t="shared" si="50"/>
        <v>LSG4</v>
      </c>
      <c r="F277" s="131" t="s">
        <v>588</v>
      </c>
      <c r="G277" s="131">
        <v>4</v>
      </c>
      <c r="H277" s="109">
        <v>3</v>
      </c>
      <c r="I277" s="109" t="s">
        <v>8</v>
      </c>
      <c r="J277" s="109">
        <v>3</v>
      </c>
      <c r="K277" s="109">
        <v>2</v>
      </c>
      <c r="L277" s="109"/>
      <c r="M277" s="137">
        <f t="shared" si="51"/>
        <v>2.1</v>
      </c>
      <c r="N277" s="133">
        <v>3.5</v>
      </c>
      <c r="O277" s="132">
        <f t="shared" si="52"/>
        <v>2.8</v>
      </c>
      <c r="P277" s="141" t="s">
        <v>338</v>
      </c>
      <c r="Q277" s="119">
        <v>13.62</v>
      </c>
      <c r="R277" s="119" t="s">
        <v>605</v>
      </c>
      <c r="S277" s="119">
        <v>38.590000000000003</v>
      </c>
      <c r="T277" s="119" t="s">
        <v>606</v>
      </c>
      <c r="U277" s="119"/>
      <c r="V277" s="119"/>
      <c r="W277" s="120"/>
      <c r="X277" s="121"/>
      <c r="Y277" s="121"/>
      <c r="Z277" s="121"/>
      <c r="AA277" s="121"/>
      <c r="AB277" s="121"/>
      <c r="AC277" s="121"/>
      <c r="AD277" s="121"/>
      <c r="AE277" s="121"/>
      <c r="AF277" s="121"/>
      <c r="AG277" s="121"/>
      <c r="AH277" s="121"/>
      <c r="AI277" s="121"/>
      <c r="AJ277" s="121"/>
      <c r="AK277" s="121"/>
      <c r="AL277" s="121"/>
      <c r="AM277" s="121"/>
      <c r="AN277" s="121"/>
      <c r="AO277" s="120"/>
      <c r="AP277" s="120"/>
      <c r="AQ277" s="120" t="s">
        <v>615</v>
      </c>
      <c r="AR277" s="120">
        <v>98.82</v>
      </c>
      <c r="AS277" s="120"/>
      <c r="AT277" s="121"/>
      <c r="AU277" s="121"/>
      <c r="AV277" s="121"/>
      <c r="AW277" s="133"/>
      <c r="AX277" s="119"/>
      <c r="AY277" s="120"/>
      <c r="AZ277" s="121"/>
      <c r="BA277" s="120"/>
      <c r="BB277" s="121"/>
      <c r="BC277" s="121"/>
      <c r="BD277" s="121"/>
      <c r="BE277" s="120"/>
      <c r="BF277" s="120"/>
      <c r="BG277" s="120"/>
      <c r="BH277" s="120"/>
      <c r="BI277" s="119"/>
      <c r="BJ277" s="119"/>
      <c r="BK277" s="121"/>
      <c r="BL277" s="121"/>
      <c r="BM277" s="121"/>
      <c r="BN277" s="121"/>
      <c r="BO277" s="121"/>
      <c r="BP277" s="121"/>
      <c r="BQ277" s="121"/>
      <c r="BR277" s="121"/>
      <c r="BS277" s="134"/>
      <c r="BT277" s="109"/>
      <c r="BU277" s="135">
        <f>VLOOKUP(D277,EXPLORACION!$A$2:$P$529,15,FALSE)</f>
        <v>4959757.9480999997</v>
      </c>
      <c r="BV277" s="135">
        <f>VLOOKUP(D277,EXPLORACION!$A$2:$P$529,16,FALSE)</f>
        <v>2169847.0406999998</v>
      </c>
      <c r="BW277" s="229"/>
    </row>
    <row r="278" spans="1:75" s="143" customFormat="1" ht="13.5" hidden="1" customHeight="1">
      <c r="A278" s="130" t="str">
        <f>CONCATENATE(F278,G278,I278,H278,"E",J277,"M",K278)</f>
        <v>LSG4P3E3M3</v>
      </c>
      <c r="B278" s="130" t="str">
        <f>CONCATENATE(F278,G278,I278,H278,"E",J277)</f>
        <v>LSG4P3E3</v>
      </c>
      <c r="C278" s="130" t="str">
        <f t="shared" si="48"/>
        <v>LSG4P3M3</v>
      </c>
      <c r="D278" s="130" t="str">
        <f t="shared" si="49"/>
        <v>LSG4P3</v>
      </c>
      <c r="E278" s="130" t="str">
        <f t="shared" si="50"/>
        <v>LSG4</v>
      </c>
      <c r="F278" s="131" t="s">
        <v>588</v>
      </c>
      <c r="G278" s="131">
        <v>4</v>
      </c>
      <c r="H278" s="109">
        <v>3</v>
      </c>
      <c r="I278" s="109" t="s">
        <v>8</v>
      </c>
      <c r="J278" s="109">
        <v>4</v>
      </c>
      <c r="K278" s="109">
        <v>3</v>
      </c>
      <c r="L278" s="109"/>
      <c r="M278" s="137">
        <f t="shared" si="51"/>
        <v>3.5</v>
      </c>
      <c r="N278" s="133">
        <v>12</v>
      </c>
      <c r="O278" s="132">
        <f t="shared" si="52"/>
        <v>7.75</v>
      </c>
      <c r="P278" s="141" t="s">
        <v>594</v>
      </c>
      <c r="Q278" s="119">
        <v>11.51</v>
      </c>
      <c r="R278" s="119"/>
      <c r="S278" s="119"/>
      <c r="T278" s="119"/>
      <c r="U278" s="119"/>
      <c r="V278" s="119"/>
      <c r="W278" s="120"/>
      <c r="X278" s="121"/>
      <c r="Y278" s="121"/>
      <c r="Z278" s="121"/>
      <c r="AA278" s="121"/>
      <c r="AB278" s="121"/>
      <c r="AC278" s="121"/>
      <c r="AD278" s="121"/>
      <c r="AE278" s="121"/>
      <c r="AF278" s="121"/>
      <c r="AG278" s="121"/>
      <c r="AH278" s="121"/>
      <c r="AI278" s="121"/>
      <c r="AJ278" s="121"/>
      <c r="AK278" s="121"/>
      <c r="AL278" s="121"/>
      <c r="AM278" s="121"/>
      <c r="AN278" s="121"/>
      <c r="AO278" s="120"/>
      <c r="AP278" s="120" t="s">
        <v>616</v>
      </c>
      <c r="AQ278" s="120" t="s">
        <v>609</v>
      </c>
      <c r="AR278" s="120" t="s">
        <v>617</v>
      </c>
      <c r="AS278" s="120"/>
      <c r="AT278" s="121"/>
      <c r="AU278" s="121"/>
      <c r="AV278" s="121"/>
      <c r="AW278" s="133"/>
      <c r="AX278" s="119"/>
      <c r="AY278" s="120"/>
      <c r="AZ278" s="121"/>
      <c r="BA278" s="120"/>
      <c r="BB278" s="121"/>
      <c r="BC278" s="121"/>
      <c r="BD278" s="121"/>
      <c r="BE278" s="120"/>
      <c r="BF278" s="120"/>
      <c r="BG278" s="120"/>
      <c r="BH278" s="120"/>
      <c r="BI278" s="119"/>
      <c r="BJ278" s="119"/>
      <c r="BK278" s="121"/>
      <c r="BL278" s="121"/>
      <c r="BM278" s="121"/>
      <c r="BN278" s="121"/>
      <c r="BO278" s="121"/>
      <c r="BP278" s="121"/>
      <c r="BQ278" s="121"/>
      <c r="BR278" s="121"/>
      <c r="BS278" s="134"/>
      <c r="BT278" s="109"/>
      <c r="BU278" s="135">
        <f>VLOOKUP(D278,EXPLORACION!$A$2:$P$529,15,FALSE)</f>
        <v>4959757.9480999997</v>
      </c>
      <c r="BV278" s="135">
        <f>VLOOKUP(D278,EXPLORACION!$A$2:$P$529,16,FALSE)</f>
        <v>2169847.0406999998</v>
      </c>
      <c r="BW278" s="229"/>
    </row>
    <row r="279" spans="1:75" s="143" customFormat="1" ht="13.5" hidden="1" customHeight="1">
      <c r="A279" s="130" t="str">
        <f>CONCATENATE(F279,G279,I279,H279,"E",J279,"M",K279)</f>
        <v>LSG4P3E1M1</v>
      </c>
      <c r="B279" s="130" t="str">
        <f>CONCATENATE(F279,G279,I279,H279,"E",J279)</f>
        <v>LSG4P3E1</v>
      </c>
      <c r="C279" s="130" t="str">
        <f t="shared" si="48"/>
        <v>LSG4P3M1</v>
      </c>
      <c r="D279" s="130" t="str">
        <f t="shared" si="49"/>
        <v>LSG4P3</v>
      </c>
      <c r="E279" s="130" t="str">
        <f t="shared" si="50"/>
        <v>LSG4</v>
      </c>
      <c r="F279" s="131" t="s">
        <v>588</v>
      </c>
      <c r="G279" s="131">
        <v>4</v>
      </c>
      <c r="H279" s="109">
        <v>3</v>
      </c>
      <c r="I279" s="109" t="s">
        <v>8</v>
      </c>
      <c r="J279" s="109">
        <v>1</v>
      </c>
      <c r="K279" s="109">
        <v>1</v>
      </c>
      <c r="L279" s="109"/>
      <c r="M279" s="137">
        <v>0</v>
      </c>
      <c r="N279" s="133" t="s">
        <v>602</v>
      </c>
      <c r="O279" s="132">
        <f t="shared" si="52"/>
        <v>0</v>
      </c>
      <c r="P279" s="141"/>
      <c r="Q279" s="119"/>
      <c r="R279" s="119"/>
      <c r="S279" s="119"/>
      <c r="T279" s="119"/>
      <c r="U279" s="119"/>
      <c r="V279" s="119"/>
      <c r="W279" s="120"/>
      <c r="X279" s="121"/>
      <c r="Y279" s="121"/>
      <c r="Z279" s="121"/>
      <c r="AA279" s="121"/>
      <c r="AB279" s="121"/>
      <c r="AC279" s="121"/>
      <c r="AD279" s="121"/>
      <c r="AE279" s="121"/>
      <c r="AF279" s="121"/>
      <c r="AG279" s="121"/>
      <c r="AH279" s="121"/>
      <c r="AI279" s="121"/>
      <c r="AJ279" s="121"/>
      <c r="AK279" s="121"/>
      <c r="AL279" s="121"/>
      <c r="AM279" s="121"/>
      <c r="AN279" s="121"/>
      <c r="AO279" s="120"/>
      <c r="AP279" s="120"/>
      <c r="AQ279" s="120"/>
      <c r="AR279" s="120"/>
      <c r="AS279" s="120"/>
      <c r="AT279" s="121"/>
      <c r="AU279" s="121"/>
      <c r="AV279" s="121"/>
      <c r="AW279" s="133"/>
      <c r="AX279" s="119"/>
      <c r="AY279" s="120"/>
      <c r="AZ279" s="121"/>
      <c r="BA279" s="120"/>
      <c r="BB279" s="121"/>
      <c r="BC279" s="121"/>
      <c r="BD279" s="121"/>
      <c r="BE279" s="120"/>
      <c r="BF279" s="120"/>
      <c r="BG279" s="120"/>
      <c r="BH279" s="120"/>
      <c r="BI279" s="119"/>
      <c r="BJ279" s="119"/>
      <c r="BK279" s="121"/>
      <c r="BL279" s="121"/>
      <c r="BM279" s="121"/>
      <c r="BN279" s="121"/>
      <c r="BO279" s="121"/>
      <c r="BP279" s="121"/>
      <c r="BQ279" s="121"/>
      <c r="BR279" s="121"/>
      <c r="BS279" s="134"/>
      <c r="BT279" s="109"/>
      <c r="BU279" s="135">
        <f>VLOOKUP(D279,EXPLORACION!$A$2:$P$529,15,FALSE)</f>
        <v>4959757.9480999997</v>
      </c>
      <c r="BV279" s="135">
        <f>VLOOKUP(D279,EXPLORACION!$A$2:$P$529,16,FALSE)</f>
        <v>2169847.0406999998</v>
      </c>
      <c r="BW279" s="229"/>
    </row>
    <row r="280" spans="1:75" s="143" customFormat="1" ht="13.5" hidden="1" customHeight="1">
      <c r="A280" s="130" t="str">
        <f>CONCATENATE(F280,G280,I280,H280,"E",J279,"M",K280)</f>
        <v>LSG4P3E1M4</v>
      </c>
      <c r="B280" s="130" t="str">
        <f>CONCATENATE(F280,G280,I280,H280,"E",J279)</f>
        <v>LSG4P3E1</v>
      </c>
      <c r="C280" s="130" t="str">
        <f t="shared" si="48"/>
        <v>LSG4P3M4</v>
      </c>
      <c r="D280" s="130" t="str">
        <f t="shared" si="49"/>
        <v>LSG4P3</v>
      </c>
      <c r="E280" s="130" t="str">
        <f t="shared" si="50"/>
        <v>LSG4</v>
      </c>
      <c r="F280" s="131" t="s">
        <v>588</v>
      </c>
      <c r="G280" s="131">
        <v>4</v>
      </c>
      <c r="H280" s="109">
        <v>3</v>
      </c>
      <c r="I280" s="109" t="s">
        <v>8</v>
      </c>
      <c r="J280" s="109">
        <v>1</v>
      </c>
      <c r="K280" s="109">
        <v>4</v>
      </c>
      <c r="L280" s="109"/>
      <c r="M280" s="137">
        <v>0</v>
      </c>
      <c r="N280" s="133">
        <v>0.1</v>
      </c>
      <c r="O280" s="132">
        <f t="shared" si="52"/>
        <v>0.05</v>
      </c>
      <c r="P280" s="141"/>
      <c r="Q280" s="119"/>
      <c r="R280" s="119"/>
      <c r="S280" s="119"/>
      <c r="T280" s="119"/>
      <c r="U280" s="119"/>
      <c r="V280" s="119"/>
      <c r="W280" s="120"/>
      <c r="X280" s="121"/>
      <c r="Y280" s="121"/>
      <c r="Z280" s="121"/>
      <c r="AA280" s="121"/>
      <c r="AB280" s="121"/>
      <c r="AC280" s="121"/>
      <c r="AD280" s="121"/>
      <c r="AE280" s="121"/>
      <c r="AF280" s="121"/>
      <c r="AG280" s="121"/>
      <c r="AH280" s="121"/>
      <c r="AI280" s="121"/>
      <c r="AJ280" s="121"/>
      <c r="AK280" s="121"/>
      <c r="AL280" s="121"/>
      <c r="AM280" s="121"/>
      <c r="AN280" s="121"/>
      <c r="AO280" s="120"/>
      <c r="AP280" s="120"/>
      <c r="AQ280" s="120"/>
      <c r="AR280" s="120"/>
      <c r="AS280" s="120"/>
      <c r="AT280" s="121"/>
      <c r="AU280" s="121"/>
      <c r="AV280" s="121"/>
      <c r="AW280" s="133"/>
      <c r="AX280" s="119"/>
      <c r="AY280" s="120"/>
      <c r="AZ280" s="121"/>
      <c r="BA280" s="120"/>
      <c r="BB280" s="121"/>
      <c r="BC280" s="121"/>
      <c r="BD280" s="121"/>
      <c r="BE280" s="120"/>
      <c r="BF280" s="120"/>
      <c r="BG280" s="120"/>
      <c r="BH280" s="120"/>
      <c r="BI280" s="119"/>
      <c r="BJ280" s="119"/>
      <c r="BK280" s="121"/>
      <c r="BL280" s="121"/>
      <c r="BM280" s="121"/>
      <c r="BN280" s="121"/>
      <c r="BO280" s="121"/>
      <c r="BP280" s="121"/>
      <c r="BQ280" s="121"/>
      <c r="BR280" s="121"/>
      <c r="BS280" s="134"/>
      <c r="BT280" s="109"/>
      <c r="BU280" s="135">
        <f>VLOOKUP(D280,EXPLORACION!$A$2:$P$529,15,FALSE)</f>
        <v>4959757.9480999997</v>
      </c>
      <c r="BV280" s="135">
        <f>VLOOKUP(D280,EXPLORACION!$A$2:$P$529,16,FALSE)</f>
        <v>2169847.0406999998</v>
      </c>
      <c r="BW280" s="229"/>
    </row>
    <row r="281" spans="1:75" s="143" customFormat="1" ht="13.5" hidden="1" customHeight="1">
      <c r="A281" s="130" t="str">
        <f t="shared" ref="A281:A344" si="53">CONCATENATE(F281,G281,I281,H281,"E",J281,"M",K281)</f>
        <v>DEI5P1E6M5</v>
      </c>
      <c r="B281" s="130" t="str">
        <f t="shared" ref="B281:B344" si="54">CONCATENATE(F281,G281,I281,H281,"E",J281)</f>
        <v>DEI5P1E6</v>
      </c>
      <c r="C281" s="130" t="str">
        <f t="shared" si="48"/>
        <v>DEI5P1M5</v>
      </c>
      <c r="D281" s="130" t="str">
        <f t="shared" si="49"/>
        <v>DEI5P1</v>
      </c>
      <c r="E281" s="130" t="str">
        <f t="shared" si="50"/>
        <v>DEI5</v>
      </c>
      <c r="F281" s="131" t="s">
        <v>584</v>
      </c>
      <c r="G281" s="131">
        <v>5</v>
      </c>
      <c r="H281" s="109">
        <v>1</v>
      </c>
      <c r="I281" s="109" t="s">
        <v>8</v>
      </c>
      <c r="J281" s="109">
        <v>6</v>
      </c>
      <c r="K281" s="109">
        <f t="shared" ref="K281:K288" si="55">K280+1</f>
        <v>5</v>
      </c>
      <c r="L281" s="109" t="s">
        <v>512</v>
      </c>
      <c r="M281" s="137">
        <f t="shared" ref="M281:M296" si="56">N280</f>
        <v>0.1</v>
      </c>
      <c r="N281" s="133">
        <v>12</v>
      </c>
      <c r="O281" s="132">
        <f t="shared" si="52"/>
        <v>6.05</v>
      </c>
      <c r="P281" s="141"/>
      <c r="Q281" s="133" t="s">
        <v>904</v>
      </c>
      <c r="R281" s="119"/>
      <c r="S281" s="119"/>
      <c r="T281" s="119"/>
      <c r="U281" s="119"/>
      <c r="V281" s="119"/>
      <c r="W281" s="120"/>
      <c r="X281" s="121"/>
      <c r="Y281" s="121"/>
      <c r="Z281" s="121"/>
      <c r="AA281" s="121"/>
      <c r="AB281" s="121"/>
      <c r="AC281" s="121"/>
      <c r="AD281" s="121"/>
      <c r="AE281" s="121"/>
      <c r="AF281" s="121"/>
      <c r="AG281" s="121"/>
      <c r="AH281" s="121"/>
      <c r="AI281" s="121"/>
      <c r="AJ281" s="121"/>
      <c r="AK281" s="121"/>
      <c r="AL281" s="121"/>
      <c r="AM281" s="121"/>
      <c r="AN281" s="121"/>
      <c r="AO281" s="120"/>
      <c r="AP281" s="120"/>
      <c r="AQ281" s="120"/>
      <c r="AR281" s="120"/>
      <c r="AS281" s="120"/>
      <c r="AT281" s="121"/>
      <c r="AU281" s="121"/>
      <c r="AV281" s="121"/>
      <c r="AW281" s="133"/>
      <c r="AX281" s="119"/>
      <c r="AY281" s="122"/>
      <c r="AZ281" s="121"/>
      <c r="BA281" s="120"/>
      <c r="BB281" s="121"/>
      <c r="BC281" s="121"/>
      <c r="BD281" s="121"/>
      <c r="BE281" s="120"/>
      <c r="BF281" s="120"/>
      <c r="BG281" s="120"/>
      <c r="BH281" s="120"/>
      <c r="BI281" s="119"/>
      <c r="BJ281" s="119"/>
      <c r="BK281" s="121"/>
      <c r="BL281" s="121"/>
      <c r="BM281" s="121"/>
      <c r="BN281" s="121"/>
      <c r="BO281" s="121"/>
      <c r="BP281" s="121"/>
      <c r="BQ281" s="121"/>
      <c r="BR281" s="121"/>
      <c r="BS281" s="134"/>
      <c r="BT281" s="109"/>
      <c r="BU281" s="135">
        <f>VLOOKUP(D281,EXPLORACION!$A$2:$P$529,15,FALSE)</f>
        <v>4961541.4269000003</v>
      </c>
      <c r="BV281" s="135">
        <f>VLOOKUP(D281,EXPLORACION!$A$2:$P$529,16,FALSE)</f>
        <v>2171442.3654</v>
      </c>
      <c r="BW281" s="229"/>
    </row>
    <row r="282" spans="1:75" s="143" customFormat="1" ht="13.5" hidden="1" customHeight="1">
      <c r="A282" s="130" t="str">
        <f t="shared" si="53"/>
        <v>DEI5P1E6M6</v>
      </c>
      <c r="B282" s="130" t="str">
        <f t="shared" si="54"/>
        <v>DEI5P1E6</v>
      </c>
      <c r="C282" s="130" t="str">
        <f t="shared" si="48"/>
        <v>DEI5P1M6</v>
      </c>
      <c r="D282" s="130" t="str">
        <f t="shared" si="49"/>
        <v>DEI5P1</v>
      </c>
      <c r="E282" s="130" t="str">
        <f t="shared" si="50"/>
        <v>DEI5</v>
      </c>
      <c r="F282" s="131" t="s">
        <v>584</v>
      </c>
      <c r="G282" s="131">
        <v>5</v>
      </c>
      <c r="H282" s="109">
        <v>1</v>
      </c>
      <c r="I282" s="109" t="s">
        <v>8</v>
      </c>
      <c r="J282" s="109">
        <v>6</v>
      </c>
      <c r="K282" s="109">
        <f t="shared" si="55"/>
        <v>6</v>
      </c>
      <c r="L282" s="109" t="s">
        <v>221</v>
      </c>
      <c r="M282" s="137">
        <f t="shared" si="56"/>
        <v>12</v>
      </c>
      <c r="N282" s="133">
        <v>11</v>
      </c>
      <c r="O282" s="132">
        <f t="shared" si="52"/>
        <v>11.5</v>
      </c>
      <c r="P282" s="141"/>
      <c r="Q282" s="133" t="s">
        <v>903</v>
      </c>
      <c r="R282" s="119"/>
      <c r="S282" s="119"/>
      <c r="T282" s="119"/>
      <c r="U282" s="119"/>
      <c r="V282" s="119"/>
      <c r="W282" s="120"/>
      <c r="X282" s="121"/>
      <c r="Y282" s="121"/>
      <c r="Z282" s="121"/>
      <c r="AA282" s="121"/>
      <c r="AB282" s="121"/>
      <c r="AC282" s="121"/>
      <c r="AD282" s="121"/>
      <c r="AE282" s="121"/>
      <c r="AF282" s="121"/>
      <c r="AG282" s="121"/>
      <c r="AH282" s="121"/>
      <c r="AI282" s="121"/>
      <c r="AJ282" s="121"/>
      <c r="AK282" s="121"/>
      <c r="AL282" s="121"/>
      <c r="AM282" s="121"/>
      <c r="AN282" s="121"/>
      <c r="AO282" s="120"/>
      <c r="AP282" s="120"/>
      <c r="AQ282" s="120"/>
      <c r="AR282" s="120"/>
      <c r="AS282" s="120"/>
      <c r="AT282" s="121"/>
      <c r="AU282" s="121"/>
      <c r="AV282" s="121"/>
      <c r="AW282" s="133"/>
      <c r="AX282" s="119"/>
      <c r="AY282" s="122"/>
      <c r="AZ282" s="121"/>
      <c r="BA282" s="120"/>
      <c r="BB282" s="121"/>
      <c r="BC282" s="121"/>
      <c r="BD282" s="121"/>
      <c r="BE282" s="120"/>
      <c r="BF282" s="120"/>
      <c r="BG282" s="120"/>
      <c r="BH282" s="120"/>
      <c r="BI282" s="119"/>
      <c r="BJ282" s="119"/>
      <c r="BK282" s="121"/>
      <c r="BL282" s="121"/>
      <c r="BM282" s="121"/>
      <c r="BN282" s="121"/>
      <c r="BO282" s="121"/>
      <c r="BP282" s="121"/>
      <c r="BQ282" s="121"/>
      <c r="BR282" s="121"/>
      <c r="BS282" s="134"/>
      <c r="BT282" s="109"/>
      <c r="BU282" s="135">
        <f>VLOOKUP(D282,EXPLORACION!$A$2:$P$529,15,FALSE)</f>
        <v>4961541.4269000003</v>
      </c>
      <c r="BV282" s="135">
        <f>VLOOKUP(D282,EXPLORACION!$A$2:$P$529,16,FALSE)</f>
        <v>2171442.3654</v>
      </c>
      <c r="BW282" s="229"/>
    </row>
    <row r="283" spans="1:75" s="143" customFormat="1" ht="13.5" hidden="1" customHeight="1">
      <c r="A283" s="130" t="str">
        <f t="shared" si="53"/>
        <v>DEI5P1E4M7</v>
      </c>
      <c r="B283" s="130" t="str">
        <f t="shared" si="54"/>
        <v>DEI5P1E4</v>
      </c>
      <c r="C283" s="130" t="str">
        <f t="shared" si="48"/>
        <v>DEI5P1M7</v>
      </c>
      <c r="D283" s="130" t="str">
        <f t="shared" si="49"/>
        <v>DEI5P1</v>
      </c>
      <c r="E283" s="130" t="str">
        <f t="shared" si="50"/>
        <v>DEI5</v>
      </c>
      <c r="F283" s="131" t="s">
        <v>584</v>
      </c>
      <c r="G283" s="131">
        <v>5</v>
      </c>
      <c r="H283" s="109">
        <v>1</v>
      </c>
      <c r="I283" s="109" t="s">
        <v>8</v>
      </c>
      <c r="J283" s="109">
        <v>4</v>
      </c>
      <c r="K283" s="109">
        <f t="shared" si="55"/>
        <v>7</v>
      </c>
      <c r="L283" s="109" t="s">
        <v>221</v>
      </c>
      <c r="M283" s="137">
        <f t="shared" si="56"/>
        <v>11</v>
      </c>
      <c r="N283" s="133">
        <v>9.5</v>
      </c>
      <c r="O283" s="132">
        <f t="shared" si="52"/>
        <v>10.25</v>
      </c>
      <c r="Q283" s="133" t="s">
        <v>900</v>
      </c>
      <c r="R283" s="119"/>
      <c r="S283" s="119"/>
      <c r="T283" s="119"/>
      <c r="U283" s="119"/>
      <c r="V283" s="119"/>
      <c r="W283" s="120"/>
      <c r="X283" s="121"/>
      <c r="Y283" s="121"/>
      <c r="Z283" s="121"/>
      <c r="AA283" s="121"/>
      <c r="AB283" s="121"/>
      <c r="AC283" s="121"/>
      <c r="AD283" s="121"/>
      <c r="AE283" s="121"/>
      <c r="AF283" s="121"/>
      <c r="AG283" s="121"/>
      <c r="AH283" s="121"/>
      <c r="AI283" s="121"/>
      <c r="AJ283" s="121"/>
      <c r="AK283" s="121"/>
      <c r="AL283" s="121"/>
      <c r="AM283" s="121"/>
      <c r="AN283" s="121"/>
      <c r="AO283" s="120"/>
      <c r="AP283" s="120"/>
      <c r="AQ283" s="120"/>
      <c r="AR283" s="120"/>
      <c r="AS283" s="120"/>
      <c r="AT283" s="121"/>
      <c r="AU283" s="121"/>
      <c r="AV283" s="121"/>
      <c r="AW283" s="133"/>
      <c r="AX283" s="119"/>
      <c r="AY283" s="122"/>
      <c r="AZ283" s="121"/>
      <c r="BA283" s="120"/>
      <c r="BB283" s="121"/>
      <c r="BC283" s="121"/>
      <c r="BD283" s="121"/>
      <c r="BE283" s="120"/>
      <c r="BF283" s="120"/>
      <c r="BG283" s="120"/>
      <c r="BH283" s="120"/>
      <c r="BI283" s="119"/>
      <c r="BJ283" s="119"/>
      <c r="BK283" s="121"/>
      <c r="BL283" s="121"/>
      <c r="BM283" s="121"/>
      <c r="BN283" s="121"/>
      <c r="BO283" s="121"/>
      <c r="BP283" s="121"/>
      <c r="BQ283" s="121"/>
      <c r="BR283" s="121"/>
      <c r="BS283" s="134"/>
      <c r="BT283" s="109"/>
      <c r="BU283" s="135">
        <f>VLOOKUP(D283,EXPLORACION!$A$2:$P$529,15,FALSE)</f>
        <v>4961541.4269000003</v>
      </c>
      <c r="BV283" s="135">
        <f>VLOOKUP(D283,EXPLORACION!$A$2:$P$529,16,FALSE)</f>
        <v>2171442.3654</v>
      </c>
      <c r="BW283" s="229"/>
    </row>
    <row r="284" spans="1:75" s="143" customFormat="1" ht="13.5" hidden="1" customHeight="1">
      <c r="A284" s="130" t="str">
        <f t="shared" si="53"/>
        <v>DEI5P1E3M8</v>
      </c>
      <c r="B284" s="130" t="str">
        <f t="shared" si="54"/>
        <v>DEI5P1E3</v>
      </c>
      <c r="C284" s="130" t="str">
        <f t="shared" si="48"/>
        <v>DEI5P1M8</v>
      </c>
      <c r="D284" s="130" t="str">
        <f t="shared" si="49"/>
        <v>DEI5P1</v>
      </c>
      <c r="E284" s="130" t="str">
        <f t="shared" si="50"/>
        <v>DEI5</v>
      </c>
      <c r="F284" s="131" t="s">
        <v>584</v>
      </c>
      <c r="G284" s="131">
        <v>5</v>
      </c>
      <c r="H284" s="109">
        <v>1</v>
      </c>
      <c r="I284" s="109" t="s">
        <v>8</v>
      </c>
      <c r="J284" s="109">
        <v>3</v>
      </c>
      <c r="K284" s="109">
        <f t="shared" si="55"/>
        <v>8</v>
      </c>
      <c r="L284" s="109" t="s">
        <v>221</v>
      </c>
      <c r="M284" s="137">
        <f t="shared" si="56"/>
        <v>9.5</v>
      </c>
      <c r="N284" s="133">
        <v>6.5</v>
      </c>
      <c r="O284" s="132">
        <f t="shared" si="52"/>
        <v>8</v>
      </c>
      <c r="P284" s="141"/>
      <c r="Q284" s="133" t="s">
        <v>895</v>
      </c>
      <c r="R284" s="119"/>
      <c r="S284" s="119"/>
      <c r="T284" s="119"/>
      <c r="U284" s="119"/>
      <c r="V284" s="119"/>
      <c r="W284" s="120"/>
      <c r="X284" s="121"/>
      <c r="Y284" s="121"/>
      <c r="Z284" s="121"/>
      <c r="AA284" s="121"/>
      <c r="AB284" s="121"/>
      <c r="AC284" s="121"/>
      <c r="AD284" s="121"/>
      <c r="AE284" s="121"/>
      <c r="AF284" s="121"/>
      <c r="AG284" s="121"/>
      <c r="AH284" s="121"/>
      <c r="AI284" s="121"/>
      <c r="AJ284" s="121"/>
      <c r="AK284" s="121"/>
      <c r="AL284" s="121"/>
      <c r="AM284" s="121"/>
      <c r="AN284" s="121"/>
      <c r="AO284" s="120"/>
      <c r="AP284" s="120"/>
      <c r="AQ284" s="120"/>
      <c r="AR284" s="120"/>
      <c r="AS284" s="120"/>
      <c r="AT284" s="121"/>
      <c r="AU284" s="121"/>
      <c r="AV284" s="121"/>
      <c r="AW284" s="133"/>
      <c r="AX284" s="119"/>
      <c r="AY284" s="122"/>
      <c r="AZ284" s="121"/>
      <c r="BA284" s="120"/>
      <c r="BB284" s="121"/>
      <c r="BC284" s="121"/>
      <c r="BD284" s="121"/>
      <c r="BE284" s="120"/>
      <c r="BF284" s="120"/>
      <c r="BG284" s="120"/>
      <c r="BH284" s="120"/>
      <c r="BI284" s="119"/>
      <c r="BJ284" s="119"/>
      <c r="BK284" s="121"/>
      <c r="BL284" s="121"/>
      <c r="BM284" s="121"/>
      <c r="BN284" s="121"/>
      <c r="BO284" s="121"/>
      <c r="BP284" s="121"/>
      <c r="BQ284" s="121"/>
      <c r="BR284" s="121"/>
      <c r="BS284" s="134"/>
      <c r="BT284" s="109"/>
      <c r="BU284" s="135">
        <f>VLOOKUP(D284,EXPLORACION!$A$2:$P$529,15,FALSE)</f>
        <v>4961541.4269000003</v>
      </c>
      <c r="BV284" s="135">
        <f>VLOOKUP(D284,EXPLORACION!$A$2:$P$529,16,FALSE)</f>
        <v>2171442.3654</v>
      </c>
      <c r="BW284" s="229"/>
    </row>
    <row r="285" spans="1:75" s="143" customFormat="1" hidden="1">
      <c r="A285" s="130" t="str">
        <f t="shared" si="53"/>
        <v>DEI5P1E4M9</v>
      </c>
      <c r="B285" s="130" t="str">
        <f t="shared" si="54"/>
        <v>DEI5P1E4</v>
      </c>
      <c r="C285" s="130" t="str">
        <f t="shared" si="48"/>
        <v>DEI5P1M9</v>
      </c>
      <c r="D285" s="130" t="str">
        <f t="shared" si="49"/>
        <v>DEI5P1</v>
      </c>
      <c r="E285" s="130" t="str">
        <f t="shared" si="50"/>
        <v>DEI5</v>
      </c>
      <c r="F285" s="131" t="s">
        <v>584</v>
      </c>
      <c r="G285" s="131">
        <v>5</v>
      </c>
      <c r="H285" s="109">
        <v>1</v>
      </c>
      <c r="I285" s="109" t="s">
        <v>8</v>
      </c>
      <c r="J285" s="109">
        <v>4</v>
      </c>
      <c r="K285" s="109">
        <f t="shared" si="55"/>
        <v>9</v>
      </c>
      <c r="L285" s="109" t="s">
        <v>512</v>
      </c>
      <c r="M285" s="137">
        <f t="shared" si="56"/>
        <v>6.5</v>
      </c>
      <c r="N285" s="133">
        <v>9</v>
      </c>
      <c r="O285" s="132">
        <f t="shared" si="52"/>
        <v>7.75</v>
      </c>
      <c r="P285" s="141"/>
      <c r="Q285" s="133" t="s">
        <v>899</v>
      </c>
      <c r="R285" s="119"/>
      <c r="S285" s="119"/>
      <c r="T285" s="119"/>
      <c r="U285" s="119"/>
      <c r="V285" s="119"/>
      <c r="W285" s="120"/>
      <c r="X285" s="121"/>
      <c r="Y285" s="121"/>
      <c r="Z285" s="121"/>
      <c r="AA285" s="121"/>
      <c r="AB285" s="121"/>
      <c r="AC285" s="121"/>
      <c r="AD285" s="121"/>
      <c r="AE285" s="121"/>
      <c r="AF285" s="121"/>
      <c r="AG285" s="121"/>
      <c r="AH285" s="121"/>
      <c r="AI285" s="121"/>
      <c r="AJ285" s="121"/>
      <c r="AK285" s="121"/>
      <c r="AL285" s="121"/>
      <c r="AM285" s="121"/>
      <c r="AN285" s="121"/>
      <c r="AO285" s="120"/>
      <c r="AP285" s="120"/>
      <c r="AQ285" s="120"/>
      <c r="AR285" s="120"/>
      <c r="AS285" s="120"/>
      <c r="AT285" s="121"/>
      <c r="AU285" s="121"/>
      <c r="AV285" s="121"/>
      <c r="AW285" s="133"/>
      <c r="AX285" s="119"/>
      <c r="AY285" s="122"/>
      <c r="AZ285" s="121"/>
      <c r="BA285" s="120"/>
      <c r="BB285" s="121"/>
      <c r="BC285" s="121"/>
      <c r="BD285" s="121"/>
      <c r="BE285" s="120"/>
      <c r="BF285" s="120"/>
      <c r="BG285" s="120"/>
      <c r="BH285" s="120"/>
      <c r="BI285" s="119"/>
      <c r="BJ285" s="119"/>
      <c r="BK285" s="121"/>
      <c r="BL285" s="121"/>
      <c r="BM285" s="121"/>
      <c r="BN285" s="121"/>
      <c r="BO285" s="121"/>
      <c r="BP285" s="121"/>
      <c r="BQ285" s="121"/>
      <c r="BR285" s="121"/>
      <c r="BS285" s="134"/>
      <c r="BT285" s="109"/>
      <c r="BU285" s="135">
        <f>VLOOKUP(D285,EXPLORACION!$A$2:$P$529,15,FALSE)</f>
        <v>4961541.4269000003</v>
      </c>
      <c r="BV285" s="135">
        <f>VLOOKUP(D285,EXPLORACION!$A$2:$P$529,16,FALSE)</f>
        <v>2171442.3654</v>
      </c>
      <c r="BW285" s="229"/>
    </row>
    <row r="286" spans="1:75" s="143" customFormat="1" hidden="1">
      <c r="A286" s="130" t="str">
        <f t="shared" si="53"/>
        <v>DEI5P1E3M10</v>
      </c>
      <c r="B286" s="130" t="str">
        <f t="shared" si="54"/>
        <v>DEI5P1E3</v>
      </c>
      <c r="C286" s="130" t="str">
        <f t="shared" si="48"/>
        <v>DEI5P1M10</v>
      </c>
      <c r="D286" s="130" t="str">
        <f t="shared" si="49"/>
        <v>DEI5P1</v>
      </c>
      <c r="E286" s="130" t="str">
        <f t="shared" si="50"/>
        <v>DEI5</v>
      </c>
      <c r="F286" s="131" t="s">
        <v>584</v>
      </c>
      <c r="G286" s="131">
        <v>5</v>
      </c>
      <c r="H286" s="109">
        <v>1</v>
      </c>
      <c r="I286" s="109" t="s">
        <v>8</v>
      </c>
      <c r="J286" s="109">
        <v>3</v>
      </c>
      <c r="K286" s="109">
        <f t="shared" si="55"/>
        <v>10</v>
      </c>
      <c r="L286" s="109" t="s">
        <v>221</v>
      </c>
      <c r="M286" s="137">
        <f t="shared" si="56"/>
        <v>9</v>
      </c>
      <c r="N286" s="133">
        <v>6</v>
      </c>
      <c r="O286" s="132">
        <f t="shared" si="52"/>
        <v>7.5</v>
      </c>
      <c r="P286" s="141"/>
      <c r="Q286" s="133" t="s">
        <v>894</v>
      </c>
      <c r="R286" s="119"/>
      <c r="S286" s="119"/>
      <c r="T286" s="119"/>
      <c r="U286" s="119"/>
      <c r="V286" s="119"/>
      <c r="W286" s="120"/>
      <c r="X286" s="121"/>
      <c r="Y286" s="121"/>
      <c r="Z286" s="121"/>
      <c r="AA286" s="121"/>
      <c r="AB286" s="121"/>
      <c r="AC286" s="121"/>
      <c r="AD286" s="121"/>
      <c r="AE286" s="121"/>
      <c r="AF286" s="121"/>
      <c r="AG286" s="121"/>
      <c r="AH286" s="121"/>
      <c r="AI286" s="121"/>
      <c r="AJ286" s="121"/>
      <c r="AK286" s="121"/>
      <c r="AL286" s="121"/>
      <c r="AM286" s="121"/>
      <c r="AN286" s="121"/>
      <c r="AO286" s="120"/>
      <c r="AP286" s="120"/>
      <c r="AQ286" s="120"/>
      <c r="AR286" s="120"/>
      <c r="AS286" s="120"/>
      <c r="AT286" s="121"/>
      <c r="AU286" s="121"/>
      <c r="AV286" s="121"/>
      <c r="AW286" s="133"/>
      <c r="AX286" s="119"/>
      <c r="AY286" s="122"/>
      <c r="AZ286" s="121"/>
      <c r="BA286" s="120"/>
      <c r="BB286" s="121"/>
      <c r="BC286" s="121"/>
      <c r="BD286" s="121"/>
      <c r="BE286" s="120"/>
      <c r="BF286" s="120"/>
      <c r="BG286" s="120"/>
      <c r="BH286" s="120"/>
      <c r="BI286" s="119"/>
      <c r="BJ286" s="119"/>
      <c r="BK286" s="121"/>
      <c r="BL286" s="121"/>
      <c r="BM286" s="121"/>
      <c r="BN286" s="121"/>
      <c r="BO286" s="121"/>
      <c r="BP286" s="121"/>
      <c r="BQ286" s="121"/>
      <c r="BR286" s="121"/>
      <c r="BS286" s="134"/>
      <c r="BT286" s="109"/>
      <c r="BU286" s="135">
        <f>VLOOKUP(D286,EXPLORACION!$A$2:$P$529,15,FALSE)</f>
        <v>4961541.4269000003</v>
      </c>
      <c r="BV286" s="135">
        <f>VLOOKUP(D286,EXPLORACION!$A$2:$P$529,16,FALSE)</f>
        <v>2171442.3654</v>
      </c>
      <c r="BW286" s="229"/>
    </row>
    <row r="287" spans="1:75" s="143" customFormat="1" hidden="1">
      <c r="A287" s="130" t="str">
        <f t="shared" si="53"/>
        <v>DEI5P1E4M11</v>
      </c>
      <c r="B287" s="130" t="str">
        <f t="shared" si="54"/>
        <v>DEI5P1E4</v>
      </c>
      <c r="C287" s="130" t="str">
        <f t="shared" si="48"/>
        <v>DEI5P1M11</v>
      </c>
      <c r="D287" s="130" t="str">
        <f t="shared" si="49"/>
        <v>DEI5P1</v>
      </c>
      <c r="E287" s="130" t="str">
        <f t="shared" si="50"/>
        <v>DEI5</v>
      </c>
      <c r="F287" s="131" t="s">
        <v>584</v>
      </c>
      <c r="G287" s="131">
        <v>5</v>
      </c>
      <c r="H287" s="109">
        <v>1</v>
      </c>
      <c r="I287" s="109" t="s">
        <v>8</v>
      </c>
      <c r="J287" s="109">
        <v>4</v>
      </c>
      <c r="K287" s="109">
        <f t="shared" si="55"/>
        <v>11</v>
      </c>
      <c r="L287" s="109" t="s">
        <v>221</v>
      </c>
      <c r="M287" s="137">
        <f t="shared" si="56"/>
        <v>6</v>
      </c>
      <c r="N287" s="133">
        <v>8</v>
      </c>
      <c r="O287" s="132">
        <f t="shared" si="52"/>
        <v>7</v>
      </c>
      <c r="P287" s="141"/>
      <c r="Q287" s="133" t="s">
        <v>898</v>
      </c>
      <c r="R287" s="119"/>
      <c r="S287" s="119"/>
      <c r="T287" s="119"/>
      <c r="U287" s="119"/>
      <c r="V287" s="119"/>
      <c r="W287" s="120"/>
      <c r="X287" s="121"/>
      <c r="Y287" s="121"/>
      <c r="Z287" s="121"/>
      <c r="AA287" s="121"/>
      <c r="AB287" s="121"/>
      <c r="AC287" s="121"/>
      <c r="AD287" s="121"/>
      <c r="AE287" s="121"/>
      <c r="AF287" s="121"/>
      <c r="AG287" s="121"/>
      <c r="AH287" s="121"/>
      <c r="AI287" s="121"/>
      <c r="AJ287" s="121"/>
      <c r="AK287" s="121"/>
      <c r="AL287" s="121"/>
      <c r="AM287" s="121"/>
      <c r="AN287" s="121"/>
      <c r="AO287" s="120"/>
      <c r="AP287" s="120"/>
      <c r="AQ287" s="120"/>
      <c r="AR287" s="120"/>
      <c r="AS287" s="120"/>
      <c r="AT287" s="121"/>
      <c r="AU287" s="121"/>
      <c r="AV287" s="121"/>
      <c r="AW287" s="133"/>
      <c r="AX287" s="119"/>
      <c r="AY287" s="122"/>
      <c r="AZ287" s="121"/>
      <c r="BA287" s="120"/>
      <c r="BB287" s="121"/>
      <c r="BC287" s="121"/>
      <c r="BD287" s="121"/>
      <c r="BE287" s="120"/>
      <c r="BF287" s="120"/>
      <c r="BG287" s="120"/>
      <c r="BH287" s="120"/>
      <c r="BI287" s="119"/>
      <c r="BJ287" s="119"/>
      <c r="BK287" s="121"/>
      <c r="BL287" s="121"/>
      <c r="BM287" s="121"/>
      <c r="BN287" s="121"/>
      <c r="BO287" s="121"/>
      <c r="BP287" s="121"/>
      <c r="BQ287" s="121"/>
      <c r="BR287" s="121"/>
      <c r="BS287" s="134"/>
      <c r="BT287" s="109"/>
      <c r="BU287" s="135">
        <f>VLOOKUP(D287,EXPLORACION!$A$2:$P$529,15,FALSE)</f>
        <v>4961541.4269000003</v>
      </c>
      <c r="BV287" s="135">
        <f>VLOOKUP(D287,EXPLORACION!$A$2:$P$529,16,FALSE)</f>
        <v>2171442.3654</v>
      </c>
      <c r="BW287" s="229"/>
    </row>
    <row r="288" spans="1:75" s="143" customFormat="1" hidden="1">
      <c r="A288" s="130" t="str">
        <f t="shared" si="53"/>
        <v>DEI5P1E3M12</v>
      </c>
      <c r="B288" s="130" t="str">
        <f t="shared" si="54"/>
        <v>DEI5P1E3</v>
      </c>
      <c r="C288" s="130" t="str">
        <f t="shared" si="48"/>
        <v>DEI5P1M12</v>
      </c>
      <c r="D288" s="130" t="str">
        <f t="shared" si="49"/>
        <v>DEI5P1</v>
      </c>
      <c r="E288" s="130" t="str">
        <f t="shared" si="50"/>
        <v>DEI5</v>
      </c>
      <c r="F288" s="131" t="s">
        <v>584</v>
      </c>
      <c r="G288" s="131">
        <v>5</v>
      </c>
      <c r="H288" s="109">
        <v>1</v>
      </c>
      <c r="I288" s="109" t="s">
        <v>8</v>
      </c>
      <c r="J288" s="109">
        <v>3</v>
      </c>
      <c r="K288" s="109">
        <f t="shared" si="55"/>
        <v>12</v>
      </c>
      <c r="L288" s="109" t="s">
        <v>512</v>
      </c>
      <c r="M288" s="137">
        <f t="shared" si="56"/>
        <v>8</v>
      </c>
      <c r="N288" s="133">
        <v>7.5</v>
      </c>
      <c r="O288" s="132">
        <f t="shared" si="52"/>
        <v>7.75</v>
      </c>
      <c r="P288" s="141" t="s">
        <v>285</v>
      </c>
      <c r="Q288" s="133" t="s">
        <v>896</v>
      </c>
      <c r="R288" s="119" t="s">
        <v>897</v>
      </c>
      <c r="S288" s="119">
        <v>29.19</v>
      </c>
      <c r="T288" s="119">
        <v>16.36</v>
      </c>
      <c r="U288" s="119"/>
      <c r="V288" s="119"/>
      <c r="W288" s="120"/>
      <c r="X288" s="121"/>
      <c r="Y288" s="121"/>
      <c r="Z288" s="121"/>
      <c r="AA288" s="121"/>
      <c r="AB288" s="121"/>
      <c r="AC288" s="121"/>
      <c r="AD288" s="121"/>
      <c r="AE288" s="121"/>
      <c r="AF288" s="121"/>
      <c r="AG288" s="121"/>
      <c r="AH288" s="121"/>
      <c r="AI288" s="121"/>
      <c r="AJ288" s="121"/>
      <c r="AK288" s="121"/>
      <c r="AL288" s="121"/>
      <c r="AM288" s="121"/>
      <c r="AN288" s="121"/>
      <c r="AO288" s="120"/>
      <c r="AP288" s="120"/>
      <c r="AQ288" s="120"/>
      <c r="AR288" s="120"/>
      <c r="AS288" s="120"/>
      <c r="AT288" s="121"/>
      <c r="AU288" s="121"/>
      <c r="AV288" s="121"/>
      <c r="AW288" s="133">
        <v>1.94</v>
      </c>
      <c r="AX288" s="119"/>
      <c r="AY288" s="122"/>
      <c r="AZ288" s="121"/>
      <c r="BA288" s="120"/>
      <c r="BB288" s="121"/>
      <c r="BC288" s="121"/>
      <c r="BD288" s="121"/>
      <c r="BE288" s="120"/>
      <c r="BF288" s="120"/>
      <c r="BG288" s="120"/>
      <c r="BH288" s="120"/>
      <c r="BI288" s="119"/>
      <c r="BJ288" s="119"/>
      <c r="BK288" s="121"/>
      <c r="BL288" s="121"/>
      <c r="BM288" s="121"/>
      <c r="BN288" s="121"/>
      <c r="BO288" s="121"/>
      <c r="BP288" s="121"/>
      <c r="BQ288" s="121"/>
      <c r="BR288" s="121"/>
      <c r="BS288" s="134"/>
      <c r="BT288" s="109"/>
      <c r="BU288" s="135">
        <f>VLOOKUP(D288,EXPLORACION!$A$2:$P$529,15,FALSE)</f>
        <v>4961541.4269000003</v>
      </c>
      <c r="BV288" s="135">
        <f>VLOOKUP(D288,EXPLORACION!$A$2:$P$529,16,FALSE)</f>
        <v>2171442.3654</v>
      </c>
      <c r="BW288" s="229"/>
    </row>
    <row r="289" spans="1:75" s="143" customFormat="1" hidden="1">
      <c r="A289" s="130" t="str">
        <f t="shared" si="53"/>
        <v>DEI5P1E2M5</v>
      </c>
      <c r="B289" s="130" t="str">
        <f t="shared" si="54"/>
        <v>DEI5P1E2</v>
      </c>
      <c r="C289" s="130" t="str">
        <f t="shared" si="48"/>
        <v>DEI5P1M5</v>
      </c>
      <c r="D289" s="130" t="str">
        <f t="shared" si="49"/>
        <v>DEI5P1</v>
      </c>
      <c r="E289" s="130" t="str">
        <f t="shared" si="50"/>
        <v>DEI5</v>
      </c>
      <c r="F289" s="131" t="s">
        <v>584</v>
      </c>
      <c r="G289" s="131">
        <v>5</v>
      </c>
      <c r="H289" s="109">
        <v>1</v>
      </c>
      <c r="I289" s="109" t="s">
        <v>8</v>
      </c>
      <c r="J289" s="109">
        <v>2</v>
      </c>
      <c r="K289" s="109">
        <v>5</v>
      </c>
      <c r="L289" s="109" t="s">
        <v>221</v>
      </c>
      <c r="M289" s="137">
        <f t="shared" si="56"/>
        <v>7.5</v>
      </c>
      <c r="N289" s="133">
        <v>2.6</v>
      </c>
      <c r="O289" s="132">
        <f t="shared" si="52"/>
        <v>5.05</v>
      </c>
      <c r="P289" s="141"/>
      <c r="Q289" s="133" t="s">
        <v>888</v>
      </c>
      <c r="R289" s="119"/>
      <c r="S289" s="119"/>
      <c r="T289" s="119"/>
      <c r="U289" s="119"/>
      <c r="V289" s="119"/>
      <c r="W289" s="120"/>
      <c r="X289" s="121"/>
      <c r="Y289" s="121"/>
      <c r="Z289" s="121"/>
      <c r="AA289" s="121"/>
      <c r="AB289" s="121"/>
      <c r="AC289" s="121"/>
      <c r="AD289" s="121"/>
      <c r="AE289" s="121"/>
      <c r="AF289" s="121"/>
      <c r="AG289" s="121"/>
      <c r="AH289" s="121"/>
      <c r="AI289" s="121"/>
      <c r="AJ289" s="121"/>
      <c r="AK289" s="121"/>
      <c r="AL289" s="121"/>
      <c r="AM289" s="121"/>
      <c r="AN289" s="121"/>
      <c r="AO289" s="120"/>
      <c r="AP289" s="120"/>
      <c r="AQ289" s="120"/>
      <c r="AR289" s="120"/>
      <c r="AS289" s="120"/>
      <c r="AT289" s="121"/>
      <c r="AU289" s="121"/>
      <c r="AV289" s="121"/>
      <c r="AW289" s="133"/>
      <c r="AX289" s="119"/>
      <c r="AY289" s="122">
        <v>0.5</v>
      </c>
      <c r="AZ289" s="121"/>
      <c r="BA289" s="120">
        <v>9.18</v>
      </c>
      <c r="BB289" s="121"/>
      <c r="BC289" s="121"/>
      <c r="BD289" s="121"/>
      <c r="BE289" s="120"/>
      <c r="BF289" s="120"/>
      <c r="BG289" s="120"/>
      <c r="BH289" s="120"/>
      <c r="BI289" s="119"/>
      <c r="BJ289" s="119"/>
      <c r="BK289" s="121"/>
      <c r="BL289" s="121"/>
      <c r="BM289" s="121"/>
      <c r="BN289" s="121"/>
      <c r="BO289" s="121"/>
      <c r="BP289" s="121"/>
      <c r="BQ289" s="121"/>
      <c r="BR289" s="121"/>
      <c r="BS289" s="134"/>
      <c r="BT289" s="109"/>
      <c r="BU289" s="135">
        <f>VLOOKUP(D289,EXPLORACION!$A$2:$P$529,15,FALSE)</f>
        <v>4961541.4269000003</v>
      </c>
      <c r="BV289" s="135">
        <f>VLOOKUP(D289,EXPLORACION!$A$2:$P$529,16,FALSE)</f>
        <v>2171442.3654</v>
      </c>
      <c r="BW289" s="229"/>
    </row>
    <row r="290" spans="1:75" s="143" customFormat="1" hidden="1">
      <c r="A290" s="130" t="str">
        <f t="shared" si="53"/>
        <v>DEI5P1E2M6</v>
      </c>
      <c r="B290" s="130" t="str">
        <f t="shared" si="54"/>
        <v>DEI5P1E2</v>
      </c>
      <c r="C290" s="130" t="str">
        <f t="shared" si="48"/>
        <v>DEI5P1M6</v>
      </c>
      <c r="D290" s="130" t="str">
        <f t="shared" si="49"/>
        <v>DEI5P1</v>
      </c>
      <c r="E290" s="130" t="str">
        <f t="shared" si="50"/>
        <v>DEI5</v>
      </c>
      <c r="F290" s="131" t="s">
        <v>584</v>
      </c>
      <c r="G290" s="131">
        <v>5</v>
      </c>
      <c r="H290" s="109">
        <v>1</v>
      </c>
      <c r="I290" s="109" t="s">
        <v>8</v>
      </c>
      <c r="J290" s="109">
        <v>2</v>
      </c>
      <c r="K290" s="109">
        <f>K289+1</f>
        <v>6</v>
      </c>
      <c r="L290" s="109" t="s">
        <v>512</v>
      </c>
      <c r="M290" s="137">
        <f t="shared" si="56"/>
        <v>2.6</v>
      </c>
      <c r="N290" s="133">
        <v>3.4</v>
      </c>
      <c r="O290" s="132">
        <f t="shared" si="52"/>
        <v>3</v>
      </c>
      <c r="P290" s="141" t="s">
        <v>338</v>
      </c>
      <c r="Q290" s="133" t="s">
        <v>889</v>
      </c>
      <c r="R290" s="119" t="s">
        <v>890</v>
      </c>
      <c r="S290" s="119">
        <v>34.99</v>
      </c>
      <c r="T290" s="119">
        <v>35.04</v>
      </c>
      <c r="U290" s="119"/>
      <c r="V290" s="119"/>
      <c r="W290" s="120"/>
      <c r="X290" s="121"/>
      <c r="Y290" s="121"/>
      <c r="Z290" s="121"/>
      <c r="AA290" s="121"/>
      <c r="AB290" s="121"/>
      <c r="AC290" s="121"/>
      <c r="AD290" s="121"/>
      <c r="AE290" s="121"/>
      <c r="AF290" s="121"/>
      <c r="AG290" s="121"/>
      <c r="AH290" s="121"/>
      <c r="AI290" s="121"/>
      <c r="AJ290" s="121"/>
      <c r="AK290" s="121"/>
      <c r="AL290" s="121"/>
      <c r="AM290" s="121"/>
      <c r="AN290" s="121"/>
      <c r="AO290" s="120"/>
      <c r="AP290" s="120"/>
      <c r="AQ290" s="120"/>
      <c r="AR290" s="120"/>
      <c r="AS290" s="120"/>
      <c r="AT290" s="121"/>
      <c r="AU290" s="121"/>
      <c r="AV290" s="121"/>
      <c r="AW290" s="194"/>
      <c r="AX290" s="119"/>
      <c r="AY290" s="122"/>
      <c r="AZ290" s="121"/>
      <c r="BA290" s="120"/>
      <c r="BB290" s="121"/>
      <c r="BC290" s="121"/>
      <c r="BD290" s="121"/>
      <c r="BE290" s="120"/>
      <c r="BF290" s="120"/>
      <c r="BG290" s="120"/>
      <c r="BH290" s="120"/>
      <c r="BI290" s="119"/>
      <c r="BJ290" s="119"/>
      <c r="BK290" s="121"/>
      <c r="BL290" s="121"/>
      <c r="BM290" s="121"/>
      <c r="BN290" s="121"/>
      <c r="BO290" s="121"/>
      <c r="BP290" s="121"/>
      <c r="BQ290" s="121"/>
      <c r="BR290" s="121"/>
      <c r="BS290" s="134"/>
      <c r="BT290" s="109"/>
      <c r="BU290" s="135">
        <f>VLOOKUP(D290,EXPLORACION!$A$2:$P$529,15,FALSE)</f>
        <v>4961541.4269000003</v>
      </c>
      <c r="BV290" s="135">
        <f>VLOOKUP(D290,EXPLORACION!$A$2:$P$529,16,FALSE)</f>
        <v>2171442.3654</v>
      </c>
      <c r="BW290" s="229"/>
    </row>
    <row r="291" spans="1:75" s="143" customFormat="1" hidden="1">
      <c r="A291" s="130" t="str">
        <f t="shared" si="53"/>
        <v>DEI5P1E3M7</v>
      </c>
      <c r="B291" s="130" t="str">
        <f t="shared" si="54"/>
        <v>DEI5P1E3</v>
      </c>
      <c r="C291" s="130" t="str">
        <f t="shared" si="48"/>
        <v>DEI5P1M7</v>
      </c>
      <c r="D291" s="130" t="str">
        <f t="shared" si="49"/>
        <v>DEI5P1</v>
      </c>
      <c r="E291" s="130" t="str">
        <f t="shared" si="50"/>
        <v>DEI5</v>
      </c>
      <c r="F291" s="131" t="s">
        <v>584</v>
      </c>
      <c r="G291" s="131">
        <v>5</v>
      </c>
      <c r="H291" s="109">
        <v>1</v>
      </c>
      <c r="I291" s="109" t="s">
        <v>8</v>
      </c>
      <c r="J291" s="109">
        <v>3</v>
      </c>
      <c r="K291" s="109">
        <f>K290+1</f>
        <v>7</v>
      </c>
      <c r="L291" s="109" t="s">
        <v>221</v>
      </c>
      <c r="M291" s="137">
        <f t="shared" si="56"/>
        <v>3.4</v>
      </c>
      <c r="N291" s="133">
        <v>3.7</v>
      </c>
      <c r="O291" s="132">
        <f t="shared" si="52"/>
        <v>3.55</v>
      </c>
      <c r="P291" s="141"/>
      <c r="Q291" s="133" t="s">
        <v>891</v>
      </c>
      <c r="R291" s="119"/>
      <c r="S291" s="119"/>
      <c r="T291" s="119"/>
      <c r="U291" s="119"/>
      <c r="V291" s="119"/>
      <c r="W291" s="120"/>
      <c r="X291" s="121"/>
      <c r="Y291" s="121"/>
      <c r="Z291" s="121"/>
      <c r="AA291" s="121"/>
      <c r="AB291" s="121"/>
      <c r="AC291" s="121"/>
      <c r="AD291" s="121"/>
      <c r="AE291" s="121"/>
      <c r="AF291" s="121"/>
      <c r="AG291" s="121"/>
      <c r="AH291" s="121"/>
      <c r="AI291" s="121"/>
      <c r="AJ291" s="121"/>
      <c r="AK291" s="121"/>
      <c r="AL291" s="121"/>
      <c r="AM291" s="121"/>
      <c r="AN291" s="121"/>
      <c r="AO291" s="120"/>
      <c r="AP291" s="120"/>
      <c r="AQ291" s="120"/>
      <c r="AR291" s="120"/>
      <c r="AS291" s="120"/>
      <c r="AT291" s="121"/>
      <c r="AU291" s="121"/>
      <c r="AV291" s="121"/>
      <c r="AW291" s="133">
        <v>2.36</v>
      </c>
      <c r="AX291" s="119"/>
      <c r="AY291" s="122"/>
      <c r="AZ291" s="121"/>
      <c r="BA291" s="120"/>
      <c r="BB291" s="121"/>
      <c r="BC291" s="121"/>
      <c r="BD291" s="121"/>
      <c r="BE291" s="120"/>
      <c r="BF291" s="120"/>
      <c r="BG291" s="120"/>
      <c r="BH291" s="120"/>
      <c r="BI291" s="119"/>
      <c r="BJ291" s="119"/>
      <c r="BK291" s="121"/>
      <c r="BL291" s="121"/>
      <c r="BM291" s="121"/>
      <c r="BN291" s="121"/>
      <c r="BO291" s="121"/>
      <c r="BP291" s="121"/>
      <c r="BQ291" s="121"/>
      <c r="BR291" s="121"/>
      <c r="BS291" s="134"/>
      <c r="BT291" s="109"/>
      <c r="BU291" s="135">
        <f>VLOOKUP(D291,EXPLORACION!$A$2:$P$529,15,FALSE)</f>
        <v>4961541.4269000003</v>
      </c>
      <c r="BV291" s="135">
        <f>VLOOKUP(D291,EXPLORACION!$A$2:$P$529,16,FALSE)</f>
        <v>2171442.3654</v>
      </c>
      <c r="BW291" s="229"/>
    </row>
    <row r="292" spans="1:75" s="143" customFormat="1" hidden="1">
      <c r="A292" s="130" t="str">
        <f t="shared" si="53"/>
        <v>DEI5P1E3M8</v>
      </c>
      <c r="B292" s="130" t="str">
        <f t="shared" si="54"/>
        <v>DEI5P1E3</v>
      </c>
      <c r="C292" s="130" t="str">
        <f t="shared" si="48"/>
        <v>DEI5P1M8</v>
      </c>
      <c r="D292" s="130" t="str">
        <f t="shared" si="49"/>
        <v>DEI5P1</v>
      </c>
      <c r="E292" s="130" t="str">
        <f t="shared" si="50"/>
        <v>DEI5</v>
      </c>
      <c r="F292" s="131" t="s">
        <v>584</v>
      </c>
      <c r="G292" s="131">
        <v>5</v>
      </c>
      <c r="H292" s="109">
        <v>1</v>
      </c>
      <c r="I292" s="109" t="s">
        <v>8</v>
      </c>
      <c r="J292" s="109">
        <v>3</v>
      </c>
      <c r="K292" s="109">
        <f>K291+1</f>
        <v>8</v>
      </c>
      <c r="L292" s="109" t="s">
        <v>221</v>
      </c>
      <c r="M292" s="137">
        <f t="shared" si="56"/>
        <v>3.7</v>
      </c>
      <c r="N292" s="133">
        <v>5</v>
      </c>
      <c r="O292" s="132">
        <f t="shared" si="52"/>
        <v>4.3499999999999996</v>
      </c>
      <c r="P292" s="141"/>
      <c r="Q292" s="133" t="s">
        <v>893</v>
      </c>
      <c r="R292" s="119"/>
      <c r="S292" s="119"/>
      <c r="T292" s="119"/>
      <c r="U292" s="119"/>
      <c r="V292" s="119"/>
      <c r="W292" s="120"/>
      <c r="X292" s="121"/>
      <c r="Y292" s="121"/>
      <c r="Z292" s="121"/>
      <c r="AA292" s="121"/>
      <c r="AB292" s="121"/>
      <c r="AC292" s="121"/>
      <c r="AD292" s="121"/>
      <c r="AE292" s="121"/>
      <c r="AF292" s="121"/>
      <c r="AG292" s="121"/>
      <c r="AH292" s="121"/>
      <c r="AI292" s="121"/>
      <c r="AJ292" s="121"/>
      <c r="AK292" s="121"/>
      <c r="AL292" s="121"/>
      <c r="AM292" s="121"/>
      <c r="AN292" s="121"/>
      <c r="AO292" s="120"/>
      <c r="AP292" s="120"/>
      <c r="AQ292" s="120"/>
      <c r="AR292" s="120"/>
      <c r="AS292" s="120"/>
      <c r="AT292" s="121"/>
      <c r="AU292" s="121"/>
      <c r="AV292" s="121"/>
      <c r="AW292" s="133"/>
      <c r="AX292" s="119"/>
      <c r="AY292" s="122">
        <v>0.2</v>
      </c>
      <c r="AZ292" s="121"/>
      <c r="BA292" s="120">
        <v>26.63</v>
      </c>
      <c r="BB292" s="121"/>
      <c r="BC292" s="121"/>
      <c r="BD292" s="121"/>
      <c r="BE292" s="120"/>
      <c r="BF292" s="120"/>
      <c r="BG292" s="120"/>
      <c r="BH292" s="120"/>
      <c r="BI292" s="119"/>
      <c r="BJ292" s="119"/>
      <c r="BK292" s="121"/>
      <c r="BL292" s="121"/>
      <c r="BM292" s="121"/>
      <c r="BN292" s="121"/>
      <c r="BO292" s="121"/>
      <c r="BP292" s="121"/>
      <c r="BQ292" s="121"/>
      <c r="BR292" s="121"/>
      <c r="BS292" s="134"/>
      <c r="BT292" s="109"/>
      <c r="BU292" s="135">
        <f>VLOOKUP(D292,EXPLORACION!$A$2:$P$529,15,FALSE)</f>
        <v>4961541.4269000003</v>
      </c>
      <c r="BV292" s="135">
        <f>VLOOKUP(D292,EXPLORACION!$A$2:$P$529,16,FALSE)</f>
        <v>2171442.3654</v>
      </c>
      <c r="BW292" s="229"/>
    </row>
    <row r="293" spans="1:75" s="143" customFormat="1" hidden="1">
      <c r="A293" s="130" t="str">
        <f t="shared" si="53"/>
        <v>DEI5P1E5M9</v>
      </c>
      <c r="B293" s="130" t="str">
        <f t="shared" si="54"/>
        <v>DEI5P1E5</v>
      </c>
      <c r="C293" s="130" t="str">
        <f t="shared" si="48"/>
        <v>DEI5P1M9</v>
      </c>
      <c r="D293" s="130" t="str">
        <f t="shared" si="49"/>
        <v>DEI5P1</v>
      </c>
      <c r="E293" s="130" t="str">
        <f t="shared" si="50"/>
        <v>DEI5</v>
      </c>
      <c r="F293" s="131" t="s">
        <v>584</v>
      </c>
      <c r="G293" s="131">
        <v>5</v>
      </c>
      <c r="H293" s="109">
        <v>1</v>
      </c>
      <c r="I293" s="109" t="s">
        <v>8</v>
      </c>
      <c r="J293" s="109">
        <v>5</v>
      </c>
      <c r="K293" s="109">
        <f>K292+1</f>
        <v>9</v>
      </c>
      <c r="L293" s="109" t="s">
        <v>512</v>
      </c>
      <c r="M293" s="137">
        <f t="shared" si="56"/>
        <v>5</v>
      </c>
      <c r="N293" s="133">
        <v>10.5</v>
      </c>
      <c r="O293" s="132">
        <f t="shared" si="52"/>
        <v>7.75</v>
      </c>
      <c r="P293" s="141" t="s">
        <v>284</v>
      </c>
      <c r="Q293" s="133" t="s">
        <v>901</v>
      </c>
      <c r="R293" s="119" t="s">
        <v>902</v>
      </c>
      <c r="S293" s="119">
        <v>23.63</v>
      </c>
      <c r="T293" s="119">
        <v>21.24</v>
      </c>
      <c r="U293" s="119"/>
      <c r="V293" s="119"/>
      <c r="W293" s="120"/>
      <c r="X293" s="121"/>
      <c r="Y293" s="121"/>
      <c r="Z293" s="121"/>
      <c r="AA293" s="121"/>
      <c r="AB293" s="121"/>
      <c r="AC293" s="121"/>
      <c r="AD293" s="121"/>
      <c r="AE293" s="121"/>
      <c r="AF293" s="121"/>
      <c r="AG293" s="121"/>
      <c r="AH293" s="121"/>
      <c r="AI293" s="121"/>
      <c r="AJ293" s="121"/>
      <c r="AK293" s="121"/>
      <c r="AL293" s="121"/>
      <c r="AM293" s="121"/>
      <c r="AN293" s="121"/>
      <c r="AO293" s="120"/>
      <c r="AP293" s="120"/>
      <c r="AQ293" s="120"/>
      <c r="AR293" s="120"/>
      <c r="AS293" s="120"/>
      <c r="AT293" s="121"/>
      <c r="AU293" s="121"/>
      <c r="AV293" s="121"/>
      <c r="AW293" s="133"/>
      <c r="AX293" s="119"/>
      <c r="AY293" s="122"/>
      <c r="AZ293" s="121"/>
      <c r="BA293" s="120"/>
      <c r="BB293" s="121"/>
      <c r="BC293" s="121"/>
      <c r="BD293" s="121"/>
      <c r="BE293" s="120"/>
      <c r="BF293" s="120"/>
      <c r="BG293" s="120"/>
      <c r="BH293" s="120"/>
      <c r="BI293" s="119"/>
      <c r="BJ293" s="119"/>
      <c r="BK293" s="121"/>
      <c r="BL293" s="121"/>
      <c r="BM293" s="121"/>
      <c r="BN293" s="121"/>
      <c r="BO293" s="121"/>
      <c r="BP293" s="121"/>
      <c r="BQ293" s="121"/>
      <c r="BR293" s="121"/>
      <c r="BS293" s="134"/>
      <c r="BT293" s="109"/>
      <c r="BU293" s="135">
        <f>VLOOKUP(D293,EXPLORACION!$A$2:$P$529,15,FALSE)</f>
        <v>4961541.4269000003</v>
      </c>
      <c r="BV293" s="135">
        <f>VLOOKUP(D293,EXPLORACION!$A$2:$P$529,16,FALSE)</f>
        <v>2171442.3654</v>
      </c>
      <c r="BW293" s="229"/>
    </row>
    <row r="294" spans="1:75" s="143" customFormat="1" hidden="1">
      <c r="A294" s="130" t="str">
        <f t="shared" si="53"/>
        <v>DEI5P1E2M2</v>
      </c>
      <c r="B294" s="130" t="str">
        <f t="shared" si="54"/>
        <v>DEI5P1E2</v>
      </c>
      <c r="C294" s="130" t="str">
        <f t="shared" si="48"/>
        <v>DEI5P1M2</v>
      </c>
      <c r="D294" s="130" t="str">
        <f t="shared" si="49"/>
        <v>DEI5P1</v>
      </c>
      <c r="E294" s="130" t="str">
        <f t="shared" si="50"/>
        <v>DEI5</v>
      </c>
      <c r="F294" s="131" t="s">
        <v>584</v>
      </c>
      <c r="G294" s="131">
        <v>5</v>
      </c>
      <c r="H294" s="109">
        <v>1</v>
      </c>
      <c r="I294" s="109" t="s">
        <v>8</v>
      </c>
      <c r="J294" s="109">
        <v>2</v>
      </c>
      <c r="K294" s="109">
        <v>2</v>
      </c>
      <c r="L294" s="109" t="s">
        <v>512</v>
      </c>
      <c r="M294" s="137">
        <f t="shared" si="56"/>
        <v>10.5</v>
      </c>
      <c r="N294" s="133">
        <v>1</v>
      </c>
      <c r="O294" s="132">
        <f t="shared" si="52"/>
        <v>5.75</v>
      </c>
      <c r="P294" s="141"/>
      <c r="Q294" s="133" t="s">
        <v>886</v>
      </c>
      <c r="R294" s="119"/>
      <c r="S294" s="119"/>
      <c r="T294" s="119"/>
      <c r="U294" s="119"/>
      <c r="V294" s="119"/>
      <c r="W294" s="120"/>
      <c r="X294" s="121"/>
      <c r="Y294" s="121"/>
      <c r="Z294" s="121"/>
      <c r="AA294" s="121"/>
      <c r="AB294" s="121"/>
      <c r="AC294" s="121"/>
      <c r="AD294" s="121"/>
      <c r="AE294" s="121"/>
      <c r="AF294" s="121"/>
      <c r="AG294" s="121"/>
      <c r="AH294" s="121"/>
      <c r="AI294" s="121"/>
      <c r="AJ294" s="121"/>
      <c r="AK294" s="121"/>
      <c r="AL294" s="121"/>
      <c r="AM294" s="121"/>
      <c r="AN294" s="121"/>
      <c r="AO294" s="120"/>
      <c r="AP294" s="120"/>
      <c r="AQ294" s="120"/>
      <c r="AR294" s="120"/>
      <c r="AS294" s="120"/>
      <c r="AT294" s="121"/>
      <c r="AU294" s="121"/>
      <c r="AV294" s="121"/>
      <c r="AW294" s="133"/>
      <c r="AX294" s="119"/>
      <c r="AY294" s="122"/>
      <c r="AZ294" s="121"/>
      <c r="BA294" s="120"/>
      <c r="BB294" s="121"/>
      <c r="BC294" s="121"/>
      <c r="BD294" s="121"/>
      <c r="BE294" s="120"/>
      <c r="BF294" s="120"/>
      <c r="BG294" s="120"/>
      <c r="BH294" s="120"/>
      <c r="BI294" s="119"/>
      <c r="BJ294" s="119"/>
      <c r="BK294" s="121"/>
      <c r="BL294" s="121"/>
      <c r="BM294" s="121"/>
      <c r="BN294" s="121"/>
      <c r="BO294" s="121"/>
      <c r="BP294" s="121"/>
      <c r="BQ294" s="121"/>
      <c r="BR294" s="121"/>
      <c r="BS294" s="134"/>
      <c r="BT294" s="109"/>
      <c r="BU294" s="135">
        <f>VLOOKUP(D294,EXPLORACION!$A$2:$P$529,15,FALSE)</f>
        <v>4961541.4269000003</v>
      </c>
      <c r="BV294" s="135">
        <f>VLOOKUP(D294,EXPLORACION!$A$2:$P$529,16,FALSE)</f>
        <v>2171442.3654</v>
      </c>
      <c r="BW294" s="229"/>
    </row>
    <row r="295" spans="1:75" s="143" customFormat="1" hidden="1">
      <c r="A295" s="130" t="str">
        <f t="shared" si="53"/>
        <v>DEI5P1E3M3</v>
      </c>
      <c r="B295" s="130" t="str">
        <f t="shared" si="54"/>
        <v>DEI5P1E3</v>
      </c>
      <c r="C295" s="130" t="str">
        <f t="shared" si="48"/>
        <v>DEI5P1M3</v>
      </c>
      <c r="D295" s="130" t="str">
        <f t="shared" si="49"/>
        <v>DEI5P1</v>
      </c>
      <c r="E295" s="130" t="str">
        <f t="shared" si="50"/>
        <v>DEI5</v>
      </c>
      <c r="F295" s="131" t="s">
        <v>584</v>
      </c>
      <c r="G295" s="131">
        <v>5</v>
      </c>
      <c r="H295" s="109">
        <v>1</v>
      </c>
      <c r="I295" s="109" t="s">
        <v>8</v>
      </c>
      <c r="J295" s="109">
        <v>3</v>
      </c>
      <c r="K295" s="109">
        <f>K294+1</f>
        <v>3</v>
      </c>
      <c r="L295" s="109" t="s">
        <v>512</v>
      </c>
      <c r="M295" s="137">
        <f t="shared" si="56"/>
        <v>1</v>
      </c>
      <c r="N295" s="133">
        <v>4.7</v>
      </c>
      <c r="O295" s="132">
        <f t="shared" si="52"/>
        <v>2.85</v>
      </c>
      <c r="P295" s="141"/>
      <c r="Q295" s="133" t="s">
        <v>892</v>
      </c>
      <c r="R295" s="119"/>
      <c r="S295" s="119"/>
      <c r="T295" s="119"/>
      <c r="U295" s="119"/>
      <c r="V295" s="119"/>
      <c r="W295" s="120"/>
      <c r="X295" s="121"/>
      <c r="Y295" s="121"/>
      <c r="Z295" s="121"/>
      <c r="AA295" s="121"/>
      <c r="AB295" s="121"/>
      <c r="AC295" s="121"/>
      <c r="AD295" s="121"/>
      <c r="AE295" s="121"/>
      <c r="AF295" s="121"/>
      <c r="AG295" s="121"/>
      <c r="AH295" s="121"/>
      <c r="AI295" s="121"/>
      <c r="AJ295" s="121"/>
      <c r="AK295" s="121"/>
      <c r="AL295" s="121"/>
      <c r="AM295" s="121"/>
      <c r="AN295" s="121"/>
      <c r="AO295" s="120"/>
      <c r="AP295" s="120"/>
      <c r="AQ295" s="120"/>
      <c r="AR295" s="120"/>
      <c r="AS295" s="120"/>
      <c r="AT295" s="121"/>
      <c r="AU295" s="121"/>
      <c r="AV295" s="121"/>
      <c r="AW295" s="133"/>
      <c r="AX295" s="119"/>
      <c r="AY295" s="122"/>
      <c r="AZ295" s="121"/>
      <c r="BA295" s="120"/>
      <c r="BB295" s="121"/>
      <c r="BC295" s="121"/>
      <c r="BD295" s="121"/>
      <c r="BE295" s="120"/>
      <c r="BF295" s="120"/>
      <c r="BG295" s="120"/>
      <c r="BH295" s="120"/>
      <c r="BI295" s="119"/>
      <c r="BJ295" s="119"/>
      <c r="BK295" s="121"/>
      <c r="BL295" s="121"/>
      <c r="BM295" s="121"/>
      <c r="BN295" s="121"/>
      <c r="BO295" s="121"/>
      <c r="BP295" s="121"/>
      <c r="BQ295" s="121"/>
      <c r="BR295" s="121"/>
      <c r="BS295" s="134"/>
      <c r="BT295" s="109"/>
      <c r="BU295" s="135">
        <f>VLOOKUP(D295,EXPLORACION!$A$2:$P$529,15,FALSE)</f>
        <v>4961541.4269000003</v>
      </c>
      <c r="BV295" s="135">
        <f>VLOOKUP(D295,EXPLORACION!$A$2:$P$529,16,FALSE)</f>
        <v>2171442.3654</v>
      </c>
      <c r="BW295" s="229"/>
    </row>
    <row r="296" spans="1:75" s="143" customFormat="1" hidden="1">
      <c r="A296" s="130" t="str">
        <f t="shared" si="53"/>
        <v>DEI5P1E2M3</v>
      </c>
      <c r="B296" s="130" t="str">
        <f t="shared" si="54"/>
        <v>DEI5P1E2</v>
      </c>
      <c r="C296" s="130" t="str">
        <f t="shared" si="48"/>
        <v>DEI5P1M3</v>
      </c>
      <c r="D296" s="130" t="str">
        <f t="shared" si="49"/>
        <v>DEI5P1</v>
      </c>
      <c r="E296" s="130" t="str">
        <f t="shared" si="50"/>
        <v>DEI5</v>
      </c>
      <c r="F296" s="131" t="s">
        <v>584</v>
      </c>
      <c r="G296" s="131">
        <v>5</v>
      </c>
      <c r="H296" s="109">
        <v>1</v>
      </c>
      <c r="I296" s="109" t="s">
        <v>8</v>
      </c>
      <c r="J296" s="109">
        <v>2</v>
      </c>
      <c r="K296" s="109">
        <v>3</v>
      </c>
      <c r="L296" s="109" t="s">
        <v>221</v>
      </c>
      <c r="M296" s="137">
        <f t="shared" si="56"/>
        <v>4.7</v>
      </c>
      <c r="N296" s="133">
        <v>1.5</v>
      </c>
      <c r="O296" s="132">
        <f t="shared" si="52"/>
        <v>3.1</v>
      </c>
      <c r="P296" s="141"/>
      <c r="Q296" s="133" t="s">
        <v>887</v>
      </c>
      <c r="R296" s="119"/>
      <c r="S296" s="119"/>
      <c r="T296" s="119"/>
      <c r="U296" s="119"/>
      <c r="V296" s="119"/>
      <c r="W296" s="120"/>
      <c r="X296" s="121"/>
      <c r="Y296" s="121"/>
      <c r="Z296" s="121"/>
      <c r="AA296" s="121"/>
      <c r="AB296" s="121"/>
      <c r="AC296" s="121"/>
      <c r="AD296" s="121"/>
      <c r="AE296" s="121"/>
      <c r="AF296" s="121"/>
      <c r="AG296" s="121"/>
      <c r="AH296" s="121"/>
      <c r="AI296" s="121"/>
      <c r="AJ296" s="121"/>
      <c r="AK296" s="121"/>
      <c r="AL296" s="121"/>
      <c r="AM296" s="121"/>
      <c r="AN296" s="121"/>
      <c r="AO296" s="120"/>
      <c r="AP296" s="120"/>
      <c r="AQ296" s="120"/>
      <c r="AR296" s="120"/>
      <c r="AS296" s="120"/>
      <c r="AT296" s="121"/>
      <c r="AU296" s="121"/>
      <c r="AV296" s="121"/>
      <c r="AW296" s="133">
        <v>3.79</v>
      </c>
      <c r="AX296" s="119"/>
      <c r="AY296" s="122"/>
      <c r="AZ296" s="121"/>
      <c r="BA296" s="120"/>
      <c r="BB296" s="121"/>
      <c r="BC296" s="121"/>
      <c r="BD296" s="121"/>
      <c r="BE296" s="120"/>
      <c r="BF296" s="120"/>
      <c r="BG296" s="120"/>
      <c r="BH296" s="120"/>
      <c r="BI296" s="119"/>
      <c r="BJ296" s="119"/>
      <c r="BK296" s="121"/>
      <c r="BL296" s="121"/>
      <c r="BM296" s="121"/>
      <c r="BN296" s="121"/>
      <c r="BO296" s="121"/>
      <c r="BP296" s="121"/>
      <c r="BQ296" s="121"/>
      <c r="BR296" s="121"/>
      <c r="BS296" s="134"/>
      <c r="BT296" s="109"/>
      <c r="BU296" s="135">
        <f>VLOOKUP(D296,EXPLORACION!$A$2:$P$529,15,FALSE)</f>
        <v>4961541.4269000003</v>
      </c>
      <c r="BV296" s="135">
        <f>VLOOKUP(D296,EXPLORACION!$A$2:$P$529,16,FALSE)</f>
        <v>2171442.3654</v>
      </c>
      <c r="BW296" s="229"/>
    </row>
    <row r="297" spans="1:75" s="143" customFormat="1" hidden="1">
      <c r="A297" s="130" t="str">
        <f t="shared" si="53"/>
        <v>DEI5P1E1M1</v>
      </c>
      <c r="B297" s="130" t="str">
        <f t="shared" si="54"/>
        <v>DEI5P1E1</v>
      </c>
      <c r="C297" s="130" t="str">
        <f t="shared" si="48"/>
        <v>DEI5P1M1</v>
      </c>
      <c r="D297" s="130" t="str">
        <f t="shared" si="49"/>
        <v>DEI5P1</v>
      </c>
      <c r="E297" s="130" t="str">
        <f t="shared" si="50"/>
        <v>DEI5</v>
      </c>
      <c r="F297" s="131" t="s">
        <v>584</v>
      </c>
      <c r="G297" s="131">
        <v>5</v>
      </c>
      <c r="H297" s="109">
        <v>1</v>
      </c>
      <c r="I297" s="109" t="s">
        <v>8</v>
      </c>
      <c r="J297" s="109">
        <v>1</v>
      </c>
      <c r="K297" s="109">
        <v>1</v>
      </c>
      <c r="L297" s="109" t="s">
        <v>512</v>
      </c>
      <c r="M297" s="137">
        <v>0</v>
      </c>
      <c r="N297" s="133">
        <v>0.3</v>
      </c>
      <c r="O297" s="132">
        <f t="shared" si="52"/>
        <v>0.15</v>
      </c>
      <c r="P297" s="141"/>
      <c r="Q297" s="133" t="s">
        <v>885</v>
      </c>
      <c r="R297" s="119"/>
      <c r="S297" s="119"/>
      <c r="T297" s="119"/>
      <c r="U297" s="119"/>
      <c r="V297" s="119"/>
      <c r="W297" s="120"/>
      <c r="X297" s="121"/>
      <c r="Y297" s="121"/>
      <c r="Z297" s="121"/>
      <c r="AA297" s="121"/>
      <c r="AB297" s="121"/>
      <c r="AC297" s="121"/>
      <c r="AD297" s="121"/>
      <c r="AE297" s="121"/>
      <c r="AF297" s="121"/>
      <c r="AG297" s="121"/>
      <c r="AH297" s="121"/>
      <c r="AI297" s="121"/>
      <c r="AJ297" s="121"/>
      <c r="AK297" s="121"/>
      <c r="AL297" s="121"/>
      <c r="AM297" s="121"/>
      <c r="AN297" s="121"/>
      <c r="AO297" s="120"/>
      <c r="AP297" s="120"/>
      <c r="AQ297" s="120"/>
      <c r="AR297" s="120"/>
      <c r="AS297" s="120"/>
      <c r="AT297" s="121"/>
      <c r="AU297" s="121"/>
      <c r="AV297" s="121"/>
      <c r="AW297" s="133"/>
      <c r="AX297" s="119"/>
      <c r="AY297" s="122"/>
      <c r="AZ297" s="121"/>
      <c r="BA297" s="120"/>
      <c r="BB297" s="121"/>
      <c r="BC297" s="121"/>
      <c r="BD297" s="121"/>
      <c r="BE297" s="120"/>
      <c r="BF297" s="120"/>
      <c r="BG297" s="120"/>
      <c r="BH297" s="120"/>
      <c r="BI297" s="119"/>
      <c r="BJ297" s="119"/>
      <c r="BK297" s="121"/>
      <c r="BL297" s="121"/>
      <c r="BM297" s="121"/>
      <c r="BN297" s="121"/>
      <c r="BO297" s="121"/>
      <c r="BP297" s="121"/>
      <c r="BQ297" s="121"/>
      <c r="BR297" s="121"/>
      <c r="BS297" s="134"/>
      <c r="BT297" s="109"/>
      <c r="BU297" s="135">
        <f>VLOOKUP(D297,EXPLORACION!$A$2:$P$529,15,FALSE)</f>
        <v>4961541.4269000003</v>
      </c>
      <c r="BV297" s="135">
        <f>VLOOKUP(D297,EXPLORACION!$A$2:$P$529,16,FALSE)</f>
        <v>2171442.3654</v>
      </c>
      <c r="BW297" s="229"/>
    </row>
    <row r="298" spans="1:75" s="143" customFormat="1" hidden="1">
      <c r="A298" s="130" t="str">
        <f t="shared" si="53"/>
        <v>DEI5P1E6M2</v>
      </c>
      <c r="B298" s="130" t="str">
        <f t="shared" si="54"/>
        <v>DEI5P1E6</v>
      </c>
      <c r="C298" s="130" t="str">
        <f t="shared" si="48"/>
        <v>DEI5P1M2</v>
      </c>
      <c r="D298" s="130" t="str">
        <f t="shared" si="49"/>
        <v>DEI5P1</v>
      </c>
      <c r="E298" s="130" t="str">
        <f t="shared" si="50"/>
        <v>DEI5</v>
      </c>
      <c r="F298" s="131" t="s">
        <v>584</v>
      </c>
      <c r="G298" s="131">
        <v>5</v>
      </c>
      <c r="H298" s="109">
        <v>1</v>
      </c>
      <c r="I298" s="109" t="s">
        <v>8</v>
      </c>
      <c r="J298" s="109">
        <v>6</v>
      </c>
      <c r="K298" s="109">
        <f>K297+1</f>
        <v>2</v>
      </c>
      <c r="L298" s="109" t="s">
        <v>221</v>
      </c>
      <c r="M298" s="137">
        <f>N297</f>
        <v>0.3</v>
      </c>
      <c r="N298" s="133">
        <v>14.5</v>
      </c>
      <c r="O298" s="132">
        <f t="shared" si="52"/>
        <v>7.4</v>
      </c>
      <c r="P298" s="141" t="s">
        <v>284</v>
      </c>
      <c r="Q298" s="133">
        <v>81.563000000000002</v>
      </c>
      <c r="R298" s="119">
        <v>51.22</v>
      </c>
      <c r="S298" s="119">
        <v>33.97</v>
      </c>
      <c r="T298" s="119">
        <v>17.239999999999998</v>
      </c>
      <c r="U298" s="119"/>
      <c r="V298" s="119"/>
      <c r="W298" s="120"/>
      <c r="X298" s="121"/>
      <c r="Y298" s="121"/>
      <c r="Z298" s="121"/>
      <c r="AA298" s="121"/>
      <c r="AB298" s="121"/>
      <c r="AC298" s="121"/>
      <c r="AD298" s="121"/>
      <c r="AE298" s="121"/>
      <c r="AF298" s="121"/>
      <c r="AG298" s="121"/>
      <c r="AH298" s="121"/>
      <c r="AI298" s="121"/>
      <c r="AJ298" s="121"/>
      <c r="AK298" s="121"/>
      <c r="AL298" s="121"/>
      <c r="AM298" s="121"/>
      <c r="AN298" s="121"/>
      <c r="AO298" s="120"/>
      <c r="AP298" s="120"/>
      <c r="AQ298" s="120"/>
      <c r="AR298" s="120"/>
      <c r="AS298" s="120"/>
      <c r="AT298" s="121"/>
      <c r="AU298" s="121"/>
      <c r="AV298" s="121"/>
      <c r="AW298" s="133"/>
      <c r="AX298" s="119"/>
      <c r="AY298" s="122"/>
      <c r="AZ298" s="121"/>
      <c r="BA298" s="120"/>
      <c r="BB298" s="121"/>
      <c r="BC298" s="121"/>
      <c r="BD298" s="121"/>
      <c r="BE298" s="120"/>
      <c r="BF298" s="120"/>
      <c r="BG298" s="120"/>
      <c r="BH298" s="120"/>
      <c r="BI298" s="119"/>
      <c r="BJ298" s="119"/>
      <c r="BK298" s="121"/>
      <c r="BL298" s="121"/>
      <c r="BM298" s="121"/>
      <c r="BN298" s="121"/>
      <c r="BO298" s="121"/>
      <c r="BP298" s="121"/>
      <c r="BQ298" s="121"/>
      <c r="BR298" s="121"/>
      <c r="BS298" s="134"/>
      <c r="BT298" s="109"/>
      <c r="BU298" s="135">
        <f>VLOOKUP(D298,EXPLORACION!$A$2:$P$529,15,FALSE)</f>
        <v>4961541.4269000003</v>
      </c>
      <c r="BV298" s="135">
        <f>VLOOKUP(D298,EXPLORACION!$A$2:$P$529,16,FALSE)</f>
        <v>2171442.3654</v>
      </c>
      <c r="BW298" s="229"/>
    </row>
    <row r="299" spans="1:75" s="143" customFormat="1" hidden="1">
      <c r="A299" s="130" t="str">
        <f t="shared" si="53"/>
        <v>DEI5P1E6M3</v>
      </c>
      <c r="B299" s="130" t="str">
        <f t="shared" si="54"/>
        <v>DEI5P1E6</v>
      </c>
      <c r="C299" s="130" t="str">
        <f t="shared" si="48"/>
        <v>DEI5P1M3</v>
      </c>
      <c r="D299" s="130" t="str">
        <f t="shared" si="49"/>
        <v>DEI5P1</v>
      </c>
      <c r="E299" s="130" t="str">
        <f t="shared" si="50"/>
        <v>DEI5</v>
      </c>
      <c r="F299" s="131" t="s">
        <v>584</v>
      </c>
      <c r="G299" s="131">
        <v>5</v>
      </c>
      <c r="H299" s="109">
        <v>1</v>
      </c>
      <c r="I299" s="109" t="s">
        <v>8</v>
      </c>
      <c r="J299" s="109">
        <v>6</v>
      </c>
      <c r="K299" s="109">
        <f>K298+1</f>
        <v>3</v>
      </c>
      <c r="L299" s="109" t="s">
        <v>512</v>
      </c>
      <c r="M299" s="137">
        <f>N298</f>
        <v>14.5</v>
      </c>
      <c r="N299" s="133">
        <v>13</v>
      </c>
      <c r="O299" s="132">
        <f t="shared" si="52"/>
        <v>13.75</v>
      </c>
      <c r="P299" s="141"/>
      <c r="Q299" s="133">
        <v>78.858000000000004</v>
      </c>
      <c r="R299" s="119"/>
      <c r="S299" s="119"/>
      <c r="T299" s="119"/>
      <c r="U299" s="119"/>
      <c r="V299" s="119"/>
      <c r="W299" s="120"/>
      <c r="X299" s="121"/>
      <c r="Y299" s="121"/>
      <c r="Z299" s="121"/>
      <c r="AA299" s="121"/>
      <c r="AB299" s="121"/>
      <c r="AC299" s="121"/>
      <c r="AD299" s="121"/>
      <c r="AE299" s="121"/>
      <c r="AF299" s="121"/>
      <c r="AG299" s="121"/>
      <c r="AH299" s="121"/>
      <c r="AI299" s="121"/>
      <c r="AJ299" s="121"/>
      <c r="AK299" s="121"/>
      <c r="AL299" s="121"/>
      <c r="AM299" s="121"/>
      <c r="AN299" s="121"/>
      <c r="AO299" s="120"/>
      <c r="AP299" s="120"/>
      <c r="AQ299" s="120"/>
      <c r="AR299" s="120"/>
      <c r="AS299" s="120"/>
      <c r="AT299" s="121"/>
      <c r="AU299" s="121"/>
      <c r="AV299" s="121"/>
      <c r="AW299" s="133"/>
      <c r="AX299" s="119"/>
      <c r="AY299" s="122"/>
      <c r="AZ299" s="121"/>
      <c r="BA299" s="120"/>
      <c r="BB299" s="121"/>
      <c r="BC299" s="121"/>
      <c r="BD299" s="121"/>
      <c r="BE299" s="120"/>
      <c r="BF299" s="120"/>
      <c r="BG299" s="120"/>
      <c r="BH299" s="120"/>
      <c r="BI299" s="119"/>
      <c r="BJ299" s="119"/>
      <c r="BK299" s="121"/>
      <c r="BL299" s="121"/>
      <c r="BM299" s="121"/>
      <c r="BN299" s="121"/>
      <c r="BO299" s="121"/>
      <c r="BP299" s="121"/>
      <c r="BQ299" s="121"/>
      <c r="BR299" s="121"/>
      <c r="BS299" s="134"/>
      <c r="BT299" s="109"/>
      <c r="BU299" s="135">
        <f>VLOOKUP(D299,EXPLORACION!$A$2:$P$529,15,FALSE)</f>
        <v>4961541.4269000003</v>
      </c>
      <c r="BV299" s="135">
        <f>VLOOKUP(D299,EXPLORACION!$A$2:$P$529,16,FALSE)</f>
        <v>2171442.3654</v>
      </c>
      <c r="BW299" s="229"/>
    </row>
    <row r="300" spans="1:75" s="143" customFormat="1" hidden="1">
      <c r="A300" s="130" t="str">
        <f t="shared" si="53"/>
        <v>DEI5P3E5M4</v>
      </c>
      <c r="B300" s="130" t="str">
        <f t="shared" si="54"/>
        <v>DEI5P3E5</v>
      </c>
      <c r="C300" s="130" t="str">
        <f t="shared" si="48"/>
        <v>DEI5P3M4</v>
      </c>
      <c r="D300" s="130" t="str">
        <f t="shared" si="49"/>
        <v>DEI5P3</v>
      </c>
      <c r="E300" s="130" t="str">
        <f t="shared" si="50"/>
        <v>DEI5</v>
      </c>
      <c r="F300" s="131" t="s">
        <v>584</v>
      </c>
      <c r="G300" s="131">
        <v>5</v>
      </c>
      <c r="H300" s="109">
        <v>3</v>
      </c>
      <c r="I300" s="109" t="s">
        <v>8</v>
      </c>
      <c r="J300" s="109">
        <v>5</v>
      </c>
      <c r="K300" s="109">
        <f>K299+1</f>
        <v>4</v>
      </c>
      <c r="L300" s="109" t="s">
        <v>512</v>
      </c>
      <c r="M300" s="137">
        <f>N299</f>
        <v>13</v>
      </c>
      <c r="N300" s="133">
        <v>11.5</v>
      </c>
      <c r="O300" s="132">
        <f t="shared" si="52"/>
        <v>12.25</v>
      </c>
      <c r="P300" s="141"/>
      <c r="Q300" s="137">
        <v>71.383399999999995</v>
      </c>
      <c r="R300" s="119"/>
      <c r="S300" s="119"/>
      <c r="T300" s="119"/>
      <c r="U300" s="119"/>
      <c r="V300" s="119"/>
      <c r="W300" s="120"/>
      <c r="X300" s="121"/>
      <c r="Y300" s="121"/>
      <c r="Z300" s="121"/>
      <c r="AA300" s="121"/>
      <c r="AB300" s="121"/>
      <c r="AC300" s="121"/>
      <c r="AD300" s="121"/>
      <c r="AE300" s="121"/>
      <c r="AF300" s="121"/>
      <c r="AG300" s="121"/>
      <c r="AH300" s="121"/>
      <c r="AI300" s="121"/>
      <c r="AJ300" s="121"/>
      <c r="AK300" s="121"/>
      <c r="AL300" s="121"/>
      <c r="AM300" s="121"/>
      <c r="AN300" s="121"/>
      <c r="AO300" s="120"/>
      <c r="AP300" s="120"/>
      <c r="AQ300" s="120"/>
      <c r="AR300" s="120"/>
      <c r="AS300" s="120"/>
      <c r="AT300" s="121"/>
      <c r="AU300" s="121"/>
      <c r="AV300" s="121"/>
      <c r="AW300" s="133"/>
      <c r="AX300" s="119"/>
      <c r="AY300" s="122"/>
      <c r="AZ300" s="121"/>
      <c r="BA300" s="120"/>
      <c r="BB300" s="121"/>
      <c r="BC300" s="121"/>
      <c r="BD300" s="121"/>
      <c r="BE300" s="120"/>
      <c r="BF300" s="120"/>
      <c r="BG300" s="120"/>
      <c r="BH300" s="120"/>
      <c r="BI300" s="119"/>
      <c r="BJ300" s="119"/>
      <c r="BK300" s="121"/>
      <c r="BL300" s="121"/>
      <c r="BM300" s="121"/>
      <c r="BN300" s="121"/>
      <c r="BO300" s="121"/>
      <c r="BP300" s="121"/>
      <c r="BQ300" s="121"/>
      <c r="BR300" s="121"/>
      <c r="BS300" s="134"/>
      <c r="BT300" s="109"/>
      <c r="BU300" s="135">
        <f>VLOOKUP(D300,EXPLORACION!$A$2:$P$529,15,FALSE)</f>
        <v>4961550.6546</v>
      </c>
      <c r="BV300" s="135">
        <f>VLOOKUP(D300,EXPLORACION!$A$2:$P$529,16,FALSE)</f>
        <v>2171445.1224000002</v>
      </c>
      <c r="BW300" s="229"/>
    </row>
    <row r="301" spans="1:75" s="143" customFormat="1" hidden="1">
      <c r="A301" s="130" t="str">
        <f t="shared" si="53"/>
        <v>DEI5P2E2M2</v>
      </c>
      <c r="B301" s="130" t="str">
        <f t="shared" si="54"/>
        <v>DEI5P2E2</v>
      </c>
      <c r="C301" s="130" t="str">
        <f t="shared" si="48"/>
        <v>DEI5P2M2</v>
      </c>
      <c r="D301" s="130" t="str">
        <f t="shared" si="49"/>
        <v>DEI5P2</v>
      </c>
      <c r="E301" s="130" t="str">
        <f t="shared" si="50"/>
        <v>DEI5</v>
      </c>
      <c r="F301" s="131" t="s">
        <v>584</v>
      </c>
      <c r="G301" s="131">
        <v>5</v>
      </c>
      <c r="H301" s="109">
        <v>2</v>
      </c>
      <c r="I301" s="109" t="s">
        <v>8</v>
      </c>
      <c r="J301" s="109">
        <v>2</v>
      </c>
      <c r="K301" s="109">
        <v>2</v>
      </c>
      <c r="L301" s="109" t="s">
        <v>221</v>
      </c>
      <c r="M301" s="137">
        <f>N300</f>
        <v>11.5</v>
      </c>
      <c r="N301" s="133">
        <v>2</v>
      </c>
      <c r="O301" s="132">
        <f t="shared" si="52"/>
        <v>6.75</v>
      </c>
      <c r="P301" s="141" t="s">
        <v>338</v>
      </c>
      <c r="Q301" s="133">
        <v>69.819999999999993</v>
      </c>
      <c r="R301" s="119">
        <v>35.22</v>
      </c>
      <c r="S301" s="119">
        <v>34.61</v>
      </c>
      <c r="T301" s="119"/>
      <c r="U301" s="119"/>
      <c r="V301" s="119"/>
      <c r="W301" s="120"/>
      <c r="X301" s="121"/>
      <c r="Y301" s="121"/>
      <c r="Z301" s="121"/>
      <c r="AA301" s="121"/>
      <c r="AB301" s="121"/>
      <c r="AC301" s="121"/>
      <c r="AD301" s="121"/>
      <c r="AE301" s="121"/>
      <c r="AF301" s="121"/>
      <c r="AG301" s="121"/>
      <c r="AH301" s="121"/>
      <c r="AI301" s="121"/>
      <c r="AJ301" s="121"/>
      <c r="AK301" s="121"/>
      <c r="AL301" s="121"/>
      <c r="AM301" s="121"/>
      <c r="AN301" s="121"/>
      <c r="AO301" s="120"/>
      <c r="AP301" s="120"/>
      <c r="AQ301" s="120"/>
      <c r="AR301" s="120"/>
      <c r="AS301" s="120"/>
      <c r="AT301" s="121"/>
      <c r="AU301" s="121"/>
      <c r="AV301" s="121"/>
      <c r="AW301" s="133"/>
      <c r="AX301" s="119"/>
      <c r="AY301" s="122">
        <v>1.71</v>
      </c>
      <c r="AZ301" s="121"/>
      <c r="BA301" s="120"/>
      <c r="BB301" s="121"/>
      <c r="BC301" s="121"/>
      <c r="BD301" s="121"/>
      <c r="BE301" s="120"/>
      <c r="BF301" s="120"/>
      <c r="BG301" s="120"/>
      <c r="BH301" s="120"/>
      <c r="BI301" s="119"/>
      <c r="BJ301" s="119"/>
      <c r="BK301" s="121"/>
      <c r="BL301" s="121"/>
      <c r="BM301" s="121"/>
      <c r="BN301" s="121"/>
      <c r="BO301" s="121"/>
      <c r="BP301" s="121"/>
      <c r="BQ301" s="121"/>
      <c r="BR301" s="121"/>
      <c r="BS301" s="134"/>
      <c r="BT301" s="109"/>
      <c r="BU301" s="135">
        <f>VLOOKUP(D301,EXPLORACION!$A$2:$P$529,15,FALSE)</f>
        <v>4961547.2780999998</v>
      </c>
      <c r="BV301" s="135">
        <f>VLOOKUP(D301,EXPLORACION!$A$2:$P$529,16,FALSE)</f>
        <v>2171455.8673</v>
      </c>
      <c r="BW301" s="229"/>
    </row>
    <row r="302" spans="1:75" s="143" customFormat="1" hidden="1">
      <c r="A302" s="130" t="str">
        <f t="shared" si="53"/>
        <v>DEI5P2E4M4</v>
      </c>
      <c r="B302" s="130" t="str">
        <f t="shared" si="54"/>
        <v>DEI5P2E4</v>
      </c>
      <c r="C302" s="130" t="str">
        <f t="shared" si="48"/>
        <v>DEI5P2M4</v>
      </c>
      <c r="D302" s="130" t="str">
        <f t="shared" si="49"/>
        <v>DEI5P2</v>
      </c>
      <c r="E302" s="130" t="str">
        <f t="shared" si="50"/>
        <v>DEI5</v>
      </c>
      <c r="F302" s="131" t="s">
        <v>584</v>
      </c>
      <c r="G302" s="131">
        <v>5</v>
      </c>
      <c r="H302" s="109">
        <v>2</v>
      </c>
      <c r="I302" s="109" t="s">
        <v>8</v>
      </c>
      <c r="J302" s="109">
        <v>4</v>
      </c>
      <c r="K302" s="109">
        <v>4</v>
      </c>
      <c r="L302" s="109" t="s">
        <v>221</v>
      </c>
      <c r="M302" s="137">
        <v>9.5</v>
      </c>
      <c r="N302" s="133">
        <v>10.5</v>
      </c>
      <c r="O302" s="132">
        <f t="shared" si="52"/>
        <v>10</v>
      </c>
      <c r="P302" s="141" t="s">
        <v>338</v>
      </c>
      <c r="Q302" s="133">
        <v>67.88</v>
      </c>
      <c r="R302" s="119">
        <v>38.840000000000003</v>
      </c>
      <c r="S302" s="119">
        <v>29.03</v>
      </c>
      <c r="T302" s="119"/>
      <c r="U302" s="119"/>
      <c r="V302" s="119"/>
      <c r="W302" s="120"/>
      <c r="X302" s="121"/>
      <c r="Y302" s="121"/>
      <c r="Z302" s="121"/>
      <c r="AA302" s="121"/>
      <c r="AB302" s="121"/>
      <c r="AC302" s="121"/>
      <c r="AD302" s="121"/>
      <c r="AE302" s="121"/>
      <c r="AF302" s="121"/>
      <c r="AG302" s="121"/>
      <c r="AH302" s="121"/>
      <c r="AI302" s="121"/>
      <c r="AJ302" s="121"/>
      <c r="AK302" s="121"/>
      <c r="AL302" s="121"/>
      <c r="AM302" s="121"/>
      <c r="AN302" s="121"/>
      <c r="AO302" s="120"/>
      <c r="AP302" s="120"/>
      <c r="AQ302" s="120"/>
      <c r="AR302" s="120"/>
      <c r="AS302" s="120"/>
      <c r="AT302" s="121"/>
      <c r="AU302" s="121"/>
      <c r="AV302" s="121"/>
      <c r="AW302" s="133"/>
      <c r="AX302" s="119"/>
      <c r="AY302" s="122"/>
      <c r="AZ302" s="121"/>
      <c r="BA302" s="120"/>
      <c r="BB302" s="121"/>
      <c r="BC302" s="121"/>
      <c r="BD302" s="121"/>
      <c r="BE302" s="120"/>
      <c r="BF302" s="120"/>
      <c r="BG302" s="120"/>
      <c r="BH302" s="120"/>
      <c r="BI302" s="119"/>
      <c r="BJ302" s="119"/>
      <c r="BK302" s="121"/>
      <c r="BL302" s="121"/>
      <c r="BM302" s="121"/>
      <c r="BN302" s="121"/>
      <c r="BO302" s="121"/>
      <c r="BP302" s="121"/>
      <c r="BQ302" s="121"/>
      <c r="BR302" s="121"/>
      <c r="BS302" s="134"/>
      <c r="BT302" s="109"/>
      <c r="BU302" s="135">
        <f>VLOOKUP(D302,EXPLORACION!$A$2:$P$529,15,FALSE)</f>
        <v>4961547.2780999998</v>
      </c>
      <c r="BV302" s="135">
        <f>VLOOKUP(D302,EXPLORACION!$A$2:$P$529,16,FALSE)</f>
        <v>2171455.8673</v>
      </c>
      <c r="BW302" s="229"/>
    </row>
    <row r="303" spans="1:75" s="143" customFormat="1" hidden="1">
      <c r="A303" s="130" t="str">
        <f t="shared" si="53"/>
        <v>DEI5P3E4M5</v>
      </c>
      <c r="B303" s="130" t="str">
        <f t="shared" si="54"/>
        <v>DEI5P3E4</v>
      </c>
      <c r="C303" s="130" t="str">
        <f t="shared" si="48"/>
        <v>DEI5P3M5</v>
      </c>
      <c r="D303" s="130" t="str">
        <f t="shared" si="49"/>
        <v>DEI5P3</v>
      </c>
      <c r="E303" s="130" t="str">
        <f t="shared" si="50"/>
        <v>DEI5</v>
      </c>
      <c r="F303" s="131" t="s">
        <v>584</v>
      </c>
      <c r="G303" s="131">
        <v>5</v>
      </c>
      <c r="H303" s="109">
        <v>3</v>
      </c>
      <c r="I303" s="109" t="s">
        <v>8</v>
      </c>
      <c r="J303" s="109">
        <v>4</v>
      </c>
      <c r="K303" s="109">
        <f>K302+1</f>
        <v>5</v>
      </c>
      <c r="L303" s="109" t="s">
        <v>512</v>
      </c>
      <c r="M303" s="137">
        <f>N302</f>
        <v>10.5</v>
      </c>
      <c r="N303" s="133">
        <v>6.5</v>
      </c>
      <c r="O303" s="132">
        <f t="shared" si="52"/>
        <v>8.5</v>
      </c>
      <c r="P303" s="141"/>
      <c r="Q303" s="137">
        <v>62.839300000000001</v>
      </c>
      <c r="R303" s="142"/>
      <c r="S303" s="142"/>
      <c r="T303" s="142"/>
      <c r="U303" s="119"/>
      <c r="V303" s="119"/>
      <c r="W303" s="120"/>
      <c r="X303" s="121"/>
      <c r="Y303" s="121"/>
      <c r="Z303" s="121"/>
      <c r="AA303" s="121"/>
      <c r="AB303" s="121"/>
      <c r="AC303" s="121"/>
      <c r="AD303" s="121"/>
      <c r="AE303" s="121"/>
      <c r="AF303" s="121"/>
      <c r="AG303" s="121"/>
      <c r="AH303" s="121"/>
      <c r="AI303" s="121"/>
      <c r="AJ303" s="121"/>
      <c r="AK303" s="121"/>
      <c r="AL303" s="121"/>
      <c r="AM303" s="121"/>
      <c r="AN303" s="121"/>
      <c r="AO303" s="120"/>
      <c r="AP303" s="120"/>
      <c r="AQ303" s="120"/>
      <c r="AR303" s="120"/>
      <c r="AS303" s="120"/>
      <c r="AT303" s="121"/>
      <c r="AU303" s="121"/>
      <c r="AV303" s="121"/>
      <c r="AW303" s="133"/>
      <c r="AX303" s="119"/>
      <c r="AY303" s="122"/>
      <c r="AZ303" s="121"/>
      <c r="BA303" s="120"/>
      <c r="BB303" s="121"/>
      <c r="BC303" s="121"/>
      <c r="BD303" s="121"/>
      <c r="BE303" s="120"/>
      <c r="BF303" s="120"/>
      <c r="BG303" s="120"/>
      <c r="BH303" s="120"/>
      <c r="BI303" s="119"/>
      <c r="BJ303" s="119"/>
      <c r="BK303" s="121"/>
      <c r="BL303" s="121"/>
      <c r="BM303" s="121"/>
      <c r="BN303" s="121"/>
      <c r="BO303" s="121"/>
      <c r="BP303" s="121"/>
      <c r="BQ303" s="121"/>
      <c r="BR303" s="121"/>
      <c r="BS303" s="134"/>
      <c r="BT303" s="109"/>
      <c r="BU303" s="135">
        <f>VLOOKUP(D303,EXPLORACION!$A$2:$P$529,15,FALSE)</f>
        <v>4961550.6546</v>
      </c>
      <c r="BV303" s="135">
        <f>VLOOKUP(D303,EXPLORACION!$A$2:$P$529,16,FALSE)</f>
        <v>2171445.1224000002</v>
      </c>
      <c r="BW303" s="229"/>
    </row>
    <row r="304" spans="1:75" s="143" customFormat="1" hidden="1">
      <c r="A304" s="130" t="str">
        <f t="shared" si="53"/>
        <v>DEI5P2E3M3</v>
      </c>
      <c r="B304" s="130" t="str">
        <f t="shared" si="54"/>
        <v>DEI5P2E3</v>
      </c>
      <c r="C304" s="130" t="str">
        <f t="shared" si="48"/>
        <v>DEI5P2M3</v>
      </c>
      <c r="D304" s="130" t="str">
        <f t="shared" si="49"/>
        <v>DEI5P2</v>
      </c>
      <c r="E304" s="130" t="str">
        <f t="shared" si="50"/>
        <v>DEI5</v>
      </c>
      <c r="F304" s="131" t="s">
        <v>584</v>
      </c>
      <c r="G304" s="131">
        <v>5</v>
      </c>
      <c r="H304" s="109">
        <v>2</v>
      </c>
      <c r="I304" s="109" t="s">
        <v>8</v>
      </c>
      <c r="J304" s="109">
        <v>3</v>
      </c>
      <c r="K304" s="109">
        <v>3</v>
      </c>
      <c r="L304" s="109" t="s">
        <v>512</v>
      </c>
      <c r="M304" s="137">
        <v>6</v>
      </c>
      <c r="N304" s="133">
        <v>7</v>
      </c>
      <c r="O304" s="132">
        <f t="shared" si="52"/>
        <v>6.5</v>
      </c>
      <c r="P304" s="141" t="s">
        <v>338</v>
      </c>
      <c r="Q304" s="133">
        <v>60.16</v>
      </c>
      <c r="R304" s="119">
        <v>36.6</v>
      </c>
      <c r="S304" s="119">
        <v>23.56</v>
      </c>
      <c r="T304" s="119"/>
      <c r="U304" s="119"/>
      <c r="V304" s="119"/>
      <c r="W304" s="120"/>
      <c r="X304" s="121"/>
      <c r="Y304" s="121"/>
      <c r="Z304" s="121"/>
      <c r="AA304" s="121"/>
      <c r="AB304" s="121"/>
      <c r="AC304" s="121"/>
      <c r="AD304" s="121"/>
      <c r="AE304" s="121"/>
      <c r="AF304" s="121"/>
      <c r="AG304" s="121"/>
      <c r="AH304" s="121"/>
      <c r="AI304" s="121"/>
      <c r="AJ304" s="121"/>
      <c r="AK304" s="121"/>
      <c r="AL304" s="121"/>
      <c r="AM304" s="121"/>
      <c r="AN304" s="121"/>
      <c r="AO304" s="120"/>
      <c r="AP304" s="120"/>
      <c r="AQ304" s="120"/>
      <c r="AR304" s="120"/>
      <c r="AS304" s="120"/>
      <c r="AT304" s="121"/>
      <c r="AU304" s="121"/>
      <c r="AV304" s="121"/>
      <c r="AW304" s="133"/>
      <c r="AX304" s="119"/>
      <c r="AY304" s="122"/>
      <c r="AZ304" s="121"/>
      <c r="BA304" s="120"/>
      <c r="BB304" s="121"/>
      <c r="BC304" s="121"/>
      <c r="BD304" s="121"/>
      <c r="BE304" s="120"/>
      <c r="BF304" s="120"/>
      <c r="BG304" s="120"/>
      <c r="BH304" s="120"/>
      <c r="BI304" s="119"/>
      <c r="BJ304" s="119"/>
      <c r="BK304" s="121"/>
      <c r="BL304" s="121"/>
      <c r="BM304" s="121"/>
      <c r="BN304" s="121"/>
      <c r="BO304" s="121"/>
      <c r="BP304" s="121"/>
      <c r="BQ304" s="121"/>
      <c r="BR304" s="121"/>
      <c r="BS304" s="134"/>
      <c r="BT304" s="109"/>
      <c r="BU304" s="135">
        <f>VLOOKUP(D304,EXPLORACION!$A$2:$P$529,15,FALSE)</f>
        <v>4961547.2780999998</v>
      </c>
      <c r="BV304" s="135">
        <f>VLOOKUP(D304,EXPLORACION!$A$2:$P$529,16,FALSE)</f>
        <v>2171455.8673</v>
      </c>
      <c r="BW304" s="229"/>
    </row>
    <row r="305" spans="1:75" s="143" customFormat="1" hidden="1">
      <c r="A305" s="130" t="str">
        <f t="shared" si="53"/>
        <v>DEI5P3E4M4</v>
      </c>
      <c r="B305" s="130" t="str">
        <f t="shared" si="54"/>
        <v>DEI5P3E4</v>
      </c>
      <c r="C305" s="130" t="str">
        <f t="shared" si="48"/>
        <v>DEI5P3M4</v>
      </c>
      <c r="D305" s="130" t="str">
        <f t="shared" si="49"/>
        <v>DEI5P3</v>
      </c>
      <c r="E305" s="130" t="str">
        <f t="shared" si="50"/>
        <v>DEI5</v>
      </c>
      <c r="F305" s="131" t="s">
        <v>584</v>
      </c>
      <c r="G305" s="131">
        <v>5</v>
      </c>
      <c r="H305" s="109">
        <v>3</v>
      </c>
      <c r="I305" s="109" t="s">
        <v>8</v>
      </c>
      <c r="J305" s="109">
        <v>4</v>
      </c>
      <c r="K305" s="109">
        <f>K304+1</f>
        <v>4</v>
      </c>
      <c r="L305" s="109" t="s">
        <v>512</v>
      </c>
      <c r="M305" s="137">
        <f>N304</f>
        <v>7</v>
      </c>
      <c r="N305" s="133">
        <v>8</v>
      </c>
      <c r="O305" s="132">
        <f t="shared" si="52"/>
        <v>7.5</v>
      </c>
      <c r="P305" s="141"/>
      <c r="Q305" s="137">
        <v>45.0167</v>
      </c>
      <c r="R305" s="142"/>
      <c r="S305" s="142"/>
      <c r="T305" s="142"/>
      <c r="U305" s="119"/>
      <c r="V305" s="119"/>
      <c r="W305" s="120"/>
      <c r="X305" s="121"/>
      <c r="Y305" s="121"/>
      <c r="Z305" s="121"/>
      <c r="AA305" s="121"/>
      <c r="AB305" s="121"/>
      <c r="AC305" s="121"/>
      <c r="AD305" s="121"/>
      <c r="AE305" s="121"/>
      <c r="AF305" s="121"/>
      <c r="AG305" s="121"/>
      <c r="AH305" s="121"/>
      <c r="AI305" s="121"/>
      <c r="AJ305" s="121"/>
      <c r="AK305" s="121"/>
      <c r="AL305" s="121"/>
      <c r="AM305" s="121"/>
      <c r="AN305" s="121"/>
      <c r="AO305" s="120"/>
      <c r="AP305" s="120"/>
      <c r="AQ305" s="120"/>
      <c r="AR305" s="120"/>
      <c r="AS305" s="120"/>
      <c r="AT305" s="121"/>
      <c r="AU305" s="121"/>
      <c r="AV305" s="121"/>
      <c r="AW305" s="133"/>
      <c r="AX305" s="119"/>
      <c r="AY305" s="122"/>
      <c r="AZ305" s="121"/>
      <c r="BA305" s="120"/>
      <c r="BB305" s="121"/>
      <c r="BC305" s="121"/>
      <c r="BD305" s="121"/>
      <c r="BE305" s="120"/>
      <c r="BF305" s="120"/>
      <c r="BG305" s="120"/>
      <c r="BH305" s="120"/>
      <c r="BI305" s="119"/>
      <c r="BJ305" s="119"/>
      <c r="BK305" s="121"/>
      <c r="BL305" s="121"/>
      <c r="BM305" s="121"/>
      <c r="BN305" s="121"/>
      <c r="BO305" s="121"/>
      <c r="BP305" s="121"/>
      <c r="BQ305" s="121"/>
      <c r="BR305" s="121"/>
      <c r="BS305" s="134"/>
      <c r="BT305" s="109"/>
      <c r="BU305" s="135">
        <f>VLOOKUP(D305,EXPLORACION!$A$2:$P$529,15,FALSE)</f>
        <v>4961550.6546</v>
      </c>
      <c r="BV305" s="135">
        <f>VLOOKUP(D305,EXPLORACION!$A$2:$P$529,16,FALSE)</f>
        <v>2171445.1224000002</v>
      </c>
      <c r="BW305" s="229"/>
    </row>
    <row r="306" spans="1:75" s="143" customFormat="1" hidden="1">
      <c r="A306" s="130" t="str">
        <f t="shared" si="53"/>
        <v>DEI5P4E1M1</v>
      </c>
      <c r="B306" s="130" t="str">
        <f t="shared" si="54"/>
        <v>DEI5P4E1</v>
      </c>
      <c r="C306" s="130" t="str">
        <f t="shared" si="48"/>
        <v>DEI5P4M1</v>
      </c>
      <c r="D306" s="130" t="str">
        <f t="shared" si="49"/>
        <v>DEI5P4</v>
      </c>
      <c r="E306" s="130" t="str">
        <f t="shared" si="50"/>
        <v>DEI5</v>
      </c>
      <c r="F306" s="131" t="s">
        <v>584</v>
      </c>
      <c r="G306" s="131">
        <v>5</v>
      </c>
      <c r="H306" s="109">
        <v>4</v>
      </c>
      <c r="I306" s="109" t="s">
        <v>8</v>
      </c>
      <c r="J306" s="138">
        <v>1</v>
      </c>
      <c r="K306" s="109">
        <v>1</v>
      </c>
      <c r="L306" s="109" t="s">
        <v>512</v>
      </c>
      <c r="M306" s="137">
        <v>0</v>
      </c>
      <c r="N306" s="133">
        <v>2</v>
      </c>
      <c r="O306" s="132">
        <f t="shared" si="52"/>
        <v>1</v>
      </c>
      <c r="P306" s="141" t="s">
        <v>12</v>
      </c>
      <c r="Q306" s="137">
        <v>42.62</v>
      </c>
      <c r="R306" s="142">
        <v>64.22</v>
      </c>
      <c r="S306" s="142">
        <v>28.47</v>
      </c>
      <c r="T306" s="142">
        <v>35.76</v>
      </c>
      <c r="U306" s="119"/>
      <c r="V306" s="119"/>
      <c r="W306" s="120"/>
      <c r="X306" s="121"/>
      <c r="Y306" s="121"/>
      <c r="Z306" s="121"/>
      <c r="AA306" s="121"/>
      <c r="AB306" s="121"/>
      <c r="AC306" s="121"/>
      <c r="AD306" s="121"/>
      <c r="AE306" s="121"/>
      <c r="AF306" s="121"/>
      <c r="AG306" s="121"/>
      <c r="AH306" s="121"/>
      <c r="AI306" s="121"/>
      <c r="AJ306" s="121"/>
      <c r="AK306" s="121"/>
      <c r="AL306" s="121"/>
      <c r="AM306" s="121"/>
      <c r="AN306" s="121"/>
      <c r="AO306" s="120"/>
      <c r="AP306" s="120"/>
      <c r="AQ306" s="120"/>
      <c r="AR306" s="120"/>
      <c r="AS306" s="120"/>
      <c r="AT306" s="121"/>
      <c r="AU306" s="121"/>
      <c r="AV306" s="121"/>
      <c r="AW306" s="133">
        <v>0.45</v>
      </c>
      <c r="AX306" s="119"/>
      <c r="AY306" s="122"/>
      <c r="AZ306" s="121"/>
      <c r="BA306" s="120"/>
      <c r="BB306" s="121"/>
      <c r="BC306" s="121"/>
      <c r="BD306" s="121"/>
      <c r="BE306" s="120"/>
      <c r="BF306" s="120"/>
      <c r="BG306" s="120"/>
      <c r="BH306" s="120"/>
      <c r="BI306" s="119"/>
      <c r="BJ306" s="119"/>
      <c r="BK306" s="121"/>
      <c r="BL306" s="121"/>
      <c r="BM306" s="121"/>
      <c r="BN306" s="121"/>
      <c r="BO306" s="121"/>
      <c r="BP306" s="121"/>
      <c r="BQ306" s="121"/>
      <c r="BR306" s="121"/>
      <c r="BS306" s="134"/>
      <c r="BT306" s="109"/>
      <c r="BU306" s="135">
        <f>VLOOKUP(D306,EXPLORACION!$A$2:$P$529,15,FALSE)</f>
        <v>4961559.273</v>
      </c>
      <c r="BV306" s="135">
        <f>VLOOKUP(D306,EXPLORACION!$A$2:$P$529,16,FALSE)</f>
        <v>2171457.3949000002</v>
      </c>
      <c r="BW306" s="229"/>
    </row>
    <row r="307" spans="1:75" s="143" customFormat="1" hidden="1">
      <c r="A307" s="130" t="str">
        <f t="shared" si="53"/>
        <v>DEI5P2E5M5</v>
      </c>
      <c r="B307" s="130" t="str">
        <f t="shared" si="54"/>
        <v>DEI5P2E5</v>
      </c>
      <c r="C307" s="130" t="str">
        <f t="shared" si="48"/>
        <v>DEI5P2M5</v>
      </c>
      <c r="D307" s="130" t="str">
        <f t="shared" si="49"/>
        <v>DEI5P2</v>
      </c>
      <c r="E307" s="130" t="str">
        <f t="shared" si="50"/>
        <v>DEI5</v>
      </c>
      <c r="F307" s="131" t="s">
        <v>584</v>
      </c>
      <c r="G307" s="131">
        <v>5</v>
      </c>
      <c r="H307" s="109">
        <v>2</v>
      </c>
      <c r="I307" s="109" t="s">
        <v>8</v>
      </c>
      <c r="J307" s="109">
        <v>5</v>
      </c>
      <c r="K307" s="109">
        <v>5</v>
      </c>
      <c r="L307" s="109" t="s">
        <v>512</v>
      </c>
      <c r="M307" s="137">
        <v>12</v>
      </c>
      <c r="N307" s="133">
        <v>13</v>
      </c>
      <c r="O307" s="132">
        <f t="shared" si="52"/>
        <v>12.5</v>
      </c>
      <c r="P307" s="141" t="s">
        <v>338</v>
      </c>
      <c r="Q307" s="133">
        <v>42.02</v>
      </c>
      <c r="R307" s="119">
        <v>24.69</v>
      </c>
      <c r="S307" s="119">
        <v>17.329999999999998</v>
      </c>
      <c r="T307" s="119"/>
      <c r="U307" s="119"/>
      <c r="V307" s="119"/>
      <c r="W307" s="120"/>
      <c r="X307" s="121"/>
      <c r="Y307" s="121"/>
      <c r="Z307" s="121"/>
      <c r="AA307" s="121"/>
      <c r="AB307" s="121"/>
      <c r="AC307" s="121"/>
      <c r="AD307" s="121"/>
      <c r="AE307" s="121"/>
      <c r="AF307" s="121"/>
      <c r="AG307" s="121"/>
      <c r="AH307" s="121"/>
      <c r="AI307" s="121"/>
      <c r="AJ307" s="121"/>
      <c r="AK307" s="121"/>
      <c r="AL307" s="121"/>
      <c r="AM307" s="121"/>
      <c r="AN307" s="121"/>
      <c r="AO307" s="120"/>
      <c r="AP307" s="120"/>
      <c r="AQ307" s="120"/>
      <c r="AR307" s="120"/>
      <c r="AS307" s="120"/>
      <c r="AT307" s="121"/>
      <c r="AU307" s="121"/>
      <c r="AV307" s="121"/>
      <c r="AW307" s="133"/>
      <c r="AX307" s="119"/>
      <c r="AY307" s="122"/>
      <c r="AZ307" s="121"/>
      <c r="BA307" s="120"/>
      <c r="BB307" s="121"/>
      <c r="BC307" s="121"/>
      <c r="BD307" s="121"/>
      <c r="BE307" s="120"/>
      <c r="BF307" s="120"/>
      <c r="BG307" s="120"/>
      <c r="BH307" s="120"/>
      <c r="BI307" s="119"/>
      <c r="BJ307" s="119"/>
      <c r="BK307" s="121"/>
      <c r="BL307" s="121"/>
      <c r="BM307" s="121"/>
      <c r="BN307" s="121"/>
      <c r="BO307" s="121"/>
      <c r="BP307" s="121"/>
      <c r="BQ307" s="121"/>
      <c r="BR307" s="121"/>
      <c r="BS307" s="134"/>
      <c r="BT307" s="109"/>
      <c r="BU307" s="135">
        <f>VLOOKUP(D307,EXPLORACION!$A$2:$P$529,15,FALSE)</f>
        <v>4961547.2780999998</v>
      </c>
      <c r="BV307" s="135">
        <f>VLOOKUP(D307,EXPLORACION!$A$2:$P$529,16,FALSE)</f>
        <v>2171455.8673</v>
      </c>
      <c r="BW307" s="229"/>
    </row>
    <row r="308" spans="1:75" s="143" customFormat="1" hidden="1">
      <c r="A308" s="130" t="str">
        <f t="shared" si="53"/>
        <v>DEI5P4E4M8</v>
      </c>
      <c r="B308" s="130" t="str">
        <f t="shared" si="54"/>
        <v>DEI5P4E4</v>
      </c>
      <c r="C308" s="130" t="str">
        <f t="shared" si="48"/>
        <v>DEI5P4M8</v>
      </c>
      <c r="D308" s="130" t="str">
        <f t="shared" si="49"/>
        <v>DEI5P4</v>
      </c>
      <c r="E308" s="130" t="str">
        <f t="shared" si="50"/>
        <v>DEI5</v>
      </c>
      <c r="F308" s="131" t="s">
        <v>584</v>
      </c>
      <c r="G308" s="131">
        <v>5</v>
      </c>
      <c r="H308" s="109">
        <v>4</v>
      </c>
      <c r="I308" s="109" t="s">
        <v>8</v>
      </c>
      <c r="J308" s="138">
        <v>4</v>
      </c>
      <c r="K308" s="109">
        <v>8</v>
      </c>
      <c r="L308" s="109" t="s">
        <v>512</v>
      </c>
      <c r="M308" s="137">
        <f t="shared" ref="M308:M327" si="57">N307</f>
        <v>13</v>
      </c>
      <c r="N308" s="133">
        <v>9</v>
      </c>
      <c r="O308" s="132">
        <f t="shared" si="52"/>
        <v>11</v>
      </c>
      <c r="P308" s="141" t="s">
        <v>285</v>
      </c>
      <c r="Q308" s="137">
        <v>41.901000000000003</v>
      </c>
      <c r="R308" s="142">
        <v>17.53</v>
      </c>
      <c r="S308" s="142">
        <v>13.72</v>
      </c>
      <c r="T308" s="142">
        <v>3.82</v>
      </c>
      <c r="U308" s="119"/>
      <c r="V308" s="119"/>
      <c r="W308" s="120"/>
      <c r="X308" s="121"/>
      <c r="Y308" s="121"/>
      <c r="Z308" s="121"/>
      <c r="AA308" s="121"/>
      <c r="AB308" s="121"/>
      <c r="AC308" s="121"/>
      <c r="AD308" s="121"/>
      <c r="AE308" s="121"/>
      <c r="AF308" s="121"/>
      <c r="AG308" s="121"/>
      <c r="AH308" s="121"/>
      <c r="AI308" s="121"/>
      <c r="AJ308" s="121"/>
      <c r="AK308" s="121"/>
      <c r="AL308" s="121"/>
      <c r="AM308" s="121"/>
      <c r="AN308" s="121"/>
      <c r="AO308" s="120"/>
      <c r="AP308" s="120"/>
      <c r="AQ308" s="120"/>
      <c r="AR308" s="120"/>
      <c r="AS308" s="120"/>
      <c r="AT308" s="121"/>
      <c r="AU308" s="121"/>
      <c r="AV308" s="121"/>
      <c r="AW308" s="133"/>
      <c r="AX308" s="119"/>
      <c r="AY308" s="122"/>
      <c r="AZ308" s="121"/>
      <c r="BA308" s="120"/>
      <c r="BB308" s="121"/>
      <c r="BC308" s="121"/>
      <c r="BD308" s="121"/>
      <c r="BE308" s="120"/>
      <c r="BF308" s="120"/>
      <c r="BG308" s="120"/>
      <c r="BH308" s="120"/>
      <c r="BI308" s="119"/>
      <c r="BJ308" s="119"/>
      <c r="BK308" s="121"/>
      <c r="BL308" s="121"/>
      <c r="BM308" s="121"/>
      <c r="BN308" s="121"/>
      <c r="BO308" s="121"/>
      <c r="BP308" s="121"/>
      <c r="BQ308" s="121"/>
      <c r="BR308" s="121"/>
      <c r="BS308" s="134"/>
      <c r="BT308" s="109"/>
      <c r="BU308" s="135">
        <f>VLOOKUP(D308,EXPLORACION!$A$2:$P$529,15,FALSE)</f>
        <v>4961559.273</v>
      </c>
      <c r="BV308" s="135">
        <f>VLOOKUP(D308,EXPLORACION!$A$2:$P$529,16,FALSE)</f>
        <v>2171457.3949000002</v>
      </c>
      <c r="BW308" s="229"/>
    </row>
    <row r="309" spans="1:75" s="143" customFormat="1" hidden="1">
      <c r="A309" s="130" t="str">
        <f t="shared" si="53"/>
        <v>DEI5P3E2M9</v>
      </c>
      <c r="B309" s="130" t="str">
        <f t="shared" si="54"/>
        <v>DEI5P3E2</v>
      </c>
      <c r="C309" s="130" t="str">
        <f t="shared" si="48"/>
        <v>DEI5P3M9</v>
      </c>
      <c r="D309" s="130" t="str">
        <f t="shared" si="49"/>
        <v>DEI5P3</v>
      </c>
      <c r="E309" s="130" t="str">
        <f t="shared" si="50"/>
        <v>DEI5</v>
      </c>
      <c r="F309" s="131" t="s">
        <v>584</v>
      </c>
      <c r="G309" s="131">
        <v>5</v>
      </c>
      <c r="H309" s="109">
        <v>3</v>
      </c>
      <c r="I309" s="109" t="s">
        <v>8</v>
      </c>
      <c r="J309" s="109">
        <v>2</v>
      </c>
      <c r="K309" s="109">
        <f>K308+1</f>
        <v>9</v>
      </c>
      <c r="L309" s="109" t="s">
        <v>221</v>
      </c>
      <c r="M309" s="137">
        <f t="shared" si="57"/>
        <v>9</v>
      </c>
      <c r="N309" s="133">
        <v>2.7</v>
      </c>
      <c r="O309" s="132">
        <f t="shared" si="52"/>
        <v>5.85</v>
      </c>
      <c r="P309" s="141"/>
      <c r="Q309" s="137">
        <v>41.224800000000002</v>
      </c>
      <c r="R309" s="119"/>
      <c r="S309" s="119"/>
      <c r="T309" s="119"/>
      <c r="U309" s="119"/>
      <c r="V309" s="119"/>
      <c r="W309" s="120"/>
      <c r="X309" s="121"/>
      <c r="Y309" s="121"/>
      <c r="Z309" s="121"/>
      <c r="AA309" s="121"/>
      <c r="AB309" s="121"/>
      <c r="AC309" s="121"/>
      <c r="AD309" s="121"/>
      <c r="AE309" s="121"/>
      <c r="AF309" s="121"/>
      <c r="AG309" s="121"/>
      <c r="AH309" s="121"/>
      <c r="AI309" s="121"/>
      <c r="AJ309" s="121"/>
      <c r="AK309" s="121"/>
      <c r="AL309" s="121"/>
      <c r="AM309" s="121"/>
      <c r="AN309" s="121"/>
      <c r="AO309" s="120"/>
      <c r="AP309" s="120"/>
      <c r="AQ309" s="120"/>
      <c r="AR309" s="120"/>
      <c r="AS309" s="120"/>
      <c r="AT309" s="121"/>
      <c r="AU309" s="121"/>
      <c r="AV309" s="121"/>
      <c r="AW309" s="133"/>
      <c r="AX309" s="119"/>
      <c r="AY309" s="122">
        <v>1.57</v>
      </c>
      <c r="AZ309" s="121"/>
      <c r="BA309" s="120"/>
      <c r="BB309" s="121"/>
      <c r="BC309" s="121"/>
      <c r="BD309" s="121"/>
      <c r="BE309" s="120"/>
      <c r="BF309" s="120"/>
      <c r="BG309" s="120"/>
      <c r="BH309" s="120"/>
      <c r="BI309" s="119"/>
      <c r="BJ309" s="119"/>
      <c r="BK309" s="121"/>
      <c r="BL309" s="121"/>
      <c r="BM309" s="121"/>
      <c r="BN309" s="121"/>
      <c r="BO309" s="121"/>
      <c r="BP309" s="121"/>
      <c r="BQ309" s="121"/>
      <c r="BR309" s="121"/>
      <c r="BS309" s="134"/>
      <c r="BT309" s="109"/>
      <c r="BU309" s="135">
        <f>VLOOKUP(D309,EXPLORACION!$A$2:$P$529,15,FALSE)</f>
        <v>4961550.6546</v>
      </c>
      <c r="BV309" s="135">
        <f>VLOOKUP(D309,EXPLORACION!$A$2:$P$529,16,FALSE)</f>
        <v>2171445.1224000002</v>
      </c>
      <c r="BW309" s="229"/>
    </row>
    <row r="310" spans="1:75" s="143" customFormat="1" hidden="1">
      <c r="A310" s="130" t="str">
        <f t="shared" si="53"/>
        <v>DEI5P3E4M10</v>
      </c>
      <c r="B310" s="130" t="str">
        <f t="shared" si="54"/>
        <v>DEI5P3E4</v>
      </c>
      <c r="C310" s="130" t="str">
        <f t="shared" si="48"/>
        <v>DEI5P3M10</v>
      </c>
      <c r="D310" s="130" t="str">
        <f t="shared" si="49"/>
        <v>DEI5P3</v>
      </c>
      <c r="E310" s="130" t="str">
        <f t="shared" si="50"/>
        <v>DEI5</v>
      </c>
      <c r="F310" s="131" t="s">
        <v>584</v>
      </c>
      <c r="G310" s="131">
        <v>5</v>
      </c>
      <c r="H310" s="109">
        <v>3</v>
      </c>
      <c r="I310" s="109" t="s">
        <v>8</v>
      </c>
      <c r="J310" s="109">
        <v>4</v>
      </c>
      <c r="K310" s="109">
        <f>K309+1</f>
        <v>10</v>
      </c>
      <c r="L310" s="109" t="s">
        <v>512</v>
      </c>
      <c r="M310" s="137">
        <f t="shared" si="57"/>
        <v>2.7</v>
      </c>
      <c r="N310" s="133">
        <v>7.5</v>
      </c>
      <c r="O310" s="132">
        <f t="shared" si="52"/>
        <v>5.0999999999999996</v>
      </c>
      <c r="P310" s="141"/>
      <c r="Q310" s="137">
        <v>41.126800000000003</v>
      </c>
      <c r="R310" s="142"/>
      <c r="S310" s="142"/>
      <c r="T310" s="142"/>
      <c r="U310" s="119"/>
      <c r="V310" s="119"/>
      <c r="W310" s="120"/>
      <c r="X310" s="121"/>
      <c r="Y310" s="121"/>
      <c r="Z310" s="121"/>
      <c r="AA310" s="121"/>
      <c r="AB310" s="121"/>
      <c r="AC310" s="121"/>
      <c r="AD310" s="121"/>
      <c r="AE310" s="121"/>
      <c r="AF310" s="121"/>
      <c r="AG310" s="121"/>
      <c r="AH310" s="121"/>
      <c r="AI310" s="121"/>
      <c r="AJ310" s="121"/>
      <c r="AK310" s="121"/>
      <c r="AL310" s="121"/>
      <c r="AM310" s="121"/>
      <c r="AN310" s="121"/>
      <c r="AO310" s="120"/>
      <c r="AP310" s="120"/>
      <c r="AQ310" s="120"/>
      <c r="AR310" s="120"/>
      <c r="AS310" s="120"/>
      <c r="AT310" s="121"/>
      <c r="AU310" s="121"/>
      <c r="AV310" s="121"/>
      <c r="AW310" s="133"/>
      <c r="AX310" s="119"/>
      <c r="AY310" s="122"/>
      <c r="AZ310" s="121"/>
      <c r="BA310" s="120"/>
      <c r="BB310" s="121"/>
      <c r="BC310" s="121"/>
      <c r="BD310" s="121"/>
      <c r="BE310" s="120"/>
      <c r="BF310" s="120"/>
      <c r="BG310" s="120"/>
      <c r="BH310" s="120"/>
      <c r="BI310" s="119"/>
      <c r="BJ310" s="119"/>
      <c r="BK310" s="121"/>
      <c r="BL310" s="121"/>
      <c r="BM310" s="121"/>
      <c r="BN310" s="121"/>
      <c r="BO310" s="121"/>
      <c r="BP310" s="121"/>
      <c r="BQ310" s="121"/>
      <c r="BR310" s="121"/>
      <c r="BS310" s="134"/>
      <c r="BT310" s="109"/>
      <c r="BU310" s="135">
        <f>VLOOKUP(D310,EXPLORACION!$A$2:$P$529,15,FALSE)</f>
        <v>4961550.6546</v>
      </c>
      <c r="BV310" s="135">
        <f>VLOOKUP(D310,EXPLORACION!$A$2:$P$529,16,FALSE)</f>
        <v>2171445.1224000002</v>
      </c>
      <c r="BW310" s="229"/>
    </row>
    <row r="311" spans="1:75" s="143" customFormat="1" hidden="1">
      <c r="A311" s="130" t="str">
        <f t="shared" si="53"/>
        <v>DEI5P1E6M11</v>
      </c>
      <c r="B311" s="130" t="str">
        <f t="shared" si="54"/>
        <v>DEI5P1E6</v>
      </c>
      <c r="C311" s="130" t="str">
        <f t="shared" si="48"/>
        <v>DEI5P1M11</v>
      </c>
      <c r="D311" s="130" t="str">
        <f t="shared" si="49"/>
        <v>DEI5P1</v>
      </c>
      <c r="E311" s="130" t="str">
        <f t="shared" si="50"/>
        <v>DEI5</v>
      </c>
      <c r="F311" s="131" t="s">
        <v>584</v>
      </c>
      <c r="G311" s="131">
        <v>5</v>
      </c>
      <c r="H311" s="109">
        <v>1</v>
      </c>
      <c r="I311" s="109" t="s">
        <v>8</v>
      </c>
      <c r="J311" s="109">
        <v>6</v>
      </c>
      <c r="K311" s="109">
        <f>K310+1</f>
        <v>11</v>
      </c>
      <c r="L311" s="109" t="s">
        <v>512</v>
      </c>
      <c r="M311" s="137">
        <f t="shared" si="57"/>
        <v>7.5</v>
      </c>
      <c r="N311" s="133">
        <v>14</v>
      </c>
      <c r="O311" s="132">
        <f t="shared" si="52"/>
        <v>10.75</v>
      </c>
      <c r="P311" s="141"/>
      <c r="Q311" s="133">
        <v>40.904000000000003</v>
      </c>
      <c r="R311" s="119"/>
      <c r="S311" s="119"/>
      <c r="T311" s="119"/>
      <c r="U311" s="119"/>
      <c r="V311" s="119"/>
      <c r="W311" s="120"/>
      <c r="X311" s="121"/>
      <c r="Y311" s="121"/>
      <c r="Z311" s="121"/>
      <c r="AA311" s="121"/>
      <c r="AB311" s="121"/>
      <c r="AC311" s="121"/>
      <c r="AD311" s="121"/>
      <c r="AE311" s="121"/>
      <c r="AF311" s="121"/>
      <c r="AG311" s="121"/>
      <c r="AH311" s="121"/>
      <c r="AI311" s="121"/>
      <c r="AJ311" s="121"/>
      <c r="AK311" s="121"/>
      <c r="AL311" s="121"/>
      <c r="AM311" s="121"/>
      <c r="AN311" s="121"/>
      <c r="AO311" s="120"/>
      <c r="AP311" s="120"/>
      <c r="AQ311" s="120"/>
      <c r="AR311" s="120"/>
      <c r="AS311" s="120"/>
      <c r="AT311" s="121"/>
      <c r="AU311" s="121"/>
      <c r="AV311" s="121"/>
      <c r="AW311" s="133"/>
      <c r="AX311" s="119"/>
      <c r="AY311" s="122"/>
      <c r="AZ311" s="121"/>
      <c r="BA311" s="120"/>
      <c r="BB311" s="121"/>
      <c r="BC311" s="121"/>
      <c r="BD311" s="121"/>
      <c r="BE311" s="120"/>
      <c r="BF311" s="120"/>
      <c r="BG311" s="120"/>
      <c r="BH311" s="120"/>
      <c r="BI311" s="119"/>
      <c r="BJ311" s="119"/>
      <c r="BK311" s="121"/>
      <c r="BL311" s="121"/>
      <c r="BM311" s="121"/>
      <c r="BN311" s="121"/>
      <c r="BO311" s="121"/>
      <c r="BP311" s="121"/>
      <c r="BQ311" s="121"/>
      <c r="BR311" s="121"/>
      <c r="BS311" s="134"/>
      <c r="BT311" s="109"/>
      <c r="BU311" s="135">
        <f>VLOOKUP(D311,EXPLORACION!$A$2:$P$529,15,FALSE)</f>
        <v>4961541.4269000003</v>
      </c>
      <c r="BV311" s="135">
        <f>VLOOKUP(D311,EXPLORACION!$A$2:$P$529,16,FALSE)</f>
        <v>2171442.3654</v>
      </c>
      <c r="BW311" s="229"/>
    </row>
    <row r="312" spans="1:75" s="143" customFormat="1" hidden="1">
      <c r="A312" s="130" t="str">
        <f t="shared" si="53"/>
        <v>DEI5P4E3M4</v>
      </c>
      <c r="B312" s="130" t="str">
        <f t="shared" si="54"/>
        <v>DEI5P4E3</v>
      </c>
      <c r="C312" s="130" t="str">
        <f t="shared" si="48"/>
        <v>DEI5P4M4</v>
      </c>
      <c r="D312" s="130" t="str">
        <f t="shared" si="49"/>
        <v>DEI5P4</v>
      </c>
      <c r="E312" s="130" t="str">
        <f t="shared" si="50"/>
        <v>DEI5</v>
      </c>
      <c r="F312" s="131" t="s">
        <v>584</v>
      </c>
      <c r="G312" s="131">
        <v>5</v>
      </c>
      <c r="H312" s="109">
        <v>4</v>
      </c>
      <c r="I312" s="109" t="s">
        <v>8</v>
      </c>
      <c r="J312" s="138">
        <v>3</v>
      </c>
      <c r="K312" s="109">
        <v>4</v>
      </c>
      <c r="L312" s="109" t="s">
        <v>512</v>
      </c>
      <c r="M312" s="137">
        <f t="shared" si="57"/>
        <v>14</v>
      </c>
      <c r="N312" s="133">
        <v>4.8</v>
      </c>
      <c r="O312" s="132">
        <f t="shared" si="52"/>
        <v>9.4</v>
      </c>
      <c r="P312" s="141" t="s">
        <v>284</v>
      </c>
      <c r="Q312" s="137">
        <v>40.395000000000003</v>
      </c>
      <c r="R312" s="142">
        <v>46.38</v>
      </c>
      <c r="S312" s="142">
        <v>26.98</v>
      </c>
      <c r="T312" s="142">
        <v>19.399999999999999</v>
      </c>
      <c r="U312" s="119"/>
      <c r="V312" s="119"/>
      <c r="W312" s="120"/>
      <c r="X312" s="121"/>
      <c r="Y312" s="121"/>
      <c r="Z312" s="121"/>
      <c r="AA312" s="121"/>
      <c r="AB312" s="121"/>
      <c r="AC312" s="121"/>
      <c r="AD312" s="121"/>
      <c r="AE312" s="121"/>
      <c r="AF312" s="121"/>
      <c r="AG312" s="121"/>
      <c r="AH312" s="121"/>
      <c r="AI312" s="121"/>
      <c r="AJ312" s="121"/>
      <c r="AK312" s="121"/>
      <c r="AL312" s="121"/>
      <c r="AM312" s="121"/>
      <c r="AN312" s="121"/>
      <c r="AO312" s="120"/>
      <c r="AP312" s="120"/>
      <c r="AQ312" s="120"/>
      <c r="AR312" s="120"/>
      <c r="AS312" s="120"/>
      <c r="AT312" s="121"/>
      <c r="AU312" s="121"/>
      <c r="AV312" s="121"/>
      <c r="AW312" s="133"/>
      <c r="AX312" s="119"/>
      <c r="AY312" s="122"/>
      <c r="AZ312" s="121"/>
      <c r="BA312" s="120"/>
      <c r="BB312" s="121"/>
      <c r="BC312" s="121"/>
      <c r="BD312" s="121"/>
      <c r="BE312" s="120"/>
      <c r="BF312" s="120"/>
      <c r="BG312" s="120"/>
      <c r="BH312" s="120"/>
      <c r="BI312" s="119"/>
      <c r="BJ312" s="119"/>
      <c r="BK312" s="121"/>
      <c r="BL312" s="121"/>
      <c r="BM312" s="121"/>
      <c r="BN312" s="121"/>
      <c r="BO312" s="121"/>
      <c r="BP312" s="121"/>
      <c r="BQ312" s="121"/>
      <c r="BR312" s="121"/>
      <c r="BS312" s="134"/>
      <c r="BT312" s="109"/>
      <c r="BU312" s="135">
        <f>VLOOKUP(D312,EXPLORACION!$A$2:$P$529,15,FALSE)</f>
        <v>4961559.273</v>
      </c>
      <c r="BV312" s="135">
        <f>VLOOKUP(D312,EXPLORACION!$A$2:$P$529,16,FALSE)</f>
        <v>2171457.3949000002</v>
      </c>
      <c r="BW312" s="229"/>
    </row>
    <row r="313" spans="1:75" s="143" customFormat="1" hidden="1">
      <c r="A313" s="130" t="str">
        <f t="shared" si="53"/>
        <v>DEI5P4E4M6</v>
      </c>
      <c r="B313" s="130" t="str">
        <f t="shared" si="54"/>
        <v>DEI5P4E4</v>
      </c>
      <c r="C313" s="130" t="str">
        <f t="shared" si="48"/>
        <v>DEI5P4M6</v>
      </c>
      <c r="D313" s="130" t="str">
        <f t="shared" si="49"/>
        <v>DEI5P4</v>
      </c>
      <c r="E313" s="130" t="str">
        <f t="shared" si="50"/>
        <v>DEI5</v>
      </c>
      <c r="F313" s="131" t="s">
        <v>584</v>
      </c>
      <c r="G313" s="131">
        <v>5</v>
      </c>
      <c r="H313" s="109">
        <v>4</v>
      </c>
      <c r="I313" s="109" t="s">
        <v>8</v>
      </c>
      <c r="J313" s="138">
        <v>4</v>
      </c>
      <c r="K313" s="109">
        <v>6</v>
      </c>
      <c r="L313" s="109" t="s">
        <v>512</v>
      </c>
      <c r="M313" s="137">
        <f t="shared" si="57"/>
        <v>4.8</v>
      </c>
      <c r="N313" s="133">
        <v>7</v>
      </c>
      <c r="O313" s="132">
        <f t="shared" si="52"/>
        <v>5.9</v>
      </c>
      <c r="P313" s="141"/>
      <c r="Q313" s="137">
        <v>40.015999999999998</v>
      </c>
      <c r="R313" s="142"/>
      <c r="S313" s="142"/>
      <c r="T313" s="142"/>
      <c r="U313" s="119"/>
      <c r="V313" s="119"/>
      <c r="W313" s="120"/>
      <c r="X313" s="121"/>
      <c r="Y313" s="121"/>
      <c r="Z313" s="121"/>
      <c r="AA313" s="121"/>
      <c r="AB313" s="121"/>
      <c r="AC313" s="121"/>
      <c r="AD313" s="121"/>
      <c r="AE313" s="121"/>
      <c r="AF313" s="121"/>
      <c r="AG313" s="121"/>
      <c r="AH313" s="121"/>
      <c r="AI313" s="121"/>
      <c r="AJ313" s="121"/>
      <c r="AK313" s="121"/>
      <c r="AL313" s="121"/>
      <c r="AM313" s="121"/>
      <c r="AN313" s="121"/>
      <c r="AO313" s="120"/>
      <c r="AP313" s="120"/>
      <c r="AQ313" s="120"/>
      <c r="AR313" s="120"/>
      <c r="AS313" s="120"/>
      <c r="AT313" s="121"/>
      <c r="AU313" s="121"/>
      <c r="AV313" s="121"/>
      <c r="AW313" s="133"/>
      <c r="AX313" s="119"/>
      <c r="AY313" s="122"/>
      <c r="AZ313" s="121"/>
      <c r="BA313" s="120"/>
      <c r="BB313" s="121"/>
      <c r="BC313" s="121"/>
      <c r="BD313" s="121"/>
      <c r="BE313" s="120"/>
      <c r="BF313" s="120"/>
      <c r="BG313" s="120"/>
      <c r="BH313" s="120"/>
      <c r="BI313" s="119"/>
      <c r="BJ313" s="119"/>
      <c r="BK313" s="121"/>
      <c r="BL313" s="121"/>
      <c r="BM313" s="121"/>
      <c r="BN313" s="121"/>
      <c r="BO313" s="121"/>
      <c r="BP313" s="121"/>
      <c r="BQ313" s="121"/>
      <c r="BR313" s="121"/>
      <c r="BS313" s="134"/>
      <c r="BT313" s="109"/>
      <c r="BU313" s="135">
        <f>VLOOKUP(D313,EXPLORACION!$A$2:$P$529,15,FALSE)</f>
        <v>4961559.273</v>
      </c>
      <c r="BV313" s="135">
        <f>VLOOKUP(D313,EXPLORACION!$A$2:$P$529,16,FALSE)</f>
        <v>2171457.3949000002</v>
      </c>
      <c r="BW313" s="229"/>
    </row>
    <row r="314" spans="1:75" s="143" customFormat="1" hidden="1">
      <c r="A314" s="130" t="str">
        <f t="shared" si="53"/>
        <v>DEI5P4E2M2</v>
      </c>
      <c r="B314" s="130" t="str">
        <f t="shared" si="54"/>
        <v>DEI5P4E2</v>
      </c>
      <c r="C314" s="130" t="str">
        <f t="shared" si="48"/>
        <v>DEI5P4M2</v>
      </c>
      <c r="D314" s="130" t="str">
        <f t="shared" si="49"/>
        <v>DEI5P4</v>
      </c>
      <c r="E314" s="130" t="str">
        <f t="shared" si="50"/>
        <v>DEI5</v>
      </c>
      <c r="F314" s="131" t="s">
        <v>584</v>
      </c>
      <c r="G314" s="131">
        <v>5</v>
      </c>
      <c r="H314" s="109">
        <v>4</v>
      </c>
      <c r="I314" s="109" t="s">
        <v>8</v>
      </c>
      <c r="J314" s="111">
        <v>2</v>
      </c>
      <c r="K314" s="109">
        <v>2</v>
      </c>
      <c r="L314" s="109" t="s">
        <v>512</v>
      </c>
      <c r="M314" s="137">
        <f t="shared" si="57"/>
        <v>7</v>
      </c>
      <c r="N314" s="133">
        <v>2.8</v>
      </c>
      <c r="O314" s="132">
        <f t="shared" si="52"/>
        <v>4.9000000000000004</v>
      </c>
      <c r="P314" s="141"/>
      <c r="Q314" s="137">
        <v>37.5</v>
      </c>
      <c r="R314" s="142"/>
      <c r="S314" s="142"/>
      <c r="T314" s="142"/>
      <c r="U314" s="119"/>
      <c r="V314" s="119"/>
      <c r="W314" s="120"/>
      <c r="X314" s="121"/>
      <c r="Y314" s="121"/>
      <c r="Z314" s="121"/>
      <c r="AA314" s="121"/>
      <c r="AB314" s="121"/>
      <c r="AC314" s="121"/>
      <c r="AD314" s="121"/>
      <c r="AE314" s="121"/>
      <c r="AF314" s="121"/>
      <c r="AG314" s="121"/>
      <c r="AH314" s="121"/>
      <c r="AI314" s="121"/>
      <c r="AJ314" s="121"/>
      <c r="AK314" s="121"/>
      <c r="AL314" s="121"/>
      <c r="AM314" s="121"/>
      <c r="AN314" s="121"/>
      <c r="AO314" s="120"/>
      <c r="AP314" s="120"/>
      <c r="AQ314" s="120"/>
      <c r="AR314" s="120"/>
      <c r="AS314" s="120"/>
      <c r="AT314" s="121"/>
      <c r="AU314" s="121"/>
      <c r="AV314" s="121"/>
      <c r="AW314" s="133"/>
      <c r="AX314" s="119"/>
      <c r="AY314" s="122"/>
      <c r="AZ314" s="121"/>
      <c r="BA314" s="120"/>
      <c r="BB314" s="121"/>
      <c r="BC314" s="121"/>
      <c r="BD314" s="121"/>
      <c r="BE314" s="120"/>
      <c r="BF314" s="120"/>
      <c r="BG314" s="120"/>
      <c r="BH314" s="120"/>
      <c r="BI314" s="119"/>
      <c r="BJ314" s="119"/>
      <c r="BK314" s="121"/>
      <c r="BL314" s="121"/>
      <c r="BM314" s="121"/>
      <c r="BN314" s="121"/>
      <c r="BO314" s="121"/>
      <c r="BP314" s="121"/>
      <c r="BQ314" s="121"/>
      <c r="BR314" s="121"/>
      <c r="BS314" s="134"/>
      <c r="BT314" s="109"/>
      <c r="BU314" s="135">
        <f>VLOOKUP(D314,EXPLORACION!$A$2:$P$529,15,FALSE)</f>
        <v>4961559.273</v>
      </c>
      <c r="BV314" s="135">
        <f>VLOOKUP(D314,EXPLORACION!$A$2:$P$529,16,FALSE)</f>
        <v>2171457.3949000002</v>
      </c>
      <c r="BW314" s="229"/>
    </row>
    <row r="315" spans="1:75" s="143" customFormat="1" hidden="1">
      <c r="A315" s="130" t="str">
        <f t="shared" si="53"/>
        <v>DEI5P4E4M7</v>
      </c>
      <c r="B315" s="130" t="str">
        <f t="shared" si="54"/>
        <v>DEI5P4E4</v>
      </c>
      <c r="C315" s="130" t="str">
        <f t="shared" si="48"/>
        <v>DEI5P4M7</v>
      </c>
      <c r="D315" s="130" t="str">
        <f t="shared" si="49"/>
        <v>DEI5P4</v>
      </c>
      <c r="E315" s="130" t="str">
        <f t="shared" si="50"/>
        <v>DEI5</v>
      </c>
      <c r="F315" s="131" t="s">
        <v>584</v>
      </c>
      <c r="G315" s="131">
        <v>5</v>
      </c>
      <c r="H315" s="109">
        <v>4</v>
      </c>
      <c r="I315" s="109" t="s">
        <v>8</v>
      </c>
      <c r="J315" s="138">
        <v>4</v>
      </c>
      <c r="K315" s="109">
        <v>7</v>
      </c>
      <c r="L315" s="109" t="s">
        <v>512</v>
      </c>
      <c r="M315" s="137">
        <f t="shared" si="57"/>
        <v>2.8</v>
      </c>
      <c r="N315" s="133">
        <v>7.8</v>
      </c>
      <c r="O315" s="132">
        <f t="shared" si="52"/>
        <v>5.3</v>
      </c>
      <c r="P315" s="141"/>
      <c r="Q315" s="137">
        <v>36.466999999999999</v>
      </c>
      <c r="R315" s="142"/>
      <c r="S315" s="142"/>
      <c r="T315" s="142"/>
      <c r="U315" s="119"/>
      <c r="V315" s="119"/>
      <c r="W315" s="120"/>
      <c r="X315" s="121"/>
      <c r="Y315" s="121"/>
      <c r="Z315" s="121"/>
      <c r="AA315" s="121"/>
      <c r="AB315" s="121"/>
      <c r="AC315" s="121"/>
      <c r="AD315" s="121"/>
      <c r="AE315" s="121"/>
      <c r="AF315" s="121"/>
      <c r="AG315" s="121"/>
      <c r="AH315" s="121"/>
      <c r="AI315" s="121"/>
      <c r="AJ315" s="121"/>
      <c r="AK315" s="121"/>
      <c r="AL315" s="121"/>
      <c r="AM315" s="121"/>
      <c r="AN315" s="121"/>
      <c r="AO315" s="120"/>
      <c r="AP315" s="120"/>
      <c r="AQ315" s="120"/>
      <c r="AR315" s="120"/>
      <c r="AS315" s="120"/>
      <c r="AT315" s="121"/>
      <c r="AU315" s="121"/>
      <c r="AV315" s="121"/>
      <c r="AW315" s="133"/>
      <c r="AX315" s="119"/>
      <c r="AY315" s="122"/>
      <c r="AZ315" s="121"/>
      <c r="BA315" s="120"/>
      <c r="BB315" s="121"/>
      <c r="BC315" s="121"/>
      <c r="BD315" s="121"/>
      <c r="BE315" s="120"/>
      <c r="BF315" s="120"/>
      <c r="BG315" s="120"/>
      <c r="BH315" s="120"/>
      <c r="BI315" s="119"/>
      <c r="BJ315" s="119"/>
      <c r="BK315" s="121"/>
      <c r="BL315" s="121"/>
      <c r="BM315" s="121"/>
      <c r="BN315" s="121"/>
      <c r="BO315" s="121"/>
      <c r="BP315" s="121"/>
      <c r="BQ315" s="121"/>
      <c r="BR315" s="121"/>
      <c r="BS315" s="134"/>
      <c r="BT315" s="109"/>
      <c r="BU315" s="135">
        <f>VLOOKUP(D315,EXPLORACION!$A$2:$P$529,15,FALSE)</f>
        <v>4961559.273</v>
      </c>
      <c r="BV315" s="135">
        <f>VLOOKUP(D315,EXPLORACION!$A$2:$P$529,16,FALSE)</f>
        <v>2171457.3949000002</v>
      </c>
      <c r="BW315" s="229"/>
    </row>
    <row r="316" spans="1:75" s="143" customFormat="1" hidden="1">
      <c r="A316" s="130" t="str">
        <f t="shared" si="53"/>
        <v>DEI5P3E6M8</v>
      </c>
      <c r="B316" s="130" t="str">
        <f t="shared" si="54"/>
        <v>DEI5P3E6</v>
      </c>
      <c r="C316" s="130" t="str">
        <f t="shared" si="48"/>
        <v>DEI5P3M8</v>
      </c>
      <c r="D316" s="130" t="str">
        <f t="shared" si="49"/>
        <v>DEI5P3</v>
      </c>
      <c r="E316" s="130" t="str">
        <f t="shared" si="50"/>
        <v>DEI5</v>
      </c>
      <c r="F316" s="131" t="s">
        <v>584</v>
      </c>
      <c r="G316" s="131">
        <v>5</v>
      </c>
      <c r="H316" s="109">
        <v>3</v>
      </c>
      <c r="I316" s="109" t="s">
        <v>8</v>
      </c>
      <c r="J316" s="109">
        <v>6</v>
      </c>
      <c r="K316" s="109">
        <f>K315+1</f>
        <v>8</v>
      </c>
      <c r="L316" s="109" t="s">
        <v>512</v>
      </c>
      <c r="M316" s="137">
        <f t="shared" si="57"/>
        <v>7.8</v>
      </c>
      <c r="N316" s="133">
        <v>14.5</v>
      </c>
      <c r="O316" s="132">
        <f t="shared" si="52"/>
        <v>11.15</v>
      </c>
      <c r="P316" s="141"/>
      <c r="Q316" s="137">
        <v>34.975099999999998</v>
      </c>
      <c r="R316" s="119"/>
      <c r="S316" s="119"/>
      <c r="T316" s="119"/>
      <c r="U316" s="119"/>
      <c r="V316" s="119"/>
      <c r="W316" s="120"/>
      <c r="X316" s="121"/>
      <c r="Y316" s="121"/>
      <c r="Z316" s="121"/>
      <c r="AA316" s="121"/>
      <c r="AB316" s="121"/>
      <c r="AC316" s="121"/>
      <c r="AD316" s="121"/>
      <c r="AE316" s="121"/>
      <c r="AF316" s="121"/>
      <c r="AG316" s="121"/>
      <c r="AH316" s="121"/>
      <c r="AI316" s="121"/>
      <c r="AJ316" s="121"/>
      <c r="AK316" s="121"/>
      <c r="AL316" s="121"/>
      <c r="AM316" s="121"/>
      <c r="AN316" s="121"/>
      <c r="AO316" s="120"/>
      <c r="AP316" s="120"/>
      <c r="AQ316" s="120"/>
      <c r="AR316" s="120"/>
      <c r="AS316" s="120"/>
      <c r="AT316" s="121"/>
      <c r="AU316" s="121"/>
      <c r="AV316" s="121"/>
      <c r="AW316" s="133"/>
      <c r="AX316" s="119"/>
      <c r="AY316" s="122"/>
      <c r="AZ316" s="121"/>
      <c r="BA316" s="120"/>
      <c r="BB316" s="121"/>
      <c r="BC316" s="121"/>
      <c r="BD316" s="121"/>
      <c r="BE316" s="120"/>
      <c r="BF316" s="120"/>
      <c r="BG316" s="120"/>
      <c r="BH316" s="120"/>
      <c r="BI316" s="119"/>
      <c r="BJ316" s="119"/>
      <c r="BK316" s="121"/>
      <c r="BL316" s="121"/>
      <c r="BM316" s="121"/>
      <c r="BN316" s="121"/>
      <c r="BO316" s="121"/>
      <c r="BP316" s="121"/>
      <c r="BQ316" s="121"/>
      <c r="BR316" s="121"/>
      <c r="BS316" s="134"/>
      <c r="BT316" s="109"/>
      <c r="BU316" s="135">
        <f>VLOOKUP(D316,EXPLORACION!$A$2:$P$529,15,FALSE)</f>
        <v>4961550.6546</v>
      </c>
      <c r="BV316" s="135">
        <f>VLOOKUP(D316,EXPLORACION!$A$2:$P$529,16,FALSE)</f>
        <v>2171445.1224000002</v>
      </c>
      <c r="BW316" s="229"/>
    </row>
    <row r="317" spans="1:75" s="143" customFormat="1" hidden="1">
      <c r="A317" s="130" t="str">
        <f t="shared" si="53"/>
        <v>DEI5P3E2M9</v>
      </c>
      <c r="B317" s="130" t="str">
        <f t="shared" si="54"/>
        <v>DEI5P3E2</v>
      </c>
      <c r="C317" s="130" t="str">
        <f t="shared" si="48"/>
        <v>DEI5P3M9</v>
      </c>
      <c r="D317" s="130" t="str">
        <f t="shared" si="49"/>
        <v>DEI5P3</v>
      </c>
      <c r="E317" s="130" t="str">
        <f t="shared" si="50"/>
        <v>DEI5</v>
      </c>
      <c r="F317" s="131" t="s">
        <v>584</v>
      </c>
      <c r="G317" s="131">
        <v>5</v>
      </c>
      <c r="H317" s="109">
        <v>3</v>
      </c>
      <c r="I317" s="109" t="s">
        <v>8</v>
      </c>
      <c r="J317" s="109">
        <v>2</v>
      </c>
      <c r="K317" s="109">
        <f>K316+1</f>
        <v>9</v>
      </c>
      <c r="L317" s="109" t="s">
        <v>512</v>
      </c>
      <c r="M317" s="137">
        <f t="shared" si="57"/>
        <v>14.5</v>
      </c>
      <c r="N317" s="133">
        <v>3.5</v>
      </c>
      <c r="O317" s="132">
        <f t="shared" si="52"/>
        <v>9</v>
      </c>
      <c r="P317" s="141"/>
      <c r="Q317" s="137">
        <v>33.468400000000003</v>
      </c>
      <c r="R317" s="119"/>
      <c r="S317" s="119"/>
      <c r="T317" s="119"/>
      <c r="U317" s="119"/>
      <c r="V317" s="119"/>
      <c r="W317" s="120"/>
      <c r="X317" s="121"/>
      <c r="Y317" s="121"/>
      <c r="Z317" s="121"/>
      <c r="AA317" s="121"/>
      <c r="AB317" s="121"/>
      <c r="AC317" s="121"/>
      <c r="AD317" s="121"/>
      <c r="AE317" s="121"/>
      <c r="AF317" s="121"/>
      <c r="AG317" s="121"/>
      <c r="AH317" s="121"/>
      <c r="AI317" s="121"/>
      <c r="AJ317" s="121"/>
      <c r="AK317" s="121"/>
      <c r="AL317" s="121"/>
      <c r="AM317" s="121"/>
      <c r="AN317" s="121"/>
      <c r="AO317" s="120"/>
      <c r="AP317" s="120"/>
      <c r="AQ317" s="120"/>
      <c r="AR317" s="120"/>
      <c r="AS317" s="120"/>
      <c r="AT317" s="121"/>
      <c r="AU317" s="121"/>
      <c r="AV317" s="121"/>
      <c r="AW317" s="133"/>
      <c r="AX317" s="119"/>
      <c r="AY317" s="122"/>
      <c r="AZ317" s="121"/>
      <c r="BA317" s="120"/>
      <c r="BB317" s="121"/>
      <c r="BC317" s="121"/>
      <c r="BD317" s="121"/>
      <c r="BE317" s="120"/>
      <c r="BF317" s="120"/>
      <c r="BG317" s="120"/>
      <c r="BH317" s="120"/>
      <c r="BI317" s="119"/>
      <c r="BJ317" s="119"/>
      <c r="BK317" s="121"/>
      <c r="BL317" s="121"/>
      <c r="BM317" s="121"/>
      <c r="BN317" s="121"/>
      <c r="BO317" s="121"/>
      <c r="BP317" s="121"/>
      <c r="BQ317" s="121"/>
      <c r="BR317" s="121"/>
      <c r="BS317" s="134"/>
      <c r="BT317" s="109"/>
      <c r="BU317" s="135">
        <f>VLOOKUP(D317,EXPLORACION!$A$2:$P$529,15,FALSE)</f>
        <v>4961550.6546</v>
      </c>
      <c r="BV317" s="135">
        <f>VLOOKUP(D317,EXPLORACION!$A$2:$P$529,16,FALSE)</f>
        <v>2171445.1224000002</v>
      </c>
      <c r="BW317" s="229"/>
    </row>
    <row r="318" spans="1:75" s="143" customFormat="1" hidden="1">
      <c r="A318" s="130" t="str">
        <f t="shared" si="53"/>
        <v>DEI5P1E7M1</v>
      </c>
      <c r="B318" s="130" t="str">
        <f t="shared" si="54"/>
        <v>DEI5P1E7</v>
      </c>
      <c r="C318" s="130" t="str">
        <f t="shared" si="48"/>
        <v>DEI5P1M1</v>
      </c>
      <c r="D318" s="130" t="str">
        <f t="shared" si="49"/>
        <v>DEI5P1</v>
      </c>
      <c r="E318" s="130" t="str">
        <f t="shared" si="50"/>
        <v>DEI5</v>
      </c>
      <c r="F318" s="131" t="s">
        <v>584</v>
      </c>
      <c r="G318" s="131">
        <v>5</v>
      </c>
      <c r="H318" s="109">
        <v>1</v>
      </c>
      <c r="I318" s="109" t="s">
        <v>8</v>
      </c>
      <c r="J318" s="109">
        <v>7</v>
      </c>
      <c r="K318" s="109">
        <v>1</v>
      </c>
      <c r="L318" s="109" t="s">
        <v>512</v>
      </c>
      <c r="M318" s="137">
        <f t="shared" si="57"/>
        <v>3.5</v>
      </c>
      <c r="N318" s="133">
        <v>14.95</v>
      </c>
      <c r="O318" s="132">
        <f t="shared" si="52"/>
        <v>9.2249999999999996</v>
      </c>
      <c r="P318" s="141"/>
      <c r="Q318" s="133">
        <v>31.811</v>
      </c>
      <c r="R318" s="119"/>
      <c r="S318" s="119"/>
      <c r="T318" s="119"/>
      <c r="U318" s="119"/>
      <c r="V318" s="119"/>
      <c r="W318" s="120"/>
      <c r="X318" s="121"/>
      <c r="Y318" s="121"/>
      <c r="Z318" s="121"/>
      <c r="AA318" s="121"/>
      <c r="AB318" s="121"/>
      <c r="AC318" s="121"/>
      <c r="AD318" s="121"/>
      <c r="AE318" s="121"/>
      <c r="AF318" s="121"/>
      <c r="AG318" s="121"/>
      <c r="AH318" s="121"/>
      <c r="AI318" s="121"/>
      <c r="AJ318" s="121"/>
      <c r="AK318" s="121"/>
      <c r="AL318" s="121"/>
      <c r="AM318" s="121"/>
      <c r="AN318" s="121"/>
      <c r="AO318" s="120"/>
      <c r="AP318" s="120"/>
      <c r="AQ318" s="120"/>
      <c r="AR318" s="120"/>
      <c r="AS318" s="120"/>
      <c r="AT318" s="121"/>
      <c r="AU318" s="121"/>
      <c r="AV318" s="121"/>
      <c r="AW318" s="133"/>
      <c r="AX318" s="119"/>
      <c r="AY318" s="122"/>
      <c r="AZ318" s="121"/>
      <c r="BA318" s="120"/>
      <c r="BB318" s="121"/>
      <c r="BC318" s="121"/>
      <c r="BD318" s="121"/>
      <c r="BE318" s="120"/>
      <c r="BF318" s="120"/>
      <c r="BG318" s="120"/>
      <c r="BH318" s="120"/>
      <c r="BI318" s="119"/>
      <c r="BJ318" s="119"/>
      <c r="BK318" s="121"/>
      <c r="BL318" s="121"/>
      <c r="BM318" s="121"/>
      <c r="BN318" s="121"/>
      <c r="BO318" s="121"/>
      <c r="BP318" s="121"/>
      <c r="BQ318" s="121"/>
      <c r="BR318" s="121"/>
      <c r="BS318" s="134"/>
      <c r="BT318" s="109"/>
      <c r="BU318" s="135">
        <f>VLOOKUP(D318,EXPLORACION!$A$2:$P$529,15,FALSE)</f>
        <v>4961541.4269000003</v>
      </c>
      <c r="BV318" s="135">
        <f>VLOOKUP(D318,EXPLORACION!$A$2:$P$529,16,FALSE)</f>
        <v>2171442.3654</v>
      </c>
      <c r="BW318" s="229"/>
    </row>
    <row r="319" spans="1:75" s="143" customFormat="1" hidden="1">
      <c r="A319" s="130" t="str">
        <f t="shared" si="53"/>
        <v>DEI5P3E5M2</v>
      </c>
      <c r="B319" s="130" t="str">
        <f t="shared" si="54"/>
        <v>DEI5P3E5</v>
      </c>
      <c r="C319" s="130" t="str">
        <f t="shared" si="48"/>
        <v>DEI5P3M2</v>
      </c>
      <c r="D319" s="130" t="str">
        <f t="shared" si="49"/>
        <v>DEI5P3</v>
      </c>
      <c r="E319" s="130" t="str">
        <f t="shared" si="50"/>
        <v>DEI5</v>
      </c>
      <c r="F319" s="131" t="s">
        <v>584</v>
      </c>
      <c r="G319" s="131">
        <v>5</v>
      </c>
      <c r="H319" s="109">
        <v>3</v>
      </c>
      <c r="I319" s="109" t="s">
        <v>8</v>
      </c>
      <c r="J319" s="109">
        <v>5</v>
      </c>
      <c r="K319" s="109">
        <f>K318+1</f>
        <v>2</v>
      </c>
      <c r="L319" s="109" t="s">
        <v>221</v>
      </c>
      <c r="M319" s="137">
        <f t="shared" si="57"/>
        <v>14.95</v>
      </c>
      <c r="N319" s="133">
        <v>9</v>
      </c>
      <c r="O319" s="132">
        <f t="shared" si="52"/>
        <v>11.975</v>
      </c>
      <c r="P319" s="141"/>
      <c r="Q319" s="137">
        <v>29.470500000000001</v>
      </c>
      <c r="R319" s="142"/>
      <c r="S319" s="142"/>
      <c r="T319" s="142"/>
      <c r="U319" s="119"/>
      <c r="V319" s="119"/>
      <c r="W319" s="120"/>
      <c r="X319" s="121"/>
      <c r="Y319" s="121"/>
      <c r="Z319" s="121"/>
      <c r="AA319" s="121"/>
      <c r="AB319" s="121"/>
      <c r="AC319" s="121"/>
      <c r="AD319" s="121"/>
      <c r="AE319" s="121"/>
      <c r="AF319" s="121"/>
      <c r="AG319" s="121"/>
      <c r="AH319" s="121"/>
      <c r="AI319" s="121"/>
      <c r="AJ319" s="121"/>
      <c r="AK319" s="121"/>
      <c r="AL319" s="121"/>
      <c r="AM319" s="121"/>
      <c r="AN319" s="121"/>
      <c r="AO319" s="120"/>
      <c r="AP319" s="120"/>
      <c r="AQ319" s="120"/>
      <c r="AR319" s="120"/>
      <c r="AS319" s="120"/>
      <c r="AT319" s="121"/>
      <c r="AU319" s="121"/>
      <c r="AV319" s="121"/>
      <c r="AW319" s="133"/>
      <c r="AX319" s="119"/>
      <c r="AY319" s="122"/>
      <c r="AZ319" s="121"/>
      <c r="BA319" s="120"/>
      <c r="BB319" s="121"/>
      <c r="BC319" s="121"/>
      <c r="BD319" s="121"/>
      <c r="BE319" s="120"/>
      <c r="BF319" s="120"/>
      <c r="BG319" s="120"/>
      <c r="BH319" s="120"/>
      <c r="BI319" s="119"/>
      <c r="BJ319" s="119"/>
      <c r="BK319" s="121"/>
      <c r="BL319" s="121"/>
      <c r="BM319" s="121"/>
      <c r="BN319" s="121"/>
      <c r="BO319" s="121"/>
      <c r="BP319" s="121"/>
      <c r="BQ319" s="121"/>
      <c r="BR319" s="121"/>
      <c r="BS319" s="134"/>
      <c r="BT319" s="109"/>
      <c r="BU319" s="135">
        <f>VLOOKUP(D319,EXPLORACION!$A$2:$P$529,15,FALSE)</f>
        <v>4961550.6546</v>
      </c>
      <c r="BV319" s="135">
        <f>VLOOKUP(D319,EXPLORACION!$A$2:$P$529,16,FALSE)</f>
        <v>2171445.1224000002</v>
      </c>
      <c r="BW319" s="229"/>
    </row>
    <row r="320" spans="1:75" s="143" customFormat="1" hidden="1">
      <c r="A320" s="130" t="str">
        <f t="shared" si="53"/>
        <v>DEI5P3E3M3</v>
      </c>
      <c r="B320" s="130" t="str">
        <f t="shared" si="54"/>
        <v>DEI5P3E3</v>
      </c>
      <c r="C320" s="130" t="str">
        <f t="shared" si="48"/>
        <v>DEI5P3M3</v>
      </c>
      <c r="D320" s="130" t="str">
        <f t="shared" si="49"/>
        <v>DEI5P3</v>
      </c>
      <c r="E320" s="130" t="str">
        <f t="shared" si="50"/>
        <v>DEI5</v>
      </c>
      <c r="F320" s="131" t="s">
        <v>584</v>
      </c>
      <c r="G320" s="131">
        <v>5</v>
      </c>
      <c r="H320" s="109">
        <v>3</v>
      </c>
      <c r="I320" s="109" t="s">
        <v>8</v>
      </c>
      <c r="J320" s="109">
        <v>3</v>
      </c>
      <c r="K320" s="109">
        <f>K319+1</f>
        <v>3</v>
      </c>
      <c r="L320" s="109" t="s">
        <v>221</v>
      </c>
      <c r="M320" s="137">
        <f t="shared" si="57"/>
        <v>9</v>
      </c>
      <c r="N320" s="133">
        <v>5.8</v>
      </c>
      <c r="O320" s="132">
        <f t="shared" si="52"/>
        <v>7.4</v>
      </c>
      <c r="P320" s="141"/>
      <c r="Q320" s="137">
        <v>27.935300000000002</v>
      </c>
      <c r="R320" s="142"/>
      <c r="S320" s="142"/>
      <c r="T320" s="142"/>
      <c r="U320" s="119"/>
      <c r="V320" s="119"/>
      <c r="W320" s="120"/>
      <c r="X320" s="121"/>
      <c r="Y320" s="121"/>
      <c r="Z320" s="121"/>
      <c r="AA320" s="121"/>
      <c r="AB320" s="121"/>
      <c r="AC320" s="121"/>
      <c r="AD320" s="121"/>
      <c r="AE320" s="121"/>
      <c r="AF320" s="121"/>
      <c r="AG320" s="121"/>
      <c r="AH320" s="121"/>
      <c r="AI320" s="121"/>
      <c r="AJ320" s="121"/>
      <c r="AK320" s="121"/>
      <c r="AL320" s="121"/>
      <c r="AM320" s="121"/>
      <c r="AN320" s="121"/>
      <c r="AO320" s="120"/>
      <c r="AP320" s="120"/>
      <c r="AQ320" s="120"/>
      <c r="AR320" s="120"/>
      <c r="AS320" s="120"/>
      <c r="AT320" s="121"/>
      <c r="AU320" s="121"/>
      <c r="AV320" s="121"/>
      <c r="AW320" s="133"/>
      <c r="AX320" s="119"/>
      <c r="AY320" s="122"/>
      <c r="AZ320" s="121"/>
      <c r="BA320" s="120"/>
      <c r="BB320" s="121"/>
      <c r="BC320" s="121"/>
      <c r="BD320" s="121"/>
      <c r="BE320" s="120"/>
      <c r="BF320" s="120"/>
      <c r="BG320" s="120"/>
      <c r="BH320" s="120"/>
      <c r="BI320" s="119"/>
      <c r="BJ320" s="119"/>
      <c r="BK320" s="121"/>
      <c r="BL320" s="121"/>
      <c r="BM320" s="121"/>
      <c r="BN320" s="121"/>
      <c r="BO320" s="121"/>
      <c r="BP320" s="121"/>
      <c r="BQ320" s="121"/>
      <c r="BR320" s="121"/>
      <c r="BS320" s="134"/>
      <c r="BT320" s="109"/>
      <c r="BU320" s="135">
        <f>VLOOKUP(D320,EXPLORACION!$A$2:$P$529,15,FALSE)</f>
        <v>4961550.6546</v>
      </c>
      <c r="BV320" s="135">
        <f>VLOOKUP(D320,EXPLORACION!$A$2:$P$529,16,FALSE)</f>
        <v>2171445.1224000002</v>
      </c>
      <c r="BW320" s="229"/>
    </row>
    <row r="321" spans="1:75" s="143" customFormat="1" hidden="1">
      <c r="A321" s="130" t="str">
        <f t="shared" si="53"/>
        <v>DEI5P3E2M4</v>
      </c>
      <c r="B321" s="130" t="str">
        <f t="shared" si="54"/>
        <v>DEI5P3E2</v>
      </c>
      <c r="C321" s="130" t="str">
        <f t="shared" si="48"/>
        <v>DEI5P3M4</v>
      </c>
      <c r="D321" s="130" t="str">
        <f t="shared" si="49"/>
        <v>DEI5P3</v>
      </c>
      <c r="E321" s="130" t="str">
        <f t="shared" si="50"/>
        <v>DEI5</v>
      </c>
      <c r="F321" s="131" t="s">
        <v>584</v>
      </c>
      <c r="G321" s="131">
        <v>5</v>
      </c>
      <c r="H321" s="109">
        <v>3</v>
      </c>
      <c r="I321" s="109" t="s">
        <v>8</v>
      </c>
      <c r="J321" s="109">
        <v>2</v>
      </c>
      <c r="K321" s="109">
        <f>K320+1</f>
        <v>4</v>
      </c>
      <c r="L321" s="109" t="s">
        <v>221</v>
      </c>
      <c r="M321" s="137">
        <f t="shared" si="57"/>
        <v>5.8</v>
      </c>
      <c r="N321" s="133">
        <v>4.5</v>
      </c>
      <c r="O321" s="132">
        <f t="shared" si="52"/>
        <v>5.15</v>
      </c>
      <c r="P321" s="141" t="s">
        <v>284</v>
      </c>
      <c r="Q321" s="137">
        <v>27.566800000000001</v>
      </c>
      <c r="R321" s="142">
        <v>36.409999999999997</v>
      </c>
      <c r="S321" s="142">
        <v>21.37</v>
      </c>
      <c r="T321" s="142">
        <v>15.04</v>
      </c>
      <c r="U321" s="119"/>
      <c r="V321" s="119"/>
      <c r="W321" s="120"/>
      <c r="X321" s="121"/>
      <c r="Y321" s="121"/>
      <c r="Z321" s="121"/>
      <c r="AA321" s="121"/>
      <c r="AB321" s="121"/>
      <c r="AC321" s="121"/>
      <c r="AD321" s="121"/>
      <c r="AE321" s="121"/>
      <c r="AF321" s="121"/>
      <c r="AG321" s="121"/>
      <c r="AH321" s="121"/>
      <c r="AI321" s="121"/>
      <c r="AJ321" s="121"/>
      <c r="AK321" s="121"/>
      <c r="AL321" s="121"/>
      <c r="AM321" s="121"/>
      <c r="AN321" s="121"/>
      <c r="AO321" s="120"/>
      <c r="AP321" s="120"/>
      <c r="AQ321" s="120"/>
      <c r="AR321" s="120"/>
      <c r="AS321" s="120"/>
      <c r="AT321" s="121"/>
      <c r="AU321" s="121"/>
      <c r="AV321" s="121"/>
      <c r="AW321" s="133"/>
      <c r="AX321" s="119"/>
      <c r="AZ321" s="121"/>
      <c r="BA321" s="120"/>
      <c r="BB321" s="121"/>
      <c r="BC321" s="121"/>
      <c r="BD321" s="121"/>
      <c r="BE321" s="120"/>
      <c r="BF321" s="120"/>
      <c r="BG321" s="120"/>
      <c r="BH321" s="120"/>
      <c r="BI321" s="119"/>
      <c r="BJ321" s="119"/>
      <c r="BK321" s="121"/>
      <c r="BL321" s="121"/>
      <c r="BM321" s="121"/>
      <c r="BN321" s="121"/>
      <c r="BO321" s="121"/>
      <c r="BP321" s="121"/>
      <c r="BQ321" s="121"/>
      <c r="BR321" s="121"/>
      <c r="BS321" s="134"/>
      <c r="BT321" s="109"/>
      <c r="BU321" s="135">
        <f>VLOOKUP(D321,EXPLORACION!$A$2:$P$529,15,FALSE)</f>
        <v>4961550.6546</v>
      </c>
      <c r="BV321" s="135">
        <f>VLOOKUP(D321,EXPLORACION!$A$2:$P$529,16,FALSE)</f>
        <v>2171445.1224000002</v>
      </c>
      <c r="BW321" s="229"/>
    </row>
    <row r="322" spans="1:75" s="143" customFormat="1" hidden="1">
      <c r="A322" s="130" t="str">
        <f t="shared" si="53"/>
        <v>DEI5P3E2M4</v>
      </c>
      <c r="B322" s="130" t="str">
        <f t="shared" si="54"/>
        <v>DEI5P3E2</v>
      </c>
      <c r="C322" s="130" t="str">
        <f t="shared" ref="C322:C385" si="58">CONCATENATE(F322,G322,I322,H322,"M",K322)</f>
        <v>DEI5P3M4</v>
      </c>
      <c r="D322" s="130" t="str">
        <f t="shared" ref="D322:D385" si="59">CONCATENATE(F322,G322,I322,H322)</f>
        <v>DEI5P3</v>
      </c>
      <c r="E322" s="130" t="str">
        <f t="shared" ref="E322:E385" si="60">CONCATENATE(F322,G322)</f>
        <v>DEI5</v>
      </c>
      <c r="F322" s="131" t="s">
        <v>584</v>
      </c>
      <c r="G322" s="131">
        <v>5</v>
      </c>
      <c r="H322" s="109">
        <v>3</v>
      </c>
      <c r="I322" s="109" t="s">
        <v>8</v>
      </c>
      <c r="J322" s="109">
        <v>2</v>
      </c>
      <c r="K322" s="109">
        <v>4</v>
      </c>
      <c r="L322" s="109" t="s">
        <v>512</v>
      </c>
      <c r="M322" s="137">
        <f t="shared" si="57"/>
        <v>4.5</v>
      </c>
      <c r="N322" s="133">
        <v>2.2999999999999998</v>
      </c>
      <c r="O322" s="132">
        <f t="shared" si="52"/>
        <v>3.4</v>
      </c>
      <c r="P322" s="141" t="s">
        <v>338</v>
      </c>
      <c r="Q322" s="137">
        <v>24.6435</v>
      </c>
      <c r="R322" s="142">
        <v>62.9</v>
      </c>
      <c r="S322" s="142">
        <v>33.33</v>
      </c>
      <c r="T322" s="119">
        <v>29.57</v>
      </c>
      <c r="U322" s="119"/>
      <c r="V322" s="119"/>
      <c r="W322" s="120"/>
      <c r="X322" s="121"/>
      <c r="Y322" s="121"/>
      <c r="Z322" s="121"/>
      <c r="AA322" s="121"/>
      <c r="AB322" s="121"/>
      <c r="AC322" s="121"/>
      <c r="AD322" s="121"/>
      <c r="AE322" s="121"/>
      <c r="AF322" s="121"/>
      <c r="AG322" s="121"/>
      <c r="AH322" s="121"/>
      <c r="AI322" s="121"/>
      <c r="AJ322" s="121"/>
      <c r="AK322" s="121"/>
      <c r="AL322" s="121"/>
      <c r="AM322" s="121"/>
      <c r="AN322" s="121"/>
      <c r="AO322" s="120"/>
      <c r="AP322" s="120"/>
      <c r="AQ322" s="120"/>
      <c r="AR322" s="120"/>
      <c r="AS322" s="120"/>
      <c r="AT322" s="121"/>
      <c r="AU322" s="121"/>
      <c r="AV322" s="121"/>
      <c r="AW322" s="133"/>
      <c r="AX322" s="119"/>
      <c r="AY322" s="122"/>
      <c r="AZ322" s="121"/>
      <c r="BA322" s="120"/>
      <c r="BB322" s="121"/>
      <c r="BC322" s="121"/>
      <c r="BD322" s="121"/>
      <c r="BE322" s="120"/>
      <c r="BF322" s="120"/>
      <c r="BG322" s="120"/>
      <c r="BH322" s="120"/>
      <c r="BI322" s="119"/>
      <c r="BJ322" s="119"/>
      <c r="BK322" s="121"/>
      <c r="BL322" s="121"/>
      <c r="BM322" s="121"/>
      <c r="BN322" s="121"/>
      <c r="BO322" s="121"/>
      <c r="BP322" s="121"/>
      <c r="BQ322" s="121"/>
      <c r="BR322" s="121"/>
      <c r="BS322" s="134"/>
      <c r="BT322" s="109"/>
      <c r="BU322" s="135">
        <f>VLOOKUP(D322,EXPLORACION!$A$2:$P$529,15,FALSE)</f>
        <v>4961550.6546</v>
      </c>
      <c r="BV322" s="135">
        <f>VLOOKUP(D322,EXPLORACION!$A$2:$P$529,16,FALSE)</f>
        <v>2171445.1224000002</v>
      </c>
      <c r="BW322" s="229"/>
    </row>
    <row r="323" spans="1:75" s="143" customFormat="1" hidden="1">
      <c r="A323" s="130" t="str">
        <f t="shared" si="53"/>
        <v>DEI5P3E2M5</v>
      </c>
      <c r="B323" s="130" t="str">
        <f t="shared" si="54"/>
        <v>DEI5P3E2</v>
      </c>
      <c r="C323" s="130" t="str">
        <f t="shared" si="58"/>
        <v>DEI5P3M5</v>
      </c>
      <c r="D323" s="130" t="str">
        <f t="shared" si="59"/>
        <v>DEI5P3</v>
      </c>
      <c r="E323" s="130" t="str">
        <f t="shared" si="60"/>
        <v>DEI5</v>
      </c>
      <c r="F323" s="131" t="s">
        <v>584</v>
      </c>
      <c r="G323" s="131">
        <v>5</v>
      </c>
      <c r="H323" s="109">
        <v>3</v>
      </c>
      <c r="I323" s="109" t="s">
        <v>8</v>
      </c>
      <c r="J323" s="109">
        <v>2</v>
      </c>
      <c r="K323" s="109">
        <f>K322+1</f>
        <v>5</v>
      </c>
      <c r="L323" s="109" t="s">
        <v>512</v>
      </c>
      <c r="M323" s="137">
        <f t="shared" si="57"/>
        <v>2.2999999999999998</v>
      </c>
      <c r="N323" s="133">
        <v>3.8</v>
      </c>
      <c r="O323" s="132">
        <f t="shared" si="52"/>
        <v>3.05</v>
      </c>
      <c r="P323" s="141"/>
      <c r="Q323" s="137">
        <v>24.192699999999999</v>
      </c>
      <c r="R323" s="119"/>
      <c r="S323" s="119"/>
      <c r="T323" s="119"/>
      <c r="U323" s="119"/>
      <c r="V323" s="119"/>
      <c r="W323" s="120"/>
      <c r="X323" s="121"/>
      <c r="Y323" s="121"/>
      <c r="Z323" s="121"/>
      <c r="AA323" s="121"/>
      <c r="AB323" s="121"/>
      <c r="AC323" s="121"/>
      <c r="AD323" s="121"/>
      <c r="AE323" s="121"/>
      <c r="AF323" s="121"/>
      <c r="AG323" s="121"/>
      <c r="AH323" s="121"/>
      <c r="AI323" s="121"/>
      <c r="AJ323" s="121"/>
      <c r="AK323" s="121"/>
      <c r="AL323" s="121"/>
      <c r="AM323" s="121"/>
      <c r="AN323" s="121"/>
      <c r="AO323" s="120"/>
      <c r="AP323" s="120"/>
      <c r="AQ323" s="120"/>
      <c r="AR323" s="120"/>
      <c r="AS323" s="120"/>
      <c r="AT323" s="121"/>
      <c r="AU323" s="121"/>
      <c r="AV323" s="121"/>
      <c r="AW323" s="133"/>
      <c r="AX323" s="119"/>
      <c r="AY323" s="122">
        <v>1.38</v>
      </c>
      <c r="AZ323" s="121"/>
      <c r="BA323" s="120"/>
      <c r="BB323" s="121"/>
      <c r="BC323" s="121"/>
      <c r="BD323" s="121"/>
      <c r="BE323" s="120"/>
      <c r="BF323" s="120"/>
      <c r="BG323" s="120"/>
      <c r="BH323" s="120"/>
      <c r="BI323" s="119"/>
      <c r="BJ323" s="119"/>
      <c r="BK323" s="121"/>
      <c r="BL323" s="121"/>
      <c r="BM323" s="121"/>
      <c r="BN323" s="121"/>
      <c r="BO323" s="121"/>
      <c r="BP323" s="121"/>
      <c r="BQ323" s="121"/>
      <c r="BR323" s="121"/>
      <c r="BS323" s="134"/>
      <c r="BT323" s="109"/>
      <c r="BU323" s="135">
        <f>VLOOKUP(D323,EXPLORACION!$A$2:$P$529,15,FALSE)</f>
        <v>4961550.6546</v>
      </c>
      <c r="BV323" s="135">
        <f>VLOOKUP(D323,EXPLORACION!$A$2:$P$529,16,FALSE)</f>
        <v>2171445.1224000002</v>
      </c>
      <c r="BW323" s="229"/>
    </row>
    <row r="324" spans="1:75" s="143" customFormat="1" hidden="1">
      <c r="A324" s="130" t="str">
        <f t="shared" si="53"/>
        <v>DEI5P1E2M4</v>
      </c>
      <c r="B324" s="130" t="str">
        <f t="shared" si="54"/>
        <v>DEI5P1E2</v>
      </c>
      <c r="C324" s="130" t="str">
        <f t="shared" si="58"/>
        <v>DEI5P1M4</v>
      </c>
      <c r="D324" s="130" t="str">
        <f t="shared" si="59"/>
        <v>DEI5P1</v>
      </c>
      <c r="E324" s="130" t="str">
        <f t="shared" si="60"/>
        <v>DEI5</v>
      </c>
      <c r="F324" s="131" t="s">
        <v>584</v>
      </c>
      <c r="G324" s="131">
        <v>5</v>
      </c>
      <c r="H324" s="109">
        <v>1</v>
      </c>
      <c r="I324" s="109" t="s">
        <v>8</v>
      </c>
      <c r="J324" s="109">
        <v>2</v>
      </c>
      <c r="K324" s="109">
        <v>4</v>
      </c>
      <c r="L324" s="109" t="s">
        <v>512</v>
      </c>
      <c r="M324" s="137">
        <f t="shared" si="57"/>
        <v>3.8</v>
      </c>
      <c r="N324" s="133">
        <v>2.2999999999999998</v>
      </c>
      <c r="O324" s="132">
        <f t="shared" si="52"/>
        <v>3.05</v>
      </c>
      <c r="P324" s="141"/>
      <c r="Q324" s="133">
        <v>24.093</v>
      </c>
      <c r="R324" s="119"/>
      <c r="S324" s="119"/>
      <c r="T324" s="119"/>
      <c r="U324" s="119"/>
      <c r="V324" s="119"/>
      <c r="W324" s="120"/>
      <c r="X324" s="121"/>
      <c r="Y324" s="121"/>
      <c r="Z324" s="121"/>
      <c r="AA324" s="121"/>
      <c r="AB324" s="121"/>
      <c r="AC324" s="121"/>
      <c r="AD324" s="121"/>
      <c r="AE324" s="121"/>
      <c r="AF324" s="121"/>
      <c r="AG324" s="121"/>
      <c r="AH324" s="121"/>
      <c r="AI324" s="121"/>
      <c r="AJ324" s="121"/>
      <c r="AK324" s="121"/>
      <c r="AL324" s="121"/>
      <c r="AM324" s="121"/>
      <c r="AN324" s="121"/>
      <c r="AO324" s="120"/>
      <c r="AP324" s="120"/>
      <c r="AQ324" s="120"/>
      <c r="AR324" s="120"/>
      <c r="AS324" s="120"/>
      <c r="AT324" s="121"/>
      <c r="AU324" s="121"/>
      <c r="AV324" s="121"/>
      <c r="AW324" s="133"/>
      <c r="AX324" s="119"/>
      <c r="AY324" s="122"/>
      <c r="AZ324" s="121"/>
      <c r="BA324" s="120"/>
      <c r="BB324" s="121"/>
      <c r="BC324" s="121"/>
      <c r="BD324" s="121"/>
      <c r="BE324" s="120"/>
      <c r="BF324" s="120"/>
      <c r="BG324" s="120"/>
      <c r="BH324" s="120"/>
      <c r="BI324" s="119"/>
      <c r="BJ324" s="119"/>
      <c r="BK324" s="121"/>
      <c r="BL324" s="121"/>
      <c r="BM324" s="121"/>
      <c r="BN324" s="121"/>
      <c r="BO324" s="121"/>
      <c r="BP324" s="121"/>
      <c r="BQ324" s="121"/>
      <c r="BR324" s="121"/>
      <c r="BS324" s="134"/>
      <c r="BT324" s="109"/>
      <c r="BU324" s="135">
        <f>VLOOKUP(D324,EXPLORACION!$A$2:$P$529,15,FALSE)</f>
        <v>4961541.4269000003</v>
      </c>
      <c r="BV324" s="135">
        <f>VLOOKUP(D324,EXPLORACION!$A$2:$P$529,16,FALSE)</f>
        <v>2171442.3654</v>
      </c>
      <c r="BW324" s="229"/>
    </row>
    <row r="325" spans="1:75" s="143" customFormat="1" hidden="1">
      <c r="A325" s="130" t="str">
        <f t="shared" si="53"/>
        <v>DEI5P3E6M5</v>
      </c>
      <c r="B325" s="130" t="str">
        <f t="shared" si="54"/>
        <v>DEI5P3E6</v>
      </c>
      <c r="C325" s="130" t="str">
        <f t="shared" si="58"/>
        <v>DEI5P3M5</v>
      </c>
      <c r="D325" s="130" t="str">
        <f t="shared" si="59"/>
        <v>DEI5P3</v>
      </c>
      <c r="E325" s="130" t="str">
        <f t="shared" si="60"/>
        <v>DEI5</v>
      </c>
      <c r="F325" s="131" t="s">
        <v>584</v>
      </c>
      <c r="G325" s="131">
        <v>5</v>
      </c>
      <c r="H325" s="109">
        <v>3</v>
      </c>
      <c r="I325" s="109" t="s">
        <v>8</v>
      </c>
      <c r="J325" s="109">
        <v>6</v>
      </c>
      <c r="K325" s="109">
        <f>K324+1</f>
        <v>5</v>
      </c>
      <c r="L325" s="109" t="s">
        <v>512</v>
      </c>
      <c r="M325" s="137">
        <f t="shared" si="57"/>
        <v>2.2999999999999998</v>
      </c>
      <c r="N325" s="133">
        <v>13.5</v>
      </c>
      <c r="O325" s="132">
        <f t="shared" si="52"/>
        <v>7.9</v>
      </c>
      <c r="P325" s="141"/>
      <c r="Q325" s="137">
        <v>23.599599999999999</v>
      </c>
      <c r="R325" s="119"/>
      <c r="S325" s="119"/>
      <c r="T325" s="119"/>
      <c r="U325" s="119"/>
      <c r="V325" s="119"/>
      <c r="W325" s="120"/>
      <c r="X325" s="121"/>
      <c r="Y325" s="121"/>
      <c r="Z325" s="121"/>
      <c r="AA325" s="121"/>
      <c r="AB325" s="121"/>
      <c r="AC325" s="121"/>
      <c r="AD325" s="121"/>
      <c r="AE325" s="121"/>
      <c r="AF325" s="121"/>
      <c r="AG325" s="121"/>
      <c r="AH325" s="121"/>
      <c r="AI325" s="121"/>
      <c r="AJ325" s="121"/>
      <c r="AK325" s="121"/>
      <c r="AL325" s="121"/>
      <c r="AM325" s="121"/>
      <c r="AN325" s="121"/>
      <c r="AO325" s="120"/>
      <c r="AP325" s="120"/>
      <c r="AQ325" s="120"/>
      <c r="AR325" s="120"/>
      <c r="AS325" s="120"/>
      <c r="AT325" s="121"/>
      <c r="AU325" s="121"/>
      <c r="AV325" s="121"/>
      <c r="AW325" s="133"/>
      <c r="AX325" s="119"/>
      <c r="AY325" s="122"/>
      <c r="AZ325" s="121"/>
      <c r="BA325" s="120"/>
      <c r="BB325" s="121"/>
      <c r="BC325" s="121"/>
      <c r="BD325" s="121"/>
      <c r="BE325" s="120"/>
      <c r="BF325" s="120"/>
      <c r="BG325" s="120"/>
      <c r="BH325" s="120"/>
      <c r="BI325" s="119"/>
      <c r="BJ325" s="119"/>
      <c r="BK325" s="121"/>
      <c r="BL325" s="121"/>
      <c r="BM325" s="121"/>
      <c r="BN325" s="121"/>
      <c r="BO325" s="121"/>
      <c r="BP325" s="121"/>
      <c r="BQ325" s="121"/>
      <c r="BR325" s="121"/>
      <c r="BS325" s="134"/>
      <c r="BT325" s="109"/>
      <c r="BU325" s="135">
        <f>VLOOKUP(D325,EXPLORACION!$A$2:$P$529,15,FALSE)</f>
        <v>4961550.6546</v>
      </c>
      <c r="BV325" s="135">
        <f>VLOOKUP(D325,EXPLORACION!$A$2:$P$529,16,FALSE)</f>
        <v>2171445.1224000002</v>
      </c>
      <c r="BW325" s="229"/>
    </row>
    <row r="326" spans="1:75" s="143" customFormat="1" hidden="1">
      <c r="A326" s="130" t="str">
        <f t="shared" si="53"/>
        <v>DEI5P3E3M6</v>
      </c>
      <c r="B326" s="130" t="str">
        <f t="shared" si="54"/>
        <v>DEI5P3E3</v>
      </c>
      <c r="C326" s="130" t="str">
        <f t="shared" si="58"/>
        <v>DEI5P3M6</v>
      </c>
      <c r="D326" s="130" t="str">
        <f t="shared" si="59"/>
        <v>DEI5P3</v>
      </c>
      <c r="E326" s="130" t="str">
        <f t="shared" si="60"/>
        <v>DEI5</v>
      </c>
      <c r="F326" s="131" t="s">
        <v>584</v>
      </c>
      <c r="G326" s="131">
        <v>5</v>
      </c>
      <c r="H326" s="109">
        <v>3</v>
      </c>
      <c r="I326" s="109" t="s">
        <v>8</v>
      </c>
      <c r="J326" s="109">
        <v>3</v>
      </c>
      <c r="K326" s="109">
        <f>K325+1</f>
        <v>6</v>
      </c>
      <c r="L326" s="109" t="s">
        <v>512</v>
      </c>
      <c r="M326" s="137">
        <f t="shared" si="57"/>
        <v>13.5</v>
      </c>
      <c r="N326" s="133">
        <v>4.8</v>
      </c>
      <c r="O326" s="132">
        <f t="shared" si="52"/>
        <v>9.15</v>
      </c>
      <c r="P326" s="141"/>
      <c r="Q326" s="137">
        <v>23.493600000000001</v>
      </c>
      <c r="R326" s="142"/>
      <c r="S326" s="142"/>
      <c r="T326" s="142"/>
      <c r="U326" s="119"/>
      <c r="V326" s="119"/>
      <c r="W326" s="120"/>
      <c r="X326" s="121"/>
      <c r="Y326" s="121"/>
      <c r="Z326" s="121"/>
      <c r="AA326" s="121"/>
      <c r="AB326" s="121"/>
      <c r="AC326" s="121"/>
      <c r="AD326" s="121"/>
      <c r="AE326" s="121"/>
      <c r="AF326" s="121"/>
      <c r="AG326" s="121"/>
      <c r="AH326" s="121"/>
      <c r="AI326" s="121"/>
      <c r="AJ326" s="121"/>
      <c r="AK326" s="121"/>
      <c r="AL326" s="121"/>
      <c r="AM326" s="121"/>
      <c r="AN326" s="121"/>
      <c r="AO326" s="120"/>
      <c r="AP326" s="120"/>
      <c r="AQ326" s="120"/>
      <c r="AR326" s="120"/>
      <c r="AS326" s="120"/>
      <c r="AT326" s="121"/>
      <c r="AU326" s="121"/>
      <c r="AV326" s="121"/>
      <c r="AW326" s="133"/>
      <c r="AX326" s="119"/>
      <c r="AY326" s="122">
        <v>1.85</v>
      </c>
      <c r="AZ326" s="121"/>
      <c r="BA326" s="120"/>
      <c r="BB326" s="121"/>
      <c r="BC326" s="121"/>
      <c r="BD326" s="121"/>
      <c r="BE326" s="120"/>
      <c r="BF326" s="120"/>
      <c r="BG326" s="120" t="s">
        <v>653</v>
      </c>
      <c r="BH326" s="120">
        <v>8.0000000000000002E-3</v>
      </c>
      <c r="BI326" s="119"/>
      <c r="BJ326" s="119"/>
      <c r="BK326" s="121"/>
      <c r="BL326" s="121"/>
      <c r="BM326" s="121"/>
      <c r="BN326" s="121"/>
      <c r="BO326" s="121"/>
      <c r="BP326" s="121"/>
      <c r="BQ326" s="121"/>
      <c r="BR326" s="121"/>
      <c r="BS326" s="134"/>
      <c r="BT326" s="109"/>
      <c r="BU326" s="135">
        <f>VLOOKUP(D326,EXPLORACION!$A$2:$P$529,15,FALSE)</f>
        <v>4961550.6546</v>
      </c>
      <c r="BV326" s="135">
        <f>VLOOKUP(D326,EXPLORACION!$A$2:$P$529,16,FALSE)</f>
        <v>2171445.1224000002</v>
      </c>
      <c r="BW326" s="229"/>
    </row>
    <row r="327" spans="1:75" s="143" customFormat="1" hidden="1">
      <c r="A327" s="130" t="str">
        <f t="shared" si="53"/>
        <v>DEI5P3E5M7</v>
      </c>
      <c r="B327" s="130" t="str">
        <f t="shared" si="54"/>
        <v>DEI5P3E5</v>
      </c>
      <c r="C327" s="130" t="str">
        <f t="shared" si="58"/>
        <v>DEI5P3M7</v>
      </c>
      <c r="D327" s="130" t="str">
        <f t="shared" si="59"/>
        <v>DEI5P3</v>
      </c>
      <c r="E327" s="130" t="str">
        <f t="shared" si="60"/>
        <v>DEI5</v>
      </c>
      <c r="F327" s="131" t="s">
        <v>584</v>
      </c>
      <c r="G327" s="131">
        <v>5</v>
      </c>
      <c r="H327" s="109">
        <v>3</v>
      </c>
      <c r="I327" s="109" t="s">
        <v>8</v>
      </c>
      <c r="J327" s="109">
        <v>5</v>
      </c>
      <c r="K327" s="109">
        <f>K326+1</f>
        <v>7</v>
      </c>
      <c r="L327" s="109" t="s">
        <v>512</v>
      </c>
      <c r="M327" s="137">
        <f t="shared" si="57"/>
        <v>4.8</v>
      </c>
      <c r="N327" s="133">
        <v>12.5</v>
      </c>
      <c r="O327" s="132">
        <f t="shared" si="52"/>
        <v>8.65</v>
      </c>
      <c r="P327" s="141"/>
      <c r="Q327" s="137">
        <v>23.439599999999999</v>
      </c>
      <c r="R327" s="119"/>
      <c r="S327" s="119"/>
      <c r="T327" s="119"/>
      <c r="U327" s="119"/>
      <c r="V327" s="119"/>
      <c r="W327" s="120"/>
      <c r="X327" s="121"/>
      <c r="Y327" s="121"/>
      <c r="Z327" s="121"/>
      <c r="AA327" s="121"/>
      <c r="AB327" s="121"/>
      <c r="AC327" s="121"/>
      <c r="AD327" s="121"/>
      <c r="AE327" s="121"/>
      <c r="AF327" s="121"/>
      <c r="AG327" s="121"/>
      <c r="AH327" s="121"/>
      <c r="AI327" s="121"/>
      <c r="AJ327" s="121"/>
      <c r="AK327" s="121"/>
      <c r="AL327" s="121"/>
      <c r="AM327" s="121"/>
      <c r="AN327" s="121"/>
      <c r="AO327" s="120"/>
      <c r="AP327" s="120"/>
      <c r="AQ327" s="120"/>
      <c r="AR327" s="120"/>
      <c r="AS327" s="120"/>
      <c r="AT327" s="121"/>
      <c r="AU327" s="121"/>
      <c r="AV327" s="121"/>
      <c r="AW327" s="133"/>
      <c r="AX327" s="119"/>
      <c r="AY327" s="122"/>
      <c r="AZ327" s="121"/>
      <c r="BA327" s="120"/>
      <c r="BB327" s="121"/>
      <c r="BC327" s="121"/>
      <c r="BD327" s="121"/>
      <c r="BE327" s="120"/>
      <c r="BF327" s="120"/>
      <c r="BG327" s="120"/>
      <c r="BH327" s="120"/>
      <c r="BI327" s="119"/>
      <c r="BJ327" s="119"/>
      <c r="BK327" s="121"/>
      <c r="BL327" s="121"/>
      <c r="BM327" s="121"/>
      <c r="BN327" s="121"/>
      <c r="BO327" s="121"/>
      <c r="BP327" s="121"/>
      <c r="BQ327" s="121"/>
      <c r="BR327" s="121"/>
      <c r="BS327" s="134"/>
      <c r="BT327" s="109"/>
      <c r="BU327" s="135">
        <f>VLOOKUP(D327,EXPLORACION!$A$2:$P$529,15,FALSE)</f>
        <v>4961550.6546</v>
      </c>
      <c r="BV327" s="135">
        <f>VLOOKUP(D327,EXPLORACION!$A$2:$P$529,16,FALSE)</f>
        <v>2171445.1224000002</v>
      </c>
      <c r="BW327" s="229"/>
    </row>
    <row r="328" spans="1:75" s="143" customFormat="1" hidden="1">
      <c r="A328" s="130" t="str">
        <f t="shared" si="53"/>
        <v>DEI5P3E1M1</v>
      </c>
      <c r="B328" s="130" t="str">
        <f t="shared" si="54"/>
        <v>DEI5P3E1</v>
      </c>
      <c r="C328" s="130" t="str">
        <f t="shared" si="58"/>
        <v>DEI5P3M1</v>
      </c>
      <c r="D328" s="130" t="str">
        <f t="shared" si="59"/>
        <v>DEI5P3</v>
      </c>
      <c r="E328" s="130" t="str">
        <f t="shared" si="60"/>
        <v>DEI5</v>
      </c>
      <c r="F328" s="131" t="s">
        <v>584</v>
      </c>
      <c r="G328" s="131">
        <v>5</v>
      </c>
      <c r="H328" s="109">
        <v>3</v>
      </c>
      <c r="I328" s="109" t="s">
        <v>8</v>
      </c>
      <c r="J328" s="109">
        <v>1</v>
      </c>
      <c r="K328" s="109">
        <v>1</v>
      </c>
      <c r="L328" s="109" t="s">
        <v>512</v>
      </c>
      <c r="M328" s="137">
        <v>0</v>
      </c>
      <c r="N328" s="133">
        <v>0.2</v>
      </c>
      <c r="O328" s="132">
        <f t="shared" si="52"/>
        <v>0.1</v>
      </c>
      <c r="P328" s="141"/>
      <c r="Q328" s="137">
        <v>23.2759</v>
      </c>
      <c r="R328" s="119"/>
      <c r="S328" s="119"/>
      <c r="T328" s="119"/>
      <c r="U328" s="119"/>
      <c r="V328" s="119"/>
      <c r="W328" s="120"/>
      <c r="X328" s="121"/>
      <c r="Y328" s="121"/>
      <c r="Z328" s="121"/>
      <c r="AA328" s="121"/>
      <c r="AB328" s="121"/>
      <c r="AC328" s="121"/>
      <c r="AD328" s="121"/>
      <c r="AE328" s="121"/>
      <c r="AF328" s="121"/>
      <c r="AG328" s="121"/>
      <c r="AH328" s="121"/>
      <c r="AI328" s="121"/>
      <c r="AJ328" s="121"/>
      <c r="AK328" s="121"/>
      <c r="AL328" s="121"/>
      <c r="AM328" s="121"/>
      <c r="AN328" s="121"/>
      <c r="AO328" s="120"/>
      <c r="AP328" s="120"/>
      <c r="AQ328" s="120"/>
      <c r="AR328" s="120"/>
      <c r="AS328" s="120"/>
      <c r="AT328" s="121"/>
      <c r="AU328" s="121"/>
      <c r="AV328" s="121"/>
      <c r="AW328" s="133"/>
      <c r="AX328" s="119"/>
      <c r="AY328" s="122"/>
      <c r="AZ328" s="121"/>
      <c r="BA328" s="120"/>
      <c r="BB328" s="121"/>
      <c r="BC328" s="121"/>
      <c r="BD328" s="121"/>
      <c r="BE328" s="120"/>
      <c r="BF328" s="120"/>
      <c r="BG328" s="120"/>
      <c r="BH328" s="120"/>
      <c r="BI328" s="119"/>
      <c r="BJ328" s="119"/>
      <c r="BK328" s="121"/>
      <c r="BL328" s="121"/>
      <c r="BM328" s="121"/>
      <c r="BN328" s="121"/>
      <c r="BO328" s="121"/>
      <c r="BP328" s="121"/>
      <c r="BQ328" s="121"/>
      <c r="BR328" s="121"/>
      <c r="BS328" s="134"/>
      <c r="BT328" s="109"/>
      <c r="BU328" s="135">
        <f>VLOOKUP(D328,EXPLORACION!$A$2:$P$529,15,FALSE)</f>
        <v>4961550.6546</v>
      </c>
      <c r="BV328" s="135">
        <f>VLOOKUP(D328,EXPLORACION!$A$2:$P$529,16,FALSE)</f>
        <v>2171445.1224000002</v>
      </c>
      <c r="BW328" s="229"/>
    </row>
    <row r="329" spans="1:75" s="143" customFormat="1" hidden="1">
      <c r="A329" s="130" t="str">
        <f t="shared" si="53"/>
        <v>DEI5P3E5M2</v>
      </c>
      <c r="B329" s="130" t="str">
        <f t="shared" si="54"/>
        <v>DEI5P3E5</v>
      </c>
      <c r="C329" s="130" t="str">
        <f t="shared" si="58"/>
        <v>DEI5P3M2</v>
      </c>
      <c r="D329" s="130" t="str">
        <f t="shared" si="59"/>
        <v>DEI5P3</v>
      </c>
      <c r="E329" s="130" t="str">
        <f t="shared" si="60"/>
        <v>DEI5</v>
      </c>
      <c r="F329" s="131" t="s">
        <v>584</v>
      </c>
      <c r="G329" s="131">
        <v>5</v>
      </c>
      <c r="H329" s="109">
        <v>3</v>
      </c>
      <c r="I329" s="109" t="s">
        <v>8</v>
      </c>
      <c r="J329" s="109">
        <v>5</v>
      </c>
      <c r="K329" s="109">
        <f>K328+1</f>
        <v>2</v>
      </c>
      <c r="L329" s="109" t="s">
        <v>512</v>
      </c>
      <c r="M329" s="137">
        <f t="shared" ref="M329:M338" si="61">N328</f>
        <v>0.2</v>
      </c>
      <c r="N329" s="133">
        <v>10</v>
      </c>
      <c r="O329" s="132">
        <f t="shared" si="52"/>
        <v>5.0999999999999996</v>
      </c>
      <c r="P329" s="141" t="s">
        <v>284</v>
      </c>
      <c r="Q329" s="137">
        <v>23.196999999999999</v>
      </c>
      <c r="R329" s="142">
        <v>33.46</v>
      </c>
      <c r="S329" s="142">
        <v>16.23</v>
      </c>
      <c r="T329" s="142">
        <v>17.23</v>
      </c>
      <c r="U329" s="119"/>
      <c r="V329" s="119"/>
      <c r="W329" s="120"/>
      <c r="X329" s="121"/>
      <c r="Y329" s="121"/>
      <c r="Z329" s="121"/>
      <c r="AA329" s="121"/>
      <c r="AB329" s="121"/>
      <c r="AC329" s="121"/>
      <c r="AD329" s="121"/>
      <c r="AE329" s="121"/>
      <c r="AF329" s="121"/>
      <c r="AG329" s="121"/>
      <c r="AH329" s="121"/>
      <c r="AI329" s="121"/>
      <c r="AJ329" s="121"/>
      <c r="AK329" s="121"/>
      <c r="AL329" s="121"/>
      <c r="AM329" s="121"/>
      <c r="AN329" s="121"/>
      <c r="AO329" s="120"/>
      <c r="AP329" s="120"/>
      <c r="AQ329" s="120"/>
      <c r="AR329" s="120"/>
      <c r="AS329" s="120"/>
      <c r="AT329" s="121"/>
      <c r="AU329" s="121"/>
      <c r="AV329" s="121"/>
      <c r="AW329" s="133"/>
      <c r="AX329" s="119"/>
      <c r="AY329" s="122"/>
      <c r="AZ329" s="121"/>
      <c r="BA329" s="120"/>
      <c r="BB329" s="121"/>
      <c r="BC329" s="121"/>
      <c r="BD329" s="121"/>
      <c r="BE329" s="120"/>
      <c r="BF329" s="120"/>
      <c r="BG329" s="120"/>
      <c r="BH329" s="120"/>
      <c r="BI329" s="119"/>
      <c r="BJ329" s="119"/>
      <c r="BK329" s="121"/>
      <c r="BL329" s="121"/>
      <c r="BM329" s="121"/>
      <c r="BN329" s="121"/>
      <c r="BO329" s="121"/>
      <c r="BP329" s="121"/>
      <c r="BQ329" s="121"/>
      <c r="BR329" s="121"/>
      <c r="BS329" s="134"/>
      <c r="BT329" s="109"/>
      <c r="BU329" s="135">
        <f>VLOOKUP(D329,EXPLORACION!$A$2:$P$529,15,FALSE)</f>
        <v>4961550.6546</v>
      </c>
      <c r="BV329" s="135">
        <f>VLOOKUP(D329,EXPLORACION!$A$2:$P$529,16,FALSE)</f>
        <v>2171445.1224000002</v>
      </c>
      <c r="BW329" s="229"/>
    </row>
    <row r="330" spans="1:75" s="143" customFormat="1" hidden="1">
      <c r="A330" s="130" t="str">
        <f t="shared" si="53"/>
        <v>DEI5P3E5M3</v>
      </c>
      <c r="B330" s="130" t="str">
        <f t="shared" si="54"/>
        <v>DEI5P3E5</v>
      </c>
      <c r="C330" s="130" t="str">
        <f t="shared" si="58"/>
        <v>DEI5P3M3</v>
      </c>
      <c r="D330" s="130" t="str">
        <f t="shared" si="59"/>
        <v>DEI5P3</v>
      </c>
      <c r="E330" s="130" t="str">
        <f t="shared" si="60"/>
        <v>DEI5</v>
      </c>
      <c r="F330" s="131" t="s">
        <v>584</v>
      </c>
      <c r="G330" s="131">
        <v>5</v>
      </c>
      <c r="H330" s="109">
        <v>3</v>
      </c>
      <c r="I330" s="109" t="s">
        <v>8</v>
      </c>
      <c r="J330" s="109">
        <v>5</v>
      </c>
      <c r="K330" s="109">
        <f>K329+1</f>
        <v>3</v>
      </c>
      <c r="L330" s="109" t="s">
        <v>512</v>
      </c>
      <c r="M330" s="137">
        <f t="shared" si="61"/>
        <v>10</v>
      </c>
      <c r="N330" s="133">
        <v>11</v>
      </c>
      <c r="O330" s="132">
        <f t="shared" si="52"/>
        <v>10.5</v>
      </c>
      <c r="Q330" s="137">
        <v>23.050799999999999</v>
      </c>
      <c r="R330" s="119"/>
      <c r="S330" s="119"/>
      <c r="T330" s="119"/>
      <c r="U330" s="119"/>
      <c r="V330" s="119"/>
      <c r="W330" s="120"/>
      <c r="X330" s="121"/>
      <c r="Y330" s="121"/>
      <c r="Z330" s="121"/>
      <c r="AA330" s="121"/>
      <c r="AB330" s="121"/>
      <c r="AC330" s="121"/>
      <c r="AD330" s="121"/>
      <c r="AE330" s="121"/>
      <c r="AF330" s="121"/>
      <c r="AG330" s="121"/>
      <c r="AH330" s="121"/>
      <c r="AI330" s="121"/>
      <c r="AJ330" s="121"/>
      <c r="AK330" s="121"/>
      <c r="AL330" s="121"/>
      <c r="AM330" s="121"/>
      <c r="AN330" s="121"/>
      <c r="AO330" s="120"/>
      <c r="AP330" s="120"/>
      <c r="AQ330" s="120"/>
      <c r="AR330" s="120"/>
      <c r="AS330" s="120"/>
      <c r="AT330" s="121"/>
      <c r="AU330" s="121"/>
      <c r="AV330" s="121"/>
      <c r="AW330" s="133"/>
      <c r="AX330" s="119"/>
      <c r="AY330" s="122"/>
      <c r="AZ330" s="121"/>
      <c r="BA330" s="120"/>
      <c r="BB330" s="121"/>
      <c r="BC330" s="121"/>
      <c r="BD330" s="121"/>
      <c r="BE330" s="120"/>
      <c r="BF330" s="120"/>
      <c r="BG330" s="120"/>
      <c r="BH330" s="120"/>
      <c r="BI330" s="119"/>
      <c r="BJ330" s="119"/>
      <c r="BK330" s="121"/>
      <c r="BL330" s="121"/>
      <c r="BM330" s="121"/>
      <c r="BN330" s="121"/>
      <c r="BO330" s="121"/>
      <c r="BP330" s="121"/>
      <c r="BQ330" s="121"/>
      <c r="BR330" s="121"/>
      <c r="BS330" s="134"/>
      <c r="BT330" s="109"/>
      <c r="BU330" s="135">
        <f>VLOOKUP(D330,EXPLORACION!$A$2:$P$529,15,FALSE)</f>
        <v>4961550.6546</v>
      </c>
      <c r="BV330" s="135">
        <f>VLOOKUP(D330,EXPLORACION!$A$2:$P$529,16,FALSE)</f>
        <v>2171445.1224000002</v>
      </c>
      <c r="BW330" s="229"/>
    </row>
    <row r="331" spans="1:75" s="123" customFormat="1" hidden="1">
      <c r="A331" s="130" t="str">
        <f t="shared" si="53"/>
        <v>DEI5P3E2M2</v>
      </c>
      <c r="B331" s="130" t="str">
        <f t="shared" si="54"/>
        <v>DEI5P3E2</v>
      </c>
      <c r="C331" s="130" t="str">
        <f t="shared" si="58"/>
        <v>DEI5P3M2</v>
      </c>
      <c r="D331" s="130" t="str">
        <f t="shared" si="59"/>
        <v>DEI5P3</v>
      </c>
      <c r="E331" s="130" t="str">
        <f t="shared" si="60"/>
        <v>DEI5</v>
      </c>
      <c r="F331" s="131" t="s">
        <v>584</v>
      </c>
      <c r="G331" s="131">
        <v>5</v>
      </c>
      <c r="H331" s="109">
        <v>3</v>
      </c>
      <c r="I331" s="109" t="s">
        <v>8</v>
      </c>
      <c r="J331" s="109">
        <v>2</v>
      </c>
      <c r="K331" s="109">
        <v>2</v>
      </c>
      <c r="L331" s="109" t="s">
        <v>221</v>
      </c>
      <c r="M331" s="137">
        <f t="shared" si="61"/>
        <v>11</v>
      </c>
      <c r="N331" s="133">
        <v>1.4</v>
      </c>
      <c r="O331" s="132">
        <f t="shared" si="52"/>
        <v>6.2</v>
      </c>
      <c r="P331" s="141"/>
      <c r="Q331" s="137">
        <v>22.086600000000001</v>
      </c>
      <c r="R331" s="119"/>
      <c r="S331" s="119"/>
      <c r="T331" s="119"/>
      <c r="U331" s="119"/>
      <c r="V331" s="119"/>
      <c r="W331" s="120"/>
      <c r="X331" s="121"/>
      <c r="Y331" s="121"/>
      <c r="Z331" s="121"/>
      <c r="AA331" s="121"/>
      <c r="AB331" s="121"/>
      <c r="AC331" s="121"/>
      <c r="AD331" s="121"/>
      <c r="AE331" s="121"/>
      <c r="AF331" s="121"/>
      <c r="AG331" s="121"/>
      <c r="AH331" s="121"/>
      <c r="AI331" s="121"/>
      <c r="AJ331" s="121"/>
      <c r="AK331" s="121"/>
      <c r="AL331" s="121"/>
      <c r="AM331" s="121"/>
      <c r="AN331" s="121"/>
      <c r="AO331" s="120"/>
      <c r="AP331" s="120"/>
      <c r="AQ331" s="120"/>
      <c r="AR331" s="120"/>
      <c r="AS331" s="120"/>
      <c r="AT331" s="121"/>
      <c r="AU331" s="121"/>
      <c r="AV331" s="121"/>
      <c r="AW331" s="133"/>
      <c r="AX331" s="119"/>
      <c r="AY331" s="122"/>
      <c r="AZ331" s="121"/>
      <c r="BA331" s="120"/>
      <c r="BB331" s="121"/>
      <c r="BC331" s="121"/>
      <c r="BD331" s="121"/>
      <c r="BE331" s="120"/>
      <c r="BF331" s="120"/>
      <c r="BG331" s="120"/>
      <c r="BH331" s="120"/>
      <c r="BI331" s="119"/>
      <c r="BJ331" s="119"/>
      <c r="BK331" s="121"/>
      <c r="BL331" s="121"/>
      <c r="BM331" s="121"/>
      <c r="BN331" s="121"/>
      <c r="BO331" s="121"/>
      <c r="BP331" s="121"/>
      <c r="BQ331" s="121"/>
      <c r="BR331" s="121"/>
      <c r="BS331" s="134"/>
      <c r="BT331" s="109"/>
      <c r="BU331" s="135">
        <f>VLOOKUP(D331,EXPLORACION!$A$2:$P$529,15,FALSE)</f>
        <v>4961550.6546</v>
      </c>
      <c r="BV331" s="135">
        <f>VLOOKUP(D331,EXPLORACION!$A$2:$P$529,16,FALSE)</f>
        <v>2171445.1224000002</v>
      </c>
    </row>
    <row r="332" spans="1:75" s="123" customFormat="1" hidden="1">
      <c r="A332" s="130" t="str">
        <f t="shared" si="53"/>
        <v>DEI5P4E3M5</v>
      </c>
      <c r="B332" s="130" t="str">
        <f t="shared" si="54"/>
        <v>DEI5P4E3</v>
      </c>
      <c r="C332" s="130" t="str">
        <f t="shared" si="58"/>
        <v>DEI5P4M5</v>
      </c>
      <c r="D332" s="130" t="str">
        <f t="shared" si="59"/>
        <v>DEI5P4</v>
      </c>
      <c r="E332" s="130" t="str">
        <f t="shared" si="60"/>
        <v>DEI5</v>
      </c>
      <c r="F332" s="131" t="s">
        <v>584</v>
      </c>
      <c r="G332" s="131">
        <v>5</v>
      </c>
      <c r="H332" s="109">
        <v>4</v>
      </c>
      <c r="I332" s="109" t="s">
        <v>8</v>
      </c>
      <c r="J332" s="138">
        <v>3</v>
      </c>
      <c r="K332" s="109">
        <v>5</v>
      </c>
      <c r="L332" s="109" t="s">
        <v>512</v>
      </c>
      <c r="M332" s="137">
        <f t="shared" si="61"/>
        <v>1.4</v>
      </c>
      <c r="N332" s="133">
        <v>5.5</v>
      </c>
      <c r="O332" s="132">
        <f t="shared" si="52"/>
        <v>3.45</v>
      </c>
      <c r="P332" s="141"/>
      <c r="Q332" s="137">
        <v>22.035</v>
      </c>
      <c r="R332" s="142"/>
      <c r="S332" s="142"/>
      <c r="T332" s="142"/>
      <c r="U332" s="119"/>
      <c r="V332" s="119"/>
      <c r="W332" s="120"/>
      <c r="X332" s="121"/>
      <c r="Y332" s="121"/>
      <c r="Z332" s="121"/>
      <c r="AA332" s="121"/>
      <c r="AB332" s="121"/>
      <c r="AC332" s="121"/>
      <c r="AD332" s="121"/>
      <c r="AE332" s="121"/>
      <c r="AF332" s="121"/>
      <c r="AG332" s="121"/>
      <c r="AH332" s="121"/>
      <c r="AI332" s="121"/>
      <c r="AJ332" s="121"/>
      <c r="AK332" s="121"/>
      <c r="AL332" s="121"/>
      <c r="AM332" s="121"/>
      <c r="AN332" s="121"/>
      <c r="AO332" s="120"/>
      <c r="AP332" s="120"/>
      <c r="AQ332" s="120"/>
      <c r="AR332" s="120"/>
      <c r="AS332" s="120"/>
      <c r="AT332" s="121"/>
      <c r="AU332" s="121"/>
      <c r="AV332" s="121"/>
      <c r="AW332" s="133">
        <v>1</v>
      </c>
      <c r="AX332" s="119"/>
      <c r="AY332" s="122"/>
      <c r="AZ332" s="121"/>
      <c r="BA332" s="120"/>
      <c r="BB332" s="121"/>
      <c r="BC332" s="121"/>
      <c r="BD332" s="121"/>
      <c r="BE332" s="120"/>
      <c r="BF332" s="120"/>
      <c r="BG332" s="120"/>
      <c r="BH332" s="120"/>
      <c r="BI332" s="119"/>
      <c r="BJ332" s="119"/>
      <c r="BK332" s="121"/>
      <c r="BL332" s="121"/>
      <c r="BM332" s="121"/>
      <c r="BN332" s="121"/>
      <c r="BO332" s="121"/>
      <c r="BP332" s="121"/>
      <c r="BQ332" s="121"/>
      <c r="BR332" s="121"/>
      <c r="BS332" s="134"/>
      <c r="BT332" s="109"/>
      <c r="BU332" s="135">
        <f>VLOOKUP(D332,EXPLORACION!$A$2:$P$529,15,FALSE)</f>
        <v>4961559.273</v>
      </c>
      <c r="BV332" s="135">
        <f>VLOOKUP(D332,EXPLORACION!$A$2:$P$529,16,FALSE)</f>
        <v>2171457.3949000002</v>
      </c>
    </row>
    <row r="333" spans="1:75" s="123" customFormat="1" hidden="1">
      <c r="A333" s="130" t="str">
        <f t="shared" si="53"/>
        <v>DEI5P4E6M12</v>
      </c>
      <c r="B333" s="130" t="str">
        <f t="shared" si="54"/>
        <v>DEI5P4E6</v>
      </c>
      <c r="C333" s="130" t="str">
        <f t="shared" si="58"/>
        <v>DEI5P4M12</v>
      </c>
      <c r="D333" s="130" t="str">
        <f t="shared" si="59"/>
        <v>DEI5P4</v>
      </c>
      <c r="E333" s="130" t="str">
        <f t="shared" si="60"/>
        <v>DEI5</v>
      </c>
      <c r="F333" s="131" t="s">
        <v>584</v>
      </c>
      <c r="G333" s="131">
        <v>5</v>
      </c>
      <c r="H333" s="109">
        <v>4</v>
      </c>
      <c r="I333" s="109" t="s">
        <v>8</v>
      </c>
      <c r="J333" s="138">
        <v>6</v>
      </c>
      <c r="K333" s="109">
        <v>12</v>
      </c>
      <c r="L333" s="109" t="s">
        <v>512</v>
      </c>
      <c r="M333" s="137">
        <f t="shared" si="61"/>
        <v>5.5</v>
      </c>
      <c r="N333" s="133">
        <v>15</v>
      </c>
      <c r="O333" s="132">
        <f t="shared" si="52"/>
        <v>10.25</v>
      </c>
      <c r="P333" s="141"/>
      <c r="Q333" s="137">
        <v>21.548999999999999</v>
      </c>
      <c r="R333" s="119"/>
      <c r="S333" s="119"/>
      <c r="T333" s="119"/>
      <c r="U333" s="119"/>
      <c r="V333" s="119"/>
      <c r="W333" s="120"/>
      <c r="X333" s="121"/>
      <c r="Y333" s="121"/>
      <c r="Z333" s="121"/>
      <c r="AA333" s="121"/>
      <c r="AB333" s="121"/>
      <c r="AC333" s="121"/>
      <c r="AD333" s="121"/>
      <c r="AE333" s="121"/>
      <c r="AF333" s="121"/>
      <c r="AG333" s="121"/>
      <c r="AH333" s="121"/>
      <c r="AI333" s="121"/>
      <c r="AJ333" s="121"/>
      <c r="AK333" s="121"/>
      <c r="AL333" s="121"/>
      <c r="AM333" s="121"/>
      <c r="AN333" s="121"/>
      <c r="AO333" s="120"/>
      <c r="AP333" s="120"/>
      <c r="AQ333" s="120"/>
      <c r="AR333" s="120"/>
      <c r="AS333" s="120"/>
      <c r="AT333" s="121"/>
      <c r="AU333" s="121"/>
      <c r="AV333" s="121"/>
      <c r="AW333" s="133"/>
      <c r="AX333" s="119"/>
      <c r="AY333" s="122"/>
      <c r="AZ333" s="121"/>
      <c r="BA333" s="120"/>
      <c r="BB333" s="121"/>
      <c r="BC333" s="121"/>
      <c r="BD333" s="121"/>
      <c r="BE333" s="120"/>
      <c r="BF333" s="120"/>
      <c r="BG333" s="120"/>
      <c r="BH333" s="120"/>
      <c r="BI333" s="119"/>
      <c r="BJ333" s="119"/>
      <c r="BK333" s="121"/>
      <c r="BL333" s="121"/>
      <c r="BM333" s="121"/>
      <c r="BN333" s="121"/>
      <c r="BO333" s="121"/>
      <c r="BP333" s="121"/>
      <c r="BQ333" s="121"/>
      <c r="BR333" s="121"/>
      <c r="BS333" s="134"/>
      <c r="BT333" s="109"/>
      <c r="BU333" s="135">
        <f>VLOOKUP(D333,EXPLORACION!$A$2:$P$529,15,FALSE)</f>
        <v>4961559.273</v>
      </c>
      <c r="BV333" s="135">
        <f>VLOOKUP(D333,EXPLORACION!$A$2:$P$529,16,FALSE)</f>
        <v>2171457.3949000002</v>
      </c>
    </row>
    <row r="334" spans="1:75" s="123" customFormat="1" hidden="1">
      <c r="A334" s="130" t="str">
        <f t="shared" si="53"/>
        <v>DEI5P3E2M3</v>
      </c>
      <c r="B334" s="130" t="str">
        <f t="shared" si="54"/>
        <v>DEI5P3E2</v>
      </c>
      <c r="C334" s="130" t="str">
        <f t="shared" si="58"/>
        <v>DEI5P3M3</v>
      </c>
      <c r="D334" s="130" t="str">
        <f t="shared" si="59"/>
        <v>DEI5P3</v>
      </c>
      <c r="E334" s="130" t="str">
        <f t="shared" si="60"/>
        <v>DEI5</v>
      </c>
      <c r="F334" s="131" t="s">
        <v>584</v>
      </c>
      <c r="G334" s="131">
        <v>5</v>
      </c>
      <c r="H334" s="109">
        <v>3</v>
      </c>
      <c r="I334" s="109" t="s">
        <v>8</v>
      </c>
      <c r="J334" s="109">
        <v>2</v>
      </c>
      <c r="K334" s="109">
        <v>3</v>
      </c>
      <c r="L334" s="109" t="s">
        <v>221</v>
      </c>
      <c r="M334" s="137">
        <f t="shared" si="61"/>
        <v>15</v>
      </c>
      <c r="N334" s="133">
        <v>1.7</v>
      </c>
      <c r="O334" s="132">
        <f t="shared" si="52"/>
        <v>8.35</v>
      </c>
      <c r="P334" s="141"/>
      <c r="Q334" s="137">
        <v>21.179600000000001</v>
      </c>
      <c r="R334" s="119"/>
      <c r="S334" s="119"/>
      <c r="T334" s="119"/>
      <c r="U334" s="119"/>
      <c r="V334" s="119"/>
      <c r="W334" s="120"/>
      <c r="X334" s="121"/>
      <c r="Y334" s="121"/>
      <c r="Z334" s="121"/>
      <c r="AA334" s="121"/>
      <c r="AB334" s="121"/>
      <c r="AC334" s="121"/>
      <c r="AD334" s="121"/>
      <c r="AE334" s="121"/>
      <c r="AF334" s="121"/>
      <c r="AG334" s="121"/>
      <c r="AH334" s="121"/>
      <c r="AI334" s="121"/>
      <c r="AJ334" s="121"/>
      <c r="AK334" s="121"/>
      <c r="AL334" s="121"/>
      <c r="AM334" s="121"/>
      <c r="AN334" s="121"/>
      <c r="AO334" s="120"/>
      <c r="AP334" s="120"/>
      <c r="AQ334" s="120"/>
      <c r="AR334" s="120"/>
      <c r="AS334" s="120"/>
      <c r="AT334" s="121"/>
      <c r="AU334" s="121"/>
      <c r="AV334" s="121"/>
      <c r="AW334" s="133"/>
      <c r="AX334" s="119"/>
      <c r="AY334" s="122">
        <v>7.19</v>
      </c>
      <c r="AZ334" s="121"/>
      <c r="BA334" s="120"/>
      <c r="BB334" s="121"/>
      <c r="BC334" s="121"/>
      <c r="BD334" s="121"/>
      <c r="BE334" s="120"/>
      <c r="BF334" s="120"/>
      <c r="BG334" s="120"/>
      <c r="BH334" s="120"/>
      <c r="BI334" s="119"/>
      <c r="BJ334" s="119"/>
      <c r="BK334" s="121"/>
      <c r="BL334" s="121"/>
      <c r="BM334" s="121"/>
      <c r="BN334" s="121"/>
      <c r="BO334" s="121"/>
      <c r="BP334" s="121"/>
      <c r="BQ334" s="121"/>
      <c r="BR334" s="121"/>
      <c r="BS334" s="134"/>
      <c r="BT334" s="109"/>
      <c r="BU334" s="135">
        <f>VLOOKUP(D334,EXPLORACION!$A$2:$P$529,15,FALSE)</f>
        <v>4961550.6546</v>
      </c>
      <c r="BV334" s="135">
        <f>VLOOKUP(D334,EXPLORACION!$A$2:$P$529,16,FALSE)</f>
        <v>2171445.1224000002</v>
      </c>
    </row>
    <row r="335" spans="1:75" s="123" customFormat="1" hidden="1">
      <c r="A335" s="130" t="str">
        <f t="shared" si="53"/>
        <v>DEI5P4E3M3</v>
      </c>
      <c r="B335" s="130" t="str">
        <f t="shared" si="54"/>
        <v>DEI5P4E3</v>
      </c>
      <c r="C335" s="130" t="str">
        <f t="shared" si="58"/>
        <v>DEI5P4M3</v>
      </c>
      <c r="D335" s="130" t="str">
        <f t="shared" si="59"/>
        <v>DEI5P4</v>
      </c>
      <c r="E335" s="130" t="str">
        <f t="shared" si="60"/>
        <v>DEI5</v>
      </c>
      <c r="F335" s="131" t="s">
        <v>584</v>
      </c>
      <c r="G335" s="131">
        <v>5</v>
      </c>
      <c r="H335" s="109">
        <v>4</v>
      </c>
      <c r="I335" s="109" t="s">
        <v>8</v>
      </c>
      <c r="J335" s="138">
        <v>3</v>
      </c>
      <c r="K335" s="109">
        <v>3</v>
      </c>
      <c r="L335" s="109" t="s">
        <v>512</v>
      </c>
      <c r="M335" s="137">
        <f t="shared" si="61"/>
        <v>1.7</v>
      </c>
      <c r="N335" s="133">
        <v>4</v>
      </c>
      <c r="O335" s="132">
        <f t="shared" si="52"/>
        <v>2.85</v>
      </c>
      <c r="P335" s="141"/>
      <c r="Q335" s="137">
        <v>20.940999999999999</v>
      </c>
      <c r="R335" s="142"/>
      <c r="S335" s="142"/>
      <c r="T335" s="142"/>
      <c r="U335" s="119"/>
      <c r="V335" s="119"/>
      <c r="W335" s="120"/>
      <c r="X335" s="121"/>
      <c r="Y335" s="121"/>
      <c r="Z335" s="121"/>
      <c r="AA335" s="121"/>
      <c r="AB335" s="121"/>
      <c r="AC335" s="121"/>
      <c r="AD335" s="121"/>
      <c r="AE335" s="121"/>
      <c r="AF335" s="121"/>
      <c r="AG335" s="121"/>
      <c r="AH335" s="121"/>
      <c r="AI335" s="121"/>
      <c r="AJ335" s="121"/>
      <c r="AK335" s="121"/>
      <c r="AL335" s="121"/>
      <c r="AM335" s="121"/>
      <c r="AN335" s="121"/>
      <c r="AO335" s="120"/>
      <c r="AP335" s="120"/>
      <c r="AQ335" s="120"/>
      <c r="AR335" s="120"/>
      <c r="AS335" s="120"/>
      <c r="AT335" s="121"/>
      <c r="AU335" s="121"/>
      <c r="AV335" s="121"/>
      <c r="AW335" s="133">
        <v>0.71</v>
      </c>
      <c r="AX335" s="119"/>
      <c r="AY335" s="122"/>
      <c r="AZ335" s="121"/>
      <c r="BA335" s="120"/>
      <c r="BB335" s="121"/>
      <c r="BC335" s="121"/>
      <c r="BD335" s="121"/>
      <c r="BE335" s="120"/>
      <c r="BF335" s="120"/>
      <c r="BG335" s="120"/>
      <c r="BH335" s="120"/>
      <c r="BI335" s="119"/>
      <c r="BJ335" s="119"/>
      <c r="BK335" s="121"/>
      <c r="BL335" s="121"/>
      <c r="BM335" s="121"/>
      <c r="BN335" s="121"/>
      <c r="BO335" s="121"/>
      <c r="BP335" s="121"/>
      <c r="BQ335" s="121"/>
      <c r="BR335" s="121"/>
      <c r="BS335" s="134"/>
      <c r="BT335" s="109"/>
      <c r="BU335" s="135">
        <f>VLOOKUP(D335,EXPLORACION!$A$2:$P$529,15,FALSE)</f>
        <v>4961559.273</v>
      </c>
      <c r="BV335" s="135">
        <f>VLOOKUP(D335,EXPLORACION!$A$2:$P$529,16,FALSE)</f>
        <v>2171457.3949000002</v>
      </c>
    </row>
    <row r="336" spans="1:75" s="123" customFormat="1" hidden="1">
      <c r="A336" s="130" t="str">
        <f t="shared" si="53"/>
        <v>DEI5P4E5M10</v>
      </c>
      <c r="B336" s="130" t="str">
        <f t="shared" si="54"/>
        <v>DEI5P4E5</v>
      </c>
      <c r="C336" s="130" t="str">
        <f t="shared" si="58"/>
        <v>DEI5P4M10</v>
      </c>
      <c r="D336" s="130" t="str">
        <f t="shared" si="59"/>
        <v>DEI5P4</v>
      </c>
      <c r="E336" s="130" t="str">
        <f t="shared" si="60"/>
        <v>DEI5</v>
      </c>
      <c r="F336" s="131" t="s">
        <v>584</v>
      </c>
      <c r="G336" s="131">
        <v>5</v>
      </c>
      <c r="H336" s="109">
        <v>4</v>
      </c>
      <c r="I336" s="109" t="s">
        <v>8</v>
      </c>
      <c r="J336" s="138">
        <v>5</v>
      </c>
      <c r="K336" s="109">
        <v>10</v>
      </c>
      <c r="L336" s="109" t="s">
        <v>221</v>
      </c>
      <c r="M336" s="137">
        <f t="shared" si="61"/>
        <v>4</v>
      </c>
      <c r="N336" s="133">
        <v>12</v>
      </c>
      <c r="O336" s="132">
        <f t="shared" si="52"/>
        <v>8</v>
      </c>
      <c r="P336" s="141"/>
      <c r="Q336" s="137">
        <v>19.806999999999999</v>
      </c>
      <c r="R336" s="119"/>
      <c r="S336" s="119"/>
      <c r="T336" s="119"/>
      <c r="U336" s="119"/>
      <c r="V336" s="119"/>
      <c r="W336" s="120"/>
      <c r="X336" s="121"/>
      <c r="Y336" s="121"/>
      <c r="Z336" s="121"/>
      <c r="AA336" s="121"/>
      <c r="AB336" s="121"/>
      <c r="AC336" s="121"/>
      <c r="AD336" s="121"/>
      <c r="AE336" s="121"/>
      <c r="AF336" s="121"/>
      <c r="AG336" s="121"/>
      <c r="AH336" s="121"/>
      <c r="AI336" s="121"/>
      <c r="AJ336" s="121"/>
      <c r="AK336" s="121"/>
      <c r="AL336" s="121"/>
      <c r="AM336" s="121"/>
      <c r="AN336" s="121"/>
      <c r="AO336" s="120"/>
      <c r="AP336" s="120"/>
      <c r="AQ336" s="120"/>
      <c r="AR336" s="120"/>
      <c r="AS336" s="120"/>
      <c r="AT336" s="121"/>
      <c r="AU336" s="121"/>
      <c r="AV336" s="121"/>
      <c r="AW336" s="133"/>
      <c r="AX336" s="119"/>
      <c r="AY336" s="122"/>
      <c r="AZ336" s="121"/>
      <c r="BA336" s="120"/>
      <c r="BB336" s="121"/>
      <c r="BC336" s="121"/>
      <c r="BD336" s="121"/>
      <c r="BE336" s="120"/>
      <c r="BF336" s="120"/>
      <c r="BG336" s="120"/>
      <c r="BH336" s="120"/>
      <c r="BI336" s="119"/>
      <c r="BJ336" s="119"/>
      <c r="BK336" s="121"/>
      <c r="BL336" s="121"/>
      <c r="BM336" s="121"/>
      <c r="BN336" s="121"/>
      <c r="BO336" s="121"/>
      <c r="BP336" s="121"/>
      <c r="BQ336" s="121"/>
      <c r="BR336" s="121"/>
      <c r="BS336" s="134"/>
      <c r="BT336" s="109"/>
      <c r="BU336" s="135">
        <f>VLOOKUP(D336,EXPLORACION!$A$2:$P$529,15,FALSE)</f>
        <v>4961559.273</v>
      </c>
      <c r="BV336" s="135">
        <f>VLOOKUP(D336,EXPLORACION!$A$2:$P$529,16,FALSE)</f>
        <v>2171457.3949000002</v>
      </c>
    </row>
    <row r="337" spans="1:74" s="123" customFormat="1" hidden="1">
      <c r="A337" s="130" t="str">
        <f t="shared" si="53"/>
        <v>DEI5P4E5M9</v>
      </c>
      <c r="B337" s="130" t="str">
        <f t="shared" si="54"/>
        <v>DEI5P4E5</v>
      </c>
      <c r="C337" s="130" t="str">
        <f t="shared" si="58"/>
        <v>DEI5P4M9</v>
      </c>
      <c r="D337" s="130" t="str">
        <f t="shared" si="59"/>
        <v>DEI5P4</v>
      </c>
      <c r="E337" s="130" t="str">
        <f t="shared" si="60"/>
        <v>DEI5</v>
      </c>
      <c r="F337" s="131" t="s">
        <v>584</v>
      </c>
      <c r="G337" s="131">
        <v>5</v>
      </c>
      <c r="H337" s="109">
        <v>4</v>
      </c>
      <c r="I337" s="109" t="s">
        <v>8</v>
      </c>
      <c r="J337" s="138">
        <v>5</v>
      </c>
      <c r="K337" s="109">
        <v>9</v>
      </c>
      <c r="L337" s="109" t="s">
        <v>221</v>
      </c>
      <c r="M337" s="137">
        <f t="shared" si="61"/>
        <v>12</v>
      </c>
      <c r="N337" s="133">
        <v>10.5</v>
      </c>
      <c r="O337" s="132">
        <f t="shared" si="52"/>
        <v>11.25</v>
      </c>
      <c r="P337" s="141"/>
      <c r="Q337" s="137">
        <v>18.350999999999999</v>
      </c>
      <c r="R337" s="142"/>
      <c r="S337" s="142"/>
      <c r="T337" s="142"/>
      <c r="U337" s="119"/>
      <c r="V337" s="119"/>
      <c r="W337" s="120"/>
      <c r="X337" s="121"/>
      <c r="Y337" s="121"/>
      <c r="Z337" s="121"/>
      <c r="AA337" s="121"/>
      <c r="AB337" s="121"/>
      <c r="AC337" s="121"/>
      <c r="AD337" s="121"/>
      <c r="AE337" s="121"/>
      <c r="AF337" s="121"/>
      <c r="AG337" s="121"/>
      <c r="AH337" s="121"/>
      <c r="AI337" s="121"/>
      <c r="AJ337" s="121"/>
      <c r="AK337" s="121"/>
      <c r="AL337" s="121"/>
      <c r="AM337" s="121"/>
      <c r="AN337" s="121"/>
      <c r="AO337" s="120"/>
      <c r="AP337" s="120"/>
      <c r="AQ337" s="120"/>
      <c r="AR337" s="120"/>
      <c r="AS337" s="120"/>
      <c r="AT337" s="121"/>
      <c r="AU337" s="121"/>
      <c r="AV337" s="121"/>
      <c r="AW337" s="133"/>
      <c r="AX337" s="119"/>
      <c r="AY337" s="122"/>
      <c r="AZ337" s="121"/>
      <c r="BA337" s="120"/>
      <c r="BB337" s="121"/>
      <c r="BC337" s="121"/>
      <c r="BD337" s="121"/>
      <c r="BE337" s="120"/>
      <c r="BF337" s="120"/>
      <c r="BG337" s="120"/>
      <c r="BH337" s="120"/>
      <c r="BI337" s="119"/>
      <c r="BJ337" s="119"/>
      <c r="BK337" s="121"/>
      <c r="BL337" s="121"/>
      <c r="BM337" s="121"/>
      <c r="BN337" s="121"/>
      <c r="BO337" s="121"/>
      <c r="BP337" s="121"/>
      <c r="BQ337" s="121"/>
      <c r="BR337" s="121"/>
      <c r="BS337" s="134"/>
      <c r="BT337" s="109"/>
      <c r="BU337" s="135">
        <f>VLOOKUP(D337,EXPLORACION!$A$2:$P$529,15,FALSE)</f>
        <v>4961559.273</v>
      </c>
      <c r="BV337" s="135">
        <f>VLOOKUP(D337,EXPLORACION!$A$2:$P$529,16,FALSE)</f>
        <v>2171457.3949000002</v>
      </c>
    </row>
    <row r="338" spans="1:74" s="123" customFormat="1" hidden="1">
      <c r="A338" s="130" t="str">
        <f t="shared" si="53"/>
        <v>DEI5P4E6M11</v>
      </c>
      <c r="B338" s="130" t="str">
        <f t="shared" si="54"/>
        <v>DEI5P4E6</v>
      </c>
      <c r="C338" s="130" t="str">
        <f t="shared" si="58"/>
        <v>DEI5P4M11</v>
      </c>
      <c r="D338" s="130" t="str">
        <f t="shared" si="59"/>
        <v>DEI5P4</v>
      </c>
      <c r="E338" s="130" t="str">
        <f t="shared" si="60"/>
        <v>DEI5</v>
      </c>
      <c r="F338" s="131" t="s">
        <v>584</v>
      </c>
      <c r="G338" s="131">
        <v>5</v>
      </c>
      <c r="H338" s="109">
        <v>4</v>
      </c>
      <c r="I338" s="109" t="s">
        <v>8</v>
      </c>
      <c r="J338" s="138">
        <v>6</v>
      </c>
      <c r="K338" s="109">
        <v>11</v>
      </c>
      <c r="L338" s="109" t="s">
        <v>221</v>
      </c>
      <c r="M338" s="137">
        <f t="shared" si="61"/>
        <v>10.5</v>
      </c>
      <c r="N338" s="133">
        <v>13.5</v>
      </c>
      <c r="O338" s="132">
        <f t="shared" si="52"/>
        <v>12</v>
      </c>
      <c r="P338" s="141"/>
      <c r="Q338" s="137">
        <v>4.6726000000000001</v>
      </c>
      <c r="R338" s="119"/>
      <c r="S338" s="119"/>
      <c r="T338" s="119"/>
      <c r="U338" s="119"/>
      <c r="V338" s="119"/>
      <c r="W338" s="120"/>
      <c r="X338" s="121"/>
      <c r="Y338" s="121"/>
      <c r="Z338" s="121"/>
      <c r="AA338" s="121"/>
      <c r="AB338" s="121"/>
      <c r="AC338" s="121"/>
      <c r="AD338" s="121"/>
      <c r="AE338" s="121"/>
      <c r="AF338" s="121"/>
      <c r="AG338" s="121"/>
      <c r="AH338" s="121"/>
      <c r="AI338" s="121"/>
      <c r="AJ338" s="121"/>
      <c r="AK338" s="121"/>
      <c r="AL338" s="121"/>
      <c r="AM338" s="121"/>
      <c r="AN338" s="121"/>
      <c r="AO338" s="120"/>
      <c r="AP338" s="120"/>
      <c r="AQ338" s="120"/>
      <c r="AR338" s="120"/>
      <c r="AS338" s="120"/>
      <c r="AT338" s="121"/>
      <c r="AU338" s="121"/>
      <c r="AV338" s="121"/>
      <c r="AW338" s="133"/>
      <c r="AX338" s="119"/>
      <c r="AY338" s="122"/>
      <c r="AZ338" s="121"/>
      <c r="BA338" s="120"/>
      <c r="BB338" s="121"/>
      <c r="BC338" s="121"/>
      <c r="BD338" s="121"/>
      <c r="BE338" s="120"/>
      <c r="BF338" s="120"/>
      <c r="BG338" s="120"/>
      <c r="BH338" s="120"/>
      <c r="BI338" s="119"/>
      <c r="BJ338" s="119"/>
      <c r="BK338" s="121"/>
      <c r="BL338" s="121"/>
      <c r="BM338" s="121"/>
      <c r="BN338" s="121"/>
      <c r="BO338" s="121"/>
      <c r="BP338" s="121"/>
      <c r="BQ338" s="121"/>
      <c r="BR338" s="121"/>
      <c r="BS338" s="134"/>
      <c r="BT338" s="109"/>
      <c r="BU338" s="135">
        <f>VLOOKUP(D338,EXPLORACION!$A$2:$P$529,15,FALSE)</f>
        <v>4961559.273</v>
      </c>
      <c r="BV338" s="135">
        <f>VLOOKUP(D338,EXPLORACION!$A$2:$P$529,16,FALSE)</f>
        <v>2171457.3949000002</v>
      </c>
    </row>
    <row r="339" spans="1:74" s="123" customFormat="1" hidden="1">
      <c r="A339" s="130" t="str">
        <f t="shared" si="53"/>
        <v>DEI5P2E1M1</v>
      </c>
      <c r="B339" s="130" t="str">
        <f t="shared" si="54"/>
        <v>DEI5P2E1</v>
      </c>
      <c r="C339" s="130" t="str">
        <f t="shared" si="58"/>
        <v>DEI5P2M1</v>
      </c>
      <c r="D339" s="130" t="str">
        <f t="shared" si="59"/>
        <v>DEI5P2</v>
      </c>
      <c r="E339" s="130" t="str">
        <f t="shared" si="60"/>
        <v>DEI5</v>
      </c>
      <c r="F339" s="131" t="s">
        <v>584</v>
      </c>
      <c r="G339" s="131">
        <v>5</v>
      </c>
      <c r="H339" s="109">
        <v>2</v>
      </c>
      <c r="I339" s="109" t="s">
        <v>8</v>
      </c>
      <c r="J339" s="109">
        <v>1</v>
      </c>
      <c r="K339" s="109">
        <v>1</v>
      </c>
      <c r="L339" s="109" t="s">
        <v>512</v>
      </c>
      <c r="M339" s="137">
        <v>0</v>
      </c>
      <c r="N339" s="133">
        <v>0.2</v>
      </c>
      <c r="O339" s="132">
        <f t="shared" ref="O339:O402" si="62">AVERAGE(M339:N339)</f>
        <v>0.1</v>
      </c>
      <c r="P339" s="141"/>
      <c r="Q339" s="133"/>
      <c r="R339" s="119"/>
      <c r="S339" s="119"/>
      <c r="T339" s="119"/>
      <c r="U339" s="119"/>
      <c r="V339" s="119"/>
      <c r="W339" s="120"/>
      <c r="X339" s="121"/>
      <c r="Y339" s="121"/>
      <c r="Z339" s="121"/>
      <c r="AA339" s="121"/>
      <c r="AB339" s="121"/>
      <c r="AC339" s="121"/>
      <c r="AD339" s="121"/>
      <c r="AE339" s="121"/>
      <c r="AF339" s="121"/>
      <c r="AG339" s="121"/>
      <c r="AH339" s="121"/>
      <c r="AI339" s="121"/>
      <c r="AJ339" s="121"/>
      <c r="AK339" s="121"/>
      <c r="AL339" s="121"/>
      <c r="AM339" s="121"/>
      <c r="AN339" s="121"/>
      <c r="AO339" s="120"/>
      <c r="AP339" s="120"/>
      <c r="AQ339" s="120"/>
      <c r="AR339" s="120"/>
      <c r="AS339" s="120"/>
      <c r="AT339" s="121"/>
      <c r="AU339" s="121"/>
      <c r="AV339" s="121"/>
      <c r="AW339" s="133"/>
      <c r="AX339" s="119"/>
      <c r="AY339" s="122"/>
      <c r="AZ339" s="121"/>
      <c r="BA339" s="120"/>
      <c r="BB339" s="121"/>
      <c r="BC339" s="121"/>
      <c r="BD339" s="121"/>
      <c r="BE339" s="120"/>
      <c r="BF339" s="120"/>
      <c r="BG339" s="120"/>
      <c r="BH339" s="120"/>
      <c r="BI339" s="119"/>
      <c r="BJ339" s="119"/>
      <c r="BK339" s="121"/>
      <c r="BL339" s="121"/>
      <c r="BM339" s="121"/>
      <c r="BN339" s="121"/>
      <c r="BO339" s="121"/>
      <c r="BP339" s="121"/>
      <c r="BQ339" s="121"/>
      <c r="BR339" s="121"/>
      <c r="BS339" s="134"/>
      <c r="BT339" s="109"/>
      <c r="BU339" s="135">
        <f>VLOOKUP(D339,EXPLORACION!$A$2:$P$529,15,FALSE)</f>
        <v>4961547.2780999998</v>
      </c>
      <c r="BV339" s="135">
        <f>VLOOKUP(D339,EXPLORACION!$A$2:$P$529,16,FALSE)</f>
        <v>2171455.8673</v>
      </c>
    </row>
    <row r="340" spans="1:74" s="123" customFormat="1" hidden="1">
      <c r="A340" s="130" t="str">
        <f t="shared" si="53"/>
        <v>APP6P1E1M1</v>
      </c>
      <c r="B340" s="130" t="str">
        <f t="shared" si="54"/>
        <v>APP6P1E1</v>
      </c>
      <c r="C340" s="130" t="str">
        <f t="shared" si="58"/>
        <v>APP6P1M1</v>
      </c>
      <c r="D340" s="130" t="str">
        <f t="shared" si="59"/>
        <v>APP6P1</v>
      </c>
      <c r="E340" s="130" t="str">
        <f t="shared" si="60"/>
        <v>APP6</v>
      </c>
      <c r="F340" s="131" t="s">
        <v>654</v>
      </c>
      <c r="G340" s="131">
        <v>6</v>
      </c>
      <c r="H340" s="109">
        <v>1</v>
      </c>
      <c r="I340" s="109" t="s">
        <v>8</v>
      </c>
      <c r="J340" s="138">
        <v>1</v>
      </c>
      <c r="K340" s="138">
        <v>1</v>
      </c>
      <c r="L340" s="109"/>
      <c r="M340" s="137">
        <v>0</v>
      </c>
      <c r="N340" s="133">
        <v>0.2</v>
      </c>
      <c r="O340" s="132">
        <f t="shared" si="62"/>
        <v>0.1</v>
      </c>
      <c r="P340" s="119" t="s">
        <v>673</v>
      </c>
      <c r="Q340" s="119" t="s">
        <v>675</v>
      </c>
      <c r="R340" s="119" t="s">
        <v>685</v>
      </c>
      <c r="S340" s="119" t="s">
        <v>695</v>
      </c>
      <c r="T340" s="119" t="s">
        <v>706</v>
      </c>
      <c r="U340" s="119"/>
      <c r="V340" s="119"/>
      <c r="W340" s="120"/>
      <c r="X340" s="121"/>
      <c r="Y340" s="121"/>
      <c r="Z340" s="121"/>
      <c r="AA340" s="121"/>
      <c r="AB340" s="121"/>
      <c r="AC340" s="121"/>
      <c r="AD340" s="121"/>
      <c r="AE340" s="121"/>
      <c r="AF340" s="121"/>
      <c r="AG340" s="121"/>
      <c r="AH340" s="121"/>
      <c r="AI340" s="121"/>
      <c r="AJ340" s="121"/>
      <c r="AK340" s="121"/>
      <c r="AL340" s="121"/>
      <c r="AM340" s="121"/>
      <c r="AN340" s="121"/>
      <c r="AO340" s="120"/>
      <c r="AP340" s="120"/>
      <c r="AQ340" s="120"/>
      <c r="AR340" s="120"/>
      <c r="AS340" s="120"/>
      <c r="AT340" s="121"/>
      <c r="AU340" s="121"/>
      <c r="AV340" s="121"/>
      <c r="AW340" s="133"/>
      <c r="AX340" s="119"/>
      <c r="AY340" s="122"/>
      <c r="AZ340" s="121"/>
      <c r="BA340" s="120"/>
      <c r="BB340" s="121"/>
      <c r="BC340" s="121"/>
      <c r="BD340" s="121"/>
      <c r="BE340" s="120"/>
      <c r="BF340" s="120"/>
      <c r="BG340" s="120"/>
      <c r="BH340" s="120"/>
      <c r="BI340" s="119"/>
      <c r="BJ340" s="119"/>
      <c r="BK340" s="121"/>
      <c r="BL340" s="121"/>
      <c r="BM340" s="121"/>
      <c r="BN340" s="121"/>
      <c r="BO340" s="121"/>
      <c r="BP340" s="121"/>
      <c r="BQ340" s="121"/>
      <c r="BR340" s="121"/>
      <c r="BS340" s="134"/>
      <c r="BT340" s="109"/>
      <c r="BU340" s="135">
        <f>VLOOKUP(D340,EXPLORACION!$A$2:$P$529,15,FALSE)</f>
        <v>4960902.7958000004</v>
      </c>
      <c r="BV340" s="135">
        <f>VLOOKUP(D340,EXPLORACION!$A$2:$P$529,16,FALSE)</f>
        <v>2170626.2834000001</v>
      </c>
    </row>
    <row r="341" spans="1:74" s="123" customFormat="1" hidden="1">
      <c r="A341" s="130" t="str">
        <f t="shared" si="53"/>
        <v>APP6P1E5M5</v>
      </c>
      <c r="B341" s="130" t="str">
        <f t="shared" si="54"/>
        <v>APP6P1E5</v>
      </c>
      <c r="C341" s="130" t="str">
        <f t="shared" si="58"/>
        <v>APP6P1M5</v>
      </c>
      <c r="D341" s="130" t="str">
        <f t="shared" si="59"/>
        <v>APP6P1</v>
      </c>
      <c r="E341" s="130" t="str">
        <f t="shared" si="60"/>
        <v>APP6</v>
      </c>
      <c r="F341" s="131" t="s">
        <v>654</v>
      </c>
      <c r="G341" s="131">
        <v>6</v>
      </c>
      <c r="H341" s="109">
        <v>1</v>
      </c>
      <c r="I341" s="109" t="s">
        <v>8</v>
      </c>
      <c r="J341" s="138">
        <v>5</v>
      </c>
      <c r="K341" s="138">
        <v>5</v>
      </c>
      <c r="L341" s="109"/>
      <c r="M341" s="137">
        <f t="shared" ref="M341:M347" si="63">N340</f>
        <v>0.2</v>
      </c>
      <c r="N341" s="133">
        <v>4.5</v>
      </c>
      <c r="O341" s="132">
        <f t="shared" si="62"/>
        <v>2.35</v>
      </c>
      <c r="P341" s="119" t="s">
        <v>285</v>
      </c>
      <c r="Q341" s="119" t="s">
        <v>679</v>
      </c>
      <c r="R341" s="119" t="s">
        <v>688</v>
      </c>
      <c r="S341" s="119" t="s">
        <v>699</v>
      </c>
      <c r="T341" s="119" t="s">
        <v>710</v>
      </c>
      <c r="U341" s="119"/>
      <c r="V341" s="119"/>
      <c r="W341" s="120"/>
      <c r="X341" s="121"/>
      <c r="Y341" s="121"/>
      <c r="Z341" s="121"/>
      <c r="AA341" s="121"/>
      <c r="AB341" s="121"/>
      <c r="AC341" s="121"/>
      <c r="AD341" s="121"/>
      <c r="AE341" s="121"/>
      <c r="AF341" s="121"/>
      <c r="AG341" s="121"/>
      <c r="AH341" s="121"/>
      <c r="AI341" s="121"/>
      <c r="AJ341" s="121"/>
      <c r="AK341" s="121"/>
      <c r="AL341" s="121"/>
      <c r="AM341" s="121"/>
      <c r="AN341" s="121"/>
      <c r="AO341" s="120"/>
      <c r="AP341" s="120"/>
      <c r="AQ341" s="120"/>
      <c r="AR341" s="120"/>
      <c r="AS341" s="120"/>
      <c r="AT341" s="121"/>
      <c r="AU341" s="121"/>
      <c r="AV341" s="121"/>
      <c r="AW341" s="133"/>
      <c r="AX341" s="119"/>
      <c r="AY341" s="122"/>
      <c r="AZ341" s="121"/>
      <c r="BA341" s="120"/>
      <c r="BB341" s="121"/>
      <c r="BC341" s="121"/>
      <c r="BD341" s="121"/>
      <c r="BE341" s="120"/>
      <c r="BF341" s="120"/>
      <c r="BG341" s="120"/>
      <c r="BH341" s="120"/>
      <c r="BI341" s="119"/>
      <c r="BJ341" s="119"/>
      <c r="BK341" s="121"/>
      <c r="BL341" s="121"/>
      <c r="BM341" s="121"/>
      <c r="BN341" s="121"/>
      <c r="BO341" s="121"/>
      <c r="BP341" s="121"/>
      <c r="BQ341" s="121"/>
      <c r="BR341" s="121"/>
      <c r="BS341" s="134"/>
      <c r="BT341" s="109"/>
      <c r="BU341" s="135">
        <f>VLOOKUP(D341,EXPLORACION!$A$2:$P$529,15,FALSE)</f>
        <v>4960902.7958000004</v>
      </c>
      <c r="BV341" s="135">
        <f>VLOOKUP(D341,EXPLORACION!$A$2:$P$529,16,FALSE)</f>
        <v>2170626.2834000001</v>
      </c>
    </row>
    <row r="342" spans="1:74" s="123" customFormat="1" hidden="1">
      <c r="A342" s="130" t="str">
        <f t="shared" si="53"/>
        <v>APP6P1E4M4</v>
      </c>
      <c r="B342" s="130" t="str">
        <f t="shared" si="54"/>
        <v>APP6P1E4</v>
      </c>
      <c r="C342" s="130" t="str">
        <f t="shared" si="58"/>
        <v>APP6P1M4</v>
      </c>
      <c r="D342" s="130" t="str">
        <f t="shared" si="59"/>
        <v>APP6P1</v>
      </c>
      <c r="E342" s="130" t="str">
        <f t="shared" si="60"/>
        <v>APP6</v>
      </c>
      <c r="F342" s="131" t="s">
        <v>654</v>
      </c>
      <c r="G342" s="131">
        <v>6</v>
      </c>
      <c r="H342" s="109">
        <v>1</v>
      </c>
      <c r="I342" s="109" t="s">
        <v>8</v>
      </c>
      <c r="J342" s="138">
        <v>4</v>
      </c>
      <c r="K342" s="138">
        <v>4</v>
      </c>
      <c r="L342" s="109"/>
      <c r="M342" s="137">
        <f t="shared" si="63"/>
        <v>4.5</v>
      </c>
      <c r="N342" s="133">
        <v>3</v>
      </c>
      <c r="O342" s="132">
        <f t="shared" si="62"/>
        <v>3.75</v>
      </c>
      <c r="P342" s="119" t="s">
        <v>285</v>
      </c>
      <c r="Q342" s="119" t="s">
        <v>678</v>
      </c>
      <c r="R342" s="119" t="s">
        <v>719</v>
      </c>
      <c r="S342" s="119" t="s">
        <v>718</v>
      </c>
      <c r="T342" s="119" t="s">
        <v>717</v>
      </c>
      <c r="U342" s="119"/>
      <c r="V342" s="119"/>
      <c r="W342" s="120"/>
      <c r="X342" s="121"/>
      <c r="Y342" s="121"/>
      <c r="Z342" s="121"/>
      <c r="AA342" s="121"/>
      <c r="AB342" s="121"/>
      <c r="AC342" s="121"/>
      <c r="AD342" s="121"/>
      <c r="AE342" s="121"/>
      <c r="AF342" s="121"/>
      <c r="AG342" s="121"/>
      <c r="AH342" s="121"/>
      <c r="AI342" s="121"/>
      <c r="AJ342" s="121"/>
      <c r="AK342" s="121"/>
      <c r="AL342" s="121"/>
      <c r="AM342" s="121"/>
      <c r="AN342" s="121"/>
      <c r="AO342" s="120"/>
      <c r="AP342" s="120"/>
      <c r="AQ342" s="120"/>
      <c r="AR342" s="120"/>
      <c r="AS342" s="120"/>
      <c r="AT342" s="121"/>
      <c r="AU342" s="121"/>
      <c r="AV342" s="121"/>
      <c r="AW342" s="133">
        <v>0.55000000000000004</v>
      </c>
      <c r="AX342" s="119"/>
      <c r="AY342" s="122"/>
      <c r="AZ342" s="121"/>
      <c r="BA342" s="120"/>
      <c r="BB342" s="121"/>
      <c r="BC342" s="121"/>
      <c r="BD342" s="121"/>
      <c r="BE342" s="120"/>
      <c r="BF342" s="120"/>
      <c r="BG342" s="120"/>
      <c r="BH342" s="120"/>
      <c r="BI342" s="119"/>
      <c r="BJ342" s="119"/>
      <c r="BK342" s="121"/>
      <c r="BL342" s="121"/>
      <c r="BM342" s="121"/>
      <c r="BN342" s="121"/>
      <c r="BO342" s="121"/>
      <c r="BP342" s="121"/>
      <c r="BQ342" s="121"/>
      <c r="BR342" s="121"/>
      <c r="BS342" s="134"/>
      <c r="BT342" s="109"/>
      <c r="BU342" s="135">
        <f>VLOOKUP(D342,EXPLORACION!$A$2:$P$529,15,FALSE)</f>
        <v>4960902.7958000004</v>
      </c>
      <c r="BV342" s="135">
        <f>VLOOKUP(D342,EXPLORACION!$A$2:$P$529,16,FALSE)</f>
        <v>2170626.2834000001</v>
      </c>
    </row>
    <row r="343" spans="1:74" s="123" customFormat="1" hidden="1">
      <c r="A343" s="130" t="str">
        <f t="shared" si="53"/>
        <v>APP6P1E10M10</v>
      </c>
      <c r="B343" s="130" t="str">
        <f t="shared" si="54"/>
        <v>APP6P1E10</v>
      </c>
      <c r="C343" s="130" t="str">
        <f t="shared" si="58"/>
        <v>APP6P1M10</v>
      </c>
      <c r="D343" s="130" t="str">
        <f t="shared" si="59"/>
        <v>APP6P1</v>
      </c>
      <c r="E343" s="130" t="str">
        <f t="shared" si="60"/>
        <v>APP6</v>
      </c>
      <c r="F343" s="131" t="s">
        <v>654</v>
      </c>
      <c r="G343" s="131">
        <v>6</v>
      </c>
      <c r="H343" s="109">
        <v>1</v>
      </c>
      <c r="I343" s="109" t="s">
        <v>8</v>
      </c>
      <c r="J343" s="138">
        <v>10</v>
      </c>
      <c r="K343" s="138">
        <v>10</v>
      </c>
      <c r="L343" s="109"/>
      <c r="M343" s="137">
        <f t="shared" si="63"/>
        <v>3</v>
      </c>
      <c r="N343" s="133">
        <v>13</v>
      </c>
      <c r="O343" s="132">
        <f t="shared" si="62"/>
        <v>8</v>
      </c>
      <c r="P343" s="141" t="s">
        <v>284</v>
      </c>
      <c r="Q343" s="119" t="s">
        <v>684</v>
      </c>
      <c r="R343" s="119" t="s">
        <v>693</v>
      </c>
      <c r="S343" s="119" t="s">
        <v>704</v>
      </c>
      <c r="T343" s="119" t="s">
        <v>715</v>
      </c>
      <c r="U343" s="119"/>
      <c r="V343" s="119"/>
      <c r="W343" s="120"/>
      <c r="X343" s="121"/>
      <c r="Y343" s="121"/>
      <c r="Z343" s="121"/>
      <c r="AA343" s="121"/>
      <c r="AB343" s="121"/>
      <c r="AC343" s="121"/>
      <c r="AD343" s="121"/>
      <c r="AE343" s="121"/>
      <c r="AF343" s="121"/>
      <c r="AG343" s="121"/>
      <c r="AH343" s="121"/>
      <c r="AI343" s="121"/>
      <c r="AJ343" s="121"/>
      <c r="AK343" s="121"/>
      <c r="AL343" s="121"/>
      <c r="AM343" s="121"/>
      <c r="AN343" s="121"/>
      <c r="AO343" s="120"/>
      <c r="AP343" s="120"/>
      <c r="AQ343" s="120"/>
      <c r="AR343" s="120"/>
      <c r="AS343" s="120"/>
      <c r="AT343" s="121"/>
      <c r="AU343" s="121"/>
      <c r="AV343" s="121"/>
      <c r="AW343" s="133"/>
      <c r="AX343" s="119"/>
      <c r="AY343" s="122"/>
      <c r="AZ343" s="121"/>
      <c r="BA343" s="120"/>
      <c r="BB343" s="121"/>
      <c r="BC343" s="121"/>
      <c r="BD343" s="121"/>
      <c r="BE343" s="120"/>
      <c r="BF343" s="120"/>
      <c r="BG343" s="120"/>
      <c r="BH343" s="120"/>
      <c r="BI343" s="119"/>
      <c r="BJ343" s="119"/>
      <c r="BK343" s="121"/>
      <c r="BL343" s="121"/>
      <c r="BM343" s="121"/>
      <c r="BN343" s="121"/>
      <c r="BO343" s="121"/>
      <c r="BP343" s="121"/>
      <c r="BQ343" s="121"/>
      <c r="BR343" s="121"/>
      <c r="BS343" s="134"/>
      <c r="BT343" s="109"/>
      <c r="BU343" s="135">
        <f>VLOOKUP(D343,EXPLORACION!$A$2:$P$529,15,FALSE)</f>
        <v>4960902.7958000004</v>
      </c>
      <c r="BV343" s="135">
        <f>VLOOKUP(D343,EXPLORACION!$A$2:$P$529,16,FALSE)</f>
        <v>2170626.2834000001</v>
      </c>
    </row>
    <row r="344" spans="1:74" s="123" customFormat="1" hidden="1">
      <c r="A344" s="130" t="str">
        <f t="shared" si="53"/>
        <v>APP6P1E8M8</v>
      </c>
      <c r="B344" s="130" t="str">
        <f t="shared" si="54"/>
        <v>APP6P1E8</v>
      </c>
      <c r="C344" s="130" t="str">
        <f t="shared" si="58"/>
        <v>APP6P1M8</v>
      </c>
      <c r="D344" s="130" t="str">
        <f t="shared" si="59"/>
        <v>APP6P1</v>
      </c>
      <c r="E344" s="130" t="str">
        <f t="shared" si="60"/>
        <v>APP6</v>
      </c>
      <c r="F344" s="131" t="s">
        <v>654</v>
      </c>
      <c r="G344" s="131">
        <v>6</v>
      </c>
      <c r="H344" s="109">
        <v>1</v>
      </c>
      <c r="I344" s="109" t="s">
        <v>8</v>
      </c>
      <c r="J344" s="138">
        <v>8</v>
      </c>
      <c r="K344" s="138">
        <v>8</v>
      </c>
      <c r="L344" s="109"/>
      <c r="M344" s="137">
        <f t="shared" si="63"/>
        <v>13</v>
      </c>
      <c r="N344" s="133">
        <v>9</v>
      </c>
      <c r="O344" s="132">
        <f t="shared" si="62"/>
        <v>11</v>
      </c>
      <c r="P344" s="141" t="s">
        <v>284</v>
      </c>
      <c r="Q344" s="119" t="s">
        <v>682</v>
      </c>
      <c r="R344" s="119" t="s">
        <v>691</v>
      </c>
      <c r="S344" s="119" t="s">
        <v>702</v>
      </c>
      <c r="T344" s="119" t="s">
        <v>713</v>
      </c>
      <c r="U344" s="119"/>
      <c r="V344" s="119"/>
      <c r="W344" s="120"/>
      <c r="X344" s="121"/>
      <c r="Y344" s="121"/>
      <c r="Z344" s="121"/>
      <c r="AA344" s="121"/>
      <c r="AB344" s="121"/>
      <c r="AC344" s="121"/>
      <c r="AD344" s="121"/>
      <c r="AE344" s="121"/>
      <c r="AF344" s="121"/>
      <c r="AG344" s="121"/>
      <c r="AH344" s="121"/>
      <c r="AI344" s="121"/>
      <c r="AJ344" s="121"/>
      <c r="AK344" s="121"/>
      <c r="AL344" s="121"/>
      <c r="AM344" s="121"/>
      <c r="AN344" s="121"/>
      <c r="AO344" s="120"/>
      <c r="AP344" s="120"/>
      <c r="AQ344" s="120"/>
      <c r="AR344" s="120"/>
      <c r="AS344" s="120"/>
      <c r="AT344" s="121"/>
      <c r="AU344" s="121"/>
      <c r="AV344" s="121"/>
      <c r="AW344" s="133">
        <v>0.78</v>
      </c>
      <c r="AX344" s="119"/>
      <c r="AY344" s="122"/>
      <c r="AZ344" s="121"/>
      <c r="BA344" s="120"/>
      <c r="BB344" s="121"/>
      <c r="BC344" s="121"/>
      <c r="BD344" s="121"/>
      <c r="BE344" s="120"/>
      <c r="BF344" s="120"/>
      <c r="BG344" s="120"/>
      <c r="BH344" s="120"/>
      <c r="BI344" s="119"/>
      <c r="BJ344" s="119"/>
      <c r="BK344" s="121"/>
      <c r="BL344" s="121"/>
      <c r="BM344" s="121"/>
      <c r="BN344" s="121"/>
      <c r="BO344" s="121"/>
      <c r="BP344" s="121"/>
      <c r="BQ344" s="121"/>
      <c r="BR344" s="121"/>
      <c r="BS344" s="134"/>
      <c r="BT344" s="109"/>
      <c r="BU344" s="135">
        <f>VLOOKUP(D344,EXPLORACION!$A$2:$P$529,15,FALSE)</f>
        <v>4960902.7958000004</v>
      </c>
      <c r="BV344" s="135">
        <f>VLOOKUP(D344,EXPLORACION!$A$2:$P$529,16,FALSE)</f>
        <v>2170626.2834000001</v>
      </c>
    </row>
    <row r="345" spans="1:74" s="123" customFormat="1" hidden="1">
      <c r="A345" s="130" t="str">
        <f t="shared" ref="A345:A408" si="64">CONCATENATE(F345,G345,I345,H345,"E",J345,"M",K345)</f>
        <v>APP6P1E7M7</v>
      </c>
      <c r="B345" s="130" t="str">
        <f t="shared" ref="B345:B408" si="65">CONCATENATE(F345,G345,I345,H345,"E",J345)</f>
        <v>APP6P1E7</v>
      </c>
      <c r="C345" s="130" t="str">
        <f t="shared" si="58"/>
        <v>APP6P1M7</v>
      </c>
      <c r="D345" s="130" t="str">
        <f t="shared" si="59"/>
        <v>APP6P1</v>
      </c>
      <c r="E345" s="130" t="str">
        <f t="shared" si="60"/>
        <v>APP6</v>
      </c>
      <c r="F345" s="131" t="s">
        <v>654</v>
      </c>
      <c r="G345" s="131">
        <v>6</v>
      </c>
      <c r="H345" s="109">
        <v>1</v>
      </c>
      <c r="I345" s="109" t="s">
        <v>8</v>
      </c>
      <c r="J345" s="138">
        <v>7</v>
      </c>
      <c r="K345" s="138">
        <v>7</v>
      </c>
      <c r="L345" s="109"/>
      <c r="M345" s="137">
        <f t="shared" si="63"/>
        <v>9</v>
      </c>
      <c r="N345" s="133">
        <v>7.5</v>
      </c>
      <c r="O345" s="132">
        <f t="shared" si="62"/>
        <v>8.25</v>
      </c>
      <c r="P345" s="141" t="s">
        <v>286</v>
      </c>
      <c r="Q345" s="119" t="s">
        <v>681</v>
      </c>
      <c r="R345" s="119" t="s">
        <v>690</v>
      </c>
      <c r="S345" s="119" t="s">
        <v>701</v>
      </c>
      <c r="T345" s="119" t="s">
        <v>712</v>
      </c>
      <c r="U345" s="119"/>
      <c r="V345" s="119"/>
      <c r="W345" s="120"/>
      <c r="X345" s="121"/>
      <c r="Y345" s="121"/>
      <c r="Z345" s="121"/>
      <c r="AA345" s="121"/>
      <c r="AB345" s="121"/>
      <c r="AC345" s="121"/>
      <c r="AD345" s="121"/>
      <c r="AE345" s="121"/>
      <c r="AF345" s="121"/>
      <c r="AG345" s="121"/>
      <c r="AH345" s="121"/>
      <c r="AI345" s="121"/>
      <c r="AJ345" s="121"/>
      <c r="AK345" s="121"/>
      <c r="AL345" s="121"/>
      <c r="AM345" s="121"/>
      <c r="AN345" s="121"/>
      <c r="AO345" s="120"/>
      <c r="AP345" s="120"/>
      <c r="AQ345" s="120"/>
      <c r="AR345" s="120"/>
      <c r="AS345" s="120"/>
      <c r="AT345" s="121"/>
      <c r="AU345" s="121"/>
      <c r="AV345" s="121"/>
      <c r="AW345" s="133"/>
      <c r="AX345" s="119"/>
      <c r="AY345" s="122"/>
      <c r="AZ345" s="121"/>
      <c r="BA345" s="120"/>
      <c r="BB345" s="121"/>
      <c r="BC345" s="121"/>
      <c r="BD345" s="121"/>
      <c r="BE345" s="120"/>
      <c r="BF345" s="120"/>
      <c r="BG345" s="120"/>
      <c r="BH345" s="120"/>
      <c r="BI345" s="119"/>
      <c r="BJ345" s="119"/>
      <c r="BK345" s="121"/>
      <c r="BL345" s="121"/>
      <c r="BM345" s="121"/>
      <c r="BN345" s="121"/>
      <c r="BO345" s="121"/>
      <c r="BP345" s="121"/>
      <c r="BQ345" s="121"/>
      <c r="BR345" s="121"/>
      <c r="BS345" s="134"/>
      <c r="BT345" s="109"/>
      <c r="BU345" s="135">
        <f>VLOOKUP(D345,EXPLORACION!$A$2:$P$529,15,FALSE)</f>
        <v>4960902.7958000004</v>
      </c>
      <c r="BV345" s="135">
        <f>VLOOKUP(D345,EXPLORACION!$A$2:$P$529,16,FALSE)</f>
        <v>2170626.2834000001</v>
      </c>
    </row>
    <row r="346" spans="1:74" s="123" customFormat="1" hidden="1">
      <c r="A346" s="130" t="str">
        <f t="shared" si="64"/>
        <v>APP6P1E9M9</v>
      </c>
      <c r="B346" s="130" t="str">
        <f t="shared" si="65"/>
        <v>APP6P1E9</v>
      </c>
      <c r="C346" s="130" t="str">
        <f t="shared" si="58"/>
        <v>APP6P1M9</v>
      </c>
      <c r="D346" s="130" t="str">
        <f t="shared" si="59"/>
        <v>APP6P1</v>
      </c>
      <c r="E346" s="130" t="str">
        <f t="shared" si="60"/>
        <v>APP6</v>
      </c>
      <c r="F346" s="131" t="s">
        <v>654</v>
      </c>
      <c r="G346" s="131">
        <v>6</v>
      </c>
      <c r="H346" s="109">
        <v>1</v>
      </c>
      <c r="I346" s="109" t="s">
        <v>8</v>
      </c>
      <c r="J346" s="138">
        <v>9</v>
      </c>
      <c r="K346" s="138">
        <v>9</v>
      </c>
      <c r="L346" s="109"/>
      <c r="M346" s="137">
        <f t="shared" si="63"/>
        <v>7.5</v>
      </c>
      <c r="N346" s="133">
        <v>11</v>
      </c>
      <c r="O346" s="132">
        <f t="shared" si="62"/>
        <v>9.25</v>
      </c>
      <c r="P346" s="141" t="s">
        <v>295</v>
      </c>
      <c r="Q346" s="119" t="s">
        <v>683</v>
      </c>
      <c r="R346" s="119" t="s">
        <v>692</v>
      </c>
      <c r="S346" s="119" t="s">
        <v>703</v>
      </c>
      <c r="T346" s="119" t="s">
        <v>714</v>
      </c>
      <c r="U346" s="119"/>
      <c r="V346" s="119"/>
      <c r="W346" s="120"/>
      <c r="X346" s="121"/>
      <c r="Y346" s="121"/>
      <c r="Z346" s="121"/>
      <c r="AA346" s="121"/>
      <c r="AB346" s="121"/>
      <c r="AC346" s="121"/>
      <c r="AD346" s="121"/>
      <c r="AE346" s="121"/>
      <c r="AF346" s="121"/>
      <c r="AG346" s="121"/>
      <c r="AH346" s="121"/>
      <c r="AI346" s="121"/>
      <c r="AJ346" s="121"/>
      <c r="AK346" s="121"/>
      <c r="AL346" s="121"/>
      <c r="AM346" s="121"/>
      <c r="AN346" s="121"/>
      <c r="AO346" s="120"/>
      <c r="AP346" s="120"/>
      <c r="AQ346" s="120"/>
      <c r="AR346" s="120"/>
      <c r="AS346" s="120"/>
      <c r="AT346" s="121"/>
      <c r="AU346" s="121"/>
      <c r="AV346" s="121"/>
      <c r="AW346" s="133"/>
      <c r="AX346" s="119"/>
      <c r="AY346" s="122"/>
      <c r="AZ346" s="121"/>
      <c r="BA346" s="120"/>
      <c r="BB346" s="121"/>
      <c r="BC346" s="121"/>
      <c r="BD346" s="121"/>
      <c r="BE346" s="120"/>
      <c r="BF346" s="120"/>
      <c r="BG346" s="120"/>
      <c r="BH346" s="120"/>
      <c r="BI346" s="119"/>
      <c r="BJ346" s="119"/>
      <c r="BK346" s="121"/>
      <c r="BL346" s="121"/>
      <c r="BM346" s="121"/>
      <c r="BN346" s="121"/>
      <c r="BO346" s="121"/>
      <c r="BP346" s="121"/>
      <c r="BQ346" s="121"/>
      <c r="BR346" s="121"/>
      <c r="BS346" s="134"/>
      <c r="BT346" s="109"/>
      <c r="BU346" s="135">
        <f>VLOOKUP(D346,EXPLORACION!$A$2:$P$529,15,FALSE)</f>
        <v>4960902.7958000004</v>
      </c>
      <c r="BV346" s="135">
        <f>VLOOKUP(D346,EXPLORACION!$A$2:$P$529,16,FALSE)</f>
        <v>2170626.2834000001</v>
      </c>
    </row>
    <row r="347" spans="1:74" s="123" customFormat="1" hidden="1">
      <c r="A347" s="130" t="str">
        <f t="shared" si="64"/>
        <v>APP6P1E2M2</v>
      </c>
      <c r="B347" s="130" t="str">
        <f t="shared" si="65"/>
        <v>APP6P1E2</v>
      </c>
      <c r="C347" s="130" t="str">
        <f t="shared" si="58"/>
        <v>APP6P1M2</v>
      </c>
      <c r="D347" s="130" t="str">
        <f t="shared" si="59"/>
        <v>APP6P1</v>
      </c>
      <c r="E347" s="130" t="str">
        <f t="shared" si="60"/>
        <v>APP6</v>
      </c>
      <c r="F347" s="131" t="s">
        <v>654</v>
      </c>
      <c r="G347" s="131">
        <v>6</v>
      </c>
      <c r="H347" s="109">
        <v>1</v>
      </c>
      <c r="I347" s="109" t="s">
        <v>8</v>
      </c>
      <c r="J347" s="138">
        <v>2</v>
      </c>
      <c r="K347" s="138">
        <v>2</v>
      </c>
      <c r="L347" s="109"/>
      <c r="M347" s="137">
        <f t="shared" si="63"/>
        <v>11</v>
      </c>
      <c r="N347" s="133">
        <v>1</v>
      </c>
      <c r="O347" s="132">
        <f t="shared" si="62"/>
        <v>6</v>
      </c>
      <c r="P347" s="137" t="s">
        <v>284</v>
      </c>
      <c r="Q347" s="119" t="s">
        <v>676</v>
      </c>
      <c r="R347" s="119" t="s">
        <v>686</v>
      </c>
      <c r="S347" s="119" t="s">
        <v>696</v>
      </c>
      <c r="T347" s="119" t="s">
        <v>707</v>
      </c>
      <c r="U347" s="119"/>
      <c r="V347" s="119"/>
      <c r="W347" s="120"/>
      <c r="X347" s="121"/>
      <c r="Y347" s="121"/>
      <c r="Z347" s="121"/>
      <c r="AA347" s="121"/>
      <c r="AB347" s="121"/>
      <c r="AC347" s="121"/>
      <c r="AD347" s="121"/>
      <c r="AE347" s="121"/>
      <c r="AF347" s="121"/>
      <c r="AG347" s="121"/>
      <c r="AH347" s="121"/>
      <c r="AI347" s="121"/>
      <c r="AJ347" s="121"/>
      <c r="AK347" s="121"/>
      <c r="AL347" s="121"/>
      <c r="AM347" s="121"/>
      <c r="AN347" s="121"/>
      <c r="AO347" s="120"/>
      <c r="AP347" s="120"/>
      <c r="AQ347" s="120"/>
      <c r="AR347" s="120"/>
      <c r="AS347" s="120"/>
      <c r="AT347" s="121"/>
      <c r="AU347" s="121"/>
      <c r="AV347" s="121"/>
      <c r="AW347" s="133"/>
      <c r="AX347" s="119"/>
      <c r="AY347" s="122"/>
      <c r="AZ347" s="121"/>
      <c r="BA347" s="120"/>
      <c r="BB347" s="121"/>
      <c r="BC347" s="121"/>
      <c r="BD347" s="121"/>
      <c r="BE347" s="120"/>
      <c r="BF347" s="120"/>
      <c r="BG347" s="120"/>
      <c r="BH347" s="120"/>
      <c r="BI347" s="119"/>
      <c r="BJ347" s="119"/>
      <c r="BK347" s="121"/>
      <c r="BL347" s="121"/>
      <c r="BM347" s="121"/>
      <c r="BN347" s="121"/>
      <c r="BO347" s="121"/>
      <c r="BP347" s="121"/>
      <c r="BQ347" s="121"/>
      <c r="BR347" s="121"/>
      <c r="BS347" s="134"/>
      <c r="BT347" s="109"/>
      <c r="BU347" s="135">
        <f>VLOOKUP(D347,EXPLORACION!$A$2:$P$529,15,FALSE)</f>
        <v>4960902.7958000004</v>
      </c>
      <c r="BV347" s="135">
        <f>VLOOKUP(D347,EXPLORACION!$A$2:$P$529,16,FALSE)</f>
        <v>2170626.2834000001</v>
      </c>
    </row>
    <row r="348" spans="1:74" s="123" customFormat="1" hidden="1">
      <c r="A348" s="130" t="str">
        <f t="shared" si="64"/>
        <v>APP6P3E1M1</v>
      </c>
      <c r="B348" s="130" t="str">
        <f t="shared" si="65"/>
        <v>APP6P3E1</v>
      </c>
      <c r="C348" s="130" t="str">
        <f t="shared" si="58"/>
        <v>APP6P3M1</v>
      </c>
      <c r="D348" s="130" t="str">
        <f t="shared" si="59"/>
        <v>APP6P3</v>
      </c>
      <c r="E348" s="130" t="str">
        <f t="shared" si="60"/>
        <v>APP6</v>
      </c>
      <c r="F348" s="131" t="s">
        <v>654</v>
      </c>
      <c r="G348" s="131">
        <v>6</v>
      </c>
      <c r="H348" s="109">
        <v>3</v>
      </c>
      <c r="I348" s="109" t="s">
        <v>8</v>
      </c>
      <c r="J348" s="138">
        <v>1</v>
      </c>
      <c r="K348" s="138">
        <v>1</v>
      </c>
      <c r="L348" s="109"/>
      <c r="M348" s="137">
        <v>0</v>
      </c>
      <c r="N348" s="133" t="s">
        <v>727</v>
      </c>
      <c r="O348" s="132">
        <f t="shared" si="62"/>
        <v>0</v>
      </c>
      <c r="P348" s="141" t="s">
        <v>594</v>
      </c>
      <c r="Q348" s="137" t="s">
        <v>676</v>
      </c>
      <c r="R348" s="119" t="s">
        <v>789</v>
      </c>
      <c r="S348" s="119" t="s">
        <v>796</v>
      </c>
      <c r="T348" s="119" t="s">
        <v>805</v>
      </c>
      <c r="U348" s="111"/>
      <c r="V348" s="143"/>
      <c r="W348" s="143"/>
      <c r="X348" s="143"/>
      <c r="Y348" s="143"/>
      <c r="Z348" s="143"/>
      <c r="AA348" s="143"/>
      <c r="AB348" s="143"/>
      <c r="AC348" s="121"/>
      <c r="AD348" s="121"/>
      <c r="AE348" s="121"/>
      <c r="AF348" s="121"/>
      <c r="AG348" s="121"/>
      <c r="AH348" s="121"/>
      <c r="AI348" s="121"/>
      <c r="AJ348" s="121"/>
      <c r="AK348" s="121"/>
      <c r="AL348" s="121"/>
      <c r="AM348" s="121"/>
      <c r="AN348" s="121"/>
      <c r="AO348" s="120"/>
      <c r="AP348" s="120"/>
      <c r="AQ348" s="120"/>
      <c r="AR348" s="120"/>
      <c r="AS348" s="120"/>
      <c r="AT348" s="121"/>
      <c r="AU348" s="121"/>
      <c r="AV348" s="121"/>
      <c r="AW348" s="133"/>
      <c r="AX348" s="119"/>
      <c r="AY348" s="122"/>
      <c r="AZ348" s="121"/>
      <c r="BA348" s="120"/>
      <c r="BB348" s="121"/>
      <c r="BC348" s="121"/>
      <c r="BD348" s="121"/>
      <c r="BE348" s="120"/>
      <c r="BF348" s="120"/>
      <c r="BG348" s="120"/>
      <c r="BH348" s="120"/>
      <c r="BI348" s="119"/>
      <c r="BJ348" s="119"/>
      <c r="BK348" s="121"/>
      <c r="BL348" s="121"/>
      <c r="BM348" s="121"/>
      <c r="BN348" s="121"/>
      <c r="BO348" s="121"/>
      <c r="BP348" s="121"/>
      <c r="BQ348" s="121"/>
      <c r="BR348" s="121"/>
      <c r="BS348" s="134"/>
      <c r="BT348" s="109"/>
      <c r="BU348" s="135">
        <f>VLOOKUP(D348,EXPLORACION!$A$2:$P$529,15,FALSE)</f>
        <v>4960874.4731999999</v>
      </c>
      <c r="BV348" s="135">
        <f>VLOOKUP(D348,EXPLORACION!$A$2:$P$529,16,FALSE)</f>
        <v>2170578.4177000001</v>
      </c>
    </row>
    <row r="349" spans="1:74" s="123" customFormat="1" hidden="1">
      <c r="A349" s="130" t="str">
        <f t="shared" si="64"/>
        <v>APP6P2E1M1</v>
      </c>
      <c r="B349" s="130" t="str">
        <f t="shared" si="65"/>
        <v>APP6P2E1</v>
      </c>
      <c r="C349" s="130" t="str">
        <f t="shared" si="58"/>
        <v>APP6P2M1</v>
      </c>
      <c r="D349" s="130" t="str">
        <f t="shared" si="59"/>
        <v>APP6P2</v>
      </c>
      <c r="E349" s="130" t="str">
        <f t="shared" si="60"/>
        <v>APP6</v>
      </c>
      <c r="F349" s="131" t="s">
        <v>654</v>
      </c>
      <c r="G349" s="131">
        <v>6</v>
      </c>
      <c r="H349" s="109">
        <v>2</v>
      </c>
      <c r="I349" s="109" t="s">
        <v>8</v>
      </c>
      <c r="J349" s="138">
        <v>1</v>
      </c>
      <c r="K349" s="138">
        <v>1</v>
      </c>
      <c r="L349" s="109"/>
      <c r="M349" s="137">
        <v>0</v>
      </c>
      <c r="N349" s="133">
        <v>0.2</v>
      </c>
      <c r="O349" s="132">
        <f t="shared" si="62"/>
        <v>0.1</v>
      </c>
      <c r="P349" s="141" t="s">
        <v>594</v>
      </c>
      <c r="Q349" s="137" t="s">
        <v>737</v>
      </c>
      <c r="R349" s="119" t="s">
        <v>678</v>
      </c>
      <c r="S349" s="119" t="s">
        <v>759</v>
      </c>
      <c r="T349" s="119" t="s">
        <v>760</v>
      </c>
      <c r="U349" s="119"/>
      <c r="V349" s="119"/>
      <c r="W349" s="120"/>
      <c r="X349" s="121"/>
      <c r="Y349" s="121"/>
      <c r="Z349" s="121"/>
      <c r="AA349" s="121"/>
      <c r="AB349" s="121"/>
      <c r="AC349" s="121"/>
      <c r="AD349" s="121"/>
      <c r="AE349" s="121"/>
      <c r="AF349" s="121"/>
      <c r="AG349" s="121"/>
      <c r="AH349" s="121"/>
      <c r="AI349" s="121"/>
      <c r="AJ349" s="121"/>
      <c r="AK349" s="121"/>
      <c r="AL349" s="121"/>
      <c r="AM349" s="121"/>
      <c r="AN349" s="121"/>
      <c r="AO349" s="120"/>
      <c r="AP349" s="120"/>
      <c r="AQ349" s="120"/>
      <c r="AR349" s="120"/>
      <c r="AS349" s="120"/>
      <c r="AT349" s="121"/>
      <c r="AU349" s="121"/>
      <c r="AV349" s="121"/>
      <c r="AW349" s="133"/>
      <c r="AX349" s="119"/>
      <c r="AY349" s="122"/>
      <c r="AZ349" s="121"/>
      <c r="BA349" s="120"/>
      <c r="BB349" s="121"/>
      <c r="BC349" s="121"/>
      <c r="BD349" s="121"/>
      <c r="BE349" s="120"/>
      <c r="BF349" s="120"/>
      <c r="BG349" s="120"/>
      <c r="BH349" s="120"/>
      <c r="BI349" s="119"/>
      <c r="BJ349" s="119"/>
      <c r="BK349" s="121"/>
      <c r="BL349" s="121"/>
      <c r="BM349" s="121"/>
      <c r="BN349" s="121"/>
      <c r="BO349" s="121"/>
      <c r="BP349" s="121"/>
      <c r="BQ349" s="121"/>
      <c r="BR349" s="121"/>
      <c r="BS349" s="134"/>
      <c r="BT349" s="109"/>
      <c r="BU349" s="135">
        <f>VLOOKUP(D349,EXPLORACION!$A$2:$P$529,15,FALSE)</f>
        <v>4960888.9439000003</v>
      </c>
      <c r="BV349" s="135">
        <f>VLOOKUP(D349,EXPLORACION!$A$2:$P$529,16,FALSE)</f>
        <v>2170605.4197</v>
      </c>
    </row>
    <row r="350" spans="1:74" s="123" customFormat="1" hidden="1">
      <c r="A350" s="130" t="str">
        <f t="shared" si="64"/>
        <v>APP6P1E3M3</v>
      </c>
      <c r="B350" s="130" t="str">
        <f t="shared" si="65"/>
        <v>APP6P1E3</v>
      </c>
      <c r="C350" s="130" t="str">
        <f t="shared" si="58"/>
        <v>APP6P1M3</v>
      </c>
      <c r="D350" s="130" t="str">
        <f t="shared" si="59"/>
        <v>APP6P1</v>
      </c>
      <c r="E350" s="130" t="str">
        <f t="shared" si="60"/>
        <v>APP6</v>
      </c>
      <c r="F350" s="131" t="s">
        <v>654</v>
      </c>
      <c r="G350" s="131">
        <v>6</v>
      </c>
      <c r="H350" s="109">
        <v>1</v>
      </c>
      <c r="I350" s="109" t="s">
        <v>8</v>
      </c>
      <c r="J350" s="138">
        <v>3</v>
      </c>
      <c r="K350" s="138">
        <v>3</v>
      </c>
      <c r="L350" s="109"/>
      <c r="M350" s="137">
        <f t="shared" ref="M350:M369" si="66">N349</f>
        <v>0.2</v>
      </c>
      <c r="N350" s="133">
        <v>2</v>
      </c>
      <c r="O350" s="132">
        <f t="shared" si="62"/>
        <v>1.1000000000000001</v>
      </c>
      <c r="P350" s="119" t="s">
        <v>674</v>
      </c>
      <c r="Q350" s="119" t="s">
        <v>677</v>
      </c>
      <c r="R350" s="119" t="s">
        <v>687</v>
      </c>
      <c r="S350" s="119" t="s">
        <v>697</v>
      </c>
      <c r="T350" s="119" t="s">
        <v>708</v>
      </c>
      <c r="U350" s="119"/>
      <c r="V350" s="119"/>
      <c r="W350" s="120"/>
      <c r="X350" s="121"/>
      <c r="Y350" s="121"/>
      <c r="Z350" s="121"/>
      <c r="AA350" s="121"/>
      <c r="AB350" s="121"/>
      <c r="AC350" s="121"/>
      <c r="AD350" s="121"/>
      <c r="AE350" s="121"/>
      <c r="AF350" s="121"/>
      <c r="AG350" s="121"/>
      <c r="AH350" s="121"/>
      <c r="AI350" s="121"/>
      <c r="AJ350" s="121"/>
      <c r="AK350" s="121"/>
      <c r="AL350" s="121"/>
      <c r="AM350" s="121"/>
      <c r="AN350" s="121"/>
      <c r="AO350" s="120"/>
      <c r="AP350" s="120"/>
      <c r="AQ350" s="120"/>
      <c r="AR350" s="120"/>
      <c r="AS350" s="120"/>
      <c r="AT350" s="121"/>
      <c r="AU350" s="121"/>
      <c r="AV350" s="121"/>
      <c r="AW350" s="133"/>
      <c r="AX350" s="119"/>
      <c r="AY350" s="122"/>
      <c r="AZ350" s="121"/>
      <c r="BA350" s="120"/>
      <c r="BB350" s="121"/>
      <c r="BC350" s="121"/>
      <c r="BD350" s="121"/>
      <c r="BE350" s="120"/>
      <c r="BF350" s="120"/>
      <c r="BG350" s="120"/>
      <c r="BH350" s="120"/>
      <c r="BI350" s="119"/>
      <c r="BJ350" s="119"/>
      <c r="BK350" s="121"/>
      <c r="BL350" s="121"/>
      <c r="BM350" s="121"/>
      <c r="BN350" s="121"/>
      <c r="BO350" s="121"/>
      <c r="BP350" s="121"/>
      <c r="BQ350" s="121"/>
      <c r="BR350" s="121"/>
      <c r="BS350" s="134"/>
      <c r="BT350" s="109"/>
      <c r="BU350" s="135">
        <f>VLOOKUP(D350,EXPLORACION!$A$2:$P$529,15,FALSE)</f>
        <v>4960902.7958000004</v>
      </c>
      <c r="BV350" s="135">
        <f>VLOOKUP(D350,EXPLORACION!$A$2:$P$529,16,FALSE)</f>
        <v>2170626.2834000001</v>
      </c>
    </row>
    <row r="351" spans="1:74" s="123" customFormat="1" hidden="1">
      <c r="A351" s="130" t="str">
        <f t="shared" si="64"/>
        <v>APP6P1E6M6</v>
      </c>
      <c r="B351" s="130" t="str">
        <f t="shared" si="65"/>
        <v>APP6P1E6</v>
      </c>
      <c r="C351" s="130" t="str">
        <f t="shared" si="58"/>
        <v>APP6P1M6</v>
      </c>
      <c r="D351" s="130" t="str">
        <f t="shared" si="59"/>
        <v>APP6P1</v>
      </c>
      <c r="E351" s="130" t="str">
        <f t="shared" si="60"/>
        <v>APP6</v>
      </c>
      <c r="F351" s="131" t="s">
        <v>654</v>
      </c>
      <c r="G351" s="131">
        <v>6</v>
      </c>
      <c r="H351" s="109">
        <v>1</v>
      </c>
      <c r="I351" s="109" t="s">
        <v>8</v>
      </c>
      <c r="J351" s="138">
        <v>6</v>
      </c>
      <c r="K351" s="138">
        <v>6</v>
      </c>
      <c r="L351" s="109"/>
      <c r="M351" s="137">
        <f t="shared" si="66"/>
        <v>2</v>
      </c>
      <c r="N351" s="133">
        <v>6</v>
      </c>
      <c r="O351" s="132">
        <f t="shared" si="62"/>
        <v>4</v>
      </c>
      <c r="P351" s="119" t="s">
        <v>295</v>
      </c>
      <c r="Q351" s="119" t="s">
        <v>680</v>
      </c>
      <c r="R351" s="119" t="s">
        <v>689</v>
      </c>
      <c r="S351" s="119" t="s">
        <v>700</v>
      </c>
      <c r="T351" s="119" t="s">
        <v>711</v>
      </c>
      <c r="U351" s="119"/>
      <c r="V351" s="119"/>
      <c r="W351" s="120"/>
      <c r="X351" s="121"/>
      <c r="Y351" s="121"/>
      <c r="Z351" s="121"/>
      <c r="AA351" s="121"/>
      <c r="AB351" s="121"/>
      <c r="AC351" s="121"/>
      <c r="AD351" s="121"/>
      <c r="AE351" s="121"/>
      <c r="AF351" s="121"/>
      <c r="AG351" s="121"/>
      <c r="AH351" s="121"/>
      <c r="AI351" s="121"/>
      <c r="AJ351" s="121"/>
      <c r="AK351" s="121"/>
      <c r="AL351" s="121"/>
      <c r="AM351" s="121"/>
      <c r="AN351" s="121"/>
      <c r="AO351" s="120"/>
      <c r="AP351" s="120"/>
      <c r="AQ351" s="120"/>
      <c r="AR351" s="120"/>
      <c r="AS351" s="120"/>
      <c r="AT351" s="121"/>
      <c r="AU351" s="121"/>
      <c r="AV351" s="121"/>
      <c r="AW351" s="133"/>
      <c r="AX351" s="119"/>
      <c r="AY351" s="122"/>
      <c r="AZ351" s="121"/>
      <c r="BA351" s="120"/>
      <c r="BB351" s="121"/>
      <c r="BC351" s="121"/>
      <c r="BD351" s="121"/>
      <c r="BE351" s="120"/>
      <c r="BF351" s="120"/>
      <c r="BG351" s="120"/>
      <c r="BH351" s="120"/>
      <c r="BI351" s="119"/>
      <c r="BJ351" s="119"/>
      <c r="BK351" s="121"/>
      <c r="BL351" s="121"/>
      <c r="BM351" s="121"/>
      <c r="BN351" s="121"/>
      <c r="BO351" s="121"/>
      <c r="BP351" s="121"/>
      <c r="BQ351" s="121"/>
      <c r="BR351" s="121"/>
      <c r="BS351" s="134"/>
      <c r="BT351" s="109"/>
      <c r="BU351" s="135">
        <f>VLOOKUP(D351,EXPLORACION!$A$2:$P$529,15,FALSE)</f>
        <v>4960902.7958000004</v>
      </c>
      <c r="BV351" s="135">
        <f>VLOOKUP(D351,EXPLORACION!$A$2:$P$529,16,FALSE)</f>
        <v>2170626.2834000001</v>
      </c>
    </row>
    <row r="352" spans="1:74" s="123" customFormat="1" hidden="1">
      <c r="A352" s="130" t="str">
        <f t="shared" si="64"/>
        <v>APP6P3E8M10</v>
      </c>
      <c r="B352" s="130" t="str">
        <f t="shared" si="65"/>
        <v>APP6P3E8</v>
      </c>
      <c r="C352" s="130" t="str">
        <f t="shared" si="58"/>
        <v>APP6P3M10</v>
      </c>
      <c r="D352" s="130" t="str">
        <f t="shared" si="59"/>
        <v>APP6P3</v>
      </c>
      <c r="E352" s="130" t="str">
        <f t="shared" si="60"/>
        <v>APP6</v>
      </c>
      <c r="F352" s="131" t="s">
        <v>654</v>
      </c>
      <c r="G352" s="131">
        <v>6</v>
      </c>
      <c r="H352" s="109">
        <v>3</v>
      </c>
      <c r="I352" s="109" t="s">
        <v>8</v>
      </c>
      <c r="J352" s="138">
        <v>8</v>
      </c>
      <c r="K352" s="138">
        <v>10</v>
      </c>
      <c r="L352" s="109"/>
      <c r="M352" s="137">
        <f t="shared" si="66"/>
        <v>6</v>
      </c>
      <c r="N352" s="133">
        <v>13</v>
      </c>
      <c r="O352" s="132">
        <f t="shared" si="62"/>
        <v>9.5</v>
      </c>
      <c r="P352" s="141" t="s">
        <v>286</v>
      </c>
      <c r="Q352" s="137" t="s">
        <v>787</v>
      </c>
      <c r="R352" s="119"/>
      <c r="S352" s="119"/>
      <c r="T352" s="119"/>
      <c r="U352" s="119"/>
      <c r="V352" s="119"/>
      <c r="W352" s="120"/>
      <c r="X352" s="121"/>
      <c r="Y352" s="121"/>
      <c r="Z352" s="121"/>
      <c r="AA352" s="121"/>
      <c r="AB352" s="121"/>
      <c r="AC352" s="121"/>
      <c r="AD352" s="121"/>
      <c r="AE352" s="121"/>
      <c r="AF352" s="121"/>
      <c r="AG352" s="121"/>
      <c r="AH352" s="121"/>
      <c r="AI352" s="121"/>
      <c r="AJ352" s="121"/>
      <c r="AK352" s="121"/>
      <c r="AL352" s="121"/>
      <c r="AM352" s="121"/>
      <c r="AN352" s="121"/>
      <c r="AO352" s="120"/>
      <c r="AP352" s="120"/>
      <c r="AQ352" s="120"/>
      <c r="AR352" s="120"/>
      <c r="AS352" s="120"/>
      <c r="AT352" s="121"/>
      <c r="AU352" s="121"/>
      <c r="AV352" s="121"/>
      <c r="AW352" s="133"/>
      <c r="AX352" s="119"/>
      <c r="AY352" s="122"/>
      <c r="AZ352" s="121"/>
      <c r="BA352" s="120"/>
      <c r="BB352" s="121"/>
      <c r="BC352" s="121"/>
      <c r="BD352" s="121"/>
      <c r="BE352" s="120"/>
      <c r="BF352" s="120"/>
      <c r="BG352" s="120"/>
      <c r="BH352" s="120"/>
      <c r="BI352" s="119"/>
      <c r="BJ352" s="119"/>
      <c r="BK352" s="121"/>
      <c r="BL352" s="121"/>
      <c r="BM352" s="121"/>
      <c r="BN352" s="121"/>
      <c r="BO352" s="121"/>
      <c r="BP352" s="121"/>
      <c r="BQ352" s="121"/>
      <c r="BR352" s="121"/>
      <c r="BS352" s="134"/>
      <c r="BT352" s="109"/>
      <c r="BU352" s="135">
        <f>VLOOKUP(D352,EXPLORACION!$A$2:$P$529,15,FALSE)</f>
        <v>4960874.4731999999</v>
      </c>
      <c r="BV352" s="135">
        <f>VLOOKUP(D352,EXPLORACION!$A$2:$P$529,16,FALSE)</f>
        <v>2170578.4177000001</v>
      </c>
    </row>
    <row r="353" spans="1:74" s="123" customFormat="1" hidden="1">
      <c r="A353" s="130" t="str">
        <f t="shared" si="64"/>
        <v>APP6P2E9M11</v>
      </c>
      <c r="B353" s="130" t="str">
        <f t="shared" si="65"/>
        <v>APP6P2E9</v>
      </c>
      <c r="C353" s="130" t="str">
        <f t="shared" si="58"/>
        <v>APP6P2M11</v>
      </c>
      <c r="D353" s="130" t="str">
        <f t="shared" si="59"/>
        <v>APP6P2</v>
      </c>
      <c r="E353" s="130" t="str">
        <f t="shared" si="60"/>
        <v>APP6</v>
      </c>
      <c r="F353" s="131" t="s">
        <v>654</v>
      </c>
      <c r="G353" s="131">
        <v>6</v>
      </c>
      <c r="H353" s="109">
        <v>2</v>
      </c>
      <c r="I353" s="109" t="s">
        <v>8</v>
      </c>
      <c r="J353" s="138">
        <f>J352+1</f>
        <v>9</v>
      </c>
      <c r="K353" s="138">
        <f>K352+1</f>
        <v>11</v>
      </c>
      <c r="L353" s="109"/>
      <c r="M353" s="137">
        <f t="shared" si="66"/>
        <v>13</v>
      </c>
      <c r="N353" s="133">
        <v>1</v>
      </c>
      <c r="O353" s="132">
        <f t="shared" si="62"/>
        <v>7</v>
      </c>
      <c r="P353" s="141" t="s">
        <v>338</v>
      </c>
      <c r="Q353" s="137" t="s">
        <v>738</v>
      </c>
      <c r="R353" s="119" t="s">
        <v>745</v>
      </c>
      <c r="S353" s="119" t="s">
        <v>750</v>
      </c>
      <c r="T353" s="119" t="s">
        <v>755</v>
      </c>
      <c r="U353" s="119"/>
      <c r="V353" s="119"/>
      <c r="W353" s="120"/>
      <c r="X353" s="121"/>
      <c r="Y353" s="121"/>
      <c r="Z353" s="121"/>
      <c r="AA353" s="121"/>
      <c r="AB353" s="121"/>
      <c r="AC353" s="121"/>
      <c r="AD353" s="121"/>
      <c r="AE353" s="121"/>
      <c r="AF353" s="121"/>
      <c r="AG353" s="121"/>
      <c r="AH353" s="121"/>
      <c r="AI353" s="121"/>
      <c r="AJ353" s="121"/>
      <c r="AK353" s="121"/>
      <c r="AL353" s="121"/>
      <c r="AM353" s="121"/>
      <c r="AN353" s="121"/>
      <c r="AO353" s="120"/>
      <c r="AP353" s="120"/>
      <c r="AQ353" s="120"/>
      <c r="AR353" s="120"/>
      <c r="AS353" s="120"/>
      <c r="AT353" s="121"/>
      <c r="AU353" s="121"/>
      <c r="AV353" s="121"/>
      <c r="AW353" s="133"/>
      <c r="AX353" s="119"/>
      <c r="AY353" s="122"/>
      <c r="AZ353" s="121"/>
      <c r="BA353" s="120"/>
      <c r="BB353" s="121"/>
      <c r="BC353" s="121"/>
      <c r="BD353" s="121"/>
      <c r="BE353" s="120"/>
      <c r="BF353" s="120"/>
      <c r="BG353" s="120"/>
      <c r="BH353" s="120"/>
      <c r="BI353" s="119"/>
      <c r="BJ353" s="119"/>
      <c r="BK353" s="121"/>
      <c r="BL353" s="121"/>
      <c r="BM353" s="121"/>
      <c r="BN353" s="121"/>
      <c r="BO353" s="121"/>
      <c r="BP353" s="121"/>
      <c r="BQ353" s="121"/>
      <c r="BR353" s="121"/>
      <c r="BS353" s="134"/>
      <c r="BT353" s="109"/>
      <c r="BU353" s="135">
        <f>VLOOKUP(D353,EXPLORACION!$A$2:$P$529,15,FALSE)</f>
        <v>4960888.9439000003</v>
      </c>
      <c r="BV353" s="135">
        <f>VLOOKUP(D353,EXPLORACION!$A$2:$P$529,16,FALSE)</f>
        <v>2170605.4197</v>
      </c>
    </row>
    <row r="354" spans="1:74" s="123" customFormat="1" hidden="1">
      <c r="A354" s="130" t="str">
        <f t="shared" si="64"/>
        <v>APP6P3E6M8</v>
      </c>
      <c r="B354" s="130" t="str">
        <f t="shared" si="65"/>
        <v>APP6P3E6</v>
      </c>
      <c r="C354" s="130" t="str">
        <f t="shared" si="58"/>
        <v>APP6P3M8</v>
      </c>
      <c r="D354" s="130" t="str">
        <f t="shared" si="59"/>
        <v>APP6P3</v>
      </c>
      <c r="E354" s="130" t="str">
        <f t="shared" si="60"/>
        <v>APP6</v>
      </c>
      <c r="F354" s="131" t="s">
        <v>654</v>
      </c>
      <c r="G354" s="131">
        <v>6</v>
      </c>
      <c r="H354" s="109">
        <v>3</v>
      </c>
      <c r="I354" s="109" t="s">
        <v>8</v>
      </c>
      <c r="J354" s="138">
        <v>6</v>
      </c>
      <c r="K354" s="138">
        <v>8</v>
      </c>
      <c r="L354" s="109"/>
      <c r="M354" s="137">
        <f t="shared" si="66"/>
        <v>1</v>
      </c>
      <c r="N354" s="133">
        <v>9</v>
      </c>
      <c r="O354" s="132">
        <f t="shared" si="62"/>
        <v>5</v>
      </c>
      <c r="P354" s="141" t="s">
        <v>663</v>
      </c>
      <c r="Q354" s="137" t="s">
        <v>785</v>
      </c>
      <c r="R354" s="119" t="s">
        <v>794</v>
      </c>
      <c r="S354" s="119" t="s">
        <v>803</v>
      </c>
      <c r="T354" s="119" t="s">
        <v>810</v>
      </c>
      <c r="U354" s="111"/>
      <c r="V354" s="143"/>
      <c r="W354" s="143"/>
      <c r="X354" s="143"/>
      <c r="Y354" s="143"/>
      <c r="Z354" s="143"/>
      <c r="AA354" s="143"/>
      <c r="AB354" s="143"/>
      <c r="AC354" s="121"/>
      <c r="AD354" s="121"/>
      <c r="AE354" s="121"/>
      <c r="AF354" s="121"/>
      <c r="AG354" s="121"/>
      <c r="AH354" s="121"/>
      <c r="AI354" s="121"/>
      <c r="AJ354" s="121"/>
      <c r="AK354" s="121"/>
      <c r="AL354" s="121"/>
      <c r="AM354" s="121"/>
      <c r="AN354" s="121"/>
      <c r="AO354" s="120"/>
      <c r="AP354" s="120"/>
      <c r="AQ354" s="120"/>
      <c r="AR354" s="120"/>
      <c r="AS354" s="120"/>
      <c r="AT354" s="121"/>
      <c r="AU354" s="121"/>
      <c r="AV354" s="121"/>
      <c r="AW354" s="133"/>
      <c r="AX354" s="119"/>
      <c r="AY354" s="122"/>
      <c r="AZ354" s="121"/>
      <c r="BA354" s="120"/>
      <c r="BB354" s="121"/>
      <c r="BC354" s="121"/>
      <c r="BD354" s="121"/>
      <c r="BE354" s="120"/>
      <c r="BF354" s="120"/>
      <c r="BG354" s="120"/>
      <c r="BH354" s="120"/>
      <c r="BI354" s="119"/>
      <c r="BJ354" s="119"/>
      <c r="BK354" s="121"/>
      <c r="BL354" s="121"/>
      <c r="BM354" s="121"/>
      <c r="BN354" s="121"/>
      <c r="BO354" s="121"/>
      <c r="BP354" s="121"/>
      <c r="BQ354" s="121"/>
      <c r="BR354" s="121"/>
      <c r="BS354" s="134"/>
      <c r="BT354" s="109"/>
      <c r="BU354" s="135">
        <f>VLOOKUP(D354,EXPLORACION!$A$2:$P$529,15,FALSE)</f>
        <v>4960874.4731999999</v>
      </c>
      <c r="BV354" s="135">
        <f>VLOOKUP(D354,EXPLORACION!$A$2:$P$529,16,FALSE)</f>
        <v>2170578.4177000001</v>
      </c>
    </row>
    <row r="355" spans="1:74" s="123" customFormat="1" hidden="1">
      <c r="A355" s="130" t="str">
        <f t="shared" si="64"/>
        <v>APP6P3E7M9</v>
      </c>
      <c r="B355" s="130" t="str">
        <f t="shared" si="65"/>
        <v>APP6P3E7</v>
      </c>
      <c r="C355" s="130" t="str">
        <f t="shared" si="58"/>
        <v>APP6P3M9</v>
      </c>
      <c r="D355" s="130" t="str">
        <f t="shared" si="59"/>
        <v>APP6P3</v>
      </c>
      <c r="E355" s="130" t="str">
        <f t="shared" si="60"/>
        <v>APP6</v>
      </c>
      <c r="F355" s="131" t="s">
        <v>654</v>
      </c>
      <c r="G355" s="131">
        <v>6</v>
      </c>
      <c r="H355" s="109">
        <v>3</v>
      </c>
      <c r="I355" s="109" t="s">
        <v>8</v>
      </c>
      <c r="J355" s="138">
        <v>7</v>
      </c>
      <c r="K355" s="138">
        <v>9</v>
      </c>
      <c r="L355" s="109"/>
      <c r="M355" s="137">
        <f t="shared" si="66"/>
        <v>9</v>
      </c>
      <c r="N355" s="133">
        <v>11</v>
      </c>
      <c r="O355" s="132">
        <f t="shared" si="62"/>
        <v>10</v>
      </c>
      <c r="P355" s="141" t="s">
        <v>286</v>
      </c>
      <c r="Q355" s="137" t="s">
        <v>786</v>
      </c>
      <c r="R355" s="119" t="s">
        <v>795</v>
      </c>
      <c r="S355" s="119" t="s">
        <v>804</v>
      </c>
      <c r="T355" s="119" t="s">
        <v>811</v>
      </c>
      <c r="U355" s="111"/>
      <c r="V355" s="143"/>
      <c r="W355" s="143"/>
      <c r="X355" s="143"/>
      <c r="Y355" s="143"/>
      <c r="Z355" s="143"/>
      <c r="AA355" s="143"/>
      <c r="AB355" s="143"/>
      <c r="AC355" s="121"/>
      <c r="AD355" s="121"/>
      <c r="AE355" s="121"/>
      <c r="AF355" s="121"/>
      <c r="AG355" s="121"/>
      <c r="AH355" s="121"/>
      <c r="AI355" s="121"/>
      <c r="AJ355" s="121"/>
      <c r="AK355" s="121"/>
      <c r="AL355" s="121"/>
      <c r="AM355" s="121"/>
      <c r="AN355" s="121"/>
      <c r="AO355" s="120"/>
      <c r="AP355" s="120"/>
      <c r="AQ355" s="120"/>
      <c r="AR355" s="120"/>
      <c r="AS355" s="120"/>
      <c r="AT355" s="121"/>
      <c r="AU355" s="121"/>
      <c r="AV355" s="121"/>
      <c r="AW355" s="133"/>
      <c r="AX355" s="119"/>
      <c r="AY355" s="122"/>
      <c r="AZ355" s="121"/>
      <c r="BA355" s="120"/>
      <c r="BB355" s="121"/>
      <c r="BC355" s="121"/>
      <c r="BD355" s="121"/>
      <c r="BE355" s="120"/>
      <c r="BF355" s="120"/>
      <c r="BG355" s="120"/>
      <c r="BH355" s="120"/>
      <c r="BI355" s="119"/>
      <c r="BJ355" s="119"/>
      <c r="BK355" s="121"/>
      <c r="BL355" s="121"/>
      <c r="BM355" s="121"/>
      <c r="BN355" s="121"/>
      <c r="BO355" s="121"/>
      <c r="BP355" s="121"/>
      <c r="BQ355" s="121"/>
      <c r="BR355" s="121"/>
      <c r="BS355" s="134"/>
      <c r="BT355" s="109"/>
      <c r="BU355" s="135">
        <f>VLOOKUP(D355,EXPLORACION!$A$2:$P$529,15,FALSE)</f>
        <v>4960874.4731999999</v>
      </c>
      <c r="BV355" s="135">
        <f>VLOOKUP(D355,EXPLORACION!$A$2:$P$529,16,FALSE)</f>
        <v>2170578.4177000001</v>
      </c>
    </row>
    <row r="356" spans="1:74" s="123" customFormat="1" hidden="1">
      <c r="A356" s="130" t="str">
        <f t="shared" si="64"/>
        <v>APP6P2E8M10</v>
      </c>
      <c r="B356" s="130" t="str">
        <f t="shared" si="65"/>
        <v>APP6P2E8</v>
      </c>
      <c r="C356" s="130" t="str">
        <f t="shared" si="58"/>
        <v>APP6P2M10</v>
      </c>
      <c r="D356" s="130" t="str">
        <f t="shared" si="59"/>
        <v>APP6P2</v>
      </c>
      <c r="E356" s="130" t="str">
        <f t="shared" si="60"/>
        <v>APP6</v>
      </c>
      <c r="F356" s="131" t="s">
        <v>654</v>
      </c>
      <c r="G356" s="131">
        <v>6</v>
      </c>
      <c r="H356" s="109">
        <v>2</v>
      </c>
      <c r="I356" s="109" t="s">
        <v>8</v>
      </c>
      <c r="J356" s="138">
        <f>J355+1</f>
        <v>8</v>
      </c>
      <c r="K356" s="138">
        <f>K355+1</f>
        <v>10</v>
      </c>
      <c r="L356" s="109"/>
      <c r="M356" s="137">
        <f t="shared" si="66"/>
        <v>11</v>
      </c>
      <c r="N356" s="133">
        <v>9</v>
      </c>
      <c r="O356" s="132">
        <f t="shared" si="62"/>
        <v>10</v>
      </c>
      <c r="P356" s="141" t="s">
        <v>735</v>
      </c>
      <c r="Q356" s="137" t="s">
        <v>742</v>
      </c>
      <c r="R356" s="119" t="s">
        <v>747</v>
      </c>
      <c r="S356" s="119" t="s">
        <v>752</v>
      </c>
      <c r="T356" s="119" t="s">
        <v>756</v>
      </c>
      <c r="U356" s="111"/>
      <c r="V356" s="143"/>
      <c r="W356" s="143"/>
      <c r="X356" s="121"/>
      <c r="Y356" s="121"/>
      <c r="Z356" s="121"/>
      <c r="AA356" s="121"/>
      <c r="AB356" s="121"/>
      <c r="AC356" s="121"/>
      <c r="AD356" s="121"/>
      <c r="AE356" s="121"/>
      <c r="AF356" s="121"/>
      <c r="AG356" s="121"/>
      <c r="AH356" s="121"/>
      <c r="AI356" s="121"/>
      <c r="AJ356" s="121"/>
      <c r="AK356" s="121"/>
      <c r="AL356" s="121"/>
      <c r="AM356" s="121"/>
      <c r="AN356" s="121"/>
      <c r="AO356" s="120"/>
      <c r="AP356" s="120"/>
      <c r="AQ356" s="120"/>
      <c r="AR356" s="120"/>
      <c r="AS356" s="120"/>
      <c r="AT356" s="121"/>
      <c r="AU356" s="121"/>
      <c r="AV356" s="121"/>
      <c r="AW356" s="133"/>
      <c r="AX356" s="119"/>
      <c r="AY356" s="122"/>
      <c r="AZ356" s="121"/>
      <c r="BA356" s="120"/>
      <c r="BB356" s="121"/>
      <c r="BC356" s="121"/>
      <c r="BD356" s="121"/>
      <c r="BE356" s="120"/>
      <c r="BF356" s="120"/>
      <c r="BG356" s="120"/>
      <c r="BH356" s="120"/>
      <c r="BI356" s="119"/>
      <c r="BJ356" s="119"/>
      <c r="BK356" s="121"/>
      <c r="BL356" s="121"/>
      <c r="BM356" s="121"/>
      <c r="BN356" s="121"/>
      <c r="BO356" s="121"/>
      <c r="BP356" s="121"/>
      <c r="BQ356" s="121"/>
      <c r="BR356" s="121"/>
      <c r="BS356" s="134"/>
      <c r="BT356" s="109"/>
      <c r="BU356" s="135">
        <f>VLOOKUP(D356,EXPLORACION!$A$2:$P$529,15,FALSE)</f>
        <v>4960888.9439000003</v>
      </c>
      <c r="BV356" s="135">
        <f>VLOOKUP(D356,EXPLORACION!$A$2:$P$529,16,FALSE)</f>
        <v>2170605.4197</v>
      </c>
    </row>
    <row r="357" spans="1:74" s="123" customFormat="1" hidden="1">
      <c r="A357" s="130" t="str">
        <f t="shared" si="64"/>
        <v>APP6P2E9M11</v>
      </c>
      <c r="B357" s="130" t="str">
        <f t="shared" si="65"/>
        <v>APP6P2E9</v>
      </c>
      <c r="C357" s="130" t="str">
        <f t="shared" si="58"/>
        <v>APP6P2M11</v>
      </c>
      <c r="D357" s="130" t="str">
        <f t="shared" si="59"/>
        <v>APP6P2</v>
      </c>
      <c r="E357" s="130" t="str">
        <f t="shared" si="60"/>
        <v>APP6</v>
      </c>
      <c r="F357" s="131" t="s">
        <v>654</v>
      </c>
      <c r="G357" s="131">
        <v>6</v>
      </c>
      <c r="H357" s="109">
        <v>2</v>
      </c>
      <c r="I357" s="109" t="s">
        <v>8</v>
      </c>
      <c r="J357" s="138">
        <f>J356+1</f>
        <v>9</v>
      </c>
      <c r="K357" s="138">
        <f>K356+1</f>
        <v>11</v>
      </c>
      <c r="L357" s="109"/>
      <c r="M357" s="137">
        <f t="shared" si="66"/>
        <v>9</v>
      </c>
      <c r="N357" s="133">
        <v>5.5</v>
      </c>
      <c r="O357" s="132">
        <f t="shared" si="62"/>
        <v>7.25</v>
      </c>
      <c r="P357" s="141" t="s">
        <v>674</v>
      </c>
      <c r="Q357" s="137" t="s">
        <v>740</v>
      </c>
      <c r="R357" s="119"/>
      <c r="S357" s="119"/>
      <c r="T357" s="119"/>
      <c r="U357" s="111"/>
      <c r="V357" s="143"/>
      <c r="W357" s="143"/>
      <c r="X357" s="121"/>
      <c r="Y357" s="121"/>
      <c r="Z357" s="121"/>
      <c r="AA357" s="121"/>
      <c r="AB357" s="121"/>
      <c r="AC357" s="121"/>
      <c r="AD357" s="121"/>
      <c r="AE357" s="121"/>
      <c r="AF357" s="121"/>
      <c r="AG357" s="121"/>
      <c r="AH357" s="121"/>
      <c r="AI357" s="121"/>
      <c r="AJ357" s="121"/>
      <c r="AK357" s="121"/>
      <c r="AL357" s="121"/>
      <c r="AM357" s="121"/>
      <c r="AN357" s="121"/>
      <c r="AO357" s="120"/>
      <c r="AP357" s="120"/>
      <c r="AQ357" s="120"/>
      <c r="AR357" s="120"/>
      <c r="AS357" s="120"/>
      <c r="AT357" s="121"/>
      <c r="AU357" s="121"/>
      <c r="AV357" s="121"/>
      <c r="AW357" s="133"/>
      <c r="AX357" s="119"/>
      <c r="AY357" s="122"/>
      <c r="AZ357" s="121"/>
      <c r="BA357" s="120"/>
      <c r="BB357" s="121"/>
      <c r="BC357" s="121"/>
      <c r="BD357" s="121"/>
      <c r="BE357" s="120"/>
      <c r="BF357" s="120"/>
      <c r="BG357" s="120"/>
      <c r="BH357" s="120"/>
      <c r="BI357" s="119"/>
      <c r="BJ357" s="119"/>
      <c r="BK357" s="121"/>
      <c r="BL357" s="121"/>
      <c r="BM357" s="121"/>
      <c r="BN357" s="121"/>
      <c r="BO357" s="121"/>
      <c r="BP357" s="121"/>
      <c r="BQ357" s="121"/>
      <c r="BR357" s="121"/>
      <c r="BS357" s="134"/>
      <c r="BT357" s="109"/>
      <c r="BU357" s="135">
        <f>VLOOKUP(D357,EXPLORACION!$A$2:$P$529,15,FALSE)</f>
        <v>4960888.9439000003</v>
      </c>
      <c r="BV357" s="135">
        <f>VLOOKUP(D357,EXPLORACION!$A$2:$P$529,16,FALSE)</f>
        <v>2170605.4197</v>
      </c>
    </row>
    <row r="358" spans="1:74" s="123" customFormat="1" hidden="1">
      <c r="A358" s="130" t="str">
        <f t="shared" si="64"/>
        <v>APP6P3E5M7</v>
      </c>
      <c r="B358" s="130" t="str">
        <f t="shared" si="65"/>
        <v>APP6P3E5</v>
      </c>
      <c r="C358" s="130" t="str">
        <f t="shared" si="58"/>
        <v>APP6P3M7</v>
      </c>
      <c r="D358" s="130" t="str">
        <f t="shared" si="59"/>
        <v>APP6P3</v>
      </c>
      <c r="E358" s="130" t="str">
        <f t="shared" si="60"/>
        <v>APP6</v>
      </c>
      <c r="F358" s="131" t="s">
        <v>654</v>
      </c>
      <c r="G358" s="131">
        <v>6</v>
      </c>
      <c r="H358" s="109">
        <v>3</v>
      </c>
      <c r="I358" s="109" t="s">
        <v>8</v>
      </c>
      <c r="J358" s="138">
        <v>5</v>
      </c>
      <c r="K358" s="138">
        <v>7</v>
      </c>
      <c r="L358" s="109"/>
      <c r="M358" s="137">
        <f t="shared" si="66"/>
        <v>5.5</v>
      </c>
      <c r="N358" s="133">
        <v>7</v>
      </c>
      <c r="O358" s="132">
        <f t="shared" si="62"/>
        <v>6.25</v>
      </c>
      <c r="P358" s="141" t="s">
        <v>295</v>
      </c>
      <c r="Q358" s="137" t="s">
        <v>784</v>
      </c>
      <c r="R358" s="119" t="s">
        <v>693</v>
      </c>
      <c r="S358" s="119" t="s">
        <v>802</v>
      </c>
      <c r="T358" s="119" t="s">
        <v>809</v>
      </c>
      <c r="U358" s="111"/>
      <c r="V358" s="143"/>
      <c r="W358" s="143"/>
      <c r="X358" s="143"/>
      <c r="Y358" s="143"/>
      <c r="Z358" s="143"/>
      <c r="AA358" s="143"/>
      <c r="AB358" s="143"/>
      <c r="AC358" s="121"/>
      <c r="AD358" s="121"/>
      <c r="AE358" s="121"/>
      <c r="AF358" s="121"/>
      <c r="AG358" s="121"/>
      <c r="AH358" s="121"/>
      <c r="AI358" s="121"/>
      <c r="AJ358" s="121"/>
      <c r="AK358" s="121"/>
      <c r="AL358" s="121"/>
      <c r="AM358" s="121"/>
      <c r="AN358" s="121"/>
      <c r="AO358" s="120"/>
      <c r="AP358" s="120"/>
      <c r="AQ358" s="120"/>
      <c r="AR358" s="120"/>
      <c r="AS358" s="120"/>
      <c r="AT358" s="121"/>
      <c r="AU358" s="121"/>
      <c r="AV358" s="121"/>
      <c r="AW358" s="133"/>
      <c r="AX358" s="119"/>
      <c r="AY358" s="122"/>
      <c r="AZ358" s="121"/>
      <c r="BA358" s="120"/>
      <c r="BB358" s="121"/>
      <c r="BC358" s="121"/>
      <c r="BD358" s="121"/>
      <c r="BE358" s="120"/>
      <c r="BF358" s="120"/>
      <c r="BG358" s="120"/>
      <c r="BH358" s="120"/>
      <c r="BI358" s="119"/>
      <c r="BJ358" s="119"/>
      <c r="BK358" s="121"/>
      <c r="BL358" s="121"/>
      <c r="BM358" s="121"/>
      <c r="BN358" s="121"/>
      <c r="BO358" s="121"/>
      <c r="BP358" s="121"/>
      <c r="BQ358" s="121"/>
      <c r="BR358" s="121"/>
      <c r="BS358" s="134"/>
      <c r="BT358" s="109"/>
      <c r="BU358" s="135">
        <f>VLOOKUP(D358,EXPLORACION!$A$2:$P$529,15,FALSE)</f>
        <v>4960874.4731999999</v>
      </c>
      <c r="BV358" s="135">
        <f>VLOOKUP(D358,EXPLORACION!$A$2:$P$529,16,FALSE)</f>
        <v>2170578.4177000001</v>
      </c>
    </row>
    <row r="359" spans="1:74" s="123" customFormat="1" hidden="1">
      <c r="A359" s="130" t="str">
        <f t="shared" si="64"/>
        <v>APP6P2E6M8</v>
      </c>
      <c r="B359" s="130" t="str">
        <f t="shared" si="65"/>
        <v>APP6P2E6</v>
      </c>
      <c r="C359" s="130" t="str">
        <f t="shared" si="58"/>
        <v>APP6P2M8</v>
      </c>
      <c r="D359" s="130" t="str">
        <f t="shared" si="59"/>
        <v>APP6P2</v>
      </c>
      <c r="E359" s="130" t="str">
        <f t="shared" si="60"/>
        <v>APP6</v>
      </c>
      <c r="F359" s="131" t="s">
        <v>654</v>
      </c>
      <c r="G359" s="131">
        <v>6</v>
      </c>
      <c r="H359" s="109">
        <v>2</v>
      </c>
      <c r="I359" s="109" t="s">
        <v>8</v>
      </c>
      <c r="J359" s="138">
        <f>J358+1</f>
        <v>6</v>
      </c>
      <c r="K359" s="138">
        <f>K358+1</f>
        <v>8</v>
      </c>
      <c r="L359" s="109"/>
      <c r="M359" s="137">
        <f t="shared" si="66"/>
        <v>7</v>
      </c>
      <c r="N359" s="133">
        <v>4</v>
      </c>
      <c r="O359" s="132">
        <f t="shared" si="62"/>
        <v>5.5</v>
      </c>
      <c r="P359" s="141" t="s">
        <v>284</v>
      </c>
      <c r="Q359" s="137" t="s">
        <v>739</v>
      </c>
      <c r="R359" s="119" t="s">
        <v>746</v>
      </c>
      <c r="S359" s="119" t="s">
        <v>751</v>
      </c>
      <c r="T359" s="119" t="s">
        <v>709</v>
      </c>
      <c r="U359" s="119"/>
      <c r="V359" s="119"/>
      <c r="W359" s="120"/>
      <c r="X359" s="121"/>
      <c r="Y359" s="121"/>
      <c r="Z359" s="121"/>
      <c r="AA359" s="121"/>
      <c r="AB359" s="121"/>
      <c r="AC359" s="121"/>
      <c r="AD359" s="121"/>
      <c r="AE359" s="121"/>
      <c r="AF359" s="121"/>
      <c r="AG359" s="121"/>
      <c r="AH359" s="121"/>
      <c r="AI359" s="121"/>
      <c r="AJ359" s="121"/>
      <c r="AK359" s="121"/>
      <c r="AL359" s="121"/>
      <c r="AM359" s="121"/>
      <c r="AN359" s="121"/>
      <c r="AO359" s="120"/>
      <c r="AP359" s="120"/>
      <c r="AQ359" s="120"/>
      <c r="AR359" s="120"/>
      <c r="AS359" s="120"/>
      <c r="AT359" s="121"/>
      <c r="AU359" s="121"/>
      <c r="AV359" s="121"/>
      <c r="AW359" s="133"/>
      <c r="AX359" s="119"/>
      <c r="AY359" s="122"/>
      <c r="AZ359" s="121"/>
      <c r="BA359" s="120"/>
      <c r="BB359" s="121"/>
      <c r="BC359" s="121"/>
      <c r="BD359" s="121"/>
      <c r="BE359" s="120"/>
      <c r="BF359" s="120"/>
      <c r="BG359" s="120"/>
      <c r="BH359" s="120"/>
      <c r="BI359" s="119"/>
      <c r="BJ359" s="119"/>
      <c r="BK359" s="121"/>
      <c r="BL359" s="121"/>
      <c r="BM359" s="121"/>
      <c r="BN359" s="121"/>
      <c r="BO359" s="121"/>
      <c r="BP359" s="121"/>
      <c r="BQ359" s="121"/>
      <c r="BR359" s="121"/>
      <c r="BS359" s="134"/>
      <c r="BT359" s="109"/>
      <c r="BU359" s="135">
        <f>VLOOKUP(D359,EXPLORACION!$A$2:$P$529,15,FALSE)</f>
        <v>4960888.9439000003</v>
      </c>
      <c r="BV359" s="135">
        <f>VLOOKUP(D359,EXPLORACION!$A$2:$P$529,16,FALSE)</f>
        <v>2170605.4197</v>
      </c>
    </row>
    <row r="360" spans="1:74" s="123" customFormat="1" hidden="1">
      <c r="A360" s="130" t="str">
        <f t="shared" si="64"/>
        <v>APP6P3E3M3</v>
      </c>
      <c r="B360" s="130" t="str">
        <f t="shared" si="65"/>
        <v>APP6P3E3</v>
      </c>
      <c r="C360" s="130" t="str">
        <f t="shared" si="58"/>
        <v>APP6P3M3</v>
      </c>
      <c r="D360" s="130" t="str">
        <f t="shared" si="59"/>
        <v>APP6P3</v>
      </c>
      <c r="E360" s="130" t="str">
        <f t="shared" si="60"/>
        <v>APP6</v>
      </c>
      <c r="F360" s="131" t="s">
        <v>654</v>
      </c>
      <c r="G360" s="131">
        <v>6</v>
      </c>
      <c r="H360" s="109">
        <v>3</v>
      </c>
      <c r="I360" s="109" t="s">
        <v>8</v>
      </c>
      <c r="J360" s="138">
        <v>3</v>
      </c>
      <c r="K360" s="138">
        <v>3</v>
      </c>
      <c r="L360" s="109"/>
      <c r="M360" s="137">
        <f t="shared" si="66"/>
        <v>4</v>
      </c>
      <c r="N360" s="133">
        <v>2</v>
      </c>
      <c r="O360" s="132">
        <f t="shared" si="62"/>
        <v>3</v>
      </c>
      <c r="P360" s="141" t="s">
        <v>284</v>
      </c>
      <c r="Q360" s="137" t="s">
        <v>698</v>
      </c>
      <c r="R360" s="119" t="s">
        <v>791</v>
      </c>
      <c r="S360" s="119" t="s">
        <v>798</v>
      </c>
      <c r="T360" s="119" t="s">
        <v>799</v>
      </c>
      <c r="U360" s="111"/>
      <c r="V360" s="143"/>
      <c r="W360" s="143"/>
      <c r="X360" s="143"/>
      <c r="Y360" s="143"/>
      <c r="Z360" s="143"/>
      <c r="AA360" s="143"/>
      <c r="AB360" s="143"/>
      <c r="AC360" s="121"/>
      <c r="AD360" s="121"/>
      <c r="AE360" s="121"/>
      <c r="AF360" s="121"/>
      <c r="AG360" s="121"/>
      <c r="AH360" s="121"/>
      <c r="AI360" s="121"/>
      <c r="AJ360" s="121"/>
      <c r="AK360" s="121"/>
      <c r="AL360" s="121"/>
      <c r="AM360" s="121"/>
      <c r="AN360" s="121"/>
      <c r="AO360" s="120"/>
      <c r="AP360" s="120"/>
      <c r="AQ360" s="120"/>
      <c r="AR360" s="120"/>
      <c r="AS360" s="120"/>
      <c r="AT360" s="121"/>
      <c r="AU360" s="121"/>
      <c r="AV360" s="121"/>
      <c r="AW360" s="133"/>
      <c r="AX360" s="119"/>
      <c r="AY360" s="122"/>
      <c r="AZ360" s="121"/>
      <c r="BA360" s="120"/>
      <c r="BB360" s="121"/>
      <c r="BC360" s="121"/>
      <c r="BD360" s="121"/>
      <c r="BE360" s="120"/>
      <c r="BF360" s="120"/>
      <c r="BG360" s="120"/>
      <c r="BH360" s="120"/>
      <c r="BI360" s="119"/>
      <c r="BJ360" s="119"/>
      <c r="BK360" s="121"/>
      <c r="BL360" s="121"/>
      <c r="BM360" s="121"/>
      <c r="BN360" s="121"/>
      <c r="BO360" s="121"/>
      <c r="BP360" s="121"/>
      <c r="BQ360" s="121"/>
      <c r="BR360" s="121"/>
      <c r="BS360" s="134"/>
      <c r="BT360" s="109"/>
      <c r="BU360" s="135">
        <f>VLOOKUP(D360,EXPLORACION!$A$2:$P$529,15,FALSE)</f>
        <v>4960874.4731999999</v>
      </c>
      <c r="BV360" s="135">
        <f>VLOOKUP(D360,EXPLORACION!$A$2:$P$529,16,FALSE)</f>
        <v>2170578.4177000001</v>
      </c>
    </row>
    <row r="361" spans="1:74" s="123" customFormat="1" hidden="1">
      <c r="A361" s="130" t="str">
        <f t="shared" si="64"/>
        <v>APP6P3E3M4</v>
      </c>
      <c r="B361" s="130" t="str">
        <f t="shared" si="65"/>
        <v>APP6P3E3</v>
      </c>
      <c r="C361" s="130" t="str">
        <f t="shared" si="58"/>
        <v>APP6P3M4</v>
      </c>
      <c r="D361" s="130" t="str">
        <f t="shared" si="59"/>
        <v>APP6P3</v>
      </c>
      <c r="E361" s="130" t="str">
        <f t="shared" si="60"/>
        <v>APP6</v>
      </c>
      <c r="F361" s="131" t="s">
        <v>654</v>
      </c>
      <c r="G361" s="131">
        <v>6</v>
      </c>
      <c r="H361" s="109">
        <v>3</v>
      </c>
      <c r="I361" s="109" t="s">
        <v>8</v>
      </c>
      <c r="J361" s="138">
        <v>3</v>
      </c>
      <c r="K361" s="138">
        <v>4</v>
      </c>
      <c r="L361" s="109"/>
      <c r="M361" s="137">
        <f t="shared" si="66"/>
        <v>2</v>
      </c>
      <c r="N361" s="133">
        <v>3</v>
      </c>
      <c r="O361" s="132">
        <f t="shared" si="62"/>
        <v>2.5</v>
      </c>
      <c r="P361" s="141" t="s">
        <v>284</v>
      </c>
      <c r="Q361" s="137" t="s">
        <v>781</v>
      </c>
      <c r="R361" s="119" t="s">
        <v>792</v>
      </c>
      <c r="S361" s="119" t="s">
        <v>799</v>
      </c>
      <c r="T361" s="119" t="s">
        <v>806</v>
      </c>
      <c r="U361" s="111"/>
      <c r="V361" s="143"/>
      <c r="W361" s="143"/>
      <c r="X361" s="143"/>
      <c r="Y361" s="143"/>
      <c r="Z361" s="143"/>
      <c r="AA361" s="143"/>
      <c r="AB361" s="143"/>
      <c r="AC361" s="121"/>
      <c r="AD361" s="121"/>
      <c r="AE361" s="121"/>
      <c r="AF361" s="121"/>
      <c r="AG361" s="121"/>
      <c r="AH361" s="121"/>
      <c r="AI361" s="121"/>
      <c r="AJ361" s="121"/>
      <c r="AK361" s="121"/>
      <c r="AL361" s="121"/>
      <c r="AM361" s="121"/>
      <c r="AN361" s="121"/>
      <c r="AO361" s="120"/>
      <c r="AP361" s="120"/>
      <c r="AQ361" s="120"/>
      <c r="AR361" s="120"/>
      <c r="AS361" s="120"/>
      <c r="AT361" s="121"/>
      <c r="AU361" s="121"/>
      <c r="AV361" s="121"/>
      <c r="AW361" s="133"/>
      <c r="AX361" s="119"/>
      <c r="AY361" s="122"/>
      <c r="AZ361" s="121"/>
      <c r="BA361" s="120"/>
      <c r="BB361" s="121"/>
      <c r="BC361" s="121"/>
      <c r="BD361" s="121"/>
      <c r="BE361" s="120"/>
      <c r="BF361" s="120"/>
      <c r="BG361" s="120"/>
      <c r="BH361" s="120"/>
      <c r="BI361" s="119"/>
      <c r="BJ361" s="119"/>
      <c r="BK361" s="121"/>
      <c r="BL361" s="121"/>
      <c r="BM361" s="121"/>
      <c r="BN361" s="121"/>
      <c r="BO361" s="121"/>
      <c r="BP361" s="121"/>
      <c r="BQ361" s="121"/>
      <c r="BR361" s="121"/>
      <c r="BS361" s="134"/>
      <c r="BT361" s="109"/>
      <c r="BU361" s="135">
        <f>VLOOKUP(D361,EXPLORACION!$A$2:$P$529,15,FALSE)</f>
        <v>4960874.4731999999</v>
      </c>
      <c r="BV361" s="135">
        <f>VLOOKUP(D361,EXPLORACION!$A$2:$P$529,16,FALSE)</f>
        <v>2170578.4177000001</v>
      </c>
    </row>
    <row r="362" spans="1:74" s="123" customFormat="1" hidden="1">
      <c r="A362" s="130" t="str">
        <f t="shared" si="64"/>
        <v>APP6P2E4M5</v>
      </c>
      <c r="B362" s="130" t="str">
        <f t="shared" si="65"/>
        <v>APP6P2E4</v>
      </c>
      <c r="C362" s="130" t="str">
        <f t="shared" si="58"/>
        <v>APP6P2M5</v>
      </c>
      <c r="D362" s="130" t="str">
        <f t="shared" si="59"/>
        <v>APP6P2</v>
      </c>
      <c r="E362" s="130" t="str">
        <f t="shared" si="60"/>
        <v>APP6</v>
      </c>
      <c r="F362" s="131" t="s">
        <v>654</v>
      </c>
      <c r="G362" s="131">
        <v>6</v>
      </c>
      <c r="H362" s="109">
        <v>2</v>
      </c>
      <c r="I362" s="109" t="s">
        <v>8</v>
      </c>
      <c r="J362" s="138">
        <f>J361+1</f>
        <v>4</v>
      </c>
      <c r="K362" s="138">
        <f>K361+1</f>
        <v>5</v>
      </c>
      <c r="L362" s="109"/>
      <c r="M362" s="137">
        <f t="shared" si="66"/>
        <v>3</v>
      </c>
      <c r="N362" s="133">
        <v>15</v>
      </c>
      <c r="O362" s="132">
        <f t="shared" si="62"/>
        <v>9</v>
      </c>
      <c r="P362" s="141" t="s">
        <v>284</v>
      </c>
      <c r="Q362" s="137" t="s">
        <v>744</v>
      </c>
      <c r="R362" s="119" t="s">
        <v>749</v>
      </c>
      <c r="S362" s="119" t="s">
        <v>754</v>
      </c>
      <c r="T362" s="119" t="s">
        <v>758</v>
      </c>
      <c r="U362" s="111"/>
      <c r="V362" s="143"/>
      <c r="W362" s="143"/>
      <c r="X362" s="121"/>
      <c r="Y362" s="121"/>
      <c r="Z362" s="121"/>
      <c r="AA362" s="121"/>
      <c r="AB362" s="121"/>
      <c r="AC362" s="121"/>
      <c r="AD362" s="121"/>
      <c r="AE362" s="121"/>
      <c r="AF362" s="121"/>
      <c r="AG362" s="121"/>
      <c r="AH362" s="121"/>
      <c r="AI362" s="121"/>
      <c r="AJ362" s="121"/>
      <c r="AK362" s="121"/>
      <c r="AL362" s="121"/>
      <c r="AM362" s="121"/>
      <c r="AN362" s="121"/>
      <c r="AO362" s="120"/>
      <c r="AP362" s="120"/>
      <c r="AQ362" s="120"/>
      <c r="AR362" s="120"/>
      <c r="AS362" s="120"/>
      <c r="AT362" s="121"/>
      <c r="AU362" s="121"/>
      <c r="AV362" s="121"/>
      <c r="AW362" s="133"/>
      <c r="AX362" s="119"/>
      <c r="AY362" s="122"/>
      <c r="AZ362" s="121"/>
      <c r="BA362" s="120"/>
      <c r="BB362" s="121"/>
      <c r="BC362" s="121"/>
      <c r="BD362" s="121"/>
      <c r="BE362" s="120"/>
      <c r="BF362" s="120"/>
      <c r="BG362" s="120"/>
      <c r="BH362" s="120"/>
      <c r="BI362" s="119"/>
      <c r="BJ362" s="119"/>
      <c r="BK362" s="121"/>
      <c r="BL362" s="121"/>
      <c r="BM362" s="121"/>
      <c r="BN362" s="121"/>
      <c r="BO362" s="121"/>
      <c r="BP362" s="121"/>
      <c r="BQ362" s="121"/>
      <c r="BR362" s="121"/>
      <c r="BS362" s="134"/>
      <c r="BT362" s="109"/>
      <c r="BU362" s="135">
        <f>VLOOKUP(D362,EXPLORACION!$A$2:$P$529,15,FALSE)</f>
        <v>4960888.9439000003</v>
      </c>
      <c r="BV362" s="135">
        <f>VLOOKUP(D362,EXPLORACION!$A$2:$P$529,16,FALSE)</f>
        <v>2170605.4197</v>
      </c>
    </row>
    <row r="363" spans="1:74" s="123" customFormat="1" hidden="1">
      <c r="A363" s="130" t="str">
        <f t="shared" si="64"/>
        <v>APP6P2E5M6</v>
      </c>
      <c r="B363" s="130" t="str">
        <f t="shared" si="65"/>
        <v>APP6P2E5</v>
      </c>
      <c r="C363" s="130" t="str">
        <f t="shared" si="58"/>
        <v>APP6P2M6</v>
      </c>
      <c r="D363" s="130" t="str">
        <f t="shared" si="59"/>
        <v>APP6P2</v>
      </c>
      <c r="E363" s="130" t="str">
        <f t="shared" si="60"/>
        <v>APP6</v>
      </c>
      <c r="F363" s="131" t="s">
        <v>654</v>
      </c>
      <c r="G363" s="131">
        <v>6</v>
      </c>
      <c r="H363" s="109">
        <v>2</v>
      </c>
      <c r="I363" s="109" t="s">
        <v>8</v>
      </c>
      <c r="J363" s="138">
        <f>J362+1</f>
        <v>5</v>
      </c>
      <c r="K363" s="138">
        <f>K362+1</f>
        <v>6</v>
      </c>
      <c r="L363" s="109"/>
      <c r="M363" s="137">
        <f t="shared" si="66"/>
        <v>15</v>
      </c>
      <c r="N363" s="133">
        <v>13</v>
      </c>
      <c r="O363" s="132">
        <f t="shared" si="62"/>
        <v>14</v>
      </c>
      <c r="P363" s="141" t="s">
        <v>736</v>
      </c>
      <c r="Q363" s="137" t="s">
        <v>743</v>
      </c>
      <c r="R363" s="119" t="s">
        <v>748</v>
      </c>
      <c r="S363" s="119" t="s">
        <v>753</v>
      </c>
      <c r="T363" s="119" t="s">
        <v>757</v>
      </c>
      <c r="U363" s="111"/>
      <c r="V363" s="143"/>
      <c r="W363" s="143"/>
      <c r="X363" s="121"/>
      <c r="Y363" s="121"/>
      <c r="Z363" s="121"/>
      <c r="AA363" s="121"/>
      <c r="AB363" s="121"/>
      <c r="AC363" s="121"/>
      <c r="AD363" s="121"/>
      <c r="AE363" s="121"/>
      <c r="AF363" s="121"/>
      <c r="AG363" s="121"/>
      <c r="AH363" s="121"/>
      <c r="AI363" s="121"/>
      <c r="AJ363" s="121"/>
      <c r="AK363" s="121"/>
      <c r="AL363" s="121"/>
      <c r="AM363" s="121"/>
      <c r="AN363" s="121"/>
      <c r="AO363" s="120"/>
      <c r="AP363" s="120"/>
      <c r="AQ363" s="120"/>
      <c r="AR363" s="120"/>
      <c r="AS363" s="120"/>
      <c r="AT363" s="121"/>
      <c r="AU363" s="121"/>
      <c r="AV363" s="121"/>
      <c r="AW363" s="133"/>
      <c r="AX363" s="119"/>
      <c r="AY363" s="122"/>
      <c r="AZ363" s="121"/>
      <c r="BA363" s="120"/>
      <c r="BB363" s="121"/>
      <c r="BC363" s="121"/>
      <c r="BD363" s="121"/>
      <c r="BE363" s="120"/>
      <c r="BF363" s="120"/>
      <c r="BG363" s="120"/>
      <c r="BH363" s="120"/>
      <c r="BI363" s="119"/>
      <c r="BJ363" s="119"/>
      <c r="BK363" s="121"/>
      <c r="BL363" s="121"/>
      <c r="BM363" s="121"/>
      <c r="BN363" s="121"/>
      <c r="BO363" s="121"/>
      <c r="BP363" s="121"/>
      <c r="BQ363" s="121"/>
      <c r="BR363" s="121"/>
      <c r="BS363" s="134"/>
      <c r="BT363" s="109"/>
      <c r="BU363" s="135">
        <f>VLOOKUP(D363,EXPLORACION!$A$2:$P$529,15,FALSE)</f>
        <v>4960888.9439000003</v>
      </c>
      <c r="BV363" s="135">
        <f>VLOOKUP(D363,EXPLORACION!$A$2:$P$529,16,FALSE)</f>
        <v>2170605.4197</v>
      </c>
    </row>
    <row r="364" spans="1:74" s="123" customFormat="1" hidden="1">
      <c r="A364" s="130" t="str">
        <f t="shared" si="64"/>
        <v>APP6P3E3M5</v>
      </c>
      <c r="B364" s="130" t="str">
        <f t="shared" si="65"/>
        <v>APP6P3E3</v>
      </c>
      <c r="C364" s="130" t="str">
        <f t="shared" si="58"/>
        <v>APP6P3M5</v>
      </c>
      <c r="D364" s="130" t="str">
        <f t="shared" si="59"/>
        <v>APP6P3</v>
      </c>
      <c r="E364" s="130" t="str">
        <f t="shared" si="60"/>
        <v>APP6</v>
      </c>
      <c r="F364" s="131" t="s">
        <v>654</v>
      </c>
      <c r="G364" s="131">
        <v>6</v>
      </c>
      <c r="H364" s="109">
        <v>3</v>
      </c>
      <c r="I364" s="109" t="s">
        <v>8</v>
      </c>
      <c r="J364" s="138">
        <v>3</v>
      </c>
      <c r="K364" s="138">
        <v>5</v>
      </c>
      <c r="L364" s="109"/>
      <c r="M364" s="137">
        <f t="shared" si="66"/>
        <v>13</v>
      </c>
      <c r="N364" s="133">
        <v>4</v>
      </c>
      <c r="O364" s="132">
        <f t="shared" si="62"/>
        <v>8.5</v>
      </c>
      <c r="P364" s="141" t="s">
        <v>284</v>
      </c>
      <c r="Q364" s="137" t="s">
        <v>782</v>
      </c>
      <c r="R364" s="119" t="s">
        <v>790</v>
      </c>
      <c r="S364" s="119" t="s">
        <v>800</v>
      </c>
      <c r="T364" s="119" t="s">
        <v>807</v>
      </c>
      <c r="U364" s="111"/>
      <c r="V364" s="143"/>
      <c r="W364" s="143"/>
      <c r="X364" s="143"/>
      <c r="Y364" s="143"/>
      <c r="Z364" s="143"/>
      <c r="AA364" s="143"/>
      <c r="AB364" s="143"/>
      <c r="AC364" s="121"/>
      <c r="AD364" s="121"/>
      <c r="AE364" s="121"/>
      <c r="AF364" s="121"/>
      <c r="AG364" s="121"/>
      <c r="AH364" s="121"/>
      <c r="AI364" s="121"/>
      <c r="AJ364" s="121"/>
      <c r="AK364" s="121"/>
      <c r="AL364" s="121"/>
      <c r="AM364" s="121"/>
      <c r="AN364" s="121"/>
      <c r="AO364" s="120"/>
      <c r="AP364" s="120"/>
      <c r="AQ364" s="120"/>
      <c r="AR364" s="120"/>
      <c r="AS364" s="120"/>
      <c r="AT364" s="121"/>
      <c r="AU364" s="121"/>
      <c r="AV364" s="121"/>
      <c r="AW364" s="133"/>
      <c r="AX364" s="119"/>
      <c r="AY364" s="122"/>
      <c r="AZ364" s="121"/>
      <c r="BA364" s="120"/>
      <c r="BB364" s="121"/>
      <c r="BC364" s="121"/>
      <c r="BD364" s="121"/>
      <c r="BE364" s="120"/>
      <c r="BF364" s="120"/>
      <c r="BG364" s="120"/>
      <c r="BH364" s="120"/>
      <c r="BI364" s="119"/>
      <c r="BJ364" s="119"/>
      <c r="BK364" s="121"/>
      <c r="BL364" s="121"/>
      <c r="BM364" s="121"/>
      <c r="BN364" s="121"/>
      <c r="BO364" s="121"/>
      <c r="BP364" s="121"/>
      <c r="BQ364" s="121"/>
      <c r="BR364" s="121"/>
      <c r="BS364" s="134"/>
      <c r="BT364" s="109"/>
      <c r="BU364" s="135">
        <f>VLOOKUP(D364,EXPLORACION!$A$2:$P$529,15,FALSE)</f>
        <v>4960874.4731999999</v>
      </c>
      <c r="BV364" s="135">
        <f>VLOOKUP(D364,EXPLORACION!$A$2:$P$529,16,FALSE)</f>
        <v>2170578.4177000001</v>
      </c>
    </row>
    <row r="365" spans="1:74" s="123" customFormat="1" hidden="1">
      <c r="A365" s="130" t="str">
        <f t="shared" si="64"/>
        <v>APP6P2E4M6</v>
      </c>
      <c r="B365" s="130" t="str">
        <f t="shared" si="65"/>
        <v>APP6P2E4</v>
      </c>
      <c r="C365" s="130" t="str">
        <f t="shared" si="58"/>
        <v>APP6P2M6</v>
      </c>
      <c r="D365" s="130" t="str">
        <f t="shared" si="59"/>
        <v>APP6P2</v>
      </c>
      <c r="E365" s="130" t="str">
        <f t="shared" si="60"/>
        <v>APP6</v>
      </c>
      <c r="F365" s="131" t="s">
        <v>654</v>
      </c>
      <c r="G365" s="131">
        <v>6</v>
      </c>
      <c r="H365" s="109">
        <v>2</v>
      </c>
      <c r="I365" s="109" t="s">
        <v>8</v>
      </c>
      <c r="J365" s="138">
        <f>J364+1</f>
        <v>4</v>
      </c>
      <c r="K365" s="138">
        <f>K364+1</f>
        <v>6</v>
      </c>
      <c r="L365" s="109"/>
      <c r="M365" s="137">
        <f t="shared" si="66"/>
        <v>4</v>
      </c>
      <c r="N365" s="133">
        <v>7</v>
      </c>
      <c r="O365" s="132">
        <f t="shared" si="62"/>
        <v>5.5</v>
      </c>
      <c r="P365" s="141" t="s">
        <v>295</v>
      </c>
      <c r="Q365" s="137" t="s">
        <v>741</v>
      </c>
      <c r="R365" s="119">
        <v>23.4</v>
      </c>
      <c r="S365" s="119">
        <v>17.5</v>
      </c>
      <c r="T365" s="119">
        <v>5.9</v>
      </c>
      <c r="U365" s="111"/>
      <c r="V365" s="143"/>
      <c r="W365" s="143"/>
      <c r="X365" s="121"/>
      <c r="Y365" s="121"/>
      <c r="Z365" s="121"/>
      <c r="AA365" s="121"/>
      <c r="AB365" s="121"/>
      <c r="AC365" s="121"/>
      <c r="AD365" s="121"/>
      <c r="AE365" s="121"/>
      <c r="AF365" s="121"/>
      <c r="AG365" s="121"/>
      <c r="AH365" s="121"/>
      <c r="AI365" s="121"/>
      <c r="AJ365" s="121"/>
      <c r="AK365" s="121"/>
      <c r="AL365" s="121"/>
      <c r="AM365" s="121"/>
      <c r="AN365" s="121"/>
      <c r="AO365" s="120"/>
      <c r="AP365" s="120"/>
      <c r="AQ365" s="120"/>
      <c r="AR365" s="120"/>
      <c r="AS365" s="120"/>
      <c r="AT365" s="121"/>
      <c r="AU365" s="121"/>
      <c r="AV365" s="121"/>
      <c r="AW365" s="133"/>
      <c r="AX365" s="119"/>
      <c r="AY365" s="122"/>
      <c r="AZ365" s="121"/>
      <c r="BA365" s="120"/>
      <c r="BB365" s="121"/>
      <c r="BC365" s="121"/>
      <c r="BD365" s="121"/>
      <c r="BE365" s="120"/>
      <c r="BF365" s="120"/>
      <c r="BG365" s="120"/>
      <c r="BH365" s="120"/>
      <c r="BI365" s="119"/>
      <c r="BJ365" s="119"/>
      <c r="BK365" s="121"/>
      <c r="BL365" s="121"/>
      <c r="BM365" s="121"/>
      <c r="BN365" s="121"/>
      <c r="BO365" s="121"/>
      <c r="BP365" s="121"/>
      <c r="BQ365" s="121"/>
      <c r="BR365" s="121"/>
      <c r="BS365" s="134"/>
      <c r="BT365" s="109"/>
      <c r="BU365" s="135">
        <f>VLOOKUP(D365,EXPLORACION!$A$2:$P$529,15,FALSE)</f>
        <v>4960888.9439000003</v>
      </c>
      <c r="BV365" s="135">
        <f>VLOOKUP(D365,EXPLORACION!$A$2:$P$529,16,FALSE)</f>
        <v>2170605.4197</v>
      </c>
    </row>
    <row r="366" spans="1:74" s="123" customFormat="1" hidden="1">
      <c r="A366" s="130" t="str">
        <f t="shared" si="64"/>
        <v>APP6P3E4M6</v>
      </c>
      <c r="B366" s="130" t="str">
        <f t="shared" si="65"/>
        <v>APP6P3E4</v>
      </c>
      <c r="C366" s="130" t="str">
        <f t="shared" si="58"/>
        <v>APP6P3M6</v>
      </c>
      <c r="D366" s="130" t="str">
        <f t="shared" si="59"/>
        <v>APP6P3</v>
      </c>
      <c r="E366" s="130" t="str">
        <f t="shared" si="60"/>
        <v>APP6</v>
      </c>
      <c r="F366" s="131" t="s">
        <v>654</v>
      </c>
      <c r="G366" s="131">
        <v>6</v>
      </c>
      <c r="H366" s="109">
        <v>3</v>
      </c>
      <c r="I366" s="109" t="s">
        <v>8</v>
      </c>
      <c r="J366" s="138">
        <v>4</v>
      </c>
      <c r="K366" s="138">
        <v>6</v>
      </c>
      <c r="L366" s="109"/>
      <c r="M366" s="137">
        <f t="shared" si="66"/>
        <v>7</v>
      </c>
      <c r="N366" s="133">
        <v>5.5</v>
      </c>
      <c r="O366" s="132">
        <f t="shared" si="62"/>
        <v>6.25</v>
      </c>
      <c r="P366" s="141" t="s">
        <v>286</v>
      </c>
      <c r="Q366" s="137" t="s">
        <v>783</v>
      </c>
      <c r="R366" s="119" t="s">
        <v>793</v>
      </c>
      <c r="S366" s="119" t="s">
        <v>801</v>
      </c>
      <c r="T366" s="119" t="s">
        <v>808</v>
      </c>
      <c r="U366" s="111"/>
      <c r="V366" s="143"/>
      <c r="W366" s="143"/>
      <c r="X366" s="143"/>
      <c r="Y366" s="143"/>
      <c r="Z366" s="143"/>
      <c r="AA366" s="143"/>
      <c r="AB366" s="143"/>
      <c r="AC366" s="121"/>
      <c r="AD366" s="121"/>
      <c r="AE366" s="121"/>
      <c r="AF366" s="121"/>
      <c r="AG366" s="121"/>
      <c r="AH366" s="121"/>
      <c r="AI366" s="121"/>
      <c r="AJ366" s="121"/>
      <c r="AK366" s="121"/>
      <c r="AL366" s="121"/>
      <c r="AM366" s="121"/>
      <c r="AN366" s="121"/>
      <c r="AO366" s="120"/>
      <c r="AP366" s="120"/>
      <c r="AQ366" s="120"/>
      <c r="AR366" s="120"/>
      <c r="AS366" s="120"/>
      <c r="AT366" s="121"/>
      <c r="AU366" s="121"/>
      <c r="AV366" s="121"/>
      <c r="AW366" s="133"/>
      <c r="AX366" s="119"/>
      <c r="AY366" s="122"/>
      <c r="AZ366" s="121"/>
      <c r="BA366" s="120"/>
      <c r="BB366" s="121"/>
      <c r="BC366" s="121"/>
      <c r="BD366" s="121"/>
      <c r="BE366" s="120"/>
      <c r="BF366" s="120"/>
      <c r="BG366" s="120"/>
      <c r="BH366" s="120"/>
      <c r="BI366" s="119"/>
      <c r="BJ366" s="119"/>
      <c r="BK366" s="121"/>
      <c r="BL366" s="121"/>
      <c r="BM366" s="121"/>
      <c r="BN366" s="121"/>
      <c r="BO366" s="121"/>
      <c r="BP366" s="121"/>
      <c r="BQ366" s="121"/>
      <c r="BR366" s="121"/>
      <c r="BS366" s="134"/>
      <c r="BT366" s="109"/>
      <c r="BU366" s="135">
        <f>VLOOKUP(D366,EXPLORACION!$A$2:$P$529,15,FALSE)</f>
        <v>4960874.4731999999</v>
      </c>
      <c r="BV366" s="135">
        <f>VLOOKUP(D366,EXPLORACION!$A$2:$P$529,16,FALSE)</f>
        <v>2170578.4177000001</v>
      </c>
    </row>
    <row r="367" spans="1:74" s="123" customFormat="1" hidden="1">
      <c r="A367" s="130" t="str">
        <f t="shared" si="64"/>
        <v>APP6P3E2M2</v>
      </c>
      <c r="B367" s="130" t="str">
        <f t="shared" si="65"/>
        <v>APP6P3E2</v>
      </c>
      <c r="C367" s="130" t="str">
        <f t="shared" si="58"/>
        <v>APP6P3M2</v>
      </c>
      <c r="D367" s="130" t="str">
        <f t="shared" si="59"/>
        <v>APP6P3</v>
      </c>
      <c r="E367" s="130" t="str">
        <f t="shared" si="60"/>
        <v>APP6</v>
      </c>
      <c r="F367" s="131" t="s">
        <v>654</v>
      </c>
      <c r="G367" s="131">
        <v>6</v>
      </c>
      <c r="H367" s="109">
        <v>3</v>
      </c>
      <c r="I367" s="109" t="s">
        <v>8</v>
      </c>
      <c r="J367" s="138">
        <v>2</v>
      </c>
      <c r="K367" s="138">
        <v>2</v>
      </c>
      <c r="L367" s="109"/>
      <c r="M367" s="137">
        <f t="shared" si="66"/>
        <v>5.5</v>
      </c>
      <c r="N367" s="133">
        <v>1</v>
      </c>
      <c r="O367" s="132">
        <f t="shared" si="62"/>
        <v>3.25</v>
      </c>
      <c r="P367" s="141" t="s">
        <v>284</v>
      </c>
      <c r="Q367" s="137" t="s">
        <v>780</v>
      </c>
      <c r="R367" s="119" t="s">
        <v>790</v>
      </c>
      <c r="S367" s="119" t="s">
        <v>797</v>
      </c>
      <c r="T367" s="119" t="s">
        <v>716</v>
      </c>
      <c r="U367" s="111"/>
      <c r="V367" s="143"/>
      <c r="W367" s="143"/>
      <c r="X367" s="143"/>
      <c r="Y367" s="143"/>
      <c r="Z367" s="143"/>
      <c r="AA367" s="143"/>
      <c r="AB367" s="143"/>
      <c r="AC367" s="121"/>
      <c r="AD367" s="121"/>
      <c r="AE367" s="121"/>
      <c r="AF367" s="121"/>
      <c r="AG367" s="121"/>
      <c r="AH367" s="121"/>
      <c r="AI367" s="121"/>
      <c r="AJ367" s="121"/>
      <c r="AK367" s="121"/>
      <c r="AL367" s="121"/>
      <c r="AM367" s="121"/>
      <c r="AN367" s="121"/>
      <c r="AO367" s="120"/>
      <c r="AP367" s="120"/>
      <c r="AQ367" s="120"/>
      <c r="AR367" s="120"/>
      <c r="AS367" s="120"/>
      <c r="AT367" s="121"/>
      <c r="AU367" s="121"/>
      <c r="AV367" s="121"/>
      <c r="AW367" s="133"/>
      <c r="AX367" s="119"/>
      <c r="AY367" s="122"/>
      <c r="AZ367" s="121"/>
      <c r="BA367" s="120"/>
      <c r="BB367" s="121"/>
      <c r="BC367" s="121"/>
      <c r="BD367" s="121"/>
      <c r="BE367" s="120"/>
      <c r="BF367" s="120"/>
      <c r="BG367" s="120"/>
      <c r="BH367" s="120"/>
      <c r="BI367" s="119"/>
      <c r="BJ367" s="119"/>
      <c r="BK367" s="121"/>
      <c r="BL367" s="121"/>
      <c r="BM367" s="121"/>
      <c r="BN367" s="121"/>
      <c r="BO367" s="121"/>
      <c r="BP367" s="121"/>
      <c r="BQ367" s="121"/>
      <c r="BR367" s="121"/>
      <c r="BS367" s="134"/>
      <c r="BT367" s="109"/>
      <c r="BU367" s="135">
        <f>VLOOKUP(D367,EXPLORACION!$A$2:$P$529,15,FALSE)</f>
        <v>4960874.4731999999</v>
      </c>
      <c r="BV367" s="135">
        <f>VLOOKUP(D367,EXPLORACION!$A$2:$P$529,16,FALSE)</f>
        <v>2170578.4177000001</v>
      </c>
    </row>
    <row r="368" spans="1:74" s="123" customFormat="1" hidden="1">
      <c r="A368" s="130" t="str">
        <f t="shared" si="64"/>
        <v>APP6P3E9M11</v>
      </c>
      <c r="B368" s="130" t="str">
        <f t="shared" si="65"/>
        <v>APP6P3E9</v>
      </c>
      <c r="C368" s="130" t="str">
        <f t="shared" si="58"/>
        <v>APP6P3M11</v>
      </c>
      <c r="D368" s="130" t="str">
        <f t="shared" si="59"/>
        <v>APP6P3</v>
      </c>
      <c r="E368" s="130" t="str">
        <f t="shared" si="60"/>
        <v>APP6</v>
      </c>
      <c r="F368" s="131" t="s">
        <v>654</v>
      </c>
      <c r="G368" s="131">
        <v>6</v>
      </c>
      <c r="H368" s="109">
        <v>3</v>
      </c>
      <c r="I368" s="109" t="s">
        <v>8</v>
      </c>
      <c r="J368" s="138">
        <v>9</v>
      </c>
      <c r="K368" s="138">
        <v>11</v>
      </c>
      <c r="L368" s="109"/>
      <c r="M368" s="137">
        <f t="shared" si="66"/>
        <v>1</v>
      </c>
      <c r="N368" s="133">
        <v>15</v>
      </c>
      <c r="O368" s="132">
        <f t="shared" si="62"/>
        <v>8</v>
      </c>
      <c r="P368" s="141" t="s">
        <v>284</v>
      </c>
      <c r="Q368" s="137" t="s">
        <v>788</v>
      </c>
      <c r="R368" s="119"/>
      <c r="S368" s="119"/>
      <c r="T368" s="119"/>
      <c r="U368" s="119"/>
      <c r="V368" s="119"/>
      <c r="W368" s="120"/>
      <c r="X368" s="121"/>
      <c r="Y368" s="121"/>
      <c r="Z368" s="121"/>
      <c r="AA368" s="121"/>
      <c r="AB368" s="121"/>
      <c r="AC368" s="121"/>
      <c r="AD368" s="121"/>
      <c r="AE368" s="121"/>
      <c r="AF368" s="121"/>
      <c r="AG368" s="121"/>
      <c r="AH368" s="121"/>
      <c r="AI368" s="121"/>
      <c r="AJ368" s="121"/>
      <c r="AK368" s="121"/>
      <c r="AL368" s="121"/>
      <c r="AM368" s="121"/>
      <c r="AN368" s="121"/>
      <c r="AO368" s="120"/>
      <c r="AP368" s="120"/>
      <c r="AQ368" s="120"/>
      <c r="AR368" s="120"/>
      <c r="AS368" s="120"/>
      <c r="AT368" s="121"/>
      <c r="AU368" s="121"/>
      <c r="AV368" s="121"/>
      <c r="AW368" s="133"/>
      <c r="AX368" s="119"/>
      <c r="AY368" s="122"/>
      <c r="AZ368" s="121"/>
      <c r="BA368" s="120"/>
      <c r="BB368" s="121"/>
      <c r="BC368" s="121"/>
      <c r="BD368" s="121"/>
      <c r="BE368" s="120"/>
      <c r="BF368" s="120"/>
      <c r="BG368" s="120"/>
      <c r="BH368" s="120"/>
      <c r="BI368" s="119"/>
      <c r="BJ368" s="119"/>
      <c r="BK368" s="121"/>
      <c r="BL368" s="121"/>
      <c r="BM368" s="121"/>
      <c r="BN368" s="121"/>
      <c r="BO368" s="121"/>
      <c r="BP368" s="121"/>
      <c r="BQ368" s="121"/>
      <c r="BR368" s="121"/>
      <c r="BS368" s="134"/>
      <c r="BT368" s="109"/>
      <c r="BU368" s="135">
        <f>VLOOKUP(D368,EXPLORACION!$A$2:$P$529,15,FALSE)</f>
        <v>4960874.4731999999</v>
      </c>
      <c r="BV368" s="135">
        <f>VLOOKUP(D368,EXPLORACION!$A$2:$P$529,16,FALSE)</f>
        <v>2170578.4177000001</v>
      </c>
    </row>
    <row r="369" spans="1:74" s="123" customFormat="1" hidden="1">
      <c r="A369" s="130" t="str">
        <f t="shared" si="64"/>
        <v>APP6P1E11M11</v>
      </c>
      <c r="B369" s="130" t="str">
        <f t="shared" si="65"/>
        <v>APP6P1E11</v>
      </c>
      <c r="C369" s="130" t="str">
        <f t="shared" si="58"/>
        <v>APP6P1M11</v>
      </c>
      <c r="D369" s="130" t="str">
        <f t="shared" si="59"/>
        <v>APP6P1</v>
      </c>
      <c r="E369" s="130" t="str">
        <f t="shared" si="60"/>
        <v>APP6</v>
      </c>
      <c r="F369" s="131" t="s">
        <v>654</v>
      </c>
      <c r="G369" s="131">
        <v>6</v>
      </c>
      <c r="H369" s="109">
        <v>1</v>
      </c>
      <c r="I369" s="109" t="s">
        <v>8</v>
      </c>
      <c r="J369" s="138">
        <v>11</v>
      </c>
      <c r="K369" s="138">
        <v>11</v>
      </c>
      <c r="L369" s="109"/>
      <c r="M369" s="137">
        <f t="shared" si="66"/>
        <v>15</v>
      </c>
      <c r="N369" s="133">
        <v>15</v>
      </c>
      <c r="O369" s="132">
        <f t="shared" si="62"/>
        <v>15</v>
      </c>
      <c r="P369" s="141" t="s">
        <v>284</v>
      </c>
      <c r="Q369" s="137">
        <v>23.9</v>
      </c>
      <c r="R369" s="119" t="s">
        <v>694</v>
      </c>
      <c r="S369" s="119" t="s">
        <v>705</v>
      </c>
      <c r="T369" s="119" t="s">
        <v>716</v>
      </c>
      <c r="U369" s="119"/>
      <c r="V369" s="119"/>
      <c r="W369" s="120"/>
      <c r="X369" s="121"/>
      <c r="Y369" s="121"/>
      <c r="Z369" s="121"/>
      <c r="AA369" s="121"/>
      <c r="AB369" s="121"/>
      <c r="AC369" s="121"/>
      <c r="AD369" s="121"/>
      <c r="AE369" s="121"/>
      <c r="AF369" s="121"/>
      <c r="AG369" s="121"/>
      <c r="AH369" s="121"/>
      <c r="AI369" s="121"/>
      <c r="AJ369" s="121"/>
      <c r="AK369" s="121"/>
      <c r="AL369" s="121"/>
      <c r="AM369" s="121"/>
      <c r="AN369" s="121"/>
      <c r="AO369" s="120"/>
      <c r="AP369" s="120"/>
      <c r="AQ369" s="120"/>
      <c r="AR369" s="120"/>
      <c r="AS369" s="120"/>
      <c r="AT369" s="121"/>
      <c r="AU369" s="121"/>
      <c r="AV369" s="121"/>
      <c r="AW369" s="133"/>
      <c r="AX369" s="119"/>
      <c r="AY369" s="122"/>
      <c r="AZ369" s="121"/>
      <c r="BA369" s="120"/>
      <c r="BB369" s="121"/>
      <c r="BC369" s="121"/>
      <c r="BD369" s="121"/>
      <c r="BE369" s="120"/>
      <c r="BF369" s="120"/>
      <c r="BG369" s="120"/>
      <c r="BH369" s="120"/>
      <c r="BI369" s="119"/>
      <c r="BJ369" s="119"/>
      <c r="BK369" s="121"/>
      <c r="BL369" s="121"/>
      <c r="BM369" s="121"/>
      <c r="BN369" s="121"/>
      <c r="BO369" s="121"/>
      <c r="BP369" s="121"/>
      <c r="BQ369" s="121"/>
      <c r="BR369" s="121"/>
      <c r="BS369" s="134"/>
      <c r="BT369" s="109"/>
      <c r="BU369" s="135">
        <f>VLOOKUP(D369,EXPLORACION!$A$2:$P$529,15,FALSE)</f>
        <v>4960902.7958000004</v>
      </c>
      <c r="BV369" s="135">
        <f>VLOOKUP(D369,EXPLORACION!$A$2:$P$529,16,FALSE)</f>
        <v>2170626.2834000001</v>
      </c>
    </row>
    <row r="370" spans="1:74" s="123" customFormat="1" hidden="1">
      <c r="A370" s="130" t="str">
        <f t="shared" si="64"/>
        <v>CTE7P3E1M1</v>
      </c>
      <c r="B370" s="130" t="str">
        <f t="shared" si="65"/>
        <v>CTE7P3E1</v>
      </c>
      <c r="C370" s="130" t="str">
        <f t="shared" si="58"/>
        <v>CTE7P3M1</v>
      </c>
      <c r="D370" s="130" t="str">
        <f t="shared" si="59"/>
        <v>CTE7P3</v>
      </c>
      <c r="E370" s="130" t="str">
        <f t="shared" si="60"/>
        <v>CTE7</v>
      </c>
      <c r="F370" s="109" t="s">
        <v>816</v>
      </c>
      <c r="G370" s="109">
        <v>7</v>
      </c>
      <c r="H370" s="109">
        <v>3</v>
      </c>
      <c r="I370" s="109" t="s">
        <v>8</v>
      </c>
      <c r="J370" s="138">
        <v>1</v>
      </c>
      <c r="K370" s="109">
        <v>1</v>
      </c>
      <c r="L370" s="109" t="s">
        <v>512</v>
      </c>
      <c r="M370" s="137">
        <v>0</v>
      </c>
      <c r="N370" s="133">
        <v>1</v>
      </c>
      <c r="O370" s="132">
        <f t="shared" si="62"/>
        <v>0.5</v>
      </c>
      <c r="P370" s="109" t="s">
        <v>284</v>
      </c>
      <c r="Q370" s="137" t="s">
        <v>837</v>
      </c>
      <c r="R370" s="119"/>
      <c r="S370" s="119"/>
      <c r="T370" s="119"/>
      <c r="U370" s="119"/>
      <c r="V370" s="119"/>
      <c r="W370" s="120"/>
      <c r="X370" s="121"/>
      <c r="Y370" s="121"/>
      <c r="Z370" s="121"/>
      <c r="AA370" s="121"/>
      <c r="AB370" s="121"/>
      <c r="AC370" s="121"/>
      <c r="AD370" s="121"/>
      <c r="AE370" s="121"/>
      <c r="AF370" s="121"/>
      <c r="AG370" s="121"/>
      <c r="AH370" s="121"/>
      <c r="AI370" s="121"/>
      <c r="AJ370" s="121"/>
      <c r="AK370" s="121"/>
      <c r="AL370" s="121"/>
      <c r="AM370" s="121"/>
      <c r="AN370" s="121"/>
      <c r="AO370" s="120"/>
      <c r="AP370" s="120"/>
      <c r="AQ370" s="120"/>
      <c r="AR370" s="124"/>
      <c r="AS370" s="120"/>
      <c r="AT370" s="121"/>
      <c r="AU370" s="121"/>
      <c r="AV370" s="121"/>
      <c r="AW370" s="133"/>
      <c r="AX370" s="119"/>
      <c r="AY370" s="122"/>
      <c r="AZ370" s="121"/>
      <c r="BA370" s="120"/>
      <c r="BB370" s="121"/>
      <c r="BC370" s="121"/>
      <c r="BD370" s="121"/>
      <c r="BE370" s="120"/>
      <c r="BF370" s="120"/>
      <c r="BG370" s="120"/>
      <c r="BH370" s="120"/>
      <c r="BI370" s="119"/>
      <c r="BJ370" s="119"/>
      <c r="BK370" s="121"/>
      <c r="BL370" s="121"/>
      <c r="BM370" s="121"/>
      <c r="BN370" s="121"/>
      <c r="BO370" s="121"/>
      <c r="BP370" s="121"/>
      <c r="BQ370" s="121"/>
      <c r="BR370" s="121"/>
      <c r="BS370" s="134"/>
      <c r="BT370" s="109"/>
      <c r="BU370" s="135">
        <f>VLOOKUP(D370,EXPLORACION!$A$2:$P$529,15,FALSE)</f>
        <v>4960846.2538000001</v>
      </c>
      <c r="BV370" s="135">
        <f>VLOOKUP(D370,EXPLORACION!$A$2:$P$529,16,FALSE)</f>
        <v>2170531.5750000002</v>
      </c>
    </row>
    <row r="371" spans="1:74" s="123" customFormat="1" hidden="1">
      <c r="A371" s="130" t="str">
        <f t="shared" si="64"/>
        <v>CTE7P1E2M2</v>
      </c>
      <c r="B371" s="130" t="str">
        <f t="shared" si="65"/>
        <v>CTE7P1E2</v>
      </c>
      <c r="C371" s="130" t="str">
        <f t="shared" si="58"/>
        <v>CTE7P1M2</v>
      </c>
      <c r="D371" s="130" t="str">
        <f t="shared" si="59"/>
        <v>CTE7P1</v>
      </c>
      <c r="E371" s="130" t="str">
        <f t="shared" si="60"/>
        <v>CTE7</v>
      </c>
      <c r="F371" s="109" t="s">
        <v>816</v>
      </c>
      <c r="G371" s="109">
        <v>7</v>
      </c>
      <c r="H371" s="109">
        <v>1</v>
      </c>
      <c r="I371" s="109" t="s">
        <v>8</v>
      </c>
      <c r="J371" s="109">
        <v>2</v>
      </c>
      <c r="K371" s="111">
        <v>2</v>
      </c>
      <c r="L371" s="111" t="s">
        <v>512</v>
      </c>
      <c r="M371" s="137">
        <f>N370</f>
        <v>1</v>
      </c>
      <c r="N371" s="133">
        <v>1.2</v>
      </c>
      <c r="O371" s="132">
        <f t="shared" si="62"/>
        <v>1.1000000000000001</v>
      </c>
      <c r="P371" s="109" t="s">
        <v>284</v>
      </c>
      <c r="Q371" s="137" t="s">
        <v>826</v>
      </c>
      <c r="R371" s="119">
        <v>31.38</v>
      </c>
      <c r="S371" s="119">
        <v>14.68</v>
      </c>
      <c r="T371" s="119">
        <f t="shared" ref="T371:T381" si="67">R371-S371</f>
        <v>16.7</v>
      </c>
      <c r="U371" s="119"/>
      <c r="V371" s="119"/>
      <c r="W371" s="120"/>
      <c r="X371" s="121"/>
      <c r="Y371" s="121"/>
      <c r="Z371" s="121"/>
      <c r="AA371" s="121"/>
      <c r="AB371" s="121"/>
      <c r="AC371" s="121"/>
      <c r="AD371" s="121"/>
      <c r="AE371" s="121"/>
      <c r="AF371" s="121"/>
      <c r="AG371" s="121"/>
      <c r="AH371" s="121"/>
      <c r="AI371" s="121"/>
      <c r="AJ371" s="121"/>
      <c r="AK371" s="121"/>
      <c r="AL371" s="121"/>
      <c r="AM371" s="121"/>
      <c r="AN371" s="121"/>
      <c r="AO371" s="120"/>
      <c r="AP371" s="120"/>
      <c r="AQ371" s="120"/>
      <c r="AR371" s="124"/>
      <c r="AS371" s="120"/>
      <c r="AT371" s="121"/>
      <c r="AU371" s="121"/>
      <c r="AV371" s="121"/>
      <c r="AW371" s="133"/>
      <c r="AX371" s="119"/>
      <c r="AY371" s="122"/>
      <c r="AZ371" s="121"/>
      <c r="BA371" s="120"/>
      <c r="BB371" s="121"/>
      <c r="BC371" s="121"/>
      <c r="BD371" s="121"/>
      <c r="BE371" s="120"/>
      <c r="BF371" s="120"/>
      <c r="BG371" s="120"/>
      <c r="BH371" s="120"/>
      <c r="BI371" s="119"/>
      <c r="BJ371" s="119"/>
      <c r="BK371" s="121"/>
      <c r="BL371" s="121"/>
      <c r="BM371" s="121"/>
      <c r="BN371" s="121"/>
      <c r="BO371" s="121"/>
      <c r="BP371" s="121"/>
      <c r="BQ371" s="121"/>
      <c r="BR371" s="121"/>
      <c r="BS371" s="134"/>
      <c r="BT371" s="109"/>
      <c r="BU371" s="135">
        <f>VLOOKUP(D371,EXPLORACION!$A$2:$P$529,15,FALSE)</f>
        <v>4960860.4151999997</v>
      </c>
      <c r="BV371" s="135">
        <f>VLOOKUP(D371,EXPLORACION!$A$2:$P$529,16,FALSE)</f>
        <v>2170555.5077999998</v>
      </c>
    </row>
    <row r="372" spans="1:74" s="123" customFormat="1" hidden="1">
      <c r="A372" s="130" t="str">
        <f t="shared" si="64"/>
        <v>CTE7P3E4M4</v>
      </c>
      <c r="B372" s="130" t="str">
        <f t="shared" si="65"/>
        <v>CTE7P3E4</v>
      </c>
      <c r="C372" s="130" t="str">
        <f t="shared" si="58"/>
        <v>CTE7P3M4</v>
      </c>
      <c r="D372" s="130" t="str">
        <f t="shared" si="59"/>
        <v>CTE7P3</v>
      </c>
      <c r="E372" s="130" t="str">
        <f t="shared" si="60"/>
        <v>CTE7</v>
      </c>
      <c r="F372" s="109" t="s">
        <v>816</v>
      </c>
      <c r="G372" s="109">
        <v>7</v>
      </c>
      <c r="H372" s="109">
        <v>3</v>
      </c>
      <c r="I372" s="109" t="s">
        <v>8</v>
      </c>
      <c r="J372" s="138">
        <v>4</v>
      </c>
      <c r="K372" s="109">
        <v>4</v>
      </c>
      <c r="L372" s="109" t="s">
        <v>221</v>
      </c>
      <c r="M372" s="137">
        <v>1.5</v>
      </c>
      <c r="N372" s="133">
        <v>2</v>
      </c>
      <c r="O372" s="132">
        <f t="shared" si="62"/>
        <v>1.75</v>
      </c>
      <c r="P372" s="109" t="s">
        <v>338</v>
      </c>
      <c r="Q372" s="137">
        <v>44.06</v>
      </c>
      <c r="R372" s="119">
        <v>75.599999999999994</v>
      </c>
      <c r="S372" s="119">
        <v>36.369999999999997</v>
      </c>
      <c r="T372" s="119">
        <f t="shared" si="67"/>
        <v>39.229999999999997</v>
      </c>
      <c r="U372" s="119"/>
      <c r="V372" s="119"/>
      <c r="W372" s="120"/>
      <c r="X372" s="121"/>
      <c r="Y372" s="121"/>
      <c r="Z372" s="121"/>
      <c r="AA372" s="121"/>
      <c r="AB372" s="121"/>
      <c r="AC372" s="121"/>
      <c r="AD372" s="121"/>
      <c r="AE372" s="121"/>
      <c r="AF372" s="121"/>
      <c r="AG372" s="121"/>
      <c r="AH372" s="121"/>
      <c r="AI372" s="121"/>
      <c r="AJ372" s="121"/>
      <c r="AK372" s="121"/>
      <c r="AL372" s="121"/>
      <c r="AM372" s="121"/>
      <c r="AN372" s="121"/>
      <c r="AO372" s="120"/>
      <c r="AP372" s="120"/>
      <c r="AQ372" s="120"/>
      <c r="AR372" s="124"/>
      <c r="AS372" s="120"/>
      <c r="AT372" s="121"/>
      <c r="AU372" s="121"/>
      <c r="AV372" s="121"/>
      <c r="AW372" s="133"/>
      <c r="AX372" s="119"/>
      <c r="AY372" s="122"/>
      <c r="AZ372" s="121"/>
      <c r="BA372" s="120"/>
      <c r="BB372" s="121"/>
      <c r="BC372" s="121"/>
      <c r="BD372" s="121"/>
      <c r="BE372" s="120"/>
      <c r="BF372" s="120"/>
      <c r="BG372" s="120"/>
      <c r="BH372" s="120"/>
      <c r="BI372" s="119"/>
      <c r="BJ372" s="119"/>
      <c r="BK372" s="121"/>
      <c r="BL372" s="121"/>
      <c r="BM372" s="121"/>
      <c r="BN372" s="121"/>
      <c r="BO372" s="121"/>
      <c r="BP372" s="121"/>
      <c r="BQ372" s="121"/>
      <c r="BR372" s="121"/>
      <c r="BS372" s="134"/>
      <c r="BT372" s="109"/>
      <c r="BU372" s="135">
        <f>VLOOKUP(D372,EXPLORACION!$A$2:$P$529,15,FALSE)</f>
        <v>4960846.2538000001</v>
      </c>
      <c r="BV372" s="135">
        <f>VLOOKUP(D372,EXPLORACION!$A$2:$P$529,16,FALSE)</f>
        <v>2170531.5750000002</v>
      </c>
    </row>
    <row r="373" spans="1:74" s="123" customFormat="1" hidden="1">
      <c r="A373" s="130" t="str">
        <f t="shared" si="64"/>
        <v>CTE7P3E4M4</v>
      </c>
      <c r="B373" s="130" t="str">
        <f t="shared" si="65"/>
        <v>CTE7P3E4</v>
      </c>
      <c r="C373" s="130" t="str">
        <f t="shared" si="58"/>
        <v>CTE7P3M4</v>
      </c>
      <c r="D373" s="130" t="str">
        <f t="shared" si="59"/>
        <v>CTE7P3</v>
      </c>
      <c r="E373" s="130" t="str">
        <f t="shared" si="60"/>
        <v>CTE7</v>
      </c>
      <c r="F373" s="109" t="s">
        <v>816</v>
      </c>
      <c r="G373" s="109">
        <v>7</v>
      </c>
      <c r="H373" s="109">
        <v>3</v>
      </c>
      <c r="I373" s="109" t="s">
        <v>8</v>
      </c>
      <c r="J373" s="138">
        <v>4</v>
      </c>
      <c r="K373" s="109">
        <v>4</v>
      </c>
      <c r="L373" s="109" t="s">
        <v>221</v>
      </c>
      <c r="M373" s="137">
        <v>1.8</v>
      </c>
      <c r="N373" s="133">
        <v>2.5</v>
      </c>
      <c r="O373" s="132">
        <f t="shared" si="62"/>
        <v>2.15</v>
      </c>
      <c r="P373" s="109" t="s">
        <v>338</v>
      </c>
      <c r="Q373" s="137">
        <v>41.16</v>
      </c>
      <c r="R373" s="119">
        <v>68.34</v>
      </c>
      <c r="S373" s="119">
        <v>43.33</v>
      </c>
      <c r="T373" s="119">
        <f t="shared" si="67"/>
        <v>25.010000000000005</v>
      </c>
      <c r="U373" s="119"/>
      <c r="V373" s="119"/>
      <c r="W373" s="120"/>
      <c r="X373" s="121"/>
      <c r="Y373" s="121"/>
      <c r="Z373" s="121"/>
      <c r="AA373" s="121"/>
      <c r="AB373" s="121"/>
      <c r="AC373" s="121"/>
      <c r="AD373" s="121"/>
      <c r="AE373" s="121"/>
      <c r="AF373" s="121"/>
      <c r="AG373" s="121"/>
      <c r="AH373" s="121"/>
      <c r="AI373" s="121"/>
      <c r="AJ373" s="121"/>
      <c r="AK373" s="121"/>
      <c r="AL373" s="121"/>
      <c r="AM373" s="121"/>
      <c r="AN373" s="121"/>
      <c r="AO373" s="120"/>
      <c r="AP373" s="120"/>
      <c r="AQ373" s="120"/>
      <c r="AR373" s="124"/>
      <c r="AS373" s="120"/>
      <c r="AT373" s="121"/>
      <c r="AU373" s="121"/>
      <c r="AV373" s="121"/>
      <c r="AW373" s="133"/>
      <c r="AX373" s="119"/>
      <c r="AY373" s="122"/>
      <c r="AZ373" s="121"/>
      <c r="BA373" s="120"/>
      <c r="BB373" s="121"/>
      <c r="BC373" s="121"/>
      <c r="BD373" s="121"/>
      <c r="BE373" s="120"/>
      <c r="BF373" s="120"/>
      <c r="BG373" s="120"/>
      <c r="BH373" s="120"/>
      <c r="BI373" s="119"/>
      <c r="BJ373" s="119"/>
      <c r="BK373" s="121"/>
      <c r="BL373" s="121"/>
      <c r="BM373" s="121"/>
      <c r="BN373" s="121"/>
      <c r="BO373" s="121"/>
      <c r="BP373" s="121"/>
      <c r="BQ373" s="121"/>
      <c r="BR373" s="121"/>
      <c r="BS373" s="134"/>
      <c r="BT373" s="109"/>
      <c r="BU373" s="135">
        <f>VLOOKUP(D373,EXPLORACION!$A$2:$P$529,15,FALSE)</f>
        <v>4960846.2538000001</v>
      </c>
      <c r="BV373" s="135">
        <f>VLOOKUP(D373,EXPLORACION!$A$2:$P$529,16,FALSE)</f>
        <v>2170531.5750000002</v>
      </c>
    </row>
    <row r="374" spans="1:74" s="123" customFormat="1" hidden="1">
      <c r="A374" s="130" t="str">
        <f t="shared" si="64"/>
        <v>CTE7P3E4M4</v>
      </c>
      <c r="B374" s="130" t="str">
        <f t="shared" si="65"/>
        <v>CTE7P3E4</v>
      </c>
      <c r="C374" s="130" t="str">
        <f t="shared" si="58"/>
        <v>CTE7P3M4</v>
      </c>
      <c r="D374" s="130" t="str">
        <f t="shared" si="59"/>
        <v>CTE7P3</v>
      </c>
      <c r="E374" s="130" t="str">
        <f t="shared" si="60"/>
        <v>CTE7</v>
      </c>
      <c r="F374" s="109" t="s">
        <v>816</v>
      </c>
      <c r="G374" s="109">
        <v>7</v>
      </c>
      <c r="H374" s="109">
        <v>3</v>
      </c>
      <c r="I374" s="109" t="s">
        <v>8</v>
      </c>
      <c r="J374" s="138">
        <v>4</v>
      </c>
      <c r="K374" s="109">
        <v>4</v>
      </c>
      <c r="L374" s="109" t="s">
        <v>512</v>
      </c>
      <c r="M374" s="137">
        <v>2.5</v>
      </c>
      <c r="N374" s="133">
        <v>3.2</v>
      </c>
      <c r="O374" s="132">
        <f t="shared" si="62"/>
        <v>2.85</v>
      </c>
      <c r="P374" s="109" t="s">
        <v>284</v>
      </c>
      <c r="Q374" s="137">
        <v>37.770000000000003</v>
      </c>
      <c r="R374" s="119">
        <v>40.590000000000003</v>
      </c>
      <c r="S374" s="119">
        <v>22.1</v>
      </c>
      <c r="T374" s="119">
        <f t="shared" si="67"/>
        <v>18.490000000000002</v>
      </c>
      <c r="U374" s="119"/>
      <c r="V374" s="119"/>
      <c r="W374" s="120"/>
      <c r="X374" s="121"/>
      <c r="Y374" s="121"/>
      <c r="Z374" s="121"/>
      <c r="AA374" s="121"/>
      <c r="AB374" s="121"/>
      <c r="AC374" s="121"/>
      <c r="AD374" s="121"/>
      <c r="AE374" s="121"/>
      <c r="AF374" s="121"/>
      <c r="AG374" s="121"/>
      <c r="AH374" s="121"/>
      <c r="AI374" s="121"/>
      <c r="AJ374" s="121"/>
      <c r="AK374" s="121"/>
      <c r="AL374" s="121"/>
      <c r="AM374" s="121"/>
      <c r="AN374" s="121"/>
      <c r="AO374" s="120"/>
      <c r="AP374" s="120"/>
      <c r="AQ374" s="120"/>
      <c r="AR374" s="124"/>
      <c r="AS374" s="120"/>
      <c r="AT374" s="121"/>
      <c r="AU374" s="121"/>
      <c r="AV374" s="121"/>
      <c r="AW374" s="133"/>
      <c r="AX374" s="119"/>
      <c r="AY374" s="122"/>
      <c r="AZ374" s="121"/>
      <c r="BA374" s="120"/>
      <c r="BB374" s="121"/>
      <c r="BC374" s="121"/>
      <c r="BD374" s="121"/>
      <c r="BE374" s="120"/>
      <c r="BF374" s="120"/>
      <c r="BG374" s="120"/>
      <c r="BH374" s="120"/>
      <c r="BI374" s="119"/>
      <c r="BJ374" s="119"/>
      <c r="BK374" s="121"/>
      <c r="BL374" s="121"/>
      <c r="BM374" s="121"/>
      <c r="BN374" s="121"/>
      <c r="BO374" s="121"/>
      <c r="BP374" s="121"/>
      <c r="BQ374" s="121"/>
      <c r="BR374" s="121"/>
      <c r="BS374" s="134"/>
      <c r="BT374" s="109"/>
      <c r="BU374" s="135">
        <f>VLOOKUP(D374,EXPLORACION!$A$2:$P$529,15,FALSE)</f>
        <v>4960846.2538000001</v>
      </c>
      <c r="BV374" s="135">
        <f>VLOOKUP(D374,EXPLORACION!$A$2:$P$529,16,FALSE)</f>
        <v>2170531.5750000002</v>
      </c>
    </row>
    <row r="375" spans="1:74" s="123" customFormat="1" hidden="1">
      <c r="A375" s="130" t="str">
        <f t="shared" si="64"/>
        <v>CTE7P3E3M3</v>
      </c>
      <c r="B375" s="130" t="str">
        <f t="shared" si="65"/>
        <v>CTE7P3E3</v>
      </c>
      <c r="C375" s="130" t="str">
        <f t="shared" si="58"/>
        <v>CTE7P3M3</v>
      </c>
      <c r="D375" s="130" t="str">
        <f t="shared" si="59"/>
        <v>CTE7P3</v>
      </c>
      <c r="E375" s="130" t="str">
        <f t="shared" si="60"/>
        <v>CTE7</v>
      </c>
      <c r="F375" s="109" t="s">
        <v>816</v>
      </c>
      <c r="G375" s="109">
        <v>7</v>
      </c>
      <c r="H375" s="109">
        <v>3</v>
      </c>
      <c r="I375" s="109" t="s">
        <v>8</v>
      </c>
      <c r="J375" s="138">
        <v>3</v>
      </c>
      <c r="K375" s="109">
        <v>3</v>
      </c>
      <c r="L375" s="109" t="s">
        <v>512</v>
      </c>
      <c r="M375" s="137">
        <v>1</v>
      </c>
      <c r="N375" s="133">
        <v>1.5</v>
      </c>
      <c r="O375" s="132">
        <f t="shared" si="62"/>
        <v>1.25</v>
      </c>
      <c r="P375" s="109" t="s">
        <v>338</v>
      </c>
      <c r="Q375" s="137">
        <v>37.08</v>
      </c>
      <c r="R375" s="119">
        <v>75.72</v>
      </c>
      <c r="S375" s="119">
        <v>40.79</v>
      </c>
      <c r="T375" s="119">
        <f t="shared" si="67"/>
        <v>34.93</v>
      </c>
      <c r="U375" s="119"/>
      <c r="V375" s="119"/>
      <c r="W375" s="120"/>
      <c r="X375" s="121"/>
      <c r="Y375" s="121"/>
      <c r="Z375" s="121"/>
      <c r="AA375" s="121"/>
      <c r="AB375" s="121"/>
      <c r="AC375" s="121"/>
      <c r="AD375" s="121"/>
      <c r="AE375" s="121"/>
      <c r="AF375" s="121"/>
      <c r="AG375" s="121"/>
      <c r="AH375" s="121"/>
      <c r="AI375" s="121"/>
      <c r="AJ375" s="121"/>
      <c r="AK375" s="121"/>
      <c r="AL375" s="121"/>
      <c r="AM375" s="121"/>
      <c r="AN375" s="121"/>
      <c r="AO375" s="120"/>
      <c r="AP375" s="120"/>
      <c r="AQ375" s="120"/>
      <c r="AR375" s="124"/>
      <c r="AS375" s="120"/>
      <c r="AT375" s="121"/>
      <c r="AU375" s="121"/>
      <c r="AV375" s="121"/>
      <c r="AW375" s="133"/>
      <c r="AX375" s="119"/>
      <c r="AY375" s="122"/>
      <c r="AZ375" s="121"/>
      <c r="BA375" s="120"/>
      <c r="BB375" s="121"/>
      <c r="BC375" s="121"/>
      <c r="BD375" s="121"/>
      <c r="BE375" s="120"/>
      <c r="BF375" s="120"/>
      <c r="BG375" s="120"/>
      <c r="BH375" s="120"/>
      <c r="BI375" s="119"/>
      <c r="BJ375" s="119"/>
      <c r="BK375" s="121"/>
      <c r="BL375" s="121"/>
      <c r="BM375" s="121"/>
      <c r="BN375" s="121"/>
      <c r="BO375" s="121"/>
      <c r="BP375" s="121"/>
      <c r="BQ375" s="121"/>
      <c r="BR375" s="121"/>
      <c r="BS375" s="134"/>
      <c r="BT375" s="109"/>
      <c r="BU375" s="135">
        <f>VLOOKUP(D375,EXPLORACION!$A$2:$P$529,15,FALSE)</f>
        <v>4960846.2538000001</v>
      </c>
      <c r="BV375" s="135">
        <f>VLOOKUP(D375,EXPLORACION!$A$2:$P$529,16,FALSE)</f>
        <v>2170531.5750000002</v>
      </c>
    </row>
    <row r="376" spans="1:74" s="123" customFormat="1" hidden="1">
      <c r="A376" s="130" t="str">
        <f t="shared" si="64"/>
        <v>CTE7P3E4M4</v>
      </c>
      <c r="B376" s="130" t="str">
        <f t="shared" si="65"/>
        <v>CTE7P3E4</v>
      </c>
      <c r="C376" s="130" t="str">
        <f t="shared" si="58"/>
        <v>CTE7P3M4</v>
      </c>
      <c r="D376" s="130" t="str">
        <f t="shared" si="59"/>
        <v>CTE7P3</v>
      </c>
      <c r="E376" s="130" t="str">
        <f t="shared" si="60"/>
        <v>CTE7</v>
      </c>
      <c r="F376" s="109" t="s">
        <v>816</v>
      </c>
      <c r="G376" s="109">
        <v>7</v>
      </c>
      <c r="H376" s="109">
        <v>3</v>
      </c>
      <c r="I376" s="109" t="s">
        <v>8</v>
      </c>
      <c r="J376" s="138">
        <v>4</v>
      </c>
      <c r="K376" s="109">
        <v>4</v>
      </c>
      <c r="L376" s="109" t="s">
        <v>221</v>
      </c>
      <c r="M376" s="137">
        <v>3</v>
      </c>
      <c r="N376" s="133">
        <v>3.5</v>
      </c>
      <c r="O376" s="132">
        <f t="shared" si="62"/>
        <v>3.25</v>
      </c>
      <c r="P376" s="109" t="s">
        <v>284</v>
      </c>
      <c r="Q376" s="137">
        <v>27.85</v>
      </c>
      <c r="R376" s="119">
        <v>29.76</v>
      </c>
      <c r="S376" s="119">
        <v>17.91</v>
      </c>
      <c r="T376" s="119">
        <f t="shared" si="67"/>
        <v>11.850000000000001</v>
      </c>
      <c r="U376" s="119"/>
      <c r="V376" s="119"/>
      <c r="W376" s="120"/>
      <c r="X376" s="121"/>
      <c r="Y376" s="121"/>
      <c r="Z376" s="121"/>
      <c r="AA376" s="121"/>
      <c r="AB376" s="121"/>
      <c r="AC376" s="121"/>
      <c r="AD376" s="121"/>
      <c r="AE376" s="121"/>
      <c r="AF376" s="121"/>
      <c r="AG376" s="121"/>
      <c r="AH376" s="121"/>
      <c r="AI376" s="121"/>
      <c r="AJ376" s="121"/>
      <c r="AK376" s="121"/>
      <c r="AL376" s="121"/>
      <c r="AM376" s="121"/>
      <c r="AN376" s="121"/>
      <c r="AO376" s="120"/>
      <c r="AP376" s="120"/>
      <c r="AQ376" s="120"/>
      <c r="AR376" s="124"/>
      <c r="AS376" s="120"/>
      <c r="AT376" s="121"/>
      <c r="AU376" s="121"/>
      <c r="AV376" s="121"/>
      <c r="AW376" s="133"/>
      <c r="AX376" s="119"/>
      <c r="AY376" s="122"/>
      <c r="AZ376" s="121"/>
      <c r="BA376" s="120"/>
      <c r="BB376" s="121"/>
      <c r="BC376" s="121"/>
      <c r="BD376" s="121"/>
      <c r="BE376" s="120"/>
      <c r="BF376" s="120"/>
      <c r="BG376" s="120"/>
      <c r="BH376" s="120"/>
      <c r="BI376" s="119"/>
      <c r="BJ376" s="119"/>
      <c r="BK376" s="121"/>
      <c r="BL376" s="121"/>
      <c r="BM376" s="121"/>
      <c r="BN376" s="121"/>
      <c r="BO376" s="121"/>
      <c r="BP376" s="121"/>
      <c r="BQ376" s="121"/>
      <c r="BR376" s="121"/>
      <c r="BS376" s="134"/>
      <c r="BT376" s="109"/>
      <c r="BU376" s="135">
        <f>VLOOKUP(D376,EXPLORACION!$A$2:$P$529,15,FALSE)</f>
        <v>4960846.2538000001</v>
      </c>
      <c r="BV376" s="135">
        <f>VLOOKUP(D376,EXPLORACION!$A$2:$P$529,16,FALSE)</f>
        <v>2170531.5750000002</v>
      </c>
    </row>
    <row r="377" spans="1:74" s="123" customFormat="1" hidden="1">
      <c r="A377" s="130" t="str">
        <f t="shared" si="64"/>
        <v>CTE7P3E2M2</v>
      </c>
      <c r="B377" s="130" t="str">
        <f t="shared" si="65"/>
        <v>CTE7P3E2</v>
      </c>
      <c r="C377" s="130" t="str">
        <f t="shared" si="58"/>
        <v>CTE7P3M2</v>
      </c>
      <c r="D377" s="130" t="str">
        <f t="shared" si="59"/>
        <v>CTE7P3</v>
      </c>
      <c r="E377" s="130" t="str">
        <f t="shared" si="60"/>
        <v>CTE7</v>
      </c>
      <c r="F377" s="109" t="s">
        <v>816</v>
      </c>
      <c r="G377" s="109">
        <v>7</v>
      </c>
      <c r="H377" s="109">
        <v>3</v>
      </c>
      <c r="I377" s="109" t="s">
        <v>8</v>
      </c>
      <c r="J377" s="138">
        <v>2</v>
      </c>
      <c r="K377" s="109">
        <v>2</v>
      </c>
      <c r="L377" s="109" t="s">
        <v>512</v>
      </c>
      <c r="M377" s="137">
        <v>0.7</v>
      </c>
      <c r="N377" s="133">
        <v>1.3</v>
      </c>
      <c r="O377" s="132">
        <f t="shared" si="62"/>
        <v>1</v>
      </c>
      <c r="P377" s="109" t="s">
        <v>284</v>
      </c>
      <c r="Q377" s="137">
        <v>22.06</v>
      </c>
      <c r="R377" s="119">
        <v>48.64</v>
      </c>
      <c r="S377" s="119">
        <v>21.7</v>
      </c>
      <c r="T377" s="119">
        <f t="shared" si="67"/>
        <v>26.94</v>
      </c>
      <c r="U377" s="119"/>
      <c r="V377" s="119"/>
      <c r="W377" s="120"/>
      <c r="X377" s="121"/>
      <c r="Y377" s="121"/>
      <c r="Z377" s="121"/>
      <c r="AA377" s="121"/>
      <c r="AB377" s="121"/>
      <c r="AC377" s="121"/>
      <c r="AD377" s="121"/>
      <c r="AE377" s="121"/>
      <c r="AF377" s="121"/>
      <c r="AG377" s="121"/>
      <c r="AH377" s="121"/>
      <c r="AI377" s="121"/>
      <c r="AJ377" s="121"/>
      <c r="AK377" s="121"/>
      <c r="AL377" s="121"/>
      <c r="AM377" s="121"/>
      <c r="AN377" s="121"/>
      <c r="AO377" s="120"/>
      <c r="AP377" s="120"/>
      <c r="AQ377" s="120"/>
      <c r="AR377" s="124"/>
      <c r="AS377" s="120"/>
      <c r="AT377" s="121"/>
      <c r="AU377" s="121"/>
      <c r="AV377" s="121"/>
      <c r="AW377" s="133"/>
      <c r="AX377" s="119"/>
      <c r="AY377" s="122"/>
      <c r="AZ377" s="121"/>
      <c r="BA377" s="120"/>
      <c r="BB377" s="121"/>
      <c r="BC377" s="121"/>
      <c r="BD377" s="121"/>
      <c r="BE377" s="120"/>
      <c r="BF377" s="120"/>
      <c r="BG377" s="120"/>
      <c r="BH377" s="120"/>
      <c r="BI377" s="119"/>
      <c r="BJ377" s="119"/>
      <c r="BK377" s="121"/>
      <c r="BL377" s="121"/>
      <c r="BM377" s="121"/>
      <c r="BN377" s="121"/>
      <c r="BO377" s="121"/>
      <c r="BP377" s="121"/>
      <c r="BQ377" s="121"/>
      <c r="BR377" s="121"/>
      <c r="BS377" s="134"/>
      <c r="BT377" s="109"/>
      <c r="BU377" s="135">
        <f>VLOOKUP(D377,EXPLORACION!$A$2:$P$529,15,FALSE)</f>
        <v>4960846.2538000001</v>
      </c>
      <c r="BV377" s="135">
        <f>VLOOKUP(D377,EXPLORACION!$A$2:$P$529,16,FALSE)</f>
        <v>2170531.5750000002</v>
      </c>
    </row>
    <row r="378" spans="1:74" s="123" customFormat="1" hidden="1">
      <c r="A378" s="130" t="str">
        <f t="shared" si="64"/>
        <v>CTE7P1E3M6</v>
      </c>
      <c r="B378" s="130" t="str">
        <f t="shared" si="65"/>
        <v>CTE7P1E3</v>
      </c>
      <c r="C378" s="130" t="str">
        <f t="shared" si="58"/>
        <v>CTE7P1M6</v>
      </c>
      <c r="D378" s="130" t="str">
        <f t="shared" si="59"/>
        <v>CTE7P1</v>
      </c>
      <c r="E378" s="130" t="str">
        <f t="shared" si="60"/>
        <v>CTE7</v>
      </c>
      <c r="F378" s="109" t="s">
        <v>816</v>
      </c>
      <c r="G378" s="109">
        <v>7</v>
      </c>
      <c r="H378" s="109">
        <v>1</v>
      </c>
      <c r="I378" s="109" t="s">
        <v>8</v>
      </c>
      <c r="J378" s="138">
        <v>3</v>
      </c>
      <c r="K378" s="138">
        <v>6</v>
      </c>
      <c r="L378" s="109" t="s">
        <v>512</v>
      </c>
      <c r="M378" s="137">
        <v>5.5</v>
      </c>
      <c r="N378" s="133">
        <v>6</v>
      </c>
      <c r="O378" s="132">
        <f t="shared" si="62"/>
        <v>5.75</v>
      </c>
      <c r="P378" s="109" t="s">
        <v>284</v>
      </c>
      <c r="Q378" s="137">
        <v>21.04</v>
      </c>
      <c r="R378" s="119">
        <v>31.76</v>
      </c>
      <c r="S378" s="119">
        <v>15.39</v>
      </c>
      <c r="T378" s="119">
        <f t="shared" si="67"/>
        <v>16.37</v>
      </c>
      <c r="U378" s="119"/>
      <c r="V378" s="119"/>
      <c r="W378" s="120"/>
      <c r="X378" s="121"/>
      <c r="Y378" s="121"/>
      <c r="Z378" s="121"/>
      <c r="AA378" s="121"/>
      <c r="AB378" s="121"/>
      <c r="AC378" s="121"/>
      <c r="AD378" s="121"/>
      <c r="AE378" s="121"/>
      <c r="AF378" s="121"/>
      <c r="AG378" s="121"/>
      <c r="AH378" s="121"/>
      <c r="AI378" s="121"/>
      <c r="AJ378" s="121"/>
      <c r="AK378" s="121"/>
      <c r="AL378" s="121"/>
      <c r="AM378" s="121"/>
      <c r="AN378" s="121"/>
      <c r="AO378" s="120"/>
      <c r="AP378" s="120"/>
      <c r="AQ378" s="120"/>
      <c r="AR378" s="124"/>
      <c r="AS378" s="120"/>
      <c r="AT378" s="121"/>
      <c r="AU378" s="121"/>
      <c r="AV378" s="121"/>
      <c r="AW378" s="133"/>
      <c r="AX378" s="119"/>
      <c r="AY378" s="122"/>
      <c r="AZ378" s="121"/>
      <c r="BA378" s="120"/>
      <c r="BB378" s="121"/>
      <c r="BC378" s="121"/>
      <c r="BD378" s="121"/>
      <c r="BE378" s="120"/>
      <c r="BF378" s="120"/>
      <c r="BG378" s="120"/>
      <c r="BH378" s="120"/>
      <c r="BI378" s="119"/>
      <c r="BJ378" s="119"/>
      <c r="BK378" s="121"/>
      <c r="BL378" s="121"/>
      <c r="BM378" s="121"/>
      <c r="BN378" s="121"/>
      <c r="BO378" s="121"/>
      <c r="BP378" s="121"/>
      <c r="BQ378" s="121"/>
      <c r="BR378" s="121"/>
      <c r="BS378" s="134"/>
      <c r="BT378" s="109"/>
      <c r="BU378" s="135">
        <f>VLOOKUP(D378,EXPLORACION!$A$2:$P$529,15,FALSE)</f>
        <v>4960860.4151999997</v>
      </c>
      <c r="BV378" s="135">
        <f>VLOOKUP(D378,EXPLORACION!$A$2:$P$529,16,FALSE)</f>
        <v>2170555.5077999998</v>
      </c>
    </row>
    <row r="379" spans="1:74" s="123" customFormat="1" hidden="1">
      <c r="A379" s="130" t="str">
        <f t="shared" si="64"/>
        <v>CTE7P3E4M4</v>
      </c>
      <c r="B379" s="130" t="str">
        <f t="shared" si="65"/>
        <v>CTE7P3E4</v>
      </c>
      <c r="C379" s="130" t="str">
        <f t="shared" si="58"/>
        <v>CTE7P3M4</v>
      </c>
      <c r="D379" s="130" t="str">
        <f t="shared" si="59"/>
        <v>CTE7P3</v>
      </c>
      <c r="E379" s="130" t="str">
        <f t="shared" si="60"/>
        <v>CTE7</v>
      </c>
      <c r="F379" s="109" t="s">
        <v>816</v>
      </c>
      <c r="G379" s="109">
        <v>7</v>
      </c>
      <c r="H379" s="109">
        <v>3</v>
      </c>
      <c r="I379" s="109" t="s">
        <v>8</v>
      </c>
      <c r="J379" s="138">
        <v>4</v>
      </c>
      <c r="K379" s="109">
        <v>4</v>
      </c>
      <c r="L379" s="109" t="s">
        <v>221</v>
      </c>
      <c r="M379" s="137">
        <v>7</v>
      </c>
      <c r="N379" s="133">
        <v>8</v>
      </c>
      <c r="O379" s="132">
        <f t="shared" si="62"/>
        <v>7.5</v>
      </c>
      <c r="P379" s="109" t="s">
        <v>284</v>
      </c>
      <c r="Q379" s="137">
        <v>20.23</v>
      </c>
      <c r="R379" s="119">
        <v>32.04</v>
      </c>
      <c r="S379" s="119">
        <v>19.489999999999998</v>
      </c>
      <c r="T379" s="119">
        <f t="shared" si="67"/>
        <v>12.55</v>
      </c>
      <c r="U379" s="119"/>
      <c r="V379" s="119"/>
      <c r="W379" s="120"/>
      <c r="X379" s="121"/>
      <c r="Y379" s="121"/>
      <c r="Z379" s="121"/>
      <c r="AA379" s="121"/>
      <c r="AB379" s="121"/>
      <c r="AC379" s="121"/>
      <c r="AD379" s="121"/>
      <c r="AE379" s="121"/>
      <c r="AF379" s="121"/>
      <c r="AG379" s="121"/>
      <c r="AH379" s="121"/>
      <c r="AI379" s="121"/>
      <c r="AJ379" s="121"/>
      <c r="AK379" s="121"/>
      <c r="AL379" s="121"/>
      <c r="AM379" s="121"/>
      <c r="AN379" s="121"/>
      <c r="AO379" s="120"/>
      <c r="AP379" s="120"/>
      <c r="AQ379" s="120"/>
      <c r="AR379" s="124"/>
      <c r="AS379" s="120"/>
      <c r="AT379" s="121"/>
      <c r="AU379" s="121"/>
      <c r="AV379" s="121"/>
      <c r="AW379" s="133"/>
      <c r="AX379" s="119"/>
      <c r="AY379" s="122"/>
      <c r="AZ379" s="121"/>
      <c r="BA379" s="120"/>
      <c r="BB379" s="121"/>
      <c r="BC379" s="121"/>
      <c r="BD379" s="121"/>
      <c r="BE379" s="120"/>
      <c r="BF379" s="120"/>
      <c r="BG379" s="120"/>
      <c r="BH379" s="120"/>
      <c r="BI379" s="119"/>
      <c r="BJ379" s="119"/>
      <c r="BK379" s="121"/>
      <c r="BL379" s="121"/>
      <c r="BM379" s="121"/>
      <c r="BN379" s="121"/>
      <c r="BO379" s="121"/>
      <c r="BP379" s="121"/>
      <c r="BQ379" s="121"/>
      <c r="BR379" s="121"/>
      <c r="BS379" s="134"/>
      <c r="BT379" s="109"/>
      <c r="BU379" s="135">
        <f>VLOOKUP(D379,EXPLORACION!$A$2:$P$529,15,FALSE)</f>
        <v>4960846.2538000001</v>
      </c>
      <c r="BV379" s="135">
        <f>VLOOKUP(D379,EXPLORACION!$A$2:$P$529,16,FALSE)</f>
        <v>2170531.5750000002</v>
      </c>
    </row>
    <row r="380" spans="1:74" s="123" customFormat="1" hidden="1">
      <c r="A380" s="130" t="str">
        <f t="shared" si="64"/>
        <v>CTE7P1E3M7</v>
      </c>
      <c r="B380" s="130" t="str">
        <f t="shared" si="65"/>
        <v>CTE7P1E3</v>
      </c>
      <c r="C380" s="130" t="str">
        <f t="shared" si="58"/>
        <v>CTE7P1M7</v>
      </c>
      <c r="D380" s="130" t="str">
        <f t="shared" si="59"/>
        <v>CTE7P1</v>
      </c>
      <c r="E380" s="130" t="str">
        <f t="shared" si="60"/>
        <v>CTE7</v>
      </c>
      <c r="F380" s="109" t="s">
        <v>816</v>
      </c>
      <c r="G380" s="109">
        <v>7</v>
      </c>
      <c r="H380" s="109">
        <v>1</v>
      </c>
      <c r="I380" s="109" t="s">
        <v>8</v>
      </c>
      <c r="J380" s="138">
        <v>3</v>
      </c>
      <c r="K380" s="109">
        <v>7</v>
      </c>
      <c r="L380" s="109" t="s">
        <v>512</v>
      </c>
      <c r="M380" s="137">
        <v>6.5</v>
      </c>
      <c r="N380" s="133">
        <v>7.5</v>
      </c>
      <c r="O380" s="132">
        <f t="shared" si="62"/>
        <v>7</v>
      </c>
      <c r="P380" s="109" t="s">
        <v>284</v>
      </c>
      <c r="Q380" s="137">
        <v>17.8</v>
      </c>
      <c r="R380" s="119">
        <v>31.23</v>
      </c>
      <c r="S380" s="119">
        <v>18.05</v>
      </c>
      <c r="T380" s="119">
        <f t="shared" si="67"/>
        <v>13.18</v>
      </c>
      <c r="U380" s="119"/>
      <c r="V380" s="119"/>
      <c r="W380" s="120"/>
      <c r="X380" s="121"/>
      <c r="Y380" s="121"/>
      <c r="Z380" s="121"/>
      <c r="AA380" s="121"/>
      <c r="AB380" s="121"/>
      <c r="AC380" s="121"/>
      <c r="AD380" s="121"/>
      <c r="AE380" s="121"/>
      <c r="AF380" s="121"/>
      <c r="AG380" s="121"/>
      <c r="AH380" s="121"/>
      <c r="AI380" s="121"/>
      <c r="AJ380" s="121"/>
      <c r="AK380" s="121"/>
      <c r="AL380" s="121"/>
      <c r="AM380" s="121"/>
      <c r="AN380" s="121"/>
      <c r="AO380" s="120"/>
      <c r="AP380" s="120"/>
      <c r="AQ380" s="120"/>
      <c r="AR380" s="124"/>
      <c r="AS380" s="120"/>
      <c r="AT380" s="121"/>
      <c r="AU380" s="121"/>
      <c r="AV380" s="121"/>
      <c r="AW380" s="133"/>
      <c r="AX380" s="119"/>
      <c r="AY380" s="122"/>
      <c r="AZ380" s="121"/>
      <c r="BA380" s="120"/>
      <c r="BB380" s="121"/>
      <c r="BC380" s="121"/>
      <c r="BD380" s="121"/>
      <c r="BE380" s="120"/>
      <c r="BF380" s="120"/>
      <c r="BG380" s="120"/>
      <c r="BH380" s="120"/>
      <c r="BI380" s="119"/>
      <c r="BJ380" s="119"/>
      <c r="BK380" s="121"/>
      <c r="BL380" s="121"/>
      <c r="BM380" s="121"/>
      <c r="BN380" s="121"/>
      <c r="BO380" s="121"/>
      <c r="BP380" s="121"/>
      <c r="BQ380" s="121"/>
      <c r="BR380" s="121"/>
      <c r="BS380" s="134"/>
      <c r="BT380" s="109"/>
      <c r="BU380" s="135">
        <f>VLOOKUP(D380,EXPLORACION!$A$2:$P$529,15,FALSE)</f>
        <v>4960860.4151999997</v>
      </c>
      <c r="BV380" s="135">
        <f>VLOOKUP(D380,EXPLORACION!$A$2:$P$529,16,FALSE)</f>
        <v>2170555.5077999998</v>
      </c>
    </row>
    <row r="381" spans="1:74" s="123" customFormat="1" hidden="1">
      <c r="A381" s="130" t="str">
        <f t="shared" si="64"/>
        <v>CTE7P3E4M4</v>
      </c>
      <c r="B381" s="130" t="str">
        <f t="shared" si="65"/>
        <v>CTE7P3E4</v>
      </c>
      <c r="C381" s="130" t="str">
        <f t="shared" si="58"/>
        <v>CTE7P3M4</v>
      </c>
      <c r="D381" s="130" t="str">
        <f t="shared" si="59"/>
        <v>CTE7P3</v>
      </c>
      <c r="E381" s="130" t="str">
        <f t="shared" si="60"/>
        <v>CTE7</v>
      </c>
      <c r="F381" s="109" t="s">
        <v>816</v>
      </c>
      <c r="G381" s="109">
        <v>7</v>
      </c>
      <c r="H381" s="109">
        <v>3</v>
      </c>
      <c r="I381" s="109" t="s">
        <v>8</v>
      </c>
      <c r="J381" s="138">
        <v>4</v>
      </c>
      <c r="K381" s="109">
        <v>4</v>
      </c>
      <c r="L381" s="109" t="s">
        <v>512</v>
      </c>
      <c r="M381" s="137">
        <v>11.5</v>
      </c>
      <c r="N381" s="133">
        <v>12.5</v>
      </c>
      <c r="O381" s="132">
        <f t="shared" si="62"/>
        <v>12</v>
      </c>
      <c r="P381" s="109" t="s">
        <v>284</v>
      </c>
      <c r="Q381" s="137">
        <v>17.8</v>
      </c>
      <c r="R381" s="119">
        <v>37.32</v>
      </c>
      <c r="S381" s="119">
        <v>17.03</v>
      </c>
      <c r="T381" s="119">
        <f t="shared" si="67"/>
        <v>20.29</v>
      </c>
      <c r="U381" s="119"/>
      <c r="V381" s="119"/>
      <c r="W381" s="120"/>
      <c r="X381" s="121"/>
      <c r="Y381" s="121"/>
      <c r="Z381" s="121"/>
      <c r="AA381" s="121"/>
      <c r="AB381" s="121"/>
      <c r="AC381" s="121"/>
      <c r="AD381" s="121"/>
      <c r="AE381" s="121"/>
      <c r="AF381" s="121"/>
      <c r="AG381" s="121"/>
      <c r="AH381" s="121"/>
      <c r="AI381" s="121"/>
      <c r="AJ381" s="121"/>
      <c r="AK381" s="121"/>
      <c r="AL381" s="121"/>
      <c r="AM381" s="121"/>
      <c r="AN381" s="121"/>
      <c r="AO381" s="120"/>
      <c r="AP381" s="120"/>
      <c r="AQ381" s="120"/>
      <c r="AR381" s="124"/>
      <c r="AS381" s="120"/>
      <c r="AT381" s="121"/>
      <c r="AU381" s="121"/>
      <c r="AV381" s="121"/>
      <c r="AW381" s="133"/>
      <c r="AX381" s="119"/>
      <c r="AY381" s="122"/>
      <c r="AZ381" s="121"/>
      <c r="BA381" s="120"/>
      <c r="BB381" s="121"/>
      <c r="BC381" s="121"/>
      <c r="BD381" s="121"/>
      <c r="BE381" s="120"/>
      <c r="BF381" s="120"/>
      <c r="BG381" s="120"/>
      <c r="BH381" s="120"/>
      <c r="BI381" s="119"/>
      <c r="BJ381" s="119"/>
      <c r="BK381" s="121"/>
      <c r="BL381" s="121"/>
      <c r="BM381" s="121"/>
      <c r="BN381" s="121"/>
      <c r="BO381" s="121"/>
      <c r="BP381" s="121"/>
      <c r="BQ381" s="121"/>
      <c r="BR381" s="121"/>
      <c r="BS381" s="134"/>
      <c r="BT381" s="109"/>
      <c r="BU381" s="135">
        <f>VLOOKUP(D381,EXPLORACION!$A$2:$P$529,15,FALSE)</f>
        <v>4960846.2538000001</v>
      </c>
      <c r="BV381" s="135">
        <f>VLOOKUP(D381,EXPLORACION!$A$2:$P$529,16,FALSE)</f>
        <v>2170531.5750000002</v>
      </c>
    </row>
    <row r="382" spans="1:74" s="123" customFormat="1" hidden="1">
      <c r="A382" s="130" t="str">
        <f t="shared" si="64"/>
        <v>CTE7P1E2M1</v>
      </c>
      <c r="B382" s="130" t="str">
        <f t="shared" si="65"/>
        <v>CTE7P1E2</v>
      </c>
      <c r="C382" s="130" t="str">
        <f t="shared" si="58"/>
        <v>CTE7P1M1</v>
      </c>
      <c r="D382" s="130" t="str">
        <f t="shared" si="59"/>
        <v>CTE7P1</v>
      </c>
      <c r="E382" s="130" t="str">
        <f t="shared" si="60"/>
        <v>CTE7</v>
      </c>
      <c r="F382" s="109" t="s">
        <v>816</v>
      </c>
      <c r="G382" s="109">
        <v>7</v>
      </c>
      <c r="H382" s="109">
        <v>1</v>
      </c>
      <c r="I382" s="109" t="s">
        <v>8</v>
      </c>
      <c r="J382" s="109">
        <v>2</v>
      </c>
      <c r="K382" s="111">
        <v>1</v>
      </c>
      <c r="L382" s="111" t="s">
        <v>512</v>
      </c>
      <c r="M382" s="137">
        <v>0.3</v>
      </c>
      <c r="N382" s="133">
        <v>0.8</v>
      </c>
      <c r="O382" s="132">
        <f t="shared" si="62"/>
        <v>0.55000000000000004</v>
      </c>
      <c r="P382" s="109" t="s">
        <v>284</v>
      </c>
      <c r="Q382" s="137">
        <v>17.010000000000002</v>
      </c>
      <c r="R382" s="119"/>
      <c r="S382" s="119"/>
      <c r="T382" s="119"/>
      <c r="U382" s="119"/>
      <c r="V382" s="119"/>
      <c r="W382" s="120"/>
      <c r="X382" s="121"/>
      <c r="Y382" s="121"/>
      <c r="Z382" s="121"/>
      <c r="AA382" s="121"/>
      <c r="AB382" s="121"/>
      <c r="AC382" s="121"/>
      <c r="AD382" s="121"/>
      <c r="AE382" s="121"/>
      <c r="AF382" s="121"/>
      <c r="AG382" s="121"/>
      <c r="AH382" s="121"/>
      <c r="AI382" s="121"/>
      <c r="AJ382" s="121"/>
      <c r="AK382" s="121"/>
      <c r="AL382" s="121"/>
      <c r="AM382" s="121"/>
      <c r="AN382" s="121"/>
      <c r="AO382" s="120"/>
      <c r="AP382" s="120"/>
      <c r="AQ382" s="120"/>
      <c r="AR382" s="124"/>
      <c r="AS382" s="120"/>
      <c r="AT382" s="121"/>
      <c r="AU382" s="121"/>
      <c r="AV382" s="121"/>
      <c r="AW382" s="133"/>
      <c r="AX382" s="119"/>
      <c r="AY382" s="122"/>
      <c r="AZ382" s="121"/>
      <c r="BA382" s="120"/>
      <c r="BB382" s="121"/>
      <c r="BC382" s="121"/>
      <c r="BD382" s="121"/>
      <c r="BE382" s="120"/>
      <c r="BF382" s="120"/>
      <c r="BG382" s="120"/>
      <c r="BH382" s="120"/>
      <c r="BI382" s="119"/>
      <c r="BJ382" s="119"/>
      <c r="BK382" s="121"/>
      <c r="BL382" s="121"/>
      <c r="BM382" s="121"/>
      <c r="BN382" s="121"/>
      <c r="BO382" s="121"/>
      <c r="BP382" s="121"/>
      <c r="BQ382" s="121"/>
      <c r="BR382" s="121"/>
      <c r="BS382" s="134"/>
      <c r="BT382" s="109"/>
      <c r="BU382" s="135">
        <f>VLOOKUP(D382,EXPLORACION!$A$2:$P$529,15,FALSE)</f>
        <v>4960860.4151999997</v>
      </c>
      <c r="BV382" s="135">
        <f>VLOOKUP(D382,EXPLORACION!$A$2:$P$529,16,FALSE)</f>
        <v>2170555.5077999998</v>
      </c>
    </row>
    <row r="383" spans="1:74" s="123" customFormat="1" hidden="1">
      <c r="A383" s="130" t="str">
        <f t="shared" si="64"/>
        <v>CTE7P1E2M3</v>
      </c>
      <c r="B383" s="130" t="str">
        <f t="shared" si="65"/>
        <v>CTE7P1E2</v>
      </c>
      <c r="C383" s="130" t="str">
        <f t="shared" si="58"/>
        <v>CTE7P1M3</v>
      </c>
      <c r="D383" s="130" t="str">
        <f t="shared" si="59"/>
        <v>CTE7P1</v>
      </c>
      <c r="E383" s="130" t="str">
        <f t="shared" si="60"/>
        <v>CTE7</v>
      </c>
      <c r="F383" s="109" t="s">
        <v>816</v>
      </c>
      <c r="G383" s="109">
        <v>7</v>
      </c>
      <c r="H383" s="109">
        <v>1</v>
      </c>
      <c r="I383" s="109" t="s">
        <v>8</v>
      </c>
      <c r="J383" s="109">
        <v>2</v>
      </c>
      <c r="K383" s="111">
        <v>3</v>
      </c>
      <c r="L383" s="111" t="s">
        <v>221</v>
      </c>
      <c r="M383" s="137">
        <f>N382</f>
        <v>0.8</v>
      </c>
      <c r="N383" s="133">
        <v>1.8</v>
      </c>
      <c r="O383" s="132">
        <f t="shared" si="62"/>
        <v>1.3</v>
      </c>
      <c r="P383" s="109" t="s">
        <v>284</v>
      </c>
      <c r="Q383" s="137">
        <v>16.190000000000001</v>
      </c>
      <c r="R383" s="119">
        <v>31.28</v>
      </c>
      <c r="S383" s="119">
        <v>15.23</v>
      </c>
      <c r="T383" s="119">
        <f>R383-S383</f>
        <v>16.05</v>
      </c>
      <c r="U383" s="119"/>
      <c r="V383" s="119"/>
      <c r="W383" s="120"/>
      <c r="X383" s="121"/>
      <c r="Y383" s="121"/>
      <c r="Z383" s="121"/>
      <c r="AA383" s="121"/>
      <c r="AB383" s="121"/>
      <c r="AC383" s="121"/>
      <c r="AD383" s="121"/>
      <c r="AE383" s="121"/>
      <c r="AF383" s="121"/>
      <c r="AG383" s="121"/>
      <c r="AH383" s="121"/>
      <c r="AI383" s="121"/>
      <c r="AJ383" s="121"/>
      <c r="AK383" s="121"/>
      <c r="AL383" s="121"/>
      <c r="AM383" s="121"/>
      <c r="AN383" s="121"/>
      <c r="AO383" s="120"/>
      <c r="AP383" s="120"/>
      <c r="AQ383" s="120"/>
      <c r="AR383" s="124"/>
      <c r="AS383" s="120"/>
      <c r="AT383" s="121"/>
      <c r="AU383" s="121"/>
      <c r="AV383" s="121"/>
      <c r="AW383" s="133"/>
      <c r="AX383" s="119"/>
      <c r="AY383" s="122"/>
      <c r="AZ383" s="121"/>
      <c r="BA383" s="120"/>
      <c r="BB383" s="121"/>
      <c r="BC383" s="121"/>
      <c r="BD383" s="121"/>
      <c r="BE383" s="120"/>
      <c r="BF383" s="120"/>
      <c r="BG383" s="120"/>
      <c r="BH383" s="120"/>
      <c r="BI383" s="119"/>
      <c r="BJ383" s="119"/>
      <c r="BK383" s="121"/>
      <c r="BL383" s="121"/>
      <c r="BM383" s="121"/>
      <c r="BN383" s="121"/>
      <c r="BO383" s="121"/>
      <c r="BP383" s="121"/>
      <c r="BQ383" s="121"/>
      <c r="BR383" s="121"/>
      <c r="BS383" s="134"/>
      <c r="BT383" s="109"/>
      <c r="BU383" s="135">
        <f>VLOOKUP(D383,EXPLORACION!$A$2:$P$529,15,FALSE)</f>
        <v>4960860.4151999997</v>
      </c>
      <c r="BV383" s="135">
        <f>VLOOKUP(D383,EXPLORACION!$A$2:$P$529,16,FALSE)</f>
        <v>2170555.5077999998</v>
      </c>
    </row>
    <row r="384" spans="1:74" s="123" customFormat="1" hidden="1">
      <c r="A384" s="130" t="str">
        <f t="shared" si="64"/>
        <v>CTE7P1E3M5</v>
      </c>
      <c r="B384" s="130" t="str">
        <f t="shared" si="65"/>
        <v>CTE7P1E3</v>
      </c>
      <c r="C384" s="130" t="str">
        <f t="shared" si="58"/>
        <v>CTE7P1M5</v>
      </c>
      <c r="D384" s="130" t="str">
        <f t="shared" si="59"/>
        <v>CTE7P1</v>
      </c>
      <c r="E384" s="130" t="str">
        <f t="shared" si="60"/>
        <v>CTE7</v>
      </c>
      <c r="F384" s="109" t="s">
        <v>816</v>
      </c>
      <c r="G384" s="109">
        <v>7</v>
      </c>
      <c r="H384" s="109">
        <v>1</v>
      </c>
      <c r="I384" s="109" t="s">
        <v>8</v>
      </c>
      <c r="J384" s="138">
        <v>3</v>
      </c>
      <c r="K384" s="138">
        <v>5</v>
      </c>
      <c r="L384" s="109" t="s">
        <v>221</v>
      </c>
      <c r="M384" s="137">
        <v>2.5</v>
      </c>
      <c r="N384" s="133">
        <v>3.2</v>
      </c>
      <c r="O384" s="132">
        <f t="shared" si="62"/>
        <v>2.85</v>
      </c>
      <c r="P384" s="109" t="s">
        <v>284</v>
      </c>
      <c r="Q384" s="137">
        <v>15.47</v>
      </c>
      <c r="R384" s="119">
        <v>25.62</v>
      </c>
      <c r="S384" s="119">
        <v>13.95</v>
      </c>
      <c r="T384" s="119">
        <f>R384-S384</f>
        <v>11.670000000000002</v>
      </c>
      <c r="U384" s="119"/>
      <c r="V384" s="119"/>
      <c r="W384" s="120"/>
      <c r="X384" s="121"/>
      <c r="Y384" s="121"/>
      <c r="Z384" s="121"/>
      <c r="AA384" s="121"/>
      <c r="AB384" s="121"/>
      <c r="AC384" s="121"/>
      <c r="AD384" s="121"/>
      <c r="AE384" s="121"/>
      <c r="AF384" s="121"/>
      <c r="AG384" s="121"/>
      <c r="AH384" s="121"/>
      <c r="AI384" s="121"/>
      <c r="AJ384" s="121"/>
      <c r="AK384" s="121"/>
      <c r="AL384" s="121"/>
      <c r="AM384" s="121"/>
      <c r="AN384" s="121"/>
      <c r="AO384" s="120"/>
      <c r="AP384" s="120"/>
      <c r="AQ384" s="120"/>
      <c r="AR384" s="124"/>
      <c r="AS384" s="120"/>
      <c r="AT384" s="121"/>
      <c r="AU384" s="121"/>
      <c r="AV384" s="121"/>
      <c r="AW384" s="133"/>
      <c r="AX384" s="119"/>
      <c r="AY384" s="122"/>
      <c r="AZ384" s="121"/>
      <c r="BA384" s="120"/>
      <c r="BB384" s="121"/>
      <c r="BC384" s="121"/>
      <c r="BD384" s="121"/>
      <c r="BE384" s="120"/>
      <c r="BF384" s="120"/>
      <c r="BG384" s="120"/>
      <c r="BH384" s="120"/>
      <c r="BI384" s="119"/>
      <c r="BJ384" s="119"/>
      <c r="BK384" s="121"/>
      <c r="BL384" s="121"/>
      <c r="BM384" s="121"/>
      <c r="BN384" s="121"/>
      <c r="BO384" s="121"/>
      <c r="BP384" s="121"/>
      <c r="BQ384" s="121"/>
      <c r="BR384" s="121"/>
      <c r="BS384" s="134"/>
      <c r="BT384" s="109"/>
      <c r="BU384" s="135">
        <f>VLOOKUP(D384,EXPLORACION!$A$2:$P$529,15,FALSE)</f>
        <v>4960860.4151999997</v>
      </c>
      <c r="BV384" s="135">
        <f>VLOOKUP(D384,EXPLORACION!$A$2:$P$529,16,FALSE)</f>
        <v>2170555.5077999998</v>
      </c>
    </row>
    <row r="385" spans="1:75" s="123" customFormat="1" hidden="1">
      <c r="A385" s="130" t="str">
        <f t="shared" si="64"/>
        <v>CTE7P1E3M4</v>
      </c>
      <c r="B385" s="130" t="str">
        <f t="shared" si="65"/>
        <v>CTE7P1E3</v>
      </c>
      <c r="C385" s="130" t="str">
        <f t="shared" si="58"/>
        <v>CTE7P1M4</v>
      </c>
      <c r="D385" s="130" t="str">
        <f t="shared" si="59"/>
        <v>CTE7P1</v>
      </c>
      <c r="E385" s="130" t="str">
        <f t="shared" si="60"/>
        <v>CTE7</v>
      </c>
      <c r="F385" s="109" t="s">
        <v>816</v>
      </c>
      <c r="G385" s="109">
        <v>7</v>
      </c>
      <c r="H385" s="109">
        <v>1</v>
      </c>
      <c r="I385" s="109" t="s">
        <v>8</v>
      </c>
      <c r="J385" s="138">
        <v>3</v>
      </c>
      <c r="K385" s="138">
        <v>4</v>
      </c>
      <c r="L385" s="109" t="s">
        <v>221</v>
      </c>
      <c r="M385" s="137">
        <v>1.8</v>
      </c>
      <c r="N385" s="133">
        <v>2.5</v>
      </c>
      <c r="O385" s="132">
        <f t="shared" si="62"/>
        <v>2.15</v>
      </c>
      <c r="P385" s="109" t="s">
        <v>284</v>
      </c>
      <c r="Q385" s="137">
        <v>14.82</v>
      </c>
      <c r="R385" s="119">
        <v>36.03</v>
      </c>
      <c r="S385" s="119">
        <v>17.190000000000001</v>
      </c>
      <c r="T385" s="119">
        <f>R385-S385</f>
        <v>18.84</v>
      </c>
      <c r="U385" s="119"/>
      <c r="V385" s="119"/>
      <c r="W385" s="120"/>
      <c r="X385" s="121"/>
      <c r="Y385" s="121"/>
      <c r="Z385" s="121"/>
      <c r="AA385" s="121"/>
      <c r="AB385" s="121"/>
      <c r="AC385" s="121"/>
      <c r="AD385" s="121"/>
      <c r="AE385" s="121"/>
      <c r="AF385" s="121"/>
      <c r="AG385" s="121"/>
      <c r="AH385" s="121"/>
      <c r="AI385" s="121"/>
      <c r="AJ385" s="121"/>
      <c r="AK385" s="121"/>
      <c r="AL385" s="121"/>
      <c r="AM385" s="121"/>
      <c r="AN385" s="121"/>
      <c r="AO385" s="120"/>
      <c r="AP385" s="120"/>
      <c r="AQ385" s="120"/>
      <c r="AR385" s="124"/>
      <c r="AS385" s="120"/>
      <c r="AT385" s="121"/>
      <c r="AU385" s="121"/>
      <c r="AV385" s="121"/>
      <c r="AW385" s="133"/>
      <c r="AX385" s="119"/>
      <c r="AY385" s="122"/>
      <c r="AZ385" s="121"/>
      <c r="BA385" s="120"/>
      <c r="BB385" s="121"/>
      <c r="BC385" s="121"/>
      <c r="BD385" s="121"/>
      <c r="BE385" s="120"/>
      <c r="BF385" s="120"/>
      <c r="BG385" s="120"/>
      <c r="BH385" s="120"/>
      <c r="BI385" s="119"/>
      <c r="BJ385" s="119"/>
      <c r="BK385" s="121"/>
      <c r="BL385" s="121"/>
      <c r="BM385" s="121"/>
      <c r="BN385" s="121"/>
      <c r="BO385" s="121"/>
      <c r="BP385" s="121"/>
      <c r="BQ385" s="121"/>
      <c r="BR385" s="121"/>
      <c r="BS385" s="134"/>
      <c r="BT385" s="109"/>
      <c r="BU385" s="135">
        <f>VLOOKUP(D385,EXPLORACION!$A$2:$P$529,15,FALSE)</f>
        <v>4960860.4151999997</v>
      </c>
      <c r="BV385" s="135">
        <f>VLOOKUP(D385,EXPLORACION!$A$2:$P$529,16,FALSE)</f>
        <v>2170555.5077999998</v>
      </c>
    </row>
    <row r="386" spans="1:75" s="123" customFormat="1" hidden="1">
      <c r="A386" s="130" t="str">
        <f t="shared" si="64"/>
        <v>CTE7P1E3M8</v>
      </c>
      <c r="B386" s="130" t="str">
        <f t="shared" si="65"/>
        <v>CTE7P1E3</v>
      </c>
      <c r="C386" s="130" t="str">
        <f t="shared" ref="C386:C449" si="68">CONCATENATE(F386,G386,I386,H386,"M",K386)</f>
        <v>CTE7P1M8</v>
      </c>
      <c r="D386" s="130" t="str">
        <f t="shared" ref="D386:D449" si="69">CONCATENATE(F386,G386,I386,H386)</f>
        <v>CTE7P1</v>
      </c>
      <c r="E386" s="130" t="str">
        <f t="shared" ref="E386:E449" si="70">CONCATENATE(F386,G386)</f>
        <v>CTE7</v>
      </c>
      <c r="F386" s="109" t="s">
        <v>816</v>
      </c>
      <c r="G386" s="109">
        <v>7</v>
      </c>
      <c r="H386" s="109">
        <v>1</v>
      </c>
      <c r="I386" s="109" t="s">
        <v>8</v>
      </c>
      <c r="J386" s="138">
        <v>3</v>
      </c>
      <c r="K386" s="109">
        <v>8</v>
      </c>
      <c r="L386" s="109" t="s">
        <v>512</v>
      </c>
      <c r="M386" s="137">
        <v>10.5</v>
      </c>
      <c r="N386" s="133">
        <v>11.5</v>
      </c>
      <c r="O386" s="132">
        <f t="shared" si="62"/>
        <v>11</v>
      </c>
      <c r="P386" s="109" t="s">
        <v>284</v>
      </c>
      <c r="Q386" s="137">
        <v>13.35</v>
      </c>
      <c r="R386" s="119">
        <v>26.73</v>
      </c>
      <c r="S386" s="119">
        <v>16.170000000000002</v>
      </c>
      <c r="T386" s="119">
        <f>R386-S386</f>
        <v>10.559999999999999</v>
      </c>
      <c r="U386" s="119"/>
      <c r="V386" s="119"/>
      <c r="W386" s="120"/>
      <c r="X386" s="121"/>
      <c r="Y386" s="121"/>
      <c r="Z386" s="121"/>
      <c r="AA386" s="121"/>
      <c r="AB386" s="121"/>
      <c r="AC386" s="121"/>
      <c r="AD386" s="121"/>
      <c r="AE386" s="121"/>
      <c r="AF386" s="121"/>
      <c r="AG386" s="121"/>
      <c r="AH386" s="121"/>
      <c r="AI386" s="121"/>
      <c r="AJ386" s="121"/>
      <c r="AK386" s="121"/>
      <c r="AL386" s="121"/>
      <c r="AM386" s="121"/>
      <c r="AN386" s="121"/>
      <c r="AO386" s="120"/>
      <c r="AP386" s="120"/>
      <c r="AQ386" s="120"/>
      <c r="AR386" s="124"/>
      <c r="AS386" s="120"/>
      <c r="AT386" s="121"/>
      <c r="AU386" s="121"/>
      <c r="AV386" s="121"/>
      <c r="AW386" s="133"/>
      <c r="AX386" s="119"/>
      <c r="AY386" s="122"/>
      <c r="AZ386" s="121"/>
      <c r="BA386" s="120"/>
      <c r="BB386" s="121"/>
      <c r="BC386" s="121"/>
      <c r="BD386" s="121"/>
      <c r="BE386" s="120"/>
      <c r="BF386" s="120"/>
      <c r="BG386" s="120"/>
      <c r="BH386" s="120"/>
      <c r="BI386" s="119"/>
      <c r="BJ386" s="119"/>
      <c r="BK386" s="121"/>
      <c r="BL386" s="121"/>
      <c r="BM386" s="121"/>
      <c r="BN386" s="121"/>
      <c r="BO386" s="121"/>
      <c r="BP386" s="121"/>
      <c r="BQ386" s="121"/>
      <c r="BR386" s="121"/>
      <c r="BS386" s="134"/>
      <c r="BT386" s="109"/>
      <c r="BU386" s="135">
        <f>VLOOKUP(D386,EXPLORACION!$A$2:$P$529,15,FALSE)</f>
        <v>4960860.4151999997</v>
      </c>
      <c r="BV386" s="135">
        <f>VLOOKUP(D386,EXPLORACION!$A$2:$P$529,16,FALSE)</f>
        <v>2170555.5077999998</v>
      </c>
    </row>
    <row r="387" spans="1:75" s="123" customFormat="1" hidden="1">
      <c r="A387" s="130" t="str">
        <f t="shared" si="64"/>
        <v>LHL8P3E2M3</v>
      </c>
      <c r="B387" s="130" t="str">
        <f t="shared" si="65"/>
        <v>LHL8P3E2</v>
      </c>
      <c r="C387" s="130" t="str">
        <f t="shared" si="68"/>
        <v>LHL8P3M3</v>
      </c>
      <c r="D387" s="130" t="str">
        <f t="shared" si="69"/>
        <v>LHL8P3</v>
      </c>
      <c r="E387" s="130" t="str">
        <f t="shared" si="70"/>
        <v>LHL8</v>
      </c>
      <c r="F387" s="109" t="s">
        <v>844</v>
      </c>
      <c r="G387" s="109">
        <v>8</v>
      </c>
      <c r="H387" s="109">
        <v>3</v>
      </c>
      <c r="I387" s="109" t="s">
        <v>8</v>
      </c>
      <c r="J387" s="138">
        <v>2</v>
      </c>
      <c r="K387" s="109">
        <v>3</v>
      </c>
      <c r="L387" s="109"/>
      <c r="M387" s="137">
        <v>2.6</v>
      </c>
      <c r="N387" s="133">
        <v>2.9</v>
      </c>
      <c r="O387" s="132">
        <f t="shared" si="62"/>
        <v>2.75</v>
      </c>
      <c r="P387" s="109" t="s">
        <v>338</v>
      </c>
      <c r="Q387" s="137">
        <v>60.780669144981388</v>
      </c>
      <c r="R387" s="119"/>
      <c r="S387" s="119"/>
      <c r="T387" s="119"/>
      <c r="U387" s="119">
        <v>1.7208715613126566</v>
      </c>
      <c r="V387" s="119">
        <v>1.0703224277297219</v>
      </c>
      <c r="W387" s="120"/>
      <c r="X387" s="121"/>
      <c r="Y387" s="121"/>
      <c r="Z387" s="121"/>
      <c r="AA387" s="121"/>
      <c r="AB387" s="121"/>
      <c r="AC387" s="121"/>
      <c r="AD387" s="121"/>
      <c r="AE387" s="121"/>
      <c r="AF387" s="121"/>
      <c r="AG387" s="121"/>
      <c r="AH387" s="121"/>
      <c r="AI387" s="121"/>
      <c r="AJ387" s="121"/>
      <c r="AK387" s="121"/>
      <c r="AL387" s="121"/>
      <c r="AM387" s="121"/>
      <c r="AN387" s="121"/>
      <c r="AO387" s="120"/>
      <c r="AP387" s="120"/>
      <c r="AQ387" s="120"/>
      <c r="AR387" s="157">
        <v>84.611578426521518</v>
      </c>
      <c r="AS387" s="120"/>
      <c r="AT387" s="121"/>
      <c r="AU387" s="121"/>
      <c r="AV387" s="121"/>
      <c r="AW387" s="133"/>
      <c r="AX387" s="119"/>
      <c r="AY387" s="121">
        <v>0.28000000000000003</v>
      </c>
      <c r="AZ387" s="121"/>
      <c r="BA387" s="120">
        <v>35</v>
      </c>
      <c r="BB387" s="143"/>
      <c r="BC387" s="121"/>
      <c r="BD387" s="121"/>
      <c r="BE387" s="120"/>
      <c r="BF387" s="120"/>
      <c r="BG387" s="120"/>
      <c r="BH387" s="120"/>
      <c r="BI387" s="119"/>
      <c r="BJ387" s="119"/>
      <c r="BK387" s="121"/>
      <c r="BL387" s="121"/>
      <c r="BM387" s="121"/>
      <c r="BN387" s="121"/>
      <c r="BO387" s="121"/>
      <c r="BP387" s="121"/>
      <c r="BQ387" s="121"/>
      <c r="BR387" s="121"/>
      <c r="BS387" s="134"/>
      <c r="BT387" s="109"/>
      <c r="BU387" s="135">
        <f>VLOOKUP(D387,EXPLORACION!$A$2:$P$529,15,FALSE)</f>
        <v>4959903.2476000004</v>
      </c>
      <c r="BV387" s="135">
        <f>VLOOKUP(D387,EXPLORACION!$A$2:$P$529,16,FALSE)</f>
        <v>2169913.6008000001</v>
      </c>
    </row>
    <row r="388" spans="1:75" s="123" customFormat="1" hidden="1">
      <c r="A388" s="130" t="str">
        <f t="shared" si="64"/>
        <v>LHL8P3E2M2</v>
      </c>
      <c r="B388" s="130" t="str">
        <f t="shared" si="65"/>
        <v>LHL8P3E2</v>
      </c>
      <c r="C388" s="130" t="str">
        <f t="shared" si="68"/>
        <v>LHL8P3M2</v>
      </c>
      <c r="D388" s="130" t="str">
        <f t="shared" si="69"/>
        <v>LHL8P3</v>
      </c>
      <c r="E388" s="130" t="str">
        <f t="shared" si="70"/>
        <v>LHL8</v>
      </c>
      <c r="F388" s="109" t="s">
        <v>844</v>
      </c>
      <c r="G388" s="109">
        <v>8</v>
      </c>
      <c r="H388" s="109">
        <v>3</v>
      </c>
      <c r="I388" s="109" t="s">
        <v>8</v>
      </c>
      <c r="J388" s="138">
        <v>2</v>
      </c>
      <c r="K388" s="109">
        <v>2</v>
      </c>
      <c r="L388" s="109"/>
      <c r="M388" s="137">
        <v>1.6</v>
      </c>
      <c r="N388" s="133">
        <v>1.9</v>
      </c>
      <c r="O388" s="132">
        <f t="shared" si="62"/>
        <v>1.75</v>
      </c>
      <c r="P388" s="109" t="s">
        <v>338</v>
      </c>
      <c r="Q388" s="137">
        <v>56.474820143884884</v>
      </c>
      <c r="R388" s="119">
        <v>63.597293598088356</v>
      </c>
      <c r="S388" s="119">
        <v>32.274081429990069</v>
      </c>
      <c r="T388" s="119">
        <v>31.323212168098287</v>
      </c>
      <c r="U388" s="119"/>
      <c r="V388" s="119"/>
      <c r="W388" s="120"/>
      <c r="X388" s="121"/>
      <c r="Y388" s="121"/>
      <c r="Z388" s="121"/>
      <c r="AA388" s="121"/>
      <c r="AB388" s="121"/>
      <c r="AC388" s="121"/>
      <c r="AD388" s="121"/>
      <c r="AE388" s="121"/>
      <c r="AF388" s="121"/>
      <c r="AG388" s="121"/>
      <c r="AH388" s="121"/>
      <c r="AI388" s="121"/>
      <c r="AJ388" s="121"/>
      <c r="AK388" s="121"/>
      <c r="AL388" s="121"/>
      <c r="AM388" s="121"/>
      <c r="AN388" s="121"/>
      <c r="AO388" s="120"/>
      <c r="AP388" s="120"/>
      <c r="AQ388" s="120"/>
      <c r="AR388" s="157"/>
      <c r="AS388" s="120"/>
      <c r="AT388" s="121"/>
      <c r="AU388" s="121"/>
      <c r="AV388" s="121"/>
      <c r="AW388" s="133"/>
      <c r="AX388" s="119"/>
      <c r="AY388" s="122"/>
      <c r="AZ388" s="121"/>
      <c r="BA388" s="120"/>
      <c r="BB388" s="121"/>
      <c r="BC388" s="121"/>
      <c r="BD388" s="121"/>
      <c r="BE388" s="120"/>
      <c r="BF388" s="120"/>
      <c r="BG388" s="120"/>
      <c r="BH388" s="120"/>
      <c r="BI388" s="119"/>
      <c r="BJ388" s="119"/>
      <c r="BK388" s="121"/>
      <c r="BL388" s="121"/>
      <c r="BM388" s="121"/>
      <c r="BN388" s="121"/>
      <c r="BO388" s="121"/>
      <c r="BP388" s="121"/>
      <c r="BQ388" s="121"/>
      <c r="BR388" s="121"/>
      <c r="BS388" s="134"/>
      <c r="BT388" s="109"/>
      <c r="BU388" s="135">
        <f>VLOOKUP(D388,EXPLORACION!$A$2:$P$529,15,FALSE)</f>
        <v>4959903.2476000004</v>
      </c>
      <c r="BV388" s="135">
        <f>VLOOKUP(D388,EXPLORACION!$A$2:$P$529,16,FALSE)</f>
        <v>2169913.6008000001</v>
      </c>
    </row>
    <row r="389" spans="1:75" s="143" customFormat="1" hidden="1">
      <c r="A389" s="130" t="str">
        <f t="shared" si="64"/>
        <v>LHL8P3E2M4</v>
      </c>
      <c r="B389" s="130" t="str">
        <f t="shared" si="65"/>
        <v>LHL8P3E2</v>
      </c>
      <c r="C389" s="130" t="str">
        <f t="shared" si="68"/>
        <v>LHL8P3M4</v>
      </c>
      <c r="D389" s="130" t="str">
        <f t="shared" si="69"/>
        <v>LHL8P3</v>
      </c>
      <c r="E389" s="130" t="str">
        <f t="shared" si="70"/>
        <v>LHL8</v>
      </c>
      <c r="F389" s="109" t="s">
        <v>844</v>
      </c>
      <c r="G389" s="109">
        <v>8</v>
      </c>
      <c r="H389" s="109">
        <v>3</v>
      </c>
      <c r="I389" s="109" t="s">
        <v>8</v>
      </c>
      <c r="J389" s="138">
        <v>2</v>
      </c>
      <c r="K389" s="109">
        <v>4</v>
      </c>
      <c r="L389" s="109"/>
      <c r="M389" s="137">
        <v>3.6</v>
      </c>
      <c r="N389" s="133">
        <v>3.9</v>
      </c>
      <c r="O389" s="132">
        <f t="shared" si="62"/>
        <v>3.75</v>
      </c>
      <c r="P389" s="109" t="s">
        <v>338</v>
      </c>
      <c r="Q389" s="137">
        <v>56.459157970492967</v>
      </c>
      <c r="R389" s="119">
        <v>79.583359876009979</v>
      </c>
      <c r="S389" s="119">
        <v>41.035856573705196</v>
      </c>
      <c r="T389" s="119">
        <v>38.547503302304783</v>
      </c>
      <c r="U389" s="119">
        <v>1.7141019832836333</v>
      </c>
      <c r="V389" s="119">
        <v>1.0955587423057078</v>
      </c>
      <c r="W389" s="120"/>
      <c r="X389" s="121"/>
      <c r="Y389" s="121"/>
      <c r="Z389" s="121"/>
      <c r="AA389" s="121"/>
      <c r="AB389" s="121"/>
      <c r="AC389" s="121"/>
      <c r="AD389" s="121"/>
      <c r="AE389" s="121"/>
      <c r="AF389" s="121"/>
      <c r="AG389" s="121"/>
      <c r="AH389" s="121"/>
      <c r="AI389" s="121"/>
      <c r="AJ389" s="121"/>
      <c r="AK389" s="121"/>
      <c r="AL389" s="121"/>
      <c r="AM389" s="121"/>
      <c r="AN389" s="121"/>
      <c r="AO389" s="120"/>
      <c r="AP389" s="120"/>
      <c r="AQ389" s="120"/>
      <c r="AR389" s="157"/>
      <c r="AS389" s="120"/>
      <c r="AT389" s="121"/>
      <c r="AU389" s="121"/>
      <c r="AV389" s="121"/>
      <c r="AW389" s="133">
        <v>1.4921555700398301</v>
      </c>
      <c r="AX389" s="119"/>
      <c r="AY389" s="122"/>
      <c r="AZ389" s="121"/>
      <c r="BA389" s="120"/>
      <c r="BB389" s="121"/>
      <c r="BC389" s="121"/>
      <c r="BD389" s="121"/>
      <c r="BE389" s="120"/>
      <c r="BF389" s="120"/>
      <c r="BG389" s="120"/>
      <c r="BH389" s="120"/>
      <c r="BI389" s="119"/>
      <c r="BJ389" s="119"/>
      <c r="BK389" s="121"/>
      <c r="BL389" s="121"/>
      <c r="BM389" s="121"/>
      <c r="BN389" s="121"/>
      <c r="BO389" s="121"/>
      <c r="BP389" s="121"/>
      <c r="BQ389" s="121"/>
      <c r="BR389" s="121"/>
      <c r="BS389" s="134"/>
      <c r="BT389" s="109"/>
      <c r="BU389" s="135">
        <f>VLOOKUP(D389,EXPLORACION!$A$2:$P$529,15,FALSE)</f>
        <v>4959903.2476000004</v>
      </c>
      <c r="BV389" s="135">
        <f>VLOOKUP(D389,EXPLORACION!$A$2:$P$529,16,FALSE)</f>
        <v>2169913.6008000001</v>
      </c>
      <c r="BW389" s="229"/>
    </row>
    <row r="390" spans="1:75" s="143" customFormat="1" hidden="1">
      <c r="A390" s="130" t="str">
        <f t="shared" si="64"/>
        <v>LHL8P3E2M1</v>
      </c>
      <c r="B390" s="130" t="str">
        <f t="shared" si="65"/>
        <v>LHL8P3E2</v>
      </c>
      <c r="C390" s="130" t="str">
        <f t="shared" si="68"/>
        <v>LHL8P3M1</v>
      </c>
      <c r="D390" s="130" t="str">
        <f t="shared" si="69"/>
        <v>LHL8P3</v>
      </c>
      <c r="E390" s="130" t="str">
        <f t="shared" si="70"/>
        <v>LHL8</v>
      </c>
      <c r="F390" s="109" t="s">
        <v>844</v>
      </c>
      <c r="G390" s="109">
        <v>8</v>
      </c>
      <c r="H390" s="109">
        <v>3</v>
      </c>
      <c r="I390" s="109" t="s">
        <v>8</v>
      </c>
      <c r="J390" s="138">
        <v>2</v>
      </c>
      <c r="K390" s="109">
        <v>1</v>
      </c>
      <c r="L390" s="109"/>
      <c r="M390" s="137">
        <v>0.6</v>
      </c>
      <c r="N390" s="133">
        <v>0.9</v>
      </c>
      <c r="O390" s="132">
        <f t="shared" si="62"/>
        <v>0.75</v>
      </c>
      <c r="P390" s="109" t="s">
        <v>338</v>
      </c>
      <c r="Q390" s="137">
        <v>47.798520605847131</v>
      </c>
      <c r="R390" s="119"/>
      <c r="S390" s="119"/>
      <c r="T390" s="119"/>
      <c r="U390" s="119">
        <v>1.6709967800568166</v>
      </c>
      <c r="V390" s="119">
        <v>1.1305910053816259</v>
      </c>
      <c r="W390" s="120"/>
      <c r="X390" s="121"/>
      <c r="Y390" s="121"/>
      <c r="Z390" s="121"/>
      <c r="AA390" s="121"/>
      <c r="AB390" s="121"/>
      <c r="AC390" s="121"/>
      <c r="AD390" s="121"/>
      <c r="AE390" s="121"/>
      <c r="AF390" s="121"/>
      <c r="AG390" s="121"/>
      <c r="AH390" s="121"/>
      <c r="AI390" s="121"/>
      <c r="AJ390" s="121"/>
      <c r="AK390" s="121"/>
      <c r="AL390" s="121"/>
      <c r="AM390" s="121"/>
      <c r="AN390" s="121"/>
      <c r="AO390" s="120"/>
      <c r="AP390" s="120"/>
      <c r="AQ390" s="120"/>
      <c r="AR390" s="157">
        <v>95.11904761904762</v>
      </c>
      <c r="AS390" s="120"/>
      <c r="AT390" s="121"/>
      <c r="AU390" s="121"/>
      <c r="AV390" s="121"/>
      <c r="AW390" s="133">
        <v>1.3137916913612431</v>
      </c>
      <c r="AX390" s="119"/>
      <c r="AY390" s="122"/>
      <c r="AZ390" s="121"/>
      <c r="BA390" s="120"/>
      <c r="BB390" s="121"/>
      <c r="BC390" s="121"/>
      <c r="BD390" s="121"/>
      <c r="BE390" s="120"/>
      <c r="BF390" s="120"/>
      <c r="BG390" s="120"/>
      <c r="BH390" s="120"/>
      <c r="BI390" s="119"/>
      <c r="BJ390" s="119"/>
      <c r="BK390" s="121"/>
      <c r="BL390" s="121"/>
      <c r="BM390" s="121"/>
      <c r="BN390" s="121"/>
      <c r="BO390" s="121"/>
      <c r="BP390" s="121"/>
      <c r="BQ390" s="121"/>
      <c r="BR390" s="121"/>
      <c r="BS390" s="134"/>
      <c r="BT390" s="109"/>
      <c r="BU390" s="135">
        <f>VLOOKUP(D390,EXPLORACION!$A$2:$P$529,15,FALSE)</f>
        <v>4959903.2476000004</v>
      </c>
      <c r="BV390" s="135">
        <f>VLOOKUP(D390,EXPLORACION!$A$2:$P$529,16,FALSE)</f>
        <v>2169913.6008000001</v>
      </c>
      <c r="BW390" s="229"/>
    </row>
    <row r="391" spans="1:75" s="143" customFormat="1" hidden="1">
      <c r="A391" s="130" t="str">
        <f t="shared" si="64"/>
        <v>LHL8P4E2M2</v>
      </c>
      <c r="B391" s="130" t="str">
        <f t="shared" si="65"/>
        <v>LHL8P4E2</v>
      </c>
      <c r="C391" s="130" t="str">
        <f t="shared" si="68"/>
        <v>LHL8P4M2</v>
      </c>
      <c r="D391" s="130" t="str">
        <f t="shared" si="69"/>
        <v>LHL8P4</v>
      </c>
      <c r="E391" s="130" t="str">
        <f t="shared" si="70"/>
        <v>LHL8</v>
      </c>
      <c r="F391" s="109" t="s">
        <v>844</v>
      </c>
      <c r="G391" s="109">
        <v>8</v>
      </c>
      <c r="H391" s="109">
        <v>4</v>
      </c>
      <c r="I391" s="109" t="s">
        <v>8</v>
      </c>
      <c r="J391" s="138">
        <v>2</v>
      </c>
      <c r="K391" s="109">
        <v>2</v>
      </c>
      <c r="L391" s="109"/>
      <c r="M391" s="137">
        <v>1.6</v>
      </c>
      <c r="N391" s="133">
        <v>1.9</v>
      </c>
      <c r="O391" s="132">
        <f t="shared" si="62"/>
        <v>1.75</v>
      </c>
      <c r="P391" s="109" t="s">
        <v>12</v>
      </c>
      <c r="Q391" s="137">
        <v>21.962616822429926</v>
      </c>
      <c r="R391" s="119">
        <v>59.237091610632604</v>
      </c>
      <c r="S391" s="119">
        <v>29.300567107750492</v>
      </c>
      <c r="T391" s="119">
        <v>29.936524502882111</v>
      </c>
      <c r="U391" s="119">
        <v>2.1750764406366554</v>
      </c>
      <c r="V391" s="119">
        <v>1.6</v>
      </c>
      <c r="W391" s="120"/>
      <c r="X391" s="121"/>
      <c r="Y391" s="121"/>
      <c r="Z391" s="121"/>
      <c r="AA391" s="121"/>
      <c r="AB391" s="121"/>
      <c r="AC391" s="121"/>
      <c r="AD391" s="121"/>
      <c r="AE391" s="121"/>
      <c r="AF391" s="121"/>
      <c r="AG391" s="121"/>
      <c r="AH391" s="121"/>
      <c r="AI391" s="121"/>
      <c r="AJ391" s="121"/>
      <c r="AK391" s="121"/>
      <c r="AL391" s="121"/>
      <c r="AM391" s="121"/>
      <c r="AN391" s="121"/>
      <c r="AO391" s="120"/>
      <c r="AP391" s="120"/>
      <c r="AQ391" s="120"/>
      <c r="AR391" s="157">
        <v>98</v>
      </c>
      <c r="AS391" s="120"/>
      <c r="AT391" s="121"/>
      <c r="AU391" s="121"/>
      <c r="AV391" s="121"/>
      <c r="AW391" s="133">
        <v>11.38</v>
      </c>
      <c r="AX391" s="119"/>
      <c r="AY391" s="122"/>
      <c r="AZ391" s="121"/>
      <c r="BA391" s="120"/>
      <c r="BB391" s="121"/>
      <c r="BC391" s="121"/>
      <c r="BD391" s="121"/>
      <c r="BE391" s="120"/>
      <c r="BF391" s="120"/>
      <c r="BG391" s="120">
        <v>0.08</v>
      </c>
      <c r="BI391" s="120">
        <v>2.76</v>
      </c>
      <c r="BJ391" s="119"/>
      <c r="BK391" s="121"/>
      <c r="BL391" s="121"/>
      <c r="BM391" s="121"/>
      <c r="BN391" s="121"/>
      <c r="BO391" s="121"/>
      <c r="BP391" s="121"/>
      <c r="BQ391" s="121"/>
      <c r="BR391" s="121"/>
      <c r="BS391" s="134"/>
      <c r="BT391" s="109"/>
      <c r="BU391" s="135">
        <f>VLOOKUP(D391,EXPLORACION!$A$2:$P$529,15,FALSE)</f>
        <v>4959903.2476000004</v>
      </c>
      <c r="BV391" s="135">
        <f>VLOOKUP(D391,EXPLORACION!$A$2:$P$529,16,FALSE)</f>
        <v>2169913.6008000001</v>
      </c>
      <c r="BW391" s="229"/>
    </row>
    <row r="392" spans="1:75" s="143" customFormat="1" hidden="1">
      <c r="A392" s="130" t="str">
        <f t="shared" si="64"/>
        <v>LHL8P3E2M5</v>
      </c>
      <c r="B392" s="130" t="str">
        <f t="shared" si="65"/>
        <v>LHL8P3E2</v>
      </c>
      <c r="C392" s="130" t="str">
        <f t="shared" si="68"/>
        <v>LHL8P3M5</v>
      </c>
      <c r="D392" s="130" t="str">
        <f t="shared" si="69"/>
        <v>LHL8P3</v>
      </c>
      <c r="E392" s="130" t="str">
        <f t="shared" si="70"/>
        <v>LHL8</v>
      </c>
      <c r="F392" s="109" t="s">
        <v>844</v>
      </c>
      <c r="G392" s="109">
        <v>8</v>
      </c>
      <c r="H392" s="109">
        <v>3</v>
      </c>
      <c r="I392" s="109" t="s">
        <v>8</v>
      </c>
      <c r="J392" s="138">
        <v>2</v>
      </c>
      <c r="K392" s="109">
        <v>5</v>
      </c>
      <c r="L392" s="109"/>
      <c r="M392" s="137">
        <v>7</v>
      </c>
      <c r="N392" s="133">
        <v>7.3</v>
      </c>
      <c r="O392" s="132">
        <f t="shared" si="62"/>
        <v>7.15</v>
      </c>
      <c r="P392" s="109" t="s">
        <v>338</v>
      </c>
      <c r="Q392" s="137">
        <v>19.430443548387078</v>
      </c>
      <c r="R392" s="119"/>
      <c r="S392" s="119"/>
      <c r="T392" s="119"/>
      <c r="U392" s="119"/>
      <c r="V392" s="119"/>
      <c r="W392" s="120"/>
      <c r="X392" s="121"/>
      <c r="Y392" s="121"/>
      <c r="Z392" s="121"/>
      <c r="AA392" s="121"/>
      <c r="AB392" s="121"/>
      <c r="AC392" s="121"/>
      <c r="AD392" s="121"/>
      <c r="AE392" s="121"/>
      <c r="AF392" s="121"/>
      <c r="AG392" s="121"/>
      <c r="AH392" s="121"/>
      <c r="AI392" s="121"/>
      <c r="AJ392" s="121"/>
      <c r="AK392" s="121"/>
      <c r="AL392" s="121"/>
      <c r="AM392" s="121"/>
      <c r="AN392" s="121"/>
      <c r="AO392" s="120"/>
      <c r="AP392" s="120"/>
      <c r="AQ392" s="120"/>
      <c r="AR392" s="157"/>
      <c r="AS392" s="120"/>
      <c r="AT392" s="121"/>
      <c r="AU392" s="121"/>
      <c r="AV392" s="121"/>
      <c r="AW392" s="133">
        <v>304.89999999999998</v>
      </c>
      <c r="AX392" s="119"/>
      <c r="AY392" s="122"/>
      <c r="AZ392" s="121"/>
      <c r="BA392" s="120"/>
      <c r="BB392" s="121"/>
      <c r="BC392" s="121"/>
      <c r="BD392" s="121"/>
      <c r="BE392" s="120"/>
      <c r="BF392" s="120"/>
      <c r="BG392" s="120"/>
      <c r="BH392" s="120"/>
      <c r="BI392" s="119"/>
      <c r="BJ392" s="119"/>
      <c r="BK392" s="121"/>
      <c r="BL392" s="121"/>
      <c r="BM392" s="121"/>
      <c r="BN392" s="121"/>
      <c r="BO392" s="121"/>
      <c r="BP392" s="121"/>
      <c r="BQ392" s="121"/>
      <c r="BR392" s="121"/>
      <c r="BS392" s="134"/>
      <c r="BT392" s="109"/>
      <c r="BU392" s="135">
        <f>VLOOKUP(D392,EXPLORACION!$A$2:$P$529,15,FALSE)</f>
        <v>4959903.2476000004</v>
      </c>
      <c r="BV392" s="135">
        <f>VLOOKUP(D392,EXPLORACION!$A$2:$P$529,16,FALSE)</f>
        <v>2169913.6008000001</v>
      </c>
      <c r="BW392" s="229"/>
    </row>
    <row r="393" spans="1:75" s="143" customFormat="1" hidden="1">
      <c r="A393" s="130" t="str">
        <f t="shared" si="64"/>
        <v>LHL8P3E4M7</v>
      </c>
      <c r="B393" s="130" t="str">
        <f t="shared" si="65"/>
        <v>LHL8P3E4</v>
      </c>
      <c r="C393" s="130" t="str">
        <f t="shared" si="68"/>
        <v>LHL8P3M7</v>
      </c>
      <c r="D393" s="130" t="str">
        <f t="shared" si="69"/>
        <v>LHL8P3</v>
      </c>
      <c r="E393" s="130" t="str">
        <f t="shared" si="70"/>
        <v>LHL8</v>
      </c>
      <c r="F393" s="109" t="s">
        <v>844</v>
      </c>
      <c r="G393" s="109">
        <v>8</v>
      </c>
      <c r="H393" s="109">
        <v>3</v>
      </c>
      <c r="I393" s="109" t="s">
        <v>8</v>
      </c>
      <c r="J393" s="138">
        <v>4</v>
      </c>
      <c r="K393" s="109">
        <v>7</v>
      </c>
      <c r="L393" s="109"/>
      <c r="M393" s="137">
        <v>13.5</v>
      </c>
      <c r="N393" s="133">
        <v>13.8</v>
      </c>
      <c r="O393" s="132">
        <f t="shared" si="62"/>
        <v>13.65</v>
      </c>
      <c r="P393" s="109" t="s">
        <v>286</v>
      </c>
      <c r="Q393" s="137">
        <v>15.816068721576549</v>
      </c>
      <c r="R393" s="119"/>
      <c r="S393" s="119"/>
      <c r="T393" s="119"/>
      <c r="U393" s="119"/>
      <c r="V393" s="119"/>
      <c r="W393" s="120"/>
      <c r="X393" s="121"/>
      <c r="Y393" s="121"/>
      <c r="Z393" s="121"/>
      <c r="AA393" s="121"/>
      <c r="AB393" s="121"/>
      <c r="AC393" s="121"/>
      <c r="AD393" s="121"/>
      <c r="AE393" s="121"/>
      <c r="AF393" s="121"/>
      <c r="AG393" s="121"/>
      <c r="AH393" s="121"/>
      <c r="AI393" s="121"/>
      <c r="AJ393" s="121"/>
      <c r="AK393" s="121"/>
      <c r="AL393" s="121"/>
      <c r="AM393" s="121"/>
      <c r="AN393" s="121"/>
      <c r="AO393" s="120"/>
      <c r="AP393" s="120"/>
      <c r="AQ393" s="120"/>
      <c r="AR393" s="158"/>
      <c r="AS393" s="120"/>
      <c r="AT393" s="121"/>
      <c r="AU393" s="121"/>
      <c r="AV393" s="121"/>
      <c r="AW393" s="133">
        <v>3.1</v>
      </c>
      <c r="AX393" s="119"/>
      <c r="AY393" s="122"/>
      <c r="AZ393" s="121"/>
      <c r="BA393" s="120"/>
      <c r="BB393" s="121"/>
      <c r="BC393" s="121"/>
      <c r="BD393" s="121"/>
      <c r="BE393" s="120"/>
      <c r="BF393" s="120"/>
      <c r="BG393" s="120"/>
      <c r="BH393" s="120"/>
      <c r="BI393" s="119"/>
      <c r="BJ393" s="119"/>
      <c r="BK393" s="121"/>
      <c r="BL393" s="121"/>
      <c r="BM393" s="121"/>
      <c r="BN393" s="121"/>
      <c r="BO393" s="121"/>
      <c r="BP393" s="121"/>
      <c r="BQ393" s="121"/>
      <c r="BR393" s="121"/>
      <c r="BS393" s="134"/>
      <c r="BT393" s="109"/>
      <c r="BU393" s="135">
        <f>VLOOKUP(D393,EXPLORACION!$A$2:$P$529,15,FALSE)</f>
        <v>4959903.2476000004</v>
      </c>
      <c r="BV393" s="135">
        <f>VLOOKUP(D393,EXPLORACION!$A$2:$P$529,16,FALSE)</f>
        <v>2169913.6008000001</v>
      </c>
      <c r="BW393" s="229"/>
    </row>
    <row r="394" spans="1:75" s="143" customFormat="1" hidden="1">
      <c r="A394" s="130" t="str">
        <f t="shared" si="64"/>
        <v>LHL8P3E3M6</v>
      </c>
      <c r="B394" s="130" t="str">
        <f t="shared" si="65"/>
        <v>LHL8P3E3</v>
      </c>
      <c r="C394" s="130" t="str">
        <f t="shared" si="68"/>
        <v>LHL8P3M6</v>
      </c>
      <c r="D394" s="130" t="str">
        <f t="shared" si="69"/>
        <v>LHL8P3</v>
      </c>
      <c r="E394" s="130" t="str">
        <f t="shared" si="70"/>
        <v>LHL8</v>
      </c>
      <c r="F394" s="109" t="s">
        <v>844</v>
      </c>
      <c r="G394" s="109">
        <v>8</v>
      </c>
      <c r="H394" s="109">
        <v>3</v>
      </c>
      <c r="I394" s="109" t="s">
        <v>8</v>
      </c>
      <c r="J394" s="138">
        <v>3</v>
      </c>
      <c r="K394" s="109">
        <v>6</v>
      </c>
      <c r="L394" s="109"/>
      <c r="M394" s="137">
        <v>12</v>
      </c>
      <c r="N394" s="133">
        <v>12.3</v>
      </c>
      <c r="O394" s="132">
        <f t="shared" si="62"/>
        <v>12.15</v>
      </c>
      <c r="P394" s="109" t="s">
        <v>12</v>
      </c>
      <c r="Q394" s="137">
        <v>15.145742046104013</v>
      </c>
      <c r="R394" s="119"/>
      <c r="S394" s="119"/>
      <c r="T394" s="119"/>
      <c r="U394" s="119">
        <v>0</v>
      </c>
      <c r="V394" s="119">
        <v>0</v>
      </c>
      <c r="W394" s="120"/>
      <c r="X394" s="121"/>
      <c r="Y394" s="121"/>
      <c r="Z394" s="121"/>
      <c r="AA394" s="121"/>
      <c r="AB394" s="121"/>
      <c r="AC394" s="121"/>
      <c r="AD394" s="121"/>
      <c r="AE394" s="121"/>
      <c r="AF394" s="121"/>
      <c r="AG394" s="121"/>
      <c r="AH394" s="121"/>
      <c r="AI394" s="121"/>
      <c r="AJ394" s="121"/>
      <c r="AK394" s="121"/>
      <c r="AL394" s="121"/>
      <c r="AM394" s="121"/>
      <c r="AN394" s="121"/>
      <c r="AO394" s="120"/>
      <c r="AP394" s="120"/>
      <c r="AQ394" s="120"/>
      <c r="AR394" s="158"/>
      <c r="AS394" s="120"/>
      <c r="AT394" s="121"/>
      <c r="AU394" s="121"/>
      <c r="AV394" s="121"/>
      <c r="AW394" s="133">
        <v>3.45</v>
      </c>
      <c r="AX394" s="119"/>
      <c r="AY394" s="122"/>
      <c r="AZ394" s="121"/>
      <c r="BA394" s="120"/>
      <c r="BB394" s="121"/>
      <c r="BC394" s="121"/>
      <c r="BD394" s="121"/>
      <c r="BE394" s="120"/>
      <c r="BF394" s="120"/>
      <c r="BG394" s="120"/>
      <c r="BH394" s="120"/>
      <c r="BI394" s="119"/>
      <c r="BJ394" s="119"/>
      <c r="BK394" s="121"/>
      <c r="BL394" s="121"/>
      <c r="BM394" s="121"/>
      <c r="BN394" s="121"/>
      <c r="BO394" s="121"/>
      <c r="BP394" s="121"/>
      <c r="BQ394" s="121"/>
      <c r="BR394" s="121"/>
      <c r="BS394" s="134"/>
      <c r="BT394" s="109"/>
      <c r="BU394" s="135">
        <f>VLOOKUP(D394,EXPLORACION!$A$2:$P$529,15,FALSE)</f>
        <v>4959903.2476000004</v>
      </c>
      <c r="BV394" s="135">
        <f>VLOOKUP(D394,EXPLORACION!$A$2:$P$529,16,FALSE)</f>
        <v>2169913.6008000001</v>
      </c>
      <c r="BW394" s="229"/>
    </row>
    <row r="395" spans="1:75" s="143" customFormat="1" hidden="1">
      <c r="A395" s="130" t="str">
        <f t="shared" si="64"/>
        <v>LHL8P3E5M8</v>
      </c>
      <c r="B395" s="130" t="str">
        <f t="shared" si="65"/>
        <v>LHL8P3E5</v>
      </c>
      <c r="C395" s="130" t="str">
        <f t="shared" si="68"/>
        <v>LHL8P3M8</v>
      </c>
      <c r="D395" s="130" t="str">
        <f t="shared" si="69"/>
        <v>LHL8P3</v>
      </c>
      <c r="E395" s="130" t="str">
        <f t="shared" si="70"/>
        <v>LHL8</v>
      </c>
      <c r="F395" s="109" t="s">
        <v>844</v>
      </c>
      <c r="G395" s="109">
        <v>8</v>
      </c>
      <c r="H395" s="109">
        <v>3</v>
      </c>
      <c r="I395" s="109" t="s">
        <v>8</v>
      </c>
      <c r="J395" s="138">
        <v>5</v>
      </c>
      <c r="K395" s="109">
        <v>8</v>
      </c>
      <c r="L395" s="109"/>
      <c r="M395" s="137">
        <v>15</v>
      </c>
      <c r="N395" s="133">
        <v>15.3</v>
      </c>
      <c r="O395" s="132">
        <f t="shared" si="62"/>
        <v>15.15</v>
      </c>
      <c r="P395" s="109" t="s">
        <v>12</v>
      </c>
      <c r="Q395" s="137">
        <v>12.761904761904763</v>
      </c>
      <c r="R395" s="119"/>
      <c r="S395" s="119"/>
      <c r="T395" s="119"/>
      <c r="U395" s="119"/>
      <c r="V395" s="119"/>
      <c r="W395" s="120"/>
      <c r="X395" s="121"/>
      <c r="Y395" s="121"/>
      <c r="Z395" s="121"/>
      <c r="AA395" s="121"/>
      <c r="AB395" s="121"/>
      <c r="AC395" s="121"/>
      <c r="AD395" s="121"/>
      <c r="AE395" s="121"/>
      <c r="AF395" s="121"/>
      <c r="AG395" s="121"/>
      <c r="AH395" s="121"/>
      <c r="AI395" s="121"/>
      <c r="AJ395" s="121"/>
      <c r="AK395" s="121"/>
      <c r="AL395" s="121"/>
      <c r="AM395" s="121"/>
      <c r="AN395" s="121"/>
      <c r="AO395" s="120"/>
      <c r="AP395" s="120"/>
      <c r="AQ395" s="120"/>
      <c r="AR395" s="157"/>
      <c r="AS395" s="120"/>
      <c r="AT395" s="121"/>
      <c r="AU395" s="121"/>
      <c r="AV395" s="121"/>
      <c r="AW395" s="133">
        <v>3.65</v>
      </c>
      <c r="AX395" s="119"/>
      <c r="AY395" s="122"/>
      <c r="AZ395" s="121"/>
      <c r="BA395" s="120"/>
      <c r="BB395" s="121"/>
      <c r="BC395" s="121"/>
      <c r="BD395" s="121"/>
      <c r="BE395" s="120"/>
      <c r="BF395" s="120"/>
      <c r="BG395" s="120"/>
      <c r="BH395" s="120"/>
      <c r="BI395" s="119"/>
      <c r="BJ395" s="119"/>
      <c r="BK395" s="121"/>
      <c r="BL395" s="121"/>
      <c r="BM395" s="121"/>
      <c r="BN395" s="121"/>
      <c r="BO395" s="121"/>
      <c r="BP395" s="121"/>
      <c r="BQ395" s="121"/>
      <c r="BR395" s="121"/>
      <c r="BS395" s="134"/>
      <c r="BT395" s="109"/>
      <c r="BU395" s="135">
        <f>VLOOKUP(D395,EXPLORACION!$A$2:$P$529,15,FALSE)</f>
        <v>4959903.2476000004</v>
      </c>
      <c r="BV395" s="135">
        <f>VLOOKUP(D395,EXPLORACION!$A$2:$P$529,16,FALSE)</f>
        <v>2169913.6008000001</v>
      </c>
      <c r="BW395" s="229"/>
    </row>
    <row r="396" spans="1:75" s="143" customFormat="1" hidden="1">
      <c r="A396" s="130" t="str">
        <f t="shared" si="64"/>
        <v>LHL8P4E1M1</v>
      </c>
      <c r="B396" s="130" t="str">
        <f t="shared" si="65"/>
        <v>LHL8P4E1</v>
      </c>
      <c r="C396" s="130" t="str">
        <f t="shared" si="68"/>
        <v>LHL8P4M1</v>
      </c>
      <c r="D396" s="130" t="str">
        <f t="shared" si="69"/>
        <v>LHL8P4</v>
      </c>
      <c r="E396" s="130" t="str">
        <f t="shared" si="70"/>
        <v>LHL8</v>
      </c>
      <c r="F396" s="109" t="s">
        <v>844</v>
      </c>
      <c r="G396" s="109">
        <v>8</v>
      </c>
      <c r="H396" s="109">
        <v>4</v>
      </c>
      <c r="I396" s="109" t="s">
        <v>8</v>
      </c>
      <c r="J396" s="138">
        <v>1</v>
      </c>
      <c r="K396" s="109">
        <v>1</v>
      </c>
      <c r="L396" s="109"/>
      <c r="M396" s="137">
        <v>0.7</v>
      </c>
      <c r="N396" s="133">
        <v>1</v>
      </c>
      <c r="O396" s="132">
        <f t="shared" si="62"/>
        <v>0.85</v>
      </c>
      <c r="P396" s="109" t="s">
        <v>12</v>
      </c>
      <c r="Q396" s="137">
        <v>11.582423164846336</v>
      </c>
      <c r="R396" s="119"/>
      <c r="S396" s="119"/>
      <c r="T396" s="119"/>
      <c r="U396" s="119">
        <v>1.8175077064134508</v>
      </c>
      <c r="V396" s="119">
        <v>1.6288476758820294</v>
      </c>
      <c r="W396" s="120"/>
      <c r="X396" s="121"/>
      <c r="Y396" s="121"/>
      <c r="Z396" s="121"/>
      <c r="AA396" s="121"/>
      <c r="AB396" s="121"/>
      <c r="AC396" s="121"/>
      <c r="AD396" s="121"/>
      <c r="AE396" s="121"/>
      <c r="AF396" s="121"/>
      <c r="AG396" s="121"/>
      <c r="AH396" s="121"/>
      <c r="AI396" s="121"/>
      <c r="AJ396" s="121"/>
      <c r="AK396" s="121"/>
      <c r="AL396" s="121"/>
      <c r="AM396" s="121"/>
      <c r="AN396" s="121"/>
      <c r="AO396" s="120"/>
      <c r="AP396" s="120"/>
      <c r="AQ396" s="120"/>
      <c r="AR396" s="157"/>
      <c r="AS396" s="120"/>
      <c r="AT396" s="121"/>
      <c r="AU396" s="121"/>
      <c r="AV396" s="121"/>
      <c r="AW396" s="133">
        <v>11.41</v>
      </c>
      <c r="AX396" s="119"/>
      <c r="AY396" s="122"/>
      <c r="AZ396" s="121"/>
      <c r="BA396" s="120"/>
      <c r="BB396" s="121"/>
      <c r="BC396" s="121"/>
      <c r="BD396" s="121"/>
      <c r="BE396" s="120"/>
      <c r="BF396" s="120"/>
      <c r="BG396" s="120"/>
      <c r="BH396" s="120"/>
      <c r="BI396" s="119"/>
      <c r="BJ396" s="119"/>
      <c r="BK396" s="121"/>
      <c r="BL396" s="121"/>
      <c r="BM396" s="121"/>
      <c r="BN396" s="121"/>
      <c r="BO396" s="121"/>
      <c r="BP396" s="121"/>
      <c r="BQ396" s="121"/>
      <c r="BR396" s="121"/>
      <c r="BS396" s="134"/>
      <c r="BT396" s="109"/>
      <c r="BU396" s="135">
        <f>VLOOKUP(D396,EXPLORACION!$A$2:$P$529,15,FALSE)</f>
        <v>4959903.2476000004</v>
      </c>
      <c r="BV396" s="135">
        <f>VLOOKUP(D396,EXPLORACION!$A$2:$P$529,16,FALSE)</f>
        <v>2169913.6008000001</v>
      </c>
      <c r="BW396" s="229"/>
    </row>
    <row r="397" spans="1:75" s="143" customFormat="1" hidden="1">
      <c r="A397" s="130" t="str">
        <f t="shared" si="64"/>
        <v>LHL9P1E4M8</v>
      </c>
      <c r="B397" s="130" t="str">
        <f t="shared" si="65"/>
        <v>LHL9P1E4</v>
      </c>
      <c r="C397" s="130" t="str">
        <f t="shared" si="68"/>
        <v>LHL9P1M8</v>
      </c>
      <c r="D397" s="130" t="str">
        <f t="shared" si="69"/>
        <v>LHL9P1</v>
      </c>
      <c r="E397" s="130" t="str">
        <f t="shared" si="70"/>
        <v>LHL9</v>
      </c>
      <c r="F397" s="109" t="s">
        <v>844</v>
      </c>
      <c r="G397" s="109">
        <v>9</v>
      </c>
      <c r="H397" s="109">
        <v>1</v>
      </c>
      <c r="I397" s="109" t="s">
        <v>8</v>
      </c>
      <c r="J397" s="138">
        <v>4</v>
      </c>
      <c r="K397" s="109">
        <v>8</v>
      </c>
      <c r="L397" s="109"/>
      <c r="M397" s="137">
        <v>9</v>
      </c>
      <c r="N397" s="133">
        <v>9.3000000000000007</v>
      </c>
      <c r="O397" s="132">
        <f t="shared" si="62"/>
        <v>9.15</v>
      </c>
      <c r="P397" s="109" t="s">
        <v>12</v>
      </c>
      <c r="Q397" s="137">
        <v>17.814446876578547</v>
      </c>
      <c r="R397" s="119">
        <v>59.12391467656829</v>
      </c>
      <c r="S397" s="119">
        <v>23.588879528222385</v>
      </c>
      <c r="T397" s="119">
        <v>35.535035148345905</v>
      </c>
      <c r="U397" s="119">
        <v>2.192806146581491</v>
      </c>
      <c r="V397" s="119">
        <v>1.8612370593893777</v>
      </c>
      <c r="W397" s="120"/>
      <c r="X397" s="121"/>
      <c r="Y397" s="121"/>
      <c r="Z397" s="121"/>
      <c r="AA397" s="121"/>
      <c r="AB397" s="121"/>
      <c r="AC397" s="121"/>
      <c r="AD397" s="121"/>
      <c r="AE397" s="121"/>
      <c r="AF397" s="121"/>
      <c r="AG397" s="121"/>
      <c r="AH397" s="121"/>
      <c r="AI397" s="121"/>
      <c r="AJ397" s="121"/>
      <c r="AK397" s="121"/>
      <c r="AL397" s="121"/>
      <c r="AM397" s="121"/>
      <c r="AN397" s="121"/>
      <c r="AO397" s="120"/>
      <c r="AP397" s="120"/>
      <c r="AQ397" s="120"/>
      <c r="AR397" s="154">
        <v>96.498936924167239</v>
      </c>
      <c r="AS397" s="120"/>
      <c r="AT397" s="121"/>
      <c r="AU397" s="121"/>
      <c r="AV397" s="121"/>
      <c r="AW397" s="133">
        <v>6.1205658993385583</v>
      </c>
      <c r="AX397" s="119"/>
      <c r="AY397" s="122"/>
      <c r="AZ397" s="121"/>
      <c r="BA397" s="120"/>
      <c r="BB397" s="121"/>
      <c r="BC397" s="121"/>
      <c r="BD397" s="121"/>
      <c r="BE397" s="120"/>
      <c r="BF397" s="120"/>
      <c r="BG397" s="120"/>
      <c r="BH397" s="120"/>
      <c r="BI397" s="119"/>
      <c r="BJ397" s="119"/>
      <c r="BK397" s="121"/>
      <c r="BL397" s="121"/>
      <c r="BM397" s="121"/>
      <c r="BN397" s="121"/>
      <c r="BO397" s="121"/>
      <c r="BP397" s="121"/>
      <c r="BQ397" s="121"/>
      <c r="BR397" s="121"/>
      <c r="BS397" s="134"/>
      <c r="BT397" s="109"/>
      <c r="BU397" s="135">
        <f>VLOOKUP(D397,EXPLORACION!$A$2:$P$529,15,FALSE)</f>
        <v>4959994.4173999997</v>
      </c>
      <c r="BV397" s="135">
        <f>VLOOKUP(D397,EXPLORACION!$A$2:$P$529,16,FALSE)</f>
        <v>2168948.2626</v>
      </c>
      <c r="BW397" s="229"/>
    </row>
    <row r="398" spans="1:75" s="143" customFormat="1" hidden="1">
      <c r="A398" s="130" t="str">
        <f t="shared" si="64"/>
        <v>LHL9P1E2M1</v>
      </c>
      <c r="B398" s="130" t="str">
        <f t="shared" si="65"/>
        <v>LHL9P1E2</v>
      </c>
      <c r="C398" s="130" t="str">
        <f t="shared" si="68"/>
        <v>LHL9P1M1</v>
      </c>
      <c r="D398" s="130" t="str">
        <f t="shared" si="69"/>
        <v>LHL9P1</v>
      </c>
      <c r="E398" s="130" t="str">
        <f t="shared" si="70"/>
        <v>LHL9</v>
      </c>
      <c r="F398" s="109" t="s">
        <v>844</v>
      </c>
      <c r="G398" s="109">
        <v>9</v>
      </c>
      <c r="H398" s="109">
        <v>1</v>
      </c>
      <c r="I398" s="109" t="s">
        <v>8</v>
      </c>
      <c r="J398" s="138">
        <v>2</v>
      </c>
      <c r="K398" s="109">
        <v>1</v>
      </c>
      <c r="L398" s="109"/>
      <c r="M398" s="137">
        <v>0.6</v>
      </c>
      <c r="N398" s="111">
        <v>0.9</v>
      </c>
      <c r="O398" s="132">
        <f t="shared" si="62"/>
        <v>0.75</v>
      </c>
      <c r="P398" s="109" t="s">
        <v>12</v>
      </c>
      <c r="Q398" s="137">
        <v>14.959183673469385</v>
      </c>
      <c r="R398" s="119">
        <v>52.632382125162692</v>
      </c>
      <c r="S398" s="119">
        <v>23.028169014084504</v>
      </c>
      <c r="T398" s="119">
        <v>29.604213111078188</v>
      </c>
      <c r="U398" s="119">
        <v>2.1536705971158039</v>
      </c>
      <c r="V398" s="119">
        <v>1.8595611307557487</v>
      </c>
      <c r="W398" s="120"/>
      <c r="X398" s="121"/>
      <c r="Y398" s="121"/>
      <c r="Z398" s="121"/>
      <c r="AA398" s="121"/>
      <c r="AB398" s="121"/>
      <c r="AC398" s="121"/>
      <c r="AD398" s="121"/>
      <c r="AE398" s="121"/>
      <c r="AF398" s="121"/>
      <c r="AG398" s="121"/>
      <c r="AH398" s="121"/>
      <c r="AI398" s="121"/>
      <c r="AJ398" s="121"/>
      <c r="AK398" s="121"/>
      <c r="AL398" s="121"/>
      <c r="AM398" s="121"/>
      <c r="AN398" s="121"/>
      <c r="AO398" s="120"/>
      <c r="AP398" s="120"/>
      <c r="AQ398" s="120"/>
      <c r="AR398" s="155"/>
      <c r="AS398" s="120"/>
      <c r="AT398" s="121"/>
      <c r="AU398" s="121"/>
      <c r="AV398" s="121"/>
      <c r="AW398" s="133">
        <v>3.1008903716037977</v>
      </c>
      <c r="AX398" s="119"/>
      <c r="AY398" s="122"/>
      <c r="AZ398" s="121"/>
      <c r="BA398" s="120"/>
      <c r="BB398" s="121"/>
      <c r="BC398" s="121"/>
      <c r="BD398" s="121"/>
      <c r="BE398" s="120"/>
      <c r="BF398" s="120"/>
      <c r="BG398" s="120"/>
      <c r="BH398" s="120"/>
      <c r="BI398" s="119"/>
      <c r="BJ398" s="119"/>
      <c r="BK398" s="121"/>
      <c r="BL398" s="121"/>
      <c r="BM398" s="121"/>
      <c r="BN398" s="121"/>
      <c r="BO398" s="121"/>
      <c r="BP398" s="121"/>
      <c r="BQ398" s="121"/>
      <c r="BR398" s="121"/>
      <c r="BS398" s="134"/>
      <c r="BT398" s="109"/>
      <c r="BU398" s="135">
        <f>VLOOKUP(D398,EXPLORACION!$A$2:$P$529,15,FALSE)</f>
        <v>4959994.4173999997</v>
      </c>
      <c r="BV398" s="135">
        <f>VLOOKUP(D398,EXPLORACION!$A$2:$P$529,16,FALSE)</f>
        <v>2168948.2626</v>
      </c>
      <c r="BW398" s="229"/>
    </row>
    <row r="399" spans="1:75" s="143" customFormat="1" hidden="1">
      <c r="A399" s="130" t="str">
        <f t="shared" si="64"/>
        <v>LHL9P4E3M3</v>
      </c>
      <c r="B399" s="130" t="str">
        <f t="shared" si="65"/>
        <v>LHL9P4E3</v>
      </c>
      <c r="C399" s="130" t="str">
        <f t="shared" si="68"/>
        <v>LHL9P4M3</v>
      </c>
      <c r="D399" s="130" t="str">
        <f t="shared" si="69"/>
        <v>LHL9P4</v>
      </c>
      <c r="E399" s="130" t="str">
        <f t="shared" si="70"/>
        <v>LHL9</v>
      </c>
      <c r="F399" s="109" t="s">
        <v>844</v>
      </c>
      <c r="G399" s="109">
        <v>9</v>
      </c>
      <c r="H399" s="109">
        <v>4</v>
      </c>
      <c r="I399" s="109" t="s">
        <v>8</v>
      </c>
      <c r="J399" s="109">
        <v>3</v>
      </c>
      <c r="K399" s="111">
        <v>3</v>
      </c>
      <c r="L399" s="109"/>
      <c r="M399" s="137">
        <v>2.6</v>
      </c>
      <c r="N399" s="151">
        <v>2.9</v>
      </c>
      <c r="O399" s="132">
        <f t="shared" si="62"/>
        <v>2.75</v>
      </c>
      <c r="P399" s="151" t="s">
        <v>12</v>
      </c>
      <c r="Q399" s="137">
        <v>14.540816326530621</v>
      </c>
      <c r="R399" s="151">
        <v>58.134485653924919</v>
      </c>
      <c r="S399" s="151">
        <v>22.058823529411761</v>
      </c>
      <c r="T399" s="151">
        <v>36.075662124513158</v>
      </c>
      <c r="U399" s="151">
        <v>2.1613585899976115</v>
      </c>
      <c r="V399" s="151">
        <v>1.8869767645413447</v>
      </c>
      <c r="W399" s="151"/>
      <c r="X399" s="151"/>
      <c r="Y399" s="151"/>
      <c r="Z399" s="151"/>
      <c r="AA399" s="151"/>
      <c r="AB399" s="151"/>
      <c r="AC399" s="151"/>
      <c r="AD399" s="151"/>
      <c r="AE399" s="151"/>
      <c r="AF399" s="151"/>
      <c r="AG399" s="151"/>
      <c r="AH399" s="151"/>
      <c r="AI399" s="151"/>
      <c r="AJ399" s="151"/>
      <c r="AK399" s="151"/>
      <c r="AL399" s="153"/>
      <c r="AM399" s="153"/>
      <c r="AN399" s="121"/>
      <c r="AO399" s="120"/>
      <c r="AP399" s="120"/>
      <c r="AQ399" s="120"/>
      <c r="AR399" s="154">
        <v>95.239420935412028</v>
      </c>
      <c r="AS399" s="120"/>
      <c r="AT399" s="121"/>
      <c r="AU399" s="121"/>
      <c r="AV399" s="121"/>
      <c r="AW399" s="133">
        <v>8.2207622373855749</v>
      </c>
      <c r="AX399" s="119"/>
      <c r="AY399" s="122"/>
      <c r="AZ399" s="121"/>
      <c r="BA399" s="120"/>
      <c r="BB399" s="121"/>
      <c r="BC399" s="121"/>
      <c r="BD399" s="121"/>
      <c r="BE399" s="120"/>
      <c r="BF399" s="120"/>
      <c r="BG399" s="120"/>
      <c r="BH399" s="120"/>
      <c r="BI399" s="119"/>
      <c r="BJ399" s="119"/>
      <c r="BK399" s="121"/>
      <c r="BL399" s="121"/>
      <c r="BM399" s="121"/>
      <c r="BN399" s="121"/>
      <c r="BO399" s="121"/>
      <c r="BP399" s="121"/>
      <c r="BQ399" s="121"/>
      <c r="BR399" s="121"/>
      <c r="BS399" s="134"/>
      <c r="BT399" s="109"/>
      <c r="BU399" s="135">
        <f>VLOOKUP(D399,EXPLORACION!$A$2:$P$529,15,FALSE)</f>
        <v>4959994.4173999997</v>
      </c>
      <c r="BV399" s="135">
        <f>VLOOKUP(D399,EXPLORACION!$A$2:$P$529,16,FALSE)</f>
        <v>2168948.2626</v>
      </c>
      <c r="BW399" s="229"/>
    </row>
    <row r="400" spans="1:75" s="143" customFormat="1" hidden="1">
      <c r="A400" s="130" t="str">
        <f t="shared" si="64"/>
        <v>LHL9P1E4M6</v>
      </c>
      <c r="B400" s="130" t="str">
        <f t="shared" si="65"/>
        <v>LHL9P1E4</v>
      </c>
      <c r="C400" s="130" t="str">
        <f t="shared" si="68"/>
        <v>LHL9P1M6</v>
      </c>
      <c r="D400" s="130" t="str">
        <f t="shared" si="69"/>
        <v>LHL9P1</v>
      </c>
      <c r="E400" s="130" t="str">
        <f t="shared" si="70"/>
        <v>LHL9</v>
      </c>
      <c r="F400" s="109" t="s">
        <v>844</v>
      </c>
      <c r="G400" s="109">
        <v>9</v>
      </c>
      <c r="H400" s="109">
        <v>1</v>
      </c>
      <c r="I400" s="109" t="s">
        <v>8</v>
      </c>
      <c r="J400" s="138">
        <v>4</v>
      </c>
      <c r="K400" s="109">
        <v>6</v>
      </c>
      <c r="L400" s="109"/>
      <c r="M400" s="137">
        <v>6</v>
      </c>
      <c r="N400" s="133">
        <v>6.3</v>
      </c>
      <c r="O400" s="132">
        <f t="shared" si="62"/>
        <v>6.15</v>
      </c>
      <c r="P400" s="109" t="s">
        <v>12</v>
      </c>
      <c r="Q400" s="137">
        <v>14.359733530718</v>
      </c>
      <c r="R400" s="119">
        <v>50.307463639313568</v>
      </c>
      <c r="S400" s="119">
        <v>22.239624119028974</v>
      </c>
      <c r="T400" s="119">
        <v>28.067839520284593</v>
      </c>
      <c r="U400" s="119">
        <v>2.2387290292414308</v>
      </c>
      <c r="V400" s="119">
        <v>1.9576200119774581</v>
      </c>
      <c r="W400" s="120"/>
      <c r="X400" s="121"/>
      <c r="Y400" s="121"/>
      <c r="Z400" s="121"/>
      <c r="AA400" s="121"/>
      <c r="AB400" s="121"/>
      <c r="AC400" s="121"/>
      <c r="AD400" s="121"/>
      <c r="AE400" s="121"/>
      <c r="AF400" s="121"/>
      <c r="AG400" s="121"/>
      <c r="AH400" s="121"/>
      <c r="AI400" s="121"/>
      <c r="AJ400" s="121"/>
      <c r="AK400" s="121"/>
      <c r="AL400" s="121"/>
      <c r="AM400" s="121"/>
      <c r="AN400" s="121"/>
      <c r="AO400" s="120"/>
      <c r="AP400" s="120"/>
      <c r="AQ400" s="120"/>
      <c r="AR400" s="154">
        <v>97.431561996779394</v>
      </c>
      <c r="AS400" s="120"/>
      <c r="AT400" s="121"/>
      <c r="AU400" s="121"/>
      <c r="AV400" s="121"/>
      <c r="AW400" s="133">
        <v>6.1602475015205789</v>
      </c>
      <c r="AX400" s="119"/>
      <c r="AY400" s="122"/>
      <c r="AZ400" s="121"/>
      <c r="BA400" s="120"/>
      <c r="BB400" s="121"/>
      <c r="BC400" s="121"/>
      <c r="BD400" s="121"/>
      <c r="BE400" s="120"/>
      <c r="BF400" s="120"/>
      <c r="BG400" s="120"/>
      <c r="BH400" s="120"/>
      <c r="BI400" s="119"/>
      <c r="BJ400" s="119"/>
      <c r="BK400" s="121"/>
      <c r="BL400" s="121"/>
      <c r="BM400" s="121"/>
      <c r="BN400" s="121"/>
      <c r="BO400" s="121"/>
      <c r="BP400" s="121"/>
      <c r="BQ400" s="121"/>
      <c r="BR400" s="121"/>
      <c r="BS400" s="134"/>
      <c r="BT400" s="109"/>
      <c r="BU400" s="135">
        <f>VLOOKUP(D400,EXPLORACION!$A$2:$P$529,15,FALSE)</f>
        <v>4959994.4173999997</v>
      </c>
      <c r="BV400" s="135">
        <f>VLOOKUP(D400,EXPLORACION!$A$2:$P$529,16,FALSE)</f>
        <v>2168948.2626</v>
      </c>
      <c r="BW400" s="229"/>
    </row>
    <row r="401" spans="1:75" s="143" customFormat="1" hidden="1">
      <c r="A401" s="130" t="str">
        <f t="shared" si="64"/>
        <v>LHL9P1E4M7</v>
      </c>
      <c r="B401" s="130" t="str">
        <f t="shared" si="65"/>
        <v>LHL9P1E4</v>
      </c>
      <c r="C401" s="130" t="str">
        <f t="shared" si="68"/>
        <v>LHL9P1M7</v>
      </c>
      <c r="D401" s="130" t="str">
        <f t="shared" si="69"/>
        <v>LHL9P1</v>
      </c>
      <c r="E401" s="130" t="str">
        <f t="shared" si="70"/>
        <v>LHL9</v>
      </c>
      <c r="F401" s="109" t="s">
        <v>844</v>
      </c>
      <c r="G401" s="109">
        <v>9</v>
      </c>
      <c r="H401" s="109">
        <v>1</v>
      </c>
      <c r="I401" s="109" t="s">
        <v>8</v>
      </c>
      <c r="J401" s="138">
        <v>4</v>
      </c>
      <c r="K401" s="109">
        <v>7</v>
      </c>
      <c r="L401" s="109"/>
      <c r="M401" s="137">
        <v>7.5</v>
      </c>
      <c r="N401" s="133">
        <v>7.8</v>
      </c>
      <c r="O401" s="132">
        <f t="shared" si="62"/>
        <v>7.65</v>
      </c>
      <c r="P401" s="109" t="s">
        <v>12</v>
      </c>
      <c r="Q401" s="137">
        <v>14.2765889492175</v>
      </c>
      <c r="R401" s="119">
        <v>72.238444901277632</v>
      </c>
      <c r="S401" s="119">
        <v>26.63900414937757</v>
      </c>
      <c r="T401" s="119">
        <v>45.599440751900062</v>
      </c>
      <c r="U401" s="119">
        <v>2.1209728714235805</v>
      </c>
      <c r="V401" s="119">
        <v>1.8559994579170571</v>
      </c>
      <c r="W401" s="120"/>
      <c r="X401" s="121"/>
      <c r="Y401" s="121"/>
      <c r="Z401" s="121"/>
      <c r="AA401" s="121"/>
      <c r="AB401" s="121"/>
      <c r="AC401" s="121"/>
      <c r="AD401" s="121"/>
      <c r="AE401" s="121"/>
      <c r="AF401" s="121"/>
      <c r="AG401" s="121"/>
      <c r="AH401" s="121"/>
      <c r="AI401" s="121"/>
      <c r="AJ401" s="121"/>
      <c r="AK401" s="121"/>
      <c r="AL401" s="121"/>
      <c r="AM401" s="121"/>
      <c r="AN401" s="121"/>
      <c r="AO401" s="120"/>
      <c r="AP401" s="120"/>
      <c r="AQ401" s="120"/>
      <c r="AR401" s="154">
        <v>97.443257676902547</v>
      </c>
      <c r="AS401" s="120"/>
      <c r="AT401" s="121"/>
      <c r="AU401" s="121"/>
      <c r="AV401" s="121"/>
      <c r="AW401" s="133"/>
      <c r="AX401" s="119"/>
      <c r="AY401" s="121">
        <v>0.22</v>
      </c>
      <c r="BA401" s="122">
        <v>21</v>
      </c>
      <c r="BB401" s="121"/>
      <c r="BC401" s="121"/>
      <c r="BD401" s="121"/>
      <c r="BE401" s="120"/>
      <c r="BF401" s="120"/>
      <c r="BG401" s="120"/>
      <c r="BH401" s="120"/>
      <c r="BI401" s="119"/>
      <c r="BJ401" s="119"/>
      <c r="BK401" s="121"/>
      <c r="BL401" s="121"/>
      <c r="BM401" s="121"/>
      <c r="BN401" s="121"/>
      <c r="BO401" s="121"/>
      <c r="BP401" s="121"/>
      <c r="BQ401" s="121"/>
      <c r="BR401" s="121"/>
      <c r="BS401" s="134"/>
      <c r="BT401" s="109"/>
      <c r="BU401" s="135">
        <f>VLOOKUP(D401,EXPLORACION!$A$2:$P$529,15,FALSE)</f>
        <v>4959994.4173999997</v>
      </c>
      <c r="BV401" s="135">
        <f>VLOOKUP(D401,EXPLORACION!$A$2:$P$529,16,FALSE)</f>
        <v>2168948.2626</v>
      </c>
      <c r="BW401" s="229"/>
    </row>
    <row r="402" spans="1:75" s="143" customFormat="1" hidden="1">
      <c r="A402" s="130" t="str">
        <f t="shared" si="64"/>
        <v>LHL9P3E4M5</v>
      </c>
      <c r="B402" s="130" t="str">
        <f t="shared" si="65"/>
        <v>LHL9P3E4</v>
      </c>
      <c r="C402" s="130" t="str">
        <f t="shared" si="68"/>
        <v>LHL9P3M5</v>
      </c>
      <c r="D402" s="130" t="str">
        <f t="shared" si="69"/>
        <v>LHL9P3</v>
      </c>
      <c r="E402" s="130" t="str">
        <f t="shared" si="70"/>
        <v>LHL9</v>
      </c>
      <c r="F402" s="109" t="s">
        <v>844</v>
      </c>
      <c r="G402" s="109">
        <v>9</v>
      </c>
      <c r="H402" s="109">
        <v>3</v>
      </c>
      <c r="I402" s="109" t="s">
        <v>8</v>
      </c>
      <c r="J402" s="138">
        <v>4</v>
      </c>
      <c r="K402" s="109">
        <v>5</v>
      </c>
      <c r="L402" s="109"/>
      <c r="M402" s="137">
        <v>4.5999999999999996</v>
      </c>
      <c r="N402" s="133">
        <v>4.9000000000000004</v>
      </c>
      <c r="O402" s="132">
        <f t="shared" si="62"/>
        <v>4.75</v>
      </c>
      <c r="P402" s="109" t="s">
        <v>12</v>
      </c>
      <c r="Q402" s="137">
        <v>14.030399198262888</v>
      </c>
      <c r="R402" s="119">
        <v>57.4451586197372</v>
      </c>
      <c r="S402" s="119">
        <v>25.256849315068486</v>
      </c>
      <c r="T402" s="119">
        <f>R402-S402</f>
        <v>32.188309304668714</v>
      </c>
      <c r="U402" s="119">
        <v>2.2224655768639554</v>
      </c>
      <c r="V402" s="119">
        <v>1.9490114850863489</v>
      </c>
      <c r="W402" s="120"/>
      <c r="X402" s="121"/>
      <c r="Y402" s="121"/>
      <c r="Z402" s="121"/>
      <c r="AA402" s="121"/>
      <c r="AB402" s="121"/>
      <c r="AC402" s="121"/>
      <c r="AD402" s="121"/>
      <c r="AE402" s="121"/>
      <c r="AF402" s="121"/>
      <c r="AG402" s="121"/>
      <c r="AH402" s="121"/>
      <c r="AI402" s="121"/>
      <c r="AJ402" s="121"/>
      <c r="AK402" s="121"/>
      <c r="AL402" s="121"/>
      <c r="AM402" s="121"/>
      <c r="AN402" s="121"/>
      <c r="AO402" s="120"/>
      <c r="AP402" s="120"/>
      <c r="AQ402" s="120"/>
      <c r="AR402" s="154">
        <v>95.914861837191935</v>
      </c>
      <c r="AS402" s="120"/>
      <c r="AT402" s="121"/>
      <c r="AU402" s="121"/>
      <c r="AV402" s="121"/>
      <c r="AW402" s="133">
        <v>3.7610795195017102</v>
      </c>
      <c r="AX402" s="119"/>
      <c r="AY402" s="122"/>
      <c r="AZ402" s="121"/>
      <c r="BA402" s="120"/>
      <c r="BB402" s="121"/>
      <c r="BC402" s="121"/>
      <c r="BD402" s="121"/>
      <c r="BE402" s="120"/>
      <c r="BF402" s="120"/>
      <c r="BG402" s="120"/>
      <c r="BH402" s="120"/>
      <c r="BI402" s="119"/>
      <c r="BJ402" s="119"/>
      <c r="BK402" s="121"/>
      <c r="BL402" s="121"/>
      <c r="BM402" s="121"/>
      <c r="BN402" s="121"/>
      <c r="BO402" s="121"/>
      <c r="BP402" s="121"/>
      <c r="BQ402" s="121"/>
      <c r="BR402" s="121"/>
      <c r="BS402" s="134"/>
      <c r="BT402" s="109"/>
      <c r="BU402" s="135">
        <f>VLOOKUP(D402,EXPLORACION!$A$2:$P$529,15,FALSE)</f>
        <v>4959994.4173999997</v>
      </c>
      <c r="BV402" s="135">
        <f>VLOOKUP(D402,EXPLORACION!$A$2:$P$529,16,FALSE)</f>
        <v>2168948.2626</v>
      </c>
      <c r="BW402" s="229"/>
    </row>
    <row r="403" spans="1:75" s="123" customFormat="1" hidden="1">
      <c r="A403" s="130" t="str">
        <f t="shared" si="64"/>
        <v>LHL9P1E3M5</v>
      </c>
      <c r="B403" s="130" t="str">
        <f t="shared" si="65"/>
        <v>LHL9P1E3</v>
      </c>
      <c r="C403" s="130" t="str">
        <f t="shared" si="68"/>
        <v>LHL9P1M5</v>
      </c>
      <c r="D403" s="130" t="str">
        <f t="shared" si="69"/>
        <v>LHL9P1</v>
      </c>
      <c r="E403" s="130" t="str">
        <f t="shared" si="70"/>
        <v>LHL9</v>
      </c>
      <c r="F403" s="109" t="s">
        <v>844</v>
      </c>
      <c r="G403" s="109">
        <v>9</v>
      </c>
      <c r="H403" s="109">
        <v>1</v>
      </c>
      <c r="I403" s="109" t="s">
        <v>8</v>
      </c>
      <c r="J403" s="138">
        <v>3</v>
      </c>
      <c r="K403" s="109">
        <v>5</v>
      </c>
      <c r="L403" s="109"/>
      <c r="M403" s="137">
        <v>4.5999999999999996</v>
      </c>
      <c r="N403" s="133">
        <v>4.9000000000000004</v>
      </c>
      <c r="O403" s="132">
        <f t="shared" ref="O403:O466" si="71">AVERAGE(M403:N403)</f>
        <v>4.75</v>
      </c>
      <c r="P403" s="109" t="s">
        <v>284</v>
      </c>
      <c r="Q403" s="137">
        <v>13.673318551367315</v>
      </c>
      <c r="R403" s="119">
        <v>44.578530832800752</v>
      </c>
      <c r="S403" s="119">
        <v>23.714285714285715</v>
      </c>
      <c r="T403" s="119">
        <v>20.864245118515036</v>
      </c>
      <c r="U403" s="119">
        <v>2.2703751969173234</v>
      </c>
      <c r="V403" s="119">
        <v>1.9972806511242778</v>
      </c>
      <c r="W403" s="120"/>
      <c r="X403" s="121"/>
      <c r="Y403" s="121"/>
      <c r="Z403" s="121"/>
      <c r="AA403" s="121"/>
      <c r="AB403" s="121"/>
      <c r="AC403" s="121"/>
      <c r="AD403" s="121"/>
      <c r="AE403" s="121"/>
      <c r="AF403" s="121"/>
      <c r="AG403" s="121"/>
      <c r="AH403" s="121"/>
      <c r="AI403" s="121"/>
      <c r="AJ403" s="121"/>
      <c r="AK403" s="121"/>
      <c r="AL403" s="121"/>
      <c r="AM403" s="121"/>
      <c r="AN403" s="121"/>
      <c r="AO403" s="120"/>
      <c r="AP403" s="120"/>
      <c r="AQ403" s="120"/>
      <c r="AR403" s="154">
        <v>91.699475065616795</v>
      </c>
      <c r="AS403" s="120"/>
      <c r="AT403" s="121"/>
      <c r="AU403" s="121"/>
      <c r="AV403" s="121"/>
      <c r="AW403" s="133">
        <v>3.2192533906949983</v>
      </c>
      <c r="AX403" s="119"/>
      <c r="AY403" s="122"/>
      <c r="AZ403" s="121"/>
      <c r="BA403" s="120"/>
      <c r="BB403" s="121"/>
      <c r="BC403" s="121"/>
      <c r="BD403" s="121"/>
      <c r="BE403" s="120"/>
      <c r="BF403" s="120"/>
      <c r="BG403" s="120"/>
      <c r="BH403" s="120"/>
      <c r="BI403" s="119"/>
      <c r="BJ403" s="119"/>
      <c r="BK403" s="121"/>
      <c r="BL403" s="121"/>
      <c r="BM403" s="121"/>
      <c r="BN403" s="121"/>
      <c r="BO403" s="121"/>
      <c r="BP403" s="121"/>
      <c r="BQ403" s="121"/>
      <c r="BR403" s="121"/>
      <c r="BS403" s="134"/>
      <c r="BT403" s="109"/>
      <c r="BU403" s="135">
        <f>VLOOKUP(D403,EXPLORACION!$A$2:$P$529,15,FALSE)</f>
        <v>4959994.4173999997</v>
      </c>
      <c r="BV403" s="135">
        <f>VLOOKUP(D403,EXPLORACION!$A$2:$P$529,16,FALSE)</f>
        <v>2168948.2626</v>
      </c>
    </row>
    <row r="404" spans="1:75" s="123" customFormat="1" hidden="1">
      <c r="A404" s="130" t="str">
        <f t="shared" si="64"/>
        <v>LHL9P1E2M2</v>
      </c>
      <c r="B404" s="130" t="str">
        <f t="shared" si="65"/>
        <v>LHL9P1E2</v>
      </c>
      <c r="C404" s="130" t="str">
        <f t="shared" si="68"/>
        <v>LHL9P1M2</v>
      </c>
      <c r="D404" s="130" t="str">
        <f t="shared" si="69"/>
        <v>LHL9P1</v>
      </c>
      <c r="E404" s="130" t="str">
        <f t="shared" si="70"/>
        <v>LHL9</v>
      </c>
      <c r="F404" s="109" t="s">
        <v>844</v>
      </c>
      <c r="G404" s="109">
        <v>9</v>
      </c>
      <c r="H404" s="109">
        <v>1</v>
      </c>
      <c r="I404" s="109" t="s">
        <v>8</v>
      </c>
      <c r="J404" s="138">
        <v>2</v>
      </c>
      <c r="K404" s="109">
        <v>2</v>
      </c>
      <c r="L404" s="109"/>
      <c r="M404" s="137">
        <v>1.6</v>
      </c>
      <c r="N404" s="111">
        <v>1.9</v>
      </c>
      <c r="O404" s="132">
        <f t="shared" si="71"/>
        <v>1.75</v>
      </c>
      <c r="P404" s="109" t="s">
        <v>12</v>
      </c>
      <c r="Q404" s="137">
        <v>12.555368871238731</v>
      </c>
      <c r="R404" s="119">
        <v>59.116662705158419</v>
      </c>
      <c r="S404" s="119">
        <v>20.598469032707033</v>
      </c>
      <c r="T404" s="119">
        <v>38.518193672451389</v>
      </c>
      <c r="U404" s="119">
        <v>2.2111853008934608</v>
      </c>
      <c r="V404" s="119">
        <v>1.9609329104207214</v>
      </c>
      <c r="W404" s="120"/>
      <c r="X404" s="121"/>
      <c r="Y404" s="121"/>
      <c r="Z404" s="121"/>
      <c r="AA404" s="121"/>
      <c r="AB404" s="121"/>
      <c r="AC404" s="121"/>
      <c r="AD404" s="121"/>
      <c r="AE404" s="121"/>
      <c r="AF404" s="121"/>
      <c r="AG404" s="121"/>
      <c r="AH404" s="121"/>
      <c r="AI404" s="121"/>
      <c r="AJ404" s="121"/>
      <c r="AK404" s="121"/>
      <c r="AL404" s="121"/>
      <c r="AM404" s="121"/>
      <c r="AN404" s="121"/>
      <c r="AO404" s="120"/>
      <c r="AP404" s="120"/>
      <c r="AQ404" s="120"/>
      <c r="AR404" s="156">
        <v>0</v>
      </c>
      <c r="AS404" s="120"/>
      <c r="AT404" s="121"/>
      <c r="AU404" s="121"/>
      <c r="AV404" s="121"/>
      <c r="AW404" s="133">
        <v>3.6463154645841089</v>
      </c>
      <c r="AX404" s="119"/>
      <c r="AY404" s="122"/>
      <c r="AZ404" s="121"/>
      <c r="BA404" s="120"/>
      <c r="BB404" s="121"/>
      <c r="BC404" s="121"/>
      <c r="BD404" s="121"/>
      <c r="BE404" s="120"/>
      <c r="BF404" s="120"/>
      <c r="BG404" s="120"/>
      <c r="BH404" s="120"/>
      <c r="BI404" s="119"/>
      <c r="BJ404" s="119"/>
      <c r="BK404" s="121"/>
      <c r="BL404" s="121"/>
      <c r="BM404" s="121"/>
      <c r="BN404" s="121"/>
      <c r="BO404" s="121"/>
      <c r="BP404" s="121"/>
      <c r="BQ404" s="121"/>
      <c r="BR404" s="121"/>
      <c r="BS404" s="134"/>
      <c r="BT404" s="109"/>
      <c r="BU404" s="135">
        <f>VLOOKUP(D404,EXPLORACION!$A$2:$P$529,15,FALSE)</f>
        <v>4959994.4173999997</v>
      </c>
      <c r="BV404" s="135">
        <f>VLOOKUP(D404,EXPLORACION!$A$2:$P$529,16,FALSE)</f>
        <v>2168948.2626</v>
      </c>
    </row>
    <row r="405" spans="1:75" s="123" customFormat="1" hidden="1">
      <c r="A405" s="130" t="str">
        <f t="shared" si="64"/>
        <v>LHL9P3E2M1</v>
      </c>
      <c r="B405" s="130" t="str">
        <f t="shared" si="65"/>
        <v>LHL9P3E2</v>
      </c>
      <c r="C405" s="130" t="str">
        <f t="shared" si="68"/>
        <v>LHL9P3M1</v>
      </c>
      <c r="D405" s="130" t="str">
        <f t="shared" si="69"/>
        <v>LHL9P3</v>
      </c>
      <c r="E405" s="130" t="str">
        <f t="shared" si="70"/>
        <v>LHL9</v>
      </c>
      <c r="F405" s="109" t="s">
        <v>844</v>
      </c>
      <c r="G405" s="109">
        <v>9</v>
      </c>
      <c r="H405" s="109">
        <v>3</v>
      </c>
      <c r="I405" s="109" t="s">
        <v>8</v>
      </c>
      <c r="J405" s="138">
        <v>2</v>
      </c>
      <c r="K405" s="109">
        <v>1</v>
      </c>
      <c r="L405" s="109"/>
      <c r="M405" s="137">
        <v>0.7</v>
      </c>
      <c r="N405" s="133">
        <v>1</v>
      </c>
      <c r="O405" s="132">
        <f t="shared" si="71"/>
        <v>0.85</v>
      </c>
      <c r="P405" s="109" t="s">
        <v>12</v>
      </c>
      <c r="Q405" s="137">
        <v>11.509971509971514</v>
      </c>
      <c r="R405" s="119">
        <v>52.024362199498952</v>
      </c>
      <c r="S405" s="119">
        <v>23.795180722891569</v>
      </c>
      <c r="T405" s="119">
        <f>R405-S405</f>
        <v>28.229181476607383</v>
      </c>
      <c r="U405" s="119">
        <v>2.165701664763187</v>
      </c>
      <c r="V405" s="119">
        <v>1.9421596431575847</v>
      </c>
      <c r="W405" s="120"/>
      <c r="X405" s="121"/>
      <c r="Y405" s="121"/>
      <c r="Z405" s="121"/>
      <c r="AA405" s="121"/>
      <c r="AB405" s="121"/>
      <c r="AC405" s="121"/>
      <c r="AD405" s="121"/>
      <c r="AE405" s="121"/>
      <c r="AF405" s="121"/>
      <c r="AG405" s="121"/>
      <c r="AH405" s="121"/>
      <c r="AI405" s="121"/>
      <c r="AJ405" s="121"/>
      <c r="AK405" s="121"/>
      <c r="AL405" s="121"/>
      <c r="AM405" s="121"/>
      <c r="AN405" s="121"/>
      <c r="AO405" s="120"/>
      <c r="AP405" s="120"/>
      <c r="AQ405" s="120"/>
      <c r="AR405" s="154">
        <v>93.513671956785728</v>
      </c>
      <c r="AS405" s="120"/>
      <c r="AT405" s="121"/>
      <c r="AU405" s="121"/>
      <c r="AV405" s="121"/>
      <c r="AW405" s="133">
        <v>9.3096826432974904</v>
      </c>
      <c r="AX405" s="119"/>
      <c r="AY405" s="122"/>
      <c r="AZ405" s="121"/>
      <c r="BA405" s="120"/>
      <c r="BB405" s="121"/>
      <c r="BC405" s="121"/>
      <c r="BD405" s="121"/>
      <c r="BE405" s="120"/>
      <c r="BF405" s="120"/>
      <c r="BG405" s="120"/>
      <c r="BH405" s="120"/>
      <c r="BI405" s="119"/>
      <c r="BJ405" s="119"/>
      <c r="BK405" s="121"/>
      <c r="BL405" s="121"/>
      <c r="BM405" s="121"/>
      <c r="BN405" s="121"/>
      <c r="BO405" s="121"/>
      <c r="BP405" s="121"/>
      <c r="BQ405" s="121"/>
      <c r="BR405" s="121"/>
      <c r="BS405" s="134"/>
      <c r="BT405" s="109"/>
      <c r="BU405" s="135">
        <f>VLOOKUP(D405,EXPLORACION!$A$2:$P$529,15,FALSE)</f>
        <v>4959994.4173999997</v>
      </c>
      <c r="BV405" s="135">
        <f>VLOOKUP(D405,EXPLORACION!$A$2:$P$529,16,FALSE)</f>
        <v>2168948.2626</v>
      </c>
    </row>
    <row r="406" spans="1:75" s="123" customFormat="1" hidden="1">
      <c r="A406" s="130" t="str">
        <f t="shared" si="64"/>
        <v>LHL9P4E3M4</v>
      </c>
      <c r="B406" s="130" t="str">
        <f t="shared" si="65"/>
        <v>LHL9P4E3</v>
      </c>
      <c r="C406" s="130" t="str">
        <f t="shared" si="68"/>
        <v>LHL9P4M4</v>
      </c>
      <c r="D406" s="130" t="str">
        <f t="shared" si="69"/>
        <v>LHL9P4</v>
      </c>
      <c r="E406" s="130" t="str">
        <f t="shared" si="70"/>
        <v>LHL9</v>
      </c>
      <c r="F406" s="109" t="s">
        <v>844</v>
      </c>
      <c r="G406" s="109">
        <v>9</v>
      </c>
      <c r="H406" s="109">
        <v>4</v>
      </c>
      <c r="I406" s="109" t="s">
        <v>8</v>
      </c>
      <c r="J406" s="109">
        <v>3</v>
      </c>
      <c r="K406" s="111">
        <v>4</v>
      </c>
      <c r="L406" s="109"/>
      <c r="M406" s="137">
        <v>3.7</v>
      </c>
      <c r="N406" s="151">
        <v>4</v>
      </c>
      <c r="O406" s="132">
        <f t="shared" si="71"/>
        <v>3.85</v>
      </c>
      <c r="P406" s="151" t="s">
        <v>12</v>
      </c>
      <c r="Q406" s="137">
        <v>10.953313744694732</v>
      </c>
      <c r="R406" s="151">
        <v>52.926393629074134</v>
      </c>
      <c r="S406" s="151">
        <v>20.715474209650569</v>
      </c>
      <c r="T406" s="151">
        <v>32.210919419423561</v>
      </c>
      <c r="U406" s="151">
        <v>2.1890036524236143</v>
      </c>
      <c r="V406" s="151">
        <v>1.972905160327654</v>
      </c>
      <c r="W406" s="151"/>
      <c r="X406" s="151"/>
      <c r="Y406" s="151"/>
      <c r="Z406" s="151"/>
      <c r="AA406" s="151"/>
      <c r="AB406" s="151"/>
      <c r="AC406" s="151"/>
      <c r="AD406" s="151"/>
      <c r="AE406" s="151"/>
      <c r="AF406" s="151"/>
      <c r="AG406" s="151"/>
      <c r="AH406" s="151"/>
      <c r="AI406" s="151"/>
      <c r="AJ406" s="151"/>
      <c r="AK406" s="151"/>
      <c r="AL406" s="153"/>
      <c r="AM406" s="153"/>
      <c r="AN406" s="121"/>
      <c r="AO406" s="120"/>
      <c r="AP406" s="120"/>
      <c r="AQ406" s="120"/>
      <c r="AR406" s="154">
        <v>95.610783487784317</v>
      </c>
      <c r="AS406" s="120"/>
      <c r="AT406" s="121"/>
      <c r="AU406" s="121"/>
      <c r="AV406" s="121"/>
      <c r="AW406" s="133">
        <v>6.4366839911969338</v>
      </c>
      <c r="AX406" s="119"/>
      <c r="AY406" s="122"/>
      <c r="AZ406" s="121"/>
      <c r="BA406" s="120"/>
      <c r="BB406" s="121"/>
      <c r="BC406" s="121"/>
      <c r="BD406" s="121"/>
      <c r="BE406" s="120"/>
      <c r="BF406" s="120"/>
      <c r="BG406" s="120"/>
      <c r="BH406" s="120"/>
      <c r="BI406" s="119"/>
      <c r="BJ406" s="119"/>
      <c r="BK406" s="121"/>
      <c r="BL406" s="121"/>
      <c r="BM406" s="121"/>
      <c r="BN406" s="121"/>
      <c r="BO406" s="121"/>
      <c r="BP406" s="121"/>
      <c r="BQ406" s="121"/>
      <c r="BR406" s="121"/>
      <c r="BS406" s="134"/>
      <c r="BT406" s="109"/>
      <c r="BU406" s="135">
        <f>VLOOKUP(D406,EXPLORACION!$A$2:$P$529,15,FALSE)</f>
        <v>4959994.4173999997</v>
      </c>
      <c r="BV406" s="135">
        <f>VLOOKUP(D406,EXPLORACION!$A$2:$P$529,16,FALSE)</f>
        <v>2168948.2626</v>
      </c>
    </row>
    <row r="407" spans="1:75" s="123" customFormat="1" hidden="1">
      <c r="A407" s="130" t="str">
        <f t="shared" si="64"/>
        <v>LHL9P4E4M7</v>
      </c>
      <c r="B407" s="130" t="str">
        <f t="shared" si="65"/>
        <v>LHL9P4E4</v>
      </c>
      <c r="C407" s="130" t="str">
        <f t="shared" si="68"/>
        <v>LHL9P4M7</v>
      </c>
      <c r="D407" s="130" t="str">
        <f t="shared" si="69"/>
        <v>LHL9P4</v>
      </c>
      <c r="E407" s="130" t="str">
        <f t="shared" si="70"/>
        <v>LHL9</v>
      </c>
      <c r="F407" s="109" t="s">
        <v>844</v>
      </c>
      <c r="G407" s="109">
        <v>9</v>
      </c>
      <c r="H407" s="109">
        <v>4</v>
      </c>
      <c r="I407" s="109" t="s">
        <v>8</v>
      </c>
      <c r="J407" s="109">
        <v>4</v>
      </c>
      <c r="K407" s="111">
        <v>7</v>
      </c>
      <c r="L407" s="109"/>
      <c r="M407" s="137">
        <v>7.5</v>
      </c>
      <c r="N407" s="151">
        <v>7.8</v>
      </c>
      <c r="O407" s="132">
        <f t="shared" si="71"/>
        <v>7.65</v>
      </c>
      <c r="P407" s="151" t="s">
        <v>12</v>
      </c>
      <c r="Q407" s="137">
        <v>10.799080929282606</v>
      </c>
      <c r="R407" s="151">
        <v>52.738467797723423</v>
      </c>
      <c r="S407" s="151">
        <v>22.576177285318572</v>
      </c>
      <c r="T407" s="151">
        <v>30.162290512404851</v>
      </c>
      <c r="U407" s="151">
        <v>2.2287533590674271</v>
      </c>
      <c r="V407" s="151">
        <v>2.0115269372044038</v>
      </c>
      <c r="W407" s="151"/>
      <c r="X407" s="151"/>
      <c r="Y407" s="151"/>
      <c r="Z407" s="151"/>
      <c r="AA407" s="151"/>
      <c r="AB407" s="151"/>
      <c r="AC407" s="151"/>
      <c r="AD407" s="151"/>
      <c r="AE407" s="151"/>
      <c r="AF407" s="151"/>
      <c r="AG407" s="151"/>
      <c r="AH407" s="151"/>
      <c r="AI407" s="151"/>
      <c r="AJ407" s="151"/>
      <c r="AK407" s="151"/>
      <c r="AL407" s="153"/>
      <c r="AM407" s="153"/>
      <c r="AN407" s="121"/>
      <c r="AO407" s="120"/>
      <c r="AP407" s="120"/>
      <c r="AQ407" s="120"/>
      <c r="AR407" s="154">
        <v>94.952153110047831</v>
      </c>
      <c r="AS407" s="120"/>
      <c r="AT407" s="121"/>
      <c r="AU407" s="121"/>
      <c r="AV407" s="121"/>
      <c r="AW407" s="133">
        <v>10.594635601079522</v>
      </c>
      <c r="AX407" s="119"/>
      <c r="AY407" s="122"/>
      <c r="AZ407" s="121"/>
      <c r="BA407" s="120"/>
      <c r="BB407" s="121"/>
      <c r="BC407" s="121"/>
      <c r="BD407" s="121"/>
      <c r="BE407" s="120"/>
      <c r="BF407" s="120"/>
      <c r="BG407" s="120"/>
      <c r="BH407" s="120"/>
      <c r="BI407" s="119"/>
      <c r="BJ407" s="119"/>
      <c r="BK407" s="121"/>
      <c r="BL407" s="121"/>
      <c r="BM407" s="121"/>
      <c r="BN407" s="121"/>
      <c r="BO407" s="121"/>
      <c r="BP407" s="121"/>
      <c r="BQ407" s="121"/>
      <c r="BR407" s="121"/>
      <c r="BS407" s="134"/>
      <c r="BT407" s="109"/>
      <c r="BU407" s="135">
        <f>VLOOKUP(D407,EXPLORACION!$A$2:$P$529,15,FALSE)</f>
        <v>4959994.4173999997</v>
      </c>
      <c r="BV407" s="135">
        <f>VLOOKUP(D407,EXPLORACION!$A$2:$P$529,16,FALSE)</f>
        <v>2168948.2626</v>
      </c>
    </row>
    <row r="408" spans="1:75" s="123" customFormat="1" hidden="1">
      <c r="A408" s="130" t="str">
        <f t="shared" si="64"/>
        <v>LHL9P4E4M6</v>
      </c>
      <c r="B408" s="130" t="str">
        <f t="shared" si="65"/>
        <v>LHL9P4E4</v>
      </c>
      <c r="C408" s="130" t="str">
        <f t="shared" si="68"/>
        <v>LHL9P4M6</v>
      </c>
      <c r="D408" s="130" t="str">
        <f t="shared" si="69"/>
        <v>LHL9P4</v>
      </c>
      <c r="E408" s="130" t="str">
        <f t="shared" si="70"/>
        <v>LHL9</v>
      </c>
      <c r="F408" s="109" t="s">
        <v>844</v>
      </c>
      <c r="G408" s="109">
        <v>9</v>
      </c>
      <c r="H408" s="109">
        <v>4</v>
      </c>
      <c r="I408" s="109" t="s">
        <v>8</v>
      </c>
      <c r="J408" s="109">
        <v>4</v>
      </c>
      <c r="K408" s="111">
        <v>6</v>
      </c>
      <c r="L408" s="109"/>
      <c r="M408" s="137">
        <v>6</v>
      </c>
      <c r="N408" s="151">
        <v>6.3</v>
      </c>
      <c r="O408" s="132">
        <f t="shared" si="71"/>
        <v>6.15</v>
      </c>
      <c r="P408" s="151" t="s">
        <v>284</v>
      </c>
      <c r="Q408" s="137">
        <v>10.671256454388981</v>
      </c>
      <c r="R408" s="151">
        <v>47.414788190757307</v>
      </c>
      <c r="S408" s="151">
        <v>20.343461030383104</v>
      </c>
      <c r="T408" s="151">
        <v>27.071327160374203</v>
      </c>
      <c r="U408" s="151">
        <v>2.2820155237752253</v>
      </c>
      <c r="V408" s="151">
        <v>2.0619767018871009</v>
      </c>
      <c r="W408" s="151"/>
      <c r="X408" s="151"/>
      <c r="Y408" s="151"/>
      <c r="Z408" s="151"/>
      <c r="AA408" s="151"/>
      <c r="AB408" s="151"/>
      <c r="AC408" s="151"/>
      <c r="AD408" s="151"/>
      <c r="AE408" s="151"/>
      <c r="AF408" s="151"/>
      <c r="AG408" s="151"/>
      <c r="AH408" s="151"/>
      <c r="AI408" s="151"/>
      <c r="AJ408" s="151"/>
      <c r="AK408" s="151"/>
      <c r="AL408" s="153"/>
      <c r="AM408" s="153"/>
      <c r="AN408" s="121"/>
      <c r="AO408" s="120"/>
      <c r="AP408" s="120"/>
      <c r="AQ408" s="120"/>
      <c r="AR408" s="154">
        <v>95.648665425201727</v>
      </c>
      <c r="AS408" s="120"/>
      <c r="AT408" s="121"/>
      <c r="AU408" s="121"/>
      <c r="AV408" s="121"/>
      <c r="AW408" s="133">
        <v>8.4263411964893429</v>
      </c>
      <c r="AX408" s="119"/>
      <c r="AY408" s="122"/>
      <c r="AZ408" s="121"/>
      <c r="BA408" s="120"/>
      <c r="BB408" s="121"/>
      <c r="BC408" s="121"/>
      <c r="BD408" s="121"/>
      <c r="BE408" s="120"/>
      <c r="BF408" s="120"/>
      <c r="BG408" s="120"/>
      <c r="BH408" s="120"/>
      <c r="BI408" s="119"/>
      <c r="BJ408" s="119"/>
      <c r="BK408" s="121"/>
      <c r="BL408" s="121"/>
      <c r="BM408" s="121"/>
      <c r="BN408" s="121"/>
      <c r="BO408" s="121"/>
      <c r="BP408" s="121"/>
      <c r="BQ408" s="121"/>
      <c r="BR408" s="121"/>
      <c r="BS408" s="134"/>
      <c r="BT408" s="109"/>
      <c r="BU408" s="135">
        <f>VLOOKUP(D408,EXPLORACION!$A$2:$P$529,15,FALSE)</f>
        <v>4959994.4173999997</v>
      </c>
      <c r="BV408" s="135">
        <f>VLOOKUP(D408,EXPLORACION!$A$2:$P$529,16,FALSE)</f>
        <v>2168948.2626</v>
      </c>
    </row>
    <row r="409" spans="1:75" s="123" customFormat="1" hidden="1">
      <c r="A409" s="130" t="str">
        <f t="shared" ref="A409:A472" si="72">CONCATENATE(F409,G409,I409,H409,"E",J409,"M",K409)</f>
        <v>LHL9P4E4M8</v>
      </c>
      <c r="B409" s="130" t="str">
        <f t="shared" ref="B409:B472" si="73">CONCATENATE(F409,G409,I409,H409,"E",J409)</f>
        <v>LHL9P4E4</v>
      </c>
      <c r="C409" s="130" t="str">
        <f t="shared" si="68"/>
        <v>LHL9P4M8</v>
      </c>
      <c r="D409" s="130" t="str">
        <f t="shared" si="69"/>
        <v>LHL9P4</v>
      </c>
      <c r="E409" s="130" t="str">
        <f t="shared" si="70"/>
        <v>LHL9</v>
      </c>
      <c r="F409" s="109" t="s">
        <v>844</v>
      </c>
      <c r="G409" s="109">
        <v>9</v>
      </c>
      <c r="H409" s="109">
        <v>4</v>
      </c>
      <c r="I409" s="109" t="s">
        <v>8</v>
      </c>
      <c r="J409" s="109">
        <v>4</v>
      </c>
      <c r="K409" s="111">
        <v>8</v>
      </c>
      <c r="L409" s="109"/>
      <c r="M409" s="137">
        <v>9</v>
      </c>
      <c r="N409" s="151">
        <v>9.3000000000000007</v>
      </c>
      <c r="O409" s="132">
        <f t="shared" si="71"/>
        <v>9.15</v>
      </c>
      <c r="P409" s="151" t="s">
        <v>284</v>
      </c>
      <c r="Q409" s="137">
        <v>10.635481023830524</v>
      </c>
      <c r="R409" s="151">
        <v>44.564181256249093</v>
      </c>
      <c r="S409" s="151">
        <v>17.49174917491748</v>
      </c>
      <c r="T409" s="151">
        <v>27.072432081331613</v>
      </c>
      <c r="U409" s="151">
        <v>2.3405341040809513</v>
      </c>
      <c r="V409" s="151">
        <v>2.1155366094325636</v>
      </c>
      <c r="W409" s="151"/>
      <c r="X409" s="151"/>
      <c r="Y409" s="151"/>
      <c r="Z409" s="151"/>
      <c r="AA409" s="151"/>
      <c r="AB409" s="151"/>
      <c r="AC409" s="151"/>
      <c r="AD409" s="151"/>
      <c r="AE409" s="151"/>
      <c r="AF409" s="151"/>
      <c r="AG409" s="151"/>
      <c r="AH409" s="151"/>
      <c r="AI409" s="151"/>
      <c r="AJ409" s="151"/>
      <c r="AK409" s="151"/>
      <c r="AL409" s="153"/>
      <c r="AM409" s="153"/>
      <c r="AN409" s="121"/>
      <c r="AO409" s="120"/>
      <c r="AP409" s="120"/>
      <c r="AQ409" s="120"/>
      <c r="AR409" s="154">
        <v>93.868388683886835</v>
      </c>
      <c r="AS409" s="120"/>
      <c r="AT409" s="121"/>
      <c r="AU409" s="121"/>
      <c r="AV409" s="121"/>
      <c r="AW409" s="133">
        <v>8.772216585549371</v>
      </c>
      <c r="AX409" s="119"/>
      <c r="AY409" s="122"/>
      <c r="AZ409" s="121"/>
      <c r="BA409" s="120"/>
      <c r="BB409" s="121"/>
      <c r="BC409" s="121"/>
      <c r="BD409" s="121"/>
      <c r="BE409" s="120"/>
      <c r="BF409" s="120"/>
      <c r="BG409" s="120"/>
      <c r="BH409" s="120"/>
      <c r="BI409" s="119"/>
      <c r="BJ409" s="119"/>
      <c r="BK409" s="121"/>
      <c r="BL409" s="121"/>
      <c r="BM409" s="121"/>
      <c r="BN409" s="121"/>
      <c r="BO409" s="121"/>
      <c r="BP409" s="121"/>
      <c r="BQ409" s="121"/>
      <c r="BR409" s="121"/>
      <c r="BS409" s="134"/>
      <c r="BT409" s="109"/>
      <c r="BU409" s="135">
        <f>VLOOKUP(D409,EXPLORACION!$A$2:$P$529,15,FALSE)</f>
        <v>4959994.4173999997</v>
      </c>
      <c r="BV409" s="135">
        <f>VLOOKUP(D409,EXPLORACION!$A$2:$P$529,16,FALSE)</f>
        <v>2168948.2626</v>
      </c>
    </row>
    <row r="410" spans="1:75" s="123" customFormat="1" hidden="1">
      <c r="A410" s="130" t="str">
        <f t="shared" si="72"/>
        <v>LHL9P3E2M2</v>
      </c>
      <c r="B410" s="130" t="str">
        <f t="shared" si="73"/>
        <v>LHL9P3E2</v>
      </c>
      <c r="C410" s="130" t="str">
        <f t="shared" si="68"/>
        <v>LHL9P3M2</v>
      </c>
      <c r="D410" s="130" t="str">
        <f t="shared" si="69"/>
        <v>LHL9P3</v>
      </c>
      <c r="E410" s="130" t="str">
        <f t="shared" si="70"/>
        <v>LHL9</v>
      </c>
      <c r="F410" s="109" t="s">
        <v>844</v>
      </c>
      <c r="G410" s="109">
        <v>9</v>
      </c>
      <c r="H410" s="109">
        <v>3</v>
      </c>
      <c r="I410" s="109" t="s">
        <v>8</v>
      </c>
      <c r="J410" s="138">
        <v>2</v>
      </c>
      <c r="K410" s="109">
        <v>2</v>
      </c>
      <c r="L410" s="109"/>
      <c r="M410" s="137">
        <v>1.6</v>
      </c>
      <c r="N410" s="133">
        <v>1.9</v>
      </c>
      <c r="O410" s="132">
        <f t="shared" si="71"/>
        <v>1.75</v>
      </c>
      <c r="P410" s="109" t="s">
        <v>12</v>
      </c>
      <c r="Q410" s="137">
        <v>10.568242166755189</v>
      </c>
      <c r="R410" s="119">
        <v>60.066625331421051</v>
      </c>
      <c r="S410" s="119">
        <v>23.11320754716979</v>
      </c>
      <c r="T410" s="119">
        <f>R410-S410</f>
        <v>36.953417784251258</v>
      </c>
      <c r="U410" s="119">
        <v>2.2945351252265285</v>
      </c>
      <c r="V410" s="119">
        <v>2.0752207688768265</v>
      </c>
      <c r="W410" s="120"/>
      <c r="X410" s="121"/>
      <c r="Y410" s="121"/>
      <c r="Z410" s="121"/>
      <c r="AA410" s="121"/>
      <c r="AB410" s="121"/>
      <c r="AC410" s="121"/>
      <c r="AD410" s="121"/>
      <c r="AE410" s="121"/>
      <c r="AF410" s="121"/>
      <c r="AG410" s="121"/>
      <c r="AH410" s="121"/>
      <c r="AI410" s="121"/>
      <c r="AJ410" s="121"/>
      <c r="AK410" s="121"/>
      <c r="AL410" s="121"/>
      <c r="AM410" s="121"/>
      <c r="AN410" s="121"/>
      <c r="AO410" s="120"/>
      <c r="AP410" s="120"/>
      <c r="AQ410" s="120"/>
      <c r="AR410" s="154">
        <v>93.186813186813183</v>
      </c>
      <c r="AS410" s="120"/>
      <c r="AT410" s="121"/>
      <c r="AU410" s="121"/>
      <c r="AV410" s="121"/>
      <c r="AW410" s="133">
        <v>5.3026364823715175</v>
      </c>
      <c r="AX410" s="119"/>
      <c r="AY410" s="122"/>
      <c r="AZ410" s="121"/>
      <c r="BA410" s="120"/>
      <c r="BB410" s="121"/>
      <c r="BC410" s="121"/>
      <c r="BD410" s="121"/>
      <c r="BE410" s="120"/>
      <c r="BF410" s="120"/>
      <c r="BG410" s="120"/>
      <c r="BH410" s="120"/>
      <c r="BI410" s="119"/>
      <c r="BJ410" s="119"/>
      <c r="BK410" s="121"/>
      <c r="BL410" s="121"/>
      <c r="BM410" s="121"/>
      <c r="BN410" s="121"/>
      <c r="BO410" s="121"/>
      <c r="BP410" s="121"/>
      <c r="BQ410" s="121"/>
      <c r="BR410" s="121"/>
      <c r="BS410" s="134"/>
      <c r="BT410" s="109"/>
      <c r="BU410" s="135">
        <f>VLOOKUP(D410,EXPLORACION!$A$2:$P$529,15,FALSE)</f>
        <v>4959994.4173999997</v>
      </c>
      <c r="BV410" s="135">
        <f>VLOOKUP(D410,EXPLORACION!$A$2:$P$529,16,FALSE)</f>
        <v>2168948.2626</v>
      </c>
    </row>
    <row r="411" spans="1:75" s="123" customFormat="1" hidden="1">
      <c r="A411" s="130" t="str">
        <f t="shared" si="72"/>
        <v>LHL9P4E4M5</v>
      </c>
      <c r="B411" s="130" t="str">
        <f t="shared" si="73"/>
        <v>LHL9P4E4</v>
      </c>
      <c r="C411" s="130" t="str">
        <f t="shared" si="68"/>
        <v>LHL9P4M5</v>
      </c>
      <c r="D411" s="130" t="str">
        <f t="shared" si="69"/>
        <v>LHL9P4</v>
      </c>
      <c r="E411" s="130" t="str">
        <f t="shared" si="70"/>
        <v>LHL9</v>
      </c>
      <c r="F411" s="109" t="s">
        <v>844</v>
      </c>
      <c r="G411" s="109">
        <v>9</v>
      </c>
      <c r="H411" s="109">
        <v>4</v>
      </c>
      <c r="I411" s="109" t="s">
        <v>8</v>
      </c>
      <c r="J411" s="109">
        <v>4</v>
      </c>
      <c r="K411" s="111">
        <v>5</v>
      </c>
      <c r="L411" s="109"/>
      <c r="M411" s="137">
        <v>4.5999999999999996</v>
      </c>
      <c r="N411" s="151">
        <v>4.9000000000000004</v>
      </c>
      <c r="O411" s="132">
        <f t="shared" si="71"/>
        <v>4.75</v>
      </c>
      <c r="P411" s="151" t="s">
        <v>284</v>
      </c>
      <c r="Q411" s="137">
        <v>10.537003610108307</v>
      </c>
      <c r="R411" s="151">
        <v>47.075379819591497</v>
      </c>
      <c r="S411" s="151">
        <v>20.65294535131299</v>
      </c>
      <c r="T411" s="151">
        <v>26.422434468278507</v>
      </c>
      <c r="U411" s="151">
        <v>2.5409777582609161</v>
      </c>
      <c r="V411" s="151">
        <v>2.2987575882042011</v>
      </c>
      <c r="W411" s="151"/>
      <c r="X411" s="151"/>
      <c r="Y411" s="151"/>
      <c r="Z411" s="151"/>
      <c r="AA411" s="151"/>
      <c r="AB411" s="151"/>
      <c r="AC411" s="151"/>
      <c r="AD411" s="151"/>
      <c r="AE411" s="151"/>
      <c r="AF411" s="151"/>
      <c r="AG411" s="151"/>
      <c r="AH411" s="151"/>
      <c r="AI411" s="151"/>
      <c r="AJ411" s="151"/>
      <c r="AK411" s="151"/>
      <c r="AL411" s="153"/>
      <c r="AM411" s="153"/>
      <c r="AN411" s="121"/>
      <c r="AO411" s="120"/>
      <c r="AP411" s="120"/>
      <c r="AQ411" s="120"/>
      <c r="AR411" s="154">
        <v>89.022911051212944</v>
      </c>
      <c r="AS411" s="120"/>
      <c r="AT411" s="121"/>
      <c r="AU411" s="143"/>
      <c r="AV411" s="121"/>
      <c r="AW411" s="133">
        <v>8.4120789674903254</v>
      </c>
      <c r="AX411" s="119"/>
      <c r="AY411" s="122"/>
      <c r="AZ411" s="121"/>
      <c r="BA411" s="120"/>
      <c r="BB411" s="121"/>
      <c r="BC411" s="121"/>
      <c r="BD411" s="121"/>
      <c r="BE411" s="120"/>
      <c r="BF411" s="120"/>
      <c r="BG411" s="120"/>
      <c r="BH411" s="120"/>
      <c r="BI411" s="119"/>
      <c r="BJ411" s="119"/>
      <c r="BK411" s="121"/>
      <c r="BL411" s="121"/>
      <c r="BM411" s="121"/>
      <c r="BN411" s="121"/>
      <c r="BO411" s="121"/>
      <c r="BP411" s="121"/>
      <c r="BQ411" s="121"/>
      <c r="BR411" s="121"/>
      <c r="BS411" s="134"/>
      <c r="BT411" s="109"/>
      <c r="BU411" s="135">
        <f>VLOOKUP(D411,EXPLORACION!$A$2:$P$529,15,FALSE)</f>
        <v>4959994.4173999997</v>
      </c>
      <c r="BV411" s="135">
        <f>VLOOKUP(D411,EXPLORACION!$A$2:$P$529,16,FALSE)</f>
        <v>2168948.2626</v>
      </c>
    </row>
    <row r="412" spans="1:75" s="123" customFormat="1" hidden="1">
      <c r="A412" s="130" t="str">
        <f t="shared" si="72"/>
        <v>LHL9P4E2M2</v>
      </c>
      <c r="B412" s="130" t="str">
        <f t="shared" si="73"/>
        <v>LHL9P4E2</v>
      </c>
      <c r="C412" s="130" t="str">
        <f t="shared" si="68"/>
        <v>LHL9P4M2</v>
      </c>
      <c r="D412" s="130" t="str">
        <f t="shared" si="69"/>
        <v>LHL9P4</v>
      </c>
      <c r="E412" s="130" t="str">
        <f t="shared" si="70"/>
        <v>LHL9</v>
      </c>
      <c r="F412" s="109" t="s">
        <v>844</v>
      </c>
      <c r="G412" s="109">
        <v>9</v>
      </c>
      <c r="H412" s="109">
        <v>4</v>
      </c>
      <c r="I412" s="109" t="s">
        <v>8</v>
      </c>
      <c r="J412" s="109">
        <v>2</v>
      </c>
      <c r="K412" s="111">
        <v>2</v>
      </c>
      <c r="L412" s="109"/>
      <c r="M412" s="137">
        <v>1.6</v>
      </c>
      <c r="N412" s="151">
        <v>1.9</v>
      </c>
      <c r="O412" s="132">
        <f t="shared" si="71"/>
        <v>1.75</v>
      </c>
      <c r="P412" s="151" t="s">
        <v>284</v>
      </c>
      <c r="Q412" s="137">
        <v>10.419951268453504</v>
      </c>
      <c r="R412" s="151">
        <v>38.336992875765951</v>
      </c>
      <c r="S412" s="151">
        <v>18.635363169479081</v>
      </c>
      <c r="T412" s="151">
        <v>19.701629706286869</v>
      </c>
      <c r="U412" s="151">
        <v>2.2832782978207007</v>
      </c>
      <c r="V412" s="151">
        <v>2.0678131728835707</v>
      </c>
      <c r="W412" s="151"/>
      <c r="X412" s="151"/>
      <c r="Y412" s="151"/>
      <c r="Z412" s="151"/>
      <c r="AA412" s="151"/>
      <c r="AB412" s="151"/>
      <c r="AC412" s="151"/>
      <c r="AD412" s="151"/>
      <c r="AE412" s="151"/>
      <c r="AF412" s="151"/>
      <c r="AG412" s="151"/>
      <c r="AH412" s="151"/>
      <c r="AI412" s="151"/>
      <c r="AJ412" s="151"/>
      <c r="AK412" s="151"/>
      <c r="AL412" s="153"/>
      <c r="AM412" s="153"/>
      <c r="AN412" s="121"/>
      <c r="AO412" s="120"/>
      <c r="AP412" s="120"/>
      <c r="AQ412" s="120"/>
      <c r="AR412" s="154">
        <v>78.455713003083901</v>
      </c>
      <c r="AS412" s="120"/>
      <c r="AT412" s="121"/>
      <c r="AU412" s="121"/>
      <c r="AV412" s="121"/>
      <c r="AW412" s="133">
        <v>8.8537842819420209</v>
      </c>
      <c r="AX412" s="119"/>
      <c r="AY412" s="122"/>
      <c r="AZ412" s="121"/>
      <c r="BA412" s="120"/>
      <c r="BB412" s="121"/>
      <c r="BC412" s="121"/>
      <c r="BD412" s="121"/>
      <c r="BE412" s="120"/>
      <c r="BF412" s="120"/>
      <c r="BG412" s="120"/>
      <c r="BH412" s="120"/>
      <c r="BI412" s="119"/>
      <c r="BJ412" s="119"/>
      <c r="BK412" s="121"/>
      <c r="BL412" s="121"/>
      <c r="BM412" s="121"/>
      <c r="BN412" s="121"/>
      <c r="BO412" s="121"/>
      <c r="BP412" s="121"/>
      <c r="BQ412" s="121"/>
      <c r="BR412" s="121"/>
      <c r="BS412" s="134"/>
      <c r="BT412" s="109"/>
      <c r="BU412" s="135">
        <f>VLOOKUP(D412,EXPLORACION!$A$2:$P$529,15,FALSE)</f>
        <v>4959994.4173999997</v>
      </c>
      <c r="BV412" s="135">
        <f>VLOOKUP(D412,EXPLORACION!$A$2:$P$529,16,FALSE)</f>
        <v>2168948.2626</v>
      </c>
    </row>
    <row r="413" spans="1:75" s="123" customFormat="1" hidden="1">
      <c r="A413" s="130" t="str">
        <f t="shared" si="72"/>
        <v>LHL9P4E2M1</v>
      </c>
      <c r="B413" s="130" t="str">
        <f t="shared" si="73"/>
        <v>LHL9P4E2</v>
      </c>
      <c r="C413" s="130" t="str">
        <f t="shared" si="68"/>
        <v>LHL9P4M1</v>
      </c>
      <c r="D413" s="130" t="str">
        <f t="shared" si="69"/>
        <v>LHL9P4</v>
      </c>
      <c r="E413" s="130" t="str">
        <f t="shared" si="70"/>
        <v>LHL9</v>
      </c>
      <c r="F413" s="109" t="s">
        <v>844</v>
      </c>
      <c r="G413" s="109">
        <v>9</v>
      </c>
      <c r="H413" s="109">
        <v>4</v>
      </c>
      <c r="I413" s="109" t="s">
        <v>8</v>
      </c>
      <c r="J413" s="109">
        <v>2</v>
      </c>
      <c r="K413" s="111">
        <v>1</v>
      </c>
      <c r="L413" s="109"/>
      <c r="M413" s="137">
        <v>0.6</v>
      </c>
      <c r="N413" s="151">
        <v>0.9</v>
      </c>
      <c r="O413" s="132">
        <f t="shared" si="71"/>
        <v>0.75</v>
      </c>
      <c r="P413" s="145" t="s">
        <v>284</v>
      </c>
      <c r="Q413" s="137">
        <v>10.177865612648208</v>
      </c>
      <c r="R413" s="146">
        <v>36.762153116165607</v>
      </c>
      <c r="S413" s="146">
        <v>18.664752333094054</v>
      </c>
      <c r="T413" s="146">
        <v>18.097400783071553</v>
      </c>
      <c r="U413" s="146">
        <v>2.3288626258499456</v>
      </c>
      <c r="V413" s="146">
        <v>2.1137300245382469</v>
      </c>
      <c r="W413" s="152"/>
      <c r="X413" s="153"/>
      <c r="Y413" s="153"/>
      <c r="Z413" s="153"/>
      <c r="AA413" s="153"/>
      <c r="AB413" s="153"/>
      <c r="AC413" s="153"/>
      <c r="AD413" s="153"/>
      <c r="AE413" s="153"/>
      <c r="AF413" s="153"/>
      <c r="AG413" s="153"/>
      <c r="AH413" s="153"/>
      <c r="AI413" s="153"/>
      <c r="AJ413" s="153"/>
      <c r="AK413" s="153"/>
      <c r="AL413" s="153"/>
      <c r="AM413" s="153"/>
      <c r="AN413" s="121"/>
      <c r="AO413" s="120"/>
      <c r="AP413" s="120"/>
      <c r="AQ413" s="120"/>
      <c r="AR413" s="154">
        <v>79.609387822090909</v>
      </c>
      <c r="AS413" s="120"/>
      <c r="AT413" s="121"/>
      <c r="AU413" s="121"/>
      <c r="AV413" s="121"/>
      <c r="AW413" s="133">
        <v>8.4953315856561886</v>
      </c>
      <c r="AX413" s="119"/>
      <c r="AY413" s="122"/>
      <c r="AZ413" s="121"/>
      <c r="BA413" s="120"/>
      <c r="BB413" s="121"/>
      <c r="BC413" s="121"/>
      <c r="BD413" s="121"/>
      <c r="BE413" s="120"/>
      <c r="BF413" s="120"/>
      <c r="BG413" s="120"/>
      <c r="BH413" s="120"/>
      <c r="BI413" s="119"/>
      <c r="BJ413" s="119"/>
      <c r="BK413" s="121"/>
      <c r="BL413" s="121"/>
      <c r="BM413" s="121"/>
      <c r="BN413" s="121"/>
      <c r="BO413" s="121"/>
      <c r="BP413" s="121"/>
      <c r="BQ413" s="121"/>
      <c r="BR413" s="121"/>
      <c r="BS413" s="134"/>
      <c r="BT413" s="109"/>
      <c r="BU413" s="135">
        <f>VLOOKUP(D413,EXPLORACION!$A$2:$P$529,15,FALSE)</f>
        <v>4959994.4173999997</v>
      </c>
      <c r="BV413" s="135">
        <f>VLOOKUP(D413,EXPLORACION!$A$2:$P$529,16,FALSE)</f>
        <v>2168948.2626</v>
      </c>
    </row>
    <row r="414" spans="1:75" s="123" customFormat="1" hidden="1">
      <c r="A414" s="130" t="str">
        <f t="shared" si="72"/>
        <v>LHL9P4E4M10</v>
      </c>
      <c r="B414" s="130" t="str">
        <f t="shared" si="73"/>
        <v>LHL9P4E4</v>
      </c>
      <c r="C414" s="130" t="str">
        <f t="shared" si="68"/>
        <v>LHL9P4M10</v>
      </c>
      <c r="D414" s="130" t="str">
        <f t="shared" si="69"/>
        <v>LHL9P4</v>
      </c>
      <c r="E414" s="130" t="str">
        <f t="shared" si="70"/>
        <v>LHL9</v>
      </c>
      <c r="F414" s="109" t="s">
        <v>844</v>
      </c>
      <c r="G414" s="109">
        <v>9</v>
      </c>
      <c r="H414" s="109">
        <v>4</v>
      </c>
      <c r="I414" s="109" t="s">
        <v>8</v>
      </c>
      <c r="J414" s="109">
        <v>4</v>
      </c>
      <c r="K414" s="111">
        <v>10</v>
      </c>
      <c r="L414" s="109"/>
      <c r="M414" s="137">
        <v>12.2</v>
      </c>
      <c r="N414" s="151">
        <v>12.5</v>
      </c>
      <c r="O414" s="132">
        <f t="shared" si="71"/>
        <v>12.35</v>
      </c>
      <c r="P414" s="151" t="s">
        <v>284</v>
      </c>
      <c r="Q414" s="137">
        <v>9.9496797804208637</v>
      </c>
      <c r="R414" s="151">
        <v>48.626182268278463</v>
      </c>
      <c r="S414" s="151">
        <v>18.817934782608695</v>
      </c>
      <c r="T414" s="151">
        <v>29.808247485669767</v>
      </c>
      <c r="U414" s="151">
        <v>2.2441670495660384</v>
      </c>
      <c r="V414" s="151">
        <v>2.0410855711884168</v>
      </c>
      <c r="W414" s="151"/>
      <c r="X414" s="151"/>
      <c r="Y414" s="151"/>
      <c r="Z414" s="151"/>
      <c r="AA414" s="151"/>
      <c r="AB414" s="151"/>
      <c r="AC414" s="151"/>
      <c r="AD414" s="151"/>
      <c r="AE414" s="151"/>
      <c r="AF414" s="151"/>
      <c r="AG414" s="151"/>
      <c r="AH414" s="151"/>
      <c r="AI414" s="151"/>
      <c r="AJ414" s="151"/>
      <c r="AK414" s="151"/>
      <c r="AL414" s="153"/>
      <c r="AM414" s="153"/>
      <c r="AN414" s="121"/>
      <c r="AO414" s="120"/>
      <c r="AP414" s="120"/>
      <c r="AQ414" s="120"/>
      <c r="AR414" s="154">
        <v>90.418943533697643</v>
      </c>
      <c r="AS414" s="120"/>
      <c r="AT414" s="121"/>
      <c r="AU414" s="121"/>
      <c r="AV414" s="121"/>
      <c r="AW414" s="133"/>
      <c r="AX414" s="119"/>
      <c r="AY414" s="121">
        <v>1.65</v>
      </c>
      <c r="AZ414" s="121"/>
      <c r="BA414" s="120">
        <v>23</v>
      </c>
      <c r="BB414" s="143"/>
      <c r="BC414" s="121"/>
      <c r="BD414" s="121"/>
      <c r="BE414" s="120"/>
      <c r="BF414" s="120"/>
      <c r="BG414" s="120"/>
      <c r="BH414" s="120"/>
      <c r="BI414" s="119"/>
      <c r="BJ414" s="119"/>
      <c r="BK414" s="121"/>
      <c r="BL414" s="121"/>
      <c r="BM414" s="121"/>
      <c r="BN414" s="121"/>
      <c r="BO414" s="121"/>
      <c r="BP414" s="121"/>
      <c r="BQ414" s="121"/>
      <c r="BR414" s="121"/>
      <c r="BS414" s="134"/>
      <c r="BT414" s="109"/>
      <c r="BU414" s="135">
        <f>VLOOKUP(D414,EXPLORACION!$A$2:$P$529,15,FALSE)</f>
        <v>4959994.4173999997</v>
      </c>
      <c r="BV414" s="135">
        <f>VLOOKUP(D414,EXPLORACION!$A$2:$P$529,16,FALSE)</f>
        <v>2168948.2626</v>
      </c>
    </row>
    <row r="415" spans="1:75" s="123" customFormat="1" hidden="1">
      <c r="A415" s="130" t="str">
        <f t="shared" si="72"/>
        <v>LHL9P4E4M9</v>
      </c>
      <c r="B415" s="130" t="str">
        <f t="shared" si="73"/>
        <v>LHL9P4E4</v>
      </c>
      <c r="C415" s="130" t="str">
        <f t="shared" si="68"/>
        <v>LHL9P4M9</v>
      </c>
      <c r="D415" s="130" t="str">
        <f t="shared" si="69"/>
        <v>LHL9P4</v>
      </c>
      <c r="E415" s="130" t="str">
        <f t="shared" si="70"/>
        <v>LHL9</v>
      </c>
      <c r="F415" s="109" t="s">
        <v>844</v>
      </c>
      <c r="G415" s="109">
        <v>9</v>
      </c>
      <c r="H415" s="109">
        <v>4</v>
      </c>
      <c r="I415" s="109" t="s">
        <v>8</v>
      </c>
      <c r="J415" s="109">
        <v>4</v>
      </c>
      <c r="K415" s="111">
        <v>9</v>
      </c>
      <c r="L415" s="109"/>
      <c r="M415" s="137">
        <v>10.5</v>
      </c>
      <c r="N415" s="151">
        <v>10.8</v>
      </c>
      <c r="O415" s="132">
        <f t="shared" si="71"/>
        <v>10.65</v>
      </c>
      <c r="P415" s="151" t="s">
        <v>284</v>
      </c>
      <c r="Q415" s="137">
        <v>9.8708983324367985</v>
      </c>
      <c r="R415" s="151">
        <v>40.672669953122536</v>
      </c>
      <c r="S415" s="151">
        <v>17.129629629629626</v>
      </c>
      <c r="T415" s="151">
        <v>23.54304032349291</v>
      </c>
      <c r="U415" s="151">
        <v>2.3156703191129826</v>
      </c>
      <c r="V415" s="151">
        <v>2.1076284569062591</v>
      </c>
      <c r="W415" s="151"/>
      <c r="X415" s="151"/>
      <c r="Y415" s="151"/>
      <c r="Z415" s="151"/>
      <c r="AA415" s="151"/>
      <c r="AB415" s="151"/>
      <c r="AC415" s="151"/>
      <c r="AD415" s="151"/>
      <c r="AE415" s="151"/>
      <c r="AF415" s="151"/>
      <c r="AG415" s="151"/>
      <c r="AH415" s="151"/>
      <c r="AI415" s="151"/>
      <c r="AJ415" s="151"/>
      <c r="AK415" s="151"/>
      <c r="AL415" s="153"/>
      <c r="AM415" s="153"/>
      <c r="AN415" s="121"/>
      <c r="AO415" s="120"/>
      <c r="AP415" s="120"/>
      <c r="AQ415" s="120"/>
      <c r="AR415" s="154">
        <v>90.775287704421572</v>
      </c>
      <c r="AS415" s="120"/>
      <c r="AT415" s="121"/>
      <c r="AU415" s="121"/>
      <c r="AV415" s="121"/>
      <c r="AW415" s="133">
        <v>8.5646866115309841</v>
      </c>
      <c r="AX415" s="119"/>
      <c r="AY415" s="122"/>
      <c r="AZ415" s="121"/>
      <c r="BA415" s="120"/>
      <c r="BB415" s="121"/>
      <c r="BC415" s="121"/>
      <c r="BD415" s="121"/>
      <c r="BE415" s="120"/>
      <c r="BF415" s="120"/>
      <c r="BG415" s="120"/>
      <c r="BH415" s="120"/>
      <c r="BI415" s="119"/>
      <c r="BJ415" s="119"/>
      <c r="BK415" s="121"/>
      <c r="BL415" s="121"/>
      <c r="BM415" s="121"/>
      <c r="BN415" s="121"/>
      <c r="BO415" s="121"/>
      <c r="BP415" s="121"/>
      <c r="BQ415" s="121"/>
      <c r="BR415" s="121"/>
      <c r="BS415" s="134"/>
      <c r="BT415" s="109"/>
      <c r="BU415" s="135">
        <f>VLOOKUP(D415,EXPLORACION!$A$2:$P$529,15,FALSE)</f>
        <v>4959994.4173999997</v>
      </c>
      <c r="BV415" s="135">
        <f>VLOOKUP(D415,EXPLORACION!$A$2:$P$529,16,FALSE)</f>
        <v>2168948.2626</v>
      </c>
    </row>
    <row r="416" spans="1:75" s="123" customFormat="1" hidden="1">
      <c r="A416" s="130" t="str">
        <f t="shared" si="72"/>
        <v>LHL9P1E2M3</v>
      </c>
      <c r="B416" s="130" t="str">
        <f t="shared" si="73"/>
        <v>LHL9P1E2</v>
      </c>
      <c r="C416" s="130" t="str">
        <f t="shared" si="68"/>
        <v>LHL9P1M3</v>
      </c>
      <c r="D416" s="130" t="str">
        <f t="shared" si="69"/>
        <v>LHL9P1</v>
      </c>
      <c r="E416" s="130" t="str">
        <f t="shared" si="70"/>
        <v>LHL9</v>
      </c>
      <c r="F416" s="109" t="s">
        <v>844</v>
      </c>
      <c r="G416" s="109">
        <v>9</v>
      </c>
      <c r="H416" s="109">
        <v>1</v>
      </c>
      <c r="I416" s="109" t="s">
        <v>8</v>
      </c>
      <c r="J416" s="138">
        <v>2</v>
      </c>
      <c r="K416" s="109">
        <v>3</v>
      </c>
      <c r="L416" s="109"/>
      <c r="M416" s="137">
        <v>2.6</v>
      </c>
      <c r="N416" s="111">
        <v>2.9</v>
      </c>
      <c r="O416" s="132">
        <f t="shared" si="71"/>
        <v>2.75</v>
      </c>
      <c r="P416" s="109" t="s">
        <v>12</v>
      </c>
      <c r="Q416" s="137">
        <v>9.7709304682748837</v>
      </c>
      <c r="R416" s="119">
        <v>54.625965687487636</v>
      </c>
      <c r="S416" s="119">
        <v>22.094594594594589</v>
      </c>
      <c r="T416" s="119">
        <v>32.531371092893046</v>
      </c>
      <c r="U416" s="119">
        <v>2.2918115127955767</v>
      </c>
      <c r="V416" s="119">
        <v>2.087812777953939</v>
      </c>
      <c r="W416" s="120"/>
      <c r="X416" s="121"/>
      <c r="Y416" s="121"/>
      <c r="Z416" s="121"/>
      <c r="AA416" s="121"/>
      <c r="AB416" s="121"/>
      <c r="AC416" s="121"/>
      <c r="AD416" s="121"/>
      <c r="AE416" s="121"/>
      <c r="AF416" s="121"/>
      <c r="AG416" s="121"/>
      <c r="AH416" s="121"/>
      <c r="AI416" s="121"/>
      <c r="AJ416" s="121"/>
      <c r="AK416" s="121"/>
      <c r="AL416" s="121"/>
      <c r="AM416" s="121"/>
      <c r="AN416" s="121"/>
      <c r="AO416" s="120"/>
      <c r="AP416" s="120"/>
      <c r="AQ416" s="120"/>
      <c r="AR416" s="156">
        <v>97.924845765563646</v>
      </c>
      <c r="AS416" s="120"/>
      <c r="AT416" s="121"/>
      <c r="AU416" s="121"/>
      <c r="AV416" s="121"/>
      <c r="AW416" s="133">
        <v>10.500995266093103</v>
      </c>
      <c r="AX416" s="119"/>
      <c r="AY416" s="122"/>
      <c r="AZ416" s="121"/>
      <c r="BA416" s="120"/>
      <c r="BB416" s="121"/>
      <c r="BC416" s="121"/>
      <c r="BD416" s="121"/>
      <c r="BE416" s="120"/>
      <c r="BF416" s="120"/>
      <c r="BG416" s="120"/>
      <c r="BH416" s="120"/>
      <c r="BI416" s="119"/>
      <c r="BJ416" s="119"/>
      <c r="BK416" s="121"/>
      <c r="BL416" s="121"/>
      <c r="BM416" s="121"/>
      <c r="BN416" s="121"/>
      <c r="BO416" s="121"/>
      <c r="BP416" s="121"/>
      <c r="BQ416" s="121"/>
      <c r="BR416" s="121"/>
      <c r="BS416" s="134"/>
      <c r="BT416" s="109"/>
      <c r="BU416" s="135">
        <f>VLOOKUP(D416,EXPLORACION!$A$2:$P$529,15,FALSE)</f>
        <v>4959994.4173999997</v>
      </c>
      <c r="BV416" s="135">
        <f>VLOOKUP(D416,EXPLORACION!$A$2:$P$529,16,FALSE)</f>
        <v>2168948.2626</v>
      </c>
    </row>
    <row r="417" spans="1:74" s="123" customFormat="1" hidden="1">
      <c r="A417" s="130" t="str">
        <f t="shared" si="72"/>
        <v>LHL9P1E3M4</v>
      </c>
      <c r="B417" s="130" t="str">
        <f t="shared" si="73"/>
        <v>LHL9P1E3</v>
      </c>
      <c r="C417" s="130" t="str">
        <f t="shared" si="68"/>
        <v>LHL9P1M4</v>
      </c>
      <c r="D417" s="130" t="str">
        <f t="shared" si="69"/>
        <v>LHL9P1</v>
      </c>
      <c r="E417" s="130" t="str">
        <f t="shared" si="70"/>
        <v>LHL9</v>
      </c>
      <c r="F417" s="109" t="s">
        <v>844</v>
      </c>
      <c r="G417" s="109">
        <v>9</v>
      </c>
      <c r="H417" s="109">
        <v>1</v>
      </c>
      <c r="I417" s="109" t="s">
        <v>8</v>
      </c>
      <c r="J417" s="138">
        <v>3</v>
      </c>
      <c r="K417" s="109">
        <v>4</v>
      </c>
      <c r="L417" s="109"/>
      <c r="M417" s="137">
        <v>3.7</v>
      </c>
      <c r="N417" s="111">
        <v>4</v>
      </c>
      <c r="O417" s="132">
        <f t="shared" si="71"/>
        <v>3.85</v>
      </c>
      <c r="P417" s="109" t="s">
        <v>12</v>
      </c>
      <c r="Q417" s="137">
        <v>9.3307681736979422</v>
      </c>
      <c r="R417" s="119">
        <v>50.754875306912638</v>
      </c>
      <c r="S417" s="119">
        <v>20.836751435602942</v>
      </c>
      <c r="T417" s="119">
        <v>29.918123871309696</v>
      </c>
      <c r="U417" s="119">
        <v>2.3386065668444678</v>
      </c>
      <c r="V417" s="119">
        <v>2.1390196061999993</v>
      </c>
      <c r="W417" s="120"/>
      <c r="X417" s="121"/>
      <c r="Y417" s="121"/>
      <c r="Z417" s="121"/>
      <c r="AA417" s="121"/>
      <c r="AB417" s="121"/>
      <c r="AC417" s="121"/>
      <c r="AD417" s="121"/>
      <c r="AE417" s="121"/>
      <c r="AF417" s="121"/>
      <c r="AG417" s="121"/>
      <c r="AH417" s="121"/>
      <c r="AI417" s="121"/>
      <c r="AJ417" s="121"/>
      <c r="AK417" s="121"/>
      <c r="AL417" s="121"/>
      <c r="AM417" s="121"/>
      <c r="AN417" s="121"/>
      <c r="AO417" s="120"/>
      <c r="AP417" s="120"/>
      <c r="AQ417" s="120"/>
      <c r="AR417" s="154">
        <v>96.446589164290401</v>
      </c>
      <c r="AS417" s="120"/>
      <c r="AT417" s="121"/>
      <c r="AU417" s="121"/>
      <c r="AV417" s="121"/>
      <c r="AW417" s="133">
        <v>9.5331503848970218</v>
      </c>
      <c r="AX417" s="119"/>
      <c r="AY417" s="122"/>
      <c r="AZ417" s="121"/>
      <c r="BA417" s="120"/>
      <c r="BB417" s="121"/>
      <c r="BC417" s="121"/>
      <c r="BD417" s="121"/>
      <c r="BE417" s="120"/>
      <c r="BF417" s="120"/>
      <c r="BG417" s="120"/>
      <c r="BH417" s="120"/>
      <c r="BI417" s="119"/>
      <c r="BJ417" s="119"/>
      <c r="BK417" s="121"/>
      <c r="BL417" s="121"/>
      <c r="BM417" s="121"/>
      <c r="BN417" s="121"/>
      <c r="BO417" s="121"/>
      <c r="BP417" s="121"/>
      <c r="BQ417" s="121"/>
      <c r="BR417" s="121"/>
      <c r="BS417" s="134"/>
      <c r="BT417" s="109"/>
      <c r="BU417" s="135">
        <f>VLOOKUP(D417,EXPLORACION!$A$2:$P$529,15,FALSE)</f>
        <v>4959994.4173999997</v>
      </c>
      <c r="BV417" s="135">
        <f>VLOOKUP(D417,EXPLORACION!$A$2:$P$529,16,FALSE)</f>
        <v>2168948.2626</v>
      </c>
    </row>
    <row r="418" spans="1:74" s="123" customFormat="1" hidden="1">
      <c r="A418" s="130" t="str">
        <f t="shared" si="72"/>
        <v>LHL9P3E3M4</v>
      </c>
      <c r="B418" s="130" t="str">
        <f t="shared" si="73"/>
        <v>LHL9P3E3</v>
      </c>
      <c r="C418" s="130" t="str">
        <f t="shared" si="68"/>
        <v>LHL9P3M4</v>
      </c>
      <c r="D418" s="130" t="str">
        <f t="shared" si="69"/>
        <v>LHL9P3</v>
      </c>
      <c r="E418" s="130" t="str">
        <f t="shared" si="70"/>
        <v>LHL9</v>
      </c>
      <c r="F418" s="109" t="s">
        <v>844</v>
      </c>
      <c r="G418" s="109">
        <v>9</v>
      </c>
      <c r="H418" s="109">
        <v>3</v>
      </c>
      <c r="I418" s="109" t="s">
        <v>8</v>
      </c>
      <c r="J418" s="138">
        <v>3</v>
      </c>
      <c r="K418" s="109">
        <v>4</v>
      </c>
      <c r="L418" s="109"/>
      <c r="M418" s="137">
        <v>3.6</v>
      </c>
      <c r="N418" s="133">
        <v>3.9</v>
      </c>
      <c r="O418" s="132">
        <f t="shared" si="71"/>
        <v>3.75</v>
      </c>
      <c r="P418" s="109" t="s">
        <v>284</v>
      </c>
      <c r="Q418" s="137">
        <v>8.7408949011446406</v>
      </c>
      <c r="R418" s="119">
        <v>43.058334111874665</v>
      </c>
      <c r="S418" s="119">
        <v>15.902578796561595</v>
      </c>
      <c r="T418" s="119">
        <f>R418-S418</f>
        <v>27.155755315313069</v>
      </c>
      <c r="U418" s="119">
        <v>2.18359041978557</v>
      </c>
      <c r="V418" s="119">
        <v>2.008067362118596</v>
      </c>
      <c r="W418" s="120"/>
      <c r="X418" s="121"/>
      <c r="Y418" s="121"/>
      <c r="Z418" s="121"/>
      <c r="AA418" s="121"/>
      <c r="AB418" s="121"/>
      <c r="AC418" s="121"/>
      <c r="AD418" s="121"/>
      <c r="AE418" s="121"/>
      <c r="AF418" s="121"/>
      <c r="AG418" s="121"/>
      <c r="AH418" s="121"/>
      <c r="AI418" s="121"/>
      <c r="AJ418" s="121"/>
      <c r="AK418" s="121"/>
      <c r="AL418" s="121"/>
      <c r="AM418" s="121"/>
      <c r="AN418" s="121"/>
      <c r="AO418" s="120"/>
      <c r="AP418" s="120"/>
      <c r="AQ418" s="120"/>
      <c r="AR418" s="154">
        <v>90.925246719854798</v>
      </c>
      <c r="AS418" s="120"/>
      <c r="AT418" s="121"/>
      <c r="AU418" s="121"/>
      <c r="AV418" s="121"/>
      <c r="AW418" s="133">
        <v>2.7033993439001609</v>
      </c>
      <c r="AX418" s="119"/>
      <c r="AY418" s="122"/>
      <c r="AZ418" s="121"/>
      <c r="BA418" s="120"/>
      <c r="BB418" s="121"/>
      <c r="BC418" s="121"/>
      <c r="BD418" s="121"/>
      <c r="BE418" s="120"/>
      <c r="BF418" s="120"/>
      <c r="BG418" s="120"/>
      <c r="BH418" s="120"/>
      <c r="BI418" s="119"/>
      <c r="BJ418" s="119"/>
      <c r="BK418" s="121"/>
      <c r="BL418" s="121"/>
      <c r="BM418" s="121"/>
      <c r="BN418" s="121"/>
      <c r="BO418" s="121"/>
      <c r="BP418" s="121"/>
      <c r="BQ418" s="121"/>
      <c r="BR418" s="121"/>
      <c r="BS418" s="134"/>
      <c r="BT418" s="109"/>
      <c r="BU418" s="135">
        <f>VLOOKUP(D418,EXPLORACION!$A$2:$P$529,15,FALSE)</f>
        <v>4959994.4173999997</v>
      </c>
      <c r="BV418" s="135">
        <f>VLOOKUP(D418,EXPLORACION!$A$2:$P$529,16,FALSE)</f>
        <v>2168948.2626</v>
      </c>
    </row>
    <row r="419" spans="1:74" s="123" customFormat="1" hidden="1">
      <c r="A419" s="130" t="str">
        <f t="shared" si="72"/>
        <v>LHL9P3E5M6</v>
      </c>
      <c r="B419" s="130" t="str">
        <f t="shared" si="73"/>
        <v>LHL9P3E5</v>
      </c>
      <c r="C419" s="130" t="str">
        <f t="shared" si="68"/>
        <v>LHL9P3M6</v>
      </c>
      <c r="D419" s="130" t="str">
        <f t="shared" si="69"/>
        <v>LHL9P3</v>
      </c>
      <c r="E419" s="130" t="str">
        <f t="shared" si="70"/>
        <v>LHL9</v>
      </c>
      <c r="F419" s="109" t="s">
        <v>844</v>
      </c>
      <c r="G419" s="109">
        <v>9</v>
      </c>
      <c r="H419" s="109">
        <v>3</v>
      </c>
      <c r="I419" s="109" t="s">
        <v>8</v>
      </c>
      <c r="J419" s="138">
        <v>5</v>
      </c>
      <c r="K419" s="109">
        <v>6</v>
      </c>
      <c r="L419" s="109"/>
      <c r="M419" s="137">
        <v>6</v>
      </c>
      <c r="N419" s="133">
        <v>6.3</v>
      </c>
      <c r="O419" s="132">
        <f t="shared" si="71"/>
        <v>6.15</v>
      </c>
      <c r="P419" s="109" t="s">
        <v>12</v>
      </c>
      <c r="Q419" s="137">
        <v>8.5228323165095201</v>
      </c>
      <c r="R419" s="119">
        <v>51.962372994454959</v>
      </c>
      <c r="S419" s="119">
        <v>21.105527638190949</v>
      </c>
      <c r="T419" s="119">
        <f>R419-S419</f>
        <v>30.85684535626401</v>
      </c>
      <c r="U419" s="119">
        <v>2.2621938749720911</v>
      </c>
      <c r="V419" s="119">
        <v>2.0845326524231758</v>
      </c>
      <c r="W419" s="120"/>
      <c r="X419" s="121"/>
      <c r="Y419" s="121"/>
      <c r="Z419" s="121"/>
      <c r="AA419" s="121"/>
      <c r="AB419" s="121"/>
      <c r="AC419" s="121"/>
      <c r="AD419" s="121"/>
      <c r="AE419" s="121"/>
      <c r="AF419" s="121"/>
      <c r="AG419" s="121"/>
      <c r="AH419" s="121"/>
      <c r="AI419" s="121"/>
      <c r="AJ419" s="121"/>
      <c r="AK419" s="121"/>
      <c r="AL419" s="121"/>
      <c r="AM419" s="121"/>
      <c r="AN419" s="121"/>
      <c r="AO419" s="120"/>
      <c r="AP419" s="120"/>
      <c r="AQ419" s="120"/>
      <c r="AR419" s="154">
        <v>91.333830104321919</v>
      </c>
      <c r="AS419" s="120"/>
      <c r="AT419" s="121"/>
      <c r="AU419" s="121"/>
      <c r="AV419" s="121"/>
      <c r="AW419" s="133">
        <v>11.455188841101537</v>
      </c>
      <c r="AX419" s="119"/>
      <c r="AY419" s="122"/>
      <c r="AZ419" s="121"/>
      <c r="BA419" s="120"/>
      <c r="BB419" s="121"/>
      <c r="BC419" s="121"/>
      <c r="BD419" s="121"/>
      <c r="BE419" s="120"/>
      <c r="BF419" s="120"/>
      <c r="BG419" s="120"/>
      <c r="BH419" s="120"/>
      <c r="BI419" s="119"/>
      <c r="BJ419" s="119"/>
      <c r="BK419" s="121"/>
      <c r="BL419" s="121"/>
      <c r="BM419" s="121"/>
      <c r="BN419" s="121"/>
      <c r="BO419" s="121"/>
      <c r="BP419" s="121"/>
      <c r="BQ419" s="121"/>
      <c r="BR419" s="121"/>
      <c r="BS419" s="134"/>
      <c r="BT419" s="109"/>
      <c r="BU419" s="135">
        <f>VLOOKUP(D419,EXPLORACION!$A$2:$P$529,15,FALSE)</f>
        <v>4959994.4173999997</v>
      </c>
      <c r="BV419" s="135">
        <f>VLOOKUP(D419,EXPLORACION!$A$2:$P$529,16,FALSE)</f>
        <v>2168948.2626</v>
      </c>
    </row>
    <row r="420" spans="1:74" s="123" customFormat="1" hidden="1">
      <c r="A420" s="130" t="str">
        <f t="shared" si="72"/>
        <v>LHL9P3E3M3</v>
      </c>
      <c r="B420" s="130" t="str">
        <f t="shared" si="73"/>
        <v>LHL9P3E3</v>
      </c>
      <c r="C420" s="130" t="str">
        <f t="shared" si="68"/>
        <v>LHL9P3M3</v>
      </c>
      <c r="D420" s="130" t="str">
        <f t="shared" si="69"/>
        <v>LHL9P3</v>
      </c>
      <c r="E420" s="130" t="str">
        <f t="shared" si="70"/>
        <v>LHL9</v>
      </c>
      <c r="F420" s="109" t="s">
        <v>844</v>
      </c>
      <c r="G420" s="109">
        <v>9</v>
      </c>
      <c r="H420" s="109">
        <v>3</v>
      </c>
      <c r="I420" s="109" t="s">
        <v>8</v>
      </c>
      <c r="J420" s="138">
        <v>3</v>
      </c>
      <c r="K420" s="109">
        <v>3</v>
      </c>
      <c r="L420" s="109"/>
      <c r="M420" s="137">
        <v>2.6</v>
      </c>
      <c r="N420" s="133">
        <v>2.9</v>
      </c>
      <c r="O420" s="132">
        <f t="shared" si="71"/>
        <v>2.75</v>
      </c>
      <c r="P420" s="109" t="s">
        <v>284</v>
      </c>
      <c r="Q420" s="137">
        <v>8.1469898358092383</v>
      </c>
      <c r="R420" s="119">
        <v>40.996987173723554</v>
      </c>
      <c r="S420" s="119">
        <v>18.226950354609929</v>
      </c>
      <c r="T420" s="119">
        <f>R420-S420</f>
        <v>22.770036819113624</v>
      </c>
      <c r="U420" s="119">
        <v>2.3663971915078572</v>
      </c>
      <c r="V420" s="119">
        <v>2.1881304279486331</v>
      </c>
      <c r="W420" s="120"/>
      <c r="X420" s="121"/>
      <c r="Y420" s="121"/>
      <c r="Z420" s="121"/>
      <c r="AA420" s="121"/>
      <c r="AB420" s="121"/>
      <c r="AC420" s="121"/>
      <c r="AD420" s="121"/>
      <c r="AE420" s="121"/>
      <c r="AF420" s="121"/>
      <c r="AG420" s="121"/>
      <c r="AH420" s="121"/>
      <c r="AI420" s="121"/>
      <c r="AJ420" s="121"/>
      <c r="AK420" s="121"/>
      <c r="AL420" s="121"/>
      <c r="AM420" s="121"/>
      <c r="AN420" s="121"/>
      <c r="AO420" s="120"/>
      <c r="AP420" s="120"/>
      <c r="AQ420" s="120"/>
      <c r="AR420" s="154">
        <v>88.923519539678736</v>
      </c>
      <c r="AS420" s="120"/>
      <c r="AT420" s="121"/>
      <c r="AU420" s="121"/>
      <c r="AV420" s="121"/>
      <c r="AW420" s="133">
        <v>8.7575108332841545</v>
      </c>
      <c r="AX420" s="119"/>
      <c r="AY420" s="122"/>
      <c r="AZ420" s="121"/>
      <c r="BA420" s="120"/>
      <c r="BB420" s="121"/>
      <c r="BC420" s="121"/>
      <c r="BD420" s="121"/>
      <c r="BE420" s="120"/>
      <c r="BF420" s="120"/>
      <c r="BG420" s="120"/>
      <c r="BH420" s="120"/>
      <c r="BI420" s="119"/>
      <c r="BJ420" s="119"/>
      <c r="BK420" s="121"/>
      <c r="BL420" s="121"/>
      <c r="BM420" s="121"/>
      <c r="BN420" s="121"/>
      <c r="BO420" s="121"/>
      <c r="BP420" s="121"/>
      <c r="BQ420" s="121"/>
      <c r="BR420" s="121"/>
      <c r="BS420" s="134"/>
      <c r="BT420" s="109"/>
      <c r="BU420" s="135">
        <f>VLOOKUP(D420,EXPLORACION!$A$2:$P$529,15,FALSE)</f>
        <v>4959994.4173999997</v>
      </c>
      <c r="BV420" s="135">
        <f>VLOOKUP(D420,EXPLORACION!$A$2:$P$529,16,FALSE)</f>
        <v>2168948.2626</v>
      </c>
    </row>
    <row r="421" spans="1:74" s="123" customFormat="1" hidden="1">
      <c r="A421" s="130" t="str">
        <f t="shared" si="72"/>
        <v>LHL9P1E4M9</v>
      </c>
      <c r="B421" s="130" t="str">
        <f t="shared" si="73"/>
        <v>LHL9P1E4</v>
      </c>
      <c r="C421" s="130" t="str">
        <f t="shared" si="68"/>
        <v>LHL9P1M9</v>
      </c>
      <c r="D421" s="130" t="str">
        <f t="shared" si="69"/>
        <v>LHL9P1</v>
      </c>
      <c r="E421" s="130" t="str">
        <f t="shared" si="70"/>
        <v>LHL9</v>
      </c>
      <c r="F421" s="109" t="s">
        <v>844</v>
      </c>
      <c r="G421" s="109">
        <v>9</v>
      </c>
      <c r="H421" s="109">
        <v>1</v>
      </c>
      <c r="I421" s="109" t="s">
        <v>8</v>
      </c>
      <c r="J421" s="138">
        <v>4</v>
      </c>
      <c r="K421" s="109">
        <v>9</v>
      </c>
      <c r="L421" s="109"/>
      <c r="M421" s="137">
        <v>10.5</v>
      </c>
      <c r="N421" s="133">
        <v>11.5</v>
      </c>
      <c r="O421" s="132">
        <f t="shared" si="71"/>
        <v>11</v>
      </c>
      <c r="P421" s="109" t="s">
        <v>341</v>
      </c>
      <c r="Q421" s="137"/>
      <c r="R421" s="119"/>
      <c r="S421" s="119"/>
      <c r="T421" s="119"/>
      <c r="U421" s="119"/>
      <c r="V421" s="119"/>
      <c r="W421" s="120"/>
      <c r="X421" s="121"/>
      <c r="Y421" s="121"/>
      <c r="Z421" s="121"/>
      <c r="AA421" s="121"/>
      <c r="AB421" s="121"/>
      <c r="AC421" s="121"/>
      <c r="AD421" s="121"/>
      <c r="AE421" s="121"/>
      <c r="AF421" s="121"/>
      <c r="AG421" s="121"/>
      <c r="AH421" s="121"/>
      <c r="AI421" s="121"/>
      <c r="AJ421" s="121"/>
      <c r="AK421" s="121"/>
      <c r="AL421" s="121"/>
      <c r="AM421" s="121"/>
      <c r="AN421" s="121"/>
      <c r="AO421" s="120"/>
      <c r="AP421" s="120"/>
      <c r="AQ421" s="120"/>
      <c r="AR421" s="154"/>
      <c r="AS421" s="120"/>
      <c r="AT421" s="121"/>
      <c r="AU421" s="121"/>
      <c r="AV421" s="121"/>
      <c r="AW421" s="133"/>
      <c r="AX421" s="119"/>
      <c r="AY421" s="122"/>
      <c r="AZ421" s="121"/>
      <c r="BA421" s="120"/>
      <c r="BB421" s="121"/>
      <c r="BC421" s="121"/>
      <c r="BD421" s="121"/>
      <c r="BE421" s="120"/>
      <c r="BF421" s="120"/>
      <c r="BG421" s="120"/>
      <c r="BH421" s="120"/>
      <c r="BI421" s="119"/>
      <c r="BJ421" s="119"/>
      <c r="BK421" s="121"/>
      <c r="BL421" s="121"/>
      <c r="BM421" s="121"/>
      <c r="BN421" s="121"/>
      <c r="BO421" s="121"/>
      <c r="BP421" s="121"/>
      <c r="BQ421" s="121"/>
      <c r="BR421" s="121"/>
      <c r="BS421" s="134"/>
      <c r="BT421" s="109"/>
      <c r="BU421" s="135">
        <f>VLOOKUP(D421,EXPLORACION!$A$2:$P$529,15,FALSE)</f>
        <v>4959994.4173999997</v>
      </c>
      <c r="BV421" s="135">
        <f>VLOOKUP(D421,EXPLORACION!$A$2:$P$529,16,FALSE)</f>
        <v>2168948.2626</v>
      </c>
    </row>
    <row r="422" spans="1:74" s="123" customFormat="1" hidden="1">
      <c r="A422" s="130" t="str">
        <f t="shared" si="72"/>
        <v>LHL9P1E5M10</v>
      </c>
      <c r="B422" s="130" t="str">
        <f t="shared" si="73"/>
        <v>LHL9P1E5</v>
      </c>
      <c r="C422" s="130" t="str">
        <f t="shared" si="68"/>
        <v>LHL9P1M10</v>
      </c>
      <c r="D422" s="130" t="str">
        <f t="shared" si="69"/>
        <v>LHL9P1</v>
      </c>
      <c r="E422" s="130" t="str">
        <f t="shared" si="70"/>
        <v>LHL9</v>
      </c>
      <c r="F422" s="109" t="s">
        <v>844</v>
      </c>
      <c r="G422" s="109">
        <v>9</v>
      </c>
      <c r="H422" s="109">
        <v>1</v>
      </c>
      <c r="I422" s="109" t="s">
        <v>8</v>
      </c>
      <c r="J422" s="138">
        <v>5</v>
      </c>
      <c r="K422" s="109">
        <v>10</v>
      </c>
      <c r="L422" s="109"/>
      <c r="M422" s="137">
        <v>12</v>
      </c>
      <c r="N422" s="133">
        <v>12</v>
      </c>
      <c r="O422" s="132">
        <f t="shared" si="71"/>
        <v>12</v>
      </c>
      <c r="P422" s="109" t="s">
        <v>474</v>
      </c>
      <c r="Q422" s="137"/>
      <c r="R422" s="119"/>
      <c r="S422" s="119"/>
      <c r="T422" s="119"/>
      <c r="U422" s="119"/>
      <c r="V422" s="119"/>
      <c r="W422" s="120"/>
      <c r="X422" s="121"/>
      <c r="Y422" s="121"/>
      <c r="Z422" s="121"/>
      <c r="AA422" s="121"/>
      <c r="AB422" s="121"/>
      <c r="AC422" s="121"/>
      <c r="AD422" s="121"/>
      <c r="AE422" s="121"/>
      <c r="AF422" s="121"/>
      <c r="AG422" s="121"/>
      <c r="AH422" s="121"/>
      <c r="AI422" s="121"/>
      <c r="AJ422" s="121"/>
      <c r="AK422" s="121"/>
      <c r="AL422" s="121"/>
      <c r="AM422" s="121"/>
      <c r="AN422" s="121"/>
      <c r="AO422" s="120"/>
      <c r="AP422" s="120"/>
      <c r="AQ422" s="120"/>
      <c r="AR422" s="154"/>
      <c r="AS422" s="120"/>
      <c r="AT422" s="121"/>
      <c r="AU422" s="121"/>
      <c r="AV422" s="121"/>
      <c r="AW422" s="133"/>
      <c r="AX422" s="119"/>
      <c r="AY422" s="122"/>
      <c r="AZ422" s="121"/>
      <c r="BA422" s="120"/>
      <c r="BB422" s="121"/>
      <c r="BC422" s="121"/>
      <c r="BD422" s="121"/>
      <c r="BE422" s="120"/>
      <c r="BF422" s="120"/>
      <c r="BG422" s="120"/>
      <c r="BH422" s="120"/>
      <c r="BI422" s="119"/>
      <c r="BJ422" s="119"/>
      <c r="BK422" s="121"/>
      <c r="BL422" s="121"/>
      <c r="BM422" s="121"/>
      <c r="BN422" s="121"/>
      <c r="BO422" s="121"/>
      <c r="BP422" s="121"/>
      <c r="BQ422" s="121"/>
      <c r="BR422" s="121"/>
      <c r="BS422" s="134"/>
      <c r="BT422" s="109"/>
      <c r="BU422" s="135">
        <f>VLOOKUP(D422,EXPLORACION!$A$2:$P$529,15,FALSE)</f>
        <v>4959994.4173999997</v>
      </c>
      <c r="BV422" s="135">
        <f>VLOOKUP(D422,EXPLORACION!$A$2:$P$529,16,FALSE)</f>
        <v>2168948.2626</v>
      </c>
    </row>
    <row r="423" spans="1:74" s="123" customFormat="1" hidden="1">
      <c r="A423" s="130" t="str">
        <f t="shared" si="72"/>
        <v>LHL9P3E5M7</v>
      </c>
      <c r="B423" s="130" t="str">
        <f t="shared" si="73"/>
        <v>LHL9P3E5</v>
      </c>
      <c r="C423" s="130" t="str">
        <f t="shared" si="68"/>
        <v>LHL9P3M7</v>
      </c>
      <c r="D423" s="130" t="str">
        <f t="shared" si="69"/>
        <v>LHL9P3</v>
      </c>
      <c r="E423" s="130" t="str">
        <f t="shared" si="70"/>
        <v>LHL9</v>
      </c>
      <c r="F423" s="109" t="s">
        <v>844</v>
      </c>
      <c r="G423" s="109">
        <v>9</v>
      </c>
      <c r="H423" s="109">
        <v>3</v>
      </c>
      <c r="I423" s="109" t="s">
        <v>8</v>
      </c>
      <c r="J423" s="138">
        <v>5</v>
      </c>
      <c r="K423" s="109">
        <v>7</v>
      </c>
      <c r="L423" s="109"/>
      <c r="M423" s="137">
        <v>9</v>
      </c>
      <c r="N423" s="133">
        <v>9</v>
      </c>
      <c r="O423" s="132">
        <f t="shared" si="71"/>
        <v>9</v>
      </c>
      <c r="P423" s="109" t="s">
        <v>341</v>
      </c>
      <c r="Q423" s="137"/>
      <c r="R423" s="119"/>
      <c r="S423" s="119"/>
      <c r="T423" s="119"/>
      <c r="U423" s="119"/>
      <c r="V423" s="119"/>
      <c r="W423" s="120"/>
      <c r="X423" s="121"/>
      <c r="Y423" s="121"/>
      <c r="Z423" s="121"/>
      <c r="AA423" s="121"/>
      <c r="AB423" s="121"/>
      <c r="AC423" s="121"/>
      <c r="AD423" s="121"/>
      <c r="AE423" s="121"/>
      <c r="AF423" s="121"/>
      <c r="AG423" s="121"/>
      <c r="AH423" s="121"/>
      <c r="AI423" s="121"/>
      <c r="AJ423" s="121"/>
      <c r="AK423" s="121"/>
      <c r="AL423" s="121"/>
      <c r="AM423" s="121"/>
      <c r="AN423" s="121"/>
      <c r="AO423" s="120"/>
      <c r="AP423" s="120"/>
      <c r="AQ423" s="120"/>
      <c r="AR423" s="154"/>
      <c r="AS423" s="120"/>
      <c r="AT423" s="121"/>
      <c r="AU423" s="121"/>
      <c r="AV423" s="121"/>
      <c r="AW423" s="133"/>
      <c r="AX423" s="119"/>
      <c r="AY423" s="122"/>
      <c r="AZ423" s="121"/>
      <c r="BA423" s="120"/>
      <c r="BB423" s="121"/>
      <c r="BC423" s="121"/>
      <c r="BD423" s="121"/>
      <c r="BE423" s="120"/>
      <c r="BF423" s="120"/>
      <c r="BG423" s="120"/>
      <c r="BH423" s="120"/>
      <c r="BI423" s="119"/>
      <c r="BJ423" s="119"/>
      <c r="BK423" s="121"/>
      <c r="BL423" s="121"/>
      <c r="BM423" s="121"/>
      <c r="BN423" s="121"/>
      <c r="BO423" s="121"/>
      <c r="BP423" s="121"/>
      <c r="BQ423" s="121"/>
      <c r="BR423" s="121"/>
      <c r="BS423" s="134"/>
      <c r="BT423" s="109"/>
      <c r="BU423" s="135">
        <f>VLOOKUP(D423,EXPLORACION!$A$2:$P$529,15,FALSE)</f>
        <v>4959994.4173999997</v>
      </c>
      <c r="BV423" s="135">
        <f>VLOOKUP(D423,EXPLORACION!$A$2:$P$529,16,FALSE)</f>
        <v>2168948.2626</v>
      </c>
    </row>
    <row r="424" spans="1:74" s="123" customFormat="1" hidden="1">
      <c r="A424" s="130" t="str">
        <f t="shared" si="72"/>
        <v>LHL9P3E5M8</v>
      </c>
      <c r="B424" s="130" t="str">
        <f t="shared" si="73"/>
        <v>LHL9P3E5</v>
      </c>
      <c r="C424" s="130" t="str">
        <f t="shared" si="68"/>
        <v>LHL9P3M8</v>
      </c>
      <c r="D424" s="130" t="str">
        <f t="shared" si="69"/>
        <v>LHL9P3</v>
      </c>
      <c r="E424" s="130" t="str">
        <f t="shared" si="70"/>
        <v>LHL9</v>
      </c>
      <c r="F424" s="109" t="s">
        <v>844</v>
      </c>
      <c r="G424" s="109">
        <v>9</v>
      </c>
      <c r="H424" s="109">
        <v>3</v>
      </c>
      <c r="I424" s="109" t="s">
        <v>8</v>
      </c>
      <c r="J424" s="138">
        <v>5</v>
      </c>
      <c r="K424" s="109">
        <v>8</v>
      </c>
      <c r="L424" s="109"/>
      <c r="M424" s="137">
        <v>10.5</v>
      </c>
      <c r="N424" s="133">
        <v>10.5</v>
      </c>
      <c r="O424" s="132">
        <f t="shared" si="71"/>
        <v>10.5</v>
      </c>
      <c r="P424" s="141" t="s">
        <v>341</v>
      </c>
      <c r="Q424" s="137"/>
      <c r="R424" s="119"/>
      <c r="S424" s="119"/>
      <c r="T424" s="119"/>
      <c r="U424" s="119"/>
      <c r="V424" s="119"/>
      <c r="W424" s="120"/>
      <c r="X424" s="121"/>
      <c r="Y424" s="121"/>
      <c r="Z424" s="121"/>
      <c r="AA424" s="121"/>
      <c r="AB424" s="121"/>
      <c r="AC424" s="121"/>
      <c r="AD424" s="121"/>
      <c r="AE424" s="121"/>
      <c r="AF424" s="121"/>
      <c r="AG424" s="121"/>
      <c r="AH424" s="121"/>
      <c r="AI424" s="121"/>
      <c r="AJ424" s="121"/>
      <c r="AK424" s="121"/>
      <c r="AL424" s="121"/>
      <c r="AM424" s="121"/>
      <c r="AN424" s="121"/>
      <c r="AO424" s="120"/>
      <c r="AP424" s="120"/>
      <c r="AQ424" s="120"/>
      <c r="AR424" s="154"/>
      <c r="AS424" s="120"/>
      <c r="AT424" s="121"/>
      <c r="AU424" s="121"/>
      <c r="AV424" s="121"/>
      <c r="AW424" s="133"/>
      <c r="AX424" s="119"/>
      <c r="AY424" s="122"/>
      <c r="AZ424" s="121"/>
      <c r="BA424" s="120"/>
      <c r="BB424" s="121"/>
      <c r="BC424" s="121"/>
      <c r="BD424" s="121"/>
      <c r="BE424" s="120"/>
      <c r="BF424" s="120"/>
      <c r="BG424" s="120"/>
      <c r="BH424" s="120"/>
      <c r="BI424" s="119"/>
      <c r="BJ424" s="119"/>
      <c r="BK424" s="121"/>
      <c r="BL424" s="121"/>
      <c r="BM424" s="121"/>
      <c r="BN424" s="121"/>
      <c r="BO424" s="121"/>
      <c r="BP424" s="121"/>
      <c r="BQ424" s="121"/>
      <c r="BR424" s="121"/>
      <c r="BS424" s="134"/>
      <c r="BT424" s="109"/>
      <c r="BU424" s="135">
        <f>VLOOKUP(D424,EXPLORACION!$A$2:$P$529,15,FALSE)</f>
        <v>4959994.4173999997</v>
      </c>
      <c r="BV424" s="135">
        <f>VLOOKUP(D424,EXPLORACION!$A$2:$P$529,16,FALSE)</f>
        <v>2168948.2626</v>
      </c>
    </row>
    <row r="425" spans="1:74" s="123" customFormat="1" hidden="1">
      <c r="A425" s="130" t="str">
        <f t="shared" si="72"/>
        <v>LHL9P4E5M11</v>
      </c>
      <c r="B425" s="130" t="str">
        <f t="shared" si="73"/>
        <v>LHL9P4E5</v>
      </c>
      <c r="C425" s="130" t="str">
        <f t="shared" si="68"/>
        <v>LHL9P4M11</v>
      </c>
      <c r="D425" s="130" t="str">
        <f t="shared" si="69"/>
        <v>LHL9P4</v>
      </c>
      <c r="E425" s="130" t="str">
        <f t="shared" si="70"/>
        <v>LHL9</v>
      </c>
      <c r="F425" s="109" t="s">
        <v>844</v>
      </c>
      <c r="G425" s="109">
        <v>9</v>
      </c>
      <c r="H425" s="109">
        <v>4</v>
      </c>
      <c r="I425" s="109" t="s">
        <v>8</v>
      </c>
      <c r="J425" s="109">
        <v>5</v>
      </c>
      <c r="K425" s="111">
        <v>11</v>
      </c>
      <c r="L425" s="109"/>
      <c r="M425" s="137">
        <v>14</v>
      </c>
      <c r="N425" s="151">
        <v>14</v>
      </c>
      <c r="O425" s="132">
        <f t="shared" si="71"/>
        <v>14</v>
      </c>
      <c r="P425" s="151" t="s">
        <v>341</v>
      </c>
      <c r="Q425" s="137"/>
      <c r="R425" s="151"/>
      <c r="S425" s="151"/>
      <c r="T425" s="151"/>
      <c r="U425" s="151"/>
      <c r="V425" s="151"/>
      <c r="W425" s="151"/>
      <c r="X425" s="151"/>
      <c r="Y425" s="151"/>
      <c r="Z425" s="151"/>
      <c r="AA425" s="151"/>
      <c r="AB425" s="151"/>
      <c r="AC425" s="151"/>
      <c r="AD425" s="151"/>
      <c r="AE425" s="151"/>
      <c r="AF425" s="151"/>
      <c r="AG425" s="151"/>
      <c r="AH425" s="151"/>
      <c r="AI425" s="151"/>
      <c r="AJ425" s="151"/>
      <c r="AK425" s="151"/>
      <c r="AL425" s="153"/>
      <c r="AM425" s="153"/>
      <c r="AN425" s="121"/>
      <c r="AO425" s="120"/>
      <c r="AP425" s="120"/>
      <c r="AQ425" s="120"/>
      <c r="AR425" s="154"/>
      <c r="AS425" s="120"/>
      <c r="AT425" s="121"/>
      <c r="AU425" s="121"/>
      <c r="AV425" s="121"/>
      <c r="AW425" s="133"/>
      <c r="AX425" s="119"/>
      <c r="AY425" s="122"/>
      <c r="AZ425" s="121"/>
      <c r="BA425" s="120"/>
      <c r="BB425" s="121"/>
      <c r="BC425" s="121"/>
      <c r="BD425" s="121"/>
      <c r="BE425" s="120"/>
      <c r="BF425" s="120"/>
      <c r="BG425" s="120"/>
      <c r="BH425" s="120"/>
      <c r="BI425" s="119"/>
      <c r="BJ425" s="119"/>
      <c r="BK425" s="121"/>
      <c r="BL425" s="121"/>
      <c r="BM425" s="121"/>
      <c r="BN425" s="121"/>
      <c r="BO425" s="121"/>
      <c r="BP425" s="121"/>
      <c r="BQ425" s="121"/>
      <c r="BR425" s="121"/>
      <c r="BS425" s="134"/>
      <c r="BT425" s="109"/>
      <c r="BU425" s="135">
        <f>VLOOKUP(D425,EXPLORACION!$A$2:$P$529,15,FALSE)</f>
        <v>4959994.4173999997</v>
      </c>
      <c r="BV425" s="135">
        <f>VLOOKUP(D425,EXPLORACION!$A$2:$P$529,16,FALSE)</f>
        <v>2168948.2626</v>
      </c>
    </row>
    <row r="426" spans="1:74" s="123" customFormat="1" hidden="1">
      <c r="A426" s="130" t="str">
        <f t="shared" si="72"/>
        <v>LHL9P4E5M12</v>
      </c>
      <c r="B426" s="130" t="str">
        <f t="shared" si="73"/>
        <v>LHL9P4E5</v>
      </c>
      <c r="C426" s="130" t="str">
        <f t="shared" si="68"/>
        <v>LHL9P4M12</v>
      </c>
      <c r="D426" s="130" t="str">
        <f t="shared" si="69"/>
        <v>LHL9P4</v>
      </c>
      <c r="E426" s="130" t="str">
        <f t="shared" si="70"/>
        <v>LHL9</v>
      </c>
      <c r="F426" s="109" t="s">
        <v>844</v>
      </c>
      <c r="G426" s="109">
        <v>9</v>
      </c>
      <c r="H426" s="109">
        <v>4</v>
      </c>
      <c r="I426" s="109" t="s">
        <v>8</v>
      </c>
      <c r="J426" s="109">
        <v>5</v>
      </c>
      <c r="K426" s="111">
        <v>12</v>
      </c>
      <c r="L426" s="109"/>
      <c r="M426" s="137">
        <v>15</v>
      </c>
      <c r="N426" s="151">
        <v>15</v>
      </c>
      <c r="O426" s="132">
        <f t="shared" si="71"/>
        <v>15</v>
      </c>
      <c r="P426" s="151" t="s">
        <v>341</v>
      </c>
      <c r="Q426" s="137"/>
      <c r="R426" s="151"/>
      <c r="S426" s="151"/>
      <c r="T426" s="151"/>
      <c r="U426" s="151"/>
      <c r="V426" s="151"/>
      <c r="W426" s="151"/>
      <c r="X426" s="151"/>
      <c r="Y426" s="151"/>
      <c r="Z426" s="151"/>
      <c r="AA426" s="151"/>
      <c r="AB426" s="151"/>
      <c r="AC426" s="151"/>
      <c r="AD426" s="151"/>
      <c r="AE426" s="151"/>
      <c r="AF426" s="151"/>
      <c r="AG426" s="151"/>
      <c r="AH426" s="151"/>
      <c r="AI426" s="151"/>
      <c r="AJ426" s="151"/>
      <c r="AK426" s="151"/>
      <c r="AL426" s="153"/>
      <c r="AM426" s="153"/>
      <c r="AN426" s="121"/>
      <c r="AO426" s="120"/>
      <c r="AP426" s="120"/>
      <c r="AQ426" s="120"/>
      <c r="AR426" s="154"/>
      <c r="AS426" s="120"/>
      <c r="AT426" s="121"/>
      <c r="AU426" s="121"/>
      <c r="AV426" s="121"/>
      <c r="AW426" s="133"/>
      <c r="AX426" s="119"/>
      <c r="AY426" s="120"/>
      <c r="AZ426" s="121"/>
      <c r="BA426" s="120"/>
      <c r="BB426" s="121"/>
      <c r="BC426" s="121"/>
      <c r="BD426" s="121"/>
      <c r="BE426" s="120"/>
      <c r="BF426" s="120"/>
      <c r="BG426" s="120"/>
      <c r="BH426" s="120"/>
      <c r="BI426" s="119"/>
      <c r="BJ426" s="119"/>
      <c r="BK426" s="121"/>
      <c r="BL426" s="121"/>
      <c r="BM426" s="121"/>
      <c r="BN426" s="121"/>
      <c r="BO426" s="121"/>
      <c r="BP426" s="121"/>
      <c r="BQ426" s="121"/>
      <c r="BR426" s="121"/>
      <c r="BS426" s="134"/>
      <c r="BT426" s="109"/>
      <c r="BU426" s="135">
        <f>VLOOKUP(D426,EXPLORACION!$A$2:$P$529,15,FALSE)</f>
        <v>4959994.4173999997</v>
      </c>
      <c r="BV426" s="135">
        <f>VLOOKUP(D426,EXPLORACION!$A$2:$P$529,16,FALSE)</f>
        <v>2168948.2626</v>
      </c>
    </row>
    <row r="427" spans="1:74" s="123" customFormat="1" hidden="1">
      <c r="A427" s="130" t="str">
        <f t="shared" si="72"/>
        <v>APP10P5E5M9</v>
      </c>
      <c r="B427" s="130" t="str">
        <f t="shared" si="73"/>
        <v>APP10P5E5</v>
      </c>
      <c r="C427" s="130" t="str">
        <f t="shared" si="68"/>
        <v>APP10P5M9</v>
      </c>
      <c r="D427" s="130" t="str">
        <f t="shared" si="69"/>
        <v>APP10P5</v>
      </c>
      <c r="E427" s="130" t="str">
        <f t="shared" si="70"/>
        <v>APP10</v>
      </c>
      <c r="F427" s="131" t="s">
        <v>654</v>
      </c>
      <c r="G427" s="131">
        <v>10</v>
      </c>
      <c r="H427" s="109">
        <v>5</v>
      </c>
      <c r="I427" s="109" t="s">
        <v>8</v>
      </c>
      <c r="J427" s="109">
        <v>5</v>
      </c>
      <c r="K427" s="109">
        <v>9</v>
      </c>
      <c r="L427" s="109"/>
      <c r="M427" s="137">
        <v>10.5</v>
      </c>
      <c r="N427" s="151">
        <v>10.8</v>
      </c>
      <c r="O427" s="132">
        <f t="shared" si="71"/>
        <v>10.65</v>
      </c>
      <c r="P427" s="151" t="s">
        <v>284</v>
      </c>
      <c r="Q427" s="119">
        <v>20.328235732935486</v>
      </c>
      <c r="R427" s="146">
        <v>39.448705890069249</v>
      </c>
      <c r="S427" s="146">
        <v>24.959481361426239</v>
      </c>
      <c r="T427" s="146">
        <v>14.48922452864301</v>
      </c>
      <c r="U427" s="146">
        <v>2.0726284311753314</v>
      </c>
      <c r="V427" s="146">
        <v>1.7224788667021276</v>
      </c>
      <c r="W427" s="152"/>
      <c r="X427" s="153"/>
      <c r="Y427" s="153"/>
      <c r="Z427" s="153"/>
      <c r="AA427" s="153"/>
      <c r="AB427" s="153"/>
      <c r="AC427" s="153"/>
      <c r="AD427" s="153"/>
      <c r="AE427" s="153"/>
      <c r="AF427" s="153"/>
      <c r="AG427" s="153"/>
      <c r="AH427" s="153"/>
      <c r="AI427" s="153"/>
      <c r="AJ427" s="153"/>
      <c r="AK427" s="153"/>
      <c r="AL427" s="153"/>
      <c r="AM427" s="153"/>
      <c r="AN427" s="121"/>
      <c r="AO427" s="120"/>
      <c r="AP427" s="120"/>
      <c r="AQ427" s="120"/>
      <c r="AR427" s="154">
        <v>66.492588894862138</v>
      </c>
      <c r="AS427" s="120"/>
      <c r="AT427" s="121"/>
      <c r="AU427" s="121"/>
      <c r="AV427" s="121"/>
      <c r="AW427" s="133">
        <v>3.3699320917149951</v>
      </c>
      <c r="AX427" s="119"/>
      <c r="AY427" s="120"/>
      <c r="AZ427" s="121"/>
      <c r="BA427" s="120"/>
      <c r="BB427" s="121"/>
      <c r="BC427" s="121"/>
      <c r="BD427" s="121"/>
      <c r="BE427" s="120"/>
      <c r="BF427" s="120"/>
      <c r="BG427" s="120"/>
      <c r="BH427" s="120"/>
      <c r="BI427" s="119"/>
      <c r="BJ427" s="119"/>
      <c r="BK427" s="121"/>
      <c r="BL427" s="121"/>
      <c r="BM427" s="121"/>
      <c r="BN427" s="121"/>
      <c r="BO427" s="121"/>
      <c r="BP427" s="121"/>
      <c r="BQ427" s="121"/>
      <c r="BR427" s="121"/>
      <c r="BS427" s="134"/>
      <c r="BT427" s="109"/>
      <c r="BU427" s="135">
        <f>VLOOKUP(D427,EXPLORACION!$A$2:$P$529,15,FALSE)</f>
        <v>4961111.1194000002</v>
      </c>
      <c r="BV427" s="135">
        <f>VLOOKUP(D427,EXPLORACION!$A$2:$P$529,16,FALSE)</f>
        <v>2172061.8585000001</v>
      </c>
    </row>
    <row r="428" spans="1:74" s="123" customFormat="1" hidden="1">
      <c r="A428" s="130" t="str">
        <f t="shared" si="72"/>
        <v>APP10P5E2M2</v>
      </c>
      <c r="B428" s="130" t="str">
        <f t="shared" si="73"/>
        <v>APP10P5E2</v>
      </c>
      <c r="C428" s="130" t="str">
        <f t="shared" si="68"/>
        <v>APP10P5M2</v>
      </c>
      <c r="D428" s="130" t="str">
        <f t="shared" si="69"/>
        <v>APP10P5</v>
      </c>
      <c r="E428" s="130" t="str">
        <f t="shared" si="70"/>
        <v>APP10</v>
      </c>
      <c r="F428" s="131" t="s">
        <v>654</v>
      </c>
      <c r="G428" s="131">
        <v>10</v>
      </c>
      <c r="H428" s="109">
        <v>5</v>
      </c>
      <c r="I428" s="109" t="s">
        <v>8</v>
      </c>
      <c r="J428" s="109">
        <v>2</v>
      </c>
      <c r="K428" s="109">
        <v>2</v>
      </c>
      <c r="L428" s="109"/>
      <c r="M428" s="137">
        <v>1.6</v>
      </c>
      <c r="N428" s="151">
        <v>1.9</v>
      </c>
      <c r="O428" s="132">
        <f t="shared" si="71"/>
        <v>1.75</v>
      </c>
      <c r="P428" s="151" t="s">
        <v>284</v>
      </c>
      <c r="Q428" s="119">
        <v>20.250702398962623</v>
      </c>
      <c r="R428" s="146">
        <v>37.478676389647909</v>
      </c>
      <c r="S428" s="146">
        <v>21.271186440677976</v>
      </c>
      <c r="T428" s="146">
        <v>16.207489948969933</v>
      </c>
      <c r="U428" s="146">
        <v>2.098091875191642</v>
      </c>
      <c r="V428" s="146">
        <v>1.7447647567418632</v>
      </c>
      <c r="W428" s="152"/>
      <c r="X428" s="153"/>
      <c r="Y428" s="153"/>
      <c r="Z428" s="153"/>
      <c r="AA428" s="153"/>
      <c r="AB428" s="153"/>
      <c r="AC428" s="153"/>
      <c r="AD428" s="153"/>
      <c r="AE428" s="153"/>
      <c r="AF428" s="153"/>
      <c r="AG428" s="153"/>
      <c r="AH428" s="153"/>
      <c r="AI428" s="153"/>
      <c r="AJ428" s="153"/>
      <c r="AK428" s="153"/>
      <c r="AL428" s="153"/>
      <c r="AM428" s="153"/>
      <c r="AN428" s="121"/>
      <c r="AO428" s="120"/>
      <c r="AP428" s="120"/>
      <c r="AQ428" s="120"/>
      <c r="AR428" s="154">
        <v>68.311819792457612</v>
      </c>
      <c r="AS428" s="120"/>
      <c r="AT428" s="121"/>
      <c r="AU428" s="121"/>
      <c r="AV428" s="121"/>
      <c r="AW428" s="133">
        <v>3.0972503852054349</v>
      </c>
      <c r="AX428" s="119"/>
      <c r="AY428" s="120"/>
      <c r="AZ428" s="121"/>
      <c r="BA428" s="120"/>
      <c r="BB428" s="121"/>
      <c r="BC428" s="121"/>
      <c r="BD428" s="121"/>
      <c r="BE428" s="120"/>
      <c r="BF428" s="120"/>
      <c r="BG428" s="120"/>
      <c r="BH428" s="120"/>
      <c r="BI428" s="119"/>
      <c r="BJ428" s="119"/>
      <c r="BK428" s="121"/>
      <c r="BL428" s="121"/>
      <c r="BM428" s="121"/>
      <c r="BN428" s="121"/>
      <c r="BO428" s="121"/>
      <c r="BP428" s="121"/>
      <c r="BQ428" s="121"/>
      <c r="BR428" s="121"/>
      <c r="BS428" s="134"/>
      <c r="BT428" s="109"/>
      <c r="BU428" s="135">
        <f>VLOOKUP(D428,EXPLORACION!$A$2:$P$529,15,FALSE)</f>
        <v>4961111.1194000002</v>
      </c>
      <c r="BV428" s="135">
        <f>VLOOKUP(D428,EXPLORACION!$A$2:$P$529,16,FALSE)</f>
        <v>2172061.8585000001</v>
      </c>
    </row>
    <row r="429" spans="1:74" s="123" customFormat="1" hidden="1">
      <c r="A429" s="130" t="str">
        <f t="shared" si="72"/>
        <v>APP10P5E4M6</v>
      </c>
      <c r="B429" s="130" t="str">
        <f t="shared" si="73"/>
        <v>APP10P5E4</v>
      </c>
      <c r="C429" s="130" t="str">
        <f t="shared" si="68"/>
        <v>APP10P5M6</v>
      </c>
      <c r="D429" s="130" t="str">
        <f t="shared" si="69"/>
        <v>APP10P5</v>
      </c>
      <c r="E429" s="130" t="str">
        <f t="shared" si="70"/>
        <v>APP10</v>
      </c>
      <c r="F429" s="131" t="s">
        <v>654</v>
      </c>
      <c r="G429" s="131">
        <v>10</v>
      </c>
      <c r="H429" s="109">
        <v>5</v>
      </c>
      <c r="I429" s="109" t="s">
        <v>8</v>
      </c>
      <c r="J429" s="109">
        <v>4</v>
      </c>
      <c r="K429" s="109">
        <v>6</v>
      </c>
      <c r="L429" s="109"/>
      <c r="M429" s="137">
        <v>6</v>
      </c>
      <c r="N429" s="151">
        <v>6.3</v>
      </c>
      <c r="O429" s="132">
        <f t="shared" si="71"/>
        <v>6.15</v>
      </c>
      <c r="P429" s="151" t="s">
        <v>284</v>
      </c>
      <c r="Q429" s="119">
        <v>20.015163002274448</v>
      </c>
      <c r="R429" s="146">
        <v>39.746106277336317</v>
      </c>
      <c r="S429" s="146">
        <v>22.994210090984264</v>
      </c>
      <c r="T429" s="146">
        <v>16.751896186352052</v>
      </c>
      <c r="U429" s="146">
        <v>2.1743789503201465</v>
      </c>
      <c r="V429" s="146">
        <v>1.8117535284095219</v>
      </c>
      <c r="W429" s="152"/>
      <c r="X429" s="153"/>
      <c r="Y429" s="153"/>
      <c r="Z429" s="153"/>
      <c r="AA429" s="153"/>
      <c r="AB429" s="153"/>
      <c r="AC429" s="153"/>
      <c r="AD429" s="153"/>
      <c r="AE429" s="153"/>
      <c r="AF429" s="153"/>
      <c r="AG429" s="153"/>
      <c r="AH429" s="153"/>
      <c r="AI429" s="153"/>
      <c r="AJ429" s="153"/>
      <c r="AK429" s="153"/>
      <c r="AL429" s="153"/>
      <c r="AM429" s="153"/>
      <c r="AN429" s="121"/>
      <c r="AO429" s="120"/>
      <c r="AP429" s="120"/>
      <c r="AQ429" s="120"/>
      <c r="AR429" s="154">
        <v>62.918818699510005</v>
      </c>
      <c r="AS429" s="120"/>
      <c r="AT429" s="121"/>
      <c r="AU429" s="121"/>
      <c r="AV429" s="121"/>
      <c r="AW429" s="133">
        <v>4.6324077548853628</v>
      </c>
      <c r="AX429" s="119"/>
      <c r="AY429" s="120"/>
      <c r="AZ429" s="121"/>
      <c r="BA429" s="120"/>
      <c r="BB429" s="121"/>
      <c r="BC429" s="121"/>
      <c r="BD429" s="121"/>
      <c r="BE429" s="120"/>
      <c r="BF429" s="120"/>
      <c r="BG429" s="120"/>
      <c r="BH429" s="120"/>
      <c r="BI429" s="119"/>
      <c r="BJ429" s="119"/>
      <c r="BK429" s="121"/>
      <c r="BL429" s="121"/>
      <c r="BM429" s="121"/>
      <c r="BN429" s="121"/>
      <c r="BO429" s="121"/>
      <c r="BP429" s="121"/>
      <c r="BQ429" s="121"/>
      <c r="BR429" s="121"/>
      <c r="BS429" s="134"/>
      <c r="BT429" s="109"/>
      <c r="BU429" s="135">
        <f>VLOOKUP(D429,EXPLORACION!$A$2:$P$529,15,FALSE)</f>
        <v>4961111.1194000002</v>
      </c>
      <c r="BV429" s="135">
        <f>VLOOKUP(D429,EXPLORACION!$A$2:$P$529,16,FALSE)</f>
        <v>2172061.8585000001</v>
      </c>
    </row>
    <row r="430" spans="1:74" s="123" customFormat="1" hidden="1">
      <c r="A430" s="130" t="str">
        <f t="shared" si="72"/>
        <v>APP10P5E3M3</v>
      </c>
      <c r="B430" s="130" t="str">
        <f t="shared" si="73"/>
        <v>APP10P5E3</v>
      </c>
      <c r="C430" s="130" t="str">
        <f t="shared" si="68"/>
        <v>APP10P5M3</v>
      </c>
      <c r="D430" s="130" t="str">
        <f t="shared" si="69"/>
        <v>APP10P5</v>
      </c>
      <c r="E430" s="130" t="str">
        <f t="shared" si="70"/>
        <v>APP10</v>
      </c>
      <c r="F430" s="131" t="s">
        <v>654</v>
      </c>
      <c r="G430" s="131">
        <v>10</v>
      </c>
      <c r="H430" s="109">
        <v>5</v>
      </c>
      <c r="I430" s="109" t="s">
        <v>8</v>
      </c>
      <c r="J430" s="109">
        <v>3</v>
      </c>
      <c r="K430" s="109">
        <v>3</v>
      </c>
      <c r="L430" s="109"/>
      <c r="M430" s="137">
        <v>2.6</v>
      </c>
      <c r="N430" s="151">
        <v>2.9</v>
      </c>
      <c r="O430" s="132">
        <f t="shared" si="71"/>
        <v>2.75</v>
      </c>
      <c r="P430" s="151" t="s">
        <v>286</v>
      </c>
      <c r="Q430" s="119">
        <v>19.769230769230774</v>
      </c>
      <c r="R430" s="146">
        <v>33.936061206384863</v>
      </c>
      <c r="S430" s="146">
        <v>18.946598390636428</v>
      </c>
      <c r="T430" s="146">
        <v>14.989462815748436</v>
      </c>
      <c r="U430" s="146">
        <v>2.089204391173872</v>
      </c>
      <c r="V430" s="146">
        <v>1.7443581943005997</v>
      </c>
      <c r="W430" s="152"/>
      <c r="X430" s="153"/>
      <c r="Y430" s="153"/>
      <c r="Z430" s="153"/>
      <c r="AA430" s="153"/>
      <c r="AB430" s="153"/>
      <c r="AC430" s="153"/>
      <c r="AD430" s="153"/>
      <c r="AE430" s="153"/>
      <c r="AF430" s="153"/>
      <c r="AG430" s="153"/>
      <c r="AH430" s="153"/>
      <c r="AI430" s="153"/>
      <c r="AJ430" s="153"/>
      <c r="AK430" s="153"/>
      <c r="AL430" s="153"/>
      <c r="AM430" s="153"/>
      <c r="AN430" s="121"/>
      <c r="AO430" s="120"/>
      <c r="AP430" s="120"/>
      <c r="AQ430" s="120"/>
      <c r="AR430" s="154">
        <v>47.136212624584715</v>
      </c>
      <c r="AS430" s="120"/>
      <c r="AT430" s="121"/>
      <c r="AU430" s="121"/>
      <c r="AV430" s="121"/>
      <c r="AW430" s="133">
        <v>2.8605743903020167</v>
      </c>
      <c r="AX430" s="119"/>
      <c r="AY430" s="120"/>
      <c r="AZ430" s="121"/>
      <c r="BA430" s="120"/>
      <c r="BB430" s="121"/>
      <c r="BC430" s="121"/>
      <c r="BD430" s="121"/>
      <c r="BE430" s="120"/>
      <c r="BF430" s="120"/>
      <c r="BG430" s="120"/>
      <c r="BH430" s="120"/>
      <c r="BI430" s="119"/>
      <c r="BJ430" s="119"/>
      <c r="BK430" s="121"/>
      <c r="BL430" s="121"/>
      <c r="BM430" s="121"/>
      <c r="BN430" s="121"/>
      <c r="BO430" s="121"/>
      <c r="BP430" s="121"/>
      <c r="BQ430" s="121"/>
      <c r="BR430" s="121"/>
      <c r="BS430" s="134"/>
      <c r="BT430" s="109"/>
      <c r="BU430" s="135">
        <f>VLOOKUP(D430,EXPLORACION!$A$2:$P$529,15,FALSE)</f>
        <v>4961111.1194000002</v>
      </c>
      <c r="BV430" s="135">
        <f>VLOOKUP(D430,EXPLORACION!$A$2:$P$529,16,FALSE)</f>
        <v>2172061.8585000001</v>
      </c>
    </row>
    <row r="431" spans="1:74" s="123" customFormat="1" hidden="1">
      <c r="A431" s="130" t="str">
        <f t="shared" si="72"/>
        <v>APP10P5E5M10</v>
      </c>
      <c r="B431" s="130" t="str">
        <f t="shared" si="73"/>
        <v>APP10P5E5</v>
      </c>
      <c r="C431" s="130" t="str">
        <f t="shared" si="68"/>
        <v>APP10P5M10</v>
      </c>
      <c r="D431" s="130" t="str">
        <f t="shared" si="69"/>
        <v>APP10P5</v>
      </c>
      <c r="E431" s="130" t="str">
        <f t="shared" si="70"/>
        <v>APP10</v>
      </c>
      <c r="F431" s="131" t="s">
        <v>654</v>
      </c>
      <c r="G431" s="131">
        <v>10</v>
      </c>
      <c r="H431" s="109">
        <v>5</v>
      </c>
      <c r="I431" s="109" t="s">
        <v>8</v>
      </c>
      <c r="J431" s="109">
        <v>5</v>
      </c>
      <c r="K431" s="109">
        <v>10</v>
      </c>
      <c r="L431" s="109"/>
      <c r="M431" s="137">
        <v>12</v>
      </c>
      <c r="N431" s="151">
        <v>12.3</v>
      </c>
      <c r="O431" s="132">
        <f t="shared" si="71"/>
        <v>12.15</v>
      </c>
      <c r="P431" s="151" t="s">
        <v>284</v>
      </c>
      <c r="Q431" s="119">
        <v>19.421860885275503</v>
      </c>
      <c r="R431" s="146">
        <v>36.791619433615438</v>
      </c>
      <c r="S431" s="146">
        <v>23.063683304647157</v>
      </c>
      <c r="T431" s="146">
        <v>13.727936128968281</v>
      </c>
      <c r="U431" s="146">
        <v>2.1236791565162947</v>
      </c>
      <c r="V431" s="146">
        <v>1.7783001711524495</v>
      </c>
      <c r="W431" s="152"/>
      <c r="X431" s="153"/>
      <c r="Y431" s="153"/>
      <c r="Z431" s="153"/>
      <c r="AA431" s="153"/>
      <c r="AB431" s="153"/>
      <c r="AC431" s="153"/>
      <c r="AD431" s="153"/>
      <c r="AE431" s="153"/>
      <c r="AF431" s="153"/>
      <c r="AG431" s="153"/>
      <c r="AH431" s="153"/>
      <c r="AI431" s="153"/>
      <c r="AJ431" s="153"/>
      <c r="AK431" s="153"/>
      <c r="AL431" s="153"/>
      <c r="AM431" s="153"/>
      <c r="AN431" s="121"/>
      <c r="AO431" s="120"/>
      <c r="AP431" s="120"/>
      <c r="AQ431" s="120"/>
      <c r="AR431" s="154">
        <v>62.334070796460175</v>
      </c>
      <c r="AS431" s="120"/>
      <c r="AT431" s="121"/>
      <c r="AU431" s="121"/>
      <c r="AV431" s="121"/>
      <c r="AW431" s="133">
        <v>3.3178100218286439</v>
      </c>
      <c r="AX431" s="119"/>
      <c r="AY431" s="120"/>
      <c r="AZ431" s="121"/>
      <c r="BA431" s="120"/>
      <c r="BB431" s="121"/>
      <c r="BC431" s="121"/>
      <c r="BD431" s="121"/>
      <c r="BE431" s="120"/>
      <c r="BF431" s="120"/>
      <c r="BG431" s="120"/>
      <c r="BH431" s="120"/>
      <c r="BI431" s="119"/>
      <c r="BJ431" s="119"/>
      <c r="BK431" s="121"/>
      <c r="BL431" s="121"/>
      <c r="BM431" s="121"/>
      <c r="BN431" s="121"/>
      <c r="BO431" s="121"/>
      <c r="BP431" s="121"/>
      <c r="BQ431" s="121"/>
      <c r="BR431" s="121"/>
      <c r="BS431" s="134"/>
      <c r="BT431" s="109"/>
      <c r="BU431" s="135">
        <f>VLOOKUP(D431,EXPLORACION!$A$2:$P$529,15,FALSE)</f>
        <v>4961111.1194000002</v>
      </c>
      <c r="BV431" s="135">
        <f>VLOOKUP(D431,EXPLORACION!$A$2:$P$529,16,FALSE)</f>
        <v>2172061.8585000001</v>
      </c>
    </row>
    <row r="432" spans="1:74" s="123" customFormat="1" hidden="1">
      <c r="A432" s="130" t="str">
        <f t="shared" si="72"/>
        <v>APP10P5E4M8</v>
      </c>
      <c r="B432" s="130" t="str">
        <f t="shared" si="73"/>
        <v>APP10P5E4</v>
      </c>
      <c r="C432" s="130" t="str">
        <f t="shared" si="68"/>
        <v>APP10P5M8</v>
      </c>
      <c r="D432" s="130" t="str">
        <f t="shared" si="69"/>
        <v>APP10P5</v>
      </c>
      <c r="E432" s="130" t="str">
        <f t="shared" si="70"/>
        <v>APP10</v>
      </c>
      <c r="F432" s="131" t="s">
        <v>654</v>
      </c>
      <c r="G432" s="131">
        <v>10</v>
      </c>
      <c r="H432" s="109">
        <v>5</v>
      </c>
      <c r="I432" s="109" t="s">
        <v>8</v>
      </c>
      <c r="J432" s="109">
        <v>4</v>
      </c>
      <c r="K432" s="109">
        <v>8</v>
      </c>
      <c r="L432" s="109"/>
      <c r="M432" s="137">
        <v>9</v>
      </c>
      <c r="N432" s="151">
        <v>9.3000000000000007</v>
      </c>
      <c r="O432" s="132">
        <f t="shared" si="71"/>
        <v>9.15</v>
      </c>
      <c r="P432" s="151" t="s">
        <v>284</v>
      </c>
      <c r="Q432" s="119">
        <v>18.624641833810909</v>
      </c>
      <c r="R432" s="146">
        <v>39.622138514697298</v>
      </c>
      <c r="S432" s="146">
        <v>23.234390992835209</v>
      </c>
      <c r="T432" s="146">
        <v>16.387747521862089</v>
      </c>
      <c r="U432" s="146">
        <v>2.1569485789347316</v>
      </c>
      <c r="V432" s="146">
        <v>1.8182972320005342</v>
      </c>
      <c r="W432" s="152"/>
      <c r="X432" s="153"/>
      <c r="Y432" s="153"/>
      <c r="Z432" s="153"/>
      <c r="AA432" s="153"/>
      <c r="AB432" s="153"/>
      <c r="AC432" s="153"/>
      <c r="AD432" s="153"/>
      <c r="AE432" s="153"/>
      <c r="AF432" s="153"/>
      <c r="AG432" s="153"/>
      <c r="AH432" s="153"/>
      <c r="AI432" s="153"/>
      <c r="AJ432" s="153"/>
      <c r="AK432" s="153"/>
      <c r="AL432" s="153"/>
      <c r="AM432" s="153"/>
      <c r="AN432" s="121"/>
      <c r="AO432" s="120"/>
      <c r="AP432" s="120"/>
      <c r="AQ432" s="120"/>
      <c r="AR432" s="154">
        <v>67.869385857881596</v>
      </c>
      <c r="AS432" s="120"/>
      <c r="AT432" s="121"/>
      <c r="AU432" s="121"/>
      <c r="AV432" s="121"/>
      <c r="AW432" s="133">
        <v>6.6936916164266691</v>
      </c>
      <c r="AX432" s="119"/>
      <c r="AY432" s="120"/>
      <c r="AZ432" s="121"/>
      <c r="BA432" s="120"/>
      <c r="BB432" s="121"/>
      <c r="BC432" s="121"/>
      <c r="BD432" s="121"/>
      <c r="BE432" s="120"/>
      <c r="BF432" s="120"/>
      <c r="BG432" s="120"/>
      <c r="BH432" s="120"/>
      <c r="BI432" s="119"/>
      <c r="BJ432" s="119"/>
      <c r="BK432" s="121"/>
      <c r="BL432" s="121"/>
      <c r="BM432" s="121"/>
      <c r="BN432" s="121"/>
      <c r="BO432" s="121"/>
      <c r="BP432" s="121"/>
      <c r="BQ432" s="121"/>
      <c r="BR432" s="121"/>
      <c r="BS432" s="134"/>
      <c r="BT432" s="109"/>
      <c r="BU432" s="135">
        <f>VLOOKUP(D432,EXPLORACION!$A$2:$P$529,15,FALSE)</f>
        <v>4961111.1194000002</v>
      </c>
      <c r="BV432" s="135">
        <f>VLOOKUP(D432,EXPLORACION!$A$2:$P$529,16,FALSE)</f>
        <v>2172061.8585000001</v>
      </c>
    </row>
    <row r="433" spans="1:74" s="123" customFormat="1" hidden="1">
      <c r="A433" s="130" t="str">
        <f t="shared" si="72"/>
        <v>APP10P5E4M7</v>
      </c>
      <c r="B433" s="130" t="str">
        <f t="shared" si="73"/>
        <v>APP10P5E4</v>
      </c>
      <c r="C433" s="130" t="str">
        <f t="shared" si="68"/>
        <v>APP10P5M7</v>
      </c>
      <c r="D433" s="130" t="str">
        <f t="shared" si="69"/>
        <v>APP10P5</v>
      </c>
      <c r="E433" s="130" t="str">
        <f t="shared" si="70"/>
        <v>APP10</v>
      </c>
      <c r="F433" s="131" t="s">
        <v>654</v>
      </c>
      <c r="G433" s="131">
        <v>10</v>
      </c>
      <c r="H433" s="109">
        <v>5</v>
      </c>
      <c r="I433" s="109" t="s">
        <v>8</v>
      </c>
      <c r="J433" s="109">
        <v>4</v>
      </c>
      <c r="K433" s="109">
        <v>7</v>
      </c>
      <c r="L433" s="109"/>
      <c r="M433" s="137">
        <v>7.5</v>
      </c>
      <c r="N433" s="151">
        <v>7.8</v>
      </c>
      <c r="O433" s="132">
        <f t="shared" si="71"/>
        <v>7.65</v>
      </c>
      <c r="P433" s="151" t="s">
        <v>284</v>
      </c>
      <c r="Q433" s="119">
        <v>18.579743888242135</v>
      </c>
      <c r="R433" s="146">
        <v>37.053270466933085</v>
      </c>
      <c r="S433" s="146">
        <v>21.41393442622951</v>
      </c>
      <c r="T433" s="146">
        <v>15.639336040703576</v>
      </c>
      <c r="U433" s="146">
        <v>2.1022803406679209</v>
      </c>
      <c r="V433" s="146">
        <v>1.7728831853855727</v>
      </c>
      <c r="W433" s="152"/>
      <c r="X433" s="153"/>
      <c r="Y433" s="153"/>
      <c r="Z433" s="153"/>
      <c r="AA433" s="153"/>
      <c r="AB433" s="153"/>
      <c r="AC433" s="153"/>
      <c r="AD433" s="153"/>
      <c r="AE433" s="153"/>
      <c r="AF433" s="153"/>
      <c r="AG433" s="153"/>
      <c r="AH433" s="153"/>
      <c r="AI433" s="153"/>
      <c r="AJ433" s="153"/>
      <c r="AK433" s="153"/>
      <c r="AL433" s="153"/>
      <c r="AM433" s="153"/>
      <c r="AN433" s="121"/>
      <c r="AO433" s="120"/>
      <c r="AP433" s="120"/>
      <c r="AQ433" s="120"/>
      <c r="AR433" s="154">
        <v>65.167759352101811</v>
      </c>
      <c r="AS433" s="120"/>
      <c r="AT433" s="121"/>
      <c r="AU433" s="121"/>
      <c r="AV433" s="121"/>
      <c r="AW433" s="133">
        <v>4.6517788250781278</v>
      </c>
      <c r="AX433" s="119"/>
      <c r="AY433" s="120"/>
      <c r="AZ433" s="121"/>
      <c r="BA433" s="120"/>
      <c r="BB433" s="121"/>
      <c r="BC433" s="121"/>
      <c r="BD433" s="121"/>
      <c r="BE433" s="120"/>
      <c r="BF433" s="120"/>
      <c r="BG433" s="120"/>
      <c r="BH433" s="120"/>
      <c r="BI433" s="119"/>
      <c r="BJ433" s="119"/>
      <c r="BK433" s="121"/>
      <c r="BL433" s="121"/>
      <c r="BM433" s="121"/>
      <c r="BN433" s="121"/>
      <c r="BO433" s="121"/>
      <c r="BP433" s="121"/>
      <c r="BQ433" s="121"/>
      <c r="BR433" s="121"/>
      <c r="BS433" s="134"/>
      <c r="BT433" s="109"/>
      <c r="BU433" s="135">
        <f>VLOOKUP(D433,EXPLORACION!$A$2:$P$529,15,FALSE)</f>
        <v>4961111.1194000002</v>
      </c>
      <c r="BV433" s="135">
        <f>VLOOKUP(D433,EXPLORACION!$A$2:$P$529,16,FALSE)</f>
        <v>2172061.8585000001</v>
      </c>
    </row>
    <row r="434" spans="1:74" s="123" customFormat="1" hidden="1">
      <c r="A434" s="130" t="str">
        <f t="shared" si="72"/>
        <v>APP10P4E4M8</v>
      </c>
      <c r="B434" s="130" t="str">
        <f t="shared" si="73"/>
        <v>APP10P4E4</v>
      </c>
      <c r="C434" s="130" t="str">
        <f t="shared" si="68"/>
        <v>APP10P4M8</v>
      </c>
      <c r="D434" s="130" t="str">
        <f t="shared" si="69"/>
        <v>APP10P4</v>
      </c>
      <c r="E434" s="130" t="str">
        <f t="shared" si="70"/>
        <v>APP10</v>
      </c>
      <c r="F434" s="131" t="s">
        <v>654</v>
      </c>
      <c r="G434" s="131">
        <v>10</v>
      </c>
      <c r="H434" s="109">
        <v>4</v>
      </c>
      <c r="I434" s="109" t="s">
        <v>8</v>
      </c>
      <c r="J434" s="109">
        <v>4</v>
      </c>
      <c r="K434" s="109">
        <v>8</v>
      </c>
      <c r="L434" s="109"/>
      <c r="M434" s="137">
        <v>9</v>
      </c>
      <c r="N434" s="151">
        <v>9.3000000000000007</v>
      </c>
      <c r="O434" s="132">
        <f t="shared" si="71"/>
        <v>9.15</v>
      </c>
      <c r="P434" s="151" t="s">
        <v>284</v>
      </c>
      <c r="Q434" s="137">
        <v>17.730966992867803</v>
      </c>
      <c r="R434" s="151">
        <v>37.768416815484159</v>
      </c>
      <c r="S434" s="151">
        <v>22.85714285714284</v>
      </c>
      <c r="T434" s="151">
        <v>14.911273958341319</v>
      </c>
      <c r="U434" s="151">
        <v>2.0983848553488453</v>
      </c>
      <c r="V434" s="151">
        <v>1.7823559161592264</v>
      </c>
      <c r="W434" s="151"/>
      <c r="X434" s="151"/>
      <c r="Y434" s="151"/>
      <c r="Z434" s="151"/>
      <c r="AA434" s="151"/>
      <c r="AB434" s="151"/>
      <c r="AC434" s="151"/>
      <c r="AD434" s="151"/>
      <c r="AE434" s="151"/>
      <c r="AF434" s="151"/>
      <c r="AG434" s="151"/>
      <c r="AH434" s="151"/>
      <c r="AI434" s="151"/>
      <c r="AJ434" s="151"/>
      <c r="AK434" s="151"/>
      <c r="AL434" s="153"/>
      <c r="AM434" s="153"/>
      <c r="AN434" s="121"/>
      <c r="AO434" s="120"/>
      <c r="AP434" s="120"/>
      <c r="AQ434" s="120"/>
      <c r="AR434" s="154">
        <v>58.211689278149869</v>
      </c>
      <c r="AS434" s="120"/>
      <c r="AT434" s="121"/>
      <c r="AU434" s="121"/>
      <c r="AV434" s="121"/>
      <c r="AW434" s="133">
        <v>5.914673279896113</v>
      </c>
      <c r="AX434" s="119"/>
      <c r="AY434" s="120"/>
      <c r="AZ434" s="121"/>
      <c r="BA434" s="120"/>
      <c r="BB434" s="121"/>
      <c r="BC434" s="121"/>
      <c r="BD434" s="121"/>
      <c r="BE434" s="120"/>
      <c r="BF434" s="120"/>
      <c r="BG434" s="120"/>
      <c r="BH434" s="120"/>
      <c r="BI434" s="119"/>
      <c r="BJ434" s="119"/>
      <c r="BK434" s="121"/>
      <c r="BL434" s="121"/>
      <c r="BM434" s="121"/>
      <c r="BN434" s="121"/>
      <c r="BO434" s="121"/>
      <c r="BP434" s="121"/>
      <c r="BQ434" s="121"/>
      <c r="BR434" s="121"/>
      <c r="BS434" s="134"/>
      <c r="BT434" s="109"/>
      <c r="BU434" s="135">
        <f>VLOOKUP(D434,EXPLORACION!$A$2:$P$529,15,FALSE)</f>
        <v>4961111.1194000002</v>
      </c>
      <c r="BV434" s="135">
        <f>VLOOKUP(D434,EXPLORACION!$A$2:$P$529,16,FALSE)</f>
        <v>2172061.8585000001</v>
      </c>
    </row>
    <row r="435" spans="1:74" s="123" customFormat="1" hidden="1">
      <c r="A435" s="130" t="str">
        <f t="shared" si="72"/>
        <v>APP10P4E1M1</v>
      </c>
      <c r="B435" s="130" t="str">
        <f t="shared" si="73"/>
        <v>APP10P4E1</v>
      </c>
      <c r="C435" s="130" t="str">
        <f t="shared" si="68"/>
        <v>APP10P4M1</v>
      </c>
      <c r="D435" s="130" t="str">
        <f t="shared" si="69"/>
        <v>APP10P4</v>
      </c>
      <c r="E435" s="130" t="str">
        <f t="shared" si="70"/>
        <v>APP10</v>
      </c>
      <c r="F435" s="131" t="s">
        <v>654</v>
      </c>
      <c r="G435" s="131">
        <v>10</v>
      </c>
      <c r="H435" s="109">
        <v>4</v>
      </c>
      <c r="I435" s="109" t="s">
        <v>8</v>
      </c>
      <c r="J435" s="109">
        <v>1</v>
      </c>
      <c r="K435" s="109">
        <v>1</v>
      </c>
      <c r="L435" s="109"/>
      <c r="M435" s="137">
        <v>0.6</v>
      </c>
      <c r="N435" s="151">
        <v>0.9</v>
      </c>
      <c r="O435" s="132">
        <f t="shared" si="71"/>
        <v>0.75</v>
      </c>
      <c r="P435" s="151" t="s">
        <v>284</v>
      </c>
      <c r="Q435" s="137">
        <v>16.328413284132836</v>
      </c>
      <c r="R435" s="151">
        <v>38.397232579846076</v>
      </c>
      <c r="S435" s="151">
        <v>21.184320266889102</v>
      </c>
      <c r="T435" s="151">
        <v>17.212912312956973</v>
      </c>
      <c r="U435" s="151">
        <v>2.1056366633583816</v>
      </c>
      <c r="V435" s="151">
        <v>1.8100794156070465</v>
      </c>
      <c r="W435" s="151"/>
      <c r="X435" s="151"/>
      <c r="Y435" s="151"/>
      <c r="Z435" s="151"/>
      <c r="AA435" s="151"/>
      <c r="AB435" s="151"/>
      <c r="AC435" s="151"/>
      <c r="AD435" s="151"/>
      <c r="AE435" s="151"/>
      <c r="AF435" s="151"/>
      <c r="AG435" s="151"/>
      <c r="AH435" s="151"/>
      <c r="AI435" s="151"/>
      <c r="AJ435" s="151"/>
      <c r="AK435" s="151"/>
      <c r="AL435" s="153"/>
      <c r="AM435" s="153"/>
      <c r="AN435" s="121"/>
      <c r="AO435" s="120"/>
      <c r="AP435" s="120"/>
      <c r="AQ435" s="120"/>
      <c r="AR435" s="154">
        <v>60.043870750021085</v>
      </c>
      <c r="AS435" s="120"/>
      <c r="AT435" s="121"/>
      <c r="AU435" s="121"/>
      <c r="AV435" s="121"/>
      <c r="AW435" s="133">
        <v>11.419138716920198</v>
      </c>
      <c r="AX435" s="119"/>
      <c r="AY435" s="120"/>
      <c r="AZ435" s="121"/>
      <c r="BA435" s="120"/>
      <c r="BB435" s="121"/>
      <c r="BC435" s="121"/>
      <c r="BD435" s="121"/>
      <c r="BE435" s="120"/>
      <c r="BF435" s="120"/>
      <c r="BG435" s="120"/>
      <c r="BH435" s="120"/>
      <c r="BI435" s="119"/>
      <c r="BJ435" s="119"/>
      <c r="BK435" s="121"/>
      <c r="BL435" s="121"/>
      <c r="BM435" s="121"/>
      <c r="BN435" s="121"/>
      <c r="BO435" s="121"/>
      <c r="BP435" s="121"/>
      <c r="BQ435" s="121"/>
      <c r="BR435" s="121"/>
      <c r="BS435" s="134"/>
      <c r="BT435" s="109"/>
      <c r="BU435" s="135">
        <f>VLOOKUP(D435,EXPLORACION!$A$2:$P$529,15,FALSE)</f>
        <v>4961111.1194000002</v>
      </c>
      <c r="BV435" s="135">
        <f>VLOOKUP(D435,EXPLORACION!$A$2:$P$529,16,FALSE)</f>
        <v>2172061.8585000001</v>
      </c>
    </row>
    <row r="436" spans="1:74" s="123" customFormat="1" hidden="1">
      <c r="A436" s="130" t="str">
        <f t="shared" si="72"/>
        <v>APP10P4E5M9</v>
      </c>
      <c r="B436" s="130" t="str">
        <f t="shared" si="73"/>
        <v>APP10P4E5</v>
      </c>
      <c r="C436" s="130" t="str">
        <f t="shared" si="68"/>
        <v>APP10P4M9</v>
      </c>
      <c r="D436" s="130" t="str">
        <f t="shared" si="69"/>
        <v>APP10P4</v>
      </c>
      <c r="E436" s="130" t="str">
        <f t="shared" si="70"/>
        <v>APP10</v>
      </c>
      <c r="F436" s="131" t="s">
        <v>654</v>
      </c>
      <c r="G436" s="131">
        <v>10</v>
      </c>
      <c r="H436" s="109">
        <v>4</v>
      </c>
      <c r="I436" s="109" t="s">
        <v>8</v>
      </c>
      <c r="J436" s="109">
        <v>5</v>
      </c>
      <c r="K436" s="109">
        <v>9</v>
      </c>
      <c r="L436" s="109"/>
      <c r="M436" s="137">
        <v>10.5</v>
      </c>
      <c r="N436" s="151">
        <v>10.8</v>
      </c>
      <c r="O436" s="132">
        <f t="shared" si="71"/>
        <v>10.65</v>
      </c>
      <c r="P436" s="151" t="s">
        <v>284</v>
      </c>
      <c r="Q436" s="137">
        <v>16.233631261691961</v>
      </c>
      <c r="R436" s="151">
        <v>34.374748666847267</v>
      </c>
      <c r="S436" s="151">
        <v>20.485175202156309</v>
      </c>
      <c r="T436" s="151">
        <v>13.889573464690958</v>
      </c>
      <c r="U436" s="151">
        <v>2.1441243151450227</v>
      </c>
      <c r="V436" s="151">
        <v>1.8446677539632872</v>
      </c>
      <c r="W436" s="151"/>
      <c r="X436" s="151"/>
      <c r="Y436" s="151"/>
      <c r="Z436" s="151"/>
      <c r="AA436" s="151"/>
      <c r="AB436" s="151"/>
      <c r="AC436" s="151"/>
      <c r="AD436" s="151"/>
      <c r="AE436" s="151"/>
      <c r="AF436" s="151"/>
      <c r="AG436" s="151"/>
      <c r="AH436" s="151"/>
      <c r="AI436" s="151"/>
      <c r="AJ436" s="151"/>
      <c r="AK436" s="151"/>
      <c r="AL436" s="153"/>
      <c r="AM436" s="153"/>
      <c r="AN436" s="121"/>
      <c r="AO436" s="120"/>
      <c r="AP436" s="120"/>
      <c r="AQ436" s="120"/>
      <c r="AR436" s="154">
        <v>53.958036764250785</v>
      </c>
      <c r="AS436" s="120"/>
      <c r="AT436" s="121"/>
      <c r="AU436" s="121"/>
      <c r="AV436" s="121"/>
      <c r="AW436" s="133">
        <v>5.7985871449472315</v>
      </c>
      <c r="AX436" s="119"/>
      <c r="AY436" s="120"/>
      <c r="AZ436" s="121"/>
      <c r="BA436" s="120"/>
      <c r="BB436" s="121"/>
      <c r="BC436" s="121"/>
      <c r="BD436" s="121"/>
      <c r="BE436" s="120"/>
      <c r="BF436" s="120"/>
      <c r="BG436" s="120"/>
      <c r="BH436" s="120"/>
      <c r="BI436" s="119"/>
      <c r="BJ436" s="119"/>
      <c r="BK436" s="121"/>
      <c r="BL436" s="121"/>
      <c r="BM436" s="121"/>
      <c r="BN436" s="121"/>
      <c r="BO436" s="121"/>
      <c r="BP436" s="121"/>
      <c r="BQ436" s="121"/>
      <c r="BR436" s="121"/>
      <c r="BS436" s="134"/>
      <c r="BT436" s="109"/>
      <c r="BU436" s="135">
        <f>VLOOKUP(D436,EXPLORACION!$A$2:$P$529,15,FALSE)</f>
        <v>4961111.1194000002</v>
      </c>
      <c r="BV436" s="135">
        <f>VLOOKUP(D436,EXPLORACION!$A$2:$P$529,16,FALSE)</f>
        <v>2172061.8585000001</v>
      </c>
    </row>
    <row r="437" spans="1:74" s="123" customFormat="1" hidden="1">
      <c r="A437" s="130" t="str">
        <f t="shared" si="72"/>
        <v>APP10P4E4M6</v>
      </c>
      <c r="B437" s="130" t="str">
        <f t="shared" si="73"/>
        <v>APP10P4E4</v>
      </c>
      <c r="C437" s="130" t="str">
        <f t="shared" si="68"/>
        <v>APP10P4M6</v>
      </c>
      <c r="D437" s="130" t="str">
        <f t="shared" si="69"/>
        <v>APP10P4</v>
      </c>
      <c r="E437" s="130" t="str">
        <f t="shared" si="70"/>
        <v>APP10</v>
      </c>
      <c r="F437" s="131" t="s">
        <v>654</v>
      </c>
      <c r="G437" s="131">
        <v>10</v>
      </c>
      <c r="H437" s="109">
        <v>4</v>
      </c>
      <c r="I437" s="109" t="s">
        <v>8</v>
      </c>
      <c r="J437" s="109">
        <v>4</v>
      </c>
      <c r="K437" s="109">
        <v>6</v>
      </c>
      <c r="L437" s="109"/>
      <c r="M437" s="137">
        <v>6</v>
      </c>
      <c r="N437" s="151">
        <v>6.3</v>
      </c>
      <c r="O437" s="132">
        <f t="shared" si="71"/>
        <v>6.15</v>
      </c>
      <c r="P437" s="151" t="s">
        <v>286</v>
      </c>
      <c r="Q437" s="137">
        <v>16.197738627399431</v>
      </c>
      <c r="R437" s="151">
        <v>32.186910972853852</v>
      </c>
      <c r="S437" s="151">
        <v>20.781134856300664</v>
      </c>
      <c r="T437" s="151">
        <v>11.405776116553188</v>
      </c>
      <c r="U437" s="151">
        <v>2.1468817923402401</v>
      </c>
      <c r="V437" s="151">
        <v>1.8476106486241077</v>
      </c>
      <c r="W437" s="151"/>
      <c r="X437" s="151"/>
      <c r="Y437" s="151"/>
      <c r="Z437" s="151"/>
      <c r="AA437" s="151"/>
      <c r="AB437" s="151"/>
      <c r="AC437" s="151"/>
      <c r="AD437" s="151"/>
      <c r="AE437" s="151"/>
      <c r="AF437" s="151"/>
      <c r="AG437" s="151"/>
      <c r="AH437" s="151"/>
      <c r="AI437" s="151"/>
      <c r="AJ437" s="151"/>
      <c r="AK437" s="151"/>
      <c r="AL437" s="153"/>
      <c r="AM437" s="153"/>
      <c r="AN437" s="121"/>
      <c r="AO437" s="120"/>
      <c r="AP437" s="120"/>
      <c r="AQ437" s="120"/>
      <c r="AR437" s="154">
        <v>52.423216162559847</v>
      </c>
      <c r="AS437" s="120"/>
      <c r="AT437" s="121"/>
      <c r="AU437" s="121"/>
      <c r="AV437" s="121"/>
      <c r="AW437" s="133">
        <v>4.9887573112840071</v>
      </c>
      <c r="AX437" s="119"/>
      <c r="AY437" s="120"/>
      <c r="AZ437" s="121"/>
      <c r="BA437" s="120"/>
      <c r="BB437" s="121"/>
      <c r="BC437" s="121"/>
      <c r="BD437" s="121"/>
      <c r="BE437" s="120"/>
      <c r="BF437" s="120"/>
      <c r="BG437" s="120"/>
      <c r="BH437" s="120"/>
      <c r="BI437" s="119"/>
      <c r="BJ437" s="119"/>
      <c r="BK437" s="121"/>
      <c r="BL437" s="121"/>
      <c r="BM437" s="121"/>
      <c r="BN437" s="121"/>
      <c r="BO437" s="121"/>
      <c r="BP437" s="121"/>
      <c r="BQ437" s="121"/>
      <c r="BR437" s="121"/>
      <c r="BS437" s="134"/>
      <c r="BT437" s="109"/>
      <c r="BU437" s="135">
        <f>VLOOKUP(D437,EXPLORACION!$A$2:$P$529,15,FALSE)</f>
        <v>4961111.1194000002</v>
      </c>
      <c r="BV437" s="135">
        <f>VLOOKUP(D437,EXPLORACION!$A$2:$P$529,16,FALSE)</f>
        <v>2172061.8585000001</v>
      </c>
    </row>
    <row r="438" spans="1:74" s="123" customFormat="1" hidden="1">
      <c r="A438" s="130" t="str">
        <f t="shared" si="72"/>
        <v>APP10P4E5M10</v>
      </c>
      <c r="B438" s="130" t="str">
        <f t="shared" si="73"/>
        <v>APP10P4E5</v>
      </c>
      <c r="C438" s="130" t="str">
        <f t="shared" si="68"/>
        <v>APP10P4M10</v>
      </c>
      <c r="D438" s="130" t="str">
        <f t="shared" si="69"/>
        <v>APP10P4</v>
      </c>
      <c r="E438" s="130" t="str">
        <f t="shared" si="70"/>
        <v>APP10</v>
      </c>
      <c r="F438" s="131" t="s">
        <v>654</v>
      </c>
      <c r="G438" s="131">
        <v>10</v>
      </c>
      <c r="H438" s="109">
        <v>4</v>
      </c>
      <c r="I438" s="109" t="s">
        <v>8</v>
      </c>
      <c r="J438" s="109">
        <v>5</v>
      </c>
      <c r="K438" s="109">
        <v>10</v>
      </c>
      <c r="L438" s="109"/>
      <c r="M438" s="137">
        <v>12</v>
      </c>
      <c r="N438" s="151">
        <v>12.3</v>
      </c>
      <c r="O438" s="132">
        <f t="shared" si="71"/>
        <v>12.15</v>
      </c>
      <c r="P438" s="151" t="s">
        <v>284</v>
      </c>
      <c r="Q438" s="137">
        <v>15.81227436823103</v>
      </c>
      <c r="R438" s="151">
        <v>38.291597576396981</v>
      </c>
      <c r="S438" s="151">
        <v>22.445695897023324</v>
      </c>
      <c r="T438" s="151">
        <v>15.845901679373657</v>
      </c>
      <c r="U438" s="151">
        <v>2.1967026636810929</v>
      </c>
      <c r="V438" s="151">
        <v>1.8967787962583007</v>
      </c>
      <c r="W438" s="151"/>
      <c r="X438" s="151"/>
      <c r="Y438" s="151"/>
      <c r="Z438" s="151"/>
      <c r="AA438" s="151"/>
      <c r="AB438" s="151"/>
      <c r="AC438" s="151"/>
      <c r="AD438" s="151"/>
      <c r="AE438" s="151"/>
      <c r="AF438" s="151"/>
      <c r="AG438" s="151"/>
      <c r="AH438" s="151"/>
      <c r="AI438" s="151"/>
      <c r="AJ438" s="151"/>
      <c r="AK438" s="151"/>
      <c r="AL438" s="153"/>
      <c r="AM438" s="153"/>
      <c r="AN438" s="121"/>
      <c r="AO438" s="120"/>
      <c r="AP438" s="120"/>
      <c r="AQ438" s="120"/>
      <c r="AR438" s="154">
        <v>91.993530125353828</v>
      </c>
      <c r="AS438" s="120"/>
      <c r="AT438" s="121"/>
      <c r="AU438" s="121"/>
      <c r="AV438" s="121"/>
      <c r="AW438" s="133">
        <v>7.0055071911102367</v>
      </c>
      <c r="AX438" s="119"/>
      <c r="AY438" s="120"/>
      <c r="AZ438" s="121"/>
      <c r="BA438" s="120"/>
      <c r="BB438" s="121"/>
      <c r="BC438" s="121"/>
      <c r="BD438" s="121"/>
      <c r="BE438" s="120"/>
      <c r="BF438" s="120"/>
      <c r="BG438" s="120"/>
      <c r="BH438" s="120"/>
      <c r="BI438" s="119"/>
      <c r="BJ438" s="119"/>
      <c r="BK438" s="121"/>
      <c r="BL438" s="121"/>
      <c r="BM438" s="121"/>
      <c r="BN438" s="121"/>
      <c r="BO438" s="121"/>
      <c r="BP438" s="121"/>
      <c r="BQ438" s="121"/>
      <c r="BR438" s="121"/>
      <c r="BS438" s="134"/>
      <c r="BT438" s="109"/>
      <c r="BU438" s="135">
        <f>VLOOKUP(D438,EXPLORACION!$A$2:$P$529,15,FALSE)</f>
        <v>4961111.1194000002</v>
      </c>
      <c r="BV438" s="135">
        <f>VLOOKUP(D438,EXPLORACION!$A$2:$P$529,16,FALSE)</f>
        <v>2172061.8585000001</v>
      </c>
    </row>
    <row r="439" spans="1:74" s="123" customFormat="1" hidden="1">
      <c r="A439" s="130" t="str">
        <f t="shared" si="72"/>
        <v>APP10P4E3M3</v>
      </c>
      <c r="B439" s="130" t="str">
        <f t="shared" si="73"/>
        <v>APP10P4E3</v>
      </c>
      <c r="C439" s="130" t="str">
        <f t="shared" si="68"/>
        <v>APP10P4M3</v>
      </c>
      <c r="D439" s="130" t="str">
        <f t="shared" si="69"/>
        <v>APP10P4</v>
      </c>
      <c r="E439" s="130" t="str">
        <f t="shared" si="70"/>
        <v>APP10</v>
      </c>
      <c r="F439" s="131" t="s">
        <v>654</v>
      </c>
      <c r="G439" s="131">
        <v>10</v>
      </c>
      <c r="H439" s="109">
        <v>4</v>
      </c>
      <c r="I439" s="109" t="s">
        <v>8</v>
      </c>
      <c r="J439" s="109">
        <v>3</v>
      </c>
      <c r="K439" s="109">
        <v>3</v>
      </c>
      <c r="L439" s="109"/>
      <c r="M439" s="137">
        <v>2.6</v>
      </c>
      <c r="N439" s="151">
        <v>2.9</v>
      </c>
      <c r="O439" s="132">
        <f t="shared" si="71"/>
        <v>2.75</v>
      </c>
      <c r="P439" s="151" t="s">
        <v>284</v>
      </c>
      <c r="Q439" s="137">
        <v>15.182341650671777</v>
      </c>
      <c r="R439" s="151">
        <v>33.247976663720834</v>
      </c>
      <c r="S439" s="151">
        <v>17.777777777777782</v>
      </c>
      <c r="T439" s="151">
        <v>15.470198885943052</v>
      </c>
      <c r="U439" s="151">
        <v>2.2334441454010148</v>
      </c>
      <c r="V439" s="151">
        <v>1.9390508244524725</v>
      </c>
      <c r="W439" s="151"/>
      <c r="X439" s="151"/>
      <c r="Y439" s="151"/>
      <c r="Z439" s="151"/>
      <c r="AA439" s="151"/>
      <c r="AB439" s="151"/>
      <c r="AC439" s="151"/>
      <c r="AD439" s="151"/>
      <c r="AE439" s="151"/>
      <c r="AF439" s="151"/>
      <c r="AG439" s="151"/>
      <c r="AH439" s="151"/>
      <c r="AI439" s="151"/>
      <c r="AJ439" s="151"/>
      <c r="AK439" s="151"/>
      <c r="AL439" s="153"/>
      <c r="AM439" s="153"/>
      <c r="AN439" s="121"/>
      <c r="AO439" s="120"/>
      <c r="AP439" s="120"/>
      <c r="AQ439" s="120"/>
      <c r="AR439" s="154">
        <v>52.471195617956312</v>
      </c>
      <c r="AS439" s="120"/>
      <c r="AT439" s="121"/>
      <c r="AU439" s="121"/>
      <c r="AV439" s="121"/>
      <c r="AW439" s="133">
        <v>4.9313265763060921</v>
      </c>
      <c r="AX439" s="119"/>
      <c r="AY439" s="120"/>
      <c r="AZ439" s="121"/>
      <c r="BA439" s="120"/>
      <c r="BB439" s="121"/>
      <c r="BC439" s="121"/>
      <c r="BD439" s="121"/>
      <c r="BE439" s="120"/>
      <c r="BF439" s="120"/>
      <c r="BG439" s="120"/>
      <c r="BH439" s="120"/>
      <c r="BI439" s="119"/>
      <c r="BJ439" s="119"/>
      <c r="BK439" s="121"/>
      <c r="BL439" s="121"/>
      <c r="BM439" s="121"/>
      <c r="BN439" s="121"/>
      <c r="BO439" s="121"/>
      <c r="BP439" s="121"/>
      <c r="BQ439" s="121"/>
      <c r="BR439" s="121"/>
      <c r="BS439" s="134"/>
      <c r="BT439" s="109"/>
      <c r="BU439" s="135">
        <f>VLOOKUP(D439,EXPLORACION!$A$2:$P$529,15,FALSE)</f>
        <v>4961111.1194000002</v>
      </c>
      <c r="BV439" s="135">
        <f>VLOOKUP(D439,EXPLORACION!$A$2:$P$529,16,FALSE)</f>
        <v>2172061.8585000001</v>
      </c>
    </row>
    <row r="440" spans="1:74" s="123" customFormat="1" hidden="1">
      <c r="A440" s="130" t="str">
        <f t="shared" si="72"/>
        <v>APP10P4E2M2</v>
      </c>
      <c r="B440" s="130" t="str">
        <f t="shared" si="73"/>
        <v>APP10P4E2</v>
      </c>
      <c r="C440" s="130" t="str">
        <f t="shared" si="68"/>
        <v>APP10P4M2</v>
      </c>
      <c r="D440" s="130" t="str">
        <f t="shared" si="69"/>
        <v>APP10P4</v>
      </c>
      <c r="E440" s="130" t="str">
        <f t="shared" si="70"/>
        <v>APP10</v>
      </c>
      <c r="F440" s="131" t="s">
        <v>654</v>
      </c>
      <c r="G440" s="131">
        <v>10</v>
      </c>
      <c r="H440" s="109">
        <v>4</v>
      </c>
      <c r="I440" s="109" t="s">
        <v>8</v>
      </c>
      <c r="J440" s="109">
        <v>2</v>
      </c>
      <c r="K440" s="109">
        <v>2</v>
      </c>
      <c r="L440" s="109"/>
      <c r="M440" s="137">
        <v>1.6</v>
      </c>
      <c r="N440" s="151">
        <v>1.9</v>
      </c>
      <c r="O440" s="132">
        <f t="shared" si="71"/>
        <v>1.75</v>
      </c>
      <c r="P440" s="151" t="s">
        <v>284</v>
      </c>
      <c r="Q440" s="137">
        <v>15.141729458198776</v>
      </c>
      <c r="R440" s="151">
        <v>32.797176607613409</v>
      </c>
      <c r="S440" s="151">
        <v>17.7919708029197</v>
      </c>
      <c r="T440" s="151">
        <v>15.005205804693709</v>
      </c>
      <c r="U440" s="151">
        <v>2.0923254824670394</v>
      </c>
      <c r="V440" s="151">
        <v>1.8171739232270609</v>
      </c>
      <c r="W440" s="151"/>
      <c r="X440" s="151"/>
      <c r="Y440" s="151"/>
      <c r="Z440" s="151"/>
      <c r="AA440" s="151"/>
      <c r="AB440" s="151"/>
      <c r="AC440" s="151"/>
      <c r="AD440" s="151"/>
      <c r="AE440" s="151"/>
      <c r="AF440" s="151"/>
      <c r="AG440" s="151"/>
      <c r="AH440" s="151"/>
      <c r="AI440" s="151"/>
      <c r="AJ440" s="151"/>
      <c r="AK440" s="151"/>
      <c r="AL440" s="153"/>
      <c r="AM440" s="153"/>
      <c r="AN440" s="121"/>
      <c r="AO440" s="120"/>
      <c r="AP440" s="120"/>
      <c r="AQ440" s="120"/>
      <c r="AR440" s="154">
        <v>52.017269614411191</v>
      </c>
      <c r="AS440" s="120"/>
      <c r="AT440" s="121"/>
      <c r="AU440" s="121"/>
      <c r="AV440" s="121"/>
      <c r="AW440" s="133">
        <v>0</v>
      </c>
      <c r="AX440" s="119"/>
      <c r="AY440" s="120"/>
      <c r="AZ440" s="121"/>
      <c r="BA440" s="120"/>
      <c r="BB440" s="121"/>
      <c r="BC440" s="121"/>
      <c r="BD440" s="121"/>
      <c r="BE440" s="120"/>
      <c r="BF440" s="120"/>
      <c r="BG440" s="120"/>
      <c r="BH440" s="120"/>
      <c r="BI440" s="119"/>
      <c r="BJ440" s="119"/>
      <c r="BK440" s="121"/>
      <c r="BL440" s="121"/>
      <c r="BM440" s="121"/>
      <c r="BN440" s="121"/>
      <c r="BO440" s="121"/>
      <c r="BP440" s="121"/>
      <c r="BQ440" s="121"/>
      <c r="BR440" s="121"/>
      <c r="BS440" s="134"/>
      <c r="BT440" s="109"/>
      <c r="BU440" s="135">
        <f>VLOOKUP(D440,EXPLORACION!$A$2:$P$529,15,FALSE)</f>
        <v>4961111.1194000002</v>
      </c>
      <c r="BV440" s="135">
        <f>VLOOKUP(D440,EXPLORACION!$A$2:$P$529,16,FALSE)</f>
        <v>2172061.8585000001</v>
      </c>
    </row>
    <row r="441" spans="1:74" s="123" customFormat="1" hidden="1">
      <c r="A441" s="130" t="str">
        <f t="shared" si="72"/>
        <v>APP10P4E4M5</v>
      </c>
      <c r="B441" s="130" t="str">
        <f t="shared" si="73"/>
        <v>APP10P4E4</v>
      </c>
      <c r="C441" s="130" t="str">
        <f t="shared" si="68"/>
        <v>APP10P4M5</v>
      </c>
      <c r="D441" s="130" t="str">
        <f t="shared" si="69"/>
        <v>APP10P4</v>
      </c>
      <c r="E441" s="130" t="str">
        <f t="shared" si="70"/>
        <v>APP10</v>
      </c>
      <c r="F441" s="131" t="s">
        <v>654</v>
      </c>
      <c r="G441" s="131">
        <v>10</v>
      </c>
      <c r="H441" s="109">
        <v>4</v>
      </c>
      <c r="I441" s="109" t="s">
        <v>8</v>
      </c>
      <c r="J441" s="109">
        <v>4</v>
      </c>
      <c r="K441" s="109">
        <v>5</v>
      </c>
      <c r="L441" s="109"/>
      <c r="M441" s="137">
        <v>4.5999999999999996</v>
      </c>
      <c r="N441" s="151">
        <v>4.9000000000000004</v>
      </c>
      <c r="O441" s="132">
        <f t="shared" si="71"/>
        <v>4.75</v>
      </c>
      <c r="P441" s="151" t="s">
        <v>284</v>
      </c>
      <c r="Q441" s="137">
        <v>15.109239273493033</v>
      </c>
      <c r="R441" s="151">
        <v>29.747776677852411</v>
      </c>
      <c r="S441" s="151">
        <v>18.594306049822066</v>
      </c>
      <c r="T441" s="151">
        <v>11.153470628030345</v>
      </c>
      <c r="U441" s="151">
        <v>2.1867894147072229</v>
      </c>
      <c r="V441" s="151">
        <v>1.899751426131429</v>
      </c>
      <c r="W441" s="151"/>
      <c r="X441" s="151"/>
      <c r="Y441" s="151"/>
      <c r="Z441" s="151"/>
      <c r="AA441" s="151"/>
      <c r="AB441" s="151"/>
      <c r="AC441" s="151"/>
      <c r="AD441" s="151"/>
      <c r="AE441" s="151"/>
      <c r="AF441" s="151"/>
      <c r="AG441" s="151"/>
      <c r="AH441" s="151"/>
      <c r="AI441" s="151"/>
      <c r="AJ441" s="151"/>
      <c r="AK441" s="151"/>
      <c r="AL441" s="153"/>
      <c r="AM441" s="153"/>
      <c r="AN441" s="121"/>
      <c r="AO441" s="120"/>
      <c r="AP441" s="120"/>
      <c r="AQ441" s="120"/>
      <c r="AR441" s="154">
        <v>53.667873771339899</v>
      </c>
      <c r="AS441" s="120"/>
      <c r="AT441" s="121"/>
      <c r="AU441" s="121"/>
      <c r="AV441" s="121"/>
      <c r="AW441" s="133">
        <v>4.078029765936841</v>
      </c>
      <c r="AX441" s="119"/>
      <c r="AY441" s="120"/>
      <c r="AZ441" s="121"/>
      <c r="BA441" s="120"/>
      <c r="BB441" s="121"/>
      <c r="BC441" s="121"/>
      <c r="BD441" s="121"/>
      <c r="BE441" s="120"/>
      <c r="BF441" s="120"/>
      <c r="BG441" s="120"/>
      <c r="BH441" s="120"/>
      <c r="BI441" s="119"/>
      <c r="BJ441" s="119"/>
      <c r="BK441" s="121"/>
      <c r="BL441" s="121"/>
      <c r="BM441" s="121"/>
      <c r="BN441" s="121"/>
      <c r="BO441" s="121"/>
      <c r="BP441" s="121"/>
      <c r="BQ441" s="121"/>
      <c r="BR441" s="121"/>
      <c r="BS441" s="134"/>
      <c r="BT441" s="109"/>
      <c r="BU441" s="135">
        <f>VLOOKUP(D441,EXPLORACION!$A$2:$P$529,15,FALSE)</f>
        <v>4961111.1194000002</v>
      </c>
      <c r="BV441" s="135">
        <f>VLOOKUP(D441,EXPLORACION!$A$2:$P$529,16,FALSE)</f>
        <v>2172061.8585000001</v>
      </c>
    </row>
    <row r="442" spans="1:74" s="123" customFormat="1" hidden="1">
      <c r="A442" s="130" t="str">
        <f t="shared" si="72"/>
        <v>APP10P4E4M7</v>
      </c>
      <c r="B442" s="130" t="str">
        <f t="shared" si="73"/>
        <v>APP10P4E4</v>
      </c>
      <c r="C442" s="130" t="str">
        <f t="shared" si="68"/>
        <v>APP10P4M7</v>
      </c>
      <c r="D442" s="130" t="str">
        <f t="shared" si="69"/>
        <v>APP10P4</v>
      </c>
      <c r="E442" s="130" t="str">
        <f t="shared" si="70"/>
        <v>APP10</v>
      </c>
      <c r="F442" s="131" t="s">
        <v>654</v>
      </c>
      <c r="G442" s="131">
        <v>10</v>
      </c>
      <c r="H442" s="109">
        <v>4</v>
      </c>
      <c r="I442" s="109" t="s">
        <v>8</v>
      </c>
      <c r="J442" s="109">
        <v>4</v>
      </c>
      <c r="K442" s="109">
        <v>7</v>
      </c>
      <c r="L442" s="109"/>
      <c r="M442" s="137">
        <v>7.5</v>
      </c>
      <c r="N442" s="151">
        <v>7.8</v>
      </c>
      <c r="O442" s="132">
        <f t="shared" si="71"/>
        <v>7.65</v>
      </c>
      <c r="P442" s="151" t="s">
        <v>284</v>
      </c>
      <c r="Q442" s="137">
        <v>14.850481500253418</v>
      </c>
      <c r="R442" s="151">
        <v>33.014696782534124</v>
      </c>
      <c r="S442" s="151">
        <v>19.595141700404842</v>
      </c>
      <c r="T442" s="151">
        <v>13.419555082129282</v>
      </c>
      <c r="U442" s="151">
        <v>2.0964257983981014</v>
      </c>
      <c r="V442" s="151">
        <v>1.8253522066370056</v>
      </c>
      <c r="W442" s="151"/>
      <c r="X442" s="151"/>
      <c r="Y442" s="151"/>
      <c r="Z442" s="151"/>
      <c r="AA442" s="151"/>
      <c r="AB442" s="151"/>
      <c r="AC442" s="151"/>
      <c r="AD442" s="151"/>
      <c r="AE442" s="151"/>
      <c r="AF442" s="151"/>
      <c r="AG442" s="151"/>
      <c r="AH442" s="151"/>
      <c r="AI442" s="151"/>
      <c r="AJ442" s="151"/>
      <c r="AK442" s="151"/>
      <c r="AL442" s="153"/>
      <c r="AM442" s="153"/>
      <c r="AN442" s="121"/>
      <c r="AO442" s="120"/>
      <c r="AP442" s="120"/>
      <c r="AQ442" s="120"/>
      <c r="AR442" s="154">
        <v>48.819540374230819</v>
      </c>
      <c r="AS442" s="120"/>
      <c r="AT442" s="121"/>
      <c r="AU442" s="121"/>
      <c r="AV442" s="121"/>
      <c r="AW442" s="133">
        <v>3.8490116656633568</v>
      </c>
      <c r="AX442" s="119"/>
      <c r="AY442" s="120"/>
      <c r="AZ442" s="121"/>
      <c r="BA442" s="120"/>
      <c r="BB442" s="121"/>
      <c r="BC442" s="121"/>
      <c r="BD442" s="121"/>
      <c r="BE442" s="120"/>
      <c r="BF442" s="120"/>
      <c r="BG442" s="120"/>
      <c r="BH442" s="120"/>
      <c r="BI442" s="119"/>
      <c r="BJ442" s="119"/>
      <c r="BK442" s="121"/>
      <c r="BL442" s="121"/>
      <c r="BM442" s="121"/>
      <c r="BN442" s="121"/>
      <c r="BO442" s="121"/>
      <c r="BP442" s="121"/>
      <c r="BQ442" s="121"/>
      <c r="BR442" s="121"/>
      <c r="BS442" s="134"/>
      <c r="BT442" s="109"/>
      <c r="BU442" s="135">
        <f>VLOOKUP(D442,EXPLORACION!$A$2:$P$529,15,FALSE)</f>
        <v>4961111.1194000002</v>
      </c>
      <c r="BV442" s="135">
        <f>VLOOKUP(D442,EXPLORACION!$A$2:$P$529,16,FALSE)</f>
        <v>2172061.8585000001</v>
      </c>
    </row>
    <row r="443" spans="1:74" s="123" customFormat="1" hidden="1">
      <c r="A443" s="130" t="str">
        <f t="shared" si="72"/>
        <v>APP10P5E4M4</v>
      </c>
      <c r="B443" s="130" t="str">
        <f t="shared" si="73"/>
        <v>APP10P5E4</v>
      </c>
      <c r="C443" s="130" t="str">
        <f t="shared" si="68"/>
        <v>APP10P5M4</v>
      </c>
      <c r="D443" s="130" t="str">
        <f t="shared" si="69"/>
        <v>APP10P5</v>
      </c>
      <c r="E443" s="130" t="str">
        <f t="shared" si="70"/>
        <v>APP10</v>
      </c>
      <c r="F443" s="131" t="s">
        <v>654</v>
      </c>
      <c r="G443" s="131">
        <v>10</v>
      </c>
      <c r="H443" s="109">
        <v>5</v>
      </c>
      <c r="I443" s="109" t="s">
        <v>8</v>
      </c>
      <c r="J443" s="109">
        <v>4</v>
      </c>
      <c r="K443" s="109">
        <v>4</v>
      </c>
      <c r="L443" s="109"/>
      <c r="M443" s="137">
        <v>3.6</v>
      </c>
      <c r="N443" s="151">
        <v>3.9</v>
      </c>
      <c r="O443" s="132">
        <f t="shared" si="71"/>
        <v>3.75</v>
      </c>
      <c r="P443" s="151" t="s">
        <v>284</v>
      </c>
      <c r="Q443" s="119">
        <v>14.495862703034007</v>
      </c>
      <c r="R443" s="146">
        <v>32.546947558886458</v>
      </c>
      <c r="S443" s="146">
        <v>19.576271186440668</v>
      </c>
      <c r="T443" s="146">
        <v>12.970676372445791</v>
      </c>
      <c r="U443" s="146">
        <v>2.1726543722227083</v>
      </c>
      <c r="V443" s="146">
        <v>1.8975833020778099</v>
      </c>
      <c r="W443" s="152"/>
      <c r="X443" s="153"/>
      <c r="Y443" s="153"/>
      <c r="Z443" s="153"/>
      <c r="AA443" s="153"/>
      <c r="AB443" s="153"/>
      <c r="AC443" s="153"/>
      <c r="AD443" s="153"/>
      <c r="AE443" s="153"/>
      <c r="AF443" s="153"/>
      <c r="AG443" s="153"/>
      <c r="AH443" s="153"/>
      <c r="AI443" s="153"/>
      <c r="AJ443" s="153"/>
      <c r="AK443" s="153"/>
      <c r="AL443" s="153"/>
      <c r="AM443" s="153"/>
      <c r="AN443" s="121"/>
      <c r="AO443" s="120"/>
      <c r="AP443" s="120"/>
      <c r="AQ443" s="120"/>
      <c r="AR443" s="154">
        <v>51.42376391405643</v>
      </c>
      <c r="AS443" s="120"/>
      <c r="AT443" s="121"/>
      <c r="AU443" s="121"/>
      <c r="AV443" s="121"/>
      <c r="AW443" s="133">
        <v>5.415390090783589</v>
      </c>
      <c r="AX443" s="119"/>
      <c r="AY443" s="120"/>
      <c r="AZ443" s="121"/>
      <c r="BA443" s="120"/>
      <c r="BB443" s="121"/>
      <c r="BC443" s="121"/>
      <c r="BD443" s="121"/>
      <c r="BE443" s="120"/>
      <c r="BF443" s="120"/>
      <c r="BG443" s="120"/>
      <c r="BH443" s="120"/>
      <c r="BI443" s="119"/>
      <c r="BJ443" s="119"/>
      <c r="BK443" s="121"/>
      <c r="BL443" s="121"/>
      <c r="BM443" s="121"/>
      <c r="BN443" s="121"/>
      <c r="BO443" s="121"/>
      <c r="BP443" s="121"/>
      <c r="BQ443" s="121"/>
      <c r="BR443" s="121"/>
      <c r="BS443" s="134"/>
      <c r="BT443" s="109"/>
      <c r="BU443" s="135">
        <f>VLOOKUP(D443,EXPLORACION!$A$2:$P$529,15,FALSE)</f>
        <v>4961111.1194000002</v>
      </c>
      <c r="BV443" s="135">
        <f>VLOOKUP(D443,EXPLORACION!$A$2:$P$529,16,FALSE)</f>
        <v>2172061.8585000001</v>
      </c>
    </row>
    <row r="444" spans="1:74" s="123" customFormat="1" hidden="1">
      <c r="A444" s="130" t="str">
        <f t="shared" si="72"/>
        <v>APP10P4E6M11</v>
      </c>
      <c r="B444" s="130" t="str">
        <f t="shared" si="73"/>
        <v>APP10P4E6</v>
      </c>
      <c r="C444" s="130" t="str">
        <f t="shared" si="68"/>
        <v>APP10P4M11</v>
      </c>
      <c r="D444" s="130" t="str">
        <f t="shared" si="69"/>
        <v>APP10P4</v>
      </c>
      <c r="E444" s="130" t="str">
        <f t="shared" si="70"/>
        <v>APP10</v>
      </c>
      <c r="F444" s="131" t="s">
        <v>654</v>
      </c>
      <c r="G444" s="131">
        <v>10</v>
      </c>
      <c r="H444" s="109">
        <v>4</v>
      </c>
      <c r="I444" s="109" t="s">
        <v>8</v>
      </c>
      <c r="J444" s="109">
        <v>6</v>
      </c>
      <c r="K444" s="109">
        <v>11</v>
      </c>
      <c r="L444" s="109"/>
      <c r="M444" s="137">
        <v>13.5</v>
      </c>
      <c r="N444" s="151">
        <v>13.8</v>
      </c>
      <c r="O444" s="132">
        <f t="shared" si="71"/>
        <v>13.65</v>
      </c>
      <c r="P444" s="151" t="s">
        <v>474</v>
      </c>
      <c r="Q444" s="137">
        <v>14.168751421423709</v>
      </c>
      <c r="R444" s="151">
        <v>32.583096231554649</v>
      </c>
      <c r="S444" s="151">
        <v>19.106881405563687</v>
      </c>
      <c r="T444" s="151">
        <v>13.476214825990962</v>
      </c>
      <c r="U444" s="151">
        <v>2.1694872106987062</v>
      </c>
      <c r="V444" s="151">
        <v>1.9002460688131892</v>
      </c>
      <c r="W444" s="151"/>
      <c r="X444" s="151"/>
      <c r="Y444" s="151"/>
      <c r="Z444" s="151"/>
      <c r="AA444" s="151"/>
      <c r="AB444" s="151"/>
      <c r="AC444" s="151"/>
      <c r="AD444" s="151"/>
      <c r="AE444" s="151"/>
      <c r="AF444" s="151"/>
      <c r="AG444" s="151"/>
      <c r="AH444" s="151"/>
      <c r="AI444" s="151"/>
      <c r="AJ444" s="151"/>
      <c r="AK444" s="151"/>
      <c r="AL444" s="153"/>
      <c r="AM444" s="153"/>
      <c r="AN444" s="121"/>
      <c r="AO444" s="120"/>
      <c r="AP444" s="120"/>
      <c r="AQ444" s="120"/>
      <c r="AR444" s="154">
        <v>75.932655038759691</v>
      </c>
      <c r="AS444" s="120"/>
      <c r="AT444" s="121"/>
      <c r="AU444" s="121"/>
      <c r="AV444" s="121"/>
      <c r="AW444" s="133">
        <v>4.1876604256598622</v>
      </c>
      <c r="AX444" s="119"/>
      <c r="AY444" s="120"/>
      <c r="AZ444" s="121"/>
      <c r="BA444" s="120"/>
      <c r="BB444" s="121"/>
      <c r="BC444" s="121"/>
      <c r="BD444" s="121"/>
      <c r="BE444" s="120"/>
      <c r="BF444" s="120"/>
      <c r="BG444" s="120"/>
      <c r="BH444" s="120"/>
      <c r="BI444" s="119"/>
      <c r="BJ444" s="119"/>
      <c r="BK444" s="121"/>
      <c r="BL444" s="121"/>
      <c r="BM444" s="121"/>
      <c r="BN444" s="121"/>
      <c r="BO444" s="121"/>
      <c r="BP444" s="121"/>
      <c r="BQ444" s="121"/>
      <c r="BR444" s="121"/>
      <c r="BS444" s="134"/>
      <c r="BT444" s="109"/>
      <c r="BU444" s="135">
        <f>VLOOKUP(D444,EXPLORACION!$A$2:$P$529,15,FALSE)</f>
        <v>4961111.1194000002</v>
      </c>
      <c r="BV444" s="135">
        <f>VLOOKUP(D444,EXPLORACION!$A$2:$P$529,16,FALSE)</f>
        <v>2172061.8585000001</v>
      </c>
    </row>
    <row r="445" spans="1:74" s="123" customFormat="1" hidden="1">
      <c r="A445" s="130" t="str">
        <f t="shared" si="72"/>
        <v>APP10P5E4M5</v>
      </c>
      <c r="B445" s="130" t="str">
        <f t="shared" si="73"/>
        <v>APP10P5E4</v>
      </c>
      <c r="C445" s="130" t="str">
        <f t="shared" si="68"/>
        <v>APP10P5M5</v>
      </c>
      <c r="D445" s="130" t="str">
        <f t="shared" si="69"/>
        <v>APP10P5</v>
      </c>
      <c r="E445" s="130" t="str">
        <f t="shared" si="70"/>
        <v>APP10</v>
      </c>
      <c r="F445" s="131" t="s">
        <v>654</v>
      </c>
      <c r="G445" s="131">
        <v>10</v>
      </c>
      <c r="H445" s="109">
        <v>5</v>
      </c>
      <c r="I445" s="109" t="s">
        <v>8</v>
      </c>
      <c r="J445" s="109">
        <v>4</v>
      </c>
      <c r="K445" s="109">
        <v>5</v>
      </c>
      <c r="L445" s="109"/>
      <c r="M445" s="137">
        <v>4.5999999999999996</v>
      </c>
      <c r="N445" s="151">
        <v>4.9000000000000004</v>
      </c>
      <c r="O445" s="132">
        <f t="shared" si="71"/>
        <v>4.75</v>
      </c>
      <c r="P445" s="151" t="s">
        <v>284</v>
      </c>
      <c r="Q445" s="119">
        <v>14.101221640488678</v>
      </c>
      <c r="R445" s="146">
        <v>33.105481612324155</v>
      </c>
      <c r="S445" s="146">
        <v>20.605550883095031</v>
      </c>
      <c r="T445" s="146">
        <v>12.499930729229124</v>
      </c>
      <c r="U445" s="146">
        <v>2.184128984928333</v>
      </c>
      <c r="V445" s="146">
        <v>1.9142029800610807</v>
      </c>
      <c r="W445" s="152"/>
      <c r="X445" s="153"/>
      <c r="Y445" s="153"/>
      <c r="Z445" s="153"/>
      <c r="AA445" s="153"/>
      <c r="AB445" s="153"/>
      <c r="AC445" s="153"/>
      <c r="AD445" s="153"/>
      <c r="AE445" s="153"/>
      <c r="AF445" s="153"/>
      <c r="AG445" s="153"/>
      <c r="AH445" s="153"/>
      <c r="AI445" s="153"/>
      <c r="AJ445" s="153"/>
      <c r="AK445" s="153"/>
      <c r="AL445" s="153"/>
      <c r="AM445" s="153"/>
      <c r="AN445" s="121"/>
      <c r="AO445" s="120"/>
      <c r="AP445" s="120"/>
      <c r="AQ445" s="120"/>
      <c r="AR445" s="154">
        <v>52.874128741287421</v>
      </c>
      <c r="AS445" s="120"/>
      <c r="AT445" s="121"/>
      <c r="AU445" s="121"/>
      <c r="AV445" s="121"/>
      <c r="AW445" s="133">
        <v>6.6986217402646693</v>
      </c>
      <c r="AX445" s="119"/>
      <c r="AY445" s="120"/>
      <c r="AZ445" s="121"/>
      <c r="BA445" s="120"/>
      <c r="BB445" s="121"/>
      <c r="BC445" s="121"/>
      <c r="BD445" s="121"/>
      <c r="BE445" s="120"/>
      <c r="BF445" s="120"/>
      <c r="BG445" s="120"/>
      <c r="BH445" s="120"/>
      <c r="BI445" s="119"/>
      <c r="BJ445" s="119"/>
      <c r="BK445" s="121"/>
      <c r="BL445" s="121"/>
      <c r="BM445" s="121"/>
      <c r="BN445" s="121"/>
      <c r="BO445" s="121"/>
      <c r="BP445" s="121"/>
      <c r="BQ445" s="121"/>
      <c r="BR445" s="121"/>
      <c r="BS445" s="134"/>
      <c r="BT445" s="109"/>
      <c r="BU445" s="135">
        <f>VLOOKUP(D445,EXPLORACION!$A$2:$P$529,15,FALSE)</f>
        <v>4961111.1194000002</v>
      </c>
      <c r="BV445" s="135">
        <f>VLOOKUP(D445,EXPLORACION!$A$2:$P$529,16,FALSE)</f>
        <v>2172061.8585000001</v>
      </c>
    </row>
    <row r="446" spans="1:74" s="123" customFormat="1" hidden="1">
      <c r="A446" s="130" t="str">
        <f t="shared" si="72"/>
        <v>APP10P5E1M1</v>
      </c>
      <c r="B446" s="130" t="str">
        <f t="shared" si="73"/>
        <v>APP10P5E1</v>
      </c>
      <c r="C446" s="130" t="str">
        <f t="shared" si="68"/>
        <v>APP10P5M1</v>
      </c>
      <c r="D446" s="130" t="str">
        <f t="shared" si="69"/>
        <v>APP10P5</v>
      </c>
      <c r="E446" s="130" t="str">
        <f t="shared" si="70"/>
        <v>APP10</v>
      </c>
      <c r="F446" s="131" t="s">
        <v>654</v>
      </c>
      <c r="G446" s="131">
        <v>10</v>
      </c>
      <c r="H446" s="109">
        <v>5</v>
      </c>
      <c r="I446" s="109" t="s">
        <v>8</v>
      </c>
      <c r="J446" s="109">
        <v>1</v>
      </c>
      <c r="K446" s="109">
        <v>1</v>
      </c>
      <c r="L446" s="109"/>
      <c r="M446" s="137">
        <v>0.6</v>
      </c>
      <c r="N446" s="151">
        <v>0.9</v>
      </c>
      <c r="O446" s="132">
        <f t="shared" si="71"/>
        <v>0.75</v>
      </c>
      <c r="P446" s="151" t="s">
        <v>284</v>
      </c>
      <c r="Q446" s="119">
        <v>13.231486276540652</v>
      </c>
      <c r="R446" s="146">
        <v>29.155164773720447</v>
      </c>
      <c r="S446" s="146">
        <v>17.232375979112273</v>
      </c>
      <c r="T446" s="146">
        <v>11.922788794608174</v>
      </c>
      <c r="U446" s="146">
        <v>2.0954186494610068</v>
      </c>
      <c r="V446" s="146">
        <v>1.8505618166518198</v>
      </c>
      <c r="W446" s="152"/>
      <c r="X446" s="153"/>
      <c r="Y446" s="153"/>
      <c r="Z446" s="153"/>
      <c r="AA446" s="153"/>
      <c r="AB446" s="153"/>
      <c r="AC446" s="153"/>
      <c r="AD446" s="153"/>
      <c r="AE446" s="153"/>
      <c r="AF446" s="153"/>
      <c r="AG446" s="153"/>
      <c r="AH446" s="153"/>
      <c r="AI446" s="153"/>
      <c r="AJ446" s="153"/>
      <c r="AK446" s="153"/>
      <c r="AL446" s="153"/>
      <c r="AM446" s="153"/>
      <c r="AN446" s="121"/>
      <c r="AO446" s="120"/>
      <c r="AP446" s="120"/>
      <c r="AQ446" s="120"/>
      <c r="AR446" s="154">
        <v>56.626428663156538</v>
      </c>
      <c r="AS446" s="120"/>
      <c r="AT446" s="121"/>
      <c r="AU446" s="121"/>
      <c r="AV446" s="121"/>
      <c r="AW446" s="133">
        <v>7.1617965930179475</v>
      </c>
      <c r="AX446" s="119"/>
      <c r="AY446" s="120"/>
      <c r="AZ446" s="121"/>
      <c r="BA446" s="120"/>
      <c r="BB446" s="121"/>
      <c r="BC446" s="121"/>
      <c r="BD446" s="121"/>
      <c r="BE446" s="120"/>
      <c r="BF446" s="120"/>
      <c r="BG446" s="120"/>
      <c r="BH446" s="120"/>
      <c r="BI446" s="119"/>
      <c r="BJ446" s="119"/>
      <c r="BK446" s="121"/>
      <c r="BL446" s="121"/>
      <c r="BM446" s="121"/>
      <c r="BN446" s="121"/>
      <c r="BO446" s="121"/>
      <c r="BP446" s="121"/>
      <c r="BQ446" s="121"/>
      <c r="BR446" s="121"/>
      <c r="BS446" s="134"/>
      <c r="BT446" s="109"/>
      <c r="BU446" s="135">
        <f>VLOOKUP(D446,EXPLORACION!$A$2:$P$529,15,FALSE)</f>
        <v>4961111.1194000002</v>
      </c>
      <c r="BV446" s="135">
        <f>VLOOKUP(D446,EXPLORACION!$A$2:$P$529,16,FALSE)</f>
        <v>2172061.8585000001</v>
      </c>
    </row>
    <row r="447" spans="1:74" s="123" customFormat="1" hidden="1">
      <c r="A447" s="130" t="str">
        <f t="shared" si="72"/>
        <v>APP10P4E4M4</v>
      </c>
      <c r="B447" s="130" t="str">
        <f t="shared" si="73"/>
        <v>APP10P4E4</v>
      </c>
      <c r="C447" s="130" t="str">
        <f t="shared" si="68"/>
        <v>APP10P4M4</v>
      </c>
      <c r="D447" s="130" t="str">
        <f t="shared" si="69"/>
        <v>APP10P4</v>
      </c>
      <c r="E447" s="130" t="str">
        <f t="shared" si="70"/>
        <v>APP10</v>
      </c>
      <c r="F447" s="131" t="s">
        <v>654</v>
      </c>
      <c r="G447" s="131">
        <v>10</v>
      </c>
      <c r="H447" s="109">
        <v>4</v>
      </c>
      <c r="I447" s="109" t="s">
        <v>8</v>
      </c>
      <c r="J447" s="109">
        <v>4</v>
      </c>
      <c r="K447" s="109">
        <v>4</v>
      </c>
      <c r="L447" s="109"/>
      <c r="M447" s="137">
        <v>3.6</v>
      </c>
      <c r="N447" s="151">
        <v>3.9</v>
      </c>
      <c r="O447" s="132">
        <f t="shared" si="71"/>
        <v>3.75</v>
      </c>
      <c r="P447" s="151" t="s">
        <v>284</v>
      </c>
      <c r="Q447" s="137">
        <v>12.336160370084823</v>
      </c>
      <c r="R447" s="151">
        <v>30.434704233974685</v>
      </c>
      <c r="S447" s="151">
        <v>18.460388639760854</v>
      </c>
      <c r="T447" s="151">
        <v>11.974315594213831</v>
      </c>
      <c r="U447" s="151">
        <v>2.1351478616796551</v>
      </c>
      <c r="V447" s="151">
        <v>1.9006772660250599</v>
      </c>
      <c r="W447" s="151"/>
      <c r="X447" s="151"/>
      <c r="Y447" s="151"/>
      <c r="Z447" s="151"/>
      <c r="AA447" s="151"/>
      <c r="AB447" s="151"/>
      <c r="AC447" s="151"/>
      <c r="AD447" s="151"/>
      <c r="AE447" s="151"/>
      <c r="AF447" s="151"/>
      <c r="AG447" s="151"/>
      <c r="AH447" s="151"/>
      <c r="AI447" s="151"/>
      <c r="AJ447" s="151"/>
      <c r="AK447" s="151"/>
      <c r="AL447" s="153"/>
      <c r="AM447" s="153"/>
      <c r="AN447" s="121"/>
      <c r="AO447" s="120"/>
      <c r="AP447" s="120"/>
      <c r="AQ447" s="120"/>
      <c r="AR447" s="154">
        <v>51.772269199583</v>
      </c>
      <c r="AS447" s="120"/>
      <c r="AT447" s="121"/>
      <c r="AU447" s="121"/>
      <c r="AV447" s="121"/>
      <c r="AW447" s="133">
        <v>3.4273941962989309</v>
      </c>
      <c r="AX447" s="119"/>
      <c r="AY447" s="120"/>
      <c r="AZ447" s="121"/>
      <c r="BA447" s="120"/>
      <c r="BB447" s="121"/>
      <c r="BC447" s="121"/>
      <c r="BD447" s="121"/>
      <c r="BE447" s="120"/>
      <c r="BF447" s="120"/>
      <c r="BG447" s="120"/>
      <c r="BH447" s="120"/>
      <c r="BI447" s="119"/>
      <c r="BJ447" s="119"/>
      <c r="BK447" s="121"/>
      <c r="BL447" s="121"/>
      <c r="BM447" s="121"/>
      <c r="BN447" s="121"/>
      <c r="BO447" s="121"/>
      <c r="BP447" s="121"/>
      <c r="BQ447" s="121"/>
      <c r="BR447" s="121"/>
      <c r="BS447" s="134"/>
      <c r="BT447" s="109"/>
      <c r="BU447" s="135">
        <f>VLOOKUP(D447,EXPLORACION!$A$2:$P$529,15,FALSE)</f>
        <v>4961111.1194000002</v>
      </c>
      <c r="BV447" s="135">
        <f>VLOOKUP(D447,EXPLORACION!$A$2:$P$529,16,FALSE)</f>
        <v>2172061.8585000001</v>
      </c>
    </row>
    <row r="448" spans="1:74" s="123" customFormat="1" hidden="1">
      <c r="A448" s="130" t="str">
        <f t="shared" si="72"/>
        <v>APP10P5E6M11</v>
      </c>
      <c r="B448" s="130" t="str">
        <f t="shared" si="73"/>
        <v>APP10P5E6</v>
      </c>
      <c r="C448" s="130" t="str">
        <f t="shared" si="68"/>
        <v>APP10P5M11</v>
      </c>
      <c r="D448" s="130" t="str">
        <f t="shared" si="69"/>
        <v>APP10P5</v>
      </c>
      <c r="E448" s="130" t="str">
        <f t="shared" si="70"/>
        <v>APP10</v>
      </c>
      <c r="F448" s="131" t="s">
        <v>654</v>
      </c>
      <c r="G448" s="131">
        <v>10</v>
      </c>
      <c r="H448" s="109">
        <v>5</v>
      </c>
      <c r="I448" s="109" t="s">
        <v>8</v>
      </c>
      <c r="J448" s="109">
        <v>6</v>
      </c>
      <c r="K448" s="109">
        <v>11</v>
      </c>
      <c r="L448" s="109"/>
      <c r="M448" s="137">
        <v>13.5</v>
      </c>
      <c r="N448" s="151">
        <v>13.8</v>
      </c>
      <c r="O448" s="132">
        <f t="shared" si="71"/>
        <v>13.65</v>
      </c>
      <c r="P448" s="151" t="s">
        <v>286</v>
      </c>
      <c r="Q448" s="119">
        <v>7.089241034195144</v>
      </c>
      <c r="R448" s="146"/>
      <c r="S448" s="146"/>
      <c r="T448" s="146"/>
      <c r="U448" s="146">
        <v>2.1390664753073532</v>
      </c>
      <c r="V448" s="146">
        <v>1.9974616073937046</v>
      </c>
      <c r="W448" s="152"/>
      <c r="X448" s="153"/>
      <c r="Y448" s="153"/>
      <c r="Z448" s="153"/>
      <c r="AA448" s="153"/>
      <c r="AB448" s="153"/>
      <c r="AC448" s="153"/>
      <c r="AD448" s="153"/>
      <c r="AE448" s="153"/>
      <c r="AF448" s="153"/>
      <c r="AG448" s="153"/>
      <c r="AH448" s="153"/>
      <c r="AI448" s="153"/>
      <c r="AJ448" s="153"/>
      <c r="AK448" s="153"/>
      <c r="AL448" s="153"/>
      <c r="AM448" s="153"/>
      <c r="AN448" s="121"/>
      <c r="AO448" s="120"/>
      <c r="AP448" s="120"/>
      <c r="AQ448" s="120"/>
      <c r="AR448" s="154">
        <v>24.706325301204817</v>
      </c>
      <c r="AS448" s="120"/>
      <c r="AT448" s="121"/>
      <c r="AU448" s="121"/>
      <c r="AV448" s="121"/>
      <c r="AW448" s="133">
        <v>1.2080052227771334</v>
      </c>
      <c r="AX448" s="119"/>
      <c r="AY448" s="120"/>
      <c r="AZ448" s="121"/>
      <c r="BA448" s="120"/>
      <c r="BB448" s="121"/>
      <c r="BC448" s="121"/>
      <c r="BD448" s="121"/>
      <c r="BE448" s="120"/>
      <c r="BF448" s="120"/>
      <c r="BG448" s="120"/>
      <c r="BH448" s="120"/>
      <c r="BI448" s="119"/>
      <c r="BJ448" s="119"/>
      <c r="BK448" s="121"/>
      <c r="BL448" s="121"/>
      <c r="BM448" s="121"/>
      <c r="BN448" s="121"/>
      <c r="BO448" s="121"/>
      <c r="BP448" s="121"/>
      <c r="BQ448" s="121"/>
      <c r="BR448" s="121"/>
      <c r="BS448" s="134"/>
      <c r="BT448" s="109"/>
      <c r="BU448" s="135">
        <f>VLOOKUP(D448,EXPLORACION!$A$2:$P$529,15,FALSE)</f>
        <v>4961111.1194000002</v>
      </c>
      <c r="BV448" s="135">
        <f>VLOOKUP(D448,EXPLORACION!$A$2:$P$529,16,FALSE)</f>
        <v>2172061.8585000001</v>
      </c>
    </row>
    <row r="449" spans="1:74" s="123" customFormat="1" hidden="1">
      <c r="A449" s="130" t="str">
        <f t="shared" si="72"/>
        <v>APP10P4E6M12</v>
      </c>
      <c r="B449" s="130" t="str">
        <f t="shared" si="73"/>
        <v>APP10P4E6</v>
      </c>
      <c r="C449" s="130" t="str">
        <f t="shared" si="68"/>
        <v>APP10P4M12</v>
      </c>
      <c r="D449" s="130" t="str">
        <f t="shared" si="69"/>
        <v>APP10P4</v>
      </c>
      <c r="E449" s="130" t="str">
        <f t="shared" si="70"/>
        <v>APP10</v>
      </c>
      <c r="F449" s="131" t="s">
        <v>654</v>
      </c>
      <c r="G449" s="131">
        <v>10</v>
      </c>
      <c r="H449" s="109">
        <v>4</v>
      </c>
      <c r="I449" s="109" t="s">
        <v>8</v>
      </c>
      <c r="J449" s="109">
        <v>6</v>
      </c>
      <c r="K449" s="109">
        <v>12</v>
      </c>
      <c r="L449" s="109"/>
      <c r="M449" s="137">
        <f>N448</f>
        <v>13.8</v>
      </c>
      <c r="N449" s="151">
        <v>15</v>
      </c>
      <c r="O449" s="132">
        <f t="shared" si="71"/>
        <v>14.4</v>
      </c>
      <c r="P449" s="151" t="s">
        <v>474</v>
      </c>
      <c r="Q449" s="119"/>
      <c r="R449" s="146"/>
      <c r="S449" s="146"/>
      <c r="T449" s="146"/>
      <c r="U449" s="146">
        <v>2.17</v>
      </c>
      <c r="V449" s="146">
        <v>0</v>
      </c>
      <c r="W449" s="152"/>
      <c r="X449" s="153"/>
      <c r="Y449" s="153"/>
      <c r="Z449" s="153"/>
      <c r="AA449" s="153"/>
      <c r="AB449" s="153"/>
      <c r="AC449" s="153"/>
      <c r="AD449" s="153"/>
      <c r="AE449" s="153"/>
      <c r="AF449" s="153"/>
      <c r="AG449" s="153"/>
      <c r="AH449" s="153"/>
      <c r="AI449" s="153"/>
      <c r="AJ449" s="153"/>
      <c r="AK449" s="153"/>
      <c r="AL449" s="153"/>
      <c r="AM449" s="153"/>
      <c r="AN449" s="121"/>
      <c r="AO449" s="120"/>
      <c r="AP449" s="120"/>
      <c r="AQ449" s="120"/>
      <c r="AR449" s="154"/>
      <c r="AS449" s="120"/>
      <c r="AT449" s="121"/>
      <c r="AU449" s="121"/>
      <c r="AV449" s="121"/>
      <c r="AW449" s="133"/>
      <c r="AX449" s="119"/>
      <c r="AY449" s="120"/>
      <c r="AZ449" s="121"/>
      <c r="BA449" s="120"/>
      <c r="BB449" s="121"/>
      <c r="BC449" s="121"/>
      <c r="BD449" s="121"/>
      <c r="BE449" s="120"/>
      <c r="BF449" s="120"/>
      <c r="BG449" s="120"/>
      <c r="BH449" s="120"/>
      <c r="BI449" s="119"/>
      <c r="BJ449" s="119"/>
      <c r="BK449" s="121"/>
      <c r="BL449" s="121"/>
      <c r="BM449" s="121"/>
      <c r="BN449" s="121"/>
      <c r="BO449" s="121"/>
      <c r="BP449" s="121"/>
      <c r="BQ449" s="121"/>
      <c r="BR449" s="121"/>
      <c r="BS449" s="134"/>
      <c r="BT449" s="109"/>
      <c r="BU449" s="135">
        <f>VLOOKUP(D449,EXPLORACION!$A$2:$P$529,15,FALSE)</f>
        <v>4961111.1194000002</v>
      </c>
      <c r="BV449" s="135">
        <f>VLOOKUP(D449,EXPLORACION!$A$2:$P$529,16,FALSE)</f>
        <v>2172061.8585000001</v>
      </c>
    </row>
    <row r="450" spans="1:74" s="123" customFormat="1" hidden="1">
      <c r="A450" s="130" t="str">
        <f t="shared" si="72"/>
        <v>APP10P5E6M12</v>
      </c>
      <c r="B450" s="130" t="str">
        <f t="shared" si="73"/>
        <v>APP10P5E6</v>
      </c>
      <c r="C450" s="130" t="str">
        <f t="shared" ref="C450:C491" si="74">CONCATENATE(F450,G450,I450,H450,"M",K450)</f>
        <v>APP10P5M12</v>
      </c>
      <c r="D450" s="130" t="str">
        <f t="shared" ref="D450:D513" si="75">CONCATENATE(F450,G450,I450,H450)</f>
        <v>APP10P5</v>
      </c>
      <c r="E450" s="130" t="str">
        <f t="shared" ref="E450:E513" si="76">CONCATENATE(F450,G450)</f>
        <v>APP10</v>
      </c>
      <c r="F450" s="131" t="s">
        <v>654</v>
      </c>
      <c r="G450" s="131">
        <v>10</v>
      </c>
      <c r="H450" s="109">
        <v>5</v>
      </c>
      <c r="I450" s="109" t="s">
        <v>8</v>
      </c>
      <c r="J450" s="109">
        <v>6</v>
      </c>
      <c r="K450" s="109">
        <v>12</v>
      </c>
      <c r="L450" s="109"/>
      <c r="M450" s="137">
        <v>14.7</v>
      </c>
      <c r="N450" s="151">
        <v>14.7</v>
      </c>
      <c r="O450" s="132">
        <f t="shared" si="71"/>
        <v>14.7</v>
      </c>
      <c r="P450" s="151" t="s">
        <v>474</v>
      </c>
      <c r="Q450" s="119"/>
      <c r="R450" s="146"/>
      <c r="S450" s="146"/>
      <c r="T450" s="146"/>
      <c r="U450" s="146">
        <v>2.14</v>
      </c>
      <c r="V450" s="146">
        <v>0</v>
      </c>
      <c r="W450" s="152"/>
      <c r="X450" s="153"/>
      <c r="Y450" s="153"/>
      <c r="Z450" s="153"/>
      <c r="AA450" s="153"/>
      <c r="AB450" s="153"/>
      <c r="AC450" s="153"/>
      <c r="AD450" s="153"/>
      <c r="AE450" s="153"/>
      <c r="AF450" s="153"/>
      <c r="AG450" s="153"/>
      <c r="AH450" s="153"/>
      <c r="AI450" s="153"/>
      <c r="AJ450" s="153"/>
      <c r="AK450" s="153"/>
      <c r="AL450" s="153"/>
      <c r="AM450" s="153"/>
      <c r="AN450" s="121"/>
      <c r="AO450" s="120"/>
      <c r="AP450" s="120"/>
      <c r="AQ450" s="120"/>
      <c r="AR450" s="154"/>
      <c r="AS450" s="120"/>
      <c r="AT450" s="121"/>
      <c r="AU450" s="121"/>
      <c r="AV450" s="121"/>
      <c r="AW450" s="133"/>
      <c r="AX450" s="119"/>
      <c r="AY450" s="120"/>
      <c r="AZ450" s="121"/>
      <c r="BA450" s="120"/>
      <c r="BB450" s="121"/>
      <c r="BC450" s="121"/>
      <c r="BD450" s="121"/>
      <c r="BE450" s="120"/>
      <c r="BF450" s="120"/>
      <c r="BG450" s="120"/>
      <c r="BH450" s="120"/>
      <c r="BI450" s="119"/>
      <c r="BJ450" s="119"/>
      <c r="BK450" s="121"/>
      <c r="BL450" s="121"/>
      <c r="BM450" s="121"/>
      <c r="BN450" s="121"/>
      <c r="BO450" s="121"/>
      <c r="BP450" s="121"/>
      <c r="BQ450" s="121"/>
      <c r="BR450" s="121"/>
      <c r="BS450" s="134"/>
      <c r="BT450" s="109"/>
      <c r="BU450" s="135">
        <f>VLOOKUP(D450,EXPLORACION!$A$2:$P$529,15,FALSE)</f>
        <v>4961111.1194000002</v>
      </c>
      <c r="BV450" s="135">
        <f>VLOOKUP(D450,EXPLORACION!$A$2:$P$529,16,FALSE)</f>
        <v>2172061.8585000001</v>
      </c>
    </row>
    <row r="451" spans="1:74" s="123" customFormat="1" hidden="1">
      <c r="A451" s="130" t="str">
        <f t="shared" si="72"/>
        <v>LHL11P1E2M3</v>
      </c>
      <c r="B451" s="130" t="str">
        <f t="shared" si="73"/>
        <v>LHL11P1E2</v>
      </c>
      <c r="C451" s="130" t="str">
        <f t="shared" si="74"/>
        <v>LHL11P1M3</v>
      </c>
      <c r="D451" s="130" t="str">
        <f t="shared" si="75"/>
        <v>LHL11P1</v>
      </c>
      <c r="E451" s="130" t="str">
        <f t="shared" si="76"/>
        <v>LHL11</v>
      </c>
      <c r="F451" s="109" t="s">
        <v>844</v>
      </c>
      <c r="G451" s="109">
        <v>11</v>
      </c>
      <c r="H451" s="109">
        <v>1</v>
      </c>
      <c r="I451" s="109" t="s">
        <v>8</v>
      </c>
      <c r="J451" s="109">
        <v>2</v>
      </c>
      <c r="K451" s="109">
        <v>3</v>
      </c>
      <c r="L451" s="109"/>
      <c r="M451" s="137">
        <v>2.7</v>
      </c>
      <c r="N451" s="151">
        <v>3</v>
      </c>
      <c r="O451" s="132">
        <f t="shared" si="71"/>
        <v>2.85</v>
      </c>
      <c r="P451" s="151" t="s">
        <v>284</v>
      </c>
      <c r="Q451" s="119">
        <v>21.177914110429434</v>
      </c>
      <c r="R451" s="146"/>
      <c r="S451" s="146"/>
      <c r="T451" s="146"/>
      <c r="U451" s="146">
        <v>2.0520499451208876</v>
      </c>
      <c r="V451" s="146">
        <v>1.6934191021400602</v>
      </c>
      <c r="W451" s="152"/>
      <c r="X451" s="153"/>
      <c r="Y451" s="153"/>
      <c r="Z451" s="153"/>
      <c r="AA451" s="153"/>
      <c r="AB451" s="153"/>
      <c r="AC451" s="153"/>
      <c r="AD451" s="153"/>
      <c r="AE451" s="153"/>
      <c r="AF451" s="153"/>
      <c r="AG451" s="153"/>
      <c r="AH451" s="153"/>
      <c r="AI451" s="153"/>
      <c r="AJ451" s="153"/>
      <c r="AK451" s="153"/>
      <c r="AL451" s="153"/>
      <c r="AM451" s="153"/>
      <c r="AN451" s="121"/>
      <c r="AO451" s="120"/>
      <c r="AP451" s="120"/>
      <c r="AQ451" s="120"/>
      <c r="AR451" s="154"/>
      <c r="AS451" s="120"/>
      <c r="AT451" s="121"/>
      <c r="AU451" s="121"/>
      <c r="AV451" s="121"/>
      <c r="AW451" s="133">
        <v>1.8706311638010864</v>
      </c>
      <c r="AX451" s="119"/>
      <c r="AY451" s="120"/>
      <c r="AZ451" s="121"/>
      <c r="BA451" s="120"/>
      <c r="BB451" s="121"/>
      <c r="BC451" s="121"/>
      <c r="BD451" s="121"/>
      <c r="BE451" s="120"/>
      <c r="BF451" s="120"/>
      <c r="BG451" s="120"/>
      <c r="BH451" s="120"/>
      <c r="BI451" s="119"/>
      <c r="BJ451" s="119"/>
      <c r="BK451" s="121"/>
      <c r="BL451" s="121"/>
      <c r="BM451" s="121"/>
      <c r="BN451" s="121"/>
      <c r="BO451" s="121"/>
      <c r="BP451" s="121"/>
      <c r="BQ451" s="121"/>
      <c r="BR451" s="121"/>
      <c r="BS451" s="134"/>
      <c r="BT451" s="109"/>
      <c r="BU451" s="135">
        <f>VLOOKUP(D451,EXPLORACION!$A$2:$P$529,15,FALSE)</f>
        <v>4959980.9831999997</v>
      </c>
      <c r="BV451" s="135">
        <f>VLOOKUP(D451,EXPLORACION!$A$2:$P$529,16,FALSE)</f>
        <v>2170410.1340999999</v>
      </c>
    </row>
    <row r="452" spans="1:74" s="123" customFormat="1" hidden="1">
      <c r="A452" s="130" t="str">
        <f t="shared" si="72"/>
        <v>LHL11P1E2M5</v>
      </c>
      <c r="B452" s="130" t="str">
        <f t="shared" si="73"/>
        <v>LHL11P1E2</v>
      </c>
      <c r="C452" s="130" t="str">
        <f t="shared" si="74"/>
        <v>LHL11P1M5</v>
      </c>
      <c r="D452" s="130" t="str">
        <f t="shared" si="75"/>
        <v>LHL11P1</v>
      </c>
      <c r="E452" s="130" t="str">
        <f t="shared" si="76"/>
        <v>LHL11</v>
      </c>
      <c r="F452" s="109" t="s">
        <v>844</v>
      </c>
      <c r="G452" s="109">
        <v>11</v>
      </c>
      <c r="H452" s="109">
        <v>1</v>
      </c>
      <c r="I452" s="109" t="s">
        <v>8</v>
      </c>
      <c r="J452" s="109">
        <v>2</v>
      </c>
      <c r="K452" s="109">
        <v>5</v>
      </c>
      <c r="L452" s="109"/>
      <c r="M452" s="137">
        <v>3.7</v>
      </c>
      <c r="N452" s="151">
        <v>4</v>
      </c>
      <c r="O452" s="132">
        <f t="shared" si="71"/>
        <v>3.85</v>
      </c>
      <c r="P452" s="151" t="s">
        <v>284</v>
      </c>
      <c r="Q452" s="119">
        <v>19.859754570498371</v>
      </c>
      <c r="R452" s="146">
        <v>37.678232056344996</v>
      </c>
      <c r="S452" s="146">
        <v>20.367534456355287</v>
      </c>
      <c r="T452" s="146">
        <v>17.310697599989709</v>
      </c>
      <c r="U452" s="146"/>
      <c r="V452" s="146"/>
      <c r="W452" s="152"/>
      <c r="X452" s="153"/>
      <c r="Y452" s="153"/>
      <c r="Z452" s="153"/>
      <c r="AA452" s="153"/>
      <c r="AB452" s="153"/>
      <c r="AC452" s="153"/>
      <c r="AD452" s="153"/>
      <c r="AE452" s="153"/>
      <c r="AF452" s="153"/>
      <c r="AG452" s="153"/>
      <c r="AH452" s="153"/>
      <c r="AI452" s="153"/>
      <c r="AJ452" s="153"/>
      <c r="AK452" s="153"/>
      <c r="AL452" s="153"/>
      <c r="AM452" s="153"/>
      <c r="AN452" s="121"/>
      <c r="AO452" s="120"/>
      <c r="AP452" s="120"/>
      <c r="AQ452" s="120"/>
      <c r="AR452" s="154">
        <v>76.949152542372872</v>
      </c>
      <c r="AS452" s="120"/>
      <c r="AT452" s="121"/>
      <c r="AU452" s="121"/>
      <c r="AV452" s="121"/>
      <c r="AW452" s="133"/>
      <c r="AX452" s="119"/>
      <c r="AY452" s="120"/>
      <c r="AZ452" s="121"/>
      <c r="BA452" s="120"/>
      <c r="BB452" s="121"/>
      <c r="BC452" s="121"/>
      <c r="BD452" s="121"/>
      <c r="BE452" s="120"/>
      <c r="BF452" s="120"/>
      <c r="BG452" s="120"/>
      <c r="BH452" s="120"/>
      <c r="BI452" s="119"/>
      <c r="BJ452" s="119"/>
      <c r="BK452" s="121"/>
      <c r="BL452" s="121"/>
      <c r="BM452" s="121"/>
      <c r="BN452" s="121"/>
      <c r="BO452" s="121"/>
      <c r="BP452" s="121"/>
      <c r="BQ452" s="121"/>
      <c r="BR452" s="121"/>
      <c r="BS452" s="134"/>
      <c r="BT452" s="109"/>
      <c r="BU452" s="135">
        <f>VLOOKUP(D452,EXPLORACION!$A$2:$P$529,15,FALSE)</f>
        <v>4959980.9831999997</v>
      </c>
      <c r="BV452" s="135">
        <f>VLOOKUP(D452,EXPLORACION!$A$2:$P$529,16,FALSE)</f>
        <v>2170410.1340999999</v>
      </c>
    </row>
    <row r="453" spans="1:74" s="123" customFormat="1" hidden="1">
      <c r="A453" s="130" t="str">
        <f t="shared" si="72"/>
        <v>LHL11P4E2M12</v>
      </c>
      <c r="B453" s="130" t="str">
        <f t="shared" si="73"/>
        <v>LHL11P4E2</v>
      </c>
      <c r="C453" s="130" t="str">
        <f t="shared" si="74"/>
        <v>LHL11P4M12</v>
      </c>
      <c r="D453" s="130" t="str">
        <f t="shared" si="75"/>
        <v>LHL11P4</v>
      </c>
      <c r="E453" s="130" t="str">
        <f t="shared" si="76"/>
        <v>LHL11</v>
      </c>
      <c r="F453" s="109" t="s">
        <v>844</v>
      </c>
      <c r="G453" s="109">
        <v>11</v>
      </c>
      <c r="H453" s="109">
        <v>4</v>
      </c>
      <c r="I453" s="109" t="s">
        <v>8</v>
      </c>
      <c r="J453" s="109">
        <v>2</v>
      </c>
      <c r="K453" s="109">
        <v>12</v>
      </c>
      <c r="L453" s="109"/>
      <c r="M453" s="137">
        <v>17.600000000000001</v>
      </c>
      <c r="N453" s="151">
        <v>18.25</v>
      </c>
      <c r="O453" s="132">
        <f t="shared" si="71"/>
        <v>17.925000000000001</v>
      </c>
      <c r="P453" s="109" t="s">
        <v>12</v>
      </c>
      <c r="Q453" s="119">
        <v>19.749089437474705</v>
      </c>
      <c r="R453" s="119">
        <v>50.759683671543662</v>
      </c>
      <c r="S453" s="119">
        <v>22.250000000000014</v>
      </c>
      <c r="T453" s="119">
        <v>28.509683671543648</v>
      </c>
      <c r="U453" s="133"/>
      <c r="V453" s="119"/>
      <c r="W453" s="120"/>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v>88.583509513742072</v>
      </c>
      <c r="AS453" s="121"/>
      <c r="AT453" s="121"/>
      <c r="AU453" s="121"/>
      <c r="AV453" s="121"/>
      <c r="AW453" s="133"/>
      <c r="AX453" s="119"/>
      <c r="AY453" s="120"/>
      <c r="AZ453" s="121"/>
      <c r="BA453" s="120"/>
      <c r="BB453" s="121"/>
      <c r="BC453" s="121"/>
      <c r="BD453" s="121"/>
      <c r="BE453" s="120"/>
      <c r="BF453" s="120"/>
      <c r="BG453" s="122"/>
      <c r="BH453" s="122"/>
      <c r="BI453" s="119"/>
      <c r="BJ453" s="119"/>
      <c r="BK453" s="121"/>
      <c r="BL453" s="121"/>
      <c r="BM453" s="121"/>
      <c r="BN453" s="121"/>
      <c r="BO453" s="121"/>
      <c r="BP453" s="121"/>
      <c r="BQ453" s="121"/>
      <c r="BR453" s="121"/>
      <c r="BS453" s="134"/>
      <c r="BT453" s="109"/>
      <c r="BU453" s="135">
        <f>VLOOKUP(D453,EXPLORACION!$A$2:$P$529,15,FALSE)</f>
        <v>4959980.9831999997</v>
      </c>
      <c r="BV453" s="135">
        <f>VLOOKUP(D453,EXPLORACION!$A$2:$P$529,16,FALSE)</f>
        <v>2170410.1340999999</v>
      </c>
    </row>
    <row r="454" spans="1:74" s="123" customFormat="1" hidden="1">
      <c r="A454" s="130" t="str">
        <f t="shared" si="72"/>
        <v>LHL11P1E2M8</v>
      </c>
      <c r="B454" s="130" t="str">
        <f t="shared" si="73"/>
        <v>LHL11P1E2</v>
      </c>
      <c r="C454" s="130" t="str">
        <f t="shared" si="74"/>
        <v>LHL11P1M8</v>
      </c>
      <c r="D454" s="130" t="str">
        <f t="shared" si="75"/>
        <v>LHL11P1</v>
      </c>
      <c r="E454" s="130" t="str">
        <f t="shared" si="76"/>
        <v>LHL11</v>
      </c>
      <c r="F454" s="109" t="s">
        <v>844</v>
      </c>
      <c r="G454" s="109">
        <v>11</v>
      </c>
      <c r="H454" s="109">
        <v>1</v>
      </c>
      <c r="I454" s="109" t="s">
        <v>8</v>
      </c>
      <c r="J454" s="109">
        <v>2</v>
      </c>
      <c r="K454" s="109">
        <v>8</v>
      </c>
      <c r="L454" s="109"/>
      <c r="M454" s="137">
        <v>6</v>
      </c>
      <c r="N454" s="151">
        <v>6.3</v>
      </c>
      <c r="O454" s="132">
        <f t="shared" si="71"/>
        <v>6.15</v>
      </c>
      <c r="P454" s="151" t="s">
        <v>284</v>
      </c>
      <c r="Q454" s="119">
        <v>17.412610258085586</v>
      </c>
      <c r="R454" s="146">
        <v>43.401879227274968</v>
      </c>
      <c r="S454" s="146">
        <v>23.217922606924652</v>
      </c>
      <c r="T454" s="146">
        <v>20.183956620350315</v>
      </c>
      <c r="U454" s="146">
        <v>2.2627139822983726</v>
      </c>
      <c r="V454" s="146">
        <v>1.9271473288300833</v>
      </c>
      <c r="W454" s="152"/>
      <c r="X454" s="153"/>
      <c r="Y454" s="153"/>
      <c r="Z454" s="153"/>
      <c r="AA454" s="153"/>
      <c r="AB454" s="153"/>
      <c r="AC454" s="153"/>
      <c r="AD454" s="153"/>
      <c r="AE454" s="153"/>
      <c r="AF454" s="153"/>
      <c r="AG454" s="153"/>
      <c r="AH454" s="153"/>
      <c r="AI454" s="153"/>
      <c r="AJ454" s="153"/>
      <c r="AK454" s="153"/>
      <c r="AL454" s="153"/>
      <c r="AM454" s="153"/>
      <c r="AN454" s="121"/>
      <c r="AO454" s="120"/>
      <c r="AP454" s="120"/>
      <c r="AQ454" s="120"/>
      <c r="AR454" s="154">
        <v>90.808823529411768</v>
      </c>
      <c r="AS454" s="120"/>
      <c r="AT454" s="121"/>
      <c r="AU454" s="121"/>
      <c r="AV454" s="121"/>
      <c r="AW454" s="133">
        <v>3.4781808993518331</v>
      </c>
      <c r="AX454" s="119"/>
      <c r="AY454" s="120"/>
      <c r="AZ454" s="121"/>
      <c r="BA454" s="120"/>
      <c r="BB454" s="121"/>
      <c r="BC454" s="121"/>
      <c r="BD454" s="121"/>
      <c r="BE454" s="120"/>
      <c r="BF454" s="120"/>
      <c r="BG454" s="120"/>
      <c r="BH454" s="120"/>
      <c r="BI454" s="119"/>
      <c r="BJ454" s="119"/>
      <c r="BK454" s="121"/>
      <c r="BL454" s="121"/>
      <c r="BM454" s="121"/>
      <c r="BN454" s="121"/>
      <c r="BO454" s="121"/>
      <c r="BP454" s="121"/>
      <c r="BQ454" s="121"/>
      <c r="BR454" s="121"/>
      <c r="BS454" s="134"/>
      <c r="BT454" s="109"/>
      <c r="BU454" s="135">
        <f>VLOOKUP(D454,EXPLORACION!$A$2:$P$529,15,FALSE)</f>
        <v>4959980.9831999997</v>
      </c>
      <c r="BV454" s="135">
        <f>VLOOKUP(D454,EXPLORACION!$A$2:$P$529,16,FALSE)</f>
        <v>2170410.1340999999</v>
      </c>
    </row>
    <row r="455" spans="1:74" s="123" customFormat="1" hidden="1">
      <c r="A455" s="130" t="str">
        <f t="shared" si="72"/>
        <v>LHL11P1E2M14</v>
      </c>
      <c r="B455" s="130" t="str">
        <f t="shared" si="73"/>
        <v>LHL11P1E2</v>
      </c>
      <c r="C455" s="130" t="str">
        <f t="shared" si="74"/>
        <v>LHL11P1M14</v>
      </c>
      <c r="D455" s="130" t="str">
        <f t="shared" si="75"/>
        <v>LHL11P1</v>
      </c>
      <c r="E455" s="130" t="str">
        <f t="shared" si="76"/>
        <v>LHL11</v>
      </c>
      <c r="F455" s="109" t="s">
        <v>844</v>
      </c>
      <c r="G455" s="109">
        <v>11</v>
      </c>
      <c r="H455" s="109">
        <v>1</v>
      </c>
      <c r="I455" s="109" t="s">
        <v>8</v>
      </c>
      <c r="J455" s="109">
        <v>2</v>
      </c>
      <c r="K455" s="109">
        <v>14</v>
      </c>
      <c r="L455" s="109"/>
      <c r="M455" s="137">
        <v>18.3</v>
      </c>
      <c r="N455" s="109">
        <v>18.75</v>
      </c>
      <c r="O455" s="132">
        <f t="shared" si="71"/>
        <v>18.524999999999999</v>
      </c>
      <c r="P455" s="109" t="s">
        <v>284</v>
      </c>
      <c r="Q455" s="119">
        <v>17.090909090909104</v>
      </c>
      <c r="R455" s="119"/>
      <c r="S455" s="119"/>
      <c r="T455" s="119"/>
      <c r="U455" s="133"/>
      <c r="V455" s="119"/>
      <c r="W455" s="120"/>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AW455" s="133"/>
      <c r="AX455" s="119"/>
      <c r="AY455" s="120"/>
      <c r="AZ455" s="121"/>
      <c r="BA455" s="120"/>
      <c r="BB455" s="121"/>
      <c r="BC455" s="121"/>
      <c r="BD455" s="121"/>
      <c r="BE455" s="120"/>
      <c r="BF455" s="120"/>
      <c r="BG455" s="120"/>
      <c r="BH455" s="120"/>
      <c r="BI455" s="119"/>
      <c r="BJ455" s="119"/>
      <c r="BK455" s="121"/>
      <c r="BL455" s="121"/>
      <c r="BM455" s="121"/>
      <c r="BN455" s="121"/>
      <c r="BO455" s="121"/>
      <c r="BP455" s="121"/>
      <c r="BQ455" s="121"/>
      <c r="BR455" s="121"/>
      <c r="BS455" s="134"/>
      <c r="BT455" s="109"/>
      <c r="BU455" s="135">
        <f>VLOOKUP(D455,EXPLORACION!$A$2:$P$529,15,FALSE)</f>
        <v>4959980.9831999997</v>
      </c>
      <c r="BV455" s="135">
        <f>VLOOKUP(D455,EXPLORACION!$A$2:$P$529,16,FALSE)</f>
        <v>2170410.1340999999</v>
      </c>
    </row>
    <row r="456" spans="1:74" s="123" customFormat="1" hidden="1">
      <c r="A456" s="130" t="str">
        <f t="shared" si="72"/>
        <v>LHL11P4E2M10</v>
      </c>
      <c r="B456" s="130" t="str">
        <f t="shared" si="73"/>
        <v>LHL11P4E2</v>
      </c>
      <c r="C456" s="130" t="str">
        <f t="shared" si="74"/>
        <v>LHL11P4M10</v>
      </c>
      <c r="D456" s="130" t="str">
        <f t="shared" si="75"/>
        <v>LHL11P4</v>
      </c>
      <c r="E456" s="130" t="str">
        <f t="shared" si="76"/>
        <v>LHL11</v>
      </c>
      <c r="F456" s="109" t="s">
        <v>844</v>
      </c>
      <c r="G456" s="109">
        <v>11</v>
      </c>
      <c r="H456" s="109">
        <v>4</v>
      </c>
      <c r="I456" s="109" t="s">
        <v>8</v>
      </c>
      <c r="J456" s="109">
        <v>2</v>
      </c>
      <c r="K456" s="109">
        <v>10</v>
      </c>
      <c r="L456" s="109"/>
      <c r="M456" s="137">
        <v>14.3</v>
      </c>
      <c r="N456" s="151">
        <v>14.75</v>
      </c>
      <c r="O456" s="132">
        <f t="shared" si="71"/>
        <v>14.525</v>
      </c>
      <c r="P456" s="109" t="s">
        <v>284</v>
      </c>
      <c r="Q456" s="119">
        <v>16.101694915254232</v>
      </c>
      <c r="R456" s="119">
        <v>35.866179214743859</v>
      </c>
      <c r="S456" s="119">
        <v>20.954692556634306</v>
      </c>
      <c r="T456" s="119">
        <v>14.911486658109553</v>
      </c>
      <c r="U456" s="133"/>
      <c r="V456" s="119"/>
      <c r="W456" s="120"/>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v>81.632653061224474</v>
      </c>
      <c r="AS456" s="121"/>
      <c r="AT456" s="121"/>
      <c r="AU456" s="121"/>
      <c r="AV456" s="121"/>
      <c r="AW456" s="133"/>
      <c r="AX456" s="119"/>
      <c r="AY456" s="120"/>
      <c r="AZ456" s="121"/>
      <c r="BA456" s="120"/>
      <c r="BB456" s="121"/>
      <c r="BC456" s="121"/>
      <c r="BD456" s="121"/>
      <c r="BE456" s="120"/>
      <c r="BF456" s="120"/>
      <c r="BG456" s="122"/>
      <c r="BH456" s="122"/>
      <c r="BI456" s="119"/>
      <c r="BJ456" s="119"/>
      <c r="BK456" s="121"/>
      <c r="BL456" s="121"/>
      <c r="BM456" s="121"/>
      <c r="BN456" s="121"/>
      <c r="BO456" s="121"/>
      <c r="BP456" s="121"/>
      <c r="BQ456" s="121"/>
      <c r="BR456" s="121"/>
      <c r="BS456" s="134"/>
      <c r="BT456" s="109"/>
      <c r="BU456" s="135">
        <f>VLOOKUP(D456,EXPLORACION!$A$2:$P$529,15,FALSE)</f>
        <v>4959980.9831999997</v>
      </c>
      <c r="BV456" s="135">
        <f>VLOOKUP(D456,EXPLORACION!$A$2:$P$529,16,FALSE)</f>
        <v>2170410.1340999999</v>
      </c>
    </row>
    <row r="457" spans="1:74" s="123" customFormat="1" hidden="1">
      <c r="A457" s="130" t="str">
        <f t="shared" si="72"/>
        <v>LHL11P1E2M2</v>
      </c>
      <c r="B457" s="130" t="str">
        <f t="shared" si="73"/>
        <v>LHL11P1E2</v>
      </c>
      <c r="C457" s="130" t="str">
        <f t="shared" si="74"/>
        <v>LHL11P1M2</v>
      </c>
      <c r="D457" s="130" t="str">
        <f t="shared" si="75"/>
        <v>LHL11P1</v>
      </c>
      <c r="E457" s="130" t="str">
        <f t="shared" si="76"/>
        <v>LHL11</v>
      </c>
      <c r="F457" s="109" t="s">
        <v>844</v>
      </c>
      <c r="G457" s="109">
        <v>11</v>
      </c>
      <c r="H457" s="109">
        <v>1</v>
      </c>
      <c r="I457" s="109" t="s">
        <v>8</v>
      </c>
      <c r="J457" s="109">
        <v>2</v>
      </c>
      <c r="K457" s="109">
        <v>2</v>
      </c>
      <c r="L457" s="109"/>
      <c r="M457" s="137">
        <v>1.7</v>
      </c>
      <c r="N457" s="151">
        <v>2</v>
      </c>
      <c r="O457" s="132">
        <f t="shared" si="71"/>
        <v>1.85</v>
      </c>
      <c r="P457" s="151" t="s">
        <v>284</v>
      </c>
      <c r="Q457" s="119">
        <v>15.520521880945912</v>
      </c>
      <c r="R457" s="146">
        <v>39.565654344971229</v>
      </c>
      <c r="S457" s="146">
        <v>21.251931993817617</v>
      </c>
      <c r="T457" s="146">
        <v>18.313722351153611</v>
      </c>
      <c r="U457" s="146">
        <v>2.0961526645532986</v>
      </c>
      <c r="V457" s="146">
        <v>1.8145283889156674</v>
      </c>
      <c r="W457" s="152"/>
      <c r="X457" s="153"/>
      <c r="Y457" s="153"/>
      <c r="Z457" s="153"/>
      <c r="AA457" s="153"/>
      <c r="AB457" s="153"/>
      <c r="AC457" s="153"/>
      <c r="AD457" s="153"/>
      <c r="AE457" s="153"/>
      <c r="AF457" s="153"/>
      <c r="AG457" s="153"/>
      <c r="AH457" s="153"/>
      <c r="AI457" s="153"/>
      <c r="AJ457" s="153"/>
      <c r="AK457" s="153"/>
      <c r="AL457" s="153"/>
      <c r="AM457" s="153"/>
      <c r="AN457" s="121"/>
      <c r="AO457" s="120"/>
      <c r="AP457" s="120"/>
      <c r="AQ457" s="120"/>
      <c r="AR457" s="154">
        <v>78.768577494692138</v>
      </c>
      <c r="AS457" s="120"/>
      <c r="AT457" s="121"/>
      <c r="AU457" s="121"/>
      <c r="AV457" s="121"/>
      <c r="AW457" s="133">
        <v>2.888148396538841</v>
      </c>
      <c r="AX457" s="119"/>
      <c r="AY457" s="120"/>
      <c r="AZ457" s="121"/>
      <c r="BA457" s="120"/>
      <c r="BB457" s="121"/>
      <c r="BC457" s="121"/>
      <c r="BD457" s="121"/>
      <c r="BE457" s="120"/>
      <c r="BF457" s="120"/>
      <c r="BG457" s="120"/>
      <c r="BH457" s="120"/>
      <c r="BI457" s="119"/>
      <c r="BJ457" s="119"/>
      <c r="BK457" s="121"/>
      <c r="BL457" s="121"/>
      <c r="BM457" s="121"/>
      <c r="BN457" s="121"/>
      <c r="BO457" s="121"/>
      <c r="BP457" s="121"/>
      <c r="BQ457" s="121"/>
      <c r="BR457" s="121"/>
      <c r="BS457" s="134"/>
      <c r="BT457" s="109"/>
      <c r="BU457" s="135">
        <f>VLOOKUP(D457,EXPLORACION!$A$2:$P$529,15,FALSE)</f>
        <v>4959980.9831999997</v>
      </c>
      <c r="BV457" s="135">
        <f>VLOOKUP(D457,EXPLORACION!$A$2:$P$529,16,FALSE)</f>
        <v>2170410.1340999999</v>
      </c>
    </row>
    <row r="458" spans="1:74" s="123" customFormat="1" hidden="1">
      <c r="A458" s="130" t="str">
        <f t="shared" si="72"/>
        <v>LHL11P4E2M8</v>
      </c>
      <c r="B458" s="130" t="str">
        <f t="shared" si="73"/>
        <v>LHL11P4E2</v>
      </c>
      <c r="C458" s="130" t="str">
        <f t="shared" si="74"/>
        <v>LHL11P4M8</v>
      </c>
      <c r="D458" s="130" t="str">
        <f t="shared" si="75"/>
        <v>LHL11P4</v>
      </c>
      <c r="E458" s="130" t="str">
        <f t="shared" si="76"/>
        <v>LHL11</v>
      </c>
      <c r="F458" s="109" t="s">
        <v>844</v>
      </c>
      <c r="G458" s="109">
        <v>11</v>
      </c>
      <c r="H458" s="109">
        <v>4</v>
      </c>
      <c r="I458" s="109" t="s">
        <v>8</v>
      </c>
      <c r="J458" s="109">
        <v>2</v>
      </c>
      <c r="K458" s="109">
        <v>8</v>
      </c>
      <c r="L458" s="109"/>
      <c r="M458" s="137">
        <v>9</v>
      </c>
      <c r="N458" s="151">
        <v>9.3000000000000007</v>
      </c>
      <c r="O458" s="132">
        <f t="shared" si="71"/>
        <v>9.15</v>
      </c>
      <c r="P458" s="109" t="s">
        <v>284</v>
      </c>
      <c r="Q458" s="119">
        <v>15.334538878842658</v>
      </c>
      <c r="R458" s="119"/>
      <c r="S458" s="119"/>
      <c r="T458" s="119"/>
      <c r="U458" s="133">
        <v>2.2165262564726822</v>
      </c>
      <c r="V458" s="119">
        <v>1.9218234867190238</v>
      </c>
      <c r="W458" s="120"/>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AW458" s="133">
        <v>10.469021189251572</v>
      </c>
      <c r="AX458" s="119"/>
      <c r="AY458" s="120"/>
      <c r="AZ458" s="121"/>
      <c r="BA458" s="120"/>
      <c r="BB458" s="121"/>
      <c r="BC458" s="121"/>
      <c r="BD458" s="121"/>
      <c r="BE458" s="120"/>
      <c r="BF458" s="120"/>
      <c r="BG458" s="122"/>
      <c r="BH458" s="122"/>
      <c r="BI458" s="119"/>
      <c r="BJ458" s="119"/>
      <c r="BK458" s="121"/>
      <c r="BL458" s="121"/>
      <c r="BM458" s="121"/>
      <c r="BN458" s="121"/>
      <c r="BO458" s="121"/>
      <c r="BP458" s="121"/>
      <c r="BQ458" s="121"/>
      <c r="BR458" s="121"/>
      <c r="BS458" s="134"/>
      <c r="BT458" s="109"/>
      <c r="BU458" s="135">
        <f>VLOOKUP(D458,EXPLORACION!$A$2:$P$529,15,FALSE)</f>
        <v>4959980.9831999997</v>
      </c>
      <c r="BV458" s="135">
        <f>VLOOKUP(D458,EXPLORACION!$A$2:$P$529,16,FALSE)</f>
        <v>2170410.1340999999</v>
      </c>
    </row>
    <row r="459" spans="1:74" s="123" customFormat="1" hidden="1">
      <c r="A459" s="130" t="str">
        <f t="shared" si="72"/>
        <v>LHL11P4E2M6</v>
      </c>
      <c r="B459" s="130" t="str">
        <f t="shared" si="73"/>
        <v>LHL11P4E2</v>
      </c>
      <c r="C459" s="130" t="str">
        <f t="shared" si="74"/>
        <v>LHL11P4M6</v>
      </c>
      <c r="D459" s="130" t="str">
        <f t="shared" si="75"/>
        <v>LHL11P4</v>
      </c>
      <c r="E459" s="130" t="str">
        <f t="shared" si="76"/>
        <v>LHL11</v>
      </c>
      <c r="F459" s="109" t="s">
        <v>844</v>
      </c>
      <c r="G459" s="109">
        <v>11</v>
      </c>
      <c r="H459" s="109">
        <v>4</v>
      </c>
      <c r="I459" s="109" t="s">
        <v>8</v>
      </c>
      <c r="J459" s="109">
        <v>2</v>
      </c>
      <c r="K459" s="109">
        <v>6</v>
      </c>
      <c r="L459" s="109"/>
      <c r="M459" s="137">
        <v>6</v>
      </c>
      <c r="N459" s="151">
        <v>6.3</v>
      </c>
      <c r="O459" s="132">
        <f t="shared" si="71"/>
        <v>6.15</v>
      </c>
      <c r="P459" s="109" t="s">
        <v>284</v>
      </c>
      <c r="Q459" s="119">
        <v>15.328656793972478</v>
      </c>
      <c r="R459" s="119"/>
      <c r="S459" s="119"/>
      <c r="T459" s="119"/>
      <c r="U459" s="133">
        <v>2.2247668794825506</v>
      </c>
      <c r="V459" s="119">
        <v>1.9290668436873926</v>
      </c>
      <c r="W459" s="120"/>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AW459" s="133">
        <v>7.5115507925833445</v>
      </c>
      <c r="AX459" s="119"/>
      <c r="AY459" s="120"/>
      <c r="AZ459" s="121"/>
      <c r="BA459" s="120"/>
      <c r="BB459" s="121"/>
      <c r="BC459" s="121"/>
      <c r="BD459" s="121"/>
      <c r="BE459" s="120"/>
      <c r="BF459" s="120"/>
      <c r="BG459" s="122"/>
      <c r="BH459" s="122"/>
      <c r="BI459" s="119"/>
      <c r="BJ459" s="119"/>
      <c r="BK459" s="121"/>
      <c r="BL459" s="121"/>
      <c r="BM459" s="121"/>
      <c r="BN459" s="121"/>
      <c r="BO459" s="121"/>
      <c r="BP459" s="121"/>
      <c r="BQ459" s="121"/>
      <c r="BR459" s="121"/>
      <c r="BS459" s="134"/>
      <c r="BT459" s="109"/>
      <c r="BU459" s="135">
        <f>VLOOKUP(D459,EXPLORACION!$A$2:$P$529,15,FALSE)</f>
        <v>4959980.9831999997</v>
      </c>
      <c r="BV459" s="135">
        <f>VLOOKUP(D459,EXPLORACION!$A$2:$P$529,16,FALSE)</f>
        <v>2170410.1340999999</v>
      </c>
    </row>
    <row r="460" spans="1:74" s="123" customFormat="1" hidden="1">
      <c r="A460" s="130" t="str">
        <f t="shared" si="72"/>
        <v>LHL11P1E2M10</v>
      </c>
      <c r="B460" s="130" t="str">
        <f t="shared" si="73"/>
        <v>LHL11P1E2</v>
      </c>
      <c r="C460" s="130" t="str">
        <f t="shared" si="74"/>
        <v>LHL11P1M10</v>
      </c>
      <c r="D460" s="130" t="str">
        <f t="shared" si="75"/>
        <v>LHL11P1</v>
      </c>
      <c r="E460" s="130" t="str">
        <f t="shared" si="76"/>
        <v>LHL11</v>
      </c>
      <c r="F460" s="109" t="s">
        <v>844</v>
      </c>
      <c r="G460" s="109">
        <v>11</v>
      </c>
      <c r="H460" s="109">
        <v>1</v>
      </c>
      <c r="I460" s="109" t="s">
        <v>8</v>
      </c>
      <c r="J460" s="109">
        <v>2</v>
      </c>
      <c r="K460" s="109">
        <v>10</v>
      </c>
      <c r="L460" s="109"/>
      <c r="M460" s="137">
        <v>9.5</v>
      </c>
      <c r="N460" s="151">
        <v>9.6</v>
      </c>
      <c r="O460" s="132">
        <f t="shared" si="71"/>
        <v>9.5500000000000007</v>
      </c>
      <c r="P460" s="151" t="s">
        <v>284</v>
      </c>
      <c r="Q460" s="119">
        <v>14.129202871174895</v>
      </c>
      <c r="R460" s="146">
        <v>49.230037384392126</v>
      </c>
      <c r="S460" s="146">
        <v>23.784592370979802</v>
      </c>
      <c r="T460" s="146">
        <v>25.445445013412325</v>
      </c>
      <c r="U460" s="146">
        <v>2.1670077148386282</v>
      </c>
      <c r="V460" s="146">
        <v>1.8987320162786661</v>
      </c>
      <c r="W460" s="152"/>
      <c r="X460" s="153"/>
      <c r="Y460" s="153"/>
      <c r="Z460" s="153"/>
      <c r="AA460" s="153"/>
      <c r="AB460" s="153"/>
      <c r="AC460" s="153"/>
      <c r="AD460" s="153"/>
      <c r="AE460" s="153"/>
      <c r="AF460" s="153"/>
      <c r="AG460" s="153"/>
      <c r="AH460" s="153"/>
      <c r="AI460" s="153"/>
      <c r="AJ460" s="153"/>
      <c r="AK460" s="153"/>
      <c r="AL460" s="153"/>
      <c r="AM460" s="153"/>
      <c r="AN460" s="121"/>
      <c r="AO460" s="120"/>
      <c r="AP460" s="120"/>
      <c r="AQ460" s="120"/>
      <c r="AR460" s="154">
        <v>96.510228640192537</v>
      </c>
      <c r="AS460" s="120"/>
      <c r="AT460" s="121"/>
      <c r="AU460" s="121"/>
      <c r="AV460" s="121"/>
      <c r="AW460" s="133"/>
      <c r="AX460" s="119"/>
      <c r="AY460" s="120"/>
      <c r="AZ460" s="121"/>
      <c r="BA460" s="120"/>
      <c r="BB460" s="121"/>
      <c r="BC460" s="121"/>
      <c r="BD460" s="121"/>
      <c r="BE460" s="120"/>
      <c r="BF460" s="120"/>
      <c r="BG460" s="120"/>
      <c r="BH460" s="120"/>
      <c r="BI460" s="119"/>
      <c r="BJ460" s="119"/>
      <c r="BK460" s="121"/>
      <c r="BL460" s="121"/>
      <c r="BM460" s="121"/>
      <c r="BN460" s="121"/>
      <c r="BO460" s="121"/>
      <c r="BP460" s="121"/>
      <c r="BQ460" s="121"/>
      <c r="BR460" s="121"/>
      <c r="BS460" s="134"/>
      <c r="BT460" s="109"/>
      <c r="BU460" s="135">
        <f>VLOOKUP(D460,EXPLORACION!$A$2:$P$529,15,FALSE)</f>
        <v>4959980.9831999997</v>
      </c>
      <c r="BV460" s="135">
        <f>VLOOKUP(D460,EXPLORACION!$A$2:$P$529,16,FALSE)</f>
        <v>2170410.1340999999</v>
      </c>
    </row>
    <row r="461" spans="1:74" s="123" customFormat="1" hidden="1">
      <c r="A461" s="130" t="str">
        <f t="shared" si="72"/>
        <v>LHL11P4E2M4</v>
      </c>
      <c r="B461" s="130" t="str">
        <f t="shared" si="73"/>
        <v>LHL11P4E2</v>
      </c>
      <c r="C461" s="130" t="str">
        <f t="shared" si="74"/>
        <v>LHL11P4M4</v>
      </c>
      <c r="D461" s="130" t="str">
        <f t="shared" si="75"/>
        <v>LHL11P4</v>
      </c>
      <c r="E461" s="130" t="str">
        <f t="shared" si="76"/>
        <v>LHL11</v>
      </c>
      <c r="F461" s="109" t="s">
        <v>844</v>
      </c>
      <c r="G461" s="109">
        <v>11</v>
      </c>
      <c r="H461" s="109">
        <v>4</v>
      </c>
      <c r="I461" s="109" t="s">
        <v>8</v>
      </c>
      <c r="J461" s="109">
        <v>2</v>
      </c>
      <c r="K461" s="109">
        <v>4</v>
      </c>
      <c r="L461" s="109"/>
      <c r="M461" s="137">
        <v>3.6</v>
      </c>
      <c r="N461" s="151">
        <v>3.9</v>
      </c>
      <c r="O461" s="132">
        <f t="shared" si="71"/>
        <v>3.75</v>
      </c>
      <c r="P461" s="109" t="s">
        <v>284</v>
      </c>
      <c r="Q461" s="119">
        <v>13.983371126228263</v>
      </c>
      <c r="R461" s="119">
        <v>39.521351515586623</v>
      </c>
      <c r="S461" s="119">
        <v>20.088300220750554</v>
      </c>
      <c r="T461" s="119">
        <v>19.433051294836069</v>
      </c>
      <c r="U461" s="133">
        <v>2.2235843136394382</v>
      </c>
      <c r="V461" s="119">
        <v>1.9507971133587378</v>
      </c>
      <c r="W461" s="120"/>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v>93.103448275862064</v>
      </c>
      <c r="AS461" s="121"/>
      <c r="AT461" s="121"/>
      <c r="AU461" s="121"/>
      <c r="AV461" s="121"/>
      <c r="AW461" s="133">
        <v>4.850973509174759</v>
      </c>
      <c r="AX461" s="119"/>
      <c r="AY461" s="120"/>
      <c r="AZ461" s="121"/>
      <c r="BA461" s="120"/>
      <c r="BB461" s="121"/>
      <c r="BC461" s="121"/>
      <c r="BD461" s="121"/>
      <c r="BE461" s="120"/>
      <c r="BF461" s="120"/>
      <c r="BG461" s="122"/>
      <c r="BH461" s="122"/>
      <c r="BI461" s="119"/>
      <c r="BJ461" s="119"/>
      <c r="BK461" s="121"/>
      <c r="BL461" s="121"/>
      <c r="BM461" s="121"/>
      <c r="BN461" s="121"/>
      <c r="BO461" s="121"/>
      <c r="BP461" s="121"/>
      <c r="BQ461" s="121"/>
      <c r="BR461" s="121"/>
      <c r="BS461" s="134"/>
      <c r="BT461" s="109"/>
      <c r="BU461" s="135">
        <f>VLOOKUP(D461,EXPLORACION!$A$2:$P$529,15,FALSE)</f>
        <v>4959980.9831999997</v>
      </c>
      <c r="BV461" s="135">
        <f>VLOOKUP(D461,EXPLORACION!$A$2:$P$529,16,FALSE)</f>
        <v>2170410.1340999999</v>
      </c>
    </row>
    <row r="462" spans="1:74" s="123" customFormat="1" hidden="1">
      <c r="A462" s="130" t="str">
        <f t="shared" si="72"/>
        <v>LHL11P4E2M7</v>
      </c>
      <c r="B462" s="130" t="str">
        <f t="shared" si="73"/>
        <v>LHL11P4E2</v>
      </c>
      <c r="C462" s="130" t="str">
        <f t="shared" si="74"/>
        <v>LHL11P4M7</v>
      </c>
      <c r="D462" s="130" t="str">
        <f t="shared" si="75"/>
        <v>LHL11P4</v>
      </c>
      <c r="E462" s="130" t="str">
        <f t="shared" si="76"/>
        <v>LHL11</v>
      </c>
      <c r="F462" s="109" t="s">
        <v>844</v>
      </c>
      <c r="G462" s="109">
        <v>11</v>
      </c>
      <c r="H462" s="109">
        <v>4</v>
      </c>
      <c r="I462" s="109" t="s">
        <v>8</v>
      </c>
      <c r="J462" s="109">
        <v>2</v>
      </c>
      <c r="K462" s="109">
        <v>7</v>
      </c>
      <c r="L462" s="109"/>
      <c r="M462" s="137">
        <v>7.5</v>
      </c>
      <c r="N462" s="151">
        <v>7.8</v>
      </c>
      <c r="O462" s="132">
        <f t="shared" si="71"/>
        <v>7.65</v>
      </c>
      <c r="P462" s="109" t="s">
        <v>284</v>
      </c>
      <c r="Q462" s="119">
        <v>13.830174927113708</v>
      </c>
      <c r="R462" s="119">
        <v>46.102449888641431</v>
      </c>
      <c r="S462" s="119">
        <v>21.974063400576377</v>
      </c>
      <c r="T462" s="119">
        <v>24.128386488065054</v>
      </c>
      <c r="U462" s="133">
        <v>2.1833018408279026</v>
      </c>
      <c r="V462" s="119">
        <v>1.918034336875865</v>
      </c>
      <c r="W462" s="120"/>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v>96.073903002309478</v>
      </c>
      <c r="AS462" s="121"/>
      <c r="AT462" s="121"/>
      <c r="AU462" s="121"/>
      <c r="AV462" s="121"/>
      <c r="AW462" s="133">
        <v>7.3821369559436114</v>
      </c>
      <c r="AX462" s="119"/>
      <c r="AY462" s="120"/>
      <c r="AZ462" s="121"/>
      <c r="BA462" s="120"/>
      <c r="BB462" s="121"/>
      <c r="BC462" s="121"/>
      <c r="BD462" s="121"/>
      <c r="BE462" s="120"/>
      <c r="BF462" s="120"/>
      <c r="BG462" s="122"/>
      <c r="BH462" s="122"/>
      <c r="BI462" s="119"/>
      <c r="BJ462" s="119"/>
      <c r="BK462" s="121"/>
      <c r="BL462" s="121"/>
      <c r="BM462" s="121"/>
      <c r="BN462" s="121"/>
      <c r="BO462" s="121"/>
      <c r="BP462" s="121"/>
      <c r="BQ462" s="121"/>
      <c r="BR462" s="121"/>
      <c r="BS462" s="134"/>
      <c r="BT462" s="109"/>
      <c r="BU462" s="135">
        <f>VLOOKUP(D462,EXPLORACION!$A$2:$P$529,15,FALSE)</f>
        <v>4959980.9831999997</v>
      </c>
      <c r="BV462" s="135">
        <f>VLOOKUP(D462,EXPLORACION!$A$2:$P$529,16,FALSE)</f>
        <v>2170410.1340999999</v>
      </c>
    </row>
    <row r="463" spans="1:74" s="123" customFormat="1" hidden="1">
      <c r="A463" s="130" t="str">
        <f t="shared" si="72"/>
        <v>LHL11P1E2M9</v>
      </c>
      <c r="B463" s="130" t="str">
        <f t="shared" si="73"/>
        <v>LHL11P1E2</v>
      </c>
      <c r="C463" s="130" t="str">
        <f t="shared" si="74"/>
        <v>LHL11P1M9</v>
      </c>
      <c r="D463" s="130" t="str">
        <f t="shared" si="75"/>
        <v>LHL11P1</v>
      </c>
      <c r="E463" s="130" t="str">
        <f t="shared" si="76"/>
        <v>LHL11</v>
      </c>
      <c r="F463" s="109" t="s">
        <v>844</v>
      </c>
      <c r="G463" s="109">
        <v>11</v>
      </c>
      <c r="H463" s="109">
        <v>1</v>
      </c>
      <c r="I463" s="109" t="s">
        <v>8</v>
      </c>
      <c r="J463" s="109">
        <v>2</v>
      </c>
      <c r="K463" s="109">
        <v>9</v>
      </c>
      <c r="L463" s="109"/>
      <c r="M463" s="137">
        <v>7.7</v>
      </c>
      <c r="N463" s="151">
        <v>8</v>
      </c>
      <c r="O463" s="132">
        <f t="shared" si="71"/>
        <v>7.85</v>
      </c>
      <c r="P463" s="151" t="s">
        <v>284</v>
      </c>
      <c r="Q463" s="119">
        <v>13.108272506082733</v>
      </c>
      <c r="R463" s="146"/>
      <c r="S463" s="146"/>
      <c r="T463" s="146"/>
      <c r="U463" s="146">
        <v>2.271655682085759</v>
      </c>
      <c r="V463" s="146">
        <v>2.0083903959930023</v>
      </c>
      <c r="W463" s="152"/>
      <c r="X463" s="153"/>
      <c r="Y463" s="153"/>
      <c r="Z463" s="153"/>
      <c r="AA463" s="153"/>
      <c r="AB463" s="153"/>
      <c r="AC463" s="153"/>
      <c r="AD463" s="153"/>
      <c r="AE463" s="153"/>
      <c r="AF463" s="153"/>
      <c r="AG463" s="153"/>
      <c r="AH463" s="153"/>
      <c r="AI463" s="153"/>
      <c r="AJ463" s="153"/>
      <c r="AK463" s="153"/>
      <c r="AL463" s="153"/>
      <c r="AM463" s="153"/>
      <c r="AN463" s="121"/>
      <c r="AO463" s="120"/>
      <c r="AP463" s="120"/>
      <c r="AQ463" s="120"/>
      <c r="AR463" s="154"/>
      <c r="AS463" s="120"/>
      <c r="AT463" s="121"/>
      <c r="AU463" s="121"/>
      <c r="AV463" s="121"/>
      <c r="AW463" s="133">
        <v>6.9214595700426038</v>
      </c>
      <c r="AX463" s="119"/>
      <c r="AY463" s="120"/>
      <c r="AZ463" s="121"/>
      <c r="BA463" s="120"/>
      <c r="BB463" s="121"/>
      <c r="BC463" s="121"/>
      <c r="BD463" s="121"/>
      <c r="BE463" s="120"/>
      <c r="BF463" s="120"/>
      <c r="BG463" s="120"/>
      <c r="BH463" s="120"/>
      <c r="BI463" s="119"/>
      <c r="BJ463" s="119"/>
      <c r="BK463" s="121"/>
      <c r="BL463" s="121"/>
      <c r="BM463" s="121"/>
      <c r="BN463" s="121"/>
      <c r="BO463" s="121"/>
      <c r="BP463" s="121"/>
      <c r="BQ463" s="121"/>
      <c r="BR463" s="121"/>
      <c r="BS463" s="134"/>
      <c r="BT463" s="109"/>
      <c r="BU463" s="135">
        <f>VLOOKUP(D463,EXPLORACION!$A$2:$P$529,15,FALSE)</f>
        <v>4959980.9831999997</v>
      </c>
      <c r="BV463" s="135">
        <f>VLOOKUP(D463,EXPLORACION!$A$2:$P$529,16,FALSE)</f>
        <v>2170410.1340999999</v>
      </c>
    </row>
    <row r="464" spans="1:74" s="123" customFormat="1" hidden="1">
      <c r="A464" s="130" t="str">
        <f t="shared" si="72"/>
        <v>LHL11P1E2M11</v>
      </c>
      <c r="B464" s="130" t="str">
        <f t="shared" si="73"/>
        <v>LHL11P1E2</v>
      </c>
      <c r="C464" s="130" t="str">
        <f t="shared" si="74"/>
        <v>LHL11P1M11</v>
      </c>
      <c r="D464" s="130" t="str">
        <f t="shared" si="75"/>
        <v>LHL11P1</v>
      </c>
      <c r="E464" s="130" t="str">
        <f t="shared" si="76"/>
        <v>LHL11</v>
      </c>
      <c r="F464" s="109" t="s">
        <v>844</v>
      </c>
      <c r="G464" s="109">
        <v>11</v>
      </c>
      <c r="H464" s="109">
        <v>1</v>
      </c>
      <c r="I464" s="109" t="s">
        <v>8</v>
      </c>
      <c r="J464" s="109">
        <v>2</v>
      </c>
      <c r="K464" s="109">
        <v>11</v>
      </c>
      <c r="L464" s="109"/>
      <c r="M464" s="137">
        <v>12.4</v>
      </c>
      <c r="N464" s="151">
        <v>12.7</v>
      </c>
      <c r="O464" s="132">
        <f t="shared" si="71"/>
        <v>12.55</v>
      </c>
      <c r="P464" s="145" t="s">
        <v>284</v>
      </c>
      <c r="Q464" s="119">
        <v>12.845990063875078</v>
      </c>
      <c r="R464" s="146"/>
      <c r="S464" s="146"/>
      <c r="T464" s="146"/>
      <c r="U464" s="146">
        <v>2.2386234397584635</v>
      </c>
      <c r="V464" s="146">
        <v>1.9837864318362737</v>
      </c>
      <c r="W464" s="152"/>
      <c r="X464" s="153"/>
      <c r="Y464" s="153"/>
      <c r="Z464" s="153"/>
      <c r="AA464" s="153"/>
      <c r="AB464" s="153"/>
      <c r="AC464" s="153"/>
      <c r="AD464" s="153"/>
      <c r="AE464" s="153"/>
      <c r="AF464" s="153"/>
      <c r="AG464" s="153"/>
      <c r="AH464" s="153"/>
      <c r="AI464" s="153"/>
      <c r="AJ464" s="153"/>
      <c r="AK464" s="153"/>
      <c r="AL464" s="153"/>
      <c r="AM464" s="153"/>
      <c r="AN464" s="121"/>
      <c r="AO464" s="120"/>
      <c r="AP464" s="120"/>
      <c r="AQ464" s="120"/>
      <c r="AR464" s="154"/>
      <c r="AS464" s="120"/>
      <c r="AT464" s="121"/>
      <c r="AU464" s="121"/>
      <c r="AV464" s="121"/>
      <c r="AW464" s="133">
        <v>11.258883051818263</v>
      </c>
      <c r="AX464" s="119"/>
      <c r="AY464" s="120"/>
      <c r="AZ464" s="121"/>
      <c r="BA464" s="120"/>
      <c r="BB464" s="121"/>
      <c r="BC464" s="121"/>
      <c r="BD464" s="121"/>
      <c r="BE464" s="120"/>
      <c r="BF464" s="120"/>
      <c r="BG464" s="120"/>
      <c r="BH464" s="120"/>
      <c r="BI464" s="119"/>
      <c r="BJ464" s="119"/>
      <c r="BK464" s="121"/>
      <c r="BL464" s="121"/>
      <c r="BM464" s="121"/>
      <c r="BN464" s="121"/>
      <c r="BO464" s="121"/>
      <c r="BP464" s="121"/>
      <c r="BQ464" s="121"/>
      <c r="BR464" s="121"/>
      <c r="BS464" s="134"/>
      <c r="BT464" s="109"/>
      <c r="BU464" s="135">
        <f>VLOOKUP(D464,EXPLORACION!$A$2:$P$529,15,FALSE)</f>
        <v>4959980.9831999997</v>
      </c>
      <c r="BV464" s="135">
        <f>VLOOKUP(D464,EXPLORACION!$A$2:$P$529,16,FALSE)</f>
        <v>2170410.1340999999</v>
      </c>
    </row>
    <row r="465" spans="1:74" s="123" customFormat="1" hidden="1">
      <c r="A465" s="130" t="str">
        <f t="shared" si="72"/>
        <v>LHL11P4E2M9</v>
      </c>
      <c r="B465" s="130" t="str">
        <f t="shared" si="73"/>
        <v>LHL11P4E2</v>
      </c>
      <c r="C465" s="130" t="str">
        <f t="shared" si="74"/>
        <v>LHL11P4M9</v>
      </c>
      <c r="D465" s="130" t="str">
        <f t="shared" si="75"/>
        <v>LHL11P4</v>
      </c>
      <c r="E465" s="130" t="str">
        <f t="shared" si="76"/>
        <v>LHL11</v>
      </c>
      <c r="F465" s="109" t="s">
        <v>844</v>
      </c>
      <c r="G465" s="109">
        <v>11</v>
      </c>
      <c r="H465" s="109">
        <v>4</v>
      </c>
      <c r="I465" s="109" t="s">
        <v>8</v>
      </c>
      <c r="J465" s="109">
        <v>2</v>
      </c>
      <c r="K465" s="109">
        <v>9</v>
      </c>
      <c r="L465" s="109"/>
      <c r="M465" s="137">
        <v>10.7</v>
      </c>
      <c r="N465" s="151">
        <v>11</v>
      </c>
      <c r="O465" s="132">
        <f t="shared" si="71"/>
        <v>10.85</v>
      </c>
      <c r="P465" s="109" t="s">
        <v>284</v>
      </c>
      <c r="Q465" s="119">
        <v>11.6883116883117</v>
      </c>
      <c r="R465" s="119">
        <v>42.772390286896695</v>
      </c>
      <c r="S465" s="119">
        <v>21.462105969148244</v>
      </c>
      <c r="T465" s="119">
        <v>21.310284317748451</v>
      </c>
      <c r="U465" s="133">
        <v>2.2430821875656246</v>
      </c>
      <c r="V465" s="119">
        <v>2.0083410284017797</v>
      </c>
      <c r="W465" s="120"/>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v>89.786585365853654</v>
      </c>
      <c r="AS465" s="121"/>
      <c r="AT465" s="121"/>
      <c r="AU465" s="121"/>
      <c r="AV465" s="121"/>
      <c r="AW465" s="133">
        <v>9.4648830186821975</v>
      </c>
      <c r="AX465" s="119"/>
      <c r="AY465" s="120"/>
      <c r="AZ465" s="121"/>
      <c r="BA465" s="120"/>
      <c r="BB465" s="121"/>
      <c r="BC465" s="121"/>
      <c r="BD465" s="121"/>
      <c r="BE465" s="120"/>
      <c r="BF465" s="120"/>
      <c r="BG465" s="122"/>
      <c r="BH465" s="122"/>
      <c r="BI465" s="119"/>
      <c r="BJ465" s="119"/>
      <c r="BK465" s="121"/>
      <c r="BL465" s="121"/>
      <c r="BM465" s="121"/>
      <c r="BN465" s="121"/>
      <c r="BO465" s="121"/>
      <c r="BP465" s="121"/>
      <c r="BQ465" s="121"/>
      <c r="BR465" s="121"/>
      <c r="BS465" s="134"/>
      <c r="BT465" s="109"/>
      <c r="BU465" s="135">
        <f>VLOOKUP(D465,EXPLORACION!$A$2:$P$529,15,FALSE)</f>
        <v>4959980.9831999997</v>
      </c>
      <c r="BV465" s="135">
        <f>VLOOKUP(D465,EXPLORACION!$A$2:$P$529,16,FALSE)</f>
        <v>2170410.1340999999</v>
      </c>
    </row>
    <row r="466" spans="1:74" s="123" customFormat="1" hidden="1">
      <c r="A466" s="130" t="str">
        <f t="shared" si="72"/>
        <v>LHL11P4E2M5</v>
      </c>
      <c r="B466" s="130" t="str">
        <f t="shared" si="73"/>
        <v>LHL11P4E2</v>
      </c>
      <c r="C466" s="130" t="str">
        <f t="shared" si="74"/>
        <v>LHL11P4M5</v>
      </c>
      <c r="D466" s="130" t="str">
        <f t="shared" si="75"/>
        <v>LHL11P4</v>
      </c>
      <c r="E466" s="130" t="str">
        <f t="shared" si="76"/>
        <v>LHL11</v>
      </c>
      <c r="F466" s="109" t="s">
        <v>844</v>
      </c>
      <c r="G466" s="109">
        <v>11</v>
      </c>
      <c r="H466" s="109">
        <v>4</v>
      </c>
      <c r="I466" s="109" t="s">
        <v>8</v>
      </c>
      <c r="J466" s="109">
        <v>2</v>
      </c>
      <c r="K466" s="109">
        <v>5</v>
      </c>
      <c r="L466" s="109"/>
      <c r="M466" s="137">
        <v>4.5999999999999996</v>
      </c>
      <c r="N466" s="151">
        <v>4.9000000000000004</v>
      </c>
      <c r="O466" s="132">
        <f t="shared" si="71"/>
        <v>4.75</v>
      </c>
      <c r="P466" s="109" t="s">
        <v>284</v>
      </c>
      <c r="Q466" s="119">
        <v>11.640039126181936</v>
      </c>
      <c r="R466" s="119"/>
      <c r="S466" s="119"/>
      <c r="T466" s="119"/>
      <c r="U466" s="133">
        <v>2.2201759107047203</v>
      </c>
      <c r="V466" s="119">
        <v>1.9886914480523881</v>
      </c>
      <c r="W466" s="120"/>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AW466" s="133"/>
      <c r="AX466" s="119"/>
      <c r="AY466" s="121">
        <v>1.72</v>
      </c>
      <c r="AZ466" s="121"/>
      <c r="BA466" s="120">
        <v>17</v>
      </c>
      <c r="BB466" s="143"/>
      <c r="BC466" s="121"/>
      <c r="BD466" s="121"/>
      <c r="BE466" s="120"/>
      <c r="BF466" s="120"/>
      <c r="BG466" s="122"/>
      <c r="BH466" s="122"/>
      <c r="BI466" s="119"/>
      <c r="BJ466" s="119"/>
      <c r="BK466" s="121"/>
      <c r="BL466" s="121"/>
      <c r="BM466" s="121"/>
      <c r="BN466" s="121"/>
      <c r="BO466" s="121"/>
      <c r="BP466" s="121"/>
      <c r="BQ466" s="121"/>
      <c r="BR466" s="121"/>
      <c r="BS466" s="134"/>
      <c r="BT466" s="109"/>
      <c r="BU466" s="135">
        <f>VLOOKUP(D466,EXPLORACION!$A$2:$P$529,15,FALSE)</f>
        <v>4959980.9831999997</v>
      </c>
      <c r="BV466" s="135">
        <f>VLOOKUP(D466,EXPLORACION!$A$2:$P$529,16,FALSE)</f>
        <v>2170410.1340999999</v>
      </c>
    </row>
    <row r="467" spans="1:74" s="123" customFormat="1" hidden="1">
      <c r="A467" s="130" t="str">
        <f t="shared" si="72"/>
        <v>LHL11P1E2M13</v>
      </c>
      <c r="B467" s="130" t="str">
        <f t="shared" si="73"/>
        <v>LHL11P1E2</v>
      </c>
      <c r="C467" s="130" t="str">
        <f t="shared" si="74"/>
        <v>LHL11P1M13</v>
      </c>
      <c r="D467" s="130" t="str">
        <f t="shared" si="75"/>
        <v>LHL11P1</v>
      </c>
      <c r="E467" s="130" t="str">
        <f t="shared" si="76"/>
        <v>LHL11</v>
      </c>
      <c r="F467" s="109" t="s">
        <v>844</v>
      </c>
      <c r="G467" s="109">
        <v>11</v>
      </c>
      <c r="H467" s="109">
        <v>1</v>
      </c>
      <c r="I467" s="109" t="s">
        <v>8</v>
      </c>
      <c r="J467" s="109">
        <v>2</v>
      </c>
      <c r="K467" s="109">
        <v>13</v>
      </c>
      <c r="L467" s="109"/>
      <c r="M467" s="137">
        <v>16.8</v>
      </c>
      <c r="N467" s="109">
        <v>17.100000000000001</v>
      </c>
      <c r="O467" s="132">
        <f t="shared" ref="O467:O513" si="77">AVERAGE(M467:N467)</f>
        <v>16.950000000000003</v>
      </c>
      <c r="P467" s="109" t="s">
        <v>284</v>
      </c>
      <c r="Q467" s="119">
        <v>11.44177983241838</v>
      </c>
      <c r="R467" s="119"/>
      <c r="S467" s="119"/>
      <c r="T467" s="119"/>
      <c r="U467" s="133">
        <v>2.2928912471345617</v>
      </c>
      <c r="V467" s="119">
        <v>2.057479026790956</v>
      </c>
      <c r="W467" s="120"/>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AW467" s="133">
        <v>7.8357890464565747</v>
      </c>
      <c r="AX467" s="119"/>
      <c r="AY467" s="120"/>
      <c r="AZ467" s="121"/>
      <c r="BA467" s="120"/>
      <c r="BB467" s="121"/>
      <c r="BC467" s="121"/>
      <c r="BD467" s="121"/>
      <c r="BE467" s="120"/>
      <c r="BF467" s="120"/>
      <c r="BG467" s="120"/>
      <c r="BH467" s="120"/>
      <c r="BI467" s="119"/>
      <c r="BJ467" s="119"/>
      <c r="BK467" s="121"/>
      <c r="BL467" s="121"/>
      <c r="BM467" s="121"/>
      <c r="BN467" s="121"/>
      <c r="BO467" s="121"/>
      <c r="BP467" s="121"/>
      <c r="BQ467" s="121"/>
      <c r="BR467" s="121"/>
      <c r="BS467" s="134"/>
      <c r="BT467" s="109"/>
      <c r="BU467" s="135">
        <f>VLOOKUP(D467,EXPLORACION!$A$2:$P$529,15,FALSE)</f>
        <v>4959980.9831999997</v>
      </c>
      <c r="BV467" s="135">
        <f>VLOOKUP(D467,EXPLORACION!$A$2:$P$529,16,FALSE)</f>
        <v>2170410.1340999999</v>
      </c>
    </row>
    <row r="468" spans="1:74" s="123" customFormat="1" hidden="1">
      <c r="A468" s="130" t="str">
        <f t="shared" si="72"/>
        <v>LHL11P1E2M15</v>
      </c>
      <c r="B468" s="130" t="str">
        <f t="shared" si="73"/>
        <v>LHL11P1E2</v>
      </c>
      <c r="C468" s="130" t="str">
        <f t="shared" si="74"/>
        <v>LHL11P1M15</v>
      </c>
      <c r="D468" s="130" t="str">
        <f t="shared" si="75"/>
        <v>LHL11P1</v>
      </c>
      <c r="E468" s="130" t="str">
        <f t="shared" si="76"/>
        <v>LHL11</v>
      </c>
      <c r="F468" s="109" t="s">
        <v>844</v>
      </c>
      <c r="G468" s="109">
        <v>11</v>
      </c>
      <c r="H468" s="109">
        <v>1</v>
      </c>
      <c r="I468" s="109" t="s">
        <v>8</v>
      </c>
      <c r="J468" s="109">
        <v>2</v>
      </c>
      <c r="K468" s="109">
        <v>15</v>
      </c>
      <c r="L468" s="109"/>
      <c r="M468" s="137">
        <v>20</v>
      </c>
      <c r="N468" s="109">
        <v>20.3</v>
      </c>
      <c r="O468" s="132">
        <f t="shared" si="77"/>
        <v>20.149999999999999</v>
      </c>
      <c r="P468" s="109" t="s">
        <v>284</v>
      </c>
      <c r="Q468" s="119">
        <v>10.98130841121497</v>
      </c>
      <c r="R468" s="119">
        <v>46.445810124534653</v>
      </c>
      <c r="S468" s="119">
        <v>23.233794610342297</v>
      </c>
      <c r="T468" s="119">
        <v>23.212015514192355</v>
      </c>
      <c r="U468" s="133">
        <v>2.3917636448643598</v>
      </c>
      <c r="V468" s="119">
        <v>2.1551049263198863</v>
      </c>
      <c r="W468" s="120"/>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v>92.580101180438447</v>
      </c>
      <c r="AS468" s="121"/>
      <c r="AT468" s="121"/>
      <c r="AU468" s="121"/>
      <c r="AV468" s="121"/>
      <c r="AW468" s="133"/>
      <c r="AX468" s="119"/>
      <c r="AY468" s="120"/>
      <c r="AZ468" s="121"/>
      <c r="BA468" s="120"/>
      <c r="BB468" s="121"/>
      <c r="BC468" s="121"/>
      <c r="BD468" s="121"/>
      <c r="BE468" s="120"/>
      <c r="BF468" s="120"/>
      <c r="BG468" s="122"/>
      <c r="BH468" s="122"/>
      <c r="BI468" s="119"/>
      <c r="BJ468" s="119"/>
      <c r="BK468" s="121"/>
      <c r="BL468" s="121"/>
      <c r="BM468" s="121"/>
      <c r="BN468" s="121"/>
      <c r="BO468" s="121"/>
      <c r="BP468" s="121"/>
      <c r="BQ468" s="121"/>
      <c r="BR468" s="121"/>
      <c r="BS468" s="134"/>
      <c r="BT468" s="109"/>
      <c r="BU468" s="135">
        <f>VLOOKUP(D468,EXPLORACION!$A$2:$P$529,15,FALSE)</f>
        <v>4959980.9831999997</v>
      </c>
      <c r="BV468" s="135">
        <f>VLOOKUP(D468,EXPLORACION!$A$2:$P$529,16,FALSE)</f>
        <v>2170410.1340999999</v>
      </c>
    </row>
    <row r="469" spans="1:74" s="123" customFormat="1" hidden="1">
      <c r="A469" s="130" t="str">
        <f t="shared" si="72"/>
        <v>LHL11P1E2M12</v>
      </c>
      <c r="B469" s="130" t="str">
        <f t="shared" si="73"/>
        <v>LHL11P1E2</v>
      </c>
      <c r="C469" s="130" t="str">
        <f t="shared" si="74"/>
        <v>LHL11P1M12</v>
      </c>
      <c r="D469" s="130" t="str">
        <f t="shared" si="75"/>
        <v>LHL11P1</v>
      </c>
      <c r="E469" s="130" t="str">
        <f t="shared" si="76"/>
        <v>LHL11</v>
      </c>
      <c r="F469" s="109" t="s">
        <v>844</v>
      </c>
      <c r="G469" s="109">
        <v>11</v>
      </c>
      <c r="H469" s="109">
        <v>1</v>
      </c>
      <c r="I469" s="109" t="s">
        <v>8</v>
      </c>
      <c r="J469" s="109">
        <v>2</v>
      </c>
      <c r="K469" s="109">
        <v>12</v>
      </c>
      <c r="L469" s="109"/>
      <c r="M469" s="137">
        <v>14.5</v>
      </c>
      <c r="N469" s="109">
        <v>14.8</v>
      </c>
      <c r="O469" s="132">
        <f t="shared" si="77"/>
        <v>14.65</v>
      </c>
      <c r="P469" s="145" t="s">
        <v>284</v>
      </c>
      <c r="Q469" s="119">
        <v>10.928667563930018</v>
      </c>
      <c r="R469" s="146">
        <v>41.863249520980276</v>
      </c>
      <c r="S469" s="146">
        <v>19.399085564990219</v>
      </c>
      <c r="T469" s="146">
        <v>22.464163955990056</v>
      </c>
      <c r="U469" s="151">
        <v>2.3142412149252083</v>
      </c>
      <c r="V469" s="146">
        <v>2.0862426870776867</v>
      </c>
      <c r="W469" s="152"/>
      <c r="X469" s="153"/>
      <c r="Y469" s="153"/>
      <c r="Z469" s="153"/>
      <c r="AA469" s="153"/>
      <c r="AB469" s="153"/>
      <c r="AC469" s="153"/>
      <c r="AD469" s="153"/>
      <c r="AE469" s="153"/>
      <c r="AF469" s="153"/>
      <c r="AG469" s="153"/>
      <c r="AH469" s="153"/>
      <c r="AI469" s="153"/>
      <c r="AJ469" s="153"/>
      <c r="AK469" s="153"/>
      <c r="AL469" s="153"/>
      <c r="AM469" s="153"/>
      <c r="AN469" s="121"/>
      <c r="AO469" s="121"/>
      <c r="AP469" s="121"/>
      <c r="AQ469" s="121"/>
      <c r="AR469" s="121">
        <v>93.298969072164951</v>
      </c>
      <c r="AS469" s="121"/>
      <c r="AT469" s="121"/>
      <c r="AU469" s="121"/>
      <c r="AV469" s="121"/>
      <c r="AW469" s="133">
        <v>10.244791596517711</v>
      </c>
      <c r="AX469" s="119"/>
      <c r="AY469" s="120"/>
      <c r="AZ469" s="121"/>
      <c r="BA469" s="120"/>
      <c r="BB469" s="121"/>
      <c r="BC469" s="121"/>
      <c r="BD469" s="121"/>
      <c r="BE469" s="120"/>
      <c r="BF469" s="120"/>
      <c r="BG469" s="120"/>
      <c r="BH469" s="120"/>
      <c r="BI469" s="119"/>
      <c r="BJ469" s="119"/>
      <c r="BK469" s="121"/>
      <c r="BL469" s="121"/>
      <c r="BM469" s="121"/>
      <c r="BN469" s="121"/>
      <c r="BO469" s="121"/>
      <c r="BP469" s="121"/>
      <c r="BQ469" s="121"/>
      <c r="BR469" s="121"/>
      <c r="BS469" s="134"/>
      <c r="BT469" s="109"/>
      <c r="BU469" s="135">
        <f>VLOOKUP(D469,EXPLORACION!$A$2:$P$529,15,FALSE)</f>
        <v>4959980.9831999997</v>
      </c>
      <c r="BV469" s="135">
        <f>VLOOKUP(D469,EXPLORACION!$A$2:$P$529,16,FALSE)</f>
        <v>2170410.1340999999</v>
      </c>
    </row>
    <row r="470" spans="1:74" s="123" customFormat="1" hidden="1">
      <c r="A470" s="130" t="str">
        <f t="shared" si="72"/>
        <v>LHL11P1E1M1</v>
      </c>
      <c r="B470" s="130" t="str">
        <f t="shared" si="73"/>
        <v>LHL11P1E1</v>
      </c>
      <c r="C470" s="130" t="str">
        <f t="shared" si="74"/>
        <v>LHL11P1M1</v>
      </c>
      <c r="D470" s="130" t="str">
        <f t="shared" si="75"/>
        <v>LHL11P1</v>
      </c>
      <c r="E470" s="130" t="str">
        <f t="shared" si="76"/>
        <v>LHL11</v>
      </c>
      <c r="F470" s="109" t="s">
        <v>844</v>
      </c>
      <c r="G470" s="109">
        <v>11</v>
      </c>
      <c r="H470" s="109">
        <v>1</v>
      </c>
      <c r="I470" s="109" t="s">
        <v>8</v>
      </c>
      <c r="J470" s="109">
        <v>1</v>
      </c>
      <c r="K470" s="109">
        <v>1</v>
      </c>
      <c r="L470" s="109"/>
      <c r="M470" s="137">
        <v>0.7</v>
      </c>
      <c r="N470" s="151">
        <v>1</v>
      </c>
      <c r="O470" s="132">
        <f t="shared" si="77"/>
        <v>0.85</v>
      </c>
      <c r="P470" s="151" t="s">
        <v>958</v>
      </c>
      <c r="Q470" s="119">
        <v>7.9738562091503677</v>
      </c>
      <c r="R470" s="146"/>
      <c r="S470" s="146"/>
      <c r="T470" s="146"/>
      <c r="U470" s="146"/>
      <c r="V470" s="146"/>
      <c r="W470" s="152"/>
      <c r="X470" s="153"/>
      <c r="Y470" s="153"/>
      <c r="Z470" s="153"/>
      <c r="AA470" s="153"/>
      <c r="AB470" s="153"/>
      <c r="AC470" s="153"/>
      <c r="AD470" s="153"/>
      <c r="AE470" s="153"/>
      <c r="AF470" s="153"/>
      <c r="AG470" s="153"/>
      <c r="AH470" s="153"/>
      <c r="AI470" s="153"/>
      <c r="AJ470" s="153"/>
      <c r="AK470" s="153"/>
      <c r="AL470" s="153"/>
      <c r="AM470" s="153"/>
      <c r="AN470" s="121"/>
      <c r="AO470" s="120"/>
      <c r="AP470" s="120"/>
      <c r="AQ470" s="120"/>
      <c r="AR470" s="154"/>
      <c r="AS470" s="120"/>
      <c r="AT470" s="121"/>
      <c r="AU470" s="121"/>
      <c r="AV470" s="121"/>
      <c r="AW470" s="133"/>
      <c r="AX470" s="119"/>
      <c r="AY470" s="120"/>
      <c r="AZ470" s="121"/>
      <c r="BA470" s="120"/>
      <c r="BB470" s="121"/>
      <c r="BC470" s="121"/>
      <c r="BD470" s="121"/>
      <c r="BE470" s="120"/>
      <c r="BF470" s="120"/>
      <c r="BG470" s="120"/>
      <c r="BH470" s="120"/>
      <c r="BI470" s="119"/>
      <c r="BJ470" s="119"/>
      <c r="BK470" s="121"/>
      <c r="BL470" s="121"/>
      <c r="BM470" s="121"/>
      <c r="BN470" s="121"/>
      <c r="BO470" s="121"/>
      <c r="BP470" s="121"/>
      <c r="BQ470" s="121"/>
      <c r="BR470" s="121"/>
      <c r="BS470" s="134"/>
      <c r="BT470" s="109"/>
      <c r="BU470" s="135">
        <f>VLOOKUP(D470,EXPLORACION!$A$2:$P$529,15,FALSE)</f>
        <v>4959980.9831999997</v>
      </c>
      <c r="BV470" s="135">
        <f>VLOOKUP(D470,EXPLORACION!$A$2:$P$529,16,FALSE)</f>
        <v>2170410.1340999999</v>
      </c>
    </row>
    <row r="471" spans="1:74" s="123" customFormat="1" hidden="1">
      <c r="A471" s="130" t="str">
        <f t="shared" si="72"/>
        <v>LHL11P1E2M4</v>
      </c>
      <c r="B471" s="130" t="str">
        <f t="shared" si="73"/>
        <v>LHL11P1E2</v>
      </c>
      <c r="C471" s="130" t="str">
        <f t="shared" si="74"/>
        <v>LHL11P1M4</v>
      </c>
      <c r="D471" s="130" t="str">
        <f t="shared" si="75"/>
        <v>LHL11P1</v>
      </c>
      <c r="E471" s="130" t="str">
        <f t="shared" si="76"/>
        <v>LHL11</v>
      </c>
      <c r="F471" s="109" t="s">
        <v>844</v>
      </c>
      <c r="G471" s="109">
        <v>11</v>
      </c>
      <c r="H471" s="109">
        <v>1</v>
      </c>
      <c r="I471" s="109" t="s">
        <v>8</v>
      </c>
      <c r="J471" s="109">
        <v>2</v>
      </c>
      <c r="K471" s="109">
        <v>4</v>
      </c>
      <c r="L471" s="109"/>
      <c r="M471" s="137">
        <v>3</v>
      </c>
      <c r="N471" s="151">
        <v>3.45</v>
      </c>
      <c r="O471" s="132">
        <f t="shared" si="77"/>
        <v>3.2250000000000001</v>
      </c>
      <c r="P471" s="151" t="s">
        <v>284</v>
      </c>
      <c r="Q471" s="119"/>
      <c r="R471" s="146"/>
      <c r="S471" s="146"/>
      <c r="T471" s="146"/>
      <c r="U471" s="146"/>
      <c r="V471" s="146"/>
      <c r="W471" s="152"/>
      <c r="X471" s="153"/>
      <c r="Y471" s="153"/>
      <c r="Z471" s="153"/>
      <c r="AA471" s="153"/>
      <c r="AB471" s="153"/>
      <c r="AC471" s="153"/>
      <c r="AD471" s="153"/>
      <c r="AE471" s="153"/>
      <c r="AF471" s="153"/>
      <c r="AG471" s="153"/>
      <c r="AH471" s="153"/>
      <c r="AI471" s="153"/>
      <c r="AJ471" s="153"/>
      <c r="AK471" s="153"/>
      <c r="AL471" s="153"/>
      <c r="AM471" s="153"/>
      <c r="AN471" s="121"/>
      <c r="AO471" s="120"/>
      <c r="AP471" s="120"/>
      <c r="AQ471" s="120"/>
      <c r="AR471" s="154"/>
      <c r="AS471" s="120"/>
      <c r="AT471" s="121"/>
      <c r="AU471" s="121"/>
      <c r="AV471" s="121"/>
      <c r="AW471" s="133"/>
      <c r="AX471" s="119"/>
      <c r="AY471" s="120"/>
      <c r="AZ471" s="121"/>
      <c r="BA471" s="120"/>
      <c r="BB471" s="121"/>
      <c r="BC471" s="121"/>
      <c r="BD471" s="121"/>
      <c r="BE471" s="120"/>
      <c r="BF471" s="120"/>
      <c r="BG471" s="120"/>
      <c r="BH471" s="120"/>
      <c r="BI471" s="119"/>
      <c r="BJ471" s="119"/>
      <c r="BK471" s="121"/>
      <c r="BL471" s="121"/>
      <c r="BM471" s="121"/>
      <c r="BN471" s="121"/>
      <c r="BO471" s="121"/>
      <c r="BP471" s="121"/>
      <c r="BQ471" s="121"/>
      <c r="BR471" s="121"/>
      <c r="BS471" s="134"/>
      <c r="BT471" s="109"/>
      <c r="BU471" s="135">
        <f>VLOOKUP(D471,EXPLORACION!$A$2:$P$529,15,FALSE)</f>
        <v>4959980.9831999997</v>
      </c>
      <c r="BV471" s="135">
        <f>VLOOKUP(D471,EXPLORACION!$A$2:$P$529,16,FALSE)</f>
        <v>2170410.1340999999</v>
      </c>
    </row>
    <row r="472" spans="1:74" s="123" customFormat="1" hidden="1">
      <c r="A472" s="130" t="str">
        <f t="shared" si="72"/>
        <v>LHL11P1E2M6</v>
      </c>
      <c r="B472" s="130" t="str">
        <f t="shared" si="73"/>
        <v>LHL11P1E2</v>
      </c>
      <c r="C472" s="130" t="str">
        <f t="shared" si="74"/>
        <v>LHL11P1M6</v>
      </c>
      <c r="D472" s="130" t="str">
        <f t="shared" si="75"/>
        <v>LHL11P1</v>
      </c>
      <c r="E472" s="130" t="str">
        <f t="shared" si="76"/>
        <v>LHL11</v>
      </c>
      <c r="F472" s="109" t="s">
        <v>844</v>
      </c>
      <c r="G472" s="109">
        <v>11</v>
      </c>
      <c r="H472" s="109">
        <v>1</v>
      </c>
      <c r="I472" s="109" t="s">
        <v>8</v>
      </c>
      <c r="J472" s="109">
        <v>2</v>
      </c>
      <c r="K472" s="109">
        <v>6</v>
      </c>
      <c r="L472" s="109"/>
      <c r="M472" s="137">
        <v>4</v>
      </c>
      <c r="N472" s="151">
        <v>4.45</v>
      </c>
      <c r="O472" s="132">
        <f t="shared" si="77"/>
        <v>4.2249999999999996</v>
      </c>
      <c r="P472" s="151" t="s">
        <v>284</v>
      </c>
      <c r="Q472" s="119"/>
      <c r="R472" s="146"/>
      <c r="S472" s="146"/>
      <c r="T472" s="146"/>
      <c r="U472" s="146"/>
      <c r="V472" s="146"/>
      <c r="W472" s="152"/>
      <c r="X472" s="153"/>
      <c r="Y472" s="153"/>
      <c r="Z472" s="153"/>
      <c r="AA472" s="153"/>
      <c r="AB472" s="153"/>
      <c r="AC472" s="153"/>
      <c r="AD472" s="153"/>
      <c r="AE472" s="153"/>
      <c r="AF472" s="153"/>
      <c r="AG472" s="153"/>
      <c r="AH472" s="153"/>
      <c r="AI472" s="153"/>
      <c r="AJ472" s="153"/>
      <c r="AK472" s="153"/>
      <c r="AL472" s="153"/>
      <c r="AM472" s="153"/>
      <c r="AN472" s="121"/>
      <c r="AO472" s="120"/>
      <c r="AP472" s="120"/>
      <c r="AQ472" s="120"/>
      <c r="AR472" s="154"/>
      <c r="AS472" s="120"/>
      <c r="AT472" s="121"/>
      <c r="AU472" s="121"/>
      <c r="AV472" s="121"/>
      <c r="AW472" s="133"/>
      <c r="AX472" s="119"/>
      <c r="AY472" s="120"/>
      <c r="AZ472" s="121"/>
      <c r="BA472" s="120"/>
      <c r="BB472" s="121"/>
      <c r="BC472" s="121"/>
      <c r="BD472" s="121"/>
      <c r="BE472" s="120"/>
      <c r="BF472" s="120"/>
      <c r="BG472" s="120"/>
      <c r="BH472" s="120"/>
      <c r="BI472" s="119"/>
      <c r="BJ472" s="119"/>
      <c r="BK472" s="121"/>
      <c r="BL472" s="121"/>
      <c r="BM472" s="121"/>
      <c r="BN472" s="121"/>
      <c r="BO472" s="121"/>
      <c r="BP472" s="121"/>
      <c r="BQ472" s="121"/>
      <c r="BR472" s="121"/>
      <c r="BS472" s="134"/>
      <c r="BT472" s="109"/>
      <c r="BU472" s="135">
        <f>VLOOKUP(D472,EXPLORACION!$A$2:$P$529,15,FALSE)</f>
        <v>4959980.9831999997</v>
      </c>
      <c r="BV472" s="135">
        <f>VLOOKUP(D472,EXPLORACION!$A$2:$P$529,16,FALSE)</f>
        <v>2170410.1340999999</v>
      </c>
    </row>
    <row r="473" spans="1:74" s="123" customFormat="1" hidden="1">
      <c r="A473" s="130" t="str">
        <f t="shared" ref="A473:A491" si="78">CONCATENATE(F473,G473,I473,H473,"E",J473,"M",K473)</f>
        <v>LHL11P1E2M7</v>
      </c>
      <c r="B473" s="130" t="str">
        <f t="shared" ref="B473:B538" si="79">CONCATENATE(F473,G473,I473,H473,"E",J473)</f>
        <v>LHL11P1E2</v>
      </c>
      <c r="C473" s="130" t="str">
        <f t="shared" si="74"/>
        <v>LHL11P1M7</v>
      </c>
      <c r="D473" s="130" t="str">
        <f t="shared" si="75"/>
        <v>LHL11P1</v>
      </c>
      <c r="E473" s="130" t="str">
        <f t="shared" si="76"/>
        <v>LHL11</v>
      </c>
      <c r="F473" s="109" t="s">
        <v>844</v>
      </c>
      <c r="G473" s="109">
        <v>11</v>
      </c>
      <c r="H473" s="109">
        <v>1</v>
      </c>
      <c r="I473" s="109" t="s">
        <v>8</v>
      </c>
      <c r="J473" s="109">
        <v>2</v>
      </c>
      <c r="K473" s="109">
        <v>7</v>
      </c>
      <c r="L473" s="109"/>
      <c r="M473" s="137">
        <v>4.7</v>
      </c>
      <c r="N473" s="151">
        <v>5.15</v>
      </c>
      <c r="O473" s="132">
        <f t="shared" si="77"/>
        <v>4.9250000000000007</v>
      </c>
      <c r="P473" s="151" t="s">
        <v>284</v>
      </c>
      <c r="Q473" s="119"/>
      <c r="R473" s="146"/>
      <c r="S473" s="146"/>
      <c r="T473" s="146"/>
      <c r="U473" s="146"/>
      <c r="V473" s="146"/>
      <c r="W473" s="152"/>
      <c r="X473" s="153"/>
      <c r="Y473" s="153"/>
      <c r="Z473" s="153"/>
      <c r="AA473" s="153"/>
      <c r="AB473" s="153"/>
      <c r="AC473" s="153"/>
      <c r="AD473" s="153"/>
      <c r="AE473" s="153"/>
      <c r="AF473" s="153"/>
      <c r="AG473" s="153"/>
      <c r="AH473" s="153"/>
      <c r="AI473" s="153"/>
      <c r="AJ473" s="153"/>
      <c r="AK473" s="153"/>
      <c r="AL473" s="153"/>
      <c r="AM473" s="153"/>
      <c r="AN473" s="121"/>
      <c r="AO473" s="120"/>
      <c r="AP473" s="120"/>
      <c r="AQ473" s="120"/>
      <c r="AR473" s="154"/>
      <c r="AS473" s="120"/>
      <c r="AT473" s="121"/>
      <c r="AU473" s="121"/>
      <c r="AV473" s="121"/>
      <c r="AW473" s="133"/>
      <c r="AX473" s="119"/>
      <c r="AY473" s="120"/>
      <c r="AZ473" s="121"/>
      <c r="BA473" s="120"/>
      <c r="BB473" s="121"/>
      <c r="BC473" s="121"/>
      <c r="BD473" s="121"/>
      <c r="BE473" s="120"/>
      <c r="BF473" s="120"/>
      <c r="BG473" s="120"/>
      <c r="BH473" s="120"/>
      <c r="BI473" s="119"/>
      <c r="BJ473" s="119"/>
      <c r="BK473" s="121"/>
      <c r="BL473" s="121"/>
      <c r="BM473" s="121"/>
      <c r="BN473" s="121"/>
      <c r="BO473" s="121"/>
      <c r="BP473" s="121"/>
      <c r="BQ473" s="121"/>
      <c r="BR473" s="121"/>
      <c r="BS473" s="134"/>
      <c r="BT473" s="109"/>
      <c r="BU473" s="135">
        <f>VLOOKUP(D473,EXPLORACION!$A$2:$P$529,15,FALSE)</f>
        <v>4959980.9831999997</v>
      </c>
      <c r="BV473" s="135">
        <f>VLOOKUP(D473,EXPLORACION!$A$2:$P$529,16,FALSE)</f>
        <v>2170410.1340999999</v>
      </c>
    </row>
    <row r="474" spans="1:74" s="123" customFormat="1" hidden="1">
      <c r="A474" s="130" t="str">
        <f t="shared" si="78"/>
        <v>LHL11P4E1M1</v>
      </c>
      <c r="B474" s="130" t="str">
        <f t="shared" si="79"/>
        <v>LHL11P4E1</v>
      </c>
      <c r="C474" s="130" t="str">
        <f t="shared" si="74"/>
        <v>LHL11P4M1</v>
      </c>
      <c r="D474" s="130" t="str">
        <f t="shared" si="75"/>
        <v>LHL11P4</v>
      </c>
      <c r="E474" s="130" t="str">
        <f t="shared" si="76"/>
        <v>LHL11</v>
      </c>
      <c r="F474" s="109" t="s">
        <v>844</v>
      </c>
      <c r="G474" s="109">
        <v>11</v>
      </c>
      <c r="H474" s="109">
        <v>4</v>
      </c>
      <c r="I474" s="109" t="s">
        <v>8</v>
      </c>
      <c r="J474" s="109">
        <v>1</v>
      </c>
      <c r="K474" s="109">
        <v>1</v>
      </c>
      <c r="L474" s="109"/>
      <c r="M474" s="137">
        <v>0.6</v>
      </c>
      <c r="N474" s="109">
        <v>1.05</v>
      </c>
      <c r="O474" s="132">
        <f t="shared" si="77"/>
        <v>0.82499999999999996</v>
      </c>
      <c r="P474" s="109" t="s">
        <v>958</v>
      </c>
      <c r="Q474" s="119"/>
      <c r="R474" s="119"/>
      <c r="S474" s="119"/>
      <c r="T474" s="119"/>
      <c r="U474" s="133"/>
      <c r="V474" s="119"/>
      <c r="W474" s="120"/>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AW474" s="133"/>
      <c r="AX474" s="119"/>
      <c r="AY474" s="120"/>
      <c r="AZ474" s="121"/>
      <c r="BA474" s="120"/>
      <c r="BB474" s="121"/>
      <c r="BC474" s="121"/>
      <c r="BD474" s="121"/>
      <c r="BE474" s="120"/>
      <c r="BF474" s="120"/>
      <c r="BG474" s="122"/>
      <c r="BH474" s="122"/>
      <c r="BI474" s="119"/>
      <c r="BJ474" s="119"/>
      <c r="BK474" s="121"/>
      <c r="BL474" s="121"/>
      <c r="BM474" s="121"/>
      <c r="BN474" s="121"/>
      <c r="BO474" s="121"/>
      <c r="BP474" s="121"/>
      <c r="BQ474" s="121"/>
      <c r="BR474" s="121"/>
      <c r="BS474" s="134"/>
      <c r="BT474" s="109"/>
      <c r="BU474" s="135">
        <f>VLOOKUP(D474,EXPLORACION!$A$2:$P$529,15,FALSE)</f>
        <v>4959980.9831999997</v>
      </c>
      <c r="BV474" s="135">
        <f>VLOOKUP(D474,EXPLORACION!$A$2:$P$529,16,FALSE)</f>
        <v>2170410.1340999999</v>
      </c>
    </row>
    <row r="475" spans="1:74" s="123" customFormat="1" hidden="1">
      <c r="A475" s="130" t="str">
        <f t="shared" si="78"/>
        <v>LHL11P4E2M2</v>
      </c>
      <c r="B475" s="130" t="str">
        <f t="shared" si="79"/>
        <v>LHL11P4E2</v>
      </c>
      <c r="C475" s="130" t="str">
        <f t="shared" si="74"/>
        <v>LHL11P4M2</v>
      </c>
      <c r="D475" s="130" t="str">
        <f t="shared" si="75"/>
        <v>LHL11P4</v>
      </c>
      <c r="E475" s="130" t="str">
        <f t="shared" si="76"/>
        <v>LHL11</v>
      </c>
      <c r="F475" s="109" t="s">
        <v>844</v>
      </c>
      <c r="G475" s="109">
        <v>11</v>
      </c>
      <c r="H475" s="109">
        <v>4</v>
      </c>
      <c r="I475" s="109" t="s">
        <v>8</v>
      </c>
      <c r="J475" s="109">
        <v>2</v>
      </c>
      <c r="K475" s="109">
        <v>2</v>
      </c>
      <c r="L475" s="109"/>
      <c r="M475" s="137">
        <v>1.6</v>
      </c>
      <c r="N475" s="151">
        <v>2.0499999999999998</v>
      </c>
      <c r="O475" s="132">
        <f t="shared" si="77"/>
        <v>1.825</v>
      </c>
      <c r="P475" s="109" t="s">
        <v>958</v>
      </c>
      <c r="Q475" s="119"/>
      <c r="R475" s="119"/>
      <c r="S475" s="119"/>
      <c r="T475" s="119"/>
      <c r="U475" s="133"/>
      <c r="V475" s="119"/>
      <c r="W475" s="120"/>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AW475" s="133"/>
      <c r="AX475" s="119"/>
      <c r="AY475" s="120"/>
      <c r="AZ475" s="121"/>
      <c r="BA475" s="120"/>
      <c r="BB475" s="121"/>
      <c r="BC475" s="121"/>
      <c r="BD475" s="121"/>
      <c r="BE475" s="120"/>
      <c r="BF475" s="120"/>
      <c r="BG475" s="122"/>
      <c r="BH475" s="122"/>
      <c r="BI475" s="119"/>
      <c r="BJ475" s="119"/>
      <c r="BK475" s="121"/>
      <c r="BL475" s="121"/>
      <c r="BM475" s="121"/>
      <c r="BN475" s="121"/>
      <c r="BO475" s="121"/>
      <c r="BP475" s="121"/>
      <c r="BQ475" s="121"/>
      <c r="BR475" s="121"/>
      <c r="BS475" s="134"/>
      <c r="BT475" s="109"/>
      <c r="BU475" s="135">
        <f>VLOOKUP(D475,EXPLORACION!$A$2:$P$529,15,FALSE)</f>
        <v>4959980.9831999997</v>
      </c>
      <c r="BV475" s="135">
        <f>VLOOKUP(D475,EXPLORACION!$A$2:$P$529,16,FALSE)</f>
        <v>2170410.1340999999</v>
      </c>
    </row>
    <row r="476" spans="1:74" s="123" customFormat="1" hidden="1">
      <c r="A476" s="130" t="str">
        <f t="shared" si="78"/>
        <v>LHL11P4E2M3</v>
      </c>
      <c r="B476" s="130" t="str">
        <f t="shared" si="79"/>
        <v>LHL11P4E2</v>
      </c>
      <c r="C476" s="130" t="str">
        <f t="shared" si="74"/>
        <v>LHL11P4M3</v>
      </c>
      <c r="D476" s="130" t="str">
        <f t="shared" si="75"/>
        <v>LHL11P4</v>
      </c>
      <c r="E476" s="130" t="str">
        <f t="shared" si="76"/>
        <v>LHL11</v>
      </c>
      <c r="F476" s="109" t="s">
        <v>844</v>
      </c>
      <c r="G476" s="109">
        <v>11</v>
      </c>
      <c r="H476" s="109">
        <v>4</v>
      </c>
      <c r="I476" s="109" t="s">
        <v>8</v>
      </c>
      <c r="J476" s="109">
        <v>2</v>
      </c>
      <c r="K476" s="109">
        <v>3</v>
      </c>
      <c r="L476" s="109"/>
      <c r="M476" s="137">
        <v>2.6</v>
      </c>
      <c r="N476" s="151">
        <v>3.05</v>
      </c>
      <c r="O476" s="132">
        <f t="shared" si="77"/>
        <v>2.8250000000000002</v>
      </c>
      <c r="P476" s="109" t="s">
        <v>958</v>
      </c>
      <c r="Q476" s="119"/>
      <c r="R476" s="119"/>
      <c r="S476" s="119"/>
      <c r="T476" s="119"/>
      <c r="U476" s="133"/>
      <c r="V476" s="119"/>
      <c r="W476" s="120"/>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AW476" s="133"/>
      <c r="AX476" s="119"/>
      <c r="AY476" s="120"/>
      <c r="AZ476" s="121"/>
      <c r="BA476" s="120"/>
      <c r="BB476" s="121"/>
      <c r="BC476" s="121"/>
      <c r="BD476" s="121"/>
      <c r="BE476" s="120"/>
      <c r="BF476" s="120"/>
      <c r="BG476" s="122"/>
      <c r="BH476" s="122"/>
      <c r="BI476" s="119"/>
      <c r="BJ476" s="119"/>
      <c r="BK476" s="121"/>
      <c r="BL476" s="121"/>
      <c r="BM476" s="121"/>
      <c r="BN476" s="121"/>
      <c r="BO476" s="121"/>
      <c r="BP476" s="121"/>
      <c r="BQ476" s="121"/>
      <c r="BR476" s="121"/>
      <c r="BS476" s="134"/>
      <c r="BT476" s="109"/>
      <c r="BU476" s="135">
        <f>VLOOKUP(D476,EXPLORACION!$A$2:$P$529,15,FALSE)</f>
        <v>4959980.9831999997</v>
      </c>
      <c r="BV476" s="135">
        <f>VLOOKUP(D476,EXPLORACION!$A$2:$P$529,16,FALSE)</f>
        <v>2170410.1340999999</v>
      </c>
    </row>
    <row r="477" spans="1:74" s="123" customFormat="1" hidden="1">
      <c r="A477" s="130" t="str">
        <f t="shared" si="78"/>
        <v>LHL11P4E2M11</v>
      </c>
      <c r="B477" s="130" t="str">
        <f t="shared" si="79"/>
        <v>LHL11P4E2</v>
      </c>
      <c r="C477" s="130" t="str">
        <f t="shared" si="74"/>
        <v>LHL11P4M11</v>
      </c>
      <c r="D477" s="130" t="str">
        <f t="shared" si="75"/>
        <v>LHL11P4</v>
      </c>
      <c r="E477" s="130" t="str">
        <f t="shared" si="76"/>
        <v>LHL11</v>
      </c>
      <c r="F477" s="109" t="s">
        <v>844</v>
      </c>
      <c r="G477" s="109">
        <v>11</v>
      </c>
      <c r="H477" s="109">
        <v>4</v>
      </c>
      <c r="I477" s="109" t="s">
        <v>8</v>
      </c>
      <c r="J477" s="109">
        <v>2</v>
      </c>
      <c r="K477" s="109">
        <v>11</v>
      </c>
      <c r="L477" s="109"/>
      <c r="M477" s="137">
        <v>15.9</v>
      </c>
      <c r="N477" s="151">
        <v>16.2</v>
      </c>
      <c r="O477" s="132">
        <f t="shared" si="77"/>
        <v>16.05</v>
      </c>
      <c r="P477" s="109" t="s">
        <v>284</v>
      </c>
      <c r="Q477" s="119"/>
      <c r="R477" s="119"/>
      <c r="S477" s="119"/>
      <c r="T477" s="119"/>
      <c r="U477" s="133"/>
      <c r="V477" s="119"/>
      <c r="W477" s="120"/>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AW477" s="133"/>
      <c r="AX477" s="119"/>
      <c r="AY477" s="120"/>
      <c r="AZ477" s="121"/>
      <c r="BA477" s="120"/>
      <c r="BB477" s="121"/>
      <c r="BC477" s="121"/>
      <c r="BD477" s="121"/>
      <c r="BE477" s="120"/>
      <c r="BF477" s="120"/>
      <c r="BG477" s="122"/>
      <c r="BH477" s="122"/>
      <c r="BI477" s="119"/>
      <c r="BJ477" s="119"/>
      <c r="BK477" s="121"/>
      <c r="BL477" s="121"/>
      <c r="BM477" s="121"/>
      <c r="BN477" s="121"/>
      <c r="BO477" s="121"/>
      <c r="BP477" s="121"/>
      <c r="BQ477" s="121"/>
      <c r="BR477" s="121"/>
      <c r="BS477" s="134"/>
      <c r="BT477" s="109"/>
      <c r="BU477" s="135">
        <f>VLOOKUP(D477,EXPLORACION!$A$2:$P$529,15,FALSE)</f>
        <v>4959980.9831999997</v>
      </c>
      <c r="BV477" s="135">
        <f>VLOOKUP(D477,EXPLORACION!$A$2:$P$529,16,FALSE)</f>
        <v>2170410.1340999999</v>
      </c>
    </row>
    <row r="478" spans="1:74" s="123" customFormat="1" hidden="1">
      <c r="A478" s="130" t="str">
        <f t="shared" si="78"/>
        <v>LHL11P4E2M13</v>
      </c>
      <c r="B478" s="130" t="str">
        <f t="shared" si="79"/>
        <v>LHL11P4E2</v>
      </c>
      <c r="C478" s="130" t="str">
        <f t="shared" si="74"/>
        <v>LHL11P4M13</v>
      </c>
      <c r="D478" s="130" t="str">
        <f t="shared" si="75"/>
        <v>LHL11P4</v>
      </c>
      <c r="E478" s="130" t="str">
        <f t="shared" si="76"/>
        <v>LHL11</v>
      </c>
      <c r="F478" s="109" t="s">
        <v>844</v>
      </c>
      <c r="G478" s="109">
        <v>11</v>
      </c>
      <c r="H478" s="109">
        <v>4</v>
      </c>
      <c r="I478" s="109" t="s">
        <v>8</v>
      </c>
      <c r="J478" s="109">
        <v>2</v>
      </c>
      <c r="K478" s="109">
        <v>13</v>
      </c>
      <c r="L478" s="109"/>
      <c r="M478" s="137">
        <v>18.7</v>
      </c>
      <c r="N478" s="151">
        <v>19</v>
      </c>
      <c r="O478" s="132">
        <f t="shared" si="77"/>
        <v>18.850000000000001</v>
      </c>
      <c r="P478" s="109" t="s">
        <v>284</v>
      </c>
      <c r="Q478" s="119"/>
      <c r="R478" s="119">
        <v>41.358739827925106</v>
      </c>
      <c r="S478" s="119">
        <v>20.689655172413769</v>
      </c>
      <c r="T478" s="119">
        <v>20.669084655511337</v>
      </c>
      <c r="U478" s="133"/>
      <c r="V478" s="119"/>
      <c r="W478" s="120"/>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v>60.726072607260704</v>
      </c>
      <c r="AS478" s="121"/>
      <c r="AT478" s="121"/>
      <c r="AU478" s="121"/>
      <c r="AV478" s="121"/>
      <c r="AW478" s="133"/>
      <c r="AX478" s="119"/>
      <c r="AY478" s="120"/>
      <c r="AZ478" s="121"/>
      <c r="BA478" s="120"/>
      <c r="BB478" s="121"/>
      <c r="BC478" s="121"/>
      <c r="BD478" s="121"/>
      <c r="BE478" s="120"/>
      <c r="BF478" s="120"/>
      <c r="BG478" s="122"/>
      <c r="BH478" s="122"/>
      <c r="BI478" s="119"/>
      <c r="BJ478" s="119"/>
      <c r="BK478" s="121"/>
      <c r="BL478" s="121"/>
      <c r="BM478" s="121"/>
      <c r="BN478" s="121"/>
      <c r="BO478" s="121"/>
      <c r="BP478" s="121"/>
      <c r="BQ478" s="121"/>
      <c r="BR478" s="121"/>
      <c r="BS478" s="134"/>
      <c r="BT478" s="109"/>
      <c r="BU478" s="135">
        <f>VLOOKUP(D478,EXPLORACION!$A$2:$P$529,15,FALSE)</f>
        <v>4959980.9831999997</v>
      </c>
      <c r="BV478" s="135">
        <f>VLOOKUP(D478,EXPLORACION!$A$2:$P$529,16,FALSE)</f>
        <v>2170410.1340999999</v>
      </c>
    </row>
    <row r="479" spans="1:74" s="123" customFormat="1" hidden="1">
      <c r="A479" s="130" t="str">
        <f t="shared" si="78"/>
        <v>LSP12P1E1M1</v>
      </c>
      <c r="B479" s="130" t="str">
        <f t="shared" si="79"/>
        <v>LSP12P1E1</v>
      </c>
      <c r="C479" s="130" t="str">
        <f t="shared" si="74"/>
        <v>LSP12P1M1</v>
      </c>
      <c r="D479" s="130" t="str">
        <f t="shared" si="75"/>
        <v>LSP12P1</v>
      </c>
      <c r="E479" s="130" t="str">
        <f t="shared" si="76"/>
        <v>LSP12</v>
      </c>
      <c r="F479" s="109" t="s">
        <v>975</v>
      </c>
      <c r="G479" s="109">
        <v>12</v>
      </c>
      <c r="H479" s="109">
        <v>1</v>
      </c>
      <c r="I479" s="109" t="s">
        <v>8</v>
      </c>
      <c r="J479" s="138">
        <v>1</v>
      </c>
      <c r="K479" s="109">
        <v>1</v>
      </c>
      <c r="L479" s="109"/>
      <c r="M479" s="137">
        <v>0</v>
      </c>
      <c r="N479" s="133">
        <v>1.5</v>
      </c>
      <c r="O479" s="132">
        <f t="shared" si="77"/>
        <v>0.75</v>
      </c>
      <c r="P479" s="109" t="s">
        <v>284</v>
      </c>
      <c r="Q479" s="137">
        <v>23.8</v>
      </c>
      <c r="R479" s="119">
        <v>20.32</v>
      </c>
      <c r="S479" s="119">
        <v>10.9</v>
      </c>
      <c r="T479" s="119">
        <f>R479-S479</f>
        <v>9.42</v>
      </c>
      <c r="U479" s="119"/>
      <c r="V479" s="119"/>
      <c r="W479" s="120"/>
      <c r="X479" s="121"/>
      <c r="Y479" s="121"/>
      <c r="Z479" s="121"/>
      <c r="AA479" s="121"/>
      <c r="AB479" s="121"/>
      <c r="AC479" s="121"/>
      <c r="AD479" s="121"/>
      <c r="AE479" s="121"/>
      <c r="AF479" s="121"/>
      <c r="AG479" s="121"/>
      <c r="AH479" s="121"/>
      <c r="AI479" s="121"/>
      <c r="AJ479" s="121"/>
      <c r="AK479" s="121"/>
      <c r="AL479" s="121"/>
      <c r="AM479" s="121"/>
      <c r="AN479" s="121"/>
      <c r="AO479" s="120"/>
      <c r="AP479" s="120"/>
      <c r="AQ479" s="120"/>
      <c r="AR479" s="120">
        <v>63</v>
      </c>
      <c r="AS479" s="120"/>
      <c r="AT479" s="121"/>
      <c r="AU479" s="121"/>
      <c r="AV479" s="121"/>
      <c r="AW479" s="133"/>
      <c r="AX479" s="119"/>
      <c r="AY479" s="122"/>
      <c r="AZ479" s="121"/>
      <c r="BA479" s="120"/>
      <c r="BB479" s="121"/>
      <c r="BC479" s="121"/>
      <c r="BD479" s="121"/>
      <c r="BE479" s="120"/>
      <c r="BF479" s="120"/>
      <c r="BG479" s="120"/>
      <c r="BH479" s="120"/>
      <c r="BI479" s="119"/>
      <c r="BJ479" s="119"/>
      <c r="BK479" s="121"/>
      <c r="BL479" s="121"/>
      <c r="BM479" s="121"/>
      <c r="BN479" s="121"/>
      <c r="BO479" s="121"/>
      <c r="BP479" s="121"/>
      <c r="BQ479" s="121"/>
      <c r="BR479" s="121"/>
      <c r="BS479" s="134"/>
      <c r="BT479" s="109"/>
      <c r="BU479" s="135">
        <f>VLOOKUP(D479,EXPLORACION!$A$2:$P$529,15,FALSE)</f>
        <v>4961068.3323999997</v>
      </c>
      <c r="BV479" s="135">
        <f>VLOOKUP(D479,EXPLORACION!$A$2:$P$529,16,FALSE)</f>
        <v>2171939.5795999998</v>
      </c>
    </row>
    <row r="480" spans="1:74" s="123" customFormat="1" hidden="1">
      <c r="A480" s="130" t="str">
        <f t="shared" si="78"/>
        <v>LSP12P1E2M2</v>
      </c>
      <c r="B480" s="130" t="str">
        <f t="shared" si="79"/>
        <v>LSP12P1E2</v>
      </c>
      <c r="C480" s="130" t="str">
        <f t="shared" si="74"/>
        <v>LSP12P1M2</v>
      </c>
      <c r="D480" s="130" t="str">
        <f t="shared" si="75"/>
        <v>LSP12P1</v>
      </c>
      <c r="E480" s="130" t="str">
        <f t="shared" si="76"/>
        <v>LSP12</v>
      </c>
      <c r="F480" s="109" t="s">
        <v>975</v>
      </c>
      <c r="G480" s="109">
        <v>12</v>
      </c>
      <c r="H480" s="109">
        <v>1</v>
      </c>
      <c r="I480" s="109" t="s">
        <v>8</v>
      </c>
      <c r="J480" s="138">
        <v>2</v>
      </c>
      <c r="K480" s="109">
        <v>2</v>
      </c>
      <c r="L480" s="109" t="s">
        <v>221</v>
      </c>
      <c r="M480" s="137">
        <v>1.5</v>
      </c>
      <c r="N480" s="133">
        <v>4</v>
      </c>
      <c r="O480" s="132">
        <f t="shared" si="77"/>
        <v>2.75</v>
      </c>
      <c r="P480" s="109" t="s">
        <v>284</v>
      </c>
      <c r="Q480" s="137">
        <v>26.31</v>
      </c>
      <c r="R480" s="119">
        <v>24.47</v>
      </c>
      <c r="S480" s="119">
        <v>14.28</v>
      </c>
      <c r="T480" s="119">
        <f>R480-S480</f>
        <v>10.19</v>
      </c>
      <c r="U480" s="119"/>
      <c r="V480" s="119"/>
      <c r="W480" s="120"/>
      <c r="X480" s="121"/>
      <c r="Y480" s="121"/>
      <c r="Z480" s="121"/>
      <c r="AA480" s="121"/>
      <c r="AB480" s="121"/>
      <c r="AC480" s="121"/>
      <c r="AD480" s="121"/>
      <c r="AE480" s="121"/>
      <c r="AF480" s="121"/>
      <c r="AG480" s="121"/>
      <c r="AH480" s="121"/>
      <c r="AI480" s="121"/>
      <c r="AJ480" s="121"/>
      <c r="AK480" s="121"/>
      <c r="AL480" s="121"/>
      <c r="AM480" s="121"/>
      <c r="AN480" s="121"/>
      <c r="AO480" s="120"/>
      <c r="AP480" s="120"/>
      <c r="AQ480" s="120"/>
      <c r="AR480" s="120">
        <v>73.5</v>
      </c>
      <c r="AS480" s="120"/>
      <c r="AT480" s="121"/>
      <c r="AU480" s="121"/>
      <c r="AV480" s="121"/>
      <c r="AW480" s="133">
        <v>2.15</v>
      </c>
      <c r="AX480" s="119">
        <v>28.11</v>
      </c>
      <c r="AY480" s="122"/>
      <c r="AZ480" s="121"/>
      <c r="BA480" s="120"/>
      <c r="BB480" s="121"/>
      <c r="BC480" s="121"/>
      <c r="BD480" s="121"/>
      <c r="BE480" s="120"/>
      <c r="BF480" s="120"/>
      <c r="BG480" s="120"/>
      <c r="BH480" s="120"/>
      <c r="BI480" s="119"/>
      <c r="BJ480" s="119"/>
      <c r="BK480" s="121"/>
      <c r="BL480" s="121"/>
      <c r="BM480" s="121"/>
      <c r="BN480" s="121"/>
      <c r="BO480" s="121"/>
      <c r="BP480" s="121"/>
      <c r="BQ480" s="121"/>
      <c r="BR480" s="121"/>
      <c r="BS480" s="134"/>
      <c r="BT480" s="109"/>
      <c r="BU480" s="135">
        <f>VLOOKUP(D480,EXPLORACION!$A$2:$P$529,15,FALSE)</f>
        <v>4961068.3323999997</v>
      </c>
      <c r="BV480" s="135">
        <f>VLOOKUP(D480,EXPLORACION!$A$2:$P$529,16,FALSE)</f>
        <v>2171939.5795999998</v>
      </c>
    </row>
    <row r="481" spans="1:74" s="123" customFormat="1" hidden="1">
      <c r="A481" s="130" t="str">
        <f t="shared" si="78"/>
        <v>LSP12P1E3M3</v>
      </c>
      <c r="B481" s="130" t="str">
        <f t="shared" si="79"/>
        <v>LSP12P1E3</v>
      </c>
      <c r="C481" s="130" t="str">
        <f t="shared" si="74"/>
        <v>LSP12P1M3</v>
      </c>
      <c r="D481" s="130" t="str">
        <f t="shared" si="75"/>
        <v>LSP12P1</v>
      </c>
      <c r="E481" s="130" t="str">
        <f t="shared" si="76"/>
        <v>LSP12</v>
      </c>
      <c r="F481" s="109" t="s">
        <v>975</v>
      </c>
      <c r="G481" s="109">
        <v>12</v>
      </c>
      <c r="H481" s="109">
        <v>1</v>
      </c>
      <c r="I481" s="109" t="s">
        <v>8</v>
      </c>
      <c r="J481" s="138">
        <v>3</v>
      </c>
      <c r="K481" s="109">
        <v>3</v>
      </c>
      <c r="L481" s="109" t="s">
        <v>221</v>
      </c>
      <c r="M481" s="137">
        <v>4</v>
      </c>
      <c r="N481" s="133">
        <v>6</v>
      </c>
      <c r="O481" s="132">
        <f t="shared" si="77"/>
        <v>5</v>
      </c>
      <c r="P481" s="109" t="s">
        <v>284</v>
      </c>
      <c r="Q481" s="137">
        <v>27.09</v>
      </c>
      <c r="R481" s="119">
        <v>21.1</v>
      </c>
      <c r="S481" s="119">
        <v>10.85</v>
      </c>
      <c r="T481" s="119">
        <v>10.24</v>
      </c>
      <c r="U481" s="119"/>
      <c r="V481" s="119"/>
      <c r="W481" s="120"/>
      <c r="X481" s="121"/>
      <c r="Y481" s="121"/>
      <c r="Z481" s="121"/>
      <c r="AA481" s="121"/>
      <c r="AB481" s="121"/>
      <c r="AC481" s="121"/>
      <c r="AD481" s="121"/>
      <c r="AE481" s="121"/>
      <c r="AF481" s="121"/>
      <c r="AG481" s="121"/>
      <c r="AH481" s="121"/>
      <c r="AI481" s="121"/>
      <c r="AJ481" s="121"/>
      <c r="AK481" s="121"/>
      <c r="AL481" s="121"/>
      <c r="AM481" s="121"/>
      <c r="AN481" s="121"/>
      <c r="AO481" s="120"/>
      <c r="AP481" s="120"/>
      <c r="AQ481" s="120"/>
      <c r="AR481" s="120">
        <v>59.69</v>
      </c>
      <c r="AS481" s="120"/>
      <c r="AT481" s="121"/>
      <c r="AU481" s="121"/>
      <c r="AV481" s="121"/>
      <c r="AW481" s="133">
        <v>2.72</v>
      </c>
      <c r="AX481" s="119">
        <v>80.239999999999995</v>
      </c>
      <c r="AY481" s="122"/>
      <c r="AZ481" s="121"/>
      <c r="BA481" s="120"/>
      <c r="BB481" s="121"/>
      <c r="BC481" s="121"/>
      <c r="BD481" s="121"/>
      <c r="BE481" s="120"/>
      <c r="BF481" s="120"/>
      <c r="BG481" s="120"/>
      <c r="BH481" s="120"/>
      <c r="BI481" s="119"/>
      <c r="BJ481" s="119"/>
      <c r="BK481" s="121"/>
      <c r="BL481" s="121"/>
      <c r="BM481" s="121"/>
      <c r="BN481" s="121"/>
      <c r="BO481" s="121"/>
      <c r="BP481" s="121"/>
      <c r="BQ481" s="121"/>
      <c r="BR481" s="121"/>
      <c r="BS481" s="134"/>
      <c r="BT481" s="109"/>
      <c r="BU481" s="135">
        <f>VLOOKUP(D481,EXPLORACION!$A$2:$P$529,15,FALSE)</f>
        <v>4961068.3323999997</v>
      </c>
      <c r="BV481" s="135">
        <f>VLOOKUP(D481,EXPLORACION!$A$2:$P$529,16,FALSE)</f>
        <v>2171939.5795999998</v>
      </c>
    </row>
    <row r="482" spans="1:74" s="123" customFormat="1" hidden="1">
      <c r="A482" s="130" t="str">
        <f t="shared" si="78"/>
        <v>LSP12P1E4M4</v>
      </c>
      <c r="B482" s="130" t="str">
        <f t="shared" si="79"/>
        <v>LSP12P1E4</v>
      </c>
      <c r="C482" s="130" t="str">
        <f t="shared" si="74"/>
        <v>LSP12P1M4</v>
      </c>
      <c r="D482" s="130" t="str">
        <f t="shared" si="75"/>
        <v>LSP12P1</v>
      </c>
      <c r="E482" s="130" t="str">
        <f t="shared" si="76"/>
        <v>LSP12</v>
      </c>
      <c r="F482" s="109" t="s">
        <v>975</v>
      </c>
      <c r="G482" s="109">
        <v>12</v>
      </c>
      <c r="H482" s="109">
        <v>1</v>
      </c>
      <c r="I482" s="109" t="s">
        <v>8</v>
      </c>
      <c r="J482" s="138">
        <v>4</v>
      </c>
      <c r="K482" s="109">
        <v>4</v>
      </c>
      <c r="L482" s="109"/>
      <c r="M482" s="137">
        <v>6</v>
      </c>
      <c r="N482" s="133">
        <v>15</v>
      </c>
      <c r="O482" s="132">
        <f t="shared" si="77"/>
        <v>10.5</v>
      </c>
      <c r="P482" s="109" t="s">
        <v>982</v>
      </c>
      <c r="Q482" s="137"/>
      <c r="R482" s="119"/>
      <c r="S482" s="119"/>
      <c r="T482" s="119"/>
      <c r="U482" s="119"/>
      <c r="V482" s="119"/>
      <c r="W482" s="120"/>
      <c r="X482" s="121"/>
      <c r="Y482" s="121"/>
      <c r="Z482" s="121"/>
      <c r="AA482" s="121"/>
      <c r="AB482" s="121"/>
      <c r="AC482" s="121"/>
      <c r="AD482" s="121"/>
      <c r="AE482" s="121"/>
      <c r="AF482" s="121"/>
      <c r="AG482" s="121"/>
      <c r="AH482" s="121"/>
      <c r="AI482" s="121"/>
      <c r="AJ482" s="121"/>
      <c r="AK482" s="121"/>
      <c r="AL482" s="121"/>
      <c r="AM482" s="121"/>
      <c r="AN482" s="121"/>
      <c r="AO482" s="120"/>
      <c r="AP482" s="120"/>
      <c r="AQ482" s="120"/>
      <c r="AR482" s="120"/>
      <c r="AS482" s="120"/>
      <c r="AT482" s="121"/>
      <c r="AU482" s="121"/>
      <c r="AV482" s="121"/>
      <c r="AW482" s="133"/>
      <c r="AX482" s="119"/>
      <c r="AY482" s="122"/>
      <c r="AZ482" s="121"/>
      <c r="BA482" s="120"/>
      <c r="BB482" s="121"/>
      <c r="BC482" s="121"/>
      <c r="BD482" s="121"/>
      <c r="BE482" s="120"/>
      <c r="BF482" s="120"/>
      <c r="BG482" s="120"/>
      <c r="BH482" s="120"/>
      <c r="BI482" s="119"/>
      <c r="BJ482" s="119"/>
      <c r="BK482" s="121"/>
      <c r="BL482" s="121"/>
      <c r="BM482" s="121"/>
      <c r="BN482" s="121"/>
      <c r="BO482" s="121"/>
      <c r="BP482" s="121"/>
      <c r="BQ482" s="121"/>
      <c r="BR482" s="121"/>
      <c r="BS482" s="134"/>
      <c r="BT482" s="109"/>
      <c r="BU482" s="135">
        <f>VLOOKUP(D482,EXPLORACION!$A$2:$P$529,15,FALSE)</f>
        <v>4961068.3323999997</v>
      </c>
      <c r="BV482" s="135">
        <f>VLOOKUP(D482,EXPLORACION!$A$2:$P$529,16,FALSE)</f>
        <v>2171939.5795999998</v>
      </c>
    </row>
    <row r="483" spans="1:74" s="123" customFormat="1" hidden="1">
      <c r="A483" s="130" t="str">
        <f t="shared" si="78"/>
        <v>LSP12P2E1M1</v>
      </c>
      <c r="B483" s="130" t="str">
        <f t="shared" si="79"/>
        <v>LSP12P2E1</v>
      </c>
      <c r="C483" s="130" t="str">
        <f t="shared" si="74"/>
        <v>LSP12P2M1</v>
      </c>
      <c r="D483" s="130" t="str">
        <f t="shared" si="75"/>
        <v>LSP12P2</v>
      </c>
      <c r="E483" s="130" t="str">
        <f t="shared" si="76"/>
        <v>LSP12</v>
      </c>
      <c r="F483" s="109" t="s">
        <v>975</v>
      </c>
      <c r="G483" s="109">
        <v>12</v>
      </c>
      <c r="H483" s="109">
        <v>2</v>
      </c>
      <c r="I483" s="109" t="s">
        <v>8</v>
      </c>
      <c r="J483" s="109">
        <v>1</v>
      </c>
      <c r="K483" s="111">
        <v>1</v>
      </c>
      <c r="L483" s="111"/>
      <c r="M483" s="137">
        <v>0</v>
      </c>
      <c r="N483" s="133">
        <v>1</v>
      </c>
      <c r="O483" s="132">
        <f t="shared" si="77"/>
        <v>0.5</v>
      </c>
      <c r="P483" s="109" t="s">
        <v>284</v>
      </c>
      <c r="Q483" s="119">
        <v>19.350000000000001</v>
      </c>
      <c r="R483" s="119">
        <v>30.65</v>
      </c>
      <c r="S483" s="119">
        <v>20.29</v>
      </c>
      <c r="T483" s="119">
        <f t="shared" ref="T483:T494" si="80">R483-S483</f>
        <v>10.36</v>
      </c>
      <c r="U483" s="133"/>
      <c r="V483" s="119"/>
      <c r="W483" s="120"/>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v>69.19</v>
      </c>
      <c r="AS483" s="121"/>
      <c r="AT483" s="121"/>
      <c r="AU483" s="121"/>
      <c r="AV483" s="121"/>
      <c r="AW483" s="133"/>
      <c r="AX483" s="119"/>
      <c r="AY483" s="120"/>
      <c r="AZ483" s="121"/>
      <c r="BA483" s="120"/>
      <c r="BB483" s="121"/>
      <c r="BC483" s="121"/>
      <c r="BD483" s="121"/>
      <c r="BE483" s="120"/>
      <c r="BF483" s="120"/>
      <c r="BG483" s="122"/>
      <c r="BH483" s="122"/>
      <c r="BI483" s="119"/>
      <c r="BJ483" s="119"/>
      <c r="BK483" s="121"/>
      <c r="BL483" s="121"/>
      <c r="BM483" s="121"/>
      <c r="BN483" s="121"/>
      <c r="BO483" s="121"/>
      <c r="BP483" s="121"/>
      <c r="BQ483" s="121"/>
      <c r="BR483" s="121"/>
      <c r="BS483" s="134"/>
      <c r="BT483" s="109"/>
      <c r="BU483" s="135">
        <f>VLOOKUP(D483,EXPLORACION!$A$2:$P$529,15,FALSE)</f>
        <v>4961068.3323999997</v>
      </c>
      <c r="BV483" s="135">
        <f>VLOOKUP(D483,EXPLORACION!$A$2:$P$529,16,FALSE)</f>
        <v>2171939.5795999998</v>
      </c>
    </row>
    <row r="484" spans="1:74" s="123" customFormat="1" hidden="1">
      <c r="A484" s="130" t="str">
        <f t="shared" si="78"/>
        <v>LSP12P2E2M2</v>
      </c>
      <c r="B484" s="130" t="str">
        <f t="shared" si="79"/>
        <v>LSP12P2E2</v>
      </c>
      <c r="C484" s="130" t="str">
        <f t="shared" si="74"/>
        <v>LSP12P2M2</v>
      </c>
      <c r="D484" s="130" t="str">
        <f t="shared" si="75"/>
        <v>LSP12P2</v>
      </c>
      <c r="E484" s="130" t="str">
        <f t="shared" si="76"/>
        <v>LSP12</v>
      </c>
      <c r="F484" s="109" t="s">
        <v>975</v>
      </c>
      <c r="G484" s="109">
        <v>12</v>
      </c>
      <c r="H484" s="109">
        <v>2</v>
      </c>
      <c r="I484" s="109" t="s">
        <v>8</v>
      </c>
      <c r="J484" s="109">
        <v>2</v>
      </c>
      <c r="K484" s="111">
        <v>2</v>
      </c>
      <c r="L484" s="111" t="s">
        <v>221</v>
      </c>
      <c r="M484" s="137">
        <f>N483</f>
        <v>1</v>
      </c>
      <c r="N484" s="133">
        <v>2.7</v>
      </c>
      <c r="O484" s="132">
        <f t="shared" si="77"/>
        <v>1.85</v>
      </c>
      <c r="P484" s="109" t="s">
        <v>284</v>
      </c>
      <c r="Q484" s="119">
        <v>17.46</v>
      </c>
      <c r="R484" s="119">
        <v>32.159999999999997</v>
      </c>
      <c r="S484" s="119">
        <v>18.98</v>
      </c>
      <c r="T484" s="119">
        <f t="shared" si="80"/>
        <v>13.179999999999996</v>
      </c>
      <c r="U484" s="133"/>
      <c r="V484" s="119"/>
      <c r="W484" s="120"/>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v>82.9</v>
      </c>
      <c r="AS484" s="121"/>
      <c r="AT484" s="121"/>
      <c r="AU484" s="121"/>
      <c r="AV484" s="121"/>
      <c r="AW484" s="133">
        <v>2.52</v>
      </c>
      <c r="AX484" s="119">
        <v>88.69</v>
      </c>
      <c r="AY484" s="120"/>
      <c r="AZ484" s="121"/>
      <c r="BA484" s="120"/>
      <c r="BB484" s="121"/>
      <c r="BC484" s="121"/>
      <c r="BD484" s="121"/>
      <c r="BE484" s="120"/>
      <c r="BF484" s="120"/>
      <c r="BG484" s="122"/>
      <c r="BH484" s="122"/>
      <c r="BI484" s="119"/>
      <c r="BJ484" s="119"/>
      <c r="BK484" s="121"/>
      <c r="BL484" s="121"/>
      <c r="BM484" s="121"/>
      <c r="BN484" s="121"/>
      <c r="BO484" s="121"/>
      <c r="BP484" s="121"/>
      <c r="BQ484" s="121"/>
      <c r="BR484" s="121"/>
      <c r="BS484" s="134"/>
      <c r="BT484" s="109"/>
      <c r="BU484" s="135">
        <f>VLOOKUP(D484,EXPLORACION!$A$2:$P$529,15,FALSE)</f>
        <v>4961068.3323999997</v>
      </c>
      <c r="BV484" s="135">
        <f>VLOOKUP(D484,EXPLORACION!$A$2:$P$529,16,FALSE)</f>
        <v>2171939.5795999998</v>
      </c>
    </row>
    <row r="485" spans="1:74" s="123" customFormat="1" hidden="1">
      <c r="A485" s="130" t="str">
        <f t="shared" si="78"/>
        <v>LSP12P2E3M3</v>
      </c>
      <c r="B485" s="130" t="str">
        <f t="shared" si="79"/>
        <v>LSP12P2E3</v>
      </c>
      <c r="C485" s="130" t="str">
        <f t="shared" si="74"/>
        <v>LSP12P2M3</v>
      </c>
      <c r="D485" s="130" t="str">
        <f t="shared" si="75"/>
        <v>LSP12P2</v>
      </c>
      <c r="E485" s="130" t="str">
        <f t="shared" si="76"/>
        <v>LSP12</v>
      </c>
      <c r="F485" s="109" t="s">
        <v>975</v>
      </c>
      <c r="G485" s="109">
        <v>12</v>
      </c>
      <c r="H485" s="109">
        <v>2</v>
      </c>
      <c r="I485" s="109" t="s">
        <v>8</v>
      </c>
      <c r="J485" s="109">
        <v>3</v>
      </c>
      <c r="K485" s="111">
        <v>3</v>
      </c>
      <c r="L485" s="111"/>
      <c r="M485" s="137">
        <f>N484</f>
        <v>2.7</v>
      </c>
      <c r="N485" s="133">
        <v>4</v>
      </c>
      <c r="O485" s="132">
        <f t="shared" si="77"/>
        <v>3.35</v>
      </c>
      <c r="P485" s="109" t="s">
        <v>295</v>
      </c>
      <c r="Q485" s="119">
        <v>16.46</v>
      </c>
      <c r="R485" s="119">
        <v>32.42</v>
      </c>
      <c r="S485" s="119">
        <v>16.09</v>
      </c>
      <c r="T485" s="119">
        <f t="shared" si="80"/>
        <v>16.330000000000002</v>
      </c>
      <c r="U485" s="133"/>
      <c r="V485" s="119"/>
      <c r="W485" s="120"/>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v>68.790000000000006</v>
      </c>
      <c r="AS485" s="121"/>
      <c r="AT485" s="121"/>
      <c r="AU485" s="121"/>
      <c r="AV485" s="121"/>
      <c r="AW485" s="133"/>
      <c r="AX485" s="119"/>
      <c r="AY485" s="120"/>
      <c r="AZ485" s="121"/>
      <c r="BA485" s="120"/>
      <c r="BB485" s="121"/>
      <c r="BC485" s="121"/>
      <c r="BD485" s="121"/>
      <c r="BE485" s="120"/>
      <c r="BF485" s="120"/>
      <c r="BG485" s="122"/>
      <c r="BH485" s="122"/>
      <c r="BI485" s="119"/>
      <c r="BJ485" s="119"/>
      <c r="BK485" s="121"/>
      <c r="BL485" s="121"/>
      <c r="BM485" s="121"/>
      <c r="BN485" s="121"/>
      <c r="BO485" s="121"/>
      <c r="BP485" s="121"/>
      <c r="BQ485" s="121"/>
      <c r="BR485" s="121"/>
      <c r="BS485" s="134"/>
      <c r="BT485" s="109"/>
      <c r="BU485" s="135">
        <f>VLOOKUP(D485,EXPLORACION!$A$2:$P$529,15,FALSE)</f>
        <v>4961068.3323999997</v>
      </c>
      <c r="BV485" s="135">
        <f>VLOOKUP(D485,EXPLORACION!$A$2:$P$529,16,FALSE)</f>
        <v>2171939.5795999998</v>
      </c>
    </row>
    <row r="486" spans="1:74" s="123" customFormat="1" hidden="1">
      <c r="A486" s="130" t="str">
        <f t="shared" si="78"/>
        <v>LSP12P2E4M4</v>
      </c>
      <c r="B486" s="130" t="str">
        <f t="shared" si="79"/>
        <v>LSP12P2E4</v>
      </c>
      <c r="C486" s="130" t="str">
        <f t="shared" si="74"/>
        <v>LSP12P2M4</v>
      </c>
      <c r="D486" s="130" t="str">
        <f t="shared" si="75"/>
        <v>LSP12P2</v>
      </c>
      <c r="E486" s="130" t="str">
        <f t="shared" si="76"/>
        <v>LSP12</v>
      </c>
      <c r="F486" s="109" t="s">
        <v>975</v>
      </c>
      <c r="G486" s="109">
        <v>12</v>
      </c>
      <c r="H486" s="109">
        <v>2</v>
      </c>
      <c r="I486" s="109" t="s">
        <v>8</v>
      </c>
      <c r="J486" s="109">
        <v>4</v>
      </c>
      <c r="K486" s="111">
        <v>4</v>
      </c>
      <c r="L486" s="111" t="s">
        <v>221</v>
      </c>
      <c r="M486" s="137">
        <f>N485</f>
        <v>4</v>
      </c>
      <c r="N486" s="133">
        <v>5.0999999999999996</v>
      </c>
      <c r="O486" s="132">
        <f t="shared" si="77"/>
        <v>4.55</v>
      </c>
      <c r="P486" s="109" t="s">
        <v>284</v>
      </c>
      <c r="Q486" s="119">
        <v>18.53</v>
      </c>
      <c r="R486" s="119">
        <v>32.369999999999997</v>
      </c>
      <c r="S486" s="119">
        <v>14.95</v>
      </c>
      <c r="T486" s="119">
        <f t="shared" si="80"/>
        <v>17.419999999999998</v>
      </c>
      <c r="U486" s="133"/>
      <c r="V486" s="119"/>
      <c r="W486" s="120"/>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v>69.48</v>
      </c>
      <c r="AS486" s="121"/>
      <c r="AT486" s="121"/>
      <c r="AU486" s="121"/>
      <c r="AV486" s="121"/>
      <c r="AW486" s="133">
        <v>2.74</v>
      </c>
      <c r="AX486" s="119">
        <v>31.14</v>
      </c>
      <c r="AY486" s="120"/>
      <c r="AZ486" s="121"/>
      <c r="BA486" s="120"/>
      <c r="BB486" s="121"/>
      <c r="BC486" s="121"/>
      <c r="BD486" s="121"/>
      <c r="BE486" s="120"/>
      <c r="BF486" s="120"/>
      <c r="BG486" s="122"/>
      <c r="BH486" s="122"/>
      <c r="BI486" s="119"/>
      <c r="BJ486" s="119"/>
      <c r="BK486" s="121"/>
      <c r="BL486" s="121"/>
      <c r="BM486" s="121"/>
      <c r="BN486" s="121"/>
      <c r="BO486" s="121"/>
      <c r="BP486" s="121"/>
      <c r="BQ486" s="121"/>
      <c r="BR486" s="121"/>
      <c r="BS486" s="134"/>
      <c r="BT486" s="109"/>
      <c r="BU486" s="135">
        <f>VLOOKUP(D486,EXPLORACION!$A$2:$P$529,15,FALSE)</f>
        <v>4961068.3323999997</v>
      </c>
      <c r="BV486" s="135">
        <f>VLOOKUP(D486,EXPLORACION!$A$2:$P$529,16,FALSE)</f>
        <v>2171939.5795999998</v>
      </c>
    </row>
    <row r="487" spans="1:74" s="123" customFormat="1" hidden="1">
      <c r="A487" s="130" t="str">
        <f t="shared" si="78"/>
        <v>LSP12P2E5M5</v>
      </c>
      <c r="B487" s="130" t="str">
        <f t="shared" si="79"/>
        <v>LSP12P2E5</v>
      </c>
      <c r="C487" s="130" t="str">
        <f t="shared" si="74"/>
        <v>LSP12P2M5</v>
      </c>
      <c r="D487" s="130" t="str">
        <f t="shared" si="75"/>
        <v>LSP12P2</v>
      </c>
      <c r="E487" s="130" t="str">
        <f t="shared" si="76"/>
        <v>LSP12</v>
      </c>
      <c r="F487" s="109" t="s">
        <v>975</v>
      </c>
      <c r="G487" s="109">
        <v>12</v>
      </c>
      <c r="H487" s="109">
        <v>2</v>
      </c>
      <c r="I487" s="109" t="s">
        <v>8</v>
      </c>
      <c r="J487" s="109">
        <v>5</v>
      </c>
      <c r="K487" s="111">
        <v>5</v>
      </c>
      <c r="L487" s="111"/>
      <c r="M487" s="137">
        <f>N486</f>
        <v>5.0999999999999996</v>
      </c>
      <c r="N487" s="109">
        <v>15</v>
      </c>
      <c r="O487" s="132">
        <f t="shared" si="77"/>
        <v>10.050000000000001</v>
      </c>
      <c r="P487" s="109" t="s">
        <v>993</v>
      </c>
      <c r="Q487" s="119">
        <v>16.57</v>
      </c>
      <c r="R487" s="119">
        <v>32.840000000000003</v>
      </c>
      <c r="S487" s="119">
        <v>13.82</v>
      </c>
      <c r="T487" s="119">
        <f t="shared" si="80"/>
        <v>19.020000000000003</v>
      </c>
      <c r="U487" s="133"/>
      <c r="V487" s="119"/>
      <c r="W487" s="120"/>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v>72.19</v>
      </c>
      <c r="AS487" s="121"/>
      <c r="AT487" s="121"/>
      <c r="AU487" s="121"/>
      <c r="AV487" s="121"/>
      <c r="AW487" s="133"/>
      <c r="AX487" s="119"/>
      <c r="AY487" s="120"/>
      <c r="AZ487" s="121"/>
      <c r="BA487" s="120"/>
      <c r="BB487" s="121"/>
      <c r="BC487" s="121"/>
      <c r="BD487" s="121"/>
      <c r="BE487" s="120"/>
      <c r="BF487" s="120"/>
      <c r="BG487" s="122"/>
      <c r="BH487" s="122"/>
      <c r="BI487" s="119"/>
      <c r="BJ487" s="119"/>
      <c r="BK487" s="121"/>
      <c r="BL487" s="121"/>
      <c r="BM487" s="121"/>
      <c r="BN487" s="121"/>
      <c r="BO487" s="121"/>
      <c r="BP487" s="121"/>
      <c r="BQ487" s="121"/>
      <c r="BR487" s="121"/>
      <c r="BS487" s="134"/>
      <c r="BT487" s="109"/>
      <c r="BU487" s="135">
        <f>VLOOKUP(D487,EXPLORACION!$A$2:$P$529,15,FALSE)</f>
        <v>4961068.3323999997</v>
      </c>
      <c r="BV487" s="135">
        <f>VLOOKUP(D487,EXPLORACION!$A$2:$P$529,16,FALSE)</f>
        <v>2171939.5795999998</v>
      </c>
    </row>
    <row r="488" spans="1:74" s="123" customFormat="1" hidden="1">
      <c r="A488" s="130" t="str">
        <f t="shared" si="78"/>
        <v>LSP12P3E4M1</v>
      </c>
      <c r="B488" s="130" t="str">
        <f t="shared" si="79"/>
        <v>LSP12P3E4</v>
      </c>
      <c r="C488" s="130" t="str">
        <f t="shared" si="74"/>
        <v>LSP12P3M1</v>
      </c>
      <c r="D488" s="130" t="str">
        <f t="shared" si="75"/>
        <v>LSP12P3</v>
      </c>
      <c r="E488" s="130" t="str">
        <f t="shared" si="76"/>
        <v>LSP12</v>
      </c>
      <c r="F488" s="109" t="s">
        <v>975</v>
      </c>
      <c r="G488" s="109">
        <v>12</v>
      </c>
      <c r="H488" s="109">
        <v>3</v>
      </c>
      <c r="I488" s="109" t="s">
        <v>8</v>
      </c>
      <c r="J488" s="109">
        <v>4</v>
      </c>
      <c r="K488" s="111">
        <v>1</v>
      </c>
      <c r="L488" s="109" t="s">
        <v>221</v>
      </c>
      <c r="M488" s="137">
        <v>0</v>
      </c>
      <c r="N488" s="133">
        <v>1</v>
      </c>
      <c r="O488" s="132">
        <f t="shared" si="77"/>
        <v>0.5</v>
      </c>
      <c r="P488" s="109" t="s">
        <v>285</v>
      </c>
      <c r="Q488" s="119">
        <v>12.35</v>
      </c>
      <c r="R488" s="119">
        <v>15.57</v>
      </c>
      <c r="S488" s="119">
        <v>9.81</v>
      </c>
      <c r="T488" s="119">
        <f t="shared" si="80"/>
        <v>5.76</v>
      </c>
      <c r="U488" s="133"/>
      <c r="V488" s="119"/>
      <c r="W488" s="120"/>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v>51.47</v>
      </c>
      <c r="AS488" s="121"/>
      <c r="AT488" s="121"/>
      <c r="AU488" s="121"/>
      <c r="AV488" s="121"/>
      <c r="AW488" s="133"/>
      <c r="AX488" s="119"/>
      <c r="AY488" s="120"/>
      <c r="AZ488" s="121"/>
      <c r="BA488" s="120"/>
      <c r="BB488" s="121"/>
      <c r="BC488" s="121"/>
      <c r="BD488" s="121"/>
      <c r="BE488" s="120"/>
      <c r="BF488" s="120"/>
      <c r="BG488" s="122"/>
      <c r="BH488" s="122"/>
      <c r="BI488" s="119"/>
      <c r="BJ488" s="119"/>
      <c r="BK488" s="121"/>
      <c r="BL488" s="121"/>
      <c r="BM488" s="121"/>
      <c r="BN488" s="121"/>
      <c r="BO488" s="121"/>
      <c r="BP488" s="121"/>
      <c r="BQ488" s="121"/>
      <c r="BR488" s="121"/>
      <c r="BS488" s="134"/>
      <c r="BT488" s="109"/>
      <c r="BU488" s="135">
        <f>VLOOKUP(D488,EXPLORACION!$A$2:$P$529,15,FALSE)</f>
        <v>4961068.3323999997</v>
      </c>
      <c r="BV488" s="135">
        <f>VLOOKUP(D488,EXPLORACION!$A$2:$P$529,16,FALSE)</f>
        <v>2171939.5795999998</v>
      </c>
    </row>
    <row r="489" spans="1:74" s="123" customFormat="1" hidden="1">
      <c r="A489" s="130" t="str">
        <f t="shared" si="78"/>
        <v>LSP12P3E5M2</v>
      </c>
      <c r="B489" s="130" t="str">
        <f t="shared" si="79"/>
        <v>LSP12P3E5</v>
      </c>
      <c r="C489" s="130" t="str">
        <f t="shared" si="74"/>
        <v>LSP12P3M2</v>
      </c>
      <c r="D489" s="130" t="str">
        <f t="shared" si="75"/>
        <v>LSP12P3</v>
      </c>
      <c r="E489" s="130" t="str">
        <f t="shared" si="76"/>
        <v>LSP12</v>
      </c>
      <c r="F489" s="109" t="s">
        <v>975</v>
      </c>
      <c r="G489" s="109">
        <v>12</v>
      </c>
      <c r="H489" s="109">
        <v>3</v>
      </c>
      <c r="I489" s="109" t="s">
        <v>8</v>
      </c>
      <c r="J489" s="109">
        <v>5</v>
      </c>
      <c r="K489" s="111">
        <v>2</v>
      </c>
      <c r="L489" s="109" t="s">
        <v>221</v>
      </c>
      <c r="M489" s="137">
        <f>N488</f>
        <v>1</v>
      </c>
      <c r="N489" s="133">
        <v>2.5</v>
      </c>
      <c r="O489" s="132">
        <f t="shared" si="77"/>
        <v>1.75</v>
      </c>
      <c r="P489" s="109" t="s">
        <v>284</v>
      </c>
      <c r="Q489" s="119">
        <v>18.57</v>
      </c>
      <c r="R489" s="119">
        <v>26.33</v>
      </c>
      <c r="S489" s="119">
        <v>12.6</v>
      </c>
      <c r="T489" s="119">
        <f t="shared" si="80"/>
        <v>13.729999999999999</v>
      </c>
      <c r="U489" s="133"/>
      <c r="V489" s="119"/>
      <c r="W489" s="120"/>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v>57.81</v>
      </c>
      <c r="AS489" s="121"/>
      <c r="AT489" s="121"/>
      <c r="AU489" s="121"/>
      <c r="AV489" s="121"/>
      <c r="AW489" s="133">
        <v>2.66</v>
      </c>
      <c r="AX489" s="119">
        <v>92.1</v>
      </c>
      <c r="AY489" s="120"/>
      <c r="AZ489" s="121"/>
      <c r="BA489" s="120"/>
      <c r="BB489" s="121"/>
      <c r="BC489" s="121"/>
      <c r="BD489" s="121"/>
      <c r="BE489" s="120"/>
      <c r="BF489" s="120"/>
      <c r="BG489" s="122"/>
      <c r="BH489" s="122"/>
      <c r="BI489" s="119"/>
      <c r="BJ489" s="119"/>
      <c r="BK489" s="121"/>
      <c r="BL489" s="121"/>
      <c r="BM489" s="121"/>
      <c r="BN489" s="121"/>
      <c r="BO489" s="121"/>
      <c r="BP489" s="121"/>
      <c r="BQ489" s="121"/>
      <c r="BR489" s="121"/>
      <c r="BS489" s="134"/>
      <c r="BT489" s="109"/>
      <c r="BU489" s="135">
        <f>VLOOKUP(D489,EXPLORACION!$A$2:$P$529,15,FALSE)</f>
        <v>4961068.3323999997</v>
      </c>
      <c r="BV489" s="135">
        <f>VLOOKUP(D489,EXPLORACION!$A$2:$P$529,16,FALSE)</f>
        <v>2171939.5795999998</v>
      </c>
    </row>
    <row r="490" spans="1:74" s="123" customFormat="1" hidden="1">
      <c r="A490" s="130" t="str">
        <f t="shared" si="78"/>
        <v>LSP12P3E6M3</v>
      </c>
      <c r="B490" s="130" t="str">
        <f t="shared" si="79"/>
        <v>LSP12P3E6</v>
      </c>
      <c r="C490" s="130" t="str">
        <f t="shared" si="74"/>
        <v>LSP12P3M3</v>
      </c>
      <c r="D490" s="130" t="str">
        <f t="shared" si="75"/>
        <v>LSP12P3</v>
      </c>
      <c r="E490" s="130" t="str">
        <f t="shared" si="76"/>
        <v>LSP12</v>
      </c>
      <c r="F490" s="109" t="s">
        <v>975</v>
      </c>
      <c r="G490" s="109">
        <v>12</v>
      </c>
      <c r="H490" s="109">
        <v>3</v>
      </c>
      <c r="I490" s="109" t="s">
        <v>8</v>
      </c>
      <c r="J490" s="109">
        <v>6</v>
      </c>
      <c r="K490" s="111">
        <v>3</v>
      </c>
      <c r="L490" s="109" t="s">
        <v>221</v>
      </c>
      <c r="M490" s="137">
        <f>N489</f>
        <v>2.5</v>
      </c>
      <c r="N490" s="133">
        <v>4.5</v>
      </c>
      <c r="O490" s="132">
        <f t="shared" si="77"/>
        <v>3.5</v>
      </c>
      <c r="P490" s="109" t="s">
        <v>284</v>
      </c>
      <c r="Q490" s="119">
        <v>24.55</v>
      </c>
      <c r="R490" s="119">
        <v>35.51</v>
      </c>
      <c r="S490" s="119">
        <v>23</v>
      </c>
      <c r="T490" s="119">
        <f t="shared" si="80"/>
        <v>12.509999999999998</v>
      </c>
      <c r="U490" s="133"/>
      <c r="V490" s="119"/>
      <c r="W490" s="120"/>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v>62.8</v>
      </c>
      <c r="AS490" s="121"/>
      <c r="AT490" s="121"/>
      <c r="AU490" s="121"/>
      <c r="AV490" s="121"/>
      <c r="AW490" s="133"/>
      <c r="AX490" s="119"/>
      <c r="AY490" s="120"/>
      <c r="AZ490" s="121"/>
      <c r="BA490" s="120"/>
      <c r="BB490" s="121"/>
      <c r="BC490" s="121"/>
      <c r="BD490" s="121"/>
      <c r="BE490" s="120"/>
      <c r="BF490" s="120"/>
      <c r="BG490" s="122"/>
      <c r="BH490" s="122"/>
      <c r="BI490" s="119"/>
      <c r="BJ490" s="119"/>
      <c r="BK490" s="121"/>
      <c r="BL490" s="121"/>
      <c r="BM490" s="121"/>
      <c r="BN490" s="121"/>
      <c r="BO490" s="121"/>
      <c r="BP490" s="121"/>
      <c r="BQ490" s="121"/>
      <c r="BR490" s="121"/>
      <c r="BS490" s="134"/>
      <c r="BT490" s="109"/>
      <c r="BU490" s="135">
        <f>VLOOKUP(D490,EXPLORACION!$A$2:$P$529,15,FALSE)</f>
        <v>4961068.3323999997</v>
      </c>
      <c r="BV490" s="135">
        <f>VLOOKUP(D490,EXPLORACION!$A$2:$P$529,16,FALSE)</f>
        <v>2171939.5795999998</v>
      </c>
    </row>
    <row r="491" spans="1:74" s="123" customFormat="1" hidden="1">
      <c r="A491" s="130" t="str">
        <f t="shared" si="78"/>
        <v>LSP12P3E7M4</v>
      </c>
      <c r="B491" s="130" t="str">
        <f t="shared" si="79"/>
        <v>LSP12P3E7</v>
      </c>
      <c r="C491" s="130" t="str">
        <f t="shared" si="74"/>
        <v>LSP12P3M4</v>
      </c>
      <c r="D491" s="130" t="str">
        <f t="shared" si="75"/>
        <v>LSP12P3</v>
      </c>
      <c r="E491" s="130" t="str">
        <f t="shared" si="76"/>
        <v>LSP12</v>
      </c>
      <c r="F491" s="109" t="s">
        <v>975</v>
      </c>
      <c r="G491" s="109">
        <v>12</v>
      </c>
      <c r="H491" s="109">
        <v>3</v>
      </c>
      <c r="I491" s="109" t="s">
        <v>8</v>
      </c>
      <c r="J491" s="109">
        <v>7</v>
      </c>
      <c r="K491" s="111">
        <v>4</v>
      </c>
      <c r="L491" s="109" t="s">
        <v>221</v>
      </c>
      <c r="M491" s="137">
        <f>N490</f>
        <v>4.5</v>
      </c>
      <c r="N491" s="133">
        <v>15</v>
      </c>
      <c r="O491" s="132">
        <f t="shared" si="77"/>
        <v>9.75</v>
      </c>
      <c r="P491" s="109" t="s">
        <v>284</v>
      </c>
      <c r="Q491" s="119">
        <v>24.71</v>
      </c>
      <c r="R491" s="119">
        <v>38.74</v>
      </c>
      <c r="S491" s="119">
        <v>20.079999999999998</v>
      </c>
      <c r="T491" s="119">
        <f t="shared" si="80"/>
        <v>18.660000000000004</v>
      </c>
      <c r="U491" s="133"/>
      <c r="V491" s="119"/>
      <c r="W491" s="120"/>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v>61.83</v>
      </c>
      <c r="AS491" s="121"/>
      <c r="AT491" s="121"/>
      <c r="AU491" s="121"/>
      <c r="AV491" s="121"/>
      <c r="AW491" s="133">
        <v>2.23</v>
      </c>
      <c r="AX491" s="119">
        <v>27.79</v>
      </c>
      <c r="AY491" s="120"/>
      <c r="AZ491" s="121"/>
      <c r="BA491" s="120"/>
      <c r="BB491" s="121"/>
      <c r="BC491" s="121"/>
      <c r="BD491" s="121"/>
      <c r="BE491" s="120"/>
      <c r="BF491" s="120"/>
      <c r="BG491" s="122"/>
      <c r="BH491" s="122"/>
      <c r="BI491" s="119"/>
      <c r="BJ491" s="119"/>
      <c r="BK491" s="121"/>
      <c r="BL491" s="121"/>
      <c r="BM491" s="121"/>
      <c r="BN491" s="121"/>
      <c r="BO491" s="121"/>
      <c r="BP491" s="121"/>
      <c r="BQ491" s="121"/>
      <c r="BR491" s="121"/>
      <c r="BS491" s="134"/>
      <c r="BT491" s="109"/>
      <c r="BU491" s="135">
        <f>VLOOKUP(D491,EXPLORACION!$A$2:$P$529,15,FALSE)</f>
        <v>4961068.3323999997</v>
      </c>
      <c r="BV491" s="135">
        <f>VLOOKUP(D491,EXPLORACION!$A$2:$P$529,16,FALSE)</f>
        <v>2171939.5795999998</v>
      </c>
    </row>
    <row r="492" spans="1:74" s="123" customFormat="1" hidden="1">
      <c r="A492" s="130" t="str">
        <f t="shared" ref="A492:A523" si="81">CONCATENATE(F492,G492,I492,H492,"E",J492,"M",M492)</f>
        <v>JIS13P1E2M0.6</v>
      </c>
      <c r="B492" s="130" t="str">
        <f t="shared" si="79"/>
        <v>JIS13P1E2</v>
      </c>
      <c r="C492" s="130" t="str">
        <f t="shared" ref="C492:C523" si="82">CONCATENATE(F492,G492,I492,H492,"M",M492)</f>
        <v>JIS13P1M0.6</v>
      </c>
      <c r="D492" s="130" t="str">
        <f t="shared" si="75"/>
        <v>JIS13P1</v>
      </c>
      <c r="E492" s="130" t="str">
        <f t="shared" si="76"/>
        <v>JIS13</v>
      </c>
      <c r="F492" s="141" t="s">
        <v>1005</v>
      </c>
      <c r="G492" s="141">
        <v>13</v>
      </c>
      <c r="H492" s="141">
        <v>1</v>
      </c>
      <c r="I492" s="141" t="s">
        <v>8</v>
      </c>
      <c r="J492" s="141">
        <v>2</v>
      </c>
      <c r="K492" s="111">
        <v>1</v>
      </c>
      <c r="L492" s="111"/>
      <c r="M492" s="191">
        <v>0.6</v>
      </c>
      <c r="N492" s="192">
        <v>2.2000000000000002</v>
      </c>
      <c r="O492" s="132">
        <f t="shared" si="77"/>
        <v>1.4000000000000001</v>
      </c>
      <c r="P492" s="141" t="s">
        <v>285</v>
      </c>
      <c r="Q492" s="119">
        <v>18</v>
      </c>
      <c r="R492" s="119">
        <v>40</v>
      </c>
      <c r="S492" s="119">
        <v>22</v>
      </c>
      <c r="T492" s="119">
        <f t="shared" si="80"/>
        <v>18</v>
      </c>
      <c r="U492" s="119"/>
      <c r="V492" s="119"/>
      <c r="W492" s="119">
        <v>2.61</v>
      </c>
      <c r="X492" s="121"/>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21"/>
      <c r="AT492" s="121"/>
      <c r="AU492" s="121"/>
      <c r="AV492" s="121"/>
      <c r="AW492" s="136"/>
      <c r="AX492" s="121"/>
      <c r="AY492" s="121"/>
      <c r="AZ492" s="121"/>
      <c r="BA492" s="121"/>
      <c r="BB492" s="121"/>
      <c r="BC492" s="119"/>
      <c r="BD492" s="121"/>
      <c r="BE492" s="121"/>
      <c r="BF492" s="121"/>
      <c r="BG492" s="121"/>
      <c r="BH492" s="121"/>
      <c r="BI492" s="119"/>
      <c r="BJ492" s="121"/>
      <c r="BK492" s="121"/>
      <c r="BL492" s="121"/>
      <c r="BM492" s="121"/>
      <c r="BN492" s="121"/>
      <c r="BO492" s="121"/>
      <c r="BP492" s="121"/>
      <c r="BQ492" s="121"/>
      <c r="BR492" s="121"/>
      <c r="BS492" s="147"/>
      <c r="BT492" s="109"/>
      <c r="BU492" s="135">
        <f>VLOOKUP(D492,EXPLORACION!$A$2:$P$529,15,FALSE)</f>
        <v>4960585.7752999999</v>
      </c>
      <c r="BV492" s="135">
        <f>VLOOKUP(D492,EXPLORACION!$A$2:$P$529,16,FALSE)</f>
        <v>2170721.9558000001</v>
      </c>
    </row>
    <row r="493" spans="1:74" s="123" customFormat="1" hidden="1">
      <c r="A493" s="130" t="str">
        <f t="shared" si="81"/>
        <v>JIS13P1E4M3.2</v>
      </c>
      <c r="B493" s="130" t="str">
        <f t="shared" si="79"/>
        <v>JIS13P1E4</v>
      </c>
      <c r="C493" s="130" t="str">
        <f t="shared" si="82"/>
        <v>JIS13P1M3.2</v>
      </c>
      <c r="D493" s="130" t="str">
        <f t="shared" si="75"/>
        <v>JIS13P1</v>
      </c>
      <c r="E493" s="130" t="str">
        <f t="shared" si="76"/>
        <v>JIS13</v>
      </c>
      <c r="F493" s="141" t="s">
        <v>1005</v>
      </c>
      <c r="G493" s="141">
        <v>13</v>
      </c>
      <c r="H493" s="141">
        <v>1</v>
      </c>
      <c r="I493" s="141" t="s">
        <v>8</v>
      </c>
      <c r="J493" s="141">
        <v>4</v>
      </c>
      <c r="K493" s="111"/>
      <c r="L493" s="111"/>
      <c r="M493" s="191">
        <v>3.2</v>
      </c>
      <c r="N493" s="192">
        <v>5.6</v>
      </c>
      <c r="O493" s="132">
        <f t="shared" si="77"/>
        <v>4.4000000000000004</v>
      </c>
      <c r="P493" s="141"/>
      <c r="Q493" s="119">
        <v>42</v>
      </c>
      <c r="R493" s="119">
        <v>42</v>
      </c>
      <c r="S493" s="119">
        <v>23</v>
      </c>
      <c r="T493" s="119">
        <f t="shared" si="80"/>
        <v>19</v>
      </c>
      <c r="U493" s="119"/>
      <c r="V493" s="119"/>
      <c r="W493" s="119">
        <v>2.61</v>
      </c>
      <c r="X493" s="143"/>
      <c r="Y493" s="143"/>
      <c r="Z493" s="143"/>
      <c r="AA493" s="143"/>
      <c r="AB493" s="143"/>
      <c r="AC493" s="143"/>
      <c r="AD493" s="143"/>
      <c r="AE493" s="143"/>
      <c r="AF493" s="143"/>
      <c r="AG493" s="143"/>
      <c r="AH493" s="143"/>
      <c r="AI493" s="143"/>
      <c r="AJ493" s="143"/>
      <c r="AK493" s="143"/>
      <c r="AL493" s="143"/>
      <c r="AM493" s="143"/>
      <c r="AN493" s="143"/>
      <c r="AO493" s="143"/>
      <c r="AP493" s="143"/>
      <c r="AQ493" s="143"/>
      <c r="AR493" s="193"/>
      <c r="AS493" s="143"/>
      <c r="AT493" s="143"/>
      <c r="AU493" s="143"/>
      <c r="AV493" s="143"/>
      <c r="AW493" s="194"/>
      <c r="AX493" s="111"/>
      <c r="AY493" s="194"/>
      <c r="AZ493" s="143"/>
      <c r="BA493" s="143"/>
      <c r="BB493" s="143"/>
      <c r="BC493" s="143"/>
      <c r="BD493" s="143"/>
      <c r="BE493" s="143"/>
      <c r="BF493" s="143"/>
      <c r="BG493" s="143"/>
      <c r="BH493" s="143"/>
      <c r="BI493" s="111"/>
      <c r="BJ493" s="143"/>
      <c r="BK493" s="143"/>
      <c r="BL493" s="143"/>
      <c r="BM493" s="143"/>
      <c r="BN493" s="143"/>
      <c r="BO493" s="143"/>
      <c r="BP493" s="143"/>
      <c r="BQ493" s="143"/>
      <c r="BR493" s="143"/>
      <c r="BS493" s="143"/>
      <c r="BT493" s="143"/>
      <c r="BU493" s="135">
        <f>VLOOKUP(D493,EXPLORACION!$A$2:$P$529,15,FALSE)</f>
        <v>4960585.7752999999</v>
      </c>
      <c r="BV493" s="135">
        <f>VLOOKUP(D493,EXPLORACION!$A$2:$P$529,16,FALSE)</f>
        <v>2170721.9558000001</v>
      </c>
    </row>
    <row r="494" spans="1:74" s="123" customFormat="1" hidden="1">
      <c r="A494" s="130" t="str">
        <f t="shared" si="81"/>
        <v>JIS13P1E10M12.8</v>
      </c>
      <c r="B494" s="130" t="str">
        <f t="shared" si="79"/>
        <v>JIS13P1E10</v>
      </c>
      <c r="C494" s="130" t="str">
        <f t="shared" si="82"/>
        <v>JIS13P1M12.8</v>
      </c>
      <c r="D494" s="130" t="str">
        <f t="shared" si="75"/>
        <v>JIS13P1</v>
      </c>
      <c r="E494" s="130" t="str">
        <f t="shared" si="76"/>
        <v>JIS13</v>
      </c>
      <c r="F494" s="141" t="s">
        <v>1005</v>
      </c>
      <c r="G494" s="141">
        <v>13</v>
      </c>
      <c r="H494" s="141">
        <v>1</v>
      </c>
      <c r="I494" s="141" t="s">
        <v>8</v>
      </c>
      <c r="J494" s="141">
        <v>10</v>
      </c>
      <c r="K494" s="111"/>
      <c r="L494" s="111"/>
      <c r="M494" s="191">
        <v>12.8</v>
      </c>
      <c r="N494" s="141">
        <v>14.4</v>
      </c>
      <c r="O494" s="132">
        <f t="shared" si="77"/>
        <v>13.600000000000001</v>
      </c>
      <c r="P494" s="141" t="s">
        <v>285</v>
      </c>
      <c r="Q494" s="119">
        <v>20</v>
      </c>
      <c r="R494" s="119">
        <v>42</v>
      </c>
      <c r="S494" s="119">
        <v>26</v>
      </c>
      <c r="T494" s="119">
        <f t="shared" si="80"/>
        <v>16</v>
      </c>
      <c r="U494" s="119"/>
      <c r="V494" s="119"/>
      <c r="W494" s="119">
        <v>2.61</v>
      </c>
      <c r="X494" s="143"/>
      <c r="Y494" s="143"/>
      <c r="Z494" s="143"/>
      <c r="AA494" s="143"/>
      <c r="AB494" s="143"/>
      <c r="AC494" s="143"/>
      <c r="AD494" s="143"/>
      <c r="AE494" s="143"/>
      <c r="AF494" s="143"/>
      <c r="AG494" s="143"/>
      <c r="AH494" s="143"/>
      <c r="AI494" s="143"/>
      <c r="AJ494" s="143"/>
      <c r="AK494" s="143"/>
      <c r="AL494" s="143"/>
      <c r="AM494" s="143"/>
      <c r="AN494" s="143"/>
      <c r="AO494" s="143"/>
      <c r="AP494" s="143"/>
      <c r="AQ494" s="143"/>
      <c r="AR494" s="193"/>
      <c r="AS494" s="143"/>
      <c r="AT494" s="143"/>
      <c r="AU494" s="143"/>
      <c r="AV494" s="143"/>
      <c r="AW494" s="194"/>
      <c r="AX494" s="111"/>
      <c r="AY494" s="194"/>
      <c r="AZ494" s="143"/>
      <c r="BA494" s="143"/>
      <c r="BB494" s="143"/>
      <c r="BC494" s="143"/>
      <c r="BD494" s="143"/>
      <c r="BE494" s="143"/>
      <c r="BF494" s="143"/>
      <c r="BG494" s="143"/>
      <c r="BH494" s="143"/>
      <c r="BI494" s="111"/>
      <c r="BJ494" s="143"/>
      <c r="BK494" s="143"/>
      <c r="BL494" s="143"/>
      <c r="BM494" s="143"/>
      <c r="BN494" s="143"/>
      <c r="BO494" s="143"/>
      <c r="BP494" s="143"/>
      <c r="BQ494" s="143"/>
      <c r="BR494" s="143"/>
      <c r="BS494" s="143"/>
      <c r="BT494" s="143"/>
      <c r="BU494" s="135">
        <f>VLOOKUP(D494,EXPLORACION!$A$2:$P$529,15,FALSE)</f>
        <v>4960585.7752999999</v>
      </c>
      <c r="BV494" s="135">
        <f>VLOOKUP(D494,EXPLORACION!$A$2:$P$529,16,FALSE)</f>
        <v>2170721.9558000001</v>
      </c>
    </row>
    <row r="495" spans="1:74" s="123" customFormat="1" hidden="1">
      <c r="A495" s="130" t="str">
        <f t="shared" si="81"/>
        <v>JIS13P2E2M0.4</v>
      </c>
      <c r="B495" s="130" t="str">
        <f t="shared" si="79"/>
        <v>JIS13P2E2</v>
      </c>
      <c r="C495" s="130" t="str">
        <f t="shared" si="82"/>
        <v>JIS13P2M0.4</v>
      </c>
      <c r="D495" s="130" t="str">
        <f t="shared" si="75"/>
        <v>JIS13P2</v>
      </c>
      <c r="E495" s="130" t="str">
        <f t="shared" si="76"/>
        <v>JIS13</v>
      </c>
      <c r="F495" s="141" t="s">
        <v>1005</v>
      </c>
      <c r="G495" s="141">
        <v>13</v>
      </c>
      <c r="H495" s="141">
        <v>2</v>
      </c>
      <c r="I495" s="109" t="s">
        <v>8</v>
      </c>
      <c r="J495" s="109">
        <v>2</v>
      </c>
      <c r="K495" s="109"/>
      <c r="L495" s="111"/>
      <c r="M495" s="137">
        <v>0.4</v>
      </c>
      <c r="N495" s="133">
        <v>1.8</v>
      </c>
      <c r="O495" s="132">
        <f t="shared" si="77"/>
        <v>1.1000000000000001</v>
      </c>
      <c r="P495" s="109" t="s">
        <v>285</v>
      </c>
      <c r="Q495" s="119">
        <v>20</v>
      </c>
      <c r="R495" s="119">
        <v>45</v>
      </c>
      <c r="S495" s="119">
        <v>26</v>
      </c>
      <c r="T495" s="119"/>
      <c r="U495" s="119"/>
      <c r="V495" s="119"/>
      <c r="W495" s="119">
        <v>2.6</v>
      </c>
      <c r="X495" s="143"/>
      <c r="Y495" s="143"/>
      <c r="Z495" s="143"/>
      <c r="AA495" s="143"/>
      <c r="AB495" s="143"/>
      <c r="AC495" s="143"/>
      <c r="AD495" s="143"/>
      <c r="AE495" s="143"/>
      <c r="AF495" s="143"/>
      <c r="AG495" s="143"/>
      <c r="AH495" s="143"/>
      <c r="AI495" s="143"/>
      <c r="AJ495" s="143"/>
      <c r="AK495" s="143"/>
      <c r="AL495" s="143"/>
      <c r="AM495" s="143"/>
      <c r="AN495" s="143"/>
      <c r="AO495" s="143"/>
      <c r="AP495" s="143"/>
      <c r="AQ495" s="143"/>
      <c r="AR495" s="193"/>
      <c r="AS495" s="143"/>
      <c r="AT495" s="143"/>
      <c r="AU495" s="143"/>
      <c r="AV495" s="143"/>
      <c r="AW495" s="194"/>
      <c r="AX495" s="111"/>
      <c r="AY495" s="194"/>
      <c r="AZ495" s="143"/>
      <c r="BA495" s="143"/>
      <c r="BB495" s="143"/>
      <c r="BC495" s="143"/>
      <c r="BD495" s="143"/>
      <c r="BE495" s="143"/>
      <c r="BF495" s="143"/>
      <c r="BG495" s="143"/>
      <c r="BH495" s="143"/>
      <c r="BI495" s="111"/>
      <c r="BJ495" s="143"/>
      <c r="BK495" s="143"/>
      <c r="BL495" s="143"/>
      <c r="BM495" s="143"/>
      <c r="BN495" s="143"/>
      <c r="BO495" s="143"/>
      <c r="BP495" s="143"/>
      <c r="BQ495" s="143"/>
      <c r="BR495" s="143"/>
      <c r="BS495" s="143"/>
      <c r="BT495" s="143"/>
      <c r="BU495" s="135">
        <f>VLOOKUP(D495,EXPLORACION!$A$2:$P$529,15,FALSE)</f>
        <v>4960585.7752999999</v>
      </c>
      <c r="BV495" s="135">
        <f>VLOOKUP(D495,EXPLORACION!$A$2:$P$529,16,FALSE)</f>
        <v>2170721.9558000001</v>
      </c>
    </row>
    <row r="496" spans="1:74" s="123" customFormat="1" hidden="1">
      <c r="A496" s="130" t="str">
        <f t="shared" si="81"/>
        <v>JIS13P2E4M1.8</v>
      </c>
      <c r="B496" s="130" t="str">
        <f t="shared" si="79"/>
        <v>JIS13P2E4</v>
      </c>
      <c r="C496" s="130" t="str">
        <f t="shared" si="82"/>
        <v>JIS13P2M1.8</v>
      </c>
      <c r="D496" s="130" t="str">
        <f t="shared" si="75"/>
        <v>JIS13P2</v>
      </c>
      <c r="E496" s="130" t="str">
        <f t="shared" si="76"/>
        <v>JIS13</v>
      </c>
      <c r="F496" s="141" t="s">
        <v>1005</v>
      </c>
      <c r="G496" s="141">
        <v>13</v>
      </c>
      <c r="H496" s="141">
        <v>2</v>
      </c>
      <c r="I496" s="109" t="s">
        <v>8</v>
      </c>
      <c r="J496" s="109">
        <v>4</v>
      </c>
      <c r="K496" s="109">
        <v>2</v>
      </c>
      <c r="L496" s="111"/>
      <c r="M496" s="137">
        <v>1.8</v>
      </c>
      <c r="N496" s="133">
        <v>5.6</v>
      </c>
      <c r="O496" s="132">
        <f t="shared" si="77"/>
        <v>3.6999999999999997</v>
      </c>
      <c r="P496" s="109" t="s">
        <v>285</v>
      </c>
      <c r="Q496" s="119">
        <v>45</v>
      </c>
      <c r="R496" s="119">
        <v>59</v>
      </c>
      <c r="S496" s="119">
        <v>21</v>
      </c>
      <c r="T496" s="119"/>
      <c r="U496" s="119"/>
      <c r="V496" s="119"/>
      <c r="W496" s="119">
        <v>2.61</v>
      </c>
      <c r="X496" s="143"/>
      <c r="Y496" s="143"/>
      <c r="Z496" s="143"/>
      <c r="AA496" s="143"/>
      <c r="AB496" s="143"/>
      <c r="AC496" s="143"/>
      <c r="AD496" s="143"/>
      <c r="AE496" s="143"/>
      <c r="AF496" s="143"/>
      <c r="AG496" s="143"/>
      <c r="AH496" s="143"/>
      <c r="AI496" s="143"/>
      <c r="AJ496" s="143"/>
      <c r="AK496" s="143"/>
      <c r="AL496" s="143"/>
      <c r="AM496" s="143"/>
      <c r="AN496" s="143"/>
      <c r="AO496" s="143"/>
      <c r="AP496" s="143"/>
      <c r="AQ496" s="143"/>
      <c r="AR496" s="193"/>
      <c r="AS496" s="143"/>
      <c r="AT496" s="143"/>
      <c r="AU496" s="143"/>
      <c r="AV496" s="143"/>
      <c r="AW496" s="194"/>
      <c r="AX496" s="111"/>
      <c r="AY496" s="194"/>
      <c r="AZ496" s="143"/>
      <c r="BA496" s="143"/>
      <c r="BB496" s="143"/>
      <c r="BC496" s="143"/>
      <c r="BD496" s="143"/>
      <c r="BE496" s="143"/>
      <c r="BF496" s="143"/>
      <c r="BG496" s="143"/>
      <c r="BH496" s="143"/>
      <c r="BI496" s="111"/>
      <c r="BJ496" s="143"/>
      <c r="BK496" s="143"/>
      <c r="BL496" s="143"/>
      <c r="BM496" s="143"/>
      <c r="BN496" s="143"/>
      <c r="BO496" s="143"/>
      <c r="BP496" s="143"/>
      <c r="BQ496" s="143"/>
      <c r="BR496" s="143"/>
      <c r="BS496" s="143"/>
      <c r="BT496" s="143"/>
      <c r="BU496" s="135">
        <f>VLOOKUP(D496,EXPLORACION!$A$2:$P$529,15,FALSE)</f>
        <v>4960585.7752999999</v>
      </c>
      <c r="BV496" s="135">
        <f>VLOOKUP(D496,EXPLORACION!$A$2:$P$529,16,FALSE)</f>
        <v>2170721.9558000001</v>
      </c>
    </row>
    <row r="497" spans="1:74" s="123" customFormat="1" hidden="1">
      <c r="A497" s="130" t="str">
        <f t="shared" si="81"/>
        <v>JIS13P2E6M5.6</v>
      </c>
      <c r="B497" s="130" t="str">
        <f t="shared" si="79"/>
        <v>JIS13P2E6</v>
      </c>
      <c r="C497" s="130" t="str">
        <f t="shared" si="82"/>
        <v>JIS13P2M5.6</v>
      </c>
      <c r="D497" s="130" t="str">
        <f t="shared" si="75"/>
        <v>JIS13P2</v>
      </c>
      <c r="E497" s="130" t="str">
        <f t="shared" si="76"/>
        <v>JIS13</v>
      </c>
      <c r="F497" s="141" t="s">
        <v>1005</v>
      </c>
      <c r="G497" s="141">
        <v>13</v>
      </c>
      <c r="H497" s="141">
        <v>2</v>
      </c>
      <c r="I497" s="109" t="s">
        <v>8</v>
      </c>
      <c r="J497" s="109">
        <v>6</v>
      </c>
      <c r="K497" s="109">
        <v>3</v>
      </c>
      <c r="L497" s="111"/>
      <c r="M497" s="137">
        <v>5.6</v>
      </c>
      <c r="N497" s="109">
        <v>8.6</v>
      </c>
      <c r="O497" s="132">
        <f t="shared" si="77"/>
        <v>7.1</v>
      </c>
      <c r="P497" s="109" t="s">
        <v>285</v>
      </c>
      <c r="Q497" s="119">
        <v>25</v>
      </c>
      <c r="R497" s="119">
        <v>38</v>
      </c>
      <c r="S497" s="119">
        <v>21</v>
      </c>
      <c r="T497" s="119"/>
      <c r="U497" s="119"/>
      <c r="V497" s="119"/>
      <c r="W497" s="119">
        <v>2.6</v>
      </c>
      <c r="X497" s="143"/>
      <c r="Y497" s="143"/>
      <c r="Z497" s="143"/>
      <c r="AA497" s="143"/>
      <c r="AB497" s="143"/>
      <c r="AC497" s="143"/>
      <c r="AD497" s="143"/>
      <c r="AE497" s="143"/>
      <c r="AF497" s="143"/>
      <c r="AG497" s="143"/>
      <c r="AH497" s="143"/>
      <c r="AI497" s="143"/>
      <c r="AJ497" s="143"/>
      <c r="AK497" s="143"/>
      <c r="AL497" s="143"/>
      <c r="AM497" s="143"/>
      <c r="AN497" s="143"/>
      <c r="AO497" s="143"/>
      <c r="AP497" s="143"/>
      <c r="AQ497" s="143"/>
      <c r="AR497" s="193"/>
      <c r="AS497" s="143"/>
      <c r="AT497" s="143"/>
      <c r="AU497" s="143"/>
      <c r="AV497" s="143"/>
      <c r="AW497" s="194"/>
      <c r="AX497" s="111"/>
      <c r="AY497" s="194"/>
      <c r="AZ497" s="143"/>
      <c r="BA497" s="143"/>
      <c r="BB497" s="143"/>
      <c r="BC497" s="143"/>
      <c r="BD497" s="143"/>
      <c r="BE497" s="143"/>
      <c r="BF497" s="143"/>
      <c r="BG497" s="143"/>
      <c r="BH497" s="143"/>
      <c r="BI497" s="111"/>
      <c r="BJ497" s="143"/>
      <c r="BK497" s="143"/>
      <c r="BL497" s="143"/>
      <c r="BM497" s="143"/>
      <c r="BN497" s="143"/>
      <c r="BO497" s="143"/>
      <c r="BP497" s="143"/>
      <c r="BQ497" s="143"/>
      <c r="BR497" s="143"/>
      <c r="BS497" s="143"/>
      <c r="BT497" s="143"/>
      <c r="BU497" s="135">
        <f>VLOOKUP(D497,EXPLORACION!$A$2:$P$529,15,FALSE)</f>
        <v>4960585.7752999999</v>
      </c>
      <c r="BV497" s="135">
        <f>VLOOKUP(D497,EXPLORACION!$A$2:$P$529,16,FALSE)</f>
        <v>2170721.9558000001</v>
      </c>
    </row>
    <row r="498" spans="1:74" s="123" customFormat="1" hidden="1">
      <c r="A498" s="130" t="str">
        <f t="shared" si="81"/>
        <v>JIS13P2E8M8.6</v>
      </c>
      <c r="B498" s="130" t="str">
        <f t="shared" si="79"/>
        <v>JIS13P2E8</v>
      </c>
      <c r="C498" s="130" t="str">
        <f t="shared" si="82"/>
        <v>JIS13P2M8.6</v>
      </c>
      <c r="D498" s="130" t="str">
        <f t="shared" si="75"/>
        <v>JIS13P2</v>
      </c>
      <c r="E498" s="130" t="str">
        <f t="shared" si="76"/>
        <v>JIS13</v>
      </c>
      <c r="F498" s="141" t="s">
        <v>1005</v>
      </c>
      <c r="G498" s="141">
        <v>13</v>
      </c>
      <c r="H498" s="141">
        <v>2</v>
      </c>
      <c r="I498" s="109" t="s">
        <v>8</v>
      </c>
      <c r="J498" s="109">
        <v>8</v>
      </c>
      <c r="K498" s="109">
        <v>3</v>
      </c>
      <c r="L498" s="111"/>
      <c r="M498" s="137">
        <v>8.6</v>
      </c>
      <c r="N498" s="109">
        <v>11</v>
      </c>
      <c r="O498" s="132">
        <f t="shared" si="77"/>
        <v>9.8000000000000007</v>
      </c>
      <c r="P498" s="109" t="s">
        <v>285</v>
      </c>
      <c r="Q498" s="119">
        <v>25</v>
      </c>
      <c r="R498" s="119">
        <v>42</v>
      </c>
      <c r="S498" s="119">
        <v>22</v>
      </c>
      <c r="T498" s="119"/>
      <c r="U498" s="119"/>
      <c r="V498" s="119"/>
      <c r="W498" s="119">
        <v>2.6</v>
      </c>
      <c r="X498" s="143"/>
      <c r="Y498" s="143"/>
      <c r="Z498" s="143"/>
      <c r="AA498" s="143"/>
      <c r="AB498" s="143"/>
      <c r="AC498" s="143"/>
      <c r="AD498" s="143"/>
      <c r="AE498" s="143"/>
      <c r="AF498" s="143"/>
      <c r="AG498" s="143"/>
      <c r="AH498" s="143"/>
      <c r="AI498" s="143"/>
      <c r="AJ498" s="143"/>
      <c r="AK498" s="143"/>
      <c r="AL498" s="143"/>
      <c r="AM498" s="143"/>
      <c r="AN498" s="143"/>
      <c r="AO498" s="143"/>
      <c r="AP498" s="143"/>
      <c r="AQ498" s="143"/>
      <c r="AR498" s="193"/>
      <c r="AS498" s="143"/>
      <c r="AT498" s="143"/>
      <c r="AU498" s="143"/>
      <c r="AV498" s="143"/>
      <c r="AW498" s="194"/>
      <c r="AX498" s="111"/>
      <c r="AY498" s="194"/>
      <c r="AZ498" s="143"/>
      <c r="BA498" s="143"/>
      <c r="BB498" s="143"/>
      <c r="BC498" s="143"/>
      <c r="BD498" s="143"/>
      <c r="BE498" s="143"/>
      <c r="BF498" s="143"/>
      <c r="BG498" s="143"/>
      <c r="BH498" s="143"/>
      <c r="BI498" s="111"/>
      <c r="BJ498" s="143"/>
      <c r="BK498" s="143"/>
      <c r="BL498" s="143"/>
      <c r="BM498" s="143"/>
      <c r="BN498" s="143"/>
      <c r="BO498" s="143"/>
      <c r="BP498" s="143"/>
      <c r="BQ498" s="143"/>
      <c r="BR498" s="143"/>
      <c r="BS498" s="143"/>
      <c r="BT498" s="143"/>
      <c r="BU498" s="135">
        <f>VLOOKUP(D498,EXPLORACION!$A$2:$P$529,15,FALSE)</f>
        <v>4960585.7752999999</v>
      </c>
      <c r="BV498" s="135">
        <f>VLOOKUP(D498,EXPLORACION!$A$2:$P$529,16,FALSE)</f>
        <v>2170721.9558000001</v>
      </c>
    </row>
    <row r="499" spans="1:74" s="123" customFormat="1" hidden="1">
      <c r="A499" s="130" t="str">
        <f t="shared" si="81"/>
        <v>JIS13P3E2M0.4</v>
      </c>
      <c r="B499" s="130" t="str">
        <f t="shared" si="79"/>
        <v>JIS13P3E2</v>
      </c>
      <c r="C499" s="130" t="str">
        <f t="shared" si="82"/>
        <v>JIS13P3M0.4</v>
      </c>
      <c r="D499" s="130" t="str">
        <f t="shared" si="75"/>
        <v>JIS13P3</v>
      </c>
      <c r="E499" s="130" t="str">
        <f t="shared" si="76"/>
        <v>JIS13</v>
      </c>
      <c r="F499" s="109" t="s">
        <v>1005</v>
      </c>
      <c r="G499" s="109">
        <v>13</v>
      </c>
      <c r="H499" s="109">
        <v>3</v>
      </c>
      <c r="I499" s="109" t="s">
        <v>8</v>
      </c>
      <c r="J499" s="109">
        <v>2</v>
      </c>
      <c r="K499" s="109">
        <v>1</v>
      </c>
      <c r="L499" s="111"/>
      <c r="M499" s="137">
        <v>0.4</v>
      </c>
      <c r="N499" s="133">
        <v>1.4</v>
      </c>
      <c r="O499" s="132">
        <f t="shared" si="77"/>
        <v>0.89999999999999991</v>
      </c>
      <c r="P499" s="109" t="s">
        <v>285</v>
      </c>
      <c r="Q499" s="119">
        <v>26</v>
      </c>
      <c r="R499" s="119">
        <v>44</v>
      </c>
      <c r="S499" s="119">
        <v>28</v>
      </c>
      <c r="T499" s="119"/>
      <c r="U499" s="119"/>
      <c r="V499" s="119"/>
      <c r="W499" s="119"/>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93"/>
      <c r="AS499" s="143"/>
      <c r="AT499" s="143"/>
      <c r="AU499" s="143"/>
      <c r="AV499" s="143"/>
      <c r="AW499" s="194"/>
      <c r="AX499" s="111"/>
      <c r="AY499" s="194"/>
      <c r="AZ499" s="143"/>
      <c r="BA499" s="143"/>
      <c r="BB499" s="143"/>
      <c r="BC499" s="143"/>
      <c r="BD499" s="143"/>
      <c r="BE499" s="143"/>
      <c r="BF499" s="143"/>
      <c r="BG499" s="143"/>
      <c r="BH499" s="143"/>
      <c r="BI499" s="111"/>
      <c r="BJ499" s="143"/>
      <c r="BK499" s="143"/>
      <c r="BL499" s="143"/>
      <c r="BM499" s="143"/>
      <c r="BN499" s="143"/>
      <c r="BO499" s="143"/>
      <c r="BP499" s="143"/>
      <c r="BQ499" s="143"/>
      <c r="BR499" s="143"/>
      <c r="BS499" s="143"/>
      <c r="BT499" s="143"/>
      <c r="BU499" s="135">
        <f>VLOOKUP(D499,EXPLORACION!$A$2:$P$529,15,FALSE)</f>
        <v>4960585.7752999999</v>
      </c>
      <c r="BV499" s="135">
        <f>VLOOKUP(D499,EXPLORACION!$A$2:$P$529,16,FALSE)</f>
        <v>2170721.9558000001</v>
      </c>
    </row>
    <row r="500" spans="1:74" s="123" customFormat="1" hidden="1">
      <c r="A500" s="130" t="str">
        <f t="shared" si="81"/>
        <v>JIS13P3E5M5.4</v>
      </c>
      <c r="B500" s="130" t="str">
        <f t="shared" si="79"/>
        <v>JIS13P3E5</v>
      </c>
      <c r="C500" s="130" t="str">
        <f t="shared" si="82"/>
        <v>JIS13P3M5.4</v>
      </c>
      <c r="D500" s="130" t="str">
        <f t="shared" si="75"/>
        <v>JIS13P3</v>
      </c>
      <c r="E500" s="130" t="str">
        <f t="shared" si="76"/>
        <v>JIS13</v>
      </c>
      <c r="F500" s="109" t="s">
        <v>1005</v>
      </c>
      <c r="G500" s="109">
        <v>13</v>
      </c>
      <c r="H500" s="109">
        <v>3</v>
      </c>
      <c r="I500" s="109" t="s">
        <v>8</v>
      </c>
      <c r="J500" s="109">
        <v>5</v>
      </c>
      <c r="K500" s="109">
        <v>2</v>
      </c>
      <c r="L500" s="111"/>
      <c r="M500" s="137">
        <v>5.4</v>
      </c>
      <c r="N500" s="109">
        <v>7.2</v>
      </c>
      <c r="O500" s="132">
        <f t="shared" si="77"/>
        <v>6.3000000000000007</v>
      </c>
      <c r="P500" s="109" t="s">
        <v>1024</v>
      </c>
      <c r="Q500" s="119">
        <v>6</v>
      </c>
      <c r="R500" s="119"/>
      <c r="S500" s="119"/>
      <c r="T500" s="119"/>
      <c r="U500" s="119"/>
      <c r="V500" s="119"/>
      <c r="W500" s="119">
        <v>2.6</v>
      </c>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93"/>
      <c r="AS500" s="143"/>
      <c r="AT500" s="143"/>
      <c r="AU500" s="143"/>
      <c r="AV500" s="143"/>
      <c r="AW500" s="194"/>
      <c r="AX500" s="111"/>
      <c r="AY500" s="194"/>
      <c r="AZ500" s="143"/>
      <c r="BA500" s="143"/>
      <c r="BB500" s="143"/>
      <c r="BC500" s="143"/>
      <c r="BD500" s="143"/>
      <c r="BE500" s="143"/>
      <c r="BF500" s="143"/>
      <c r="BG500" s="143"/>
      <c r="BH500" s="143"/>
      <c r="BI500" s="111"/>
      <c r="BJ500" s="143"/>
      <c r="BK500" s="143"/>
      <c r="BL500" s="143"/>
      <c r="BM500" s="143"/>
      <c r="BN500" s="143"/>
      <c r="BO500" s="143"/>
      <c r="BP500" s="143"/>
      <c r="BQ500" s="143"/>
      <c r="BR500" s="143"/>
      <c r="BS500" s="143"/>
      <c r="BT500" s="143"/>
      <c r="BU500" s="135">
        <f>VLOOKUP(D500,EXPLORACION!$A$2:$P$529,15,FALSE)</f>
        <v>4960585.7752999999</v>
      </c>
      <c r="BV500" s="135">
        <f>VLOOKUP(D500,EXPLORACION!$A$2:$P$529,16,FALSE)</f>
        <v>2170721.9558000001</v>
      </c>
    </row>
    <row r="501" spans="1:74" s="123" customFormat="1" hidden="1">
      <c r="A501" s="130" t="str">
        <f t="shared" si="81"/>
        <v>JIS13P3E8M9.8</v>
      </c>
      <c r="B501" s="130" t="str">
        <f t="shared" si="79"/>
        <v>JIS13P3E8</v>
      </c>
      <c r="C501" s="130" t="str">
        <f t="shared" si="82"/>
        <v>JIS13P3M9.8</v>
      </c>
      <c r="D501" s="130" t="str">
        <f t="shared" si="75"/>
        <v>JIS13P3</v>
      </c>
      <c r="E501" s="130" t="str">
        <f t="shared" si="76"/>
        <v>JIS13</v>
      </c>
      <c r="F501" s="109" t="s">
        <v>1005</v>
      </c>
      <c r="G501" s="109">
        <v>13</v>
      </c>
      <c r="H501" s="109">
        <v>3</v>
      </c>
      <c r="I501" s="109" t="s">
        <v>8</v>
      </c>
      <c r="J501" s="109">
        <v>8</v>
      </c>
      <c r="K501" s="109">
        <v>3</v>
      </c>
      <c r="L501" s="111"/>
      <c r="M501" s="137">
        <v>9.8000000000000007</v>
      </c>
      <c r="N501" s="109">
        <v>11</v>
      </c>
      <c r="O501" s="132">
        <f t="shared" si="77"/>
        <v>10.4</v>
      </c>
      <c r="P501" s="109" t="s">
        <v>285</v>
      </c>
      <c r="Q501" s="119">
        <v>20</v>
      </c>
      <c r="R501" s="119">
        <v>47</v>
      </c>
      <c r="S501" s="119">
        <v>30</v>
      </c>
      <c r="T501" s="119">
        <v>17</v>
      </c>
      <c r="U501" s="119"/>
      <c r="V501" s="119"/>
      <c r="W501" s="119"/>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93"/>
      <c r="AS501" s="143"/>
      <c r="AT501" s="143"/>
      <c r="AU501" s="143"/>
      <c r="AV501" s="143"/>
      <c r="AW501" s="194"/>
      <c r="AX501" s="111"/>
      <c r="AY501" s="194"/>
      <c r="AZ501" s="143"/>
      <c r="BA501" s="143"/>
      <c r="BB501" s="143"/>
      <c r="BC501" s="143"/>
      <c r="BD501" s="143"/>
      <c r="BE501" s="143"/>
      <c r="BF501" s="143"/>
      <c r="BG501" s="143"/>
      <c r="BH501" s="143"/>
      <c r="BI501" s="111"/>
      <c r="BJ501" s="143"/>
      <c r="BK501" s="143"/>
      <c r="BL501" s="143"/>
      <c r="BM501" s="143"/>
      <c r="BN501" s="143"/>
      <c r="BO501" s="143"/>
      <c r="BP501" s="143"/>
      <c r="BQ501" s="143"/>
      <c r="BR501" s="143"/>
      <c r="BS501" s="143"/>
      <c r="BT501" s="143"/>
      <c r="BU501" s="135">
        <f>VLOOKUP(D501,EXPLORACION!$A$2:$P$529,15,FALSE)</f>
        <v>4960585.7752999999</v>
      </c>
      <c r="BV501" s="135">
        <f>VLOOKUP(D501,EXPLORACION!$A$2:$P$529,16,FALSE)</f>
        <v>2170721.9558000001</v>
      </c>
    </row>
    <row r="502" spans="1:74" s="123" customFormat="1" hidden="1">
      <c r="A502" s="130" t="str">
        <f t="shared" si="81"/>
        <v>JIS13P4E2M0.4</v>
      </c>
      <c r="B502" s="130" t="str">
        <f t="shared" si="79"/>
        <v>JIS13P4E2</v>
      </c>
      <c r="C502" s="130" t="str">
        <f t="shared" si="82"/>
        <v>JIS13P4M0.4</v>
      </c>
      <c r="D502" s="130" t="str">
        <f t="shared" si="75"/>
        <v>JIS13P4</v>
      </c>
      <c r="E502" s="130" t="str">
        <f t="shared" si="76"/>
        <v>JIS13</v>
      </c>
      <c r="F502" s="109" t="s">
        <v>1005</v>
      </c>
      <c r="G502" s="109">
        <v>13</v>
      </c>
      <c r="H502" s="109">
        <v>4</v>
      </c>
      <c r="I502" s="109" t="s">
        <v>8</v>
      </c>
      <c r="J502" s="109">
        <v>2</v>
      </c>
      <c r="K502" s="109">
        <v>1</v>
      </c>
      <c r="L502" s="111"/>
      <c r="M502" s="137">
        <v>0.4</v>
      </c>
      <c r="N502" s="133">
        <v>1.4</v>
      </c>
      <c r="O502" s="132">
        <f t="shared" si="77"/>
        <v>0.89999999999999991</v>
      </c>
      <c r="P502" s="109" t="s">
        <v>285</v>
      </c>
      <c r="Q502" s="119">
        <v>22</v>
      </c>
      <c r="R502" s="119">
        <v>44</v>
      </c>
      <c r="S502" s="119">
        <v>28</v>
      </c>
      <c r="T502" s="119">
        <v>16</v>
      </c>
      <c r="U502" s="119"/>
      <c r="V502" s="119"/>
      <c r="W502" s="119">
        <v>2.61</v>
      </c>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93"/>
      <c r="AS502" s="143"/>
      <c r="AT502" s="143"/>
      <c r="AU502" s="143"/>
      <c r="AV502" s="143"/>
      <c r="AW502" s="194"/>
      <c r="AX502" s="111"/>
      <c r="AY502" s="194"/>
      <c r="AZ502" s="143"/>
      <c r="BA502" s="143"/>
      <c r="BB502" s="143"/>
      <c r="BC502" s="143"/>
      <c r="BD502" s="143"/>
      <c r="BE502" s="143"/>
      <c r="BF502" s="143"/>
      <c r="BG502" s="143"/>
      <c r="BH502" s="143"/>
      <c r="BI502" s="111"/>
      <c r="BJ502" s="143"/>
      <c r="BK502" s="143"/>
      <c r="BL502" s="143"/>
      <c r="BM502" s="143"/>
      <c r="BN502" s="143"/>
      <c r="BO502" s="143"/>
      <c r="BP502" s="143"/>
      <c r="BQ502" s="143"/>
      <c r="BR502" s="143"/>
      <c r="BS502" s="143"/>
      <c r="BT502" s="143"/>
      <c r="BU502" s="135">
        <f>VLOOKUP(D502,EXPLORACION!$A$2:$P$529,15,FALSE)</f>
        <v>4960585.7752999999</v>
      </c>
      <c r="BV502" s="135">
        <f>VLOOKUP(D502,EXPLORACION!$A$2:$P$529,16,FALSE)</f>
        <v>2170721.9558000001</v>
      </c>
    </row>
    <row r="503" spans="1:74" s="123" customFormat="1" hidden="1">
      <c r="A503" s="130" t="str">
        <f t="shared" si="81"/>
        <v>JIS13P4E4M4</v>
      </c>
      <c r="B503" s="130" t="str">
        <f t="shared" si="79"/>
        <v>JIS13P4E4</v>
      </c>
      <c r="C503" s="130" t="str">
        <f t="shared" si="82"/>
        <v>JIS13P4M4</v>
      </c>
      <c r="D503" s="130" t="str">
        <f t="shared" si="75"/>
        <v>JIS13P4</v>
      </c>
      <c r="E503" s="130" t="str">
        <f t="shared" si="76"/>
        <v>JIS13</v>
      </c>
      <c r="F503" s="109" t="s">
        <v>1005</v>
      </c>
      <c r="G503" s="109">
        <v>13</v>
      </c>
      <c r="H503" s="109">
        <v>4</v>
      </c>
      <c r="I503" s="109" t="s">
        <v>8</v>
      </c>
      <c r="J503" s="109">
        <v>4</v>
      </c>
      <c r="K503" s="109">
        <v>2</v>
      </c>
      <c r="L503" s="111"/>
      <c r="M503" s="137">
        <v>4</v>
      </c>
      <c r="N503" s="109">
        <v>5.5</v>
      </c>
      <c r="O503" s="132">
        <f t="shared" si="77"/>
        <v>4.75</v>
      </c>
      <c r="P503" s="109" t="s">
        <v>285</v>
      </c>
      <c r="Q503" s="119">
        <v>30</v>
      </c>
      <c r="R503" s="119">
        <v>52</v>
      </c>
      <c r="S503" s="119">
        <v>29</v>
      </c>
      <c r="T503" s="119">
        <v>33</v>
      </c>
      <c r="U503" s="119"/>
      <c r="V503" s="119"/>
      <c r="W503" s="119">
        <v>2.6</v>
      </c>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93"/>
      <c r="AS503" s="143"/>
      <c r="AT503" s="143"/>
      <c r="AU503" s="143"/>
      <c r="AV503" s="143"/>
      <c r="AW503" s="194"/>
      <c r="AX503" s="111"/>
      <c r="AY503" s="194"/>
      <c r="AZ503" s="143"/>
      <c r="BA503" s="143"/>
      <c r="BB503" s="143"/>
      <c r="BC503" s="143"/>
      <c r="BD503" s="143"/>
      <c r="BE503" s="143"/>
      <c r="BF503" s="143"/>
      <c r="BG503" s="143"/>
      <c r="BH503" s="143"/>
      <c r="BI503" s="111"/>
      <c r="BJ503" s="143"/>
      <c r="BK503" s="143"/>
      <c r="BL503" s="143"/>
      <c r="BM503" s="143"/>
      <c r="BN503" s="143"/>
      <c r="BO503" s="143"/>
      <c r="BP503" s="143"/>
      <c r="BQ503" s="143"/>
      <c r="BR503" s="143"/>
      <c r="BS503" s="143"/>
      <c r="BT503" s="143"/>
      <c r="BU503" s="135">
        <f>VLOOKUP(D503,EXPLORACION!$A$2:$P$529,15,FALSE)</f>
        <v>4960585.7752999999</v>
      </c>
      <c r="BV503" s="135">
        <f>VLOOKUP(D503,EXPLORACION!$A$2:$P$529,16,FALSE)</f>
        <v>2170721.9558000001</v>
      </c>
    </row>
    <row r="504" spans="1:74" s="123" customFormat="1" hidden="1">
      <c r="A504" s="130" t="str">
        <f t="shared" si="81"/>
        <v>JIS13P4E8M9.8</v>
      </c>
      <c r="B504" s="130" t="str">
        <f t="shared" si="79"/>
        <v>JIS13P4E8</v>
      </c>
      <c r="C504" s="130" t="str">
        <f t="shared" si="82"/>
        <v>JIS13P4M9.8</v>
      </c>
      <c r="D504" s="130" t="str">
        <f t="shared" si="75"/>
        <v>JIS13P4</v>
      </c>
      <c r="E504" s="130" t="str">
        <f t="shared" si="76"/>
        <v>JIS13</v>
      </c>
      <c r="F504" s="109" t="s">
        <v>1005</v>
      </c>
      <c r="G504" s="109">
        <v>13</v>
      </c>
      <c r="H504" s="109">
        <v>4</v>
      </c>
      <c r="I504" s="109" t="s">
        <v>8</v>
      </c>
      <c r="J504" s="109">
        <v>8</v>
      </c>
      <c r="K504" s="109">
        <v>3</v>
      </c>
      <c r="L504" s="111"/>
      <c r="M504" s="137">
        <v>9.8000000000000007</v>
      </c>
      <c r="N504" s="109">
        <v>11</v>
      </c>
      <c r="O504" s="132">
        <f t="shared" si="77"/>
        <v>10.4</v>
      </c>
      <c r="P504" s="109" t="s">
        <v>285</v>
      </c>
      <c r="Q504" s="119">
        <v>25</v>
      </c>
      <c r="R504" s="119">
        <v>42</v>
      </c>
      <c r="S504" s="119">
        <v>26</v>
      </c>
      <c r="T504" s="119">
        <v>16</v>
      </c>
      <c r="U504" s="119"/>
      <c r="V504" s="119"/>
      <c r="W504" s="119">
        <v>2.6</v>
      </c>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93"/>
      <c r="AS504" s="143"/>
      <c r="AT504" s="143"/>
      <c r="AU504" s="143"/>
      <c r="AV504" s="143"/>
      <c r="AW504" s="194"/>
      <c r="AX504" s="111"/>
      <c r="AY504" s="194"/>
      <c r="AZ504" s="143"/>
      <c r="BA504" s="143"/>
      <c r="BB504" s="143"/>
      <c r="BC504" s="143"/>
      <c r="BD504" s="143"/>
      <c r="BE504" s="143"/>
      <c r="BF504" s="143"/>
      <c r="BG504" s="143"/>
      <c r="BH504" s="143"/>
      <c r="BI504" s="111"/>
      <c r="BJ504" s="143"/>
      <c r="BK504" s="143"/>
      <c r="BL504" s="143"/>
      <c r="BM504" s="143"/>
      <c r="BN504" s="143"/>
      <c r="BO504" s="143"/>
      <c r="BP504" s="143"/>
      <c r="BQ504" s="143"/>
      <c r="BR504" s="143"/>
      <c r="BS504" s="143"/>
      <c r="BT504" s="143"/>
      <c r="BU504" s="135">
        <f>VLOOKUP(D504,EXPLORACION!$A$2:$P$529,15,FALSE)</f>
        <v>4960585.7752999999</v>
      </c>
      <c r="BV504" s="135">
        <f>VLOOKUP(D504,EXPLORACION!$A$2:$P$529,16,FALSE)</f>
        <v>2170721.9558000001</v>
      </c>
    </row>
    <row r="505" spans="1:74" s="123" customFormat="1" hidden="1">
      <c r="A505" s="130" t="str">
        <f t="shared" si="81"/>
        <v>JIS13P4E8M0.4</v>
      </c>
      <c r="B505" s="130" t="str">
        <f t="shared" si="79"/>
        <v>JIS13P4E8</v>
      </c>
      <c r="C505" s="130" t="str">
        <f t="shared" si="82"/>
        <v>JIS13P4M0.4</v>
      </c>
      <c r="D505" s="130" t="str">
        <f t="shared" si="75"/>
        <v>JIS13P4</v>
      </c>
      <c r="E505" s="130" t="str">
        <f t="shared" si="76"/>
        <v>JIS13</v>
      </c>
      <c r="F505" s="109" t="s">
        <v>1005</v>
      </c>
      <c r="G505" s="109">
        <v>13</v>
      </c>
      <c r="H505" s="109">
        <v>4</v>
      </c>
      <c r="I505" s="109" t="s">
        <v>8</v>
      </c>
      <c r="J505" s="109">
        <v>8</v>
      </c>
      <c r="K505" s="109">
        <v>4</v>
      </c>
      <c r="L505" s="111"/>
      <c r="M505" s="137">
        <v>0.4</v>
      </c>
      <c r="N505" s="109">
        <v>2.8</v>
      </c>
      <c r="O505" s="132">
        <f t="shared" si="77"/>
        <v>1.5999999999999999</v>
      </c>
      <c r="P505" s="109" t="s">
        <v>285</v>
      </c>
      <c r="Q505" s="119">
        <v>25</v>
      </c>
      <c r="R505" s="119">
        <v>46</v>
      </c>
      <c r="S505" s="119">
        <v>29</v>
      </c>
      <c r="T505" s="119">
        <v>17</v>
      </c>
      <c r="U505" s="119"/>
      <c r="V505" s="119"/>
      <c r="W505" s="119">
        <v>2.6</v>
      </c>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93"/>
      <c r="AS505" s="143"/>
      <c r="AT505" s="143"/>
      <c r="AU505" s="143"/>
      <c r="AV505" s="143"/>
      <c r="AW505" s="194"/>
      <c r="AX505" s="111"/>
      <c r="AY505" s="194"/>
      <c r="AZ505" s="143"/>
      <c r="BA505" s="143"/>
      <c r="BB505" s="143"/>
      <c r="BC505" s="143"/>
      <c r="BD505" s="143"/>
      <c r="BE505" s="143"/>
      <c r="BF505" s="143"/>
      <c r="BG505" s="143"/>
      <c r="BH505" s="143"/>
      <c r="BI505" s="111"/>
      <c r="BJ505" s="143"/>
      <c r="BK505" s="143"/>
      <c r="BL505" s="143"/>
      <c r="BM505" s="143"/>
      <c r="BN505" s="143"/>
      <c r="BO505" s="143"/>
      <c r="BP505" s="143"/>
      <c r="BQ505" s="143"/>
      <c r="BR505" s="143"/>
      <c r="BS505" s="143"/>
      <c r="BT505" s="143"/>
      <c r="BU505" s="135">
        <f>VLOOKUP(D505,EXPLORACION!$A$2:$P$529,15,FALSE)</f>
        <v>4960585.7752999999</v>
      </c>
      <c r="BV505" s="135">
        <f>VLOOKUP(D505,EXPLORACION!$A$2:$P$529,16,FALSE)</f>
        <v>2170721.9558000001</v>
      </c>
    </row>
    <row r="506" spans="1:74" s="123" customFormat="1" hidden="1">
      <c r="A506" s="130" t="str">
        <f t="shared" si="81"/>
        <v>CSE14P3E1M0</v>
      </c>
      <c r="B506" s="130" t="str">
        <f t="shared" si="79"/>
        <v>CSE14P3E1</v>
      </c>
      <c r="C506" s="130" t="str">
        <f t="shared" si="82"/>
        <v>CSE14P3M0</v>
      </c>
      <c r="D506" s="130" t="str">
        <f t="shared" si="75"/>
        <v>CSE14P3</v>
      </c>
      <c r="E506" s="130" t="str">
        <f t="shared" si="76"/>
        <v>CSE14</v>
      </c>
      <c r="F506" s="109" t="s">
        <v>1028</v>
      </c>
      <c r="G506" s="109">
        <v>14</v>
      </c>
      <c r="H506" s="109">
        <v>3</v>
      </c>
      <c r="I506" s="109" t="s">
        <v>8</v>
      </c>
      <c r="J506" s="109">
        <v>1</v>
      </c>
      <c r="K506" s="109">
        <v>1</v>
      </c>
      <c r="L506" s="111"/>
      <c r="M506" s="137">
        <v>0</v>
      </c>
      <c r="N506" s="109">
        <v>1.2</v>
      </c>
      <c r="O506" s="132">
        <f t="shared" si="77"/>
        <v>0.6</v>
      </c>
      <c r="P506" s="109"/>
      <c r="Q506" s="119">
        <v>29.26</v>
      </c>
      <c r="R506" s="119"/>
      <c r="S506" s="119"/>
      <c r="T506" s="119"/>
      <c r="U506" s="119"/>
      <c r="V506" s="119"/>
      <c r="W506" s="119"/>
      <c r="X506" s="143"/>
      <c r="Y506" s="143"/>
      <c r="Z506" s="143"/>
      <c r="AA506" s="143"/>
      <c r="AB506" s="143"/>
      <c r="AC506" s="143"/>
      <c r="AD506" s="143"/>
      <c r="AE506" s="143"/>
      <c r="AF506" s="143"/>
      <c r="AG506" s="143"/>
      <c r="AH506" s="143"/>
      <c r="AI506" s="143"/>
      <c r="AJ506" s="143"/>
      <c r="AK506" s="143"/>
      <c r="AL506" s="143"/>
      <c r="AM506" s="143"/>
      <c r="AN506" s="143"/>
      <c r="AO506" s="143"/>
      <c r="AP506" s="143"/>
      <c r="AQ506" s="193">
        <v>57.5</v>
      </c>
      <c r="AR506" s="193">
        <v>42.6</v>
      </c>
      <c r="AS506" s="143"/>
      <c r="AT506" s="143"/>
      <c r="AU506" s="143"/>
      <c r="AV506" s="143"/>
      <c r="AW506" s="194"/>
      <c r="AX506" s="111"/>
      <c r="AY506" s="194"/>
      <c r="AZ506" s="143"/>
      <c r="BA506" s="143"/>
      <c r="BB506" s="143"/>
      <c r="BC506" s="143"/>
      <c r="BD506" s="143"/>
      <c r="BE506" s="143"/>
      <c r="BF506" s="143"/>
      <c r="BG506" s="143"/>
      <c r="BH506" s="143"/>
      <c r="BI506" s="111"/>
      <c r="BJ506" s="143"/>
      <c r="BK506" s="143"/>
      <c r="BL506" s="143"/>
      <c r="BM506" s="143"/>
      <c r="BN506" s="143"/>
      <c r="BO506" s="143"/>
      <c r="BP506" s="143"/>
      <c r="BQ506" s="143"/>
      <c r="BR506" s="143"/>
      <c r="BS506" s="143"/>
      <c r="BT506" s="143"/>
      <c r="BU506" s="135">
        <f>VLOOKUP(D506,EXPLORACION!$A$2:$P$529,15,FALSE)</f>
        <v>4960918.6489000004</v>
      </c>
      <c r="BV506" s="135">
        <f>VLOOKUP(D506,EXPLORACION!$A$2:$P$529,16,FALSE)</f>
        <v>2171940.5526000001</v>
      </c>
    </row>
    <row r="507" spans="1:74" s="123" customFormat="1" hidden="1">
      <c r="A507" s="130" t="str">
        <f t="shared" si="81"/>
        <v>CSE14P3E1M1.6</v>
      </c>
      <c r="B507" s="130" t="str">
        <f t="shared" si="79"/>
        <v>CSE14P3E1</v>
      </c>
      <c r="C507" s="130" t="str">
        <f t="shared" si="82"/>
        <v>CSE14P3M1.6</v>
      </c>
      <c r="D507" s="130" t="str">
        <f t="shared" si="75"/>
        <v>CSE14P3</v>
      </c>
      <c r="E507" s="130" t="str">
        <f t="shared" si="76"/>
        <v>CSE14</v>
      </c>
      <c r="F507" s="109" t="s">
        <v>1028</v>
      </c>
      <c r="G507" s="109">
        <v>14</v>
      </c>
      <c r="H507" s="109">
        <v>3</v>
      </c>
      <c r="I507" s="109" t="s">
        <v>8</v>
      </c>
      <c r="J507" s="109">
        <v>1</v>
      </c>
      <c r="K507" s="109">
        <v>2</v>
      </c>
      <c r="L507" s="111"/>
      <c r="M507" s="137">
        <v>1.6</v>
      </c>
      <c r="N507" s="109">
        <v>4.4000000000000004</v>
      </c>
      <c r="O507" s="132">
        <f t="shared" si="77"/>
        <v>3</v>
      </c>
      <c r="P507" s="109"/>
      <c r="Q507" s="109">
        <v>37.86</v>
      </c>
      <c r="R507" s="109"/>
      <c r="S507" s="109"/>
      <c r="T507" s="109"/>
      <c r="U507" s="109"/>
      <c r="V507" s="109"/>
      <c r="W507" s="111"/>
      <c r="X507" s="143"/>
      <c r="Y507" s="143"/>
      <c r="Z507" s="143"/>
      <c r="AA507" s="143"/>
      <c r="AB507" s="143"/>
      <c r="AC507" s="143"/>
      <c r="AD507" s="143"/>
      <c r="AE507" s="143"/>
      <c r="AF507" s="143"/>
      <c r="AG507" s="143"/>
      <c r="AH507" s="143"/>
      <c r="AI507" s="143"/>
      <c r="AJ507" s="143"/>
      <c r="AK507" s="143"/>
      <c r="AL507" s="143"/>
      <c r="AM507" s="143"/>
      <c r="AN507" s="143"/>
      <c r="AO507" s="143"/>
      <c r="AP507" s="143">
        <v>0.6</v>
      </c>
      <c r="AQ507" s="143">
        <v>38.25</v>
      </c>
      <c r="AR507" s="193">
        <v>61.2</v>
      </c>
      <c r="AS507" s="143"/>
      <c r="AT507" s="143"/>
      <c r="AU507" s="143"/>
      <c r="AV507" s="143"/>
      <c r="AW507" s="194"/>
      <c r="AX507" s="111"/>
      <c r="AY507" s="194"/>
      <c r="AZ507" s="143"/>
      <c r="BA507" s="143"/>
      <c r="BB507" s="143"/>
      <c r="BC507" s="143"/>
      <c r="BD507" s="143"/>
      <c r="BE507" s="143"/>
      <c r="BF507" s="143"/>
      <c r="BG507" s="143"/>
      <c r="BH507" s="143"/>
      <c r="BI507" s="111"/>
      <c r="BJ507" s="143"/>
      <c r="BK507" s="143"/>
      <c r="BL507" s="143"/>
      <c r="BM507" s="143"/>
      <c r="BN507" s="143"/>
      <c r="BO507" s="143"/>
      <c r="BP507" s="143"/>
      <c r="BQ507" s="143"/>
      <c r="BR507" s="143"/>
      <c r="BS507" s="143"/>
      <c r="BT507" s="143"/>
      <c r="BU507" s="135">
        <f>VLOOKUP(D507,EXPLORACION!$A$2:$P$529,15,FALSE)</f>
        <v>4960918.6489000004</v>
      </c>
      <c r="BV507" s="135">
        <f>VLOOKUP(D507,EXPLORACION!$A$2:$P$529,16,FALSE)</f>
        <v>2171940.5526000001</v>
      </c>
    </row>
    <row r="508" spans="1:74" s="123" customFormat="1" hidden="1">
      <c r="A508" s="130" t="str">
        <f t="shared" si="81"/>
        <v>CSE14P3E1M4.8</v>
      </c>
      <c r="B508" s="130" t="str">
        <f t="shared" si="79"/>
        <v>CSE14P3E1</v>
      </c>
      <c r="C508" s="130" t="str">
        <f t="shared" si="82"/>
        <v>CSE14P3M4.8</v>
      </c>
      <c r="D508" s="130" t="str">
        <f t="shared" si="75"/>
        <v>CSE14P3</v>
      </c>
      <c r="E508" s="130" t="str">
        <f t="shared" si="76"/>
        <v>CSE14</v>
      </c>
      <c r="F508" s="109" t="s">
        <v>1028</v>
      </c>
      <c r="G508" s="109">
        <v>14</v>
      </c>
      <c r="H508" s="109">
        <v>3</v>
      </c>
      <c r="I508" s="109" t="s">
        <v>8</v>
      </c>
      <c r="J508" s="109">
        <v>1</v>
      </c>
      <c r="K508" s="109">
        <v>3</v>
      </c>
      <c r="L508" s="111"/>
      <c r="M508" s="137">
        <v>4.8</v>
      </c>
      <c r="N508" s="109">
        <v>6.4</v>
      </c>
      <c r="O508" s="132">
        <f t="shared" si="77"/>
        <v>5.6</v>
      </c>
      <c r="P508" s="109"/>
      <c r="Q508" s="109">
        <v>25.87</v>
      </c>
      <c r="R508" s="109"/>
      <c r="S508" s="109"/>
      <c r="T508" s="109"/>
      <c r="U508" s="109"/>
      <c r="V508" s="109"/>
      <c r="W508" s="111"/>
      <c r="X508" s="143"/>
      <c r="Y508" s="143"/>
      <c r="Z508" s="143"/>
      <c r="AA508" s="143"/>
      <c r="AB508" s="143"/>
      <c r="AC508" s="143"/>
      <c r="AD508" s="143"/>
      <c r="AE508" s="143"/>
      <c r="AF508" s="143"/>
      <c r="AG508" s="143"/>
      <c r="AH508" s="143"/>
      <c r="AI508" s="143"/>
      <c r="AJ508" s="143"/>
      <c r="AK508" s="143"/>
      <c r="AL508" s="143"/>
      <c r="AM508" s="143"/>
      <c r="AN508" s="143"/>
      <c r="AO508" s="143"/>
      <c r="AP508" s="143"/>
      <c r="AQ508" s="143">
        <v>11.52</v>
      </c>
      <c r="AR508" s="193">
        <v>88.5</v>
      </c>
      <c r="AS508" s="143"/>
      <c r="AT508" s="143"/>
      <c r="AU508" s="143"/>
      <c r="AV508" s="143"/>
      <c r="AW508" s="194"/>
      <c r="AX508" s="111"/>
      <c r="AY508" s="194"/>
      <c r="AZ508" s="143"/>
      <c r="BA508" s="143"/>
      <c r="BB508" s="143"/>
      <c r="BC508" s="143"/>
      <c r="BD508" s="143"/>
      <c r="BE508" s="143"/>
      <c r="BF508" s="143"/>
      <c r="BG508" s="143"/>
      <c r="BH508" s="143"/>
      <c r="BI508" s="111"/>
      <c r="BJ508" s="143"/>
      <c r="BK508" s="143"/>
      <c r="BL508" s="143"/>
      <c r="BM508" s="143"/>
      <c r="BN508" s="143"/>
      <c r="BO508" s="143"/>
      <c r="BP508" s="143"/>
      <c r="BQ508" s="143"/>
      <c r="BR508" s="143"/>
      <c r="BS508" s="143"/>
      <c r="BT508" s="143"/>
      <c r="BU508" s="135">
        <f>VLOOKUP(D508,EXPLORACION!$A$2:$P$529,15,FALSE)</f>
        <v>4960918.6489000004</v>
      </c>
      <c r="BV508" s="135">
        <f>VLOOKUP(D508,EXPLORACION!$A$2:$P$529,16,FALSE)</f>
        <v>2171940.5526000001</v>
      </c>
    </row>
    <row r="509" spans="1:74" s="123" customFormat="1" hidden="1">
      <c r="A509" s="130" t="str">
        <f t="shared" si="81"/>
        <v>CSE14P3E1M6.8</v>
      </c>
      <c r="B509" s="130" t="str">
        <f t="shared" si="79"/>
        <v>CSE14P3E1</v>
      </c>
      <c r="C509" s="130" t="str">
        <f t="shared" si="82"/>
        <v>CSE14P3M6.8</v>
      </c>
      <c r="D509" s="130" t="str">
        <f t="shared" si="75"/>
        <v>CSE14P3</v>
      </c>
      <c r="E509" s="130" t="str">
        <f t="shared" si="76"/>
        <v>CSE14</v>
      </c>
      <c r="F509" s="109" t="s">
        <v>1028</v>
      </c>
      <c r="G509" s="109">
        <v>14</v>
      </c>
      <c r="H509" s="109">
        <v>3</v>
      </c>
      <c r="I509" s="109" t="s">
        <v>8</v>
      </c>
      <c r="J509" s="109">
        <v>1</v>
      </c>
      <c r="K509" s="109">
        <v>4</v>
      </c>
      <c r="L509" s="111"/>
      <c r="M509" s="137">
        <v>6.8</v>
      </c>
      <c r="N509" s="109">
        <v>9.4</v>
      </c>
      <c r="O509" s="132">
        <f t="shared" si="77"/>
        <v>8.1</v>
      </c>
      <c r="P509" s="109"/>
      <c r="Q509" s="109">
        <v>22.35</v>
      </c>
      <c r="R509" s="109"/>
      <c r="S509" s="109"/>
      <c r="T509" s="109"/>
      <c r="U509" s="109"/>
      <c r="V509" s="109"/>
      <c r="W509" s="111"/>
      <c r="X509" s="143"/>
      <c r="Y509" s="143"/>
      <c r="Z509" s="143"/>
      <c r="AA509" s="143"/>
      <c r="AB509" s="143"/>
      <c r="AC509" s="143"/>
      <c r="AD509" s="143"/>
      <c r="AE509" s="143"/>
      <c r="AF509" s="143"/>
      <c r="AG509" s="143"/>
      <c r="AH509" s="143"/>
      <c r="AI509" s="143"/>
      <c r="AJ509" s="143"/>
      <c r="AK509" s="143"/>
      <c r="AL509" s="143"/>
      <c r="AM509" s="143"/>
      <c r="AN509" s="143"/>
      <c r="AO509" s="143"/>
      <c r="AP509" s="143"/>
      <c r="AQ509" s="143">
        <v>50.54</v>
      </c>
      <c r="AR509" s="193">
        <v>49.4</v>
      </c>
      <c r="AS509" s="143"/>
      <c r="AT509" s="143"/>
      <c r="AU509" s="143"/>
      <c r="AV509" s="143"/>
      <c r="AW509" s="194"/>
      <c r="AX509" s="111"/>
      <c r="AY509" s="194"/>
      <c r="AZ509" s="143"/>
      <c r="BA509" s="143"/>
      <c r="BB509" s="143"/>
      <c r="BC509" s="143"/>
      <c r="BD509" s="143"/>
      <c r="BE509" s="143"/>
      <c r="BF509" s="143"/>
      <c r="BG509" s="143"/>
      <c r="BH509" s="143"/>
      <c r="BI509" s="111"/>
      <c r="BJ509" s="143"/>
      <c r="BK509" s="143"/>
      <c r="BL509" s="143"/>
      <c r="BM509" s="143"/>
      <c r="BN509" s="143"/>
      <c r="BO509" s="143"/>
      <c r="BP509" s="143"/>
      <c r="BQ509" s="143"/>
      <c r="BR509" s="143"/>
      <c r="BS509" s="143"/>
      <c r="BT509" s="143"/>
      <c r="BU509" s="135">
        <f>VLOOKUP(D509,EXPLORACION!$A$2:$P$529,15,FALSE)</f>
        <v>4960918.6489000004</v>
      </c>
      <c r="BV509" s="135">
        <f>VLOOKUP(D509,EXPLORACION!$A$2:$P$529,16,FALSE)</f>
        <v>2171940.5526000001</v>
      </c>
    </row>
    <row r="510" spans="1:74" s="123" customFormat="1" hidden="1">
      <c r="A510" s="130" t="str">
        <f t="shared" si="81"/>
        <v>CSE14P4E1M0</v>
      </c>
      <c r="B510" s="130" t="str">
        <f t="shared" si="79"/>
        <v>CSE14P4E1</v>
      </c>
      <c r="C510" s="130" t="str">
        <f t="shared" si="82"/>
        <v>CSE14P4M0</v>
      </c>
      <c r="D510" s="130" t="str">
        <f t="shared" si="75"/>
        <v>CSE14P4</v>
      </c>
      <c r="E510" s="130" t="str">
        <f t="shared" si="76"/>
        <v>CSE14</v>
      </c>
      <c r="F510" s="141" t="s">
        <v>1028</v>
      </c>
      <c r="G510" s="109">
        <v>14</v>
      </c>
      <c r="H510" s="141">
        <v>4</v>
      </c>
      <c r="I510" s="141" t="s">
        <v>8</v>
      </c>
      <c r="J510" s="141">
        <v>1</v>
      </c>
      <c r="K510" s="109">
        <v>1</v>
      </c>
      <c r="L510" s="111"/>
      <c r="M510" s="137">
        <v>0</v>
      </c>
      <c r="N510" s="109">
        <v>1</v>
      </c>
      <c r="O510" s="132">
        <f t="shared" si="77"/>
        <v>0.5</v>
      </c>
      <c r="P510" s="109"/>
      <c r="Q510" s="109">
        <v>9.5399999999999991</v>
      </c>
      <c r="R510" s="109"/>
      <c r="S510" s="109"/>
      <c r="T510" s="109"/>
      <c r="U510" s="109"/>
      <c r="V510" s="109"/>
      <c r="W510" s="111"/>
      <c r="X510" s="143"/>
      <c r="Y510" s="143"/>
      <c r="Z510" s="143"/>
      <c r="AA510" s="143"/>
      <c r="AB510" s="143"/>
      <c r="AC510" s="143"/>
      <c r="AD510" s="143"/>
      <c r="AE510" s="143"/>
      <c r="AF510" s="143"/>
      <c r="AG510" s="143"/>
      <c r="AH510" s="143"/>
      <c r="AI510" s="143"/>
      <c r="AJ510" s="143"/>
      <c r="AK510" s="143"/>
      <c r="AL510" s="143"/>
      <c r="AM510" s="143"/>
      <c r="AN510" s="143"/>
      <c r="AO510" s="143"/>
      <c r="AP510" s="143">
        <v>5.5</v>
      </c>
      <c r="AQ510" s="143">
        <v>35.369999999999997</v>
      </c>
      <c r="AR510" s="193">
        <v>59.1</v>
      </c>
      <c r="AS510" s="143"/>
      <c r="AT510" s="143"/>
      <c r="AU510" s="143"/>
      <c r="AV510" s="143"/>
      <c r="AW510" s="194"/>
      <c r="AX510" s="111"/>
      <c r="AY510" s="194"/>
      <c r="AZ510" s="143"/>
      <c r="BA510" s="143"/>
      <c r="BB510" s="143"/>
      <c r="BC510" s="143"/>
      <c r="BD510" s="143"/>
      <c r="BE510" s="143"/>
      <c r="BF510" s="143"/>
      <c r="BG510" s="143"/>
      <c r="BH510" s="143"/>
      <c r="BI510" s="111"/>
      <c r="BJ510" s="143"/>
      <c r="BK510" s="143"/>
      <c r="BL510" s="143"/>
      <c r="BM510" s="143"/>
      <c r="BN510" s="143"/>
      <c r="BO510" s="143"/>
      <c r="BP510" s="143"/>
      <c r="BQ510" s="143"/>
      <c r="BR510" s="143"/>
      <c r="BS510" s="143"/>
      <c r="BT510" s="143"/>
      <c r="BU510" s="135">
        <f>VLOOKUP(D510,EXPLORACION!$A$2:$P$529,15,FALSE)</f>
        <v>4960918.6489000004</v>
      </c>
      <c r="BV510" s="135">
        <f>VLOOKUP(D510,EXPLORACION!$A$2:$P$529,16,FALSE)</f>
        <v>2171940.5526000001</v>
      </c>
    </row>
    <row r="511" spans="1:74" s="123" customFormat="1" hidden="1">
      <c r="A511" s="130" t="str">
        <f t="shared" si="81"/>
        <v>CSE14P4E1M1.4</v>
      </c>
      <c r="B511" s="130" t="str">
        <f t="shared" si="79"/>
        <v>CSE14P4E1</v>
      </c>
      <c r="C511" s="130" t="str">
        <f t="shared" si="82"/>
        <v>CSE14P4M1.4</v>
      </c>
      <c r="D511" s="130" t="str">
        <f t="shared" si="75"/>
        <v>CSE14P4</v>
      </c>
      <c r="E511" s="130" t="str">
        <f t="shared" si="76"/>
        <v>CSE14</v>
      </c>
      <c r="F511" s="141" t="s">
        <v>1028</v>
      </c>
      <c r="G511" s="109">
        <v>14</v>
      </c>
      <c r="H511" s="141">
        <v>4</v>
      </c>
      <c r="I511" s="141" t="s">
        <v>8</v>
      </c>
      <c r="J511" s="141">
        <v>1</v>
      </c>
      <c r="K511" s="109">
        <v>2</v>
      </c>
      <c r="L511" s="111"/>
      <c r="M511" s="137">
        <v>1.4</v>
      </c>
      <c r="N511" s="109">
        <v>4.4000000000000004</v>
      </c>
      <c r="O511" s="132">
        <f t="shared" si="77"/>
        <v>2.9000000000000004</v>
      </c>
      <c r="P511" s="109"/>
      <c r="Q511" s="109">
        <v>20.45</v>
      </c>
      <c r="R511" s="109"/>
      <c r="S511" s="109"/>
      <c r="T511" s="109"/>
      <c r="U511" s="109"/>
      <c r="V511" s="109"/>
      <c r="W511" s="111"/>
      <c r="X511" s="143"/>
      <c r="Y511" s="143"/>
      <c r="Z511" s="143"/>
      <c r="AA511" s="143"/>
      <c r="AB511" s="143"/>
      <c r="AC511" s="143"/>
      <c r="AD511" s="143"/>
      <c r="AE511" s="143"/>
      <c r="AF511" s="143"/>
      <c r="AG511" s="143"/>
      <c r="AH511" s="143"/>
      <c r="AI511" s="143"/>
      <c r="AJ511" s="143"/>
      <c r="AK511" s="143"/>
      <c r="AL511" s="143"/>
      <c r="AM511" s="143"/>
      <c r="AN511" s="143"/>
      <c r="AO511" s="143"/>
      <c r="AP511" s="143">
        <v>7.8</v>
      </c>
      <c r="AQ511" s="143">
        <v>64.52</v>
      </c>
      <c r="AR511" s="193">
        <v>27.6</v>
      </c>
      <c r="AS511" s="143"/>
      <c r="AT511" s="143"/>
      <c r="AU511" s="143"/>
      <c r="AV511" s="143"/>
      <c r="AW511" s="194"/>
      <c r="AX511" s="111"/>
      <c r="AY511" s="194"/>
      <c r="AZ511" s="143"/>
      <c r="BA511" s="143"/>
      <c r="BB511" s="143"/>
      <c r="BC511" s="143"/>
      <c r="BD511" s="143"/>
      <c r="BE511" s="143"/>
      <c r="BF511" s="143"/>
      <c r="BG511" s="143"/>
      <c r="BH511" s="143"/>
      <c r="BI511" s="111"/>
      <c r="BJ511" s="143"/>
      <c r="BK511" s="143"/>
      <c r="BL511" s="143"/>
      <c r="BM511" s="143"/>
      <c r="BN511" s="143"/>
      <c r="BO511" s="143"/>
      <c r="BP511" s="143"/>
      <c r="BQ511" s="143"/>
      <c r="BR511" s="143"/>
      <c r="BS511" s="143"/>
      <c r="BT511" s="143"/>
      <c r="BU511" s="135">
        <f>VLOOKUP(D511,EXPLORACION!$A$2:$P$529,15,FALSE)</f>
        <v>4960918.6489000004</v>
      </c>
      <c r="BV511" s="135">
        <f>VLOOKUP(D511,EXPLORACION!$A$2:$P$529,16,FALSE)</f>
        <v>2171940.5526000001</v>
      </c>
    </row>
    <row r="512" spans="1:74" s="123" customFormat="1" hidden="1">
      <c r="A512" s="130" t="str">
        <f t="shared" si="81"/>
        <v>CSE14P4E1M4.8</v>
      </c>
      <c r="B512" s="130" t="str">
        <f t="shared" si="79"/>
        <v>CSE14P4E1</v>
      </c>
      <c r="C512" s="130" t="str">
        <f t="shared" si="82"/>
        <v>CSE14P4M4.8</v>
      </c>
      <c r="D512" s="130" t="str">
        <f t="shared" si="75"/>
        <v>CSE14P4</v>
      </c>
      <c r="E512" s="130" t="str">
        <f t="shared" si="76"/>
        <v>CSE14</v>
      </c>
      <c r="F512" s="141" t="s">
        <v>1028</v>
      </c>
      <c r="G512" s="109">
        <v>14</v>
      </c>
      <c r="H512" s="141">
        <v>4</v>
      </c>
      <c r="I512" s="141" t="s">
        <v>8</v>
      </c>
      <c r="J512" s="141">
        <v>1</v>
      </c>
      <c r="K512" s="109">
        <v>3</v>
      </c>
      <c r="L512" s="111"/>
      <c r="M512" s="137">
        <v>4.8</v>
      </c>
      <c r="N512" s="109">
        <v>6.4</v>
      </c>
      <c r="O512" s="132">
        <f t="shared" si="77"/>
        <v>5.6</v>
      </c>
      <c r="P512" s="109"/>
      <c r="Q512" s="109">
        <v>19.73</v>
      </c>
      <c r="R512" s="109"/>
      <c r="S512" s="109"/>
      <c r="T512" s="109"/>
      <c r="U512" s="109"/>
      <c r="V512" s="109"/>
      <c r="W512" s="111"/>
      <c r="X512" s="143"/>
      <c r="Y512" s="143"/>
      <c r="Z512" s="143"/>
      <c r="AA512" s="143"/>
      <c r="AB512" s="143"/>
      <c r="AC512" s="143"/>
      <c r="AD512" s="143"/>
      <c r="AE512" s="143"/>
      <c r="AF512" s="143"/>
      <c r="AG512" s="143"/>
      <c r="AH512" s="143"/>
      <c r="AI512" s="143"/>
      <c r="AJ512" s="143"/>
      <c r="AK512" s="143"/>
      <c r="AL512" s="143"/>
      <c r="AM512" s="143"/>
      <c r="AN512" s="143"/>
      <c r="AO512" s="143"/>
      <c r="AP512" s="143">
        <v>0.2</v>
      </c>
      <c r="AQ512" s="143">
        <v>69.959999999999994</v>
      </c>
      <c r="AR512" s="193">
        <v>29.8</v>
      </c>
      <c r="AS512" s="143"/>
      <c r="AT512" s="143"/>
      <c r="AU512" s="143"/>
      <c r="AV512" s="143"/>
      <c r="AW512" s="194"/>
      <c r="AX512" s="111"/>
      <c r="AY512" s="194"/>
      <c r="AZ512" s="143"/>
      <c r="BA512" s="143"/>
      <c r="BB512" s="143"/>
      <c r="BC512" s="143"/>
      <c r="BD512" s="143"/>
      <c r="BE512" s="143"/>
      <c r="BF512" s="143"/>
      <c r="BG512" s="143"/>
      <c r="BH512" s="143"/>
      <c r="BI512" s="111"/>
      <c r="BJ512" s="143"/>
      <c r="BK512" s="143"/>
      <c r="BL512" s="143"/>
      <c r="BM512" s="143"/>
      <c r="BN512" s="143"/>
      <c r="BO512" s="143"/>
      <c r="BP512" s="143"/>
      <c r="BQ512" s="143"/>
      <c r="BR512" s="143"/>
      <c r="BS512" s="143"/>
      <c r="BT512" s="143"/>
      <c r="BU512" s="135">
        <f>VLOOKUP(D512,EXPLORACION!$A$2:$P$529,15,FALSE)</f>
        <v>4960918.6489000004</v>
      </c>
      <c r="BV512" s="135">
        <f>VLOOKUP(D512,EXPLORACION!$A$2:$P$529,16,FALSE)</f>
        <v>2171940.5526000001</v>
      </c>
    </row>
    <row r="513" spans="1:74" s="123" customFormat="1" hidden="1">
      <c r="A513" s="130" t="str">
        <f t="shared" si="81"/>
        <v>CSE14P4E1M6.8</v>
      </c>
      <c r="B513" s="130" t="str">
        <f t="shared" si="79"/>
        <v>CSE14P4E1</v>
      </c>
      <c r="C513" s="130" t="str">
        <f t="shared" si="82"/>
        <v>CSE14P4M6.8</v>
      </c>
      <c r="D513" s="130" t="str">
        <f t="shared" si="75"/>
        <v>CSE14P4</v>
      </c>
      <c r="E513" s="130" t="str">
        <f t="shared" si="76"/>
        <v>CSE14</v>
      </c>
      <c r="F513" s="141" t="s">
        <v>1028</v>
      </c>
      <c r="G513" s="109">
        <v>14</v>
      </c>
      <c r="H513" s="141">
        <v>4</v>
      </c>
      <c r="I513" s="141" t="s">
        <v>8</v>
      </c>
      <c r="J513" s="141">
        <v>1</v>
      </c>
      <c r="K513" s="109">
        <v>4</v>
      </c>
      <c r="L513" s="111"/>
      <c r="M513" s="137">
        <v>6.8</v>
      </c>
      <c r="N513" s="109">
        <v>8.8000000000000007</v>
      </c>
      <c r="O513" s="137">
        <f t="shared" si="77"/>
        <v>7.8000000000000007</v>
      </c>
      <c r="P513" s="109"/>
      <c r="Q513" s="109">
        <v>17.79</v>
      </c>
      <c r="R513" s="109"/>
      <c r="S513" s="109"/>
      <c r="T513" s="109"/>
      <c r="U513" s="109"/>
      <c r="V513" s="109"/>
      <c r="W513" s="111"/>
      <c r="X513" s="143"/>
      <c r="Y513" s="143"/>
      <c r="Z513" s="143"/>
      <c r="AA513" s="143"/>
      <c r="AB513" s="143"/>
      <c r="AC513" s="143"/>
      <c r="AD513" s="143"/>
      <c r="AE513" s="143"/>
      <c r="AF513" s="143"/>
      <c r="AG513" s="143"/>
      <c r="AH513" s="143"/>
      <c r="AI513" s="143"/>
      <c r="AJ513" s="143"/>
      <c r="AK513" s="143"/>
      <c r="AL513" s="143"/>
      <c r="AM513" s="143"/>
      <c r="AN513" s="143"/>
      <c r="AO513" s="143"/>
      <c r="AP513" s="143">
        <v>24.4</v>
      </c>
      <c r="AQ513" s="143">
        <v>55.36</v>
      </c>
      <c r="AR513" s="193">
        <v>20.3</v>
      </c>
      <c r="AS513" s="143"/>
      <c r="AT513" s="143"/>
      <c r="AU513" s="143"/>
      <c r="AV513" s="143"/>
      <c r="AW513" s="194"/>
      <c r="AX513" s="111"/>
      <c r="AY513" s="194"/>
      <c r="AZ513" s="143"/>
      <c r="BA513" s="143"/>
      <c r="BB513" s="143"/>
      <c r="BC513" s="143"/>
      <c r="BD513" s="143"/>
      <c r="BE513" s="143"/>
      <c r="BF513" s="143"/>
      <c r="BG513" s="143"/>
      <c r="BH513" s="143"/>
      <c r="BI513" s="111"/>
      <c r="BJ513" s="143"/>
      <c r="BK513" s="143"/>
      <c r="BL513" s="143"/>
      <c r="BM513" s="143"/>
      <c r="BN513" s="143"/>
      <c r="BO513" s="143"/>
      <c r="BP513" s="143"/>
      <c r="BQ513" s="143"/>
      <c r="BR513" s="143"/>
      <c r="BS513" s="143"/>
      <c r="BT513" s="143"/>
      <c r="BU513" s="135">
        <f>VLOOKUP(D513,EXPLORACION!$A$2:$P$529,15,FALSE)</f>
        <v>4960918.6489000004</v>
      </c>
      <c r="BV513" s="135">
        <f>VLOOKUP(D513,EXPLORACION!$A$2:$P$529,16,FALSE)</f>
        <v>2171940.5526000001</v>
      </c>
    </row>
    <row r="514" spans="1:74" s="123" customFormat="1" hidden="1">
      <c r="A514" s="130" t="str">
        <f t="shared" si="81"/>
        <v>CSE14P4E2M8.8</v>
      </c>
      <c r="B514" s="130" t="str">
        <f t="shared" si="79"/>
        <v>CSE14P4E2</v>
      </c>
      <c r="C514" s="130" t="str">
        <f t="shared" si="82"/>
        <v>CSE14P4M8.8</v>
      </c>
      <c r="D514" s="130" t="str">
        <f t="shared" ref="D514:D577" si="83">CONCATENATE(F514,G514,I514,H514)</f>
        <v>CSE14P4</v>
      </c>
      <c r="E514" s="130" t="str">
        <f t="shared" ref="E514:E577" si="84">CONCATENATE(F514,G514)</f>
        <v>CSE14</v>
      </c>
      <c r="F514" s="141" t="s">
        <v>1028</v>
      </c>
      <c r="G514" s="109">
        <v>14</v>
      </c>
      <c r="H514" s="141">
        <v>4</v>
      </c>
      <c r="I514" s="141" t="s">
        <v>8</v>
      </c>
      <c r="J514" s="141">
        <v>2</v>
      </c>
      <c r="K514" s="111">
        <v>5</v>
      </c>
      <c r="L514" s="111"/>
      <c r="M514" s="137">
        <v>8.8000000000000007</v>
      </c>
      <c r="N514" s="187">
        <v>11.5</v>
      </c>
      <c r="O514" s="137">
        <f t="shared" ref="O514:O577" si="85">AVERAGE(M514:N514)</f>
        <v>10.15</v>
      </c>
      <c r="P514" s="141"/>
      <c r="Q514" s="188">
        <v>2.8</v>
      </c>
      <c r="R514" s="111"/>
      <c r="S514" s="111"/>
      <c r="T514" s="111"/>
      <c r="U514" s="188"/>
      <c r="V514" s="143"/>
      <c r="W514" s="143"/>
      <c r="X514" s="143"/>
      <c r="Y514" s="143"/>
      <c r="Z514" s="143"/>
      <c r="AA514" s="143"/>
      <c r="AB514" s="143"/>
      <c r="AC514" s="143"/>
      <c r="AD514" s="143"/>
      <c r="AE514" s="143"/>
      <c r="AF514" s="143"/>
      <c r="AG514" s="143"/>
      <c r="AH514" s="143"/>
      <c r="AI514" s="143"/>
      <c r="AJ514" s="143"/>
      <c r="AK514" s="143"/>
      <c r="AL514" s="143"/>
      <c r="AM514" s="143"/>
      <c r="AN514" s="143"/>
      <c r="AO514" s="143"/>
      <c r="AP514" s="143"/>
      <c r="AQ514" s="143"/>
      <c r="AR514" s="193"/>
      <c r="AS514" s="143"/>
      <c r="AT514" s="143"/>
      <c r="AU514" s="143"/>
      <c r="AV514" s="143"/>
      <c r="AW514" s="194"/>
      <c r="AX514" s="111"/>
      <c r="AY514" s="194"/>
      <c r="AZ514" s="143"/>
      <c r="BA514" s="143"/>
      <c r="BB514" s="143"/>
      <c r="BC514" s="143"/>
      <c r="BD514" s="143"/>
      <c r="BE514" s="143"/>
      <c r="BF514" s="143"/>
      <c r="BG514" s="143"/>
      <c r="BH514" s="143"/>
      <c r="BI514" s="111"/>
      <c r="BJ514" s="143"/>
      <c r="BK514" s="143"/>
      <c r="BL514" s="143"/>
      <c r="BM514" s="143"/>
      <c r="BN514" s="143"/>
      <c r="BO514" s="143"/>
      <c r="BP514" s="143"/>
      <c r="BQ514" s="143"/>
      <c r="BR514" s="143"/>
      <c r="BS514" s="143"/>
      <c r="BT514" s="143"/>
      <c r="BU514" s="135">
        <f>VLOOKUP(D514,EXPLORACION!$A$2:$P$529,15,FALSE)</f>
        <v>4960918.6489000004</v>
      </c>
      <c r="BV514" s="135">
        <f>VLOOKUP(D514,EXPLORACION!$A$2:$P$529,16,FALSE)</f>
        <v>2171940.5526000001</v>
      </c>
    </row>
    <row r="515" spans="1:74" s="123" customFormat="1" hidden="1">
      <c r="A515" s="130" t="str">
        <f t="shared" si="81"/>
        <v>IJA15P1E1M0</v>
      </c>
      <c r="B515" s="130" t="str">
        <f t="shared" si="79"/>
        <v>IJA15P1E1</v>
      </c>
      <c r="C515" s="130" t="str">
        <f t="shared" si="82"/>
        <v>IJA15P1M0</v>
      </c>
      <c r="D515" s="130" t="str">
        <f t="shared" si="83"/>
        <v>IJA15P1</v>
      </c>
      <c r="E515" s="130" t="str">
        <f t="shared" si="84"/>
        <v>IJA15</v>
      </c>
      <c r="F515" s="141" t="s">
        <v>1045</v>
      </c>
      <c r="G515" s="141">
        <v>15</v>
      </c>
      <c r="H515" s="109">
        <v>1</v>
      </c>
      <c r="I515" s="109" t="s">
        <v>8</v>
      </c>
      <c r="J515" s="109">
        <v>1</v>
      </c>
      <c r="K515" s="109">
        <v>1</v>
      </c>
      <c r="L515" s="111"/>
      <c r="M515" s="137">
        <v>0</v>
      </c>
      <c r="N515" s="133">
        <v>1</v>
      </c>
      <c r="O515" s="137">
        <f t="shared" si="85"/>
        <v>0.5</v>
      </c>
      <c r="P515" s="109" t="s">
        <v>1053</v>
      </c>
      <c r="Q515" s="188">
        <v>6</v>
      </c>
      <c r="R515" s="188">
        <v>29</v>
      </c>
      <c r="S515" s="188">
        <v>21</v>
      </c>
      <c r="T515" s="188">
        <v>7</v>
      </c>
      <c r="U515" s="188"/>
      <c r="V515" s="143"/>
      <c r="W515" s="143"/>
      <c r="X515" s="143"/>
      <c r="Y515" s="143"/>
      <c r="Z515" s="143"/>
      <c r="AA515" s="143"/>
      <c r="AB515" s="143"/>
      <c r="AC515" s="143"/>
      <c r="AD515" s="143"/>
      <c r="AE515" s="143"/>
      <c r="AF515" s="143"/>
      <c r="AG515" s="143"/>
      <c r="AH515" s="143"/>
      <c r="AI515" s="143"/>
      <c r="AJ515" s="143"/>
      <c r="AK515" s="143"/>
      <c r="AL515" s="143"/>
      <c r="AM515" s="143"/>
      <c r="AN515" s="143"/>
      <c r="AO515" s="143"/>
      <c r="AP515" s="143"/>
      <c r="AQ515" s="143"/>
      <c r="AR515" s="193">
        <v>3.59</v>
      </c>
      <c r="AS515" s="143"/>
      <c r="AT515" s="143"/>
      <c r="AU515" s="143"/>
      <c r="AV515" s="143"/>
      <c r="AW515" s="194">
        <v>2.02</v>
      </c>
      <c r="AX515" s="143"/>
      <c r="AY515" s="143" t="s">
        <v>1067</v>
      </c>
      <c r="AZ515" s="143"/>
      <c r="BA515" s="143"/>
      <c r="BB515" s="143"/>
      <c r="BC515" s="143"/>
      <c r="BD515" s="143"/>
      <c r="BE515" s="143"/>
      <c r="BF515" s="143"/>
      <c r="BG515" s="143"/>
      <c r="BH515" s="143"/>
      <c r="BI515" s="111"/>
      <c r="BJ515" s="143"/>
      <c r="BK515" s="143"/>
      <c r="BL515" s="143"/>
      <c r="BM515" s="143"/>
      <c r="BN515" s="143"/>
      <c r="BO515" s="143"/>
      <c r="BP515" s="143"/>
      <c r="BQ515" s="143"/>
      <c r="BR515" s="143"/>
      <c r="BS515" s="143"/>
      <c r="BT515" s="143"/>
      <c r="BU515" s="135">
        <f>VLOOKUP(D515,EXPLORACION!$A$2:$P$529,15,FALSE)</f>
        <v>4959320.2527999999</v>
      </c>
      <c r="BV515" s="135">
        <f>VLOOKUP(D515,EXPLORACION!$A$2:$P$529,16,FALSE)</f>
        <v>2168762.8908000002</v>
      </c>
    </row>
    <row r="516" spans="1:74" s="123" customFormat="1" hidden="1">
      <c r="A516" s="130" t="str">
        <f t="shared" si="81"/>
        <v>IJA15P1E2M2</v>
      </c>
      <c r="B516" s="130" t="str">
        <f t="shared" si="79"/>
        <v>IJA15P1E2</v>
      </c>
      <c r="C516" s="130" t="str">
        <f t="shared" si="82"/>
        <v>IJA15P1M2</v>
      </c>
      <c r="D516" s="130" t="str">
        <f t="shared" si="83"/>
        <v>IJA15P1</v>
      </c>
      <c r="E516" s="130" t="str">
        <f t="shared" si="84"/>
        <v>IJA15</v>
      </c>
      <c r="F516" s="141" t="s">
        <v>1045</v>
      </c>
      <c r="G516" s="141">
        <v>15</v>
      </c>
      <c r="H516" s="109">
        <v>1</v>
      </c>
      <c r="I516" s="109" t="s">
        <v>8</v>
      </c>
      <c r="J516" s="109">
        <v>2</v>
      </c>
      <c r="K516" s="109">
        <v>2</v>
      </c>
      <c r="L516" s="111">
        <v>2</v>
      </c>
      <c r="M516" s="137">
        <v>2</v>
      </c>
      <c r="N516" s="133">
        <v>4</v>
      </c>
      <c r="O516" s="137">
        <f t="shared" si="85"/>
        <v>3</v>
      </c>
      <c r="P516" s="109" t="s">
        <v>286</v>
      </c>
      <c r="Q516" s="188">
        <v>13</v>
      </c>
      <c r="R516" s="188">
        <v>19</v>
      </c>
      <c r="S516" s="188">
        <f t="shared" ref="S516:S538" si="86">R516-T516</f>
        <v>15</v>
      </c>
      <c r="T516" s="188">
        <v>4</v>
      </c>
      <c r="U516" s="188"/>
      <c r="V516" s="143"/>
      <c r="W516" s="111"/>
      <c r="X516" s="143"/>
      <c r="Y516" s="143"/>
      <c r="Z516" s="143"/>
      <c r="AA516" s="143"/>
      <c r="AB516" s="143"/>
      <c r="AC516" s="143"/>
      <c r="AD516" s="143"/>
      <c r="AE516" s="143"/>
      <c r="AF516" s="143"/>
      <c r="AG516" s="143"/>
      <c r="AH516" s="143"/>
      <c r="AI516" s="143"/>
      <c r="AJ516" s="143"/>
      <c r="AK516" s="143"/>
      <c r="AL516" s="143"/>
      <c r="AM516" s="143"/>
      <c r="AN516" s="143"/>
      <c r="AO516" s="143"/>
      <c r="AP516" s="143"/>
      <c r="AQ516" s="143"/>
      <c r="AR516" s="193">
        <v>17.96</v>
      </c>
      <c r="AS516" s="143"/>
      <c r="AT516" s="143"/>
      <c r="AU516" s="143"/>
      <c r="AV516" s="143"/>
      <c r="AW516" s="194"/>
      <c r="AX516" s="143"/>
      <c r="AY516" s="143"/>
      <c r="AZ516" s="143"/>
      <c r="BA516" s="143"/>
      <c r="BB516" s="143"/>
      <c r="BC516" s="143"/>
      <c r="BD516" s="143"/>
      <c r="BE516" s="143"/>
      <c r="BF516" s="143"/>
      <c r="BG516" s="143"/>
      <c r="BH516" s="143"/>
      <c r="BI516" s="111"/>
      <c r="BJ516" s="143"/>
      <c r="BK516" s="143"/>
      <c r="BL516" s="143"/>
      <c r="BM516" s="143"/>
      <c r="BN516" s="143"/>
      <c r="BO516" s="143"/>
      <c r="BP516" s="143"/>
      <c r="BQ516" s="143"/>
      <c r="BR516" s="143"/>
      <c r="BS516" s="143"/>
      <c r="BT516" s="143"/>
      <c r="BU516" s="135">
        <f>VLOOKUP(D516,EXPLORACION!$A$2:$P$529,15,FALSE)</f>
        <v>4959320.2527999999</v>
      </c>
      <c r="BV516" s="135">
        <f>VLOOKUP(D516,EXPLORACION!$A$2:$P$529,16,FALSE)</f>
        <v>2168762.8908000002</v>
      </c>
    </row>
    <row r="517" spans="1:74" s="123" customFormat="1" hidden="1">
      <c r="A517" s="130" t="str">
        <f t="shared" si="81"/>
        <v>IJA15P1E3M4</v>
      </c>
      <c r="B517" s="130" t="str">
        <f t="shared" si="79"/>
        <v>IJA15P1E3</v>
      </c>
      <c r="C517" s="130" t="str">
        <f t="shared" si="82"/>
        <v>IJA15P1M4</v>
      </c>
      <c r="D517" s="130" t="str">
        <f t="shared" si="83"/>
        <v>IJA15P1</v>
      </c>
      <c r="E517" s="130" t="str">
        <f t="shared" si="84"/>
        <v>IJA15</v>
      </c>
      <c r="F517" s="141" t="s">
        <v>1045</v>
      </c>
      <c r="G517" s="141">
        <v>15</v>
      </c>
      <c r="H517" s="109">
        <v>1</v>
      </c>
      <c r="I517" s="109" t="s">
        <v>8</v>
      </c>
      <c r="J517" s="109">
        <v>3</v>
      </c>
      <c r="K517" s="109">
        <v>3</v>
      </c>
      <c r="L517" s="111"/>
      <c r="M517" s="137">
        <v>4</v>
      </c>
      <c r="N517" s="133">
        <v>6</v>
      </c>
      <c r="O517" s="137">
        <f t="shared" si="85"/>
        <v>5</v>
      </c>
      <c r="P517" s="109" t="s">
        <v>1040</v>
      </c>
      <c r="Q517" s="188">
        <v>4</v>
      </c>
      <c r="R517" s="188">
        <v>30</v>
      </c>
      <c r="S517" s="188">
        <f t="shared" si="86"/>
        <v>19</v>
      </c>
      <c r="T517" s="188">
        <v>11</v>
      </c>
      <c r="U517" s="188"/>
      <c r="V517" s="143"/>
      <c r="W517" s="143"/>
      <c r="X517" s="193">
        <v>100</v>
      </c>
      <c r="Y517" s="193">
        <v>100</v>
      </c>
      <c r="Z517" s="193">
        <v>100</v>
      </c>
      <c r="AA517" s="193">
        <v>100</v>
      </c>
      <c r="AB517" s="193">
        <v>100</v>
      </c>
      <c r="AC517" s="193">
        <v>100</v>
      </c>
      <c r="AD517" s="193" t="s">
        <v>1068</v>
      </c>
      <c r="AE517" s="193"/>
      <c r="AF517" s="193" t="s">
        <v>1069</v>
      </c>
      <c r="AG517" s="193"/>
      <c r="AH517" s="193" t="s">
        <v>1070</v>
      </c>
      <c r="AI517" s="193"/>
      <c r="AJ517" s="193" t="s">
        <v>1071</v>
      </c>
      <c r="AK517" s="193"/>
      <c r="AL517" s="193" t="s">
        <v>1072</v>
      </c>
      <c r="AM517" s="193"/>
      <c r="AN517" s="193" t="s">
        <v>1073</v>
      </c>
      <c r="AO517" s="193" t="s">
        <v>1074</v>
      </c>
      <c r="AP517" s="143"/>
      <c r="AQ517" s="143"/>
      <c r="AR517" s="193">
        <v>3.3</v>
      </c>
      <c r="AS517" s="143"/>
      <c r="AT517" s="143"/>
      <c r="AU517" s="143"/>
      <c r="AV517" s="143"/>
      <c r="AW517" s="194">
        <v>2.39</v>
      </c>
      <c r="AX517" s="111"/>
      <c r="AY517" s="194">
        <v>1.19</v>
      </c>
      <c r="AZ517" s="143"/>
      <c r="BA517" s="143">
        <v>25.27</v>
      </c>
      <c r="BB517" s="143"/>
      <c r="BC517" s="143"/>
      <c r="BD517" s="143"/>
      <c r="BE517" s="143"/>
      <c r="BF517" s="143"/>
      <c r="BG517" s="143"/>
      <c r="BH517" s="143"/>
      <c r="BI517" s="111"/>
      <c r="BJ517" s="143"/>
      <c r="BK517" s="143"/>
      <c r="BL517" s="143"/>
      <c r="BM517" s="143"/>
      <c r="BN517" s="143"/>
      <c r="BO517" s="143"/>
      <c r="BP517" s="143"/>
      <c r="BQ517" s="143"/>
      <c r="BR517" s="143"/>
      <c r="BS517" s="143"/>
      <c r="BT517" s="143"/>
      <c r="BU517" s="135">
        <f>VLOOKUP(D517,EXPLORACION!$A$2:$P$529,15,FALSE)</f>
        <v>4959320.2527999999</v>
      </c>
      <c r="BV517" s="135">
        <f>VLOOKUP(D517,EXPLORACION!$A$2:$P$529,16,FALSE)</f>
        <v>2168762.8908000002</v>
      </c>
    </row>
    <row r="518" spans="1:74" s="123" customFormat="1" hidden="1">
      <c r="A518" s="130" t="str">
        <f t="shared" si="81"/>
        <v>IJA15P1E4M6</v>
      </c>
      <c r="B518" s="130" t="str">
        <f t="shared" si="79"/>
        <v>IJA15P1E4</v>
      </c>
      <c r="C518" s="130" t="str">
        <f t="shared" si="82"/>
        <v>IJA15P1M6</v>
      </c>
      <c r="D518" s="130" t="str">
        <f t="shared" si="83"/>
        <v>IJA15P1</v>
      </c>
      <c r="E518" s="130" t="str">
        <f t="shared" si="84"/>
        <v>IJA15</v>
      </c>
      <c r="F518" s="141" t="s">
        <v>1045</v>
      </c>
      <c r="G518" s="141">
        <v>15</v>
      </c>
      <c r="H518" s="109">
        <v>1</v>
      </c>
      <c r="I518" s="109" t="s">
        <v>8</v>
      </c>
      <c r="J518" s="109">
        <v>4</v>
      </c>
      <c r="K518" s="109">
        <v>4</v>
      </c>
      <c r="L518" s="111"/>
      <c r="M518" s="137">
        <v>6</v>
      </c>
      <c r="N518" s="133">
        <v>10</v>
      </c>
      <c r="O518" s="137">
        <f t="shared" si="85"/>
        <v>8</v>
      </c>
      <c r="P518" s="109" t="s">
        <v>1053</v>
      </c>
      <c r="Q518" s="188">
        <v>11</v>
      </c>
      <c r="R518" s="188">
        <v>33</v>
      </c>
      <c r="S518" s="188">
        <f t="shared" si="86"/>
        <v>16</v>
      </c>
      <c r="T518" s="188">
        <v>17</v>
      </c>
      <c r="U518" s="188"/>
      <c r="V518" s="143"/>
      <c r="W518" s="143"/>
      <c r="X518" s="193">
        <v>100</v>
      </c>
      <c r="Y518" s="193">
        <v>100</v>
      </c>
      <c r="Z518" s="193">
        <v>100</v>
      </c>
      <c r="AA518" s="193">
        <v>100</v>
      </c>
      <c r="AB518" s="193">
        <v>100</v>
      </c>
      <c r="AC518" s="193">
        <v>100</v>
      </c>
      <c r="AD518" s="193" t="s">
        <v>1075</v>
      </c>
      <c r="AE518" s="193"/>
      <c r="AF518" s="193" t="s">
        <v>1076</v>
      </c>
      <c r="AG518" s="193"/>
      <c r="AH518" s="193" t="s">
        <v>1077</v>
      </c>
      <c r="AI518" s="193"/>
      <c r="AJ518" s="193" t="s">
        <v>1078</v>
      </c>
      <c r="AK518" s="193"/>
      <c r="AL518" s="193" t="s">
        <v>1079</v>
      </c>
      <c r="AM518" s="193"/>
      <c r="AN518" s="193" t="s">
        <v>1080</v>
      </c>
      <c r="AO518" s="193" t="s">
        <v>1081</v>
      </c>
      <c r="AP518" s="205"/>
      <c r="AQ518" s="143"/>
      <c r="AR518" s="193">
        <v>7.46</v>
      </c>
      <c r="AS518" s="143"/>
      <c r="AT518" s="143"/>
      <c r="AU518" s="143"/>
      <c r="AV518" s="143"/>
      <c r="AW518" s="194">
        <v>3.68</v>
      </c>
      <c r="AX518" s="111"/>
      <c r="AY518" s="194">
        <v>1.84</v>
      </c>
      <c r="AZ518" s="143"/>
      <c r="BA518" s="143"/>
      <c r="BB518" s="143"/>
      <c r="BC518" s="143"/>
      <c r="BD518" s="143"/>
      <c r="BE518" s="143"/>
      <c r="BF518" s="143"/>
      <c r="BG518" s="143"/>
      <c r="BH518" s="143"/>
      <c r="BI518" s="111"/>
      <c r="BJ518" s="143"/>
      <c r="BK518" s="143"/>
      <c r="BL518" s="143"/>
      <c r="BM518" s="143"/>
      <c r="BN518" s="143"/>
      <c r="BO518" s="143"/>
      <c r="BP518" s="143"/>
      <c r="BQ518" s="143"/>
      <c r="BR518" s="143"/>
      <c r="BS518" s="143"/>
      <c r="BT518" s="143"/>
      <c r="BU518" s="135">
        <f>VLOOKUP(D518,EXPLORACION!$A$2:$P$529,15,FALSE)</f>
        <v>4959320.2527999999</v>
      </c>
      <c r="BV518" s="135">
        <f>VLOOKUP(D518,EXPLORACION!$A$2:$P$529,16,FALSE)</f>
        <v>2168762.8908000002</v>
      </c>
    </row>
    <row r="519" spans="1:74" s="123" customFormat="1" hidden="1">
      <c r="A519" s="130" t="str">
        <f t="shared" si="81"/>
        <v>IJA15P1E5M10</v>
      </c>
      <c r="B519" s="130" t="str">
        <f t="shared" si="79"/>
        <v>IJA15P1E5</v>
      </c>
      <c r="C519" s="130" t="str">
        <f t="shared" si="82"/>
        <v>IJA15P1M10</v>
      </c>
      <c r="D519" s="130" t="str">
        <f t="shared" si="83"/>
        <v>IJA15P1</v>
      </c>
      <c r="E519" s="130" t="str">
        <f t="shared" si="84"/>
        <v>IJA15</v>
      </c>
      <c r="F519" s="141" t="s">
        <v>1045</v>
      </c>
      <c r="G519" s="141">
        <v>15</v>
      </c>
      <c r="H519" s="109">
        <v>1</v>
      </c>
      <c r="I519" s="109" t="s">
        <v>8</v>
      </c>
      <c r="J519" s="109">
        <v>5</v>
      </c>
      <c r="K519" s="109">
        <v>5</v>
      </c>
      <c r="L519" s="111"/>
      <c r="M519" s="137">
        <f>N518</f>
        <v>10</v>
      </c>
      <c r="N519" s="133">
        <v>14</v>
      </c>
      <c r="O519" s="137">
        <f t="shared" si="85"/>
        <v>12</v>
      </c>
      <c r="P519" s="109" t="s">
        <v>286</v>
      </c>
      <c r="Q519" s="188">
        <v>4</v>
      </c>
      <c r="R519" s="188">
        <v>23</v>
      </c>
      <c r="S519" s="188">
        <f t="shared" si="86"/>
        <v>11</v>
      </c>
      <c r="T519" s="188">
        <v>12</v>
      </c>
      <c r="U519" s="188"/>
      <c r="V519" s="143"/>
      <c r="W519" s="143"/>
      <c r="X519" s="143"/>
      <c r="Y519" s="143"/>
      <c r="Z519" s="143"/>
      <c r="AA519" s="143"/>
      <c r="AB519" s="143"/>
      <c r="AC519" s="143"/>
      <c r="AD519" s="143"/>
      <c r="AE519" s="143"/>
      <c r="AF519" s="143"/>
      <c r="AG519" s="143"/>
      <c r="AH519" s="143"/>
      <c r="AI519" s="143"/>
      <c r="AJ519" s="143"/>
      <c r="AK519" s="143"/>
      <c r="AL519" s="143"/>
      <c r="AM519" s="143"/>
      <c r="AN519" s="143"/>
      <c r="AO519" s="143"/>
      <c r="AP519" s="143"/>
      <c r="AQ519" s="143"/>
      <c r="AR519" s="193">
        <v>22.05</v>
      </c>
      <c r="AS519" s="143"/>
      <c r="AT519" s="143"/>
      <c r="AU519" s="143"/>
      <c r="AV519" s="143"/>
      <c r="AW519" s="194"/>
      <c r="AX519" s="111"/>
      <c r="AY519" s="194"/>
      <c r="AZ519" s="143"/>
      <c r="BA519" s="143"/>
      <c r="BB519" s="143"/>
      <c r="BC519" s="143"/>
      <c r="BD519" s="143"/>
      <c r="BE519" s="143"/>
      <c r="BF519" s="143"/>
      <c r="BG519" s="143"/>
      <c r="BH519" s="143"/>
      <c r="BI519" s="111"/>
      <c r="BJ519" s="143"/>
      <c r="BK519" s="143"/>
      <c r="BL519" s="143"/>
      <c r="BM519" s="143"/>
      <c r="BN519" s="143"/>
      <c r="BO519" s="143"/>
      <c r="BP519" s="143"/>
      <c r="BQ519" s="143"/>
      <c r="BR519" s="143"/>
      <c r="BS519" s="143"/>
      <c r="BT519" s="143"/>
      <c r="BU519" s="135">
        <f>VLOOKUP(D519,EXPLORACION!$A$2:$P$529,15,FALSE)</f>
        <v>4959320.2527999999</v>
      </c>
      <c r="BV519" s="135">
        <f>VLOOKUP(D519,EXPLORACION!$A$2:$P$529,16,FALSE)</f>
        <v>2168762.8908000002</v>
      </c>
    </row>
    <row r="520" spans="1:74" s="123" customFormat="1" hidden="1">
      <c r="A520" s="130" t="str">
        <f t="shared" si="81"/>
        <v>IJA15P1E6M14</v>
      </c>
      <c r="B520" s="130" t="str">
        <f t="shared" si="79"/>
        <v>IJA15P1E6</v>
      </c>
      <c r="C520" s="130" t="str">
        <f t="shared" si="82"/>
        <v>IJA15P1M14</v>
      </c>
      <c r="D520" s="130" t="str">
        <f t="shared" si="83"/>
        <v>IJA15P1</v>
      </c>
      <c r="E520" s="130" t="str">
        <f t="shared" si="84"/>
        <v>IJA15</v>
      </c>
      <c r="F520" s="141" t="s">
        <v>1045</v>
      </c>
      <c r="G520" s="141">
        <v>15</v>
      </c>
      <c r="H520" s="109">
        <v>1</v>
      </c>
      <c r="I520" s="109" t="s">
        <v>8</v>
      </c>
      <c r="J520" s="109">
        <v>6</v>
      </c>
      <c r="K520" s="109">
        <v>6</v>
      </c>
      <c r="L520" s="111"/>
      <c r="M520" s="137">
        <f>N519</f>
        <v>14</v>
      </c>
      <c r="N520" s="133">
        <v>15</v>
      </c>
      <c r="O520" s="137">
        <f t="shared" si="85"/>
        <v>14.5</v>
      </c>
      <c r="P520" s="109" t="s">
        <v>286</v>
      </c>
      <c r="Q520" s="188">
        <v>9</v>
      </c>
      <c r="R520" s="188">
        <v>25</v>
      </c>
      <c r="S520" s="188">
        <f t="shared" si="86"/>
        <v>16</v>
      </c>
      <c r="T520" s="188">
        <v>9</v>
      </c>
      <c r="U520" s="188"/>
      <c r="V520" s="143"/>
      <c r="W520" s="143"/>
      <c r="X520" s="143"/>
      <c r="Y520" s="143"/>
      <c r="Z520" s="143"/>
      <c r="AA520" s="143"/>
      <c r="AB520" s="143"/>
      <c r="AC520" s="143"/>
      <c r="AD520" s="143"/>
      <c r="AE520" s="143"/>
      <c r="AF520" s="143"/>
      <c r="AG520" s="143"/>
      <c r="AH520" s="143"/>
      <c r="AI520" s="143"/>
      <c r="AJ520" s="143"/>
      <c r="AK520" s="143"/>
      <c r="AL520" s="143"/>
      <c r="AM520" s="143"/>
      <c r="AN520" s="143"/>
      <c r="AO520" s="143"/>
      <c r="AP520" s="143"/>
      <c r="AQ520" s="143"/>
      <c r="AR520" s="193">
        <v>37.31</v>
      </c>
      <c r="AS520" s="143"/>
      <c r="AT520" s="143"/>
      <c r="AU520" s="143"/>
      <c r="AV520" s="143"/>
      <c r="AW520" s="194"/>
      <c r="AX520" s="111"/>
      <c r="AY520" s="194"/>
      <c r="AZ520" s="143"/>
      <c r="BA520" s="143"/>
      <c r="BB520" s="143"/>
      <c r="BC520" s="143"/>
      <c r="BD520" s="143"/>
      <c r="BE520" s="143"/>
      <c r="BF520" s="143"/>
      <c r="BG520" s="143"/>
      <c r="BH520" s="143"/>
      <c r="BI520" s="111"/>
      <c r="BJ520" s="143"/>
      <c r="BK520" s="143"/>
      <c r="BL520" s="143"/>
      <c r="BM520" s="143"/>
      <c r="BN520" s="143"/>
      <c r="BO520" s="143"/>
      <c r="BP520" s="143"/>
      <c r="BQ520" s="143"/>
      <c r="BR520" s="143"/>
      <c r="BS520" s="143"/>
      <c r="BT520" s="143"/>
      <c r="BU520" s="135">
        <f>VLOOKUP(D520,EXPLORACION!$A$2:$P$529,15,FALSE)</f>
        <v>4959320.2527999999</v>
      </c>
      <c r="BV520" s="135">
        <f>VLOOKUP(D520,EXPLORACION!$A$2:$P$529,16,FALSE)</f>
        <v>2168762.8908000002</v>
      </c>
    </row>
    <row r="521" spans="1:74" s="123" customFormat="1" hidden="1">
      <c r="A521" s="130" t="str">
        <f t="shared" si="81"/>
        <v>IJA15P2E1M0</v>
      </c>
      <c r="B521" s="130" t="str">
        <f t="shared" si="79"/>
        <v>IJA15P2E1</v>
      </c>
      <c r="C521" s="130" t="str">
        <f t="shared" si="82"/>
        <v>IJA15P2M0</v>
      </c>
      <c r="D521" s="130" t="str">
        <f t="shared" si="83"/>
        <v>IJA15P2</v>
      </c>
      <c r="E521" s="130" t="str">
        <f t="shared" si="84"/>
        <v>IJA15</v>
      </c>
      <c r="F521" s="141" t="s">
        <v>1045</v>
      </c>
      <c r="G521" s="141">
        <v>15</v>
      </c>
      <c r="H521" s="109">
        <v>2</v>
      </c>
      <c r="I521" s="109" t="s">
        <v>8</v>
      </c>
      <c r="J521" s="109">
        <v>1</v>
      </c>
      <c r="K521" s="109">
        <v>1</v>
      </c>
      <c r="L521" s="111"/>
      <c r="M521" s="137">
        <v>0</v>
      </c>
      <c r="N521" s="133">
        <v>1</v>
      </c>
      <c r="O521" s="137">
        <f t="shared" si="85"/>
        <v>0.5</v>
      </c>
      <c r="P521" s="109" t="s">
        <v>286</v>
      </c>
      <c r="Q521" s="188">
        <v>4</v>
      </c>
      <c r="R521" s="188">
        <v>23</v>
      </c>
      <c r="S521" s="188">
        <f t="shared" si="86"/>
        <v>11</v>
      </c>
      <c r="T521" s="188">
        <v>12</v>
      </c>
      <c r="U521" s="188"/>
      <c r="V521" s="143"/>
      <c r="W521" s="143"/>
      <c r="X521" s="143"/>
      <c r="Y521" s="143"/>
      <c r="Z521" s="143"/>
      <c r="AA521" s="143"/>
      <c r="AB521" s="143"/>
      <c r="AC521" s="143"/>
      <c r="AD521" s="143"/>
      <c r="AE521" s="143"/>
      <c r="AF521" s="143"/>
      <c r="AG521" s="143"/>
      <c r="AH521" s="143"/>
      <c r="AI521" s="143"/>
      <c r="AJ521" s="143"/>
      <c r="AK521" s="143"/>
      <c r="AL521" s="143"/>
      <c r="AM521" s="143"/>
      <c r="AN521" s="143"/>
      <c r="AO521" s="143"/>
      <c r="AP521" s="143"/>
      <c r="AQ521" s="143"/>
      <c r="AR521" s="193">
        <v>17</v>
      </c>
      <c r="AS521" s="143"/>
      <c r="AT521" s="143"/>
      <c r="AU521" s="143"/>
      <c r="AV521" s="143"/>
      <c r="AW521" s="194"/>
      <c r="AX521" s="111"/>
      <c r="AY521" s="194"/>
      <c r="AZ521" s="143"/>
      <c r="BA521" s="143"/>
      <c r="BB521" s="143"/>
      <c r="BC521" s="143"/>
      <c r="BD521" s="143"/>
      <c r="BE521" s="143"/>
      <c r="BF521" s="143"/>
      <c r="BG521" s="143"/>
      <c r="BH521" s="143"/>
      <c r="BI521" s="111"/>
      <c r="BJ521" s="143"/>
      <c r="BK521" s="143"/>
      <c r="BL521" s="143"/>
      <c r="BM521" s="143"/>
      <c r="BN521" s="143"/>
      <c r="BO521" s="143"/>
      <c r="BP521" s="143"/>
      <c r="BQ521" s="143"/>
      <c r="BR521" s="143"/>
      <c r="BS521" s="143"/>
      <c r="BT521" s="143"/>
      <c r="BU521" s="135">
        <f>VLOOKUP(D521,EXPLORACION!$A$2:$P$529,15,FALSE)</f>
        <v>4959320.2527999999</v>
      </c>
      <c r="BV521" s="135">
        <f>VLOOKUP(D521,EXPLORACION!$A$2:$P$529,16,FALSE)</f>
        <v>2168762.8908000002</v>
      </c>
    </row>
    <row r="522" spans="1:74" s="123" customFormat="1" hidden="1">
      <c r="A522" s="130" t="str">
        <f t="shared" si="81"/>
        <v>IJA15P2E2M2</v>
      </c>
      <c r="B522" s="130" t="str">
        <f t="shared" si="79"/>
        <v>IJA15P2E2</v>
      </c>
      <c r="C522" s="130" t="str">
        <f t="shared" si="82"/>
        <v>IJA15P2M2</v>
      </c>
      <c r="D522" s="130" t="str">
        <f t="shared" si="83"/>
        <v>IJA15P2</v>
      </c>
      <c r="E522" s="130" t="str">
        <f t="shared" si="84"/>
        <v>IJA15</v>
      </c>
      <c r="F522" s="141" t="s">
        <v>1045</v>
      </c>
      <c r="G522" s="141">
        <v>15</v>
      </c>
      <c r="H522" s="109">
        <v>2</v>
      </c>
      <c r="I522" s="109" t="s">
        <v>8</v>
      </c>
      <c r="J522" s="109">
        <v>2</v>
      </c>
      <c r="K522" s="109">
        <v>2</v>
      </c>
      <c r="L522" s="111"/>
      <c r="M522" s="137">
        <v>2</v>
      </c>
      <c r="N522" s="133">
        <v>4</v>
      </c>
      <c r="O522" s="137">
        <f t="shared" si="85"/>
        <v>3</v>
      </c>
      <c r="P522" s="109" t="s">
        <v>286</v>
      </c>
      <c r="Q522" s="188">
        <v>6</v>
      </c>
      <c r="R522" s="188">
        <v>23</v>
      </c>
      <c r="S522" s="188">
        <f t="shared" si="86"/>
        <v>22</v>
      </c>
      <c r="T522" s="188">
        <v>1</v>
      </c>
      <c r="U522" s="188"/>
      <c r="V522" s="143"/>
      <c r="W522" s="143"/>
      <c r="X522" s="143"/>
      <c r="Y522" s="143"/>
      <c r="Z522" s="143"/>
      <c r="AA522" s="143"/>
      <c r="AB522" s="143"/>
      <c r="AC522" s="143"/>
      <c r="AD522" s="143"/>
      <c r="AE522" s="143"/>
      <c r="AF522" s="143"/>
      <c r="AG522" s="143"/>
      <c r="AH522" s="143"/>
      <c r="AI522" s="143"/>
      <c r="AJ522" s="143"/>
      <c r="AK522" s="143"/>
      <c r="AL522" s="143"/>
      <c r="AM522" s="143"/>
      <c r="AN522" s="143"/>
      <c r="AO522" s="143"/>
      <c r="AP522" s="143"/>
      <c r="AQ522" s="143"/>
      <c r="AR522" s="193">
        <v>16</v>
      </c>
      <c r="AS522" s="143"/>
      <c r="AT522" s="143"/>
      <c r="AU522" s="143"/>
      <c r="AV522" s="143"/>
      <c r="AW522" s="194"/>
      <c r="AX522" s="111"/>
      <c r="AY522" s="194"/>
      <c r="AZ522" s="143"/>
      <c r="BA522" s="143"/>
      <c r="BB522" s="143"/>
      <c r="BC522" s="143"/>
      <c r="BD522" s="143"/>
      <c r="BE522" s="143"/>
      <c r="BF522" s="143"/>
      <c r="BG522" s="143"/>
      <c r="BH522" s="143"/>
      <c r="BI522" s="111"/>
      <c r="BJ522" s="143"/>
      <c r="BK522" s="143"/>
      <c r="BL522" s="143"/>
      <c r="BM522" s="143"/>
      <c r="BN522" s="143"/>
      <c r="BO522" s="143"/>
      <c r="BP522" s="143"/>
      <c r="BQ522" s="143"/>
      <c r="BR522" s="143"/>
      <c r="BS522" s="143"/>
      <c r="BT522" s="143"/>
      <c r="BU522" s="135">
        <f>VLOOKUP(D522,EXPLORACION!$A$2:$P$529,15,FALSE)</f>
        <v>4959320.2527999999</v>
      </c>
      <c r="BV522" s="135">
        <f>VLOOKUP(D522,EXPLORACION!$A$2:$P$529,16,FALSE)</f>
        <v>2168762.8908000002</v>
      </c>
    </row>
    <row r="523" spans="1:74" s="123" customFormat="1" hidden="1">
      <c r="A523" s="130" t="str">
        <f t="shared" si="81"/>
        <v>IJA15P2E3M4</v>
      </c>
      <c r="B523" s="130" t="str">
        <f t="shared" si="79"/>
        <v>IJA15P2E3</v>
      </c>
      <c r="C523" s="130" t="str">
        <f t="shared" si="82"/>
        <v>IJA15P2M4</v>
      </c>
      <c r="D523" s="130" t="str">
        <f t="shared" si="83"/>
        <v>IJA15P2</v>
      </c>
      <c r="E523" s="130" t="str">
        <f t="shared" si="84"/>
        <v>IJA15</v>
      </c>
      <c r="F523" s="141" t="s">
        <v>1045</v>
      </c>
      <c r="G523" s="141">
        <v>15</v>
      </c>
      <c r="H523" s="109">
        <v>2</v>
      </c>
      <c r="I523" s="109" t="s">
        <v>8</v>
      </c>
      <c r="J523" s="109">
        <v>3</v>
      </c>
      <c r="K523" s="109">
        <v>3</v>
      </c>
      <c r="L523" s="111"/>
      <c r="M523" s="137">
        <v>4</v>
      </c>
      <c r="N523" s="133">
        <v>6</v>
      </c>
      <c r="O523" s="137">
        <f t="shared" si="85"/>
        <v>5</v>
      </c>
      <c r="P523" s="109" t="s">
        <v>286</v>
      </c>
      <c r="Q523" s="188">
        <v>13</v>
      </c>
      <c r="R523" s="188">
        <v>26</v>
      </c>
      <c r="S523" s="188">
        <f t="shared" si="86"/>
        <v>18</v>
      </c>
      <c r="T523" s="188">
        <v>8</v>
      </c>
      <c r="U523" s="188"/>
      <c r="V523" s="143"/>
      <c r="W523" s="143"/>
      <c r="X523" s="143"/>
      <c r="Y523" s="143"/>
      <c r="Z523" s="143"/>
      <c r="AA523" s="143"/>
      <c r="AB523" s="143"/>
      <c r="AC523" s="143"/>
      <c r="AD523" s="143"/>
      <c r="AE523" s="143"/>
      <c r="AF523" s="143"/>
      <c r="AG523" s="143"/>
      <c r="AH523" s="143"/>
      <c r="AI523" s="143"/>
      <c r="AJ523" s="143"/>
      <c r="AK523" s="143"/>
      <c r="AL523" s="143"/>
      <c r="AM523" s="143"/>
      <c r="AN523" s="143"/>
      <c r="AO523" s="143"/>
      <c r="AP523" s="143"/>
      <c r="AQ523" s="143"/>
      <c r="AR523" s="193">
        <v>24</v>
      </c>
      <c r="AS523" s="143"/>
      <c r="AT523" s="143"/>
      <c r="AU523" s="143"/>
      <c r="AV523" s="143"/>
      <c r="AW523" s="194"/>
      <c r="AX523" s="111"/>
      <c r="AY523" s="194"/>
      <c r="AZ523" s="143"/>
      <c r="BA523" s="143"/>
      <c r="BB523" s="143"/>
      <c r="BC523" s="143"/>
      <c r="BD523" s="143"/>
      <c r="BE523" s="143"/>
      <c r="BF523" s="143"/>
      <c r="BG523" s="143"/>
      <c r="BH523" s="143"/>
      <c r="BI523" s="111"/>
      <c r="BJ523" s="143"/>
      <c r="BK523" s="143"/>
      <c r="BL523" s="143"/>
      <c r="BM523" s="143"/>
      <c r="BN523" s="143"/>
      <c r="BO523" s="143"/>
      <c r="BP523" s="143"/>
      <c r="BQ523" s="143"/>
      <c r="BR523" s="143"/>
      <c r="BS523" s="143"/>
      <c r="BT523" s="143"/>
      <c r="BU523" s="135">
        <f>VLOOKUP(D523,EXPLORACION!$A$2:$P$529,15,FALSE)</f>
        <v>4959320.2527999999</v>
      </c>
      <c r="BV523" s="135">
        <f>VLOOKUP(D523,EXPLORACION!$A$2:$P$529,16,FALSE)</f>
        <v>2168762.8908000002</v>
      </c>
    </row>
    <row r="524" spans="1:74" s="123" customFormat="1" hidden="1">
      <c r="A524" s="130" t="str">
        <f t="shared" ref="A524:A555" si="87">CONCATENATE(F524,G524,I524,H524,"E",J524,"M",M524)</f>
        <v>IJA15P2E4M6</v>
      </c>
      <c r="B524" s="130" t="str">
        <f t="shared" si="79"/>
        <v>IJA15P2E4</v>
      </c>
      <c r="C524" s="130" t="str">
        <f t="shared" ref="C524:C555" si="88">CONCATENATE(F524,G524,I524,H524,"M",M524)</f>
        <v>IJA15P2M6</v>
      </c>
      <c r="D524" s="130" t="str">
        <f t="shared" si="83"/>
        <v>IJA15P2</v>
      </c>
      <c r="E524" s="130" t="str">
        <f t="shared" si="84"/>
        <v>IJA15</v>
      </c>
      <c r="F524" s="141" t="s">
        <v>1045</v>
      </c>
      <c r="G524" s="141">
        <v>15</v>
      </c>
      <c r="H524" s="109">
        <v>2</v>
      </c>
      <c r="I524" s="109" t="s">
        <v>8</v>
      </c>
      <c r="J524" s="109">
        <v>4</v>
      </c>
      <c r="K524" s="109">
        <v>4</v>
      </c>
      <c r="L524" s="111"/>
      <c r="M524" s="137">
        <v>6</v>
      </c>
      <c r="N524" s="133">
        <v>10</v>
      </c>
      <c r="O524" s="137">
        <f t="shared" si="85"/>
        <v>8</v>
      </c>
      <c r="P524" s="109" t="s">
        <v>286</v>
      </c>
      <c r="Q524" s="188">
        <v>21</v>
      </c>
      <c r="R524" s="188">
        <v>36</v>
      </c>
      <c r="S524" s="188">
        <f t="shared" si="86"/>
        <v>11</v>
      </c>
      <c r="T524" s="188">
        <v>25</v>
      </c>
      <c r="U524" s="188"/>
      <c r="V524" s="143"/>
      <c r="W524" s="143"/>
      <c r="X524" s="143"/>
      <c r="Y524" s="143"/>
      <c r="Z524" s="143"/>
      <c r="AA524" s="143"/>
      <c r="AB524" s="143"/>
      <c r="AC524" s="143"/>
      <c r="AD524" s="143"/>
      <c r="AE524" s="143"/>
      <c r="AF524" s="143"/>
      <c r="AG524" s="143"/>
      <c r="AH524" s="143"/>
      <c r="AI524" s="143"/>
      <c r="AJ524" s="143"/>
      <c r="AK524" s="143"/>
      <c r="AL524" s="143"/>
      <c r="AM524" s="143"/>
      <c r="AN524" s="143"/>
      <c r="AO524" s="143"/>
      <c r="AP524" s="143"/>
      <c r="AQ524" s="143"/>
      <c r="AR524" s="193">
        <v>12</v>
      </c>
      <c r="AS524" s="143"/>
      <c r="AT524" s="143"/>
      <c r="AU524" s="143"/>
      <c r="AV524" s="143"/>
      <c r="AW524" s="194"/>
      <c r="AX524" s="111"/>
      <c r="AY524" s="194"/>
      <c r="AZ524" s="143"/>
      <c r="BA524" s="143"/>
      <c r="BB524" s="143"/>
      <c r="BC524" s="143"/>
      <c r="BD524" s="143"/>
      <c r="BE524" s="143"/>
      <c r="BF524" s="143"/>
      <c r="BG524" s="143"/>
      <c r="BH524" s="143"/>
      <c r="BI524" s="111"/>
      <c r="BJ524" s="143"/>
      <c r="BK524" s="143"/>
      <c r="BL524" s="143"/>
      <c r="BM524" s="143"/>
      <c r="BN524" s="143"/>
      <c r="BO524" s="143"/>
      <c r="BP524" s="143"/>
      <c r="BQ524" s="143"/>
      <c r="BR524" s="143"/>
      <c r="BS524" s="143"/>
      <c r="BT524" s="143"/>
      <c r="BU524" s="135">
        <f>VLOOKUP(D524,EXPLORACION!$A$2:$P$529,15,FALSE)</f>
        <v>4959320.2527999999</v>
      </c>
      <c r="BV524" s="135">
        <f>VLOOKUP(D524,EXPLORACION!$A$2:$P$529,16,FALSE)</f>
        <v>2168762.8908000002</v>
      </c>
    </row>
    <row r="525" spans="1:74" s="123" customFormat="1" hidden="1">
      <c r="A525" s="130" t="str">
        <f t="shared" si="87"/>
        <v>IJA15P2E5M10</v>
      </c>
      <c r="B525" s="130" t="str">
        <f t="shared" si="79"/>
        <v>IJA15P2E5</v>
      </c>
      <c r="C525" s="130" t="str">
        <f t="shared" si="88"/>
        <v>IJA15P2M10</v>
      </c>
      <c r="D525" s="130" t="str">
        <f t="shared" si="83"/>
        <v>IJA15P2</v>
      </c>
      <c r="E525" s="130" t="str">
        <f t="shared" si="84"/>
        <v>IJA15</v>
      </c>
      <c r="F525" s="141" t="s">
        <v>1045</v>
      </c>
      <c r="G525" s="141">
        <v>15</v>
      </c>
      <c r="H525" s="109">
        <v>2</v>
      </c>
      <c r="I525" s="109" t="s">
        <v>8</v>
      </c>
      <c r="J525" s="109">
        <v>5</v>
      </c>
      <c r="K525" s="109">
        <v>5</v>
      </c>
      <c r="L525" s="111"/>
      <c r="M525" s="137">
        <v>10</v>
      </c>
      <c r="N525" s="133">
        <v>14</v>
      </c>
      <c r="O525" s="137">
        <f t="shared" si="85"/>
        <v>12</v>
      </c>
      <c r="P525" s="109" t="s">
        <v>1053</v>
      </c>
      <c r="Q525" s="188">
        <v>3</v>
      </c>
      <c r="R525" s="188">
        <v>34</v>
      </c>
      <c r="S525" s="188">
        <f t="shared" si="86"/>
        <v>22</v>
      </c>
      <c r="T525" s="188">
        <v>12</v>
      </c>
      <c r="U525" s="188"/>
      <c r="V525" s="143"/>
      <c r="W525" s="143"/>
      <c r="X525" s="143"/>
      <c r="Y525" s="143"/>
      <c r="Z525" s="143"/>
      <c r="AA525" s="143"/>
      <c r="AB525" s="143"/>
      <c r="AC525" s="143"/>
      <c r="AD525" s="143"/>
      <c r="AE525" s="143"/>
      <c r="AF525" s="143"/>
      <c r="AG525" s="143"/>
      <c r="AH525" s="143"/>
      <c r="AI525" s="143"/>
      <c r="AJ525" s="143"/>
      <c r="AK525" s="143"/>
      <c r="AL525" s="143"/>
      <c r="AM525" s="143"/>
      <c r="AN525" s="143"/>
      <c r="AO525" s="143"/>
      <c r="AP525" s="143"/>
      <c r="AQ525" s="143"/>
      <c r="AR525" s="193">
        <v>1</v>
      </c>
      <c r="AS525" s="143"/>
      <c r="AT525" s="143"/>
      <c r="AU525" s="143"/>
      <c r="AV525" s="143"/>
      <c r="AW525" s="194"/>
      <c r="AX525" s="111"/>
      <c r="AY525" s="194"/>
      <c r="AZ525" s="143"/>
      <c r="BA525" s="143"/>
      <c r="BB525" s="143"/>
      <c r="BC525" s="143"/>
      <c r="BD525" s="143"/>
      <c r="BE525" s="143"/>
      <c r="BF525" s="143"/>
      <c r="BG525" s="143"/>
      <c r="BH525" s="143"/>
      <c r="BI525" s="111"/>
      <c r="BJ525" s="143"/>
      <c r="BK525" s="143"/>
      <c r="BL525" s="143"/>
      <c r="BM525" s="143"/>
      <c r="BN525" s="143"/>
      <c r="BO525" s="143"/>
      <c r="BP525" s="143"/>
      <c r="BQ525" s="143"/>
      <c r="BR525" s="143"/>
      <c r="BS525" s="143"/>
      <c r="BT525" s="143"/>
      <c r="BU525" s="135">
        <f>VLOOKUP(D525,EXPLORACION!$A$2:$P$529,15,FALSE)</f>
        <v>4959320.2527999999</v>
      </c>
      <c r="BV525" s="135">
        <f>VLOOKUP(D525,EXPLORACION!$A$2:$P$529,16,FALSE)</f>
        <v>2168762.8908000002</v>
      </c>
    </row>
    <row r="526" spans="1:74" s="123" customFormat="1" hidden="1">
      <c r="A526" s="130" t="str">
        <f t="shared" si="87"/>
        <v>IJA15P2E6M14</v>
      </c>
      <c r="B526" s="130" t="str">
        <f t="shared" si="79"/>
        <v>IJA15P2E6</v>
      </c>
      <c r="C526" s="130" t="str">
        <f t="shared" si="88"/>
        <v>IJA15P2M14</v>
      </c>
      <c r="D526" s="130" t="str">
        <f t="shared" si="83"/>
        <v>IJA15P2</v>
      </c>
      <c r="E526" s="130" t="str">
        <f t="shared" si="84"/>
        <v>IJA15</v>
      </c>
      <c r="F526" s="141" t="s">
        <v>1045</v>
      </c>
      <c r="G526" s="141">
        <v>15</v>
      </c>
      <c r="H526" s="109">
        <v>2</v>
      </c>
      <c r="I526" s="109" t="s">
        <v>8</v>
      </c>
      <c r="J526" s="109">
        <v>6</v>
      </c>
      <c r="K526" s="109">
        <v>6</v>
      </c>
      <c r="L526" s="111"/>
      <c r="M526" s="137">
        <v>14</v>
      </c>
      <c r="N526" s="133">
        <v>15</v>
      </c>
      <c r="O526" s="137">
        <f t="shared" si="85"/>
        <v>14.5</v>
      </c>
      <c r="P526" s="109" t="s">
        <v>286</v>
      </c>
      <c r="Q526" s="188">
        <v>7</v>
      </c>
      <c r="R526" s="188">
        <v>41</v>
      </c>
      <c r="S526" s="188">
        <f t="shared" si="86"/>
        <v>10</v>
      </c>
      <c r="T526" s="188">
        <v>31</v>
      </c>
      <c r="U526" s="188"/>
      <c r="V526" s="143"/>
      <c r="W526" s="143"/>
      <c r="X526" s="143"/>
      <c r="Y526" s="143"/>
      <c r="Z526" s="143"/>
      <c r="AA526" s="143"/>
      <c r="AB526" s="143"/>
      <c r="AC526" s="143"/>
      <c r="AD526" s="143"/>
      <c r="AE526" s="143"/>
      <c r="AF526" s="143"/>
      <c r="AG526" s="143"/>
      <c r="AH526" s="143"/>
      <c r="AI526" s="143"/>
      <c r="AJ526" s="143"/>
      <c r="AK526" s="143"/>
      <c r="AL526" s="143"/>
      <c r="AM526" s="143"/>
      <c r="AN526" s="143"/>
      <c r="AO526" s="143"/>
      <c r="AP526" s="143"/>
      <c r="AQ526" s="143"/>
      <c r="AR526" s="193">
        <v>20</v>
      </c>
      <c r="AS526" s="143"/>
      <c r="AT526" s="143"/>
      <c r="AU526" s="143"/>
      <c r="AV526" s="143"/>
      <c r="AW526" s="194"/>
      <c r="AX526" s="111"/>
      <c r="AY526" s="194"/>
      <c r="AZ526" s="143"/>
      <c r="BA526" s="143"/>
      <c r="BB526" s="143"/>
      <c r="BC526" s="143"/>
      <c r="BD526" s="143"/>
      <c r="BE526" s="143"/>
      <c r="BF526" s="143"/>
      <c r="BG526" s="143"/>
      <c r="BH526" s="143"/>
      <c r="BI526" s="111"/>
      <c r="BJ526" s="143"/>
      <c r="BK526" s="143"/>
      <c r="BL526" s="143"/>
      <c r="BM526" s="143"/>
      <c r="BN526" s="143"/>
      <c r="BO526" s="143"/>
      <c r="BP526" s="143"/>
      <c r="BQ526" s="143"/>
      <c r="BR526" s="143"/>
      <c r="BS526" s="143"/>
      <c r="BT526" s="143"/>
      <c r="BU526" s="135">
        <f>VLOOKUP(D526,EXPLORACION!$A$2:$P$529,15,FALSE)</f>
        <v>4959320.2527999999</v>
      </c>
      <c r="BV526" s="135">
        <f>VLOOKUP(D526,EXPLORACION!$A$2:$P$529,16,FALSE)</f>
        <v>2168762.8908000002</v>
      </c>
    </row>
    <row r="527" spans="1:74" s="123" customFormat="1" hidden="1">
      <c r="A527" s="130" t="str">
        <f t="shared" si="87"/>
        <v>IJA15P3E1M0</v>
      </c>
      <c r="B527" s="130" t="str">
        <f t="shared" si="79"/>
        <v>IJA15P3E1</v>
      </c>
      <c r="C527" s="130" t="str">
        <f t="shared" si="88"/>
        <v>IJA15P3M0</v>
      </c>
      <c r="D527" s="130" t="str">
        <f t="shared" si="83"/>
        <v>IJA15P3</v>
      </c>
      <c r="E527" s="130" t="str">
        <f t="shared" si="84"/>
        <v>IJA15</v>
      </c>
      <c r="F527" s="141" t="s">
        <v>1045</v>
      </c>
      <c r="G527" s="141">
        <v>15</v>
      </c>
      <c r="H527" s="109">
        <v>3</v>
      </c>
      <c r="I527" s="109" t="s">
        <v>8</v>
      </c>
      <c r="J527" s="109">
        <v>1</v>
      </c>
      <c r="K527" s="109">
        <v>1</v>
      </c>
      <c r="L527" s="111"/>
      <c r="M527" s="137">
        <v>0</v>
      </c>
      <c r="N527" s="133">
        <v>1</v>
      </c>
      <c r="O527" s="137">
        <f t="shared" si="85"/>
        <v>0.5</v>
      </c>
      <c r="P527" s="109" t="s">
        <v>340</v>
      </c>
      <c r="Q527" s="188">
        <v>10</v>
      </c>
      <c r="R527" s="188">
        <v>26</v>
      </c>
      <c r="S527" s="188">
        <f t="shared" si="86"/>
        <v>11</v>
      </c>
      <c r="T527" s="188">
        <v>15</v>
      </c>
      <c r="U527" s="188"/>
      <c r="V527" s="143"/>
      <c r="W527" s="143"/>
      <c r="X527" s="143"/>
      <c r="Y527" s="143"/>
      <c r="Z527" s="143"/>
      <c r="AA527" s="143"/>
      <c r="AB527" s="143"/>
      <c r="AC527" s="143"/>
      <c r="AD527" s="143"/>
      <c r="AE527" s="143"/>
      <c r="AF527" s="143"/>
      <c r="AG527" s="143"/>
      <c r="AH527" s="143"/>
      <c r="AI527" s="143"/>
      <c r="AJ527" s="143"/>
      <c r="AK527" s="143"/>
      <c r="AL527" s="143"/>
      <c r="AM527" s="143"/>
      <c r="AN527" s="143"/>
      <c r="AO527" s="143"/>
      <c r="AP527" s="143"/>
      <c r="AQ527" s="143"/>
      <c r="AR527" s="193">
        <v>7</v>
      </c>
      <c r="AS527" s="143"/>
      <c r="AT527" s="143"/>
      <c r="AU527" s="143"/>
      <c r="AV527" s="143"/>
      <c r="AW527" s="194"/>
      <c r="AX527" s="111"/>
      <c r="AY527" s="194"/>
      <c r="AZ527" s="143"/>
      <c r="BA527" s="143"/>
      <c r="BB527" s="143"/>
      <c r="BC527" s="143"/>
      <c r="BD527" s="143"/>
      <c r="BE527" s="143"/>
      <c r="BF527" s="143"/>
      <c r="BG527" s="143"/>
      <c r="BH527" s="143"/>
      <c r="BI527" s="111"/>
      <c r="BJ527" s="143"/>
      <c r="BK527" s="143"/>
      <c r="BL527" s="143"/>
      <c r="BM527" s="143"/>
      <c r="BN527" s="143"/>
      <c r="BO527" s="143"/>
      <c r="BP527" s="143"/>
      <c r="BQ527" s="143"/>
      <c r="BR527" s="143"/>
      <c r="BS527" s="143"/>
      <c r="BT527" s="143"/>
      <c r="BU527" s="135">
        <f>VLOOKUP(D527,EXPLORACION!$A$2:$P$529,15,FALSE)</f>
        <v>4959320.2527999999</v>
      </c>
      <c r="BV527" s="135">
        <f>VLOOKUP(D527,EXPLORACION!$A$2:$P$529,16,FALSE)</f>
        <v>2168762.8908000002</v>
      </c>
    </row>
    <row r="528" spans="1:74" s="123" customFormat="1" hidden="1">
      <c r="A528" s="130" t="str">
        <f t="shared" si="87"/>
        <v>IJA15P3E2M2</v>
      </c>
      <c r="B528" s="130" t="str">
        <f t="shared" si="79"/>
        <v>IJA15P3E2</v>
      </c>
      <c r="C528" s="130" t="str">
        <f t="shared" si="88"/>
        <v>IJA15P3M2</v>
      </c>
      <c r="D528" s="130" t="str">
        <f t="shared" si="83"/>
        <v>IJA15P3</v>
      </c>
      <c r="E528" s="130" t="str">
        <f t="shared" si="84"/>
        <v>IJA15</v>
      </c>
      <c r="F528" s="141" t="s">
        <v>1045</v>
      </c>
      <c r="G528" s="141">
        <v>15</v>
      </c>
      <c r="H528" s="109">
        <v>3</v>
      </c>
      <c r="I528" s="109" t="s">
        <v>8</v>
      </c>
      <c r="J528" s="109">
        <v>2</v>
      </c>
      <c r="K528" s="109">
        <v>2</v>
      </c>
      <c r="L528" s="111"/>
      <c r="M528" s="137">
        <v>2</v>
      </c>
      <c r="N528" s="133">
        <v>4</v>
      </c>
      <c r="O528" s="137">
        <f t="shared" si="85"/>
        <v>3</v>
      </c>
      <c r="P528" s="109" t="s">
        <v>340</v>
      </c>
      <c r="Q528" s="188">
        <v>16</v>
      </c>
      <c r="R528" s="188">
        <v>29</v>
      </c>
      <c r="S528" s="188">
        <f t="shared" si="86"/>
        <v>15</v>
      </c>
      <c r="T528" s="188">
        <v>14</v>
      </c>
      <c r="U528" s="188"/>
      <c r="V528" s="143"/>
      <c r="W528" s="143"/>
      <c r="X528" s="143"/>
      <c r="Y528" s="143"/>
      <c r="Z528" s="143"/>
      <c r="AA528" s="143"/>
      <c r="AB528" s="143"/>
      <c r="AC528" s="143"/>
      <c r="AD528" s="143"/>
      <c r="AE528" s="143"/>
      <c r="AF528" s="143"/>
      <c r="AG528" s="143"/>
      <c r="AH528" s="143"/>
      <c r="AI528" s="143"/>
      <c r="AJ528" s="143"/>
      <c r="AK528" s="143"/>
      <c r="AL528" s="143"/>
      <c r="AM528" s="143"/>
      <c r="AN528" s="143"/>
      <c r="AO528" s="143"/>
      <c r="AP528" s="143"/>
      <c r="AQ528" s="143"/>
      <c r="AR528" s="193">
        <v>8</v>
      </c>
      <c r="AS528" s="143"/>
      <c r="AT528" s="143"/>
      <c r="AU528" s="143"/>
      <c r="AV528" s="143"/>
      <c r="AW528" s="194"/>
      <c r="AX528" s="111"/>
      <c r="AY528" s="194"/>
      <c r="AZ528" s="143"/>
      <c r="BA528" s="143"/>
      <c r="BB528" s="143"/>
      <c r="BC528" s="143"/>
      <c r="BD528" s="143"/>
      <c r="BE528" s="143"/>
      <c r="BF528" s="143"/>
      <c r="BG528" s="143"/>
      <c r="BH528" s="143"/>
      <c r="BI528" s="111"/>
      <c r="BJ528" s="143"/>
      <c r="BK528" s="143"/>
      <c r="BL528" s="143"/>
      <c r="BM528" s="143"/>
      <c r="BN528" s="143"/>
      <c r="BO528" s="143"/>
      <c r="BP528" s="143"/>
      <c r="BQ528" s="143"/>
      <c r="BR528" s="143"/>
      <c r="BS528" s="143"/>
      <c r="BT528" s="143"/>
      <c r="BU528" s="135">
        <f>VLOOKUP(D528,EXPLORACION!$A$2:$P$529,15,FALSE)</f>
        <v>4959320.2527999999</v>
      </c>
      <c r="BV528" s="135">
        <f>VLOOKUP(D528,EXPLORACION!$A$2:$P$529,16,FALSE)</f>
        <v>2168762.8908000002</v>
      </c>
    </row>
    <row r="529" spans="1:74" s="123" customFormat="1" hidden="1">
      <c r="A529" s="130" t="str">
        <f t="shared" si="87"/>
        <v>IJA15P3E3M4</v>
      </c>
      <c r="B529" s="130" t="str">
        <f t="shared" si="79"/>
        <v>IJA15P3E3</v>
      </c>
      <c r="C529" s="130" t="str">
        <f t="shared" si="88"/>
        <v>IJA15P3M4</v>
      </c>
      <c r="D529" s="130" t="str">
        <f t="shared" si="83"/>
        <v>IJA15P3</v>
      </c>
      <c r="E529" s="130" t="str">
        <f t="shared" si="84"/>
        <v>IJA15</v>
      </c>
      <c r="F529" s="141" t="s">
        <v>1045</v>
      </c>
      <c r="G529" s="141">
        <v>15</v>
      </c>
      <c r="H529" s="109">
        <v>3</v>
      </c>
      <c r="I529" s="109" t="s">
        <v>8</v>
      </c>
      <c r="J529" s="109">
        <v>3</v>
      </c>
      <c r="K529" s="109">
        <v>3</v>
      </c>
      <c r="L529" s="111"/>
      <c r="M529" s="137">
        <v>4</v>
      </c>
      <c r="N529" s="133">
        <v>6</v>
      </c>
      <c r="O529" s="137">
        <f t="shared" si="85"/>
        <v>5</v>
      </c>
      <c r="P529" s="109" t="s">
        <v>1053</v>
      </c>
      <c r="Q529" s="188">
        <v>13</v>
      </c>
      <c r="R529" s="188">
        <v>26</v>
      </c>
      <c r="S529" s="188">
        <f t="shared" si="86"/>
        <v>10</v>
      </c>
      <c r="T529" s="188">
        <v>16</v>
      </c>
      <c r="U529" s="188"/>
      <c r="V529" s="143"/>
      <c r="W529" s="143"/>
      <c r="X529" s="143"/>
      <c r="Y529" s="143"/>
      <c r="Z529" s="143"/>
      <c r="AA529" s="143"/>
      <c r="AB529" s="143"/>
      <c r="AC529" s="143"/>
      <c r="AD529" s="143"/>
      <c r="AE529" s="143"/>
      <c r="AF529" s="143"/>
      <c r="AG529" s="143"/>
      <c r="AH529" s="143"/>
      <c r="AI529" s="143"/>
      <c r="AJ529" s="143"/>
      <c r="AK529" s="143"/>
      <c r="AL529" s="143"/>
      <c r="AM529" s="143"/>
      <c r="AN529" s="143"/>
      <c r="AO529" s="143"/>
      <c r="AP529" s="143"/>
      <c r="AQ529" s="143"/>
      <c r="AR529" s="193">
        <v>4</v>
      </c>
      <c r="AS529" s="143"/>
      <c r="AT529" s="143"/>
      <c r="AU529" s="143"/>
      <c r="AV529" s="143"/>
      <c r="AW529" s="194"/>
      <c r="AX529" s="111"/>
      <c r="AY529" s="194"/>
      <c r="AZ529" s="143"/>
      <c r="BA529" s="143"/>
      <c r="BB529" s="143"/>
      <c r="BC529" s="143"/>
      <c r="BD529" s="143"/>
      <c r="BE529" s="143"/>
      <c r="BF529" s="143"/>
      <c r="BG529" s="143"/>
      <c r="BH529" s="143"/>
      <c r="BI529" s="111"/>
      <c r="BJ529" s="143"/>
      <c r="BK529" s="143"/>
      <c r="BL529" s="143"/>
      <c r="BM529" s="143"/>
      <c r="BN529" s="143"/>
      <c r="BO529" s="143"/>
      <c r="BP529" s="143"/>
      <c r="BQ529" s="143"/>
      <c r="BR529" s="143"/>
      <c r="BS529" s="143"/>
      <c r="BT529" s="143"/>
      <c r="BU529" s="135">
        <f>VLOOKUP(D529,EXPLORACION!$A$2:$P$529,15,FALSE)</f>
        <v>4959320.2527999999</v>
      </c>
      <c r="BV529" s="135">
        <f>VLOOKUP(D529,EXPLORACION!$A$2:$P$529,16,FALSE)</f>
        <v>2168762.8908000002</v>
      </c>
    </row>
    <row r="530" spans="1:74" s="123" customFormat="1" hidden="1">
      <c r="A530" s="130" t="str">
        <f t="shared" si="87"/>
        <v>IJA15P3E4M6</v>
      </c>
      <c r="B530" s="130" t="str">
        <f t="shared" si="79"/>
        <v>IJA15P3E4</v>
      </c>
      <c r="C530" s="130" t="str">
        <f t="shared" si="88"/>
        <v>IJA15P3M6</v>
      </c>
      <c r="D530" s="130" t="str">
        <f t="shared" si="83"/>
        <v>IJA15P3</v>
      </c>
      <c r="E530" s="130" t="str">
        <f t="shared" si="84"/>
        <v>IJA15</v>
      </c>
      <c r="F530" s="141" t="s">
        <v>1045</v>
      </c>
      <c r="G530" s="141">
        <v>15</v>
      </c>
      <c r="H530" s="109">
        <v>3</v>
      </c>
      <c r="I530" s="109" t="s">
        <v>8</v>
      </c>
      <c r="J530" s="109">
        <v>4</v>
      </c>
      <c r="K530" s="109">
        <v>4</v>
      </c>
      <c r="L530" s="111"/>
      <c r="M530" s="137">
        <v>6</v>
      </c>
      <c r="N530" s="133">
        <v>10</v>
      </c>
      <c r="O530" s="137">
        <f t="shared" si="85"/>
        <v>8</v>
      </c>
      <c r="P530" s="109" t="s">
        <v>340</v>
      </c>
      <c r="Q530" s="188">
        <v>15</v>
      </c>
      <c r="R530" s="188">
        <v>32</v>
      </c>
      <c r="S530" s="188">
        <f t="shared" si="86"/>
        <v>14</v>
      </c>
      <c r="T530" s="188">
        <v>18</v>
      </c>
      <c r="U530" s="188"/>
      <c r="V530" s="143"/>
      <c r="W530" s="143"/>
      <c r="X530" s="143"/>
      <c r="Y530" s="143"/>
      <c r="Z530" s="143"/>
      <c r="AA530" s="143"/>
      <c r="AB530" s="143"/>
      <c r="AC530" s="143"/>
      <c r="AD530" s="143"/>
      <c r="AE530" s="143"/>
      <c r="AF530" s="143"/>
      <c r="AG530" s="143"/>
      <c r="AH530" s="143"/>
      <c r="AI530" s="143"/>
      <c r="AJ530" s="143"/>
      <c r="AK530" s="143"/>
      <c r="AL530" s="143"/>
      <c r="AM530" s="143"/>
      <c r="AN530" s="143"/>
      <c r="AO530" s="143"/>
      <c r="AP530" s="143"/>
      <c r="AQ530" s="143"/>
      <c r="AR530" s="193">
        <v>7</v>
      </c>
      <c r="AS530" s="143"/>
      <c r="AT530" s="143"/>
      <c r="AU530" s="143"/>
      <c r="AV530" s="143"/>
      <c r="AW530" s="194"/>
      <c r="AX530" s="111"/>
      <c r="AY530" s="194"/>
      <c r="AZ530" s="143"/>
      <c r="BA530" s="143"/>
      <c r="BB530" s="143"/>
      <c r="BC530" s="143"/>
      <c r="BD530" s="143"/>
      <c r="BE530" s="143"/>
      <c r="BF530" s="143"/>
      <c r="BG530" s="143"/>
      <c r="BH530" s="143"/>
      <c r="BI530" s="111"/>
      <c r="BJ530" s="143"/>
      <c r="BK530" s="143"/>
      <c r="BL530" s="143"/>
      <c r="BM530" s="143"/>
      <c r="BN530" s="143"/>
      <c r="BO530" s="143"/>
      <c r="BP530" s="143"/>
      <c r="BQ530" s="143"/>
      <c r="BR530" s="143"/>
      <c r="BS530" s="143"/>
      <c r="BT530" s="143"/>
      <c r="BU530" s="135">
        <f>VLOOKUP(D530,EXPLORACION!$A$2:$P$529,15,FALSE)</f>
        <v>4959320.2527999999</v>
      </c>
      <c r="BV530" s="135">
        <f>VLOOKUP(D530,EXPLORACION!$A$2:$P$529,16,FALSE)</f>
        <v>2168762.8908000002</v>
      </c>
    </row>
    <row r="531" spans="1:74" s="123" customFormat="1" hidden="1">
      <c r="A531" s="130" t="str">
        <f t="shared" si="87"/>
        <v>IJA15P3E5M10</v>
      </c>
      <c r="B531" s="130" t="str">
        <f t="shared" si="79"/>
        <v>IJA15P3E5</v>
      </c>
      <c r="C531" s="130" t="str">
        <f t="shared" si="88"/>
        <v>IJA15P3M10</v>
      </c>
      <c r="D531" s="130" t="str">
        <f t="shared" si="83"/>
        <v>IJA15P3</v>
      </c>
      <c r="E531" s="130" t="str">
        <f t="shared" si="84"/>
        <v>IJA15</v>
      </c>
      <c r="F531" s="141" t="s">
        <v>1045</v>
      </c>
      <c r="G531" s="141">
        <v>15</v>
      </c>
      <c r="H531" s="109">
        <v>3</v>
      </c>
      <c r="I531" s="109" t="s">
        <v>8</v>
      </c>
      <c r="J531" s="109">
        <v>5</v>
      </c>
      <c r="K531" s="109">
        <v>5</v>
      </c>
      <c r="L531" s="111"/>
      <c r="M531" s="137">
        <v>10</v>
      </c>
      <c r="N531" s="133">
        <v>14</v>
      </c>
      <c r="O531" s="137">
        <f t="shared" si="85"/>
        <v>12</v>
      </c>
      <c r="P531" s="109" t="s">
        <v>340</v>
      </c>
      <c r="Q531" s="188">
        <v>2</v>
      </c>
      <c r="R531" s="188">
        <v>46</v>
      </c>
      <c r="S531" s="188">
        <f t="shared" si="86"/>
        <v>14</v>
      </c>
      <c r="T531" s="188">
        <v>32</v>
      </c>
      <c r="U531" s="188"/>
      <c r="V531" s="143"/>
      <c r="W531" s="143"/>
      <c r="X531" s="143"/>
      <c r="Y531" s="143"/>
      <c r="Z531" s="143"/>
      <c r="AA531" s="143"/>
      <c r="AB531" s="143"/>
      <c r="AC531" s="143"/>
      <c r="AD531" s="143"/>
      <c r="AE531" s="143"/>
      <c r="AF531" s="143"/>
      <c r="AG531" s="143"/>
      <c r="AH531" s="143"/>
      <c r="AI531" s="143"/>
      <c r="AJ531" s="143"/>
      <c r="AK531" s="143"/>
      <c r="AL531" s="143"/>
      <c r="AM531" s="143"/>
      <c r="AN531" s="143"/>
      <c r="AO531" s="143"/>
      <c r="AP531" s="143"/>
      <c r="AQ531" s="143"/>
      <c r="AR531" s="193">
        <v>6</v>
      </c>
      <c r="AS531" s="143"/>
      <c r="AT531" s="143"/>
      <c r="AU531" s="143"/>
      <c r="AV531" s="143"/>
      <c r="AW531" s="194"/>
      <c r="AX531" s="111"/>
      <c r="AY531" s="194"/>
      <c r="AZ531" s="143"/>
      <c r="BA531" s="143"/>
      <c r="BB531" s="143"/>
      <c r="BC531" s="143"/>
      <c r="BD531" s="143"/>
      <c r="BE531" s="143"/>
      <c r="BF531" s="143"/>
      <c r="BG531" s="143"/>
      <c r="BH531" s="143"/>
      <c r="BI531" s="111"/>
      <c r="BJ531" s="143"/>
      <c r="BK531" s="143"/>
      <c r="BL531" s="143"/>
      <c r="BM531" s="143"/>
      <c r="BN531" s="143"/>
      <c r="BO531" s="143"/>
      <c r="BP531" s="143"/>
      <c r="BQ531" s="143"/>
      <c r="BR531" s="143"/>
      <c r="BS531" s="143"/>
      <c r="BT531" s="143"/>
      <c r="BU531" s="135">
        <f>VLOOKUP(D531,EXPLORACION!$A$2:$P$529,15,FALSE)</f>
        <v>4959320.2527999999</v>
      </c>
      <c r="BV531" s="135">
        <f>VLOOKUP(D531,EXPLORACION!$A$2:$P$529,16,FALSE)</f>
        <v>2168762.8908000002</v>
      </c>
    </row>
    <row r="532" spans="1:74" s="123" customFormat="1" hidden="1">
      <c r="A532" s="130" t="str">
        <f t="shared" si="87"/>
        <v>IJA15P3E6M14</v>
      </c>
      <c r="B532" s="130" t="str">
        <f t="shared" si="79"/>
        <v>IJA15P3E6</v>
      </c>
      <c r="C532" s="130" t="str">
        <f t="shared" si="88"/>
        <v>IJA15P3M14</v>
      </c>
      <c r="D532" s="130" t="str">
        <f t="shared" si="83"/>
        <v>IJA15P3</v>
      </c>
      <c r="E532" s="130" t="str">
        <f t="shared" si="84"/>
        <v>IJA15</v>
      </c>
      <c r="F532" s="141" t="s">
        <v>1045</v>
      </c>
      <c r="G532" s="141">
        <v>15</v>
      </c>
      <c r="H532" s="109">
        <v>3</v>
      </c>
      <c r="I532" s="109" t="s">
        <v>8</v>
      </c>
      <c r="J532" s="109">
        <v>6</v>
      </c>
      <c r="K532" s="109">
        <v>6</v>
      </c>
      <c r="L532" s="111"/>
      <c r="M532" s="137">
        <v>14</v>
      </c>
      <c r="N532" s="133">
        <v>15</v>
      </c>
      <c r="O532" s="137">
        <f t="shared" si="85"/>
        <v>14.5</v>
      </c>
      <c r="P532" s="109" t="s">
        <v>286</v>
      </c>
      <c r="Q532" s="188">
        <v>9</v>
      </c>
      <c r="R532" s="188">
        <v>26</v>
      </c>
      <c r="S532" s="188">
        <f t="shared" si="86"/>
        <v>13</v>
      </c>
      <c r="T532" s="188">
        <v>13</v>
      </c>
      <c r="U532" s="188"/>
      <c r="V532" s="143"/>
      <c r="W532" s="143"/>
      <c r="X532" s="143"/>
      <c r="Y532" s="143"/>
      <c r="Z532" s="143"/>
      <c r="AA532" s="143"/>
      <c r="AB532" s="143"/>
      <c r="AC532" s="143"/>
      <c r="AD532" s="143"/>
      <c r="AE532" s="143"/>
      <c r="AF532" s="143"/>
      <c r="AG532" s="143"/>
      <c r="AH532" s="143"/>
      <c r="AI532" s="143"/>
      <c r="AJ532" s="143"/>
      <c r="AK532" s="143"/>
      <c r="AL532" s="143"/>
      <c r="AM532" s="143"/>
      <c r="AN532" s="143"/>
      <c r="AO532" s="143"/>
      <c r="AP532" s="143"/>
      <c r="AQ532" s="143"/>
      <c r="AR532" s="193">
        <v>15</v>
      </c>
      <c r="AS532" s="143"/>
      <c r="AT532" s="143"/>
      <c r="AU532" s="143"/>
      <c r="AV532" s="143"/>
      <c r="AW532" s="194"/>
      <c r="AX532" s="111"/>
      <c r="AY532" s="194"/>
      <c r="AZ532" s="143"/>
      <c r="BA532" s="143"/>
      <c r="BB532" s="143"/>
      <c r="BC532" s="143"/>
      <c r="BD532" s="143"/>
      <c r="BE532" s="143"/>
      <c r="BF532" s="143"/>
      <c r="BG532" s="143"/>
      <c r="BH532" s="143"/>
      <c r="BI532" s="111"/>
      <c r="BJ532" s="143"/>
      <c r="BK532" s="143"/>
      <c r="BL532" s="143"/>
      <c r="BM532" s="143"/>
      <c r="BN532" s="143"/>
      <c r="BO532" s="143"/>
      <c r="BP532" s="143"/>
      <c r="BQ532" s="143"/>
      <c r="BR532" s="143"/>
      <c r="BS532" s="143"/>
      <c r="BT532" s="143"/>
      <c r="BU532" s="135">
        <f>VLOOKUP(D532,EXPLORACION!$A$2:$P$529,15,FALSE)</f>
        <v>4959320.2527999999</v>
      </c>
      <c r="BV532" s="135">
        <f>VLOOKUP(D532,EXPLORACION!$A$2:$P$529,16,FALSE)</f>
        <v>2168762.8908000002</v>
      </c>
    </row>
    <row r="533" spans="1:74" s="123" customFormat="1" hidden="1">
      <c r="A533" s="130" t="str">
        <f t="shared" si="87"/>
        <v>IJA15P4E1M0</v>
      </c>
      <c r="B533" s="130" t="str">
        <f t="shared" si="79"/>
        <v>IJA15P4E1</v>
      </c>
      <c r="C533" s="130" t="str">
        <f t="shared" si="88"/>
        <v>IJA15P4M0</v>
      </c>
      <c r="D533" s="130" t="str">
        <f t="shared" si="83"/>
        <v>IJA15P4</v>
      </c>
      <c r="E533" s="130" t="str">
        <f t="shared" si="84"/>
        <v>IJA15</v>
      </c>
      <c r="F533" s="141" t="s">
        <v>1045</v>
      </c>
      <c r="G533" s="141">
        <v>15</v>
      </c>
      <c r="H533" s="109">
        <v>4</v>
      </c>
      <c r="I533" s="109" t="s">
        <v>8</v>
      </c>
      <c r="J533" s="109">
        <v>1</v>
      </c>
      <c r="K533" s="109">
        <v>1</v>
      </c>
      <c r="L533" s="111"/>
      <c r="M533" s="137">
        <v>0</v>
      </c>
      <c r="N533" s="133">
        <v>1</v>
      </c>
      <c r="O533" s="137">
        <f t="shared" si="85"/>
        <v>0.5</v>
      </c>
      <c r="P533" s="109" t="s">
        <v>340</v>
      </c>
      <c r="Q533" s="188">
        <v>16</v>
      </c>
      <c r="R533" s="188">
        <v>23</v>
      </c>
      <c r="S533" s="188">
        <f t="shared" si="86"/>
        <v>12</v>
      </c>
      <c r="T533" s="188">
        <v>11</v>
      </c>
      <c r="U533" s="188"/>
      <c r="V533" s="143"/>
      <c r="W533" s="143"/>
      <c r="X533" s="143"/>
      <c r="Y533" s="143"/>
      <c r="Z533" s="143"/>
      <c r="AA533" s="143"/>
      <c r="AB533" s="143"/>
      <c r="AC533" s="143"/>
      <c r="AD533" s="143"/>
      <c r="AE533" s="143"/>
      <c r="AF533" s="143"/>
      <c r="AG533" s="143"/>
      <c r="AH533" s="143"/>
      <c r="AI533" s="143"/>
      <c r="AJ533" s="143"/>
      <c r="AK533" s="143"/>
      <c r="AL533" s="143"/>
      <c r="AM533" s="143"/>
      <c r="AN533" s="143"/>
      <c r="AO533" s="143"/>
      <c r="AP533" s="143"/>
      <c r="AQ533" s="143"/>
      <c r="AR533" s="193">
        <v>11.31</v>
      </c>
      <c r="AS533" s="143"/>
      <c r="AT533" s="143"/>
      <c r="AU533" s="143"/>
      <c r="AV533" s="143"/>
      <c r="AW533" s="194"/>
      <c r="AX533" s="111"/>
      <c r="AY533" s="194"/>
      <c r="AZ533" s="143"/>
      <c r="BA533" s="143"/>
      <c r="BB533" s="143"/>
      <c r="BC533" s="143"/>
      <c r="BD533" s="143"/>
      <c r="BE533" s="143"/>
      <c r="BF533" s="143"/>
      <c r="BG533" s="143"/>
      <c r="BH533" s="143"/>
      <c r="BI533" s="111"/>
      <c r="BJ533" s="143"/>
      <c r="BK533" s="143"/>
      <c r="BL533" s="143"/>
      <c r="BM533" s="143"/>
      <c r="BN533" s="143"/>
      <c r="BO533" s="143"/>
      <c r="BP533" s="143"/>
      <c r="BQ533" s="143"/>
      <c r="BR533" s="143"/>
      <c r="BS533" s="143"/>
      <c r="BT533" s="143"/>
      <c r="BU533" s="135">
        <f>VLOOKUP(D533,EXPLORACION!$A$2:$P$529,15,FALSE)</f>
        <v>4959320.2527999999</v>
      </c>
      <c r="BV533" s="135">
        <f>VLOOKUP(D533,EXPLORACION!$A$2:$P$529,16,FALSE)</f>
        <v>2168762.8908000002</v>
      </c>
    </row>
    <row r="534" spans="1:74" s="123" customFormat="1" hidden="1">
      <c r="A534" s="130" t="str">
        <f t="shared" si="87"/>
        <v>IJA15P4E2M2</v>
      </c>
      <c r="B534" s="130" t="str">
        <f t="shared" si="79"/>
        <v>IJA15P4E2</v>
      </c>
      <c r="C534" s="130" t="str">
        <f t="shared" si="88"/>
        <v>IJA15P4M2</v>
      </c>
      <c r="D534" s="130" t="str">
        <f t="shared" si="83"/>
        <v>IJA15P4</v>
      </c>
      <c r="E534" s="130" t="str">
        <f t="shared" si="84"/>
        <v>IJA15</v>
      </c>
      <c r="F534" s="141" t="s">
        <v>1045</v>
      </c>
      <c r="G534" s="141">
        <v>15</v>
      </c>
      <c r="H534" s="109">
        <v>4</v>
      </c>
      <c r="I534" s="109" t="s">
        <v>8</v>
      </c>
      <c r="J534" s="109">
        <v>2</v>
      </c>
      <c r="K534" s="109">
        <v>2</v>
      </c>
      <c r="L534" s="111"/>
      <c r="M534" s="137">
        <v>2</v>
      </c>
      <c r="N534" s="133">
        <v>4</v>
      </c>
      <c r="O534" s="137">
        <f t="shared" si="85"/>
        <v>3</v>
      </c>
      <c r="P534" s="109" t="s">
        <v>1064</v>
      </c>
      <c r="Q534" s="188">
        <v>7</v>
      </c>
      <c r="R534" s="188">
        <v>24</v>
      </c>
      <c r="S534" s="188">
        <f t="shared" si="86"/>
        <v>10</v>
      </c>
      <c r="T534" s="188">
        <v>14</v>
      </c>
      <c r="U534" s="188"/>
      <c r="V534" s="143"/>
      <c r="W534" s="143"/>
      <c r="X534" s="143"/>
      <c r="Y534" s="143"/>
      <c r="Z534" s="143"/>
      <c r="AA534" s="143"/>
      <c r="AB534" s="143"/>
      <c r="AC534" s="143"/>
      <c r="AD534" s="143"/>
      <c r="AE534" s="143"/>
      <c r="AF534" s="143"/>
      <c r="AG534" s="143"/>
      <c r="AH534" s="143"/>
      <c r="AI534" s="143"/>
      <c r="AJ534" s="143"/>
      <c r="AK534" s="143"/>
      <c r="AL534" s="143"/>
      <c r="AM534" s="143"/>
      <c r="AN534" s="143"/>
      <c r="AO534" s="143"/>
      <c r="AP534" s="143"/>
      <c r="AQ534" s="143"/>
      <c r="AR534" s="193">
        <v>10.61</v>
      </c>
      <c r="AS534" s="143"/>
      <c r="AT534" s="143"/>
      <c r="AU534" s="143"/>
      <c r="AV534" s="143"/>
      <c r="AW534" s="194"/>
      <c r="AX534" s="111"/>
      <c r="AY534" s="194"/>
      <c r="AZ534" s="143"/>
      <c r="BA534" s="143"/>
      <c r="BB534" s="143"/>
      <c r="BC534" s="143"/>
      <c r="BD534" s="143"/>
      <c r="BE534" s="143"/>
      <c r="BF534" s="143"/>
      <c r="BG534" s="143"/>
      <c r="BH534" s="143"/>
      <c r="BI534" s="111"/>
      <c r="BJ534" s="143"/>
      <c r="BK534" s="143"/>
      <c r="BL534" s="143"/>
      <c r="BM534" s="143"/>
      <c r="BN534" s="143"/>
      <c r="BO534" s="143"/>
      <c r="BP534" s="143"/>
      <c r="BQ534" s="143"/>
      <c r="BR534" s="143"/>
      <c r="BS534" s="143"/>
      <c r="BT534" s="143"/>
      <c r="BU534" s="135">
        <f>VLOOKUP(D534,EXPLORACION!$A$2:$P$529,15,FALSE)</f>
        <v>4959320.2527999999</v>
      </c>
      <c r="BV534" s="135">
        <f>VLOOKUP(D534,EXPLORACION!$A$2:$P$529,16,FALSE)</f>
        <v>2168762.8908000002</v>
      </c>
    </row>
    <row r="535" spans="1:74" s="123" customFormat="1" hidden="1">
      <c r="A535" s="130" t="str">
        <f t="shared" si="87"/>
        <v>IJA15P4E3M4</v>
      </c>
      <c r="B535" s="130" t="str">
        <f t="shared" si="79"/>
        <v>IJA15P4E3</v>
      </c>
      <c r="C535" s="130" t="str">
        <f t="shared" si="88"/>
        <v>IJA15P4M4</v>
      </c>
      <c r="D535" s="130" t="str">
        <f t="shared" si="83"/>
        <v>IJA15P4</v>
      </c>
      <c r="E535" s="130" t="str">
        <f t="shared" si="84"/>
        <v>IJA15</v>
      </c>
      <c r="F535" s="141" t="s">
        <v>1045</v>
      </c>
      <c r="G535" s="141">
        <v>15</v>
      </c>
      <c r="H535" s="109">
        <v>4</v>
      </c>
      <c r="I535" s="109" t="s">
        <v>8</v>
      </c>
      <c r="J535" s="109">
        <v>3</v>
      </c>
      <c r="K535" s="109">
        <v>3</v>
      </c>
      <c r="L535" s="111"/>
      <c r="M535" s="137">
        <v>4</v>
      </c>
      <c r="N535" s="133">
        <v>6</v>
      </c>
      <c r="O535" s="137">
        <f t="shared" si="85"/>
        <v>5</v>
      </c>
      <c r="P535" s="109" t="s">
        <v>1053</v>
      </c>
      <c r="Q535" s="188">
        <v>5</v>
      </c>
      <c r="R535" s="188">
        <v>32</v>
      </c>
      <c r="S535" s="188">
        <f t="shared" si="86"/>
        <v>15</v>
      </c>
      <c r="T535" s="188">
        <v>17</v>
      </c>
      <c r="U535" s="188"/>
      <c r="V535" s="143"/>
      <c r="W535" s="143"/>
      <c r="X535" s="143"/>
      <c r="Y535" s="143"/>
      <c r="Z535" s="143"/>
      <c r="AA535" s="143"/>
      <c r="AB535" s="143"/>
      <c r="AC535" s="143"/>
      <c r="AD535" s="143"/>
      <c r="AE535" s="143"/>
      <c r="AF535" s="143"/>
      <c r="AG535" s="143"/>
      <c r="AH535" s="143"/>
      <c r="AI535" s="143"/>
      <c r="AJ535" s="143"/>
      <c r="AK535" s="143"/>
      <c r="AL535" s="143"/>
      <c r="AM535" s="143"/>
      <c r="AN535" s="143"/>
      <c r="AO535" s="143"/>
      <c r="AP535" s="143"/>
      <c r="AQ535" s="143"/>
      <c r="AR535" s="193">
        <v>4.42</v>
      </c>
      <c r="AS535" s="143"/>
      <c r="AT535" s="143"/>
      <c r="AU535" s="143"/>
      <c r="AV535" s="143"/>
      <c r="AW535" s="194"/>
      <c r="AX535" s="111"/>
      <c r="AY535" s="194"/>
      <c r="AZ535" s="143"/>
      <c r="BA535" s="143"/>
      <c r="BB535" s="143"/>
      <c r="BC535" s="143"/>
      <c r="BD535" s="143"/>
      <c r="BE535" s="143"/>
      <c r="BF535" s="143"/>
      <c r="BG535" s="143"/>
      <c r="BH535" s="143"/>
      <c r="BI535" s="111"/>
      <c r="BJ535" s="143"/>
      <c r="BK535" s="143"/>
      <c r="BL535" s="143"/>
      <c r="BM535" s="143"/>
      <c r="BN535" s="143"/>
      <c r="BO535" s="143"/>
      <c r="BP535" s="143"/>
      <c r="BQ535" s="143"/>
      <c r="BR535" s="143"/>
      <c r="BS535" s="143"/>
      <c r="BT535" s="143"/>
      <c r="BU535" s="135">
        <f>VLOOKUP(D535,EXPLORACION!$A$2:$P$529,15,FALSE)</f>
        <v>4959320.2527999999</v>
      </c>
      <c r="BV535" s="135">
        <f>VLOOKUP(D535,EXPLORACION!$A$2:$P$529,16,FALSE)</f>
        <v>2168762.8908000002</v>
      </c>
    </row>
    <row r="536" spans="1:74" s="123" customFormat="1" hidden="1">
      <c r="A536" s="130" t="str">
        <f t="shared" si="87"/>
        <v>IJA15P4E4M6</v>
      </c>
      <c r="B536" s="130" t="str">
        <f t="shared" si="79"/>
        <v>IJA15P4E4</v>
      </c>
      <c r="C536" s="130" t="str">
        <f t="shared" si="88"/>
        <v>IJA15P4M6</v>
      </c>
      <c r="D536" s="130" t="str">
        <f t="shared" si="83"/>
        <v>IJA15P4</v>
      </c>
      <c r="E536" s="130" t="str">
        <f t="shared" si="84"/>
        <v>IJA15</v>
      </c>
      <c r="F536" s="141" t="s">
        <v>1045</v>
      </c>
      <c r="G536" s="141">
        <v>15</v>
      </c>
      <c r="H536" s="109">
        <v>4</v>
      </c>
      <c r="I536" s="109" t="s">
        <v>8</v>
      </c>
      <c r="J536" s="109">
        <v>4</v>
      </c>
      <c r="K536" s="109">
        <v>4</v>
      </c>
      <c r="L536" s="111"/>
      <c r="M536" s="137">
        <v>6</v>
      </c>
      <c r="N536" s="133">
        <v>10</v>
      </c>
      <c r="O536" s="137">
        <f t="shared" si="85"/>
        <v>8</v>
      </c>
      <c r="P536" s="109" t="s">
        <v>286</v>
      </c>
      <c r="Q536" s="188">
        <v>12</v>
      </c>
      <c r="R536" s="188">
        <v>30</v>
      </c>
      <c r="S536" s="188">
        <f t="shared" si="86"/>
        <v>17</v>
      </c>
      <c r="T536" s="188">
        <v>13</v>
      </c>
      <c r="U536" s="188"/>
      <c r="V536" s="143"/>
      <c r="W536" s="143"/>
      <c r="X536" s="143"/>
      <c r="Y536" s="143"/>
      <c r="Z536" s="143"/>
      <c r="AA536" s="143"/>
      <c r="AB536" s="143"/>
      <c r="AC536" s="143"/>
      <c r="AD536" s="143"/>
      <c r="AE536" s="143"/>
      <c r="AF536" s="143"/>
      <c r="AG536" s="143"/>
      <c r="AH536" s="143"/>
      <c r="AI536" s="143"/>
      <c r="AJ536" s="143"/>
      <c r="AK536" s="143"/>
      <c r="AL536" s="143"/>
      <c r="AM536" s="143"/>
      <c r="AN536" s="143"/>
      <c r="AO536" s="143"/>
      <c r="AP536" s="143"/>
      <c r="AQ536" s="143"/>
      <c r="AR536" s="193">
        <v>19.850000000000001</v>
      </c>
      <c r="AS536" s="143"/>
      <c r="AT536" s="143"/>
      <c r="AU536" s="143"/>
      <c r="AV536" s="143"/>
      <c r="AW536" s="194"/>
      <c r="AX536" s="111"/>
      <c r="AY536" s="194"/>
      <c r="AZ536" s="143"/>
      <c r="BA536" s="143"/>
      <c r="BB536" s="143"/>
      <c r="BC536" s="143"/>
      <c r="BD536" s="143"/>
      <c r="BE536" s="143"/>
      <c r="BF536" s="143"/>
      <c r="BG536" s="143"/>
      <c r="BH536" s="143"/>
      <c r="BI536" s="111"/>
      <c r="BJ536" s="143"/>
      <c r="BK536" s="143"/>
      <c r="BL536" s="143"/>
      <c r="BM536" s="143"/>
      <c r="BN536" s="143"/>
      <c r="BO536" s="143"/>
      <c r="BP536" s="143"/>
      <c r="BQ536" s="143"/>
      <c r="BR536" s="143"/>
      <c r="BS536" s="143"/>
      <c r="BT536" s="143"/>
      <c r="BU536" s="135">
        <f>VLOOKUP(D536,EXPLORACION!$A$2:$P$529,15,FALSE)</f>
        <v>4959320.2527999999</v>
      </c>
      <c r="BV536" s="135">
        <f>VLOOKUP(D536,EXPLORACION!$A$2:$P$529,16,FALSE)</f>
        <v>2168762.8908000002</v>
      </c>
    </row>
    <row r="537" spans="1:74" s="123" customFormat="1" hidden="1">
      <c r="A537" s="130" t="str">
        <f t="shared" si="87"/>
        <v>IJA15P4E5M10</v>
      </c>
      <c r="B537" s="130" t="str">
        <f t="shared" si="79"/>
        <v>IJA15P4E5</v>
      </c>
      <c r="C537" s="130" t="str">
        <f t="shared" si="88"/>
        <v>IJA15P4M10</v>
      </c>
      <c r="D537" s="130" t="str">
        <f t="shared" si="83"/>
        <v>IJA15P4</v>
      </c>
      <c r="E537" s="130" t="str">
        <f t="shared" si="84"/>
        <v>IJA15</v>
      </c>
      <c r="F537" s="141" t="s">
        <v>1045</v>
      </c>
      <c r="G537" s="141">
        <v>15</v>
      </c>
      <c r="H537" s="109">
        <v>4</v>
      </c>
      <c r="I537" s="109" t="s">
        <v>8</v>
      </c>
      <c r="J537" s="109">
        <v>5</v>
      </c>
      <c r="K537" s="109">
        <v>5</v>
      </c>
      <c r="L537" s="111"/>
      <c r="M537" s="137">
        <v>10</v>
      </c>
      <c r="N537" s="133">
        <v>14</v>
      </c>
      <c r="O537" s="137">
        <f t="shared" si="85"/>
        <v>12</v>
      </c>
      <c r="P537" s="109" t="s">
        <v>286</v>
      </c>
      <c r="Q537" s="188">
        <v>3</v>
      </c>
      <c r="R537" s="188">
        <v>33</v>
      </c>
      <c r="S537" s="188">
        <f t="shared" si="86"/>
        <v>10</v>
      </c>
      <c r="T537" s="188">
        <v>23</v>
      </c>
      <c r="U537" s="188"/>
      <c r="V537" s="143"/>
      <c r="W537" s="143"/>
      <c r="X537" s="143"/>
      <c r="Y537" s="143"/>
      <c r="Z537" s="143"/>
      <c r="AA537" s="143"/>
      <c r="AB537" s="143"/>
      <c r="AC537" s="143"/>
      <c r="AD537" s="143"/>
      <c r="AE537" s="143"/>
      <c r="AF537" s="143"/>
      <c r="AG537" s="143"/>
      <c r="AH537" s="143"/>
      <c r="AI537" s="143"/>
      <c r="AJ537" s="143"/>
      <c r="AK537" s="143"/>
      <c r="AL537" s="143"/>
      <c r="AM537" s="143"/>
      <c r="AN537" s="143"/>
      <c r="AO537" s="143"/>
      <c r="AP537" s="143"/>
      <c r="AQ537" s="143"/>
      <c r="AR537" s="193">
        <v>24.4</v>
      </c>
      <c r="AS537" s="143"/>
      <c r="AT537" s="143"/>
      <c r="AU537" s="143"/>
      <c r="AV537" s="143"/>
      <c r="AW537" s="194"/>
      <c r="AX537" s="111"/>
      <c r="AY537" s="194"/>
      <c r="AZ537" s="143"/>
      <c r="BA537" s="143"/>
      <c r="BB537" s="143"/>
      <c r="BC537" s="143"/>
      <c r="BD537" s="143"/>
      <c r="BE537" s="143"/>
      <c r="BF537" s="143"/>
      <c r="BG537" s="143"/>
      <c r="BH537" s="143"/>
      <c r="BI537" s="111"/>
      <c r="BJ537" s="143"/>
      <c r="BK537" s="143"/>
      <c r="BL537" s="143"/>
      <c r="BM537" s="143"/>
      <c r="BN537" s="143"/>
      <c r="BO537" s="143"/>
      <c r="BP537" s="143"/>
      <c r="BQ537" s="143"/>
      <c r="BR537" s="143"/>
      <c r="BS537" s="143"/>
      <c r="BT537" s="143"/>
      <c r="BU537" s="135">
        <f>VLOOKUP(D537,EXPLORACION!$A$2:$P$529,15,FALSE)</f>
        <v>4959320.2527999999</v>
      </c>
      <c r="BV537" s="135">
        <f>VLOOKUP(D537,EXPLORACION!$A$2:$P$529,16,FALSE)</f>
        <v>2168762.8908000002</v>
      </c>
    </row>
    <row r="538" spans="1:74" s="123" customFormat="1" hidden="1">
      <c r="A538" s="130" t="str">
        <f t="shared" si="87"/>
        <v>IJA15P4E6M14</v>
      </c>
      <c r="B538" s="130" t="str">
        <f t="shared" si="79"/>
        <v>IJA15P4E6</v>
      </c>
      <c r="C538" s="130" t="str">
        <f t="shared" si="88"/>
        <v>IJA15P4M14</v>
      </c>
      <c r="D538" s="130" t="str">
        <f t="shared" si="83"/>
        <v>IJA15P4</v>
      </c>
      <c r="E538" s="130" t="str">
        <f t="shared" si="84"/>
        <v>IJA15</v>
      </c>
      <c r="F538" s="141" t="s">
        <v>1045</v>
      </c>
      <c r="G538" s="141">
        <v>15</v>
      </c>
      <c r="H538" s="109">
        <v>4</v>
      </c>
      <c r="I538" s="109" t="s">
        <v>8</v>
      </c>
      <c r="J538" s="109">
        <v>6</v>
      </c>
      <c r="K538" s="109">
        <v>6</v>
      </c>
      <c r="L538" s="111"/>
      <c r="M538" s="137">
        <v>14</v>
      </c>
      <c r="N538" s="133">
        <v>15</v>
      </c>
      <c r="O538" s="137">
        <f t="shared" si="85"/>
        <v>14.5</v>
      </c>
      <c r="P538" s="109" t="s">
        <v>286</v>
      </c>
      <c r="Q538" s="188">
        <v>9</v>
      </c>
      <c r="R538" s="188">
        <v>20</v>
      </c>
      <c r="S538" s="188">
        <f t="shared" si="86"/>
        <v>10</v>
      </c>
      <c r="T538" s="188">
        <v>10</v>
      </c>
      <c r="U538" s="188"/>
      <c r="V538" s="143"/>
      <c r="W538" s="143"/>
      <c r="X538" s="143"/>
      <c r="Y538" s="143"/>
      <c r="Z538" s="143"/>
      <c r="AA538" s="143"/>
      <c r="AB538" s="143"/>
      <c r="AC538" s="143"/>
      <c r="AD538" s="143"/>
      <c r="AE538" s="143"/>
      <c r="AF538" s="143"/>
      <c r="AG538" s="143"/>
      <c r="AH538" s="143"/>
      <c r="AI538" s="143"/>
      <c r="AJ538" s="143"/>
      <c r="AK538" s="143"/>
      <c r="AL538" s="143"/>
      <c r="AM538" s="143"/>
      <c r="AN538" s="143"/>
      <c r="AO538" s="143"/>
      <c r="AP538" s="143"/>
      <c r="AQ538" s="143"/>
      <c r="AR538" s="193">
        <v>16.350000000000001</v>
      </c>
      <c r="AS538" s="143"/>
      <c r="AT538" s="143"/>
      <c r="AU538" s="143"/>
      <c r="AV538" s="143"/>
      <c r="AW538" s="194"/>
      <c r="AX538" s="111"/>
      <c r="AY538" s="194"/>
      <c r="AZ538" s="143"/>
      <c r="BA538" s="143"/>
      <c r="BB538" s="143"/>
      <c r="BC538" s="143"/>
      <c r="BD538" s="143"/>
      <c r="BE538" s="143"/>
      <c r="BF538" s="143"/>
      <c r="BG538" s="143"/>
      <c r="BH538" s="143"/>
      <c r="BI538" s="111"/>
      <c r="BJ538" s="143"/>
      <c r="BK538" s="143"/>
      <c r="BL538" s="143"/>
      <c r="BM538" s="143"/>
      <c r="BN538" s="143"/>
      <c r="BO538" s="143"/>
      <c r="BP538" s="143"/>
      <c r="BQ538" s="143"/>
      <c r="BR538" s="143"/>
      <c r="BS538" s="143"/>
      <c r="BT538" s="143"/>
      <c r="BU538" s="135">
        <f>VLOOKUP(D538,EXPLORACION!$A$2:$P$529,15,FALSE)</f>
        <v>4959320.2527999999</v>
      </c>
      <c r="BV538" s="135">
        <f>VLOOKUP(D538,EXPLORACION!$A$2:$P$529,16,FALSE)</f>
        <v>2168762.8908000002</v>
      </c>
    </row>
    <row r="539" spans="1:74" s="123" customFormat="1" hidden="1">
      <c r="A539" s="130" t="str">
        <f t="shared" si="87"/>
        <v>AUS16P1E1M0</v>
      </c>
      <c r="B539" s="130" t="str">
        <f t="shared" ref="B539:B568" si="89">CONCATENATE(F539,G539,I539,H539,"E",K539)</f>
        <v>AUS16P1E1</v>
      </c>
      <c r="C539" s="130" t="str">
        <f t="shared" si="88"/>
        <v>AUS16P1M0</v>
      </c>
      <c r="D539" s="130" t="str">
        <f t="shared" si="83"/>
        <v>AUS16P1</v>
      </c>
      <c r="E539" s="130" t="str">
        <f t="shared" si="84"/>
        <v>AUS16</v>
      </c>
      <c r="F539" s="141" t="s">
        <v>273</v>
      </c>
      <c r="G539" s="141">
        <v>16</v>
      </c>
      <c r="H539" s="141">
        <v>1</v>
      </c>
      <c r="I539" s="141" t="s">
        <v>8</v>
      </c>
      <c r="J539" s="111">
        <v>1</v>
      </c>
      <c r="K539" s="141">
        <v>1</v>
      </c>
      <c r="L539" s="111"/>
      <c r="M539" s="191">
        <v>0</v>
      </c>
      <c r="N539" s="192">
        <v>0.5</v>
      </c>
      <c r="O539" s="137">
        <f t="shared" si="85"/>
        <v>0.25</v>
      </c>
      <c r="P539" s="141" t="s">
        <v>1091</v>
      </c>
      <c r="Q539" s="188">
        <v>16.899999999999999</v>
      </c>
      <c r="R539" s="188">
        <v>43</v>
      </c>
      <c r="S539" s="188">
        <v>18</v>
      </c>
      <c r="T539" s="188">
        <f t="shared" ref="T539:T556" si="90">R539-S539</f>
        <v>25</v>
      </c>
      <c r="U539" s="188"/>
      <c r="V539" s="143"/>
      <c r="W539" s="143"/>
      <c r="X539" s="143"/>
      <c r="Y539" s="143"/>
      <c r="Z539" s="143"/>
      <c r="AA539" s="143"/>
      <c r="AB539" s="143"/>
      <c r="AC539" s="143"/>
      <c r="AD539" s="143"/>
      <c r="AE539" s="143"/>
      <c r="AF539" s="143"/>
      <c r="AG539" s="143"/>
      <c r="AH539" s="143"/>
      <c r="AI539" s="143"/>
      <c r="AJ539" s="143"/>
      <c r="AK539" s="143"/>
      <c r="AL539" s="143"/>
      <c r="AM539" s="143"/>
      <c r="AN539" s="143"/>
      <c r="AO539" s="143"/>
      <c r="AP539" s="143">
        <v>100</v>
      </c>
      <c r="AQ539" s="143"/>
      <c r="AR539" s="193">
        <v>84.3</v>
      </c>
      <c r="AS539" s="143"/>
      <c r="AT539" s="143"/>
      <c r="AU539" s="143"/>
      <c r="AV539" s="143"/>
      <c r="AW539" s="194"/>
      <c r="AX539" s="111"/>
      <c r="AY539" s="194"/>
      <c r="AZ539" s="143"/>
      <c r="BA539" s="143"/>
      <c r="BB539" s="143"/>
      <c r="BC539" s="143"/>
      <c r="BD539" s="143"/>
      <c r="BE539" s="143"/>
      <c r="BF539" s="143"/>
      <c r="BG539" s="143"/>
      <c r="BH539" s="143"/>
      <c r="BI539" s="111"/>
      <c r="BJ539" s="143"/>
      <c r="BK539" s="143"/>
      <c r="BL539" s="143"/>
      <c r="BM539" s="143"/>
      <c r="BN539" s="143"/>
      <c r="BO539" s="143"/>
      <c r="BP539" s="143"/>
      <c r="BQ539" s="143"/>
      <c r="BR539" s="143"/>
      <c r="BS539" s="143"/>
      <c r="BT539" s="143"/>
      <c r="BU539" s="135">
        <f>VLOOKUP(D539,EXPLORACION!$A$2:$P$529,15,FALSE)</f>
        <v>4962953.9058999997</v>
      </c>
      <c r="BV539" s="135">
        <f>VLOOKUP(D539,EXPLORACION!$A$2:$P$529,16,FALSE)</f>
        <v>2172942.9145999998</v>
      </c>
    </row>
    <row r="540" spans="1:74" s="123" customFormat="1" hidden="1">
      <c r="A540" s="130" t="str">
        <f t="shared" si="87"/>
        <v>AUS16P1E2M0.5</v>
      </c>
      <c r="B540" s="130" t="str">
        <f t="shared" si="89"/>
        <v>AUS16P1E2</v>
      </c>
      <c r="C540" s="130" t="str">
        <f t="shared" si="88"/>
        <v>AUS16P1M0.5</v>
      </c>
      <c r="D540" s="130" t="str">
        <f t="shared" si="83"/>
        <v>AUS16P1</v>
      </c>
      <c r="E540" s="130" t="str">
        <f t="shared" si="84"/>
        <v>AUS16</v>
      </c>
      <c r="F540" s="141" t="s">
        <v>273</v>
      </c>
      <c r="G540" s="141">
        <v>16</v>
      </c>
      <c r="H540" s="141">
        <v>1</v>
      </c>
      <c r="I540" s="141" t="s">
        <v>8</v>
      </c>
      <c r="J540" s="111">
        <v>2</v>
      </c>
      <c r="K540" s="141">
        <v>2</v>
      </c>
      <c r="L540" s="111"/>
      <c r="M540" s="191">
        <v>0.5</v>
      </c>
      <c r="N540" s="192">
        <v>0.8</v>
      </c>
      <c r="O540" s="137">
        <f t="shared" si="85"/>
        <v>0.65</v>
      </c>
      <c r="P540" s="141" t="s">
        <v>1092</v>
      </c>
      <c r="Q540" s="188">
        <v>21.8</v>
      </c>
      <c r="R540" s="188">
        <v>52</v>
      </c>
      <c r="S540" s="188">
        <v>20</v>
      </c>
      <c r="T540" s="188">
        <f t="shared" si="90"/>
        <v>32</v>
      </c>
      <c r="U540" s="188"/>
      <c r="V540" s="143"/>
      <c r="W540" s="143"/>
      <c r="X540" s="143"/>
      <c r="Y540" s="143"/>
      <c r="Z540" s="143"/>
      <c r="AA540" s="143"/>
      <c r="AB540" s="143"/>
      <c r="AC540" s="143"/>
      <c r="AD540" s="143"/>
      <c r="AE540" s="143"/>
      <c r="AF540" s="143"/>
      <c r="AG540" s="143"/>
      <c r="AH540" s="143"/>
      <c r="AI540" s="143"/>
      <c r="AJ540" s="143"/>
      <c r="AK540" s="143"/>
      <c r="AL540" s="143"/>
      <c r="AM540" s="143"/>
      <c r="AN540" s="143"/>
      <c r="AO540" s="143"/>
      <c r="AP540" s="143">
        <v>100</v>
      </c>
      <c r="AQ540" s="143"/>
      <c r="AR540" s="193">
        <v>87.2</v>
      </c>
      <c r="AS540" s="143"/>
      <c r="AT540" s="143"/>
      <c r="AU540" s="143"/>
      <c r="AV540" s="143"/>
      <c r="AW540" s="194"/>
      <c r="AX540" s="111"/>
      <c r="AY540" s="194"/>
      <c r="AZ540" s="143"/>
      <c r="BA540" s="143"/>
      <c r="BB540" s="143"/>
      <c r="BC540" s="143"/>
      <c r="BD540" s="143"/>
      <c r="BE540" s="143"/>
      <c r="BF540" s="143"/>
      <c r="BG540" s="143"/>
      <c r="BH540" s="143"/>
      <c r="BI540" s="111"/>
      <c r="BJ540" s="143"/>
      <c r="BK540" s="143"/>
      <c r="BL540" s="143"/>
      <c r="BM540" s="143"/>
      <c r="BN540" s="143"/>
      <c r="BO540" s="143"/>
      <c r="BP540" s="143"/>
      <c r="BQ540" s="143"/>
      <c r="BR540" s="143"/>
      <c r="BS540" s="143"/>
      <c r="BT540" s="143"/>
      <c r="BU540" s="135">
        <f>VLOOKUP(D540,EXPLORACION!$A$2:$P$529,15,FALSE)</f>
        <v>4962953.9058999997</v>
      </c>
      <c r="BV540" s="135">
        <f>VLOOKUP(D540,EXPLORACION!$A$2:$P$529,16,FALSE)</f>
        <v>2172942.9145999998</v>
      </c>
    </row>
    <row r="541" spans="1:74" s="123" customFormat="1" hidden="1">
      <c r="A541" s="130" t="str">
        <f t="shared" si="87"/>
        <v>AUS16P1E3M0.8</v>
      </c>
      <c r="B541" s="130" t="str">
        <f t="shared" si="89"/>
        <v>AUS16P1E3</v>
      </c>
      <c r="C541" s="130" t="str">
        <f t="shared" si="88"/>
        <v>AUS16P1M0.8</v>
      </c>
      <c r="D541" s="130" t="str">
        <f t="shared" si="83"/>
        <v>AUS16P1</v>
      </c>
      <c r="E541" s="130" t="str">
        <f t="shared" si="84"/>
        <v>AUS16</v>
      </c>
      <c r="F541" s="141" t="s">
        <v>273</v>
      </c>
      <c r="G541" s="141">
        <v>16</v>
      </c>
      <c r="H541" s="141">
        <v>1</v>
      </c>
      <c r="I541" s="141" t="s">
        <v>8</v>
      </c>
      <c r="J541" s="111">
        <v>3</v>
      </c>
      <c r="K541" s="141">
        <v>3</v>
      </c>
      <c r="L541" s="111"/>
      <c r="M541" s="191">
        <v>0.8</v>
      </c>
      <c r="N541" s="192">
        <v>2.8</v>
      </c>
      <c r="O541" s="137">
        <f t="shared" si="85"/>
        <v>1.7999999999999998</v>
      </c>
      <c r="P541" s="141" t="s">
        <v>1092</v>
      </c>
      <c r="Q541" s="188">
        <v>27.8</v>
      </c>
      <c r="R541" s="188">
        <v>55</v>
      </c>
      <c r="S541" s="188">
        <v>24</v>
      </c>
      <c r="T541" s="188">
        <f t="shared" si="90"/>
        <v>31</v>
      </c>
      <c r="U541" s="188"/>
      <c r="V541" s="143"/>
      <c r="W541" s="143"/>
      <c r="X541" s="143"/>
      <c r="Y541" s="143"/>
      <c r="Z541" s="143"/>
      <c r="AA541" s="143"/>
      <c r="AB541" s="143"/>
      <c r="AC541" s="143"/>
      <c r="AD541" s="143"/>
      <c r="AE541" s="143"/>
      <c r="AF541" s="143"/>
      <c r="AG541" s="143"/>
      <c r="AH541" s="143"/>
      <c r="AI541" s="143"/>
      <c r="AJ541" s="143"/>
      <c r="AK541" s="143"/>
      <c r="AL541" s="143"/>
      <c r="AM541" s="143"/>
      <c r="AN541" s="143"/>
      <c r="AO541" s="143"/>
      <c r="AP541" s="143"/>
      <c r="AQ541" s="143"/>
      <c r="AR541" s="193"/>
      <c r="AS541" s="143"/>
      <c r="AT541" s="143"/>
      <c r="AU541" s="143"/>
      <c r="AV541" s="143"/>
      <c r="AW541" s="194"/>
      <c r="AX541" s="111"/>
      <c r="AY541" s="194"/>
      <c r="AZ541" s="143"/>
      <c r="BA541" s="143"/>
      <c r="BB541" s="143"/>
      <c r="BC541" s="143"/>
      <c r="BD541" s="143"/>
      <c r="BE541" s="143"/>
      <c r="BF541" s="143"/>
      <c r="BG541" s="143"/>
      <c r="BH541" s="143"/>
      <c r="BI541" s="111"/>
      <c r="BJ541" s="143"/>
      <c r="BK541" s="143"/>
      <c r="BL541" s="143"/>
      <c r="BM541" s="143"/>
      <c r="BN541" s="143"/>
      <c r="BO541" s="143"/>
      <c r="BP541" s="143"/>
      <c r="BQ541" s="143"/>
      <c r="BR541" s="143"/>
      <c r="BS541" s="143"/>
      <c r="BT541" s="143"/>
      <c r="BU541" s="135">
        <f>VLOOKUP(D541,EXPLORACION!$A$2:$P$529,15,FALSE)</f>
        <v>4962953.9058999997</v>
      </c>
      <c r="BV541" s="135">
        <f>VLOOKUP(D541,EXPLORACION!$A$2:$P$529,16,FALSE)</f>
        <v>2172942.9145999998</v>
      </c>
    </row>
    <row r="542" spans="1:74" s="123" customFormat="1" hidden="1">
      <c r="A542" s="130" t="str">
        <f t="shared" si="87"/>
        <v>AUS16P1E4M2.8</v>
      </c>
      <c r="B542" s="130" t="str">
        <f t="shared" si="89"/>
        <v>AUS16P1E4</v>
      </c>
      <c r="C542" s="130" t="str">
        <f t="shared" si="88"/>
        <v>AUS16P1M2.8</v>
      </c>
      <c r="D542" s="130" t="str">
        <f t="shared" si="83"/>
        <v>AUS16P1</v>
      </c>
      <c r="E542" s="130" t="str">
        <f t="shared" si="84"/>
        <v>AUS16</v>
      </c>
      <c r="F542" s="141" t="s">
        <v>273</v>
      </c>
      <c r="G542" s="141">
        <v>16</v>
      </c>
      <c r="H542" s="141">
        <v>1</v>
      </c>
      <c r="I542" s="141" t="s">
        <v>8</v>
      </c>
      <c r="J542" s="111">
        <v>4</v>
      </c>
      <c r="K542" s="141">
        <v>4</v>
      </c>
      <c r="L542" s="111"/>
      <c r="M542" s="191">
        <v>2.8</v>
      </c>
      <c r="N542" s="192">
        <v>3.4</v>
      </c>
      <c r="O542" s="137">
        <f t="shared" si="85"/>
        <v>3.0999999999999996</v>
      </c>
      <c r="P542" s="141" t="s">
        <v>1091</v>
      </c>
      <c r="Q542" s="188">
        <v>26.9</v>
      </c>
      <c r="R542" s="188">
        <v>42</v>
      </c>
      <c r="S542" s="188">
        <v>16</v>
      </c>
      <c r="T542" s="188">
        <f t="shared" si="90"/>
        <v>26</v>
      </c>
      <c r="U542" s="188"/>
      <c r="V542" s="143"/>
      <c r="W542" s="143"/>
      <c r="X542" s="143"/>
      <c r="Y542" s="143"/>
      <c r="Z542" s="143"/>
      <c r="AA542" s="143"/>
      <c r="AB542" s="143"/>
      <c r="AC542" s="143"/>
      <c r="AD542" s="143"/>
      <c r="AE542" s="143"/>
      <c r="AF542" s="143"/>
      <c r="AG542" s="143"/>
      <c r="AH542" s="143"/>
      <c r="AI542" s="143"/>
      <c r="AJ542" s="143"/>
      <c r="AK542" s="143"/>
      <c r="AL542" s="143"/>
      <c r="AM542" s="143"/>
      <c r="AN542" s="143"/>
      <c r="AO542" s="143"/>
      <c r="AP542" s="143"/>
      <c r="AQ542" s="143"/>
      <c r="AR542" s="193"/>
      <c r="AS542" s="143"/>
      <c r="AT542" s="143"/>
      <c r="AU542" s="143"/>
      <c r="AV542" s="143"/>
      <c r="AW542" s="194"/>
      <c r="AX542" s="111"/>
      <c r="AY542" s="194"/>
      <c r="AZ542" s="143"/>
      <c r="BA542" s="143"/>
      <c r="BB542" s="143"/>
      <c r="BC542" s="143"/>
      <c r="BD542" s="143"/>
      <c r="BE542" s="143"/>
      <c r="BF542" s="143"/>
      <c r="BG542" s="143"/>
      <c r="BH542" s="143"/>
      <c r="BI542" s="111"/>
      <c r="BJ542" s="143"/>
      <c r="BK542" s="143"/>
      <c r="BL542" s="143"/>
      <c r="BM542" s="143"/>
      <c r="BN542" s="143"/>
      <c r="BO542" s="143"/>
      <c r="BP542" s="143"/>
      <c r="BQ542" s="143"/>
      <c r="BR542" s="143"/>
      <c r="BS542" s="143"/>
      <c r="BT542" s="143"/>
      <c r="BU542" s="135">
        <f>VLOOKUP(D542,EXPLORACION!$A$2:$P$529,15,FALSE)</f>
        <v>4962953.9058999997</v>
      </c>
      <c r="BV542" s="135">
        <f>VLOOKUP(D542,EXPLORACION!$A$2:$P$529,16,FALSE)</f>
        <v>2172942.9145999998</v>
      </c>
    </row>
    <row r="543" spans="1:74" s="123" customFormat="1" hidden="1">
      <c r="A543" s="130" t="str">
        <f t="shared" si="87"/>
        <v>AUS16P1E5M6</v>
      </c>
      <c r="B543" s="130" t="str">
        <f t="shared" si="89"/>
        <v>AUS16P1E8</v>
      </c>
      <c r="C543" s="130" t="str">
        <f t="shared" si="88"/>
        <v>AUS16P1M6</v>
      </c>
      <c r="D543" s="130" t="str">
        <f t="shared" si="83"/>
        <v>AUS16P1</v>
      </c>
      <c r="E543" s="130" t="str">
        <f t="shared" si="84"/>
        <v>AUS16</v>
      </c>
      <c r="F543" s="141" t="s">
        <v>273</v>
      </c>
      <c r="G543" s="141">
        <v>16</v>
      </c>
      <c r="H543" s="141">
        <v>1</v>
      </c>
      <c r="I543" s="141" t="s">
        <v>8</v>
      </c>
      <c r="J543" s="111">
        <v>5</v>
      </c>
      <c r="K543" s="141">
        <v>8</v>
      </c>
      <c r="L543" s="111"/>
      <c r="M543" s="191">
        <v>6</v>
      </c>
      <c r="N543" s="192">
        <v>6.5</v>
      </c>
      <c r="O543" s="137">
        <f t="shared" si="85"/>
        <v>6.25</v>
      </c>
      <c r="P543" s="141" t="s">
        <v>1091</v>
      </c>
      <c r="Q543" s="188">
        <v>20.7</v>
      </c>
      <c r="R543" s="188">
        <v>27</v>
      </c>
      <c r="S543" s="188">
        <v>13</v>
      </c>
      <c r="T543" s="188">
        <f t="shared" si="90"/>
        <v>14</v>
      </c>
      <c r="U543" s="188"/>
      <c r="V543" s="143"/>
      <c r="W543" s="143"/>
      <c r="X543" s="143"/>
      <c r="Y543" s="143"/>
      <c r="Z543" s="143"/>
      <c r="AA543" s="143"/>
      <c r="AB543" s="143"/>
      <c r="AC543" s="143"/>
      <c r="AD543" s="143"/>
      <c r="AE543" s="143"/>
      <c r="AF543" s="143"/>
      <c r="AG543" s="143"/>
      <c r="AH543" s="143"/>
      <c r="AI543" s="143"/>
      <c r="AJ543" s="143"/>
      <c r="AK543" s="143"/>
      <c r="AL543" s="143"/>
      <c r="AM543" s="143"/>
      <c r="AN543" s="143"/>
      <c r="AO543" s="143"/>
      <c r="AP543" s="143"/>
      <c r="AQ543" s="143"/>
      <c r="AR543" s="193"/>
      <c r="AS543" s="143"/>
      <c r="AT543" s="143"/>
      <c r="AU543" s="143"/>
      <c r="AV543" s="143"/>
      <c r="AW543" s="194"/>
      <c r="AX543" s="111"/>
      <c r="AY543" s="194"/>
      <c r="AZ543" s="143"/>
      <c r="BA543" s="143"/>
      <c r="BB543" s="143"/>
      <c r="BC543" s="143"/>
      <c r="BD543" s="143"/>
      <c r="BE543" s="143"/>
      <c r="BF543" s="143"/>
      <c r="BG543" s="143"/>
      <c r="BH543" s="143"/>
      <c r="BI543" s="111"/>
      <c r="BJ543" s="143"/>
      <c r="BK543" s="143"/>
      <c r="BL543" s="143"/>
      <c r="BM543" s="143"/>
      <c r="BN543" s="143"/>
      <c r="BO543" s="143"/>
      <c r="BP543" s="143"/>
      <c r="BQ543" s="143"/>
      <c r="BR543" s="143"/>
      <c r="BS543" s="143"/>
      <c r="BT543" s="143"/>
      <c r="BU543" s="135">
        <f>VLOOKUP(D543,EXPLORACION!$A$2:$P$529,15,FALSE)</f>
        <v>4962953.9058999997</v>
      </c>
      <c r="BV543" s="135">
        <f>VLOOKUP(D543,EXPLORACION!$A$2:$P$529,16,FALSE)</f>
        <v>2172942.9145999998</v>
      </c>
    </row>
    <row r="544" spans="1:74" s="123" customFormat="1" hidden="1">
      <c r="A544" s="130" t="str">
        <f t="shared" si="87"/>
        <v>AUS16P1E6M9</v>
      </c>
      <c r="B544" s="130" t="str">
        <f t="shared" si="89"/>
        <v>AUS16P1E10</v>
      </c>
      <c r="C544" s="130" t="str">
        <f t="shared" si="88"/>
        <v>AUS16P1M9</v>
      </c>
      <c r="D544" s="130" t="str">
        <f t="shared" si="83"/>
        <v>AUS16P1</v>
      </c>
      <c r="E544" s="130" t="str">
        <f t="shared" si="84"/>
        <v>AUS16</v>
      </c>
      <c r="F544" s="141" t="s">
        <v>273</v>
      </c>
      <c r="G544" s="141">
        <v>16</v>
      </c>
      <c r="H544" s="141">
        <v>1</v>
      </c>
      <c r="I544" s="141" t="s">
        <v>8</v>
      </c>
      <c r="J544" s="111">
        <v>6</v>
      </c>
      <c r="K544" s="141">
        <v>10</v>
      </c>
      <c r="L544" s="111"/>
      <c r="M544" s="191">
        <v>9</v>
      </c>
      <c r="N544" s="192">
        <v>9.5</v>
      </c>
      <c r="O544" s="137">
        <f t="shared" si="85"/>
        <v>9.25</v>
      </c>
      <c r="P544" s="141" t="s">
        <v>1092</v>
      </c>
      <c r="Q544" s="188">
        <v>26.2</v>
      </c>
      <c r="R544" s="188">
        <v>64</v>
      </c>
      <c r="S544" s="188">
        <v>17</v>
      </c>
      <c r="T544" s="188">
        <f t="shared" si="90"/>
        <v>47</v>
      </c>
      <c r="U544" s="188"/>
      <c r="V544" s="143"/>
      <c r="W544" s="143"/>
      <c r="X544" s="143"/>
      <c r="Y544" s="143"/>
      <c r="Z544" s="143"/>
      <c r="AA544" s="143"/>
      <c r="AB544" s="143"/>
      <c r="AC544" s="143"/>
      <c r="AD544" s="143"/>
      <c r="AE544" s="143"/>
      <c r="AF544" s="143"/>
      <c r="AG544" s="143"/>
      <c r="AH544" s="143"/>
      <c r="AI544" s="143"/>
      <c r="AJ544" s="143"/>
      <c r="AK544" s="143"/>
      <c r="AL544" s="143"/>
      <c r="AM544" s="143"/>
      <c r="AN544" s="143"/>
      <c r="AO544" s="143"/>
      <c r="AP544" s="143"/>
      <c r="AQ544" s="143"/>
      <c r="AR544" s="193"/>
      <c r="AS544" s="143"/>
      <c r="AT544" s="143"/>
      <c r="AU544" s="143"/>
      <c r="AV544" s="143"/>
      <c r="AW544" s="194"/>
      <c r="AX544" s="111"/>
      <c r="AY544" s="194"/>
      <c r="AZ544" s="143"/>
      <c r="BA544" s="143"/>
      <c r="BB544" s="143"/>
      <c r="BC544" s="143"/>
      <c r="BD544" s="143"/>
      <c r="BE544" s="143"/>
      <c r="BF544" s="143"/>
      <c r="BG544" s="143"/>
      <c r="BH544" s="143"/>
      <c r="BI544" s="111"/>
      <c r="BJ544" s="143"/>
      <c r="BK544" s="143"/>
      <c r="BL544" s="143"/>
      <c r="BM544" s="143"/>
      <c r="BN544" s="143"/>
      <c r="BO544" s="143"/>
      <c r="BP544" s="143"/>
      <c r="BQ544" s="143"/>
      <c r="BR544" s="143"/>
      <c r="BS544" s="143"/>
      <c r="BT544" s="143"/>
      <c r="BU544" s="135">
        <f>VLOOKUP(D544,EXPLORACION!$A$2:$P$529,15,FALSE)</f>
        <v>4962953.9058999997</v>
      </c>
      <c r="BV544" s="135">
        <f>VLOOKUP(D544,EXPLORACION!$A$2:$P$529,16,FALSE)</f>
        <v>2172942.9145999998</v>
      </c>
    </row>
    <row r="545" spans="1:74" s="123" customFormat="1" hidden="1">
      <c r="A545" s="130" t="str">
        <f t="shared" si="87"/>
        <v>AUS16P1E7M11</v>
      </c>
      <c r="B545" s="130" t="str">
        <f t="shared" si="89"/>
        <v>AUS16P1E11</v>
      </c>
      <c r="C545" s="130" t="str">
        <f t="shared" si="88"/>
        <v>AUS16P1M11</v>
      </c>
      <c r="D545" s="130" t="str">
        <f t="shared" si="83"/>
        <v>AUS16P1</v>
      </c>
      <c r="E545" s="130" t="str">
        <f t="shared" si="84"/>
        <v>AUS16</v>
      </c>
      <c r="F545" s="141" t="s">
        <v>273</v>
      </c>
      <c r="G545" s="141">
        <v>16</v>
      </c>
      <c r="H545" s="141">
        <v>1</v>
      </c>
      <c r="I545" s="141" t="s">
        <v>8</v>
      </c>
      <c r="J545" s="111">
        <v>7</v>
      </c>
      <c r="K545" s="141">
        <v>11</v>
      </c>
      <c r="L545" s="111"/>
      <c r="M545" s="191">
        <v>11</v>
      </c>
      <c r="N545" s="192">
        <v>11.5</v>
      </c>
      <c r="O545" s="137">
        <f t="shared" si="85"/>
        <v>11.25</v>
      </c>
      <c r="P545" s="141" t="s">
        <v>1091</v>
      </c>
      <c r="Q545" s="188">
        <v>19</v>
      </c>
      <c r="R545" s="188">
        <v>35</v>
      </c>
      <c r="S545" s="188">
        <v>12</v>
      </c>
      <c r="T545" s="188">
        <f t="shared" si="90"/>
        <v>23</v>
      </c>
      <c r="U545" s="188"/>
      <c r="V545" s="143"/>
      <c r="W545" s="143"/>
      <c r="X545" s="143"/>
      <c r="Y545" s="143"/>
      <c r="Z545" s="143"/>
      <c r="AA545" s="143"/>
      <c r="AB545" s="143"/>
      <c r="AC545" s="143"/>
      <c r="AD545" s="143"/>
      <c r="AE545" s="143"/>
      <c r="AF545" s="143"/>
      <c r="AG545" s="143"/>
      <c r="AH545" s="143"/>
      <c r="AI545" s="143"/>
      <c r="AJ545" s="143"/>
      <c r="AK545" s="143"/>
      <c r="AL545" s="143"/>
      <c r="AM545" s="143"/>
      <c r="AN545" s="143"/>
      <c r="AO545" s="143"/>
      <c r="AP545" s="143">
        <v>100</v>
      </c>
      <c r="AQ545" s="143"/>
      <c r="AR545" s="193">
        <v>79.7</v>
      </c>
      <c r="AS545" s="143"/>
      <c r="AT545" s="143"/>
      <c r="AU545" s="143"/>
      <c r="AV545" s="143"/>
      <c r="AW545" s="194"/>
      <c r="AX545" s="111"/>
      <c r="AY545" s="194"/>
      <c r="AZ545" s="143"/>
      <c r="BA545" s="143"/>
      <c r="BB545" s="143"/>
      <c r="BC545" s="143"/>
      <c r="BD545" s="143"/>
      <c r="BE545" s="143"/>
      <c r="BF545" s="143"/>
      <c r="BG545" s="143"/>
      <c r="BH545" s="143"/>
      <c r="BI545" s="111"/>
      <c r="BJ545" s="143"/>
      <c r="BK545" s="143"/>
      <c r="BL545" s="143"/>
      <c r="BM545" s="143"/>
      <c r="BN545" s="143"/>
      <c r="BO545" s="143"/>
      <c r="BP545" s="143"/>
      <c r="BQ545" s="143"/>
      <c r="BR545" s="143"/>
      <c r="BS545" s="143"/>
      <c r="BT545" s="143"/>
      <c r="BU545" s="135">
        <f>VLOOKUP(D545,EXPLORACION!$A$2:$P$529,15,FALSE)</f>
        <v>4962953.9058999997</v>
      </c>
      <c r="BV545" s="135">
        <f>VLOOKUP(D545,EXPLORACION!$A$2:$P$529,16,FALSE)</f>
        <v>2172942.9145999998</v>
      </c>
    </row>
    <row r="546" spans="1:74" s="123" customFormat="1" hidden="1">
      <c r="A546" s="130" t="str">
        <f t="shared" si="87"/>
        <v>AUS16P1E8M14</v>
      </c>
      <c r="B546" s="130" t="str">
        <f t="shared" si="89"/>
        <v>AUS16P1E13</v>
      </c>
      <c r="C546" s="130" t="str">
        <f t="shared" si="88"/>
        <v>AUS16P1M14</v>
      </c>
      <c r="D546" s="130" t="str">
        <f t="shared" si="83"/>
        <v>AUS16P1</v>
      </c>
      <c r="E546" s="130" t="str">
        <f t="shared" si="84"/>
        <v>AUS16</v>
      </c>
      <c r="F546" s="141" t="s">
        <v>273</v>
      </c>
      <c r="G546" s="141">
        <v>16</v>
      </c>
      <c r="H546" s="141">
        <v>1</v>
      </c>
      <c r="I546" s="141" t="s">
        <v>8</v>
      </c>
      <c r="J546" s="111">
        <v>8</v>
      </c>
      <c r="K546" s="141">
        <v>13</v>
      </c>
      <c r="L546" s="111"/>
      <c r="M546" s="191">
        <v>14</v>
      </c>
      <c r="N546" s="192">
        <v>16</v>
      </c>
      <c r="O546" s="137">
        <f t="shared" si="85"/>
        <v>15</v>
      </c>
      <c r="P546" s="141" t="s">
        <v>1091</v>
      </c>
      <c r="Q546" s="188">
        <v>19</v>
      </c>
      <c r="R546" s="188">
        <v>50</v>
      </c>
      <c r="S546" s="188">
        <v>16</v>
      </c>
      <c r="T546" s="188">
        <f t="shared" si="90"/>
        <v>34</v>
      </c>
      <c r="U546" s="188"/>
      <c r="V546" s="143"/>
      <c r="W546" s="143"/>
      <c r="X546" s="143"/>
      <c r="Y546" s="143"/>
      <c r="Z546" s="143"/>
      <c r="AA546" s="143"/>
      <c r="AB546" s="143"/>
      <c r="AC546" s="143"/>
      <c r="AD546" s="143"/>
      <c r="AE546" s="143"/>
      <c r="AF546" s="143"/>
      <c r="AG546" s="143"/>
      <c r="AH546" s="143"/>
      <c r="AI546" s="143"/>
      <c r="AJ546" s="143"/>
      <c r="AK546" s="143"/>
      <c r="AL546" s="143"/>
      <c r="AM546" s="143"/>
      <c r="AN546" s="143"/>
      <c r="AO546" s="143"/>
      <c r="AP546" s="143"/>
      <c r="AQ546" s="143"/>
      <c r="AR546" s="193"/>
      <c r="AS546" s="143"/>
      <c r="AT546" s="143"/>
      <c r="AU546" s="143"/>
      <c r="AV546" s="143"/>
      <c r="AW546" s="194"/>
      <c r="AX546" s="111"/>
      <c r="AY546" s="194"/>
      <c r="AZ546" s="143"/>
      <c r="BA546" s="143"/>
      <c r="BB546" s="143"/>
      <c r="BC546" s="143"/>
      <c r="BD546" s="143"/>
      <c r="BE546" s="143"/>
      <c r="BF546" s="143"/>
      <c r="BG546" s="143"/>
      <c r="BH546" s="143"/>
      <c r="BI546" s="111"/>
      <c r="BJ546" s="143"/>
      <c r="BK546" s="143"/>
      <c r="BL546" s="143"/>
      <c r="BM546" s="143"/>
      <c r="BN546" s="143"/>
      <c r="BO546" s="143"/>
      <c r="BP546" s="143"/>
      <c r="BQ546" s="143"/>
      <c r="BR546" s="143"/>
      <c r="BS546" s="143"/>
      <c r="BT546" s="143"/>
      <c r="BU546" s="135">
        <f>VLOOKUP(D546,EXPLORACION!$A$2:$P$529,15,FALSE)</f>
        <v>4962953.9058999997</v>
      </c>
      <c r="BV546" s="135">
        <f>VLOOKUP(D546,EXPLORACION!$A$2:$P$529,16,FALSE)</f>
        <v>2172942.9145999998</v>
      </c>
    </row>
    <row r="547" spans="1:74" s="123" customFormat="1" hidden="1">
      <c r="A547" s="130" t="str">
        <f t="shared" si="87"/>
        <v>AUS16P1E9M16</v>
      </c>
      <c r="B547" s="130" t="str">
        <f t="shared" si="89"/>
        <v>AUS16P1E14</v>
      </c>
      <c r="C547" s="130" t="str">
        <f t="shared" si="88"/>
        <v>AUS16P1M16</v>
      </c>
      <c r="D547" s="130" t="str">
        <f t="shared" si="83"/>
        <v>AUS16P1</v>
      </c>
      <c r="E547" s="130" t="str">
        <f t="shared" si="84"/>
        <v>AUS16</v>
      </c>
      <c r="F547" s="141" t="s">
        <v>273</v>
      </c>
      <c r="G547" s="141">
        <v>16</v>
      </c>
      <c r="H547" s="141">
        <v>1</v>
      </c>
      <c r="I547" s="141" t="s">
        <v>8</v>
      </c>
      <c r="J547" s="111">
        <v>9</v>
      </c>
      <c r="K547" s="141">
        <v>14</v>
      </c>
      <c r="L547" s="111"/>
      <c r="M547" s="191">
        <v>16</v>
      </c>
      <c r="N547" s="192">
        <v>16.5</v>
      </c>
      <c r="O547" s="137">
        <f t="shared" si="85"/>
        <v>16.25</v>
      </c>
      <c r="P547" s="141" t="s">
        <v>1092</v>
      </c>
      <c r="Q547" s="188">
        <v>18.600000000000001</v>
      </c>
      <c r="R547" s="188">
        <v>51</v>
      </c>
      <c r="S547" s="188">
        <v>15</v>
      </c>
      <c r="T547" s="188">
        <f t="shared" si="90"/>
        <v>36</v>
      </c>
      <c r="U547" s="188"/>
      <c r="V547" s="143"/>
      <c r="W547" s="143"/>
      <c r="X547" s="143"/>
      <c r="Y547" s="143"/>
      <c r="Z547" s="143"/>
      <c r="AA547" s="143"/>
      <c r="AB547" s="143"/>
      <c r="AC547" s="143"/>
      <c r="AD547" s="143"/>
      <c r="AE547" s="143"/>
      <c r="AF547" s="143"/>
      <c r="AG547" s="143"/>
      <c r="AH547" s="143"/>
      <c r="AI547" s="143"/>
      <c r="AJ547" s="143"/>
      <c r="AK547" s="143"/>
      <c r="AL547" s="143"/>
      <c r="AM547" s="143"/>
      <c r="AN547" s="143"/>
      <c r="AO547" s="143"/>
      <c r="AP547" s="143"/>
      <c r="AQ547" s="143"/>
      <c r="AR547" s="193"/>
      <c r="AS547" s="143"/>
      <c r="AT547" s="143"/>
      <c r="AU547" s="143"/>
      <c r="AV547" s="143"/>
      <c r="AW547" s="194"/>
      <c r="AX547" s="111"/>
      <c r="AY547" s="194"/>
      <c r="AZ547" s="143"/>
      <c r="BA547" s="143"/>
      <c r="BB547" s="143"/>
      <c r="BC547" s="143"/>
      <c r="BD547" s="143"/>
      <c r="BE547" s="143"/>
      <c r="BF547" s="143"/>
      <c r="BG547" s="143"/>
      <c r="BH547" s="143"/>
      <c r="BI547" s="111"/>
      <c r="BJ547" s="143"/>
      <c r="BK547" s="143"/>
      <c r="BL547" s="143"/>
      <c r="BM547" s="143"/>
      <c r="BN547" s="143"/>
      <c r="BO547" s="143"/>
      <c r="BP547" s="143"/>
      <c r="BQ547" s="143"/>
      <c r="BR547" s="143"/>
      <c r="BS547" s="143"/>
      <c r="BT547" s="143"/>
      <c r="BU547" s="135">
        <f>VLOOKUP(D547,EXPLORACION!$A$2:$P$529,15,FALSE)</f>
        <v>4962953.9058999997</v>
      </c>
      <c r="BV547" s="135">
        <f>VLOOKUP(D547,EXPLORACION!$A$2:$P$529,16,FALSE)</f>
        <v>2172942.9145999998</v>
      </c>
    </row>
    <row r="548" spans="1:74" s="123" customFormat="1" hidden="1">
      <c r="A548" s="130" t="str">
        <f t="shared" si="87"/>
        <v>AUS16P1E10M18</v>
      </c>
      <c r="B548" s="130" t="str">
        <f t="shared" si="89"/>
        <v>AUS16P1E15</v>
      </c>
      <c r="C548" s="130" t="str">
        <f t="shared" si="88"/>
        <v>AUS16P1M18</v>
      </c>
      <c r="D548" s="130" t="str">
        <f t="shared" si="83"/>
        <v>AUS16P1</v>
      </c>
      <c r="E548" s="130" t="str">
        <f t="shared" si="84"/>
        <v>AUS16</v>
      </c>
      <c r="F548" s="141" t="s">
        <v>273</v>
      </c>
      <c r="G548" s="141">
        <v>16</v>
      </c>
      <c r="H548" s="141">
        <v>1</v>
      </c>
      <c r="I548" s="141" t="s">
        <v>8</v>
      </c>
      <c r="J548" s="111">
        <v>10</v>
      </c>
      <c r="K548" s="141">
        <v>15</v>
      </c>
      <c r="L548" s="111"/>
      <c r="M548" s="191">
        <v>18</v>
      </c>
      <c r="N548" s="192">
        <v>18.5</v>
      </c>
      <c r="O548" s="137">
        <f t="shared" si="85"/>
        <v>18.25</v>
      </c>
      <c r="P548" s="141" t="s">
        <v>1091</v>
      </c>
      <c r="Q548" s="188">
        <v>16.899999999999999</v>
      </c>
      <c r="R548" s="188">
        <v>50</v>
      </c>
      <c r="S548" s="188">
        <v>15</v>
      </c>
      <c r="T548" s="188">
        <f t="shared" si="90"/>
        <v>35</v>
      </c>
      <c r="U548" s="188"/>
      <c r="V548" s="143"/>
      <c r="W548" s="143"/>
      <c r="X548" s="143"/>
      <c r="Y548" s="143"/>
      <c r="Z548" s="143"/>
      <c r="AA548" s="143"/>
      <c r="AB548" s="143"/>
      <c r="AC548" s="143"/>
      <c r="AD548" s="143"/>
      <c r="AE548" s="143"/>
      <c r="AF548" s="143"/>
      <c r="AG548" s="143"/>
      <c r="AH548" s="143"/>
      <c r="AI548" s="143"/>
      <c r="AJ548" s="143"/>
      <c r="AK548" s="143"/>
      <c r="AL548" s="143"/>
      <c r="AM548" s="143"/>
      <c r="AN548" s="143"/>
      <c r="AO548" s="143"/>
      <c r="AP548" s="143"/>
      <c r="AQ548" s="143"/>
      <c r="AR548" s="193"/>
      <c r="AS548" s="143"/>
      <c r="AT548" s="143"/>
      <c r="AU548" s="143"/>
      <c r="AV548" s="143"/>
      <c r="AW548" s="194"/>
      <c r="AX548" s="111"/>
      <c r="AY548" s="194"/>
      <c r="AZ548" s="143"/>
      <c r="BA548" s="143"/>
      <c r="BB548" s="143"/>
      <c r="BC548" s="143"/>
      <c r="BD548" s="143"/>
      <c r="BE548" s="143"/>
      <c r="BF548" s="143"/>
      <c r="BG548" s="143"/>
      <c r="BH548" s="143"/>
      <c r="BI548" s="111"/>
      <c r="BJ548" s="143"/>
      <c r="BK548" s="143"/>
      <c r="BL548" s="143"/>
      <c r="BM548" s="143"/>
      <c r="BN548" s="143"/>
      <c r="BO548" s="143"/>
      <c r="BP548" s="143"/>
      <c r="BQ548" s="143"/>
      <c r="BR548" s="143"/>
      <c r="BS548" s="143"/>
      <c r="BT548" s="143"/>
      <c r="BU548" s="135">
        <f>VLOOKUP(D548,EXPLORACION!$A$2:$P$529,15,FALSE)</f>
        <v>4962953.9058999997</v>
      </c>
      <c r="BV548" s="135">
        <f>VLOOKUP(D548,EXPLORACION!$A$2:$P$529,16,FALSE)</f>
        <v>2172942.9145999998</v>
      </c>
    </row>
    <row r="549" spans="1:74" s="123" customFormat="1" hidden="1">
      <c r="A549" s="130" t="str">
        <f t="shared" si="87"/>
        <v>AUS16P1E11M20</v>
      </c>
      <c r="B549" s="130" t="str">
        <f t="shared" si="89"/>
        <v>AUS16P1E16</v>
      </c>
      <c r="C549" s="130" t="str">
        <f t="shared" si="88"/>
        <v>AUS16P1M20</v>
      </c>
      <c r="D549" s="130" t="str">
        <f t="shared" si="83"/>
        <v>AUS16P1</v>
      </c>
      <c r="E549" s="130" t="str">
        <f t="shared" si="84"/>
        <v>AUS16</v>
      </c>
      <c r="F549" s="141" t="s">
        <v>273</v>
      </c>
      <c r="G549" s="141">
        <v>16</v>
      </c>
      <c r="H549" s="141">
        <v>1</v>
      </c>
      <c r="I549" s="141" t="s">
        <v>8</v>
      </c>
      <c r="J549" s="111">
        <v>11</v>
      </c>
      <c r="K549" s="141">
        <v>16</v>
      </c>
      <c r="L549" s="111"/>
      <c r="M549" s="191">
        <v>20</v>
      </c>
      <c r="N549" s="192">
        <v>20.5</v>
      </c>
      <c r="O549" s="137">
        <f t="shared" si="85"/>
        <v>20.25</v>
      </c>
      <c r="P549" s="141" t="s">
        <v>1091</v>
      </c>
      <c r="Q549" s="188">
        <v>15.7</v>
      </c>
      <c r="R549" s="188">
        <v>31</v>
      </c>
      <c r="S549" s="188">
        <v>11</v>
      </c>
      <c r="T549" s="188">
        <f t="shared" si="90"/>
        <v>20</v>
      </c>
      <c r="U549" s="188"/>
      <c r="V549" s="143"/>
      <c r="W549" s="143"/>
      <c r="X549" s="143"/>
      <c r="Y549" s="143"/>
      <c r="Z549" s="143"/>
      <c r="AA549" s="143"/>
      <c r="AB549" s="143"/>
      <c r="AC549" s="143"/>
      <c r="AD549" s="143"/>
      <c r="AE549" s="143"/>
      <c r="AF549" s="143"/>
      <c r="AG549" s="143"/>
      <c r="AH549" s="143"/>
      <c r="AI549" s="143"/>
      <c r="AJ549" s="143"/>
      <c r="AK549" s="143"/>
      <c r="AL549" s="143"/>
      <c r="AM549" s="143"/>
      <c r="AN549" s="143"/>
      <c r="AO549" s="143"/>
      <c r="AP549" s="143">
        <v>100</v>
      </c>
      <c r="AQ549" s="143"/>
      <c r="AR549" s="193">
        <v>89.9</v>
      </c>
      <c r="AS549" s="143"/>
      <c r="AT549" s="143"/>
      <c r="AU549" s="143"/>
      <c r="AV549" s="143"/>
      <c r="AW549" s="194"/>
      <c r="AX549" s="111"/>
      <c r="AY549" s="194"/>
      <c r="AZ549" s="143"/>
      <c r="BA549" s="143"/>
      <c r="BB549" s="143"/>
      <c r="BC549" s="143"/>
      <c r="BD549" s="143"/>
      <c r="BE549" s="143"/>
      <c r="BF549" s="143"/>
      <c r="BG549" s="143"/>
      <c r="BH549" s="143"/>
      <c r="BI549" s="111"/>
      <c r="BJ549" s="143"/>
      <c r="BK549" s="143"/>
      <c r="BL549" s="143"/>
      <c r="BM549" s="143"/>
      <c r="BN549" s="143"/>
      <c r="BO549" s="143"/>
      <c r="BP549" s="143"/>
      <c r="BQ549" s="143"/>
      <c r="BR549" s="143"/>
      <c r="BS549" s="143"/>
      <c r="BT549" s="143"/>
      <c r="BU549" s="135">
        <f>VLOOKUP(D549,EXPLORACION!$A$2:$P$529,15,FALSE)</f>
        <v>4962953.9058999997</v>
      </c>
      <c r="BV549" s="135">
        <f>VLOOKUP(D549,EXPLORACION!$A$2:$P$529,16,FALSE)</f>
        <v>2172942.9145999998</v>
      </c>
    </row>
    <row r="550" spans="1:74" s="123" customFormat="1" hidden="1">
      <c r="A550" s="130" t="str">
        <f t="shared" si="87"/>
        <v>AUS16P1E12M22.5</v>
      </c>
      <c r="B550" s="130" t="str">
        <f t="shared" si="89"/>
        <v>AUS16P1E18</v>
      </c>
      <c r="C550" s="130" t="str">
        <f t="shared" si="88"/>
        <v>AUS16P1M22.5</v>
      </c>
      <c r="D550" s="130" t="str">
        <f t="shared" si="83"/>
        <v>AUS16P1</v>
      </c>
      <c r="E550" s="130" t="str">
        <f t="shared" si="84"/>
        <v>AUS16</v>
      </c>
      <c r="F550" s="141" t="s">
        <v>273</v>
      </c>
      <c r="G550" s="141">
        <v>16</v>
      </c>
      <c r="H550" s="141">
        <v>1</v>
      </c>
      <c r="I550" s="141" t="s">
        <v>8</v>
      </c>
      <c r="J550" s="111">
        <v>12</v>
      </c>
      <c r="K550" s="141">
        <v>18</v>
      </c>
      <c r="L550" s="111"/>
      <c r="M550" s="191">
        <v>22.5</v>
      </c>
      <c r="N550" s="192">
        <v>24</v>
      </c>
      <c r="O550" s="137">
        <f t="shared" si="85"/>
        <v>23.25</v>
      </c>
      <c r="P550" s="141" t="s">
        <v>1091</v>
      </c>
      <c r="Q550" s="188">
        <v>20.100000000000001</v>
      </c>
      <c r="R550" s="188">
        <v>48</v>
      </c>
      <c r="S550" s="188">
        <v>14</v>
      </c>
      <c r="T550" s="188">
        <f t="shared" si="90"/>
        <v>34</v>
      </c>
      <c r="U550" s="188"/>
      <c r="V550" s="143"/>
      <c r="W550" s="143"/>
      <c r="X550" s="143"/>
      <c r="Y550" s="143"/>
      <c r="Z550" s="143"/>
      <c r="AA550" s="143"/>
      <c r="AB550" s="143"/>
      <c r="AC550" s="143"/>
      <c r="AD550" s="143"/>
      <c r="AE550" s="143"/>
      <c r="AF550" s="143"/>
      <c r="AG550" s="143"/>
      <c r="AH550" s="143"/>
      <c r="AI550" s="143"/>
      <c r="AJ550" s="143"/>
      <c r="AK550" s="143"/>
      <c r="AL550" s="143"/>
      <c r="AM550" s="143"/>
      <c r="AN550" s="143"/>
      <c r="AO550" s="143"/>
      <c r="AP550" s="143"/>
      <c r="AQ550" s="143"/>
      <c r="AR550" s="193"/>
      <c r="AS550" s="143"/>
      <c r="AT550" s="143"/>
      <c r="AU550" s="143"/>
      <c r="AV550" s="143"/>
      <c r="AW550" s="194"/>
      <c r="AX550" s="111"/>
      <c r="AY550" s="194"/>
      <c r="AZ550" s="143"/>
      <c r="BA550" s="143"/>
      <c r="BB550" s="143"/>
      <c r="BC550" s="143"/>
      <c r="BD550" s="143"/>
      <c r="BE550" s="143"/>
      <c r="BF550" s="143"/>
      <c r="BG550" s="143"/>
      <c r="BH550" s="143"/>
      <c r="BI550" s="111"/>
      <c r="BJ550" s="143"/>
      <c r="BK550" s="143"/>
      <c r="BL550" s="143"/>
      <c r="BM550" s="143"/>
      <c r="BN550" s="143"/>
      <c r="BO550" s="143"/>
      <c r="BP550" s="143"/>
      <c r="BQ550" s="143"/>
      <c r="BR550" s="143"/>
      <c r="BS550" s="143"/>
      <c r="BT550" s="143"/>
      <c r="BU550" s="135">
        <f>VLOOKUP(D550,EXPLORACION!$A$2:$P$529,15,FALSE)</f>
        <v>4962953.9058999997</v>
      </c>
      <c r="BV550" s="135">
        <f>VLOOKUP(D550,EXPLORACION!$A$2:$P$529,16,FALSE)</f>
        <v>2172942.9145999998</v>
      </c>
    </row>
    <row r="551" spans="1:74" s="123" customFormat="1" hidden="1">
      <c r="A551" s="130" t="str">
        <f t="shared" si="87"/>
        <v>AUS16P1E13M24</v>
      </c>
      <c r="B551" s="130" t="str">
        <f t="shared" si="89"/>
        <v>AUS16P1E19</v>
      </c>
      <c r="C551" s="130" t="str">
        <f t="shared" si="88"/>
        <v>AUS16P1M24</v>
      </c>
      <c r="D551" s="130" t="str">
        <f t="shared" si="83"/>
        <v>AUS16P1</v>
      </c>
      <c r="E551" s="130" t="str">
        <f t="shared" si="84"/>
        <v>AUS16</v>
      </c>
      <c r="F551" s="141" t="s">
        <v>273</v>
      </c>
      <c r="G551" s="141">
        <v>16</v>
      </c>
      <c r="H551" s="141">
        <v>1</v>
      </c>
      <c r="I551" s="141" t="s">
        <v>8</v>
      </c>
      <c r="J551" s="111">
        <v>13</v>
      </c>
      <c r="K551" s="141">
        <v>19</v>
      </c>
      <c r="L551" s="111"/>
      <c r="M551" s="191">
        <v>24</v>
      </c>
      <c r="N551" s="192">
        <v>24.5</v>
      </c>
      <c r="O551" s="137">
        <f t="shared" si="85"/>
        <v>24.25</v>
      </c>
      <c r="P551" s="141" t="s">
        <v>1092</v>
      </c>
      <c r="Q551" s="188">
        <v>19</v>
      </c>
      <c r="R551" s="188">
        <v>52</v>
      </c>
      <c r="S551" s="188">
        <v>16</v>
      </c>
      <c r="T551" s="188">
        <f t="shared" si="90"/>
        <v>36</v>
      </c>
      <c r="U551" s="188"/>
      <c r="V551" s="143"/>
      <c r="W551" s="143"/>
      <c r="X551" s="143"/>
      <c r="Y551" s="143"/>
      <c r="Z551" s="143"/>
      <c r="AA551" s="143"/>
      <c r="AB551" s="143"/>
      <c r="AC551" s="143"/>
      <c r="AD551" s="143"/>
      <c r="AE551" s="143"/>
      <c r="AF551" s="143"/>
      <c r="AG551" s="143"/>
      <c r="AH551" s="143"/>
      <c r="AI551" s="143"/>
      <c r="AJ551" s="143"/>
      <c r="AK551" s="143"/>
      <c r="AL551" s="143"/>
      <c r="AM551" s="143"/>
      <c r="AN551" s="143"/>
      <c r="AO551" s="143"/>
      <c r="AP551" s="143"/>
      <c r="AQ551" s="143"/>
      <c r="AR551" s="193"/>
      <c r="AS551" s="143"/>
      <c r="AT551" s="143"/>
      <c r="AU551" s="143"/>
      <c r="AV551" s="143"/>
      <c r="AW551" s="194"/>
      <c r="AX551" s="111"/>
      <c r="AY551" s="194"/>
      <c r="AZ551" s="143"/>
      <c r="BA551" s="143"/>
      <c r="BB551" s="143"/>
      <c r="BC551" s="143"/>
      <c r="BD551" s="143"/>
      <c r="BE551" s="143"/>
      <c r="BF551" s="143"/>
      <c r="BG551" s="143"/>
      <c r="BH551" s="143"/>
      <c r="BI551" s="111"/>
      <c r="BJ551" s="143"/>
      <c r="BK551" s="143"/>
      <c r="BL551" s="143"/>
      <c r="BM551" s="143"/>
      <c r="BN551" s="143"/>
      <c r="BO551" s="143"/>
      <c r="BP551" s="143"/>
      <c r="BQ551" s="143"/>
      <c r="BR551" s="143"/>
      <c r="BS551" s="143"/>
      <c r="BT551" s="143"/>
      <c r="BU551" s="135">
        <f>VLOOKUP(D551,EXPLORACION!$A$2:$P$529,15,FALSE)</f>
        <v>4962953.9058999997</v>
      </c>
      <c r="BV551" s="135">
        <f>VLOOKUP(D551,EXPLORACION!$A$2:$P$529,16,FALSE)</f>
        <v>2172942.9145999998</v>
      </c>
    </row>
    <row r="552" spans="1:74" s="123" customFormat="1" hidden="1">
      <c r="A552" s="130" t="str">
        <f t="shared" si="87"/>
        <v>AUS16P8E1M0.1</v>
      </c>
      <c r="B552" s="130" t="str">
        <f t="shared" si="89"/>
        <v>AUS16P8E1</v>
      </c>
      <c r="C552" s="130" t="str">
        <f t="shared" si="88"/>
        <v>AUS16P8M0.1</v>
      </c>
      <c r="D552" s="130" t="str">
        <f t="shared" si="83"/>
        <v>AUS16P8</v>
      </c>
      <c r="E552" s="130" t="str">
        <f t="shared" si="84"/>
        <v>AUS16</v>
      </c>
      <c r="F552" s="111" t="s">
        <v>273</v>
      </c>
      <c r="G552" s="141">
        <v>16</v>
      </c>
      <c r="H552" s="111">
        <v>8</v>
      </c>
      <c r="I552" s="111" t="s">
        <v>8</v>
      </c>
      <c r="J552" s="111">
        <v>1</v>
      </c>
      <c r="K552" s="111">
        <v>1</v>
      </c>
      <c r="L552" s="111"/>
      <c r="M552" s="191">
        <v>0.1</v>
      </c>
      <c r="N552" s="192">
        <v>2.1</v>
      </c>
      <c r="O552" s="137">
        <f t="shared" si="85"/>
        <v>1.1000000000000001</v>
      </c>
      <c r="P552" s="141" t="s">
        <v>284</v>
      </c>
      <c r="Q552" s="188">
        <v>20.6</v>
      </c>
      <c r="R552" s="111">
        <v>49</v>
      </c>
      <c r="S552" s="111">
        <v>18</v>
      </c>
      <c r="T552" s="188">
        <f t="shared" si="90"/>
        <v>31</v>
      </c>
      <c r="U552" s="188"/>
      <c r="V552" s="143"/>
      <c r="W552" s="143"/>
      <c r="X552" s="143"/>
      <c r="Y552" s="143"/>
      <c r="Z552" s="143"/>
      <c r="AA552" s="143"/>
      <c r="AB552" s="143"/>
      <c r="AC552" s="143"/>
      <c r="AD552" s="143"/>
      <c r="AE552" s="143"/>
      <c r="AF552" s="143"/>
      <c r="AG552" s="143"/>
      <c r="AH552" s="143"/>
      <c r="AI552" s="143"/>
      <c r="AJ552" s="143"/>
      <c r="AK552" s="143"/>
      <c r="AL552" s="143"/>
      <c r="AM552" s="143"/>
      <c r="AN552" s="143"/>
      <c r="AO552" s="143"/>
      <c r="AP552" s="143"/>
      <c r="AQ552" s="143"/>
      <c r="AR552" s="193"/>
      <c r="AS552" s="143"/>
      <c r="AT552" s="143"/>
      <c r="AU552" s="143"/>
      <c r="AV552" s="143"/>
      <c r="AW552" s="194"/>
      <c r="AX552" s="111"/>
      <c r="AY552" s="194"/>
      <c r="AZ552" s="143"/>
      <c r="BA552" s="143"/>
      <c r="BB552" s="143"/>
      <c r="BC552" s="143"/>
      <c r="BD552" s="143"/>
      <c r="BE552" s="143"/>
      <c r="BF552" s="143"/>
      <c r="BG552" s="143"/>
      <c r="BH552" s="143"/>
      <c r="BI552" s="111"/>
      <c r="BJ552" s="143"/>
      <c r="BK552" s="143"/>
      <c r="BL552" s="143"/>
      <c r="BM552" s="143"/>
      <c r="BN552" s="143"/>
      <c r="BO552" s="143"/>
      <c r="BP552" s="143"/>
      <c r="BQ552" s="143"/>
      <c r="BR552" s="143"/>
      <c r="BS552" s="143"/>
      <c r="BT552" s="143"/>
      <c r="BU552" s="135">
        <f>VLOOKUP(D552,EXPLORACION!$A$2:$P$529,15,FALSE)</f>
        <v>4962953.9058999997</v>
      </c>
      <c r="BV552" s="135">
        <f>VLOOKUP(D552,EXPLORACION!$A$2:$P$529,16,FALSE)</f>
        <v>2172942.9145999998</v>
      </c>
    </row>
    <row r="553" spans="1:74" s="123" customFormat="1" hidden="1">
      <c r="A553" s="130" t="str">
        <f t="shared" si="87"/>
        <v>AUS16P8E2M2.1</v>
      </c>
      <c r="B553" s="130" t="str">
        <f t="shared" si="89"/>
        <v>AUS16P8E2</v>
      </c>
      <c r="C553" s="130" t="str">
        <f t="shared" si="88"/>
        <v>AUS16P8M2.1</v>
      </c>
      <c r="D553" s="130" t="str">
        <f t="shared" si="83"/>
        <v>AUS16P8</v>
      </c>
      <c r="E553" s="130" t="str">
        <f t="shared" si="84"/>
        <v>AUS16</v>
      </c>
      <c r="F553" s="111" t="s">
        <v>273</v>
      </c>
      <c r="G553" s="141">
        <v>16</v>
      </c>
      <c r="H553" s="111">
        <v>8</v>
      </c>
      <c r="I553" s="111" t="s">
        <v>8</v>
      </c>
      <c r="J553" s="111">
        <v>2</v>
      </c>
      <c r="K553" s="111">
        <v>2</v>
      </c>
      <c r="L553" s="111"/>
      <c r="M553" s="191">
        <v>2.1</v>
      </c>
      <c r="N553" s="192">
        <v>3.1</v>
      </c>
      <c r="O553" s="137">
        <f t="shared" si="85"/>
        <v>2.6</v>
      </c>
      <c r="P553" s="141" t="s">
        <v>284</v>
      </c>
      <c r="Q553" s="188">
        <v>15.6</v>
      </c>
      <c r="R553" s="111">
        <v>29</v>
      </c>
      <c r="S553" s="111">
        <v>13</v>
      </c>
      <c r="T553" s="188">
        <f t="shared" si="90"/>
        <v>16</v>
      </c>
      <c r="U553" s="188"/>
      <c r="V553" s="143"/>
      <c r="W553" s="143"/>
      <c r="X553" s="143"/>
      <c r="Y553" s="143"/>
      <c r="Z553" s="143"/>
      <c r="AA553" s="143"/>
      <c r="AB553" s="143"/>
      <c r="AC553" s="143"/>
      <c r="AD553" s="143"/>
      <c r="AE553" s="143"/>
      <c r="AF553" s="143"/>
      <c r="AG553" s="143"/>
      <c r="AH553" s="143"/>
      <c r="AI553" s="143"/>
      <c r="AJ553" s="143"/>
      <c r="AK553" s="143"/>
      <c r="AL553" s="143"/>
      <c r="AM553" s="143"/>
      <c r="AN553" s="143"/>
      <c r="AO553" s="143"/>
      <c r="AP553" s="143"/>
      <c r="AQ553" s="143"/>
      <c r="AR553" s="193"/>
      <c r="AS553" s="143"/>
      <c r="AT553" s="143"/>
      <c r="AU553" s="143"/>
      <c r="AV553" s="143"/>
      <c r="AW553" s="194"/>
      <c r="AX553" s="111"/>
      <c r="AY553" s="194"/>
      <c r="AZ553" s="143"/>
      <c r="BA553" s="143"/>
      <c r="BB553" s="143"/>
      <c r="BC553" s="143"/>
      <c r="BD553" s="143"/>
      <c r="BE553" s="143"/>
      <c r="BF553" s="143"/>
      <c r="BG553" s="143"/>
      <c r="BH553" s="143"/>
      <c r="BI553" s="111"/>
      <c r="BJ553" s="143"/>
      <c r="BK553" s="143"/>
      <c r="BL553" s="143"/>
      <c r="BM553" s="143"/>
      <c r="BN553" s="143"/>
      <c r="BO553" s="143"/>
      <c r="BP553" s="143"/>
      <c r="BQ553" s="143"/>
      <c r="BR553" s="143"/>
      <c r="BS553" s="143"/>
      <c r="BT553" s="143"/>
      <c r="BU553" s="135">
        <f>VLOOKUP(D553,EXPLORACION!$A$2:$P$529,15,FALSE)</f>
        <v>4962953.9058999997</v>
      </c>
      <c r="BV553" s="135">
        <f>VLOOKUP(D553,EXPLORACION!$A$2:$P$529,16,FALSE)</f>
        <v>2172942.9145999998</v>
      </c>
    </row>
    <row r="554" spans="1:74" s="123" customFormat="1" hidden="1">
      <c r="A554" s="130" t="str">
        <f t="shared" si="87"/>
        <v>AUS16P8E3M4.5</v>
      </c>
      <c r="B554" s="130" t="str">
        <f t="shared" si="89"/>
        <v>AUS16P8E7</v>
      </c>
      <c r="C554" s="130" t="str">
        <f t="shared" si="88"/>
        <v>AUS16P8M4.5</v>
      </c>
      <c r="D554" s="130" t="str">
        <f t="shared" si="83"/>
        <v>AUS16P8</v>
      </c>
      <c r="E554" s="130" t="str">
        <f t="shared" si="84"/>
        <v>AUS16</v>
      </c>
      <c r="F554" s="111" t="s">
        <v>273</v>
      </c>
      <c r="G554" s="141">
        <v>16</v>
      </c>
      <c r="H554" s="111">
        <v>8</v>
      </c>
      <c r="I554" s="111" t="s">
        <v>8</v>
      </c>
      <c r="J554" s="111">
        <v>3</v>
      </c>
      <c r="K554" s="111">
        <v>7</v>
      </c>
      <c r="L554" s="111"/>
      <c r="M554" s="191">
        <v>4.5</v>
      </c>
      <c r="N554" s="192">
        <v>5</v>
      </c>
      <c r="O554" s="137">
        <f t="shared" si="85"/>
        <v>4.75</v>
      </c>
      <c r="P554" s="141" t="s">
        <v>12</v>
      </c>
      <c r="Q554" s="188">
        <v>35.700000000000003</v>
      </c>
      <c r="R554" s="111">
        <v>62</v>
      </c>
      <c r="S554" s="111">
        <v>16</v>
      </c>
      <c r="T554" s="188">
        <f t="shared" si="90"/>
        <v>46</v>
      </c>
      <c r="U554" s="188"/>
      <c r="V554" s="143"/>
      <c r="W554" s="143"/>
      <c r="X554" s="143"/>
      <c r="Y554" s="143"/>
      <c r="Z554" s="143"/>
      <c r="AA554" s="143"/>
      <c r="AB554" s="143"/>
      <c r="AC554" s="143"/>
      <c r="AD554" s="143"/>
      <c r="AE554" s="143"/>
      <c r="AF554" s="143"/>
      <c r="AG554" s="143"/>
      <c r="AH554" s="143"/>
      <c r="AI554" s="143"/>
      <c r="AJ554" s="143"/>
      <c r="AK554" s="143"/>
      <c r="AL554" s="143"/>
      <c r="AM554" s="143"/>
      <c r="AN554" s="143"/>
      <c r="AO554" s="143"/>
      <c r="AP554" s="143"/>
      <c r="AQ554" s="143"/>
      <c r="AR554" s="193"/>
      <c r="AS554" s="143"/>
      <c r="AT554" s="143"/>
      <c r="AU554" s="143"/>
      <c r="AV554" s="143"/>
      <c r="AW554" s="194"/>
      <c r="AX554" s="111"/>
      <c r="AY554" s="194"/>
      <c r="AZ554" s="143"/>
      <c r="BA554" s="143"/>
      <c r="BB554" s="143"/>
      <c r="BC554" s="143"/>
      <c r="BD554" s="143"/>
      <c r="BE554" s="143"/>
      <c r="BF554" s="143"/>
      <c r="BG554" s="143"/>
      <c r="BH554" s="143"/>
      <c r="BI554" s="111"/>
      <c r="BJ554" s="143"/>
      <c r="BK554" s="143"/>
      <c r="BL554" s="143"/>
      <c r="BM554" s="143"/>
      <c r="BN554" s="143"/>
      <c r="BO554" s="143"/>
      <c r="BP554" s="143"/>
      <c r="BQ554" s="143"/>
      <c r="BR554" s="143"/>
      <c r="BS554" s="143"/>
      <c r="BT554" s="143"/>
      <c r="BU554" s="135">
        <f>VLOOKUP(D554,EXPLORACION!$A$2:$P$529,15,FALSE)</f>
        <v>4962953.9058999997</v>
      </c>
      <c r="BV554" s="135">
        <f>VLOOKUP(D554,EXPLORACION!$A$2:$P$529,16,FALSE)</f>
        <v>2172942.9145999998</v>
      </c>
    </row>
    <row r="555" spans="1:74" s="123" customFormat="1" hidden="1">
      <c r="A555" s="130" t="str">
        <f t="shared" si="87"/>
        <v>AUS16P8E4M7</v>
      </c>
      <c r="B555" s="130" t="str">
        <f t="shared" si="89"/>
        <v>AUS16P8E9</v>
      </c>
      <c r="C555" s="130" t="str">
        <f t="shared" si="88"/>
        <v>AUS16P8M7</v>
      </c>
      <c r="D555" s="130" t="str">
        <f t="shared" si="83"/>
        <v>AUS16P8</v>
      </c>
      <c r="E555" s="130" t="str">
        <f t="shared" si="84"/>
        <v>AUS16</v>
      </c>
      <c r="F555" s="111" t="s">
        <v>273</v>
      </c>
      <c r="G555" s="141">
        <v>16</v>
      </c>
      <c r="H555" s="111">
        <v>8</v>
      </c>
      <c r="I555" s="111" t="s">
        <v>8</v>
      </c>
      <c r="J555" s="111">
        <f t="shared" ref="J555:J562" si="91">J554+1</f>
        <v>4</v>
      </c>
      <c r="K555" s="111">
        <v>9</v>
      </c>
      <c r="L555" s="111"/>
      <c r="M555" s="191">
        <v>7</v>
      </c>
      <c r="N555" s="192">
        <v>7.5</v>
      </c>
      <c r="O555" s="137">
        <f t="shared" si="85"/>
        <v>7.25</v>
      </c>
      <c r="P555" s="141" t="s">
        <v>284</v>
      </c>
      <c r="Q555" s="188">
        <v>25.4</v>
      </c>
      <c r="R555" s="111">
        <v>41</v>
      </c>
      <c r="S555" s="111">
        <v>13</v>
      </c>
      <c r="T555" s="188">
        <f t="shared" si="90"/>
        <v>28</v>
      </c>
      <c r="U555" s="188"/>
      <c r="V555" s="143"/>
      <c r="W555" s="143"/>
      <c r="X555" s="143"/>
      <c r="Y555" s="143"/>
      <c r="Z555" s="143"/>
      <c r="AA555" s="143"/>
      <c r="AB555" s="143"/>
      <c r="AC555" s="143"/>
      <c r="AD555" s="143"/>
      <c r="AE555" s="143"/>
      <c r="AF555" s="143"/>
      <c r="AG555" s="143"/>
      <c r="AH555" s="143"/>
      <c r="AI555" s="143"/>
      <c r="AJ555" s="143"/>
      <c r="AK555" s="143"/>
      <c r="AL555" s="143"/>
      <c r="AM555" s="143"/>
      <c r="AN555" s="143"/>
      <c r="AO555" s="143"/>
      <c r="AP555" s="143"/>
      <c r="AQ555" s="143"/>
      <c r="AR555" s="193"/>
      <c r="AS555" s="143"/>
      <c r="AT555" s="143"/>
      <c r="AU555" s="143"/>
      <c r="AV555" s="143"/>
      <c r="AW555" s="194"/>
      <c r="AX555" s="111"/>
      <c r="AY555" s="194"/>
      <c r="AZ555" s="143"/>
      <c r="BA555" s="143"/>
      <c r="BB555" s="143"/>
      <c r="BC555" s="143"/>
      <c r="BD555" s="143"/>
      <c r="BE555" s="143"/>
      <c r="BF555" s="143"/>
      <c r="BG555" s="143"/>
      <c r="BH555" s="143"/>
      <c r="BI555" s="111"/>
      <c r="BJ555" s="143"/>
      <c r="BK555" s="143"/>
      <c r="BL555" s="143"/>
      <c r="BM555" s="143"/>
      <c r="BN555" s="143"/>
      <c r="BO555" s="143"/>
      <c r="BP555" s="143"/>
      <c r="BQ555" s="143"/>
      <c r="BR555" s="143"/>
      <c r="BS555" s="143"/>
      <c r="BT555" s="143"/>
      <c r="BU555" s="135">
        <f>VLOOKUP(D555,EXPLORACION!$A$2:$P$529,15,FALSE)</f>
        <v>4962953.9058999997</v>
      </c>
      <c r="BV555" s="135">
        <f>VLOOKUP(D555,EXPLORACION!$A$2:$P$529,16,FALSE)</f>
        <v>2172942.9145999998</v>
      </c>
    </row>
    <row r="556" spans="1:74" s="123" customFormat="1" hidden="1">
      <c r="A556" s="130" t="str">
        <f t="shared" ref="A556:A568" si="92">CONCATENATE(F556,G556,I556,H556,"E",J556,"M",M556)</f>
        <v>AUS16P8E5M9</v>
      </c>
      <c r="B556" s="130" t="str">
        <f t="shared" si="89"/>
        <v>AUS16P8E10</v>
      </c>
      <c r="C556" s="130" t="str">
        <f t="shared" ref="C556:C568" si="93">CONCATENATE(F556,G556,I556,H556,"M",M556)</f>
        <v>AUS16P8M9</v>
      </c>
      <c r="D556" s="130" t="str">
        <f t="shared" si="83"/>
        <v>AUS16P8</v>
      </c>
      <c r="E556" s="130" t="str">
        <f t="shared" si="84"/>
        <v>AUS16</v>
      </c>
      <c r="F556" s="111" t="s">
        <v>273</v>
      </c>
      <c r="G556" s="141">
        <v>16</v>
      </c>
      <c r="H556" s="111">
        <v>8</v>
      </c>
      <c r="I556" s="111" t="s">
        <v>8</v>
      </c>
      <c r="J556" s="111">
        <f t="shared" si="91"/>
        <v>5</v>
      </c>
      <c r="K556" s="111">
        <v>10</v>
      </c>
      <c r="L556" s="111"/>
      <c r="M556" s="191">
        <v>9</v>
      </c>
      <c r="N556" s="192">
        <v>9.5</v>
      </c>
      <c r="O556" s="137">
        <f t="shared" si="85"/>
        <v>9.25</v>
      </c>
      <c r="P556" s="141" t="s">
        <v>284</v>
      </c>
      <c r="Q556" s="188">
        <v>16.8</v>
      </c>
      <c r="R556" s="111">
        <v>36</v>
      </c>
      <c r="S556" s="111">
        <v>10</v>
      </c>
      <c r="T556" s="188">
        <f t="shared" si="90"/>
        <v>26</v>
      </c>
      <c r="U556" s="188"/>
      <c r="V556" s="143"/>
      <c r="W556" s="143"/>
      <c r="X556" s="143"/>
      <c r="Y556" s="143"/>
      <c r="Z556" s="143"/>
      <c r="AA556" s="143"/>
      <c r="AB556" s="143"/>
      <c r="AC556" s="143"/>
      <c r="AD556" s="143"/>
      <c r="AE556" s="143"/>
      <c r="AF556" s="143"/>
      <c r="AG556" s="143"/>
      <c r="AH556" s="143"/>
      <c r="AI556" s="143"/>
      <c r="AJ556" s="143"/>
      <c r="AK556" s="143"/>
      <c r="AL556" s="143"/>
      <c r="AM556" s="143"/>
      <c r="AN556" s="143"/>
      <c r="AO556" s="143"/>
      <c r="AP556" s="143"/>
      <c r="AQ556" s="143"/>
      <c r="AR556" s="193"/>
      <c r="AS556" s="143"/>
      <c r="AT556" s="143"/>
      <c r="AU556" s="143"/>
      <c r="AV556" s="143"/>
      <c r="AW556" s="194"/>
      <c r="AX556" s="111"/>
      <c r="AY556" s="194"/>
      <c r="AZ556" s="143"/>
      <c r="BA556" s="143"/>
      <c r="BB556" s="143"/>
      <c r="BC556" s="143"/>
      <c r="BD556" s="143"/>
      <c r="BE556" s="143"/>
      <c r="BF556" s="143"/>
      <c r="BG556" s="143"/>
      <c r="BH556" s="143"/>
      <c r="BI556" s="111"/>
      <c r="BJ556" s="143"/>
      <c r="BK556" s="143"/>
      <c r="BL556" s="143"/>
      <c r="BM556" s="143"/>
      <c r="BN556" s="143"/>
      <c r="BO556" s="143"/>
      <c r="BP556" s="143"/>
      <c r="BQ556" s="143"/>
      <c r="BR556" s="143"/>
      <c r="BS556" s="143"/>
      <c r="BT556" s="143"/>
      <c r="BU556" s="135">
        <f>VLOOKUP(D556,EXPLORACION!$A$2:$P$529,15,FALSE)</f>
        <v>4962953.9058999997</v>
      </c>
      <c r="BV556" s="135">
        <f>VLOOKUP(D556,EXPLORACION!$A$2:$P$529,16,FALSE)</f>
        <v>2172942.9145999998</v>
      </c>
    </row>
    <row r="557" spans="1:74" s="123" customFormat="1" hidden="1">
      <c r="A557" s="130" t="str">
        <f t="shared" si="92"/>
        <v>AUS16P8E6M9.5</v>
      </c>
      <c r="B557" s="130" t="str">
        <f t="shared" si="89"/>
        <v>AUS16P8E11</v>
      </c>
      <c r="C557" s="130" t="str">
        <f t="shared" si="93"/>
        <v>AUS16P8M9.5</v>
      </c>
      <c r="D557" s="130" t="str">
        <f t="shared" si="83"/>
        <v>AUS16P8</v>
      </c>
      <c r="E557" s="130" t="str">
        <f t="shared" si="84"/>
        <v>AUS16</v>
      </c>
      <c r="F557" s="111" t="s">
        <v>273</v>
      </c>
      <c r="G557" s="141">
        <v>16</v>
      </c>
      <c r="H557" s="111">
        <v>8</v>
      </c>
      <c r="I557" s="111" t="s">
        <v>8</v>
      </c>
      <c r="J557" s="111">
        <f t="shared" si="91"/>
        <v>6</v>
      </c>
      <c r="K557" s="111">
        <v>11</v>
      </c>
      <c r="L557" s="111"/>
      <c r="M557" s="191">
        <v>9.5</v>
      </c>
      <c r="N557" s="192">
        <v>11.5</v>
      </c>
      <c r="O557" s="137">
        <f t="shared" si="85"/>
        <v>10.5</v>
      </c>
      <c r="P557" s="141" t="s">
        <v>286</v>
      </c>
      <c r="Q557" s="188">
        <v>13.6</v>
      </c>
      <c r="R557" s="111"/>
      <c r="S557" s="111"/>
      <c r="T557" s="188"/>
      <c r="U557" s="188"/>
      <c r="V557" s="143"/>
      <c r="W557" s="143"/>
      <c r="X557" s="143"/>
      <c r="Y557" s="143"/>
      <c r="Z557" s="143"/>
      <c r="AA557" s="143"/>
      <c r="AB557" s="143"/>
      <c r="AC557" s="143"/>
      <c r="AD557" s="143"/>
      <c r="AE557" s="143"/>
      <c r="AF557" s="143"/>
      <c r="AG557" s="143"/>
      <c r="AH557" s="143"/>
      <c r="AI557" s="143"/>
      <c r="AJ557" s="143"/>
      <c r="AK557" s="143"/>
      <c r="AL557" s="143"/>
      <c r="AM557" s="143"/>
      <c r="AN557" s="143"/>
      <c r="AO557" s="143"/>
      <c r="AP557" s="143">
        <v>100</v>
      </c>
      <c r="AQ557" s="143"/>
      <c r="AR557" s="193">
        <v>18.399999999999999</v>
      </c>
      <c r="AS557" s="143"/>
      <c r="AT557" s="143"/>
      <c r="AU557" s="143"/>
      <c r="AV557" s="143"/>
      <c r="AW557" s="194"/>
      <c r="AX557" s="111"/>
      <c r="AY557" s="194"/>
      <c r="AZ557" s="143"/>
      <c r="BA557" s="143"/>
      <c r="BB557" s="143"/>
      <c r="BC557" s="143"/>
      <c r="BD557" s="143"/>
      <c r="BE557" s="143"/>
      <c r="BF557" s="143"/>
      <c r="BG557" s="143"/>
      <c r="BH557" s="143"/>
      <c r="BI557" s="111"/>
      <c r="BJ557" s="143"/>
      <c r="BK557" s="143"/>
      <c r="BL557" s="143"/>
      <c r="BM557" s="143"/>
      <c r="BN557" s="143"/>
      <c r="BO557" s="143"/>
      <c r="BP557" s="143"/>
      <c r="BQ557" s="143"/>
      <c r="BR557" s="143"/>
      <c r="BS557" s="143"/>
      <c r="BT557" s="143"/>
      <c r="BU557" s="135">
        <f>VLOOKUP(D557,EXPLORACION!$A$2:$P$529,15,FALSE)</f>
        <v>4962953.9058999997</v>
      </c>
      <c r="BV557" s="135">
        <f>VLOOKUP(D557,EXPLORACION!$A$2:$P$529,16,FALSE)</f>
        <v>2172942.9145999998</v>
      </c>
    </row>
    <row r="558" spans="1:74" s="123" customFormat="1" hidden="1">
      <c r="A558" s="130" t="str">
        <f t="shared" si="92"/>
        <v>AUS16P8E7M11.5</v>
      </c>
      <c r="B558" s="130" t="str">
        <f t="shared" si="89"/>
        <v>AUS16P8E13</v>
      </c>
      <c r="C558" s="130" t="str">
        <f t="shared" si="93"/>
        <v>AUS16P8M11.5</v>
      </c>
      <c r="D558" s="130" t="str">
        <f t="shared" si="83"/>
        <v>AUS16P8</v>
      </c>
      <c r="E558" s="130" t="str">
        <f t="shared" si="84"/>
        <v>AUS16</v>
      </c>
      <c r="F558" s="111" t="s">
        <v>273</v>
      </c>
      <c r="G558" s="141">
        <v>16</v>
      </c>
      <c r="H558" s="111">
        <v>8</v>
      </c>
      <c r="I558" s="111" t="s">
        <v>8</v>
      </c>
      <c r="J558" s="111">
        <f t="shared" si="91"/>
        <v>7</v>
      </c>
      <c r="K558" s="111">
        <v>13</v>
      </c>
      <c r="L558" s="111"/>
      <c r="M558" s="191">
        <v>11.5</v>
      </c>
      <c r="N558" s="192">
        <v>15.5</v>
      </c>
      <c r="O558" s="137">
        <f t="shared" si="85"/>
        <v>13.5</v>
      </c>
      <c r="P558" s="141" t="s">
        <v>284</v>
      </c>
      <c r="Q558" s="188">
        <v>17.600000000000001</v>
      </c>
      <c r="R558" s="111">
        <v>46</v>
      </c>
      <c r="S558" s="111">
        <v>14</v>
      </c>
      <c r="T558" s="188">
        <f>R558-S558</f>
        <v>32</v>
      </c>
      <c r="U558" s="188"/>
      <c r="V558" s="143"/>
      <c r="W558" s="143"/>
      <c r="X558" s="143"/>
      <c r="Y558" s="143"/>
      <c r="Z558" s="143"/>
      <c r="AA558" s="143"/>
      <c r="AB558" s="143"/>
      <c r="AC558" s="143"/>
      <c r="AD558" s="143"/>
      <c r="AE558" s="143"/>
      <c r="AF558" s="143"/>
      <c r="AG558" s="143"/>
      <c r="AH558" s="143"/>
      <c r="AI558" s="143"/>
      <c r="AJ558" s="143"/>
      <c r="AK558" s="143"/>
      <c r="AL558" s="143"/>
      <c r="AM558" s="143"/>
      <c r="AN558" s="143"/>
      <c r="AO558" s="143"/>
      <c r="AP558" s="143"/>
      <c r="AQ558" s="143"/>
      <c r="AR558" s="193"/>
      <c r="AS558" s="143"/>
      <c r="AT558" s="143"/>
      <c r="AU558" s="143"/>
      <c r="AV558" s="143"/>
      <c r="AW558" s="194"/>
      <c r="AX558" s="111"/>
      <c r="AY558" s="194"/>
      <c r="AZ558" s="143"/>
      <c r="BA558" s="143"/>
      <c r="BB558" s="143"/>
      <c r="BC558" s="143"/>
      <c r="BD558" s="143"/>
      <c r="BE558" s="143"/>
      <c r="BF558" s="143"/>
      <c r="BG558" s="143"/>
      <c r="BH558" s="143"/>
      <c r="BI558" s="111"/>
      <c r="BJ558" s="143"/>
      <c r="BK558" s="143"/>
      <c r="BL558" s="143"/>
      <c r="BM558" s="143"/>
      <c r="BN558" s="143"/>
      <c r="BO558" s="143"/>
      <c r="BP558" s="143"/>
      <c r="BQ558" s="143"/>
      <c r="BR558" s="143"/>
      <c r="BS558" s="143"/>
      <c r="BT558" s="143"/>
      <c r="BU558" s="135">
        <f>VLOOKUP(D558,EXPLORACION!$A$2:$P$529,15,FALSE)</f>
        <v>4962953.9058999997</v>
      </c>
      <c r="BV558" s="135">
        <f>VLOOKUP(D558,EXPLORACION!$A$2:$P$529,16,FALSE)</f>
        <v>2172942.9145999998</v>
      </c>
    </row>
    <row r="559" spans="1:74" s="123" customFormat="1" hidden="1">
      <c r="A559" s="130" t="str">
        <f t="shared" si="92"/>
        <v>AUS16P8E8M15.5</v>
      </c>
      <c r="B559" s="130" t="str">
        <f t="shared" si="89"/>
        <v>AUS16P8E14</v>
      </c>
      <c r="C559" s="130" t="str">
        <f t="shared" si="93"/>
        <v>AUS16P8M15.5</v>
      </c>
      <c r="D559" s="130" t="str">
        <f t="shared" si="83"/>
        <v>AUS16P8</v>
      </c>
      <c r="E559" s="130" t="str">
        <f t="shared" si="84"/>
        <v>AUS16</v>
      </c>
      <c r="F559" s="111" t="s">
        <v>273</v>
      </c>
      <c r="G559" s="141">
        <v>16</v>
      </c>
      <c r="H559" s="111">
        <v>8</v>
      </c>
      <c r="I559" s="111" t="s">
        <v>8</v>
      </c>
      <c r="J559" s="111">
        <f t="shared" si="91"/>
        <v>8</v>
      </c>
      <c r="K559" s="111">
        <v>14</v>
      </c>
      <c r="L559" s="111"/>
      <c r="M559" s="191">
        <v>15.5</v>
      </c>
      <c r="N559" s="192">
        <v>17.5</v>
      </c>
      <c r="O559" s="137">
        <f t="shared" si="85"/>
        <v>16.5</v>
      </c>
      <c r="P559" s="141" t="s">
        <v>284</v>
      </c>
      <c r="Q559" s="188">
        <v>19.7</v>
      </c>
      <c r="R559" s="111">
        <v>49</v>
      </c>
      <c r="S559" s="111">
        <v>11</v>
      </c>
      <c r="T559" s="188">
        <f>R559-S559</f>
        <v>38</v>
      </c>
      <c r="U559" s="188"/>
      <c r="V559" s="143"/>
      <c r="W559" s="143"/>
      <c r="X559" s="143"/>
      <c r="Y559" s="143"/>
      <c r="Z559" s="143"/>
      <c r="AA559" s="143"/>
      <c r="AB559" s="143"/>
      <c r="AC559" s="143"/>
      <c r="AD559" s="143"/>
      <c r="AE559" s="143"/>
      <c r="AF559" s="143"/>
      <c r="AG559" s="143"/>
      <c r="AH559" s="143"/>
      <c r="AI559" s="143"/>
      <c r="AJ559" s="143"/>
      <c r="AK559" s="143"/>
      <c r="AL559" s="143"/>
      <c r="AM559" s="143"/>
      <c r="AN559" s="143"/>
      <c r="AO559" s="143"/>
      <c r="AP559" s="143"/>
      <c r="AQ559" s="143"/>
      <c r="AR559" s="193"/>
      <c r="AS559" s="143"/>
      <c r="AT559" s="143"/>
      <c r="AU559" s="143"/>
      <c r="AV559" s="143"/>
      <c r="AW559" s="194"/>
      <c r="AX559" s="111"/>
      <c r="AY559" s="194"/>
      <c r="AZ559" s="143"/>
      <c r="BA559" s="143"/>
      <c r="BB559" s="143"/>
      <c r="BC559" s="143"/>
      <c r="BD559" s="143"/>
      <c r="BE559" s="143"/>
      <c r="BF559" s="143"/>
      <c r="BG559" s="143"/>
      <c r="BH559" s="143"/>
      <c r="BI559" s="111"/>
      <c r="BJ559" s="143"/>
      <c r="BK559" s="143"/>
      <c r="BL559" s="143"/>
      <c r="BM559" s="143"/>
      <c r="BN559" s="143"/>
      <c r="BO559" s="143"/>
      <c r="BP559" s="143"/>
      <c r="BQ559" s="143"/>
      <c r="BR559" s="143"/>
      <c r="BS559" s="143"/>
      <c r="BT559" s="143"/>
      <c r="BU559" s="135">
        <f>VLOOKUP(D559,EXPLORACION!$A$2:$P$529,15,FALSE)</f>
        <v>4962953.9058999997</v>
      </c>
      <c r="BV559" s="135">
        <f>VLOOKUP(D559,EXPLORACION!$A$2:$P$529,16,FALSE)</f>
        <v>2172942.9145999998</v>
      </c>
    </row>
    <row r="560" spans="1:74" s="123" customFormat="1" hidden="1">
      <c r="A560" s="130" t="str">
        <f t="shared" si="92"/>
        <v>AUS16P8E9M17.5</v>
      </c>
      <c r="B560" s="130" t="str">
        <f t="shared" si="89"/>
        <v>AUS16P8E16</v>
      </c>
      <c r="C560" s="130" t="str">
        <f t="shared" si="93"/>
        <v>AUS16P8M17.5</v>
      </c>
      <c r="D560" s="130" t="str">
        <f t="shared" si="83"/>
        <v>AUS16P8</v>
      </c>
      <c r="E560" s="130" t="str">
        <f t="shared" si="84"/>
        <v>AUS16</v>
      </c>
      <c r="F560" s="111" t="s">
        <v>273</v>
      </c>
      <c r="G560" s="141">
        <v>16</v>
      </c>
      <c r="H560" s="111">
        <v>8</v>
      </c>
      <c r="I560" s="111" t="s">
        <v>8</v>
      </c>
      <c r="J560" s="111">
        <f t="shared" si="91"/>
        <v>9</v>
      </c>
      <c r="K560" s="111">
        <v>16</v>
      </c>
      <c r="L560" s="111"/>
      <c r="M560" s="191">
        <v>17.5</v>
      </c>
      <c r="N560" s="192">
        <v>21.5</v>
      </c>
      <c r="O560" s="137">
        <f t="shared" si="85"/>
        <v>19.5</v>
      </c>
      <c r="P560" s="141" t="s">
        <v>12</v>
      </c>
      <c r="Q560" s="188">
        <v>20.7</v>
      </c>
      <c r="R560" s="111">
        <v>54</v>
      </c>
      <c r="S560" s="111">
        <v>19</v>
      </c>
      <c r="T560" s="188">
        <f>R560-S560</f>
        <v>35</v>
      </c>
      <c r="U560" s="188"/>
      <c r="V560" s="143"/>
      <c r="W560" s="143"/>
      <c r="X560" s="143"/>
      <c r="Y560" s="143"/>
      <c r="Z560" s="143"/>
      <c r="AA560" s="143"/>
      <c r="AB560" s="143"/>
      <c r="AC560" s="143"/>
      <c r="AD560" s="143"/>
      <c r="AE560" s="143"/>
      <c r="AF560" s="143"/>
      <c r="AG560" s="143"/>
      <c r="AH560" s="143"/>
      <c r="AI560" s="143"/>
      <c r="AJ560" s="143"/>
      <c r="AK560" s="143"/>
      <c r="AL560" s="143"/>
      <c r="AM560" s="143"/>
      <c r="AN560" s="143"/>
      <c r="AO560" s="143"/>
      <c r="AP560" s="143"/>
      <c r="AQ560" s="143"/>
      <c r="AR560" s="193"/>
      <c r="AS560" s="143"/>
      <c r="AT560" s="143"/>
      <c r="AU560" s="143"/>
      <c r="AV560" s="143"/>
      <c r="AW560" s="194"/>
      <c r="AX560" s="111"/>
      <c r="AY560" s="194"/>
      <c r="AZ560" s="143"/>
      <c r="BA560" s="143"/>
      <c r="BB560" s="143"/>
      <c r="BC560" s="143"/>
      <c r="BD560" s="143"/>
      <c r="BE560" s="143"/>
      <c r="BF560" s="143"/>
      <c r="BG560" s="143"/>
      <c r="BH560" s="143"/>
      <c r="BI560" s="111"/>
      <c r="BJ560" s="143"/>
      <c r="BK560" s="143"/>
      <c r="BL560" s="143"/>
      <c r="BM560" s="143"/>
      <c r="BN560" s="143"/>
      <c r="BO560" s="143"/>
      <c r="BP560" s="143"/>
      <c r="BQ560" s="143"/>
      <c r="BR560" s="143"/>
      <c r="BS560" s="143"/>
      <c r="BT560" s="143"/>
      <c r="BU560" s="135">
        <f>VLOOKUP(D560,EXPLORACION!$A$2:$P$529,15,FALSE)</f>
        <v>4962953.9058999997</v>
      </c>
      <c r="BV560" s="135">
        <f>VLOOKUP(D560,EXPLORACION!$A$2:$P$529,16,FALSE)</f>
        <v>2172942.9145999998</v>
      </c>
    </row>
    <row r="561" spans="1:74" s="123" customFormat="1" hidden="1">
      <c r="A561" s="130" t="str">
        <f t="shared" si="92"/>
        <v>AUS16P8E10M21.5</v>
      </c>
      <c r="B561" s="130" t="str">
        <f t="shared" si="89"/>
        <v>AUS16P8E17</v>
      </c>
      <c r="C561" s="130" t="str">
        <f t="shared" si="93"/>
        <v>AUS16P8M21.5</v>
      </c>
      <c r="D561" s="130" t="str">
        <f t="shared" si="83"/>
        <v>AUS16P8</v>
      </c>
      <c r="E561" s="130" t="str">
        <f t="shared" si="84"/>
        <v>AUS16</v>
      </c>
      <c r="F561" s="111" t="s">
        <v>273</v>
      </c>
      <c r="G561" s="141">
        <v>16</v>
      </c>
      <c r="H561" s="111">
        <v>8</v>
      </c>
      <c r="I561" s="111" t="s">
        <v>8</v>
      </c>
      <c r="J561" s="111">
        <f t="shared" si="91"/>
        <v>10</v>
      </c>
      <c r="K561" s="111">
        <v>17</v>
      </c>
      <c r="L561" s="111"/>
      <c r="M561" s="191">
        <v>21.5</v>
      </c>
      <c r="N561" s="192">
        <v>23.5</v>
      </c>
      <c r="O561" s="137">
        <f t="shared" si="85"/>
        <v>22.5</v>
      </c>
      <c r="P561" s="141" t="s">
        <v>12</v>
      </c>
      <c r="Q561" s="188">
        <v>19.3</v>
      </c>
      <c r="R561" s="111">
        <v>54</v>
      </c>
      <c r="S561" s="111">
        <v>18</v>
      </c>
      <c r="T561" s="188">
        <f>R561-S561</f>
        <v>36</v>
      </c>
      <c r="U561" s="188"/>
      <c r="V561" s="143"/>
      <c r="W561" s="143"/>
      <c r="X561" s="143"/>
      <c r="Y561" s="143"/>
      <c r="Z561" s="143"/>
      <c r="AA561" s="143"/>
      <c r="AB561" s="143"/>
      <c r="AC561" s="143"/>
      <c r="AD561" s="143"/>
      <c r="AE561" s="143"/>
      <c r="AF561" s="143"/>
      <c r="AG561" s="143"/>
      <c r="AH561" s="143"/>
      <c r="AI561" s="143"/>
      <c r="AJ561" s="143"/>
      <c r="AK561" s="143"/>
      <c r="AL561" s="143"/>
      <c r="AM561" s="143"/>
      <c r="AN561" s="143"/>
      <c r="AO561" s="143"/>
      <c r="AP561" s="143"/>
      <c r="AQ561" s="143"/>
      <c r="AR561" s="193"/>
      <c r="AS561" s="143"/>
      <c r="AT561" s="143"/>
      <c r="AU561" s="143"/>
      <c r="AV561" s="143"/>
      <c r="AW561" s="194"/>
      <c r="AX561" s="111"/>
      <c r="AY561" s="194"/>
      <c r="AZ561" s="143"/>
      <c r="BA561" s="143"/>
      <c r="BB561" s="143"/>
      <c r="BC561" s="143"/>
      <c r="BD561" s="143"/>
      <c r="BE561" s="143"/>
      <c r="BF561" s="143"/>
      <c r="BG561" s="143"/>
      <c r="BH561" s="143"/>
      <c r="BI561" s="111"/>
      <c r="BJ561" s="143"/>
      <c r="BK561" s="143"/>
      <c r="BL561" s="143"/>
      <c r="BM561" s="143"/>
      <c r="BN561" s="143"/>
      <c r="BO561" s="143"/>
      <c r="BP561" s="143"/>
      <c r="BQ561" s="143"/>
      <c r="BR561" s="143"/>
      <c r="BS561" s="143"/>
      <c r="BT561" s="143"/>
      <c r="BU561" s="135">
        <f>VLOOKUP(D561,EXPLORACION!$A$2:$P$529,15,FALSE)</f>
        <v>4962953.9058999997</v>
      </c>
      <c r="BV561" s="135">
        <f>VLOOKUP(D561,EXPLORACION!$A$2:$P$529,16,FALSE)</f>
        <v>2172942.9145999998</v>
      </c>
    </row>
    <row r="562" spans="1:74" s="123" customFormat="1" hidden="1">
      <c r="A562" s="130" t="str">
        <f t="shared" si="92"/>
        <v>AUS16P8E11M23.5</v>
      </c>
      <c r="B562" s="130" t="str">
        <f t="shared" si="89"/>
        <v>AUS16P8E18</v>
      </c>
      <c r="C562" s="130" t="str">
        <f t="shared" si="93"/>
        <v>AUS16P8M23.5</v>
      </c>
      <c r="D562" s="130" t="str">
        <f t="shared" si="83"/>
        <v>AUS16P8</v>
      </c>
      <c r="E562" s="130" t="str">
        <f t="shared" si="84"/>
        <v>AUS16</v>
      </c>
      <c r="F562" s="111" t="s">
        <v>273</v>
      </c>
      <c r="G562" s="141">
        <v>16</v>
      </c>
      <c r="H562" s="111">
        <v>8</v>
      </c>
      <c r="I562" s="111" t="s">
        <v>8</v>
      </c>
      <c r="J562" s="111">
        <f t="shared" si="91"/>
        <v>11</v>
      </c>
      <c r="K562" s="111">
        <v>18</v>
      </c>
      <c r="L562" s="111"/>
      <c r="M562" s="191">
        <v>23.5</v>
      </c>
      <c r="N562" s="192">
        <v>25.5</v>
      </c>
      <c r="O562" s="137">
        <f t="shared" si="85"/>
        <v>24.5</v>
      </c>
      <c r="P562" s="141" t="s">
        <v>12</v>
      </c>
      <c r="Q562" s="188">
        <v>18.2</v>
      </c>
      <c r="R562" s="111">
        <v>50</v>
      </c>
      <c r="S562" s="111">
        <v>16</v>
      </c>
      <c r="T562" s="188">
        <f>R562-S562</f>
        <v>34</v>
      </c>
      <c r="U562" s="188"/>
      <c r="V562" s="143"/>
      <c r="W562" s="143"/>
      <c r="X562" s="143"/>
      <c r="Y562" s="143"/>
      <c r="Z562" s="143"/>
      <c r="AA562" s="143"/>
      <c r="AB562" s="143"/>
      <c r="AC562" s="143"/>
      <c r="AD562" s="143"/>
      <c r="AE562" s="143"/>
      <c r="AF562" s="143"/>
      <c r="AG562" s="143"/>
      <c r="AH562" s="143"/>
      <c r="AI562" s="143"/>
      <c r="AJ562" s="143"/>
      <c r="AK562" s="143"/>
      <c r="AL562" s="143"/>
      <c r="AM562" s="143"/>
      <c r="AN562" s="143"/>
      <c r="AO562" s="143"/>
      <c r="AP562" s="143"/>
      <c r="AQ562" s="143"/>
      <c r="AR562" s="193"/>
      <c r="AS562" s="143"/>
      <c r="AT562" s="143"/>
      <c r="AU562" s="143"/>
      <c r="AV562" s="143"/>
      <c r="AW562" s="194"/>
      <c r="AX562" s="111"/>
      <c r="AY562" s="194"/>
      <c r="AZ562" s="143"/>
      <c r="BA562" s="143"/>
      <c r="BB562" s="143"/>
      <c r="BC562" s="143"/>
      <c r="BD562" s="143"/>
      <c r="BE562" s="143"/>
      <c r="BF562" s="143"/>
      <c r="BG562" s="143"/>
      <c r="BH562" s="143"/>
      <c r="BI562" s="111"/>
      <c r="BJ562" s="143"/>
      <c r="BK562" s="143"/>
      <c r="BL562" s="143"/>
      <c r="BM562" s="143"/>
      <c r="BN562" s="143"/>
      <c r="BO562" s="143"/>
      <c r="BP562" s="143"/>
      <c r="BQ562" s="143"/>
      <c r="BR562" s="143"/>
      <c r="BS562" s="143"/>
      <c r="BT562" s="143"/>
      <c r="BU562" s="135">
        <f>VLOOKUP(D562,EXPLORACION!$A$2:$P$529,15,FALSE)</f>
        <v>4962953.9058999997</v>
      </c>
      <c r="BV562" s="135">
        <f>VLOOKUP(D562,EXPLORACION!$A$2:$P$529,16,FALSE)</f>
        <v>2172942.9145999998</v>
      </c>
    </row>
    <row r="563" spans="1:74" s="123" customFormat="1" hidden="1">
      <c r="A563" s="130" t="str">
        <f t="shared" si="92"/>
        <v>AIJ17P1E1M0</v>
      </c>
      <c r="B563" s="130" t="str">
        <f t="shared" si="89"/>
        <v>AIJ17P1E1</v>
      </c>
      <c r="C563" s="130" t="str">
        <f t="shared" si="93"/>
        <v>AIJ17P1M0</v>
      </c>
      <c r="D563" s="130" t="str">
        <f t="shared" si="83"/>
        <v>AIJ17P1</v>
      </c>
      <c r="E563" s="130" t="str">
        <f t="shared" si="84"/>
        <v>AIJ17</v>
      </c>
      <c r="F563" s="111" t="s">
        <v>1156</v>
      </c>
      <c r="G563" s="111">
        <v>17</v>
      </c>
      <c r="H563" s="111">
        <v>1</v>
      </c>
      <c r="I563" s="111" t="s">
        <v>8</v>
      </c>
      <c r="J563" s="111">
        <v>1</v>
      </c>
      <c r="K563" s="111">
        <v>1</v>
      </c>
      <c r="L563" s="111"/>
      <c r="M563" s="191">
        <v>0</v>
      </c>
      <c r="N563" s="192">
        <f>O563+0.5</f>
        <v>1</v>
      </c>
      <c r="O563" s="137">
        <v>0.5</v>
      </c>
      <c r="P563" s="141" t="s">
        <v>286</v>
      </c>
      <c r="Q563" s="237">
        <v>5</v>
      </c>
      <c r="R563" s="111">
        <v>24</v>
      </c>
      <c r="S563" s="111"/>
      <c r="T563" s="111">
        <v>10</v>
      </c>
      <c r="U563" s="188">
        <v>1.94</v>
      </c>
      <c r="V563" s="143">
        <v>1.65</v>
      </c>
      <c r="W563" s="194"/>
      <c r="X563" s="143"/>
      <c r="Y563" s="143"/>
      <c r="Z563" s="143"/>
      <c r="AA563" s="143"/>
      <c r="AB563" s="143"/>
      <c r="AC563" s="143"/>
      <c r="AD563" s="143">
        <v>100</v>
      </c>
      <c r="AE563" s="143"/>
      <c r="AF563" s="143">
        <v>90.79</v>
      </c>
      <c r="AG563" s="143"/>
      <c r="AH563" s="143">
        <v>77.17</v>
      </c>
      <c r="AI563" s="143"/>
      <c r="AJ563" s="143" t="s">
        <v>1179</v>
      </c>
      <c r="AK563" s="143"/>
      <c r="AL563" s="143">
        <v>53.18</v>
      </c>
      <c r="AM563" s="143"/>
      <c r="AN563" s="143">
        <v>48.25</v>
      </c>
      <c r="AO563" s="143" t="s">
        <v>1180</v>
      </c>
      <c r="AP563" s="143"/>
      <c r="AQ563" s="224"/>
      <c r="AR563" s="188">
        <v>43.84</v>
      </c>
      <c r="AS563" s="143"/>
      <c r="AT563" s="143"/>
      <c r="AU563" s="143"/>
      <c r="AV563" s="143"/>
      <c r="AW563" s="188">
        <v>1.72</v>
      </c>
      <c r="AX563" s="111"/>
      <c r="AY563" s="194">
        <v>0.86</v>
      </c>
      <c r="AZ563" s="143"/>
      <c r="BA563" s="143">
        <v>24.32</v>
      </c>
      <c r="BB563" s="143"/>
      <c r="BC563" s="143"/>
      <c r="BD563" s="143"/>
      <c r="BE563" s="194"/>
      <c r="BF563" s="143"/>
      <c r="BG563" s="143"/>
      <c r="BH563" s="143"/>
      <c r="BI563" s="111"/>
      <c r="BJ563" s="143"/>
      <c r="BK563" s="143"/>
      <c r="BL563" s="143"/>
      <c r="BM563" s="143"/>
      <c r="BN563" s="143"/>
      <c r="BO563" s="143"/>
      <c r="BP563" s="143"/>
      <c r="BQ563" s="143"/>
      <c r="BR563" s="143"/>
      <c r="BS563" s="143"/>
      <c r="BT563" s="143"/>
      <c r="BU563" s="135">
        <f>VLOOKUP(D563,EXPLORACION!$A$2:$P$529,15,FALSE)</f>
        <v>4961081.9364999998</v>
      </c>
      <c r="BV563" s="135">
        <f>VLOOKUP(D563,EXPLORACION!$A$2:$P$529,16,FALSE)</f>
        <v>2171916.2445</v>
      </c>
    </row>
    <row r="564" spans="1:74" s="123" customFormat="1" hidden="1">
      <c r="A564" s="130" t="str">
        <f t="shared" si="92"/>
        <v>AIJ17P1E2M2</v>
      </c>
      <c r="B564" s="130" t="str">
        <f t="shared" si="89"/>
        <v>AIJ17P1E2</v>
      </c>
      <c r="C564" s="130" t="str">
        <f t="shared" si="93"/>
        <v>AIJ17P1M2</v>
      </c>
      <c r="D564" s="130" t="str">
        <f t="shared" si="83"/>
        <v>AIJ17P1</v>
      </c>
      <c r="E564" s="130" t="str">
        <f t="shared" si="84"/>
        <v>AIJ17</v>
      </c>
      <c r="F564" s="111" t="s">
        <v>1156</v>
      </c>
      <c r="G564" s="111">
        <v>17</v>
      </c>
      <c r="H564" s="111">
        <v>1</v>
      </c>
      <c r="I564" s="111" t="s">
        <v>8</v>
      </c>
      <c r="J564" s="111">
        <v>2</v>
      </c>
      <c r="K564" s="111">
        <f>K563+1</f>
        <v>2</v>
      </c>
      <c r="L564" s="111"/>
      <c r="M564" s="191">
        <v>2</v>
      </c>
      <c r="N564" s="192">
        <v>4</v>
      </c>
      <c r="O564" s="137">
        <f t="shared" si="85"/>
        <v>3</v>
      </c>
      <c r="P564" s="141" t="s">
        <v>1053</v>
      </c>
      <c r="Q564" s="237">
        <v>5</v>
      </c>
      <c r="R564" s="111">
        <v>26</v>
      </c>
      <c r="S564" s="111"/>
      <c r="T564" s="111">
        <v>14</v>
      </c>
      <c r="U564" s="188"/>
      <c r="V564" s="143"/>
      <c r="W564" s="194"/>
      <c r="X564" s="143"/>
      <c r="Y564" s="143"/>
      <c r="Z564" s="143"/>
      <c r="AA564" s="143"/>
      <c r="AB564" s="143"/>
      <c r="AC564" s="143"/>
      <c r="AD564" s="143"/>
      <c r="AE564" s="143"/>
      <c r="AF564" s="143"/>
      <c r="AG564" s="143"/>
      <c r="AH564" s="143"/>
      <c r="AI564" s="143"/>
      <c r="AJ564" s="143"/>
      <c r="AK564" s="143"/>
      <c r="AL564" s="143"/>
      <c r="AM564" s="143"/>
      <c r="AN564" s="143"/>
      <c r="AO564" s="143"/>
      <c r="AP564" s="143"/>
      <c r="AQ564" s="224"/>
      <c r="AR564" s="188">
        <v>3.56</v>
      </c>
      <c r="AS564" s="143"/>
      <c r="AT564" s="143"/>
      <c r="AU564" s="143"/>
      <c r="AV564" s="143"/>
      <c r="AW564" s="188">
        <v>2.34</v>
      </c>
      <c r="AX564" s="111"/>
      <c r="AY564" s="194">
        <v>1.17</v>
      </c>
      <c r="AZ564" s="143"/>
      <c r="BA564" s="143"/>
      <c r="BB564" s="143"/>
      <c r="BC564" s="143"/>
      <c r="BD564" s="143"/>
      <c r="BE564" s="194"/>
      <c r="BF564" s="143"/>
      <c r="BG564" s="143"/>
      <c r="BH564" s="143"/>
      <c r="BI564" s="111"/>
      <c r="BJ564" s="143"/>
      <c r="BK564" s="143"/>
      <c r="BL564" s="143"/>
      <c r="BM564" s="143"/>
      <c r="BN564" s="143"/>
      <c r="BO564" s="143"/>
      <c r="BP564" s="143"/>
      <c r="BQ564" s="143"/>
      <c r="BR564" s="143"/>
      <c r="BS564" s="143"/>
      <c r="BT564" s="143"/>
      <c r="BU564" s="135">
        <f>VLOOKUP(D564,EXPLORACION!$A$2:$P$529,15,FALSE)</f>
        <v>4961081.9364999998</v>
      </c>
      <c r="BV564" s="135">
        <f>VLOOKUP(D564,EXPLORACION!$A$2:$P$529,16,FALSE)</f>
        <v>2171916.2445</v>
      </c>
    </row>
    <row r="565" spans="1:74" s="123" customFormat="1" hidden="1">
      <c r="A565" s="130" t="str">
        <f t="shared" si="92"/>
        <v>AIJ17P1E2M4</v>
      </c>
      <c r="B565" s="130" t="str">
        <f t="shared" si="89"/>
        <v>AIJ17P1E3</v>
      </c>
      <c r="C565" s="130" t="str">
        <f t="shared" si="93"/>
        <v>AIJ17P1M4</v>
      </c>
      <c r="D565" s="130" t="str">
        <f t="shared" si="83"/>
        <v>AIJ17P1</v>
      </c>
      <c r="E565" s="130" t="str">
        <f t="shared" si="84"/>
        <v>AIJ17</v>
      </c>
      <c r="F565" s="111" t="s">
        <v>1156</v>
      </c>
      <c r="G565" s="111">
        <v>17</v>
      </c>
      <c r="H565" s="111">
        <v>1</v>
      </c>
      <c r="I565" s="111" t="s">
        <v>8</v>
      </c>
      <c r="J565" s="111">
        <v>2</v>
      </c>
      <c r="K565" s="111">
        <f>K564+1</f>
        <v>3</v>
      </c>
      <c r="L565" s="111"/>
      <c r="M565" s="191">
        <f>N564</f>
        <v>4</v>
      </c>
      <c r="N565" s="192">
        <v>6</v>
      </c>
      <c r="O565" s="137">
        <f t="shared" si="85"/>
        <v>5</v>
      </c>
      <c r="P565" s="141" t="s">
        <v>1053</v>
      </c>
      <c r="Q565" s="237">
        <v>14</v>
      </c>
      <c r="R565" s="111">
        <v>26</v>
      </c>
      <c r="S565" s="111"/>
      <c r="T565" s="111">
        <v>3</v>
      </c>
      <c r="U565" s="188"/>
      <c r="V565" s="143"/>
      <c r="W565" s="194"/>
      <c r="X565" s="143"/>
      <c r="Y565" s="143"/>
      <c r="Z565" s="143"/>
      <c r="AA565" s="143"/>
      <c r="AB565" s="143"/>
      <c r="AC565" s="143"/>
      <c r="AD565" s="143"/>
      <c r="AE565" s="143"/>
      <c r="AF565" s="143"/>
      <c r="AG565" s="143"/>
      <c r="AH565" s="143"/>
      <c r="AI565" s="143"/>
      <c r="AJ565" s="143"/>
      <c r="AK565" s="143"/>
      <c r="AL565" s="143"/>
      <c r="AM565" s="143"/>
      <c r="AN565" s="143"/>
      <c r="AO565" s="143"/>
      <c r="AP565" s="143"/>
      <c r="AQ565" s="224"/>
      <c r="AR565" s="188">
        <v>10.54</v>
      </c>
      <c r="AS565" s="143"/>
      <c r="AT565" s="143"/>
      <c r="AU565" s="143"/>
      <c r="AV565" s="143"/>
      <c r="AW565" s="188">
        <v>1.91</v>
      </c>
      <c r="AX565" s="111"/>
      <c r="AY565" s="194">
        <v>0.96</v>
      </c>
      <c r="AZ565" s="143"/>
      <c r="BA565" s="143"/>
      <c r="BB565" s="143"/>
      <c r="BC565" s="143"/>
      <c r="BD565" s="143"/>
      <c r="BE565" s="194"/>
      <c r="BF565" s="143"/>
      <c r="BG565" s="143"/>
      <c r="BH565" s="143"/>
      <c r="BI565" s="111"/>
      <c r="BJ565" s="143"/>
      <c r="BK565" s="143"/>
      <c r="BL565" s="143"/>
      <c r="BM565" s="143"/>
      <c r="BN565" s="143"/>
      <c r="BO565" s="143"/>
      <c r="BP565" s="143"/>
      <c r="BQ565" s="143"/>
      <c r="BR565" s="143"/>
      <c r="BS565" s="143"/>
      <c r="BT565" s="143"/>
      <c r="BU565" s="135">
        <f>VLOOKUP(D565,EXPLORACION!$A$2:$P$529,15,FALSE)</f>
        <v>4961081.9364999998</v>
      </c>
      <c r="BV565" s="135">
        <f>VLOOKUP(D565,EXPLORACION!$A$2:$P$529,16,FALSE)</f>
        <v>2171916.2445</v>
      </c>
    </row>
    <row r="566" spans="1:74" s="123" customFormat="1" hidden="1">
      <c r="A566" s="130" t="str">
        <f t="shared" si="92"/>
        <v>AIJ17P1E3M6</v>
      </c>
      <c r="B566" s="130" t="str">
        <f t="shared" si="89"/>
        <v>AIJ17P1E4</v>
      </c>
      <c r="C566" s="130" t="str">
        <f t="shared" si="93"/>
        <v>AIJ17P1M6</v>
      </c>
      <c r="D566" s="130" t="str">
        <f t="shared" si="83"/>
        <v>AIJ17P1</v>
      </c>
      <c r="E566" s="130" t="str">
        <f t="shared" si="84"/>
        <v>AIJ17</v>
      </c>
      <c r="F566" s="111" t="s">
        <v>1156</v>
      </c>
      <c r="G566" s="111">
        <v>17</v>
      </c>
      <c r="H566" s="111">
        <v>1</v>
      </c>
      <c r="I566" s="111" t="s">
        <v>8</v>
      </c>
      <c r="J566" s="111">
        <v>3</v>
      </c>
      <c r="K566" s="111">
        <f>K565+1</f>
        <v>4</v>
      </c>
      <c r="L566" s="111"/>
      <c r="M566" s="191">
        <f>N565</f>
        <v>6</v>
      </c>
      <c r="N566" s="192">
        <v>10</v>
      </c>
      <c r="O566" s="137">
        <f t="shared" si="85"/>
        <v>8</v>
      </c>
      <c r="P566" s="141" t="s">
        <v>340</v>
      </c>
      <c r="Q566" s="237">
        <v>11</v>
      </c>
      <c r="R566" s="111">
        <v>25</v>
      </c>
      <c r="S566" s="111"/>
      <c r="T566" s="111">
        <v>5</v>
      </c>
      <c r="U566" s="188"/>
      <c r="V566" s="143"/>
      <c r="W566" s="194"/>
      <c r="X566" s="143"/>
      <c r="Y566" s="143"/>
      <c r="Z566" s="143"/>
      <c r="AA566" s="143"/>
      <c r="AB566" s="143"/>
      <c r="AC566" s="143"/>
      <c r="AD566" s="143"/>
      <c r="AE566" s="143"/>
      <c r="AF566" s="143"/>
      <c r="AG566" s="143"/>
      <c r="AH566" s="143"/>
      <c r="AI566" s="143"/>
      <c r="AJ566" s="143"/>
      <c r="AK566" s="143"/>
      <c r="AL566" s="143"/>
      <c r="AM566" s="143"/>
      <c r="AN566" s="143"/>
      <c r="AO566" s="143"/>
      <c r="AP566" s="143"/>
      <c r="AQ566" s="224"/>
      <c r="AR566" s="188">
        <v>2.2799999999999998</v>
      </c>
      <c r="AS566" s="143"/>
      <c r="AT566" s="143"/>
      <c r="AU566" s="143"/>
      <c r="AV566" s="143"/>
      <c r="AW566" s="188">
        <v>2.9</v>
      </c>
      <c r="AX566" s="111"/>
      <c r="AY566" s="194">
        <v>1.45</v>
      </c>
      <c r="AZ566" s="143"/>
      <c r="BA566" s="143"/>
      <c r="BB566" s="143"/>
      <c r="BC566" s="143"/>
      <c r="BD566" s="143"/>
      <c r="BE566" s="194"/>
      <c r="BF566" s="143"/>
      <c r="BG566" s="143"/>
      <c r="BH566" s="143"/>
      <c r="BI566" s="111"/>
      <c r="BJ566" s="143"/>
      <c r="BK566" s="143"/>
      <c r="BL566" s="143"/>
      <c r="BM566" s="143"/>
      <c r="BN566" s="143"/>
      <c r="BO566" s="143"/>
      <c r="BP566" s="143"/>
      <c r="BQ566" s="143"/>
      <c r="BR566" s="143"/>
      <c r="BS566" s="143"/>
      <c r="BT566" s="143"/>
      <c r="BU566" s="135">
        <f>VLOOKUP(D566,EXPLORACION!$A$2:$P$529,15,FALSE)</f>
        <v>4961081.9364999998</v>
      </c>
      <c r="BV566" s="135">
        <f>VLOOKUP(D566,EXPLORACION!$A$2:$P$529,16,FALSE)</f>
        <v>2171916.2445</v>
      </c>
    </row>
    <row r="567" spans="1:74" s="123" customFormat="1" hidden="1">
      <c r="A567" s="130" t="str">
        <f t="shared" si="92"/>
        <v>AIJ17P1E5M11.5</v>
      </c>
      <c r="B567" s="130" t="str">
        <f t="shared" si="89"/>
        <v>AIJ17P1E5</v>
      </c>
      <c r="C567" s="130" t="str">
        <f t="shared" si="93"/>
        <v>AIJ17P1M11.5</v>
      </c>
      <c r="D567" s="130" t="str">
        <f t="shared" si="83"/>
        <v>AIJ17P1</v>
      </c>
      <c r="E567" s="130" t="str">
        <f t="shared" si="84"/>
        <v>AIJ17</v>
      </c>
      <c r="F567" s="111" t="s">
        <v>1156</v>
      </c>
      <c r="G567" s="111">
        <v>17</v>
      </c>
      <c r="H567" s="111">
        <v>1</v>
      </c>
      <c r="I567" s="111" t="s">
        <v>8</v>
      </c>
      <c r="J567" s="111">
        <v>5</v>
      </c>
      <c r="K567" s="111">
        <f>K566+1</f>
        <v>5</v>
      </c>
      <c r="L567" s="111"/>
      <c r="M567" s="191">
        <v>11.5</v>
      </c>
      <c r="N567" s="192">
        <v>12.5</v>
      </c>
      <c r="O567" s="137">
        <f t="shared" si="85"/>
        <v>12</v>
      </c>
      <c r="P567" s="141" t="s">
        <v>286</v>
      </c>
      <c r="Q567" s="237">
        <v>12</v>
      </c>
      <c r="R567" s="111">
        <v>32</v>
      </c>
      <c r="S567" s="111"/>
      <c r="T567" s="111">
        <v>14</v>
      </c>
      <c r="U567" s="188"/>
      <c r="V567" s="143"/>
      <c r="W567" s="194"/>
      <c r="X567" s="143"/>
      <c r="Y567" s="143"/>
      <c r="Z567" s="143"/>
      <c r="AA567" s="143"/>
      <c r="AB567" s="143"/>
      <c r="AC567" s="143"/>
      <c r="AD567" s="143"/>
      <c r="AE567" s="143"/>
      <c r="AF567" s="143"/>
      <c r="AG567" s="143"/>
      <c r="AH567" s="143"/>
      <c r="AI567" s="143"/>
      <c r="AJ567" s="143"/>
      <c r="AK567" s="143"/>
      <c r="AL567" s="143"/>
      <c r="AM567" s="143"/>
      <c r="AN567" s="143"/>
      <c r="AO567" s="143"/>
      <c r="AP567" s="143"/>
      <c r="AQ567" s="224"/>
      <c r="AR567" s="188">
        <v>10.84</v>
      </c>
      <c r="AS567" s="143"/>
      <c r="AT567" s="143"/>
      <c r="AU567" s="143"/>
      <c r="AV567" s="143"/>
      <c r="AW567" s="188">
        <v>2.62</v>
      </c>
      <c r="AX567" s="111"/>
      <c r="AY567" s="194">
        <v>1.31</v>
      </c>
      <c r="AZ567" s="143"/>
      <c r="BA567" s="143"/>
      <c r="BB567" s="143"/>
      <c r="BC567" s="143"/>
      <c r="BD567" s="143"/>
      <c r="BE567" s="194"/>
      <c r="BF567" s="143"/>
      <c r="BG567" s="143"/>
      <c r="BH567" s="143"/>
      <c r="BI567" s="111"/>
      <c r="BJ567" s="143"/>
      <c r="BK567" s="143"/>
      <c r="BL567" s="143"/>
      <c r="BM567" s="143"/>
      <c r="BN567" s="143"/>
      <c r="BO567" s="143"/>
      <c r="BP567" s="143"/>
      <c r="BQ567" s="143"/>
      <c r="BR567" s="143"/>
      <c r="BS567" s="143"/>
      <c r="BT567" s="143"/>
      <c r="BU567" s="135">
        <f>VLOOKUP(D567,EXPLORACION!$A$2:$P$529,15,FALSE)</f>
        <v>4961081.9364999998</v>
      </c>
      <c r="BV567" s="135">
        <f>VLOOKUP(D567,EXPLORACION!$A$2:$P$529,16,FALSE)</f>
        <v>2171916.2445</v>
      </c>
    </row>
    <row r="568" spans="1:74" s="123" customFormat="1" hidden="1">
      <c r="A568" s="130" t="str">
        <f t="shared" si="92"/>
        <v>AIJ17P1E6M14</v>
      </c>
      <c r="B568" s="130" t="str">
        <f t="shared" si="89"/>
        <v>AIJ17P1E6</v>
      </c>
      <c r="C568" s="130" t="str">
        <f t="shared" si="93"/>
        <v>AIJ17P1M14</v>
      </c>
      <c r="D568" s="130" t="str">
        <f t="shared" si="83"/>
        <v>AIJ17P1</v>
      </c>
      <c r="E568" s="130" t="str">
        <f t="shared" si="84"/>
        <v>AIJ17</v>
      </c>
      <c r="F568" s="111" t="s">
        <v>1156</v>
      </c>
      <c r="G568" s="111">
        <v>17</v>
      </c>
      <c r="H568" s="111">
        <v>1</v>
      </c>
      <c r="I568" s="111" t="s">
        <v>8</v>
      </c>
      <c r="J568" s="111">
        <v>6</v>
      </c>
      <c r="K568" s="111">
        <f>K567+1</f>
        <v>6</v>
      </c>
      <c r="L568" s="111"/>
      <c r="M568" s="191">
        <v>14</v>
      </c>
      <c r="N568" s="192">
        <v>15</v>
      </c>
      <c r="O568" s="137">
        <f t="shared" si="85"/>
        <v>14.5</v>
      </c>
      <c r="P568" s="141" t="s">
        <v>286</v>
      </c>
      <c r="Q568" s="237">
        <v>10</v>
      </c>
      <c r="R568" s="111">
        <v>25</v>
      </c>
      <c r="S568" s="111"/>
      <c r="T568" s="111">
        <v>9</v>
      </c>
      <c r="U568" s="188"/>
      <c r="V568" s="143"/>
      <c r="W568" s="194"/>
      <c r="X568" s="143"/>
      <c r="Y568" s="143"/>
      <c r="Z568" s="143"/>
      <c r="AA568" s="143"/>
      <c r="AB568" s="143"/>
      <c r="AC568" s="143"/>
      <c r="AD568" s="143"/>
      <c r="AE568" s="143"/>
      <c r="AF568" s="143"/>
      <c r="AG568" s="143"/>
      <c r="AH568" s="143"/>
      <c r="AI568" s="143"/>
      <c r="AJ568" s="143"/>
      <c r="AK568" s="143"/>
      <c r="AL568" s="143"/>
      <c r="AM568" s="143"/>
      <c r="AN568" s="143"/>
      <c r="AO568" s="143"/>
      <c r="AP568" s="143"/>
      <c r="AQ568" s="224"/>
      <c r="AR568" s="188">
        <v>13.62</v>
      </c>
      <c r="AS568" s="143"/>
      <c r="AT568" s="143"/>
      <c r="AU568" s="143"/>
      <c r="AV568" s="143"/>
      <c r="AW568" s="188">
        <v>2.38</v>
      </c>
      <c r="AX568" s="111"/>
      <c r="AY568" s="194">
        <v>1.19</v>
      </c>
      <c r="AZ568" s="143"/>
      <c r="BA568" s="143">
        <v>24.7</v>
      </c>
      <c r="BB568" s="143"/>
      <c r="BC568" s="143"/>
      <c r="BD568" s="143"/>
      <c r="BE568" s="194"/>
      <c r="BF568" s="143"/>
      <c r="BG568" s="143"/>
      <c r="BH568" s="143"/>
      <c r="BI568" s="111"/>
      <c r="BJ568" s="143"/>
      <c r="BK568" s="143"/>
      <c r="BL568" s="143"/>
      <c r="BM568" s="143"/>
      <c r="BN568" s="143"/>
      <c r="BO568" s="143"/>
      <c r="BP568" s="143"/>
      <c r="BQ568" s="143"/>
      <c r="BR568" s="143"/>
      <c r="BS568" s="143"/>
      <c r="BT568" s="143"/>
      <c r="BU568" s="135">
        <f>VLOOKUP(D568,EXPLORACION!$A$2:$P$529,15,FALSE)</f>
        <v>4961081.9364999998</v>
      </c>
      <c r="BV568" s="135">
        <f>VLOOKUP(D568,EXPLORACION!$A$2:$P$529,16,FALSE)</f>
        <v>2171916.2445</v>
      </c>
    </row>
    <row r="569" spans="1:74" s="123" customFormat="1" hidden="1">
      <c r="A569" s="130" t="str">
        <f t="shared" ref="A569:A600" si="94">CONCATENATE(F569,G569,I569,H569,"E",J569,"M",O569)</f>
        <v>AIJ17P2E1M0.5</v>
      </c>
      <c r="B569" s="130" t="str">
        <f t="shared" ref="B569:B600" si="95">CONCATENATE(F569,G569,I569,H569,"E",M569)</f>
        <v>AIJ17P2E0</v>
      </c>
      <c r="C569" s="130" t="str">
        <f t="shared" ref="C569:C600" si="96">CONCATENATE(F569,G569,I569,H569,"M",O569)</f>
        <v>AIJ17P2M0.5</v>
      </c>
      <c r="D569" s="130" t="str">
        <f t="shared" si="83"/>
        <v>AIJ17P2</v>
      </c>
      <c r="E569" s="130" t="str">
        <f t="shared" si="84"/>
        <v>AIJ17</v>
      </c>
      <c r="F569" s="141" t="s">
        <v>1156</v>
      </c>
      <c r="G569" s="141">
        <v>17</v>
      </c>
      <c r="H569" s="109">
        <v>2</v>
      </c>
      <c r="I569" s="109" t="s">
        <v>8</v>
      </c>
      <c r="J569" s="109">
        <v>1</v>
      </c>
      <c r="K569" s="111">
        <v>1</v>
      </c>
      <c r="L569" s="111"/>
      <c r="M569" s="137">
        <v>0</v>
      </c>
      <c r="N569" s="133">
        <v>1</v>
      </c>
      <c r="O569" s="137">
        <f t="shared" si="85"/>
        <v>0.5</v>
      </c>
      <c r="P569" s="109" t="s">
        <v>286</v>
      </c>
      <c r="Q569" s="237">
        <v>12</v>
      </c>
      <c r="R569" s="111">
        <v>27</v>
      </c>
      <c r="S569" s="111"/>
      <c r="T569" s="111">
        <v>13</v>
      </c>
      <c r="U569" s="188"/>
      <c r="V569" s="143"/>
      <c r="W569" s="194"/>
      <c r="X569" s="143"/>
      <c r="Y569" s="143"/>
      <c r="Z569" s="143"/>
      <c r="AA569" s="143"/>
      <c r="AB569" s="143"/>
      <c r="AC569" s="143"/>
      <c r="AD569" s="143"/>
      <c r="AE569" s="143"/>
      <c r="AF569" s="143"/>
      <c r="AG569" s="143"/>
      <c r="AH569" s="143"/>
      <c r="AI569" s="143"/>
      <c r="AJ569" s="143"/>
      <c r="AK569" s="143"/>
      <c r="AL569" s="143"/>
      <c r="AM569" s="143"/>
      <c r="AN569" s="143"/>
      <c r="AO569" s="143"/>
      <c r="AP569" s="143"/>
      <c r="AQ569" s="224"/>
      <c r="AR569" s="224">
        <v>16</v>
      </c>
      <c r="AS569" s="143"/>
      <c r="AT569" s="143"/>
      <c r="AU569" s="143"/>
      <c r="AV569" s="143"/>
      <c r="AW569" s="188" t="s">
        <v>1181</v>
      </c>
      <c r="AX569" s="111"/>
      <c r="AY569" s="194">
        <v>1.02</v>
      </c>
      <c r="AZ569" s="143"/>
      <c r="BA569" s="143"/>
      <c r="BB569" s="143"/>
      <c r="BC569" s="143"/>
      <c r="BD569" s="143"/>
      <c r="BE569" s="194"/>
      <c r="BF569" s="143"/>
      <c r="BG569" s="143"/>
      <c r="BH569" s="143"/>
      <c r="BI569" s="111"/>
      <c r="BJ569" s="143"/>
      <c r="BK569" s="143"/>
      <c r="BL569" s="143"/>
      <c r="BM569" s="143"/>
      <c r="BN569" s="143"/>
      <c r="BO569" s="143"/>
      <c r="BP569" s="143"/>
      <c r="BQ569" s="143"/>
      <c r="BR569" s="143"/>
      <c r="BS569" s="143"/>
      <c r="BT569" s="143"/>
      <c r="BU569" s="135">
        <f>VLOOKUP(D569,EXPLORACION!$A$2:$P$529,15,FALSE)</f>
        <v>4961081.9364999998</v>
      </c>
      <c r="BV569" s="135">
        <f>VLOOKUP(D569,EXPLORACION!$A$2:$P$529,16,FALSE)</f>
        <v>2171916.2445</v>
      </c>
    </row>
    <row r="570" spans="1:74" s="123" customFormat="1" hidden="1">
      <c r="A570" s="130" t="str">
        <f t="shared" si="94"/>
        <v>AIJ17P2E2M3</v>
      </c>
      <c r="B570" s="130" t="str">
        <f t="shared" si="95"/>
        <v>AIJ17P2E2</v>
      </c>
      <c r="C570" s="130" t="str">
        <f t="shared" si="96"/>
        <v>AIJ17P2M3</v>
      </c>
      <c r="D570" s="130" t="str">
        <f t="shared" si="83"/>
        <v>AIJ17P2</v>
      </c>
      <c r="E570" s="130" t="str">
        <f t="shared" si="84"/>
        <v>AIJ17</v>
      </c>
      <c r="F570" s="141" t="s">
        <v>1156</v>
      </c>
      <c r="G570" s="141">
        <v>17</v>
      </c>
      <c r="H570" s="109">
        <v>2</v>
      </c>
      <c r="I570" s="109" t="s">
        <v>8</v>
      </c>
      <c r="J570" s="109">
        <v>2</v>
      </c>
      <c r="K570" s="111">
        <f>K569+1</f>
        <v>2</v>
      </c>
      <c r="L570" s="111"/>
      <c r="M570" s="137">
        <v>2</v>
      </c>
      <c r="N570" s="133">
        <v>4</v>
      </c>
      <c r="O570" s="137">
        <f t="shared" si="85"/>
        <v>3</v>
      </c>
      <c r="P570" s="109" t="s">
        <v>340</v>
      </c>
      <c r="Q570" s="237">
        <v>9</v>
      </c>
      <c r="R570" s="111">
        <v>29</v>
      </c>
      <c r="S570" s="111"/>
      <c r="T570" s="111">
        <v>17</v>
      </c>
      <c r="U570" s="188"/>
      <c r="V570" s="143"/>
      <c r="W570" s="194"/>
      <c r="X570" s="143"/>
      <c r="Y570" s="143"/>
      <c r="Z570" s="143"/>
      <c r="AA570" s="143"/>
      <c r="AB570" s="143"/>
      <c r="AC570" s="143"/>
      <c r="AD570" s="143"/>
      <c r="AE570" s="143"/>
      <c r="AF570" s="143"/>
      <c r="AG570" s="143"/>
      <c r="AH570" s="143"/>
      <c r="AI570" s="143"/>
      <c r="AJ570" s="143"/>
      <c r="AK570" s="143"/>
      <c r="AL570" s="143"/>
      <c r="AM570" s="143"/>
      <c r="AN570" s="143"/>
      <c r="AO570" s="143"/>
      <c r="AP570" s="143"/>
      <c r="AQ570" s="224"/>
      <c r="AR570" s="224">
        <v>6</v>
      </c>
      <c r="AS570" s="143"/>
      <c r="AT570" s="143"/>
      <c r="AU570" s="143"/>
      <c r="AV570" s="143"/>
      <c r="AW570" s="188">
        <v>4.0999999999999996</v>
      </c>
      <c r="AX570" s="111"/>
      <c r="AY570" s="194">
        <v>2.0499999999999998</v>
      </c>
      <c r="AZ570" s="143"/>
      <c r="BA570" s="143"/>
      <c r="BB570" s="143"/>
      <c r="BC570" s="143"/>
      <c r="BD570" s="143"/>
      <c r="BE570" s="194"/>
      <c r="BF570" s="143"/>
      <c r="BG570" s="143"/>
      <c r="BH570" s="143"/>
      <c r="BI570" s="111"/>
      <c r="BJ570" s="143"/>
      <c r="BK570" s="143"/>
      <c r="BL570" s="143"/>
      <c r="BM570" s="143"/>
      <c r="BN570" s="143"/>
      <c r="BO570" s="143"/>
      <c r="BP570" s="143"/>
      <c r="BQ570" s="143"/>
      <c r="BR570" s="143"/>
      <c r="BS570" s="143"/>
      <c r="BT570" s="143"/>
      <c r="BU570" s="135">
        <f>VLOOKUP(D570,EXPLORACION!$A$2:$P$529,15,FALSE)</f>
        <v>4961081.9364999998</v>
      </c>
      <c r="BV570" s="135">
        <f>VLOOKUP(D570,EXPLORACION!$A$2:$P$529,16,FALSE)</f>
        <v>2171916.2445</v>
      </c>
    </row>
    <row r="571" spans="1:74" s="123" customFormat="1" hidden="1">
      <c r="A571" s="130" t="str">
        <f t="shared" si="94"/>
        <v>AIJ17P2E2M4.5</v>
      </c>
      <c r="B571" s="130" t="str">
        <f t="shared" si="95"/>
        <v>AIJ17P2E3</v>
      </c>
      <c r="C571" s="130" t="str">
        <f t="shared" si="96"/>
        <v>AIJ17P2M4.5</v>
      </c>
      <c r="D571" s="130" t="str">
        <f t="shared" si="83"/>
        <v>AIJ17P2</v>
      </c>
      <c r="E571" s="130" t="str">
        <f t="shared" si="84"/>
        <v>AIJ17</v>
      </c>
      <c r="F571" s="141" t="s">
        <v>1156</v>
      </c>
      <c r="G571" s="141">
        <v>17</v>
      </c>
      <c r="H571" s="109">
        <v>2</v>
      </c>
      <c r="I571" s="109" t="s">
        <v>8</v>
      </c>
      <c r="J571" s="109">
        <v>2</v>
      </c>
      <c r="K571" s="111">
        <f>K570+1</f>
        <v>3</v>
      </c>
      <c r="L571" s="111"/>
      <c r="M571" s="137">
        <v>3</v>
      </c>
      <c r="N571" s="133">
        <v>6</v>
      </c>
      <c r="O571" s="137">
        <f t="shared" si="85"/>
        <v>4.5</v>
      </c>
      <c r="P571" s="109" t="s">
        <v>340</v>
      </c>
      <c r="Q571" s="237">
        <v>11</v>
      </c>
      <c r="R571" s="111">
        <v>35</v>
      </c>
      <c r="S571" s="111"/>
      <c r="T571" s="111">
        <v>21</v>
      </c>
      <c r="U571" s="188"/>
      <c r="V571" s="143"/>
      <c r="W571" s="194"/>
      <c r="X571" s="143"/>
      <c r="Y571" s="143"/>
      <c r="Z571" s="143"/>
      <c r="AA571" s="143"/>
      <c r="AB571" s="143"/>
      <c r="AC571" s="143"/>
      <c r="AD571" s="143"/>
      <c r="AE571" s="143"/>
      <c r="AF571" s="143"/>
      <c r="AG571" s="143"/>
      <c r="AH571" s="143"/>
      <c r="AI571" s="143"/>
      <c r="AJ571" s="143"/>
      <c r="AK571" s="143"/>
      <c r="AL571" s="143"/>
      <c r="AM571" s="143"/>
      <c r="AN571" s="143"/>
      <c r="AO571" s="143"/>
      <c r="AP571" s="143"/>
      <c r="AQ571" s="224"/>
      <c r="AR571" s="224">
        <v>12</v>
      </c>
      <c r="AS571" s="143"/>
      <c r="AT571" s="143"/>
      <c r="AU571" s="143"/>
      <c r="AV571" s="143"/>
      <c r="AW571" s="188">
        <v>3.2</v>
      </c>
      <c r="AX571" s="111"/>
      <c r="AY571" s="194">
        <v>1.6</v>
      </c>
      <c r="AZ571" s="143"/>
      <c r="BA571" s="143"/>
      <c r="BB571" s="143"/>
      <c r="BC571" s="143"/>
      <c r="BD571" s="143"/>
      <c r="BE571" s="194"/>
      <c r="BF571" s="143"/>
      <c r="BG571" s="143"/>
      <c r="BH571" s="143"/>
      <c r="BI571" s="111"/>
      <c r="BJ571" s="143"/>
      <c r="BK571" s="143"/>
      <c r="BL571" s="143"/>
      <c r="BM571" s="143"/>
      <c r="BN571" s="143"/>
      <c r="BO571" s="143"/>
      <c r="BP571" s="143"/>
      <c r="BQ571" s="143"/>
      <c r="BR571" s="143"/>
      <c r="BS571" s="143"/>
      <c r="BT571" s="143"/>
      <c r="BU571" s="135">
        <f>VLOOKUP(D571,EXPLORACION!$A$2:$P$529,15,FALSE)</f>
        <v>4961081.9364999998</v>
      </c>
      <c r="BV571" s="135">
        <f>VLOOKUP(D571,EXPLORACION!$A$2:$P$529,16,FALSE)</f>
        <v>2171916.2445</v>
      </c>
    </row>
    <row r="572" spans="1:74" s="123" customFormat="1" hidden="1">
      <c r="A572" s="130" t="str">
        <f t="shared" si="94"/>
        <v>AIJ17P2E2M8</v>
      </c>
      <c r="B572" s="130" t="str">
        <f t="shared" si="95"/>
        <v>AIJ17P2E6</v>
      </c>
      <c r="C572" s="130" t="str">
        <f t="shared" si="96"/>
        <v>AIJ17P2M8</v>
      </c>
      <c r="D572" s="130" t="str">
        <f t="shared" si="83"/>
        <v>AIJ17P2</v>
      </c>
      <c r="E572" s="130" t="str">
        <f t="shared" si="84"/>
        <v>AIJ17</v>
      </c>
      <c r="F572" s="141" t="s">
        <v>1156</v>
      </c>
      <c r="G572" s="141">
        <v>17</v>
      </c>
      <c r="H572" s="109">
        <v>2</v>
      </c>
      <c r="I572" s="109" t="s">
        <v>8</v>
      </c>
      <c r="J572" s="109">
        <v>2</v>
      </c>
      <c r="K572" s="111">
        <f>K571+1</f>
        <v>4</v>
      </c>
      <c r="L572" s="111"/>
      <c r="M572" s="137">
        <f>N571</f>
        <v>6</v>
      </c>
      <c r="N572" s="133">
        <v>10</v>
      </c>
      <c r="O572" s="137">
        <f t="shared" si="85"/>
        <v>8</v>
      </c>
      <c r="P572" s="109" t="s">
        <v>340</v>
      </c>
      <c r="Q572" s="237">
        <v>16</v>
      </c>
      <c r="R572" s="111">
        <v>29</v>
      </c>
      <c r="S572" s="111"/>
      <c r="T572" s="111">
        <v>14</v>
      </c>
      <c r="U572" s="188"/>
      <c r="V572" s="143"/>
      <c r="W572" s="194"/>
      <c r="X572" s="143"/>
      <c r="Y572" s="143"/>
      <c r="Z572" s="143"/>
      <c r="AA572" s="143"/>
      <c r="AB572" s="143"/>
      <c r="AC572" s="143"/>
      <c r="AD572" s="143"/>
      <c r="AE572" s="143"/>
      <c r="AF572" s="143"/>
      <c r="AG572" s="143"/>
      <c r="AH572" s="143"/>
      <c r="AI572" s="143"/>
      <c r="AJ572" s="143"/>
      <c r="AK572" s="143"/>
      <c r="AL572" s="143"/>
      <c r="AM572" s="143"/>
      <c r="AN572" s="143"/>
      <c r="AO572" s="143"/>
      <c r="AP572" s="143"/>
      <c r="AQ572" s="224"/>
      <c r="AR572" s="224">
        <v>18</v>
      </c>
      <c r="AS572" s="143"/>
      <c r="AT572" s="143"/>
      <c r="AU572" s="143"/>
      <c r="AV572" s="143"/>
      <c r="AW572" s="188">
        <v>1.42</v>
      </c>
      <c r="AX572" s="111"/>
      <c r="AY572" s="194">
        <v>0.71</v>
      </c>
      <c r="AZ572" s="143"/>
      <c r="BA572" s="143"/>
      <c r="BB572" s="143"/>
      <c r="BC572" s="143"/>
      <c r="BD572" s="143"/>
      <c r="BE572" s="194"/>
      <c r="BF572" s="143"/>
      <c r="BG572" s="143"/>
      <c r="BH572" s="143"/>
      <c r="BI572" s="111"/>
      <c r="BJ572" s="143"/>
      <c r="BK572" s="143"/>
      <c r="BL572" s="143"/>
      <c r="BM572" s="143"/>
      <c r="BN572" s="143"/>
      <c r="BO572" s="143"/>
      <c r="BP572" s="143"/>
      <c r="BQ572" s="143"/>
      <c r="BR572" s="143"/>
      <c r="BS572" s="143"/>
      <c r="BT572" s="143"/>
      <c r="BU572" s="135">
        <f>VLOOKUP(D572,EXPLORACION!$A$2:$P$529,15,FALSE)</f>
        <v>4961081.9364999998</v>
      </c>
      <c r="BV572" s="135">
        <f>VLOOKUP(D572,EXPLORACION!$A$2:$P$529,16,FALSE)</f>
        <v>2171916.2445</v>
      </c>
    </row>
    <row r="573" spans="1:74" s="123" customFormat="1" hidden="1">
      <c r="A573" s="130" t="str">
        <f t="shared" si="94"/>
        <v>AIJ17P2E3M12</v>
      </c>
      <c r="B573" s="130" t="str">
        <f t="shared" si="95"/>
        <v>AIJ17P2E10</v>
      </c>
      <c r="C573" s="130" t="str">
        <f t="shared" si="96"/>
        <v>AIJ17P2M12</v>
      </c>
      <c r="D573" s="130" t="str">
        <f t="shared" si="83"/>
        <v>AIJ17P2</v>
      </c>
      <c r="E573" s="130" t="str">
        <f t="shared" si="84"/>
        <v>AIJ17</v>
      </c>
      <c r="F573" s="141" t="s">
        <v>1156</v>
      </c>
      <c r="G573" s="141">
        <v>17</v>
      </c>
      <c r="H573" s="109">
        <v>2</v>
      </c>
      <c r="I573" s="109" t="s">
        <v>8</v>
      </c>
      <c r="J573" s="109">
        <v>3</v>
      </c>
      <c r="K573" s="111">
        <f>K572+1</f>
        <v>5</v>
      </c>
      <c r="L573" s="111"/>
      <c r="M573" s="137">
        <f>N572</f>
        <v>10</v>
      </c>
      <c r="N573" s="133">
        <v>14</v>
      </c>
      <c r="O573" s="137">
        <f t="shared" si="85"/>
        <v>12</v>
      </c>
      <c r="P573" s="109" t="s">
        <v>286</v>
      </c>
      <c r="Q573" s="237">
        <v>15</v>
      </c>
      <c r="R573" s="111">
        <v>26</v>
      </c>
      <c r="S573" s="111"/>
      <c r="T573" s="111">
        <v>11</v>
      </c>
      <c r="U573" s="188"/>
      <c r="V573" s="143"/>
      <c r="W573" s="194"/>
      <c r="X573" s="143"/>
      <c r="Y573" s="143"/>
      <c r="Z573" s="143"/>
      <c r="AA573" s="143"/>
      <c r="AB573" s="143"/>
      <c r="AC573" s="143"/>
      <c r="AD573" s="143"/>
      <c r="AE573" s="143"/>
      <c r="AF573" s="143"/>
      <c r="AG573" s="143"/>
      <c r="AH573" s="143"/>
      <c r="AI573" s="143"/>
      <c r="AJ573" s="143"/>
      <c r="AK573" s="143"/>
      <c r="AL573" s="143"/>
      <c r="AM573" s="143"/>
      <c r="AN573" s="143"/>
      <c r="AO573" s="143"/>
      <c r="AP573" s="143"/>
      <c r="AQ573" s="224"/>
      <c r="AR573" s="224">
        <v>16</v>
      </c>
      <c r="AS573" s="143"/>
      <c r="AT573" s="143"/>
      <c r="AU573" s="143"/>
      <c r="AV573" s="143"/>
      <c r="AW573" s="188">
        <v>4.18</v>
      </c>
      <c r="AX573" s="111"/>
      <c r="AY573" s="194">
        <v>2.09</v>
      </c>
      <c r="AZ573" s="143"/>
      <c r="BA573" s="143"/>
      <c r="BB573" s="143"/>
      <c r="BC573" s="143"/>
      <c r="BD573" s="143"/>
      <c r="BE573" s="194"/>
      <c r="BF573" s="143"/>
      <c r="BG573" s="143"/>
      <c r="BH573" s="143"/>
      <c r="BI573" s="111"/>
      <c r="BJ573" s="143"/>
      <c r="BK573" s="143"/>
      <c r="BL573" s="143"/>
      <c r="BM573" s="143"/>
      <c r="BN573" s="143"/>
      <c r="BO573" s="143"/>
      <c r="BP573" s="143"/>
      <c r="BQ573" s="143"/>
      <c r="BR573" s="143"/>
      <c r="BS573" s="143"/>
      <c r="BT573" s="143"/>
      <c r="BU573" s="135">
        <f>VLOOKUP(D573,EXPLORACION!$A$2:$P$529,15,FALSE)</f>
        <v>4961081.9364999998</v>
      </c>
      <c r="BV573" s="135">
        <f>VLOOKUP(D573,EXPLORACION!$A$2:$P$529,16,FALSE)</f>
        <v>2171916.2445</v>
      </c>
    </row>
    <row r="574" spans="1:74" s="123" customFormat="1" hidden="1">
      <c r="A574" s="130" t="str">
        <f t="shared" si="94"/>
        <v>AIJ17P2E3M15</v>
      </c>
      <c r="B574" s="130" t="str">
        <f t="shared" si="95"/>
        <v>AIJ17P2E14</v>
      </c>
      <c r="C574" s="130" t="str">
        <f t="shared" si="96"/>
        <v>AIJ17P2M15</v>
      </c>
      <c r="D574" s="130" t="str">
        <f t="shared" si="83"/>
        <v>AIJ17P2</v>
      </c>
      <c r="E574" s="130" t="str">
        <f t="shared" si="84"/>
        <v>AIJ17</v>
      </c>
      <c r="F574" s="141" t="s">
        <v>1156</v>
      </c>
      <c r="G574" s="141">
        <v>17</v>
      </c>
      <c r="H574" s="109">
        <v>2</v>
      </c>
      <c r="I574" s="109" t="s">
        <v>8</v>
      </c>
      <c r="J574" s="109">
        <v>3</v>
      </c>
      <c r="K574" s="111">
        <f>K573+1</f>
        <v>6</v>
      </c>
      <c r="L574" s="111"/>
      <c r="M574" s="137">
        <f>N573</f>
        <v>14</v>
      </c>
      <c r="N574" s="133">
        <v>16</v>
      </c>
      <c r="O574" s="137">
        <f t="shared" si="85"/>
        <v>15</v>
      </c>
      <c r="P574" s="109" t="s">
        <v>286</v>
      </c>
      <c r="Q574" s="237">
        <v>10</v>
      </c>
      <c r="R574" s="111">
        <v>27</v>
      </c>
      <c r="S574" s="111"/>
      <c r="T574" s="111">
        <v>11</v>
      </c>
      <c r="U574" s="188"/>
      <c r="V574" s="143"/>
      <c r="W574" s="194"/>
      <c r="X574" s="143"/>
      <c r="Y574" s="143"/>
      <c r="Z574" s="143"/>
      <c r="AA574" s="143"/>
      <c r="AB574" s="143"/>
      <c r="AC574" s="143"/>
      <c r="AD574" s="143"/>
      <c r="AE574" s="143"/>
      <c r="AF574" s="143"/>
      <c r="AG574" s="143"/>
      <c r="AH574" s="143"/>
      <c r="AI574" s="143"/>
      <c r="AJ574" s="143"/>
      <c r="AK574" s="143"/>
      <c r="AL574" s="143"/>
      <c r="AM574" s="143"/>
      <c r="AN574" s="143"/>
      <c r="AO574" s="143"/>
      <c r="AP574" s="143"/>
      <c r="AQ574" s="224"/>
      <c r="AR574" s="224">
        <v>17</v>
      </c>
      <c r="AS574" s="143"/>
      <c r="AT574" s="143"/>
      <c r="AU574" s="143"/>
      <c r="AV574" s="143"/>
      <c r="AW574" s="188">
        <v>1.85</v>
      </c>
      <c r="AX574" s="111"/>
      <c r="AY574" s="194">
        <v>0.92</v>
      </c>
      <c r="AZ574" s="143"/>
      <c r="BA574" s="143"/>
      <c r="BB574" s="143"/>
      <c r="BC574" s="143"/>
      <c r="BD574" s="143"/>
      <c r="BE574" s="194"/>
      <c r="BF574" s="143"/>
      <c r="BG574" s="143"/>
      <c r="BH574" s="143"/>
      <c r="BI574" s="111"/>
      <c r="BJ574" s="143"/>
      <c r="BK574" s="143"/>
      <c r="BL574" s="143"/>
      <c r="BM574" s="143"/>
      <c r="BN574" s="143"/>
      <c r="BO574" s="143"/>
      <c r="BP574" s="143"/>
      <c r="BQ574" s="143"/>
      <c r="BR574" s="143"/>
      <c r="BS574" s="143"/>
      <c r="BT574" s="143"/>
      <c r="BU574" s="135">
        <f>VLOOKUP(D574,EXPLORACION!$A$2:$P$529,15,FALSE)</f>
        <v>4961081.9364999998</v>
      </c>
      <c r="BV574" s="135">
        <f>VLOOKUP(D574,EXPLORACION!$A$2:$P$529,16,FALSE)</f>
        <v>2171916.2445</v>
      </c>
    </row>
    <row r="575" spans="1:74" s="123" customFormat="1" hidden="1">
      <c r="A575" s="130" t="str">
        <f t="shared" si="94"/>
        <v>AIJ17P3E1M0.5</v>
      </c>
      <c r="B575" s="130" t="str">
        <f t="shared" si="95"/>
        <v>AIJ17P3E0</v>
      </c>
      <c r="C575" s="130" t="str">
        <f t="shared" si="96"/>
        <v>AIJ17P3M0.5</v>
      </c>
      <c r="D575" s="130" t="str">
        <f t="shared" si="83"/>
        <v>AIJ17P3</v>
      </c>
      <c r="E575" s="130" t="str">
        <f t="shared" si="84"/>
        <v>AIJ17</v>
      </c>
      <c r="F575" s="111" t="s">
        <v>1156</v>
      </c>
      <c r="G575" s="111">
        <v>17</v>
      </c>
      <c r="H575" s="111">
        <v>3</v>
      </c>
      <c r="I575" s="111" t="s">
        <v>8</v>
      </c>
      <c r="J575" s="111">
        <v>1</v>
      </c>
      <c r="K575" s="111">
        <v>1</v>
      </c>
      <c r="L575" s="111"/>
      <c r="M575" s="137">
        <v>0</v>
      </c>
      <c r="N575" s="133">
        <v>1</v>
      </c>
      <c r="O575" s="137">
        <f t="shared" si="85"/>
        <v>0.5</v>
      </c>
      <c r="P575" s="109" t="s">
        <v>286</v>
      </c>
      <c r="Q575" s="237">
        <v>13</v>
      </c>
      <c r="R575" s="111">
        <v>36</v>
      </c>
      <c r="S575" s="111"/>
      <c r="T575" s="111">
        <v>20</v>
      </c>
      <c r="U575" s="188"/>
      <c r="V575" s="143"/>
      <c r="W575" s="194"/>
      <c r="X575" s="143"/>
      <c r="Y575" s="143"/>
      <c r="Z575" s="143"/>
      <c r="AA575" s="143"/>
      <c r="AB575" s="143"/>
      <c r="AC575" s="143"/>
      <c r="AD575" s="143"/>
      <c r="AE575" s="143"/>
      <c r="AF575" s="143"/>
      <c r="AG575" s="143"/>
      <c r="AH575" s="143"/>
      <c r="AI575" s="143"/>
      <c r="AJ575" s="143"/>
      <c r="AK575" s="143"/>
      <c r="AL575" s="143"/>
      <c r="AM575" s="143"/>
      <c r="AN575" s="143"/>
      <c r="AO575" s="143"/>
      <c r="AP575" s="143"/>
      <c r="AQ575" s="224"/>
      <c r="AR575" s="224">
        <v>10</v>
      </c>
      <c r="AS575" s="143"/>
      <c r="AT575" s="143"/>
      <c r="AU575" s="143"/>
      <c r="AV575" s="143"/>
      <c r="AW575" s="188"/>
      <c r="AX575" s="111"/>
      <c r="AY575" s="194">
        <v>0.7</v>
      </c>
      <c r="AZ575" s="143"/>
      <c r="BA575" s="143"/>
      <c r="BB575" s="143"/>
      <c r="BC575" s="143"/>
      <c r="BD575" s="143"/>
      <c r="BE575" s="194"/>
      <c r="BF575" s="143"/>
      <c r="BG575" s="143"/>
      <c r="BH575" s="143"/>
      <c r="BI575" s="111"/>
      <c r="BJ575" s="143"/>
      <c r="BK575" s="143"/>
      <c r="BL575" s="143"/>
      <c r="BM575" s="143"/>
      <c r="BN575" s="143"/>
      <c r="BO575" s="143"/>
      <c r="BP575" s="143"/>
      <c r="BQ575" s="143"/>
      <c r="BR575" s="143"/>
      <c r="BS575" s="143"/>
      <c r="BT575" s="143"/>
      <c r="BU575" s="135">
        <f>VLOOKUP(D575,EXPLORACION!$A$2:$P$529,15,FALSE)</f>
        <v>4961081.9364999998</v>
      </c>
      <c r="BV575" s="135">
        <f>VLOOKUP(D575,EXPLORACION!$A$2:$P$529,16,FALSE)</f>
        <v>2171916.2445</v>
      </c>
    </row>
    <row r="576" spans="1:74" s="123" customFormat="1" hidden="1">
      <c r="A576" s="130" t="str">
        <f t="shared" si="94"/>
        <v>AIJ17P3E1M3</v>
      </c>
      <c r="B576" s="130" t="str">
        <f t="shared" si="95"/>
        <v>AIJ17P3E2</v>
      </c>
      <c r="C576" s="130" t="str">
        <f t="shared" si="96"/>
        <v>AIJ17P3M3</v>
      </c>
      <c r="D576" s="130" t="str">
        <f t="shared" si="83"/>
        <v>AIJ17P3</v>
      </c>
      <c r="E576" s="130" t="str">
        <f t="shared" si="84"/>
        <v>AIJ17</v>
      </c>
      <c r="F576" s="111" t="s">
        <v>1156</v>
      </c>
      <c r="G576" s="111">
        <v>17</v>
      </c>
      <c r="H576" s="111">
        <v>3</v>
      </c>
      <c r="I576" s="111" t="s">
        <v>8</v>
      </c>
      <c r="J576" s="111">
        <v>1</v>
      </c>
      <c r="K576" s="111">
        <f>K575+1</f>
        <v>2</v>
      </c>
      <c r="L576" s="111"/>
      <c r="M576" s="137">
        <v>2</v>
      </c>
      <c r="N576" s="133">
        <v>4</v>
      </c>
      <c r="O576" s="137">
        <f t="shared" si="85"/>
        <v>3</v>
      </c>
      <c r="P576" s="109" t="s">
        <v>340</v>
      </c>
      <c r="Q576" s="237">
        <v>14</v>
      </c>
      <c r="R576" s="111">
        <v>28</v>
      </c>
      <c r="S576" s="111"/>
      <c r="T576" s="111">
        <v>11</v>
      </c>
      <c r="U576" s="188"/>
      <c r="V576" s="143"/>
      <c r="W576" s="194"/>
      <c r="X576" s="143"/>
      <c r="Y576" s="143"/>
      <c r="Z576" s="143"/>
      <c r="AA576" s="143"/>
      <c r="AB576" s="143"/>
      <c r="AC576" s="143"/>
      <c r="AD576" s="143"/>
      <c r="AE576" s="143"/>
      <c r="AF576" s="143"/>
      <c r="AG576" s="143"/>
      <c r="AH576" s="143"/>
      <c r="AI576" s="143"/>
      <c r="AJ576" s="143"/>
      <c r="AK576" s="143"/>
      <c r="AL576" s="143"/>
      <c r="AM576" s="143"/>
      <c r="AN576" s="143"/>
      <c r="AO576" s="143"/>
      <c r="AP576" s="143"/>
      <c r="AQ576" s="224"/>
      <c r="AR576" s="224">
        <v>11</v>
      </c>
      <c r="AS576" s="143"/>
      <c r="AT576" s="143"/>
      <c r="AU576" s="143"/>
      <c r="AV576" s="143"/>
      <c r="AW576" s="188"/>
      <c r="AX576" s="111"/>
      <c r="AY576" s="194">
        <v>2.27</v>
      </c>
      <c r="AZ576" s="143"/>
      <c r="BA576" s="143"/>
      <c r="BB576" s="143"/>
      <c r="BC576" s="143"/>
      <c r="BD576" s="143"/>
      <c r="BE576" s="194"/>
      <c r="BF576" s="143"/>
      <c r="BG576" s="143"/>
      <c r="BH576" s="143"/>
      <c r="BI576" s="111"/>
      <c r="BJ576" s="143"/>
      <c r="BK576" s="143"/>
      <c r="BL576" s="143"/>
      <c r="BM576" s="143"/>
      <c r="BN576" s="143"/>
      <c r="BO576" s="143"/>
      <c r="BP576" s="143"/>
      <c r="BQ576" s="143"/>
      <c r="BR576" s="143"/>
      <c r="BS576" s="143"/>
      <c r="BT576" s="143"/>
      <c r="BU576" s="135">
        <f>VLOOKUP(D576,EXPLORACION!$A$2:$P$529,15,FALSE)</f>
        <v>4961081.9364999998</v>
      </c>
      <c r="BV576" s="135">
        <f>VLOOKUP(D576,EXPLORACION!$A$2:$P$529,16,FALSE)</f>
        <v>2171916.2445</v>
      </c>
    </row>
    <row r="577" spans="1:74" s="123" customFormat="1" hidden="1">
      <c r="A577" s="130" t="str">
        <f t="shared" si="94"/>
        <v>AIJ17P3E1M4.5</v>
      </c>
      <c r="B577" s="130" t="str">
        <f t="shared" si="95"/>
        <v>AIJ17P3E3</v>
      </c>
      <c r="C577" s="130" t="str">
        <f t="shared" si="96"/>
        <v>AIJ17P3M4.5</v>
      </c>
      <c r="D577" s="130" t="str">
        <f t="shared" si="83"/>
        <v>AIJ17P3</v>
      </c>
      <c r="E577" s="130" t="str">
        <f t="shared" si="84"/>
        <v>AIJ17</v>
      </c>
      <c r="F577" s="111" t="s">
        <v>1156</v>
      </c>
      <c r="G577" s="111">
        <v>17</v>
      </c>
      <c r="H577" s="111">
        <v>3</v>
      </c>
      <c r="I577" s="111" t="s">
        <v>8</v>
      </c>
      <c r="J577" s="111">
        <v>1</v>
      </c>
      <c r="K577" s="111">
        <f>K576+1</f>
        <v>3</v>
      </c>
      <c r="L577" s="111"/>
      <c r="M577" s="137">
        <v>3</v>
      </c>
      <c r="N577" s="133">
        <v>6</v>
      </c>
      <c r="O577" s="137">
        <f t="shared" si="85"/>
        <v>4.5</v>
      </c>
      <c r="P577" s="109" t="s">
        <v>340</v>
      </c>
      <c r="Q577" s="237">
        <v>4</v>
      </c>
      <c r="R577" s="111">
        <v>26</v>
      </c>
      <c r="S577" s="111"/>
      <c r="T577" s="111">
        <v>13</v>
      </c>
      <c r="U577" s="188"/>
      <c r="V577" s="143"/>
      <c r="W577" s="194"/>
      <c r="X577" s="143"/>
      <c r="Y577" s="143"/>
      <c r="Z577" s="143"/>
      <c r="AA577" s="143"/>
      <c r="AB577" s="143"/>
      <c r="AC577" s="143"/>
      <c r="AD577" s="143"/>
      <c r="AE577" s="143"/>
      <c r="AF577" s="143"/>
      <c r="AG577" s="143"/>
      <c r="AH577" s="143"/>
      <c r="AI577" s="143"/>
      <c r="AJ577" s="143"/>
      <c r="AK577" s="143"/>
      <c r="AL577" s="143"/>
      <c r="AM577" s="143"/>
      <c r="AN577" s="143"/>
      <c r="AO577" s="143"/>
      <c r="AP577" s="143"/>
      <c r="AQ577" s="224"/>
      <c r="AR577" s="224">
        <v>20</v>
      </c>
      <c r="AS577" s="143"/>
      <c r="AT577" s="143"/>
      <c r="AU577" s="143"/>
      <c r="AV577" s="143"/>
      <c r="AW577" s="188"/>
      <c r="AX577" s="111"/>
      <c r="AY577" s="194">
        <v>1.39</v>
      </c>
      <c r="AZ577" s="143"/>
      <c r="BA577" s="143"/>
      <c r="BB577" s="143"/>
      <c r="BC577" s="143"/>
      <c r="BD577" s="143"/>
      <c r="BE577" s="194"/>
      <c r="BF577" s="143"/>
      <c r="BG577" s="143"/>
      <c r="BH577" s="143"/>
      <c r="BI577" s="111"/>
      <c r="BJ577" s="143"/>
      <c r="BK577" s="143"/>
      <c r="BL577" s="143"/>
      <c r="BM577" s="143"/>
      <c r="BN577" s="143"/>
      <c r="BO577" s="143"/>
      <c r="BP577" s="143"/>
      <c r="BQ577" s="143"/>
      <c r="BR577" s="143"/>
      <c r="BS577" s="143"/>
      <c r="BT577" s="143"/>
      <c r="BU577" s="135">
        <f>VLOOKUP(D577,EXPLORACION!$A$2:$P$529,15,FALSE)</f>
        <v>4961081.9364999998</v>
      </c>
      <c r="BV577" s="135">
        <f>VLOOKUP(D577,EXPLORACION!$A$2:$P$529,16,FALSE)</f>
        <v>2171916.2445</v>
      </c>
    </row>
    <row r="578" spans="1:74" s="123" customFormat="1" hidden="1">
      <c r="A578" s="130" t="str">
        <f t="shared" si="94"/>
        <v>AIJ17P3E2M8</v>
      </c>
      <c r="B578" s="130" t="str">
        <f t="shared" si="95"/>
        <v>AIJ17P3E6</v>
      </c>
      <c r="C578" s="130" t="str">
        <f t="shared" si="96"/>
        <v>AIJ17P3M8</v>
      </c>
      <c r="D578" s="130" t="str">
        <f t="shared" ref="D578:D641" si="97">CONCATENATE(F578,G578,I578,H578)</f>
        <v>AIJ17P3</v>
      </c>
      <c r="E578" s="130" t="str">
        <f t="shared" ref="E578:E641" si="98">CONCATENATE(F578,G578)</f>
        <v>AIJ17</v>
      </c>
      <c r="F578" s="111" t="s">
        <v>1156</v>
      </c>
      <c r="G578" s="111">
        <v>17</v>
      </c>
      <c r="H578" s="111">
        <v>3</v>
      </c>
      <c r="I578" s="111" t="s">
        <v>8</v>
      </c>
      <c r="J578" s="111">
        <v>2</v>
      </c>
      <c r="K578" s="111">
        <f>K577+1</f>
        <v>4</v>
      </c>
      <c r="L578" s="111"/>
      <c r="M578" s="137">
        <v>6</v>
      </c>
      <c r="N578" s="133">
        <v>10</v>
      </c>
      <c r="O578" s="137">
        <f t="shared" ref="O578:O641" si="99">AVERAGE(M578:N578)</f>
        <v>8</v>
      </c>
      <c r="P578" s="109" t="s">
        <v>340</v>
      </c>
      <c r="Q578" s="237">
        <v>11</v>
      </c>
      <c r="R578" s="111">
        <v>35</v>
      </c>
      <c r="S578" s="111"/>
      <c r="T578" s="111">
        <v>21</v>
      </c>
      <c r="U578" s="188"/>
      <c r="V578" s="143"/>
      <c r="W578" s="194"/>
      <c r="X578" s="143"/>
      <c r="Y578" s="143"/>
      <c r="Z578" s="143"/>
      <c r="AA578" s="143"/>
      <c r="AB578" s="143"/>
      <c r="AC578" s="143"/>
      <c r="AD578" s="143"/>
      <c r="AE578" s="143"/>
      <c r="AF578" s="143"/>
      <c r="AG578" s="143"/>
      <c r="AH578" s="143"/>
      <c r="AI578" s="143"/>
      <c r="AJ578" s="143"/>
      <c r="AK578" s="143"/>
      <c r="AL578" s="143"/>
      <c r="AM578" s="143"/>
      <c r="AN578" s="143"/>
      <c r="AO578" s="143"/>
      <c r="AP578" s="143"/>
      <c r="AQ578" s="224"/>
      <c r="AR578" s="224">
        <v>13</v>
      </c>
      <c r="AS578" s="143"/>
      <c r="AT578" s="143"/>
      <c r="AU578" s="143"/>
      <c r="AV578" s="143"/>
      <c r="AW578" s="188"/>
      <c r="AX578" s="111"/>
      <c r="AY578" s="194">
        <v>0.52</v>
      </c>
      <c r="AZ578" s="143"/>
      <c r="BA578" s="143"/>
      <c r="BB578" s="143"/>
      <c r="BC578" s="143"/>
      <c r="BD578" s="143"/>
      <c r="BE578" s="194"/>
      <c r="BF578" s="143"/>
      <c r="BG578" s="143"/>
      <c r="BH578" s="143"/>
      <c r="BI578" s="111"/>
      <c r="BJ578" s="143"/>
      <c r="BK578" s="143"/>
      <c r="BL578" s="143"/>
      <c r="BM578" s="143"/>
      <c r="BN578" s="143"/>
      <c r="BO578" s="143"/>
      <c r="BP578" s="143"/>
      <c r="BQ578" s="143"/>
      <c r="BR578" s="143"/>
      <c r="BS578" s="143"/>
      <c r="BT578" s="143"/>
      <c r="BU578" s="135">
        <f>VLOOKUP(D578,EXPLORACION!$A$2:$P$529,15,FALSE)</f>
        <v>4961081.9364999998</v>
      </c>
      <c r="BV578" s="135">
        <f>VLOOKUP(D578,EXPLORACION!$A$2:$P$529,16,FALSE)</f>
        <v>2171916.2445</v>
      </c>
    </row>
    <row r="579" spans="1:74" s="123" customFormat="1" hidden="1">
      <c r="A579" s="130" t="str">
        <f t="shared" si="94"/>
        <v>AIJ17P3E3M12</v>
      </c>
      <c r="B579" s="130" t="str">
        <f t="shared" si="95"/>
        <v>AIJ17P3E10</v>
      </c>
      <c r="C579" s="130" t="str">
        <f t="shared" si="96"/>
        <v>AIJ17P3M12</v>
      </c>
      <c r="D579" s="130" t="str">
        <f t="shared" si="97"/>
        <v>AIJ17P3</v>
      </c>
      <c r="E579" s="130" t="str">
        <f t="shared" si="98"/>
        <v>AIJ17</v>
      </c>
      <c r="F579" s="111" t="s">
        <v>1156</v>
      </c>
      <c r="G579" s="111">
        <v>17</v>
      </c>
      <c r="H579" s="111">
        <v>3</v>
      </c>
      <c r="I579" s="111" t="s">
        <v>8</v>
      </c>
      <c r="J579" s="111">
        <v>3</v>
      </c>
      <c r="K579" s="111">
        <f>K578+1</f>
        <v>5</v>
      </c>
      <c r="L579" s="111"/>
      <c r="M579" s="137">
        <v>10</v>
      </c>
      <c r="N579" s="133">
        <v>14</v>
      </c>
      <c r="O579" s="137">
        <f t="shared" si="99"/>
        <v>12</v>
      </c>
      <c r="P579" s="109" t="s">
        <v>286</v>
      </c>
      <c r="Q579" s="237">
        <v>9</v>
      </c>
      <c r="R579" s="111">
        <v>36</v>
      </c>
      <c r="S579" s="111"/>
      <c r="T579" s="111">
        <v>25</v>
      </c>
      <c r="U579" s="188"/>
      <c r="V579" s="143"/>
      <c r="W579" s="194"/>
      <c r="X579" s="143"/>
      <c r="Y579" s="143"/>
      <c r="Z579" s="143"/>
      <c r="AA579" s="143"/>
      <c r="AB579" s="143"/>
      <c r="AC579" s="143"/>
      <c r="AD579" s="143"/>
      <c r="AE579" s="143"/>
      <c r="AF579" s="143"/>
      <c r="AG579" s="143"/>
      <c r="AH579" s="143"/>
      <c r="AI579" s="143"/>
      <c r="AJ579" s="143"/>
      <c r="AK579" s="143"/>
      <c r="AL579" s="143"/>
      <c r="AM579" s="143"/>
      <c r="AN579" s="143"/>
      <c r="AO579" s="143"/>
      <c r="AP579" s="143"/>
      <c r="AQ579" s="224"/>
      <c r="AR579" s="224">
        <v>4</v>
      </c>
      <c r="AS579" s="143"/>
      <c r="AT579" s="143"/>
      <c r="AU579" s="143"/>
      <c r="AV579" s="143"/>
      <c r="AW579" s="188"/>
      <c r="AX579" s="111"/>
      <c r="AY579" s="194">
        <v>1.8</v>
      </c>
      <c r="AZ579" s="143"/>
      <c r="BA579" s="143"/>
      <c r="BB579" s="143"/>
      <c r="BC579" s="143"/>
      <c r="BD579" s="143"/>
      <c r="BE579" s="194"/>
      <c r="BF579" s="143"/>
      <c r="BG579" s="143"/>
      <c r="BH579" s="143"/>
      <c r="BI579" s="111"/>
      <c r="BJ579" s="143"/>
      <c r="BK579" s="143"/>
      <c r="BL579" s="143"/>
      <c r="BM579" s="143"/>
      <c r="BN579" s="143"/>
      <c r="BO579" s="143"/>
      <c r="BP579" s="143"/>
      <c r="BQ579" s="143"/>
      <c r="BR579" s="143"/>
      <c r="BS579" s="143"/>
      <c r="BT579" s="143"/>
      <c r="BU579" s="135">
        <f>VLOOKUP(D579,EXPLORACION!$A$2:$P$529,15,FALSE)</f>
        <v>4961081.9364999998</v>
      </c>
      <c r="BV579" s="135">
        <f>VLOOKUP(D579,EXPLORACION!$A$2:$P$529,16,FALSE)</f>
        <v>2171916.2445</v>
      </c>
    </row>
    <row r="580" spans="1:74" s="123" customFormat="1" hidden="1">
      <c r="A580" s="130" t="str">
        <f t="shared" si="94"/>
        <v>AIJ17P3E4M15</v>
      </c>
      <c r="B580" s="130" t="str">
        <f t="shared" si="95"/>
        <v>AIJ17P3E14</v>
      </c>
      <c r="C580" s="130" t="str">
        <f t="shared" si="96"/>
        <v>AIJ17P3M15</v>
      </c>
      <c r="D580" s="130" t="str">
        <f t="shared" si="97"/>
        <v>AIJ17P3</v>
      </c>
      <c r="E580" s="130" t="str">
        <f t="shared" si="98"/>
        <v>AIJ17</v>
      </c>
      <c r="F580" s="111" t="s">
        <v>1156</v>
      </c>
      <c r="G580" s="111">
        <v>17</v>
      </c>
      <c r="H580" s="111">
        <v>3</v>
      </c>
      <c r="I580" s="111" t="s">
        <v>8</v>
      </c>
      <c r="J580" s="111">
        <v>4</v>
      </c>
      <c r="K580" s="111">
        <f>K579+1</f>
        <v>6</v>
      </c>
      <c r="L580" s="111"/>
      <c r="M580" s="137">
        <v>14</v>
      </c>
      <c r="N580" s="133">
        <v>16</v>
      </c>
      <c r="O580" s="137">
        <f t="shared" si="99"/>
        <v>15</v>
      </c>
      <c r="P580" s="109" t="s">
        <v>286</v>
      </c>
      <c r="Q580" s="237">
        <v>6</v>
      </c>
      <c r="R580" s="111">
        <v>28</v>
      </c>
      <c r="S580" s="111"/>
      <c r="T580" s="111">
        <v>17</v>
      </c>
      <c r="U580" s="188"/>
      <c r="V580" s="143"/>
      <c r="W580" s="194"/>
      <c r="X580" s="143"/>
      <c r="Y580" s="143"/>
      <c r="Z580" s="143"/>
      <c r="AA580" s="143"/>
      <c r="AB580" s="143"/>
      <c r="AC580" s="143"/>
      <c r="AD580" s="143"/>
      <c r="AE580" s="143"/>
      <c r="AF580" s="143"/>
      <c r="AG580" s="143"/>
      <c r="AH580" s="143"/>
      <c r="AI580" s="143"/>
      <c r="AJ580" s="143"/>
      <c r="AK580" s="143"/>
      <c r="AL580" s="143"/>
      <c r="AM580" s="143"/>
      <c r="AN580" s="143"/>
      <c r="AO580" s="143"/>
      <c r="AP580" s="143"/>
      <c r="AQ580" s="224"/>
      <c r="AR580" s="224">
        <v>22</v>
      </c>
      <c r="AS580" s="143"/>
      <c r="AT580" s="143"/>
      <c r="AU580" s="143"/>
      <c r="AV580" s="143"/>
      <c r="AW580" s="188"/>
      <c r="AX580" s="111"/>
      <c r="AY580" s="194">
        <v>0.91</v>
      </c>
      <c r="AZ580" s="143"/>
      <c r="BA580" s="143"/>
      <c r="BB580" s="143"/>
      <c r="BC580" s="143"/>
      <c r="BD580" s="143"/>
      <c r="BE580" s="194"/>
      <c r="BF580" s="143"/>
      <c r="BG580" s="143"/>
      <c r="BH580" s="143"/>
      <c r="BI580" s="111"/>
      <c r="BJ580" s="143"/>
      <c r="BK580" s="143"/>
      <c r="BL580" s="143"/>
      <c r="BM580" s="143"/>
      <c r="BN580" s="143"/>
      <c r="BO580" s="143"/>
      <c r="BP580" s="143"/>
      <c r="BQ580" s="143"/>
      <c r="BR580" s="143"/>
      <c r="BS580" s="143"/>
      <c r="BT580" s="143"/>
      <c r="BU580" s="135">
        <f>VLOOKUP(D580,EXPLORACION!$A$2:$P$529,15,FALSE)</f>
        <v>4961081.9364999998</v>
      </c>
      <c r="BV580" s="135">
        <f>VLOOKUP(D580,EXPLORACION!$A$2:$P$529,16,FALSE)</f>
        <v>2171916.2445</v>
      </c>
    </row>
    <row r="581" spans="1:74" s="123" customFormat="1" hidden="1">
      <c r="A581" s="130" t="str">
        <f t="shared" si="94"/>
        <v>AIJ17P4E1M0.5</v>
      </c>
      <c r="B581" s="130" t="str">
        <f t="shared" si="95"/>
        <v>AIJ17P4E0</v>
      </c>
      <c r="C581" s="130" t="str">
        <f t="shared" si="96"/>
        <v>AIJ17P4M0.5</v>
      </c>
      <c r="D581" s="130" t="str">
        <f t="shared" si="97"/>
        <v>AIJ17P4</v>
      </c>
      <c r="E581" s="130" t="str">
        <f t="shared" si="98"/>
        <v>AIJ17</v>
      </c>
      <c r="F581" s="111" t="s">
        <v>1156</v>
      </c>
      <c r="G581" s="111">
        <v>17</v>
      </c>
      <c r="H581" s="111">
        <v>4</v>
      </c>
      <c r="I581" s="111" t="s">
        <v>8</v>
      </c>
      <c r="J581" s="111">
        <v>1</v>
      </c>
      <c r="K581" s="111">
        <v>1</v>
      </c>
      <c r="L581" s="111"/>
      <c r="M581" s="137">
        <v>0</v>
      </c>
      <c r="N581" s="133">
        <v>1</v>
      </c>
      <c r="O581" s="137">
        <f t="shared" si="99"/>
        <v>0.5</v>
      </c>
      <c r="P581" s="109" t="s">
        <v>286</v>
      </c>
      <c r="Q581" s="237">
        <v>13</v>
      </c>
      <c r="R581" s="111">
        <v>32</v>
      </c>
      <c r="S581" s="111"/>
      <c r="T581" s="111">
        <v>15</v>
      </c>
      <c r="U581" s="188"/>
      <c r="V581" s="143"/>
      <c r="W581" s="194"/>
      <c r="X581" s="143"/>
      <c r="Y581" s="143"/>
      <c r="Z581" s="143"/>
      <c r="AA581" s="143"/>
      <c r="AB581" s="143"/>
      <c r="AC581" s="143"/>
      <c r="AD581" s="143"/>
      <c r="AE581" s="143"/>
      <c r="AF581" s="143"/>
      <c r="AG581" s="143"/>
      <c r="AH581" s="143"/>
      <c r="AI581" s="143"/>
      <c r="AJ581" s="143"/>
      <c r="AK581" s="143"/>
      <c r="AL581" s="143"/>
      <c r="AM581" s="143"/>
      <c r="AN581" s="143"/>
      <c r="AO581" s="143"/>
      <c r="AP581" s="143"/>
      <c r="AQ581" s="224"/>
      <c r="AR581" s="224">
        <v>12.6</v>
      </c>
      <c r="AS581" s="143"/>
      <c r="AT581" s="143"/>
      <c r="AU581" s="143"/>
      <c r="AV581" s="143"/>
      <c r="AW581" s="188"/>
      <c r="AX581" s="111"/>
      <c r="AY581" s="194">
        <v>2.2400000000000002</v>
      </c>
      <c r="AZ581" s="143"/>
      <c r="BA581" s="143"/>
      <c r="BB581" s="143"/>
      <c r="BC581" s="143"/>
      <c r="BD581" s="143"/>
      <c r="BE581" s="194"/>
      <c r="BF581" s="143"/>
      <c r="BG581" s="143"/>
      <c r="BH581" s="143"/>
      <c r="BI581" s="111"/>
      <c r="BJ581" s="143"/>
      <c r="BK581" s="143"/>
      <c r="BL581" s="143"/>
      <c r="BM581" s="143"/>
      <c r="BN581" s="143"/>
      <c r="BO581" s="143"/>
      <c r="BP581" s="143"/>
      <c r="BQ581" s="143"/>
      <c r="BR581" s="143"/>
      <c r="BS581" s="143"/>
      <c r="BT581" s="143"/>
      <c r="BU581" s="135">
        <f>VLOOKUP(D581,EXPLORACION!$A$2:$P$529,15,FALSE)</f>
        <v>4961081.9364999998</v>
      </c>
      <c r="BV581" s="135">
        <f>VLOOKUP(D581,EXPLORACION!$A$2:$P$529,16,FALSE)</f>
        <v>2171916.2445</v>
      </c>
    </row>
    <row r="582" spans="1:74" s="123" customFormat="1" hidden="1">
      <c r="A582" s="130" t="str">
        <f t="shared" si="94"/>
        <v>AIJ17P4E1M3</v>
      </c>
      <c r="B582" s="130" t="str">
        <f t="shared" si="95"/>
        <v>AIJ17P4E2</v>
      </c>
      <c r="C582" s="130" t="str">
        <f t="shared" si="96"/>
        <v>AIJ17P4M3</v>
      </c>
      <c r="D582" s="130" t="str">
        <f t="shared" si="97"/>
        <v>AIJ17P4</v>
      </c>
      <c r="E582" s="130" t="str">
        <f t="shared" si="98"/>
        <v>AIJ17</v>
      </c>
      <c r="F582" s="111" t="s">
        <v>1156</v>
      </c>
      <c r="G582" s="111">
        <v>17</v>
      </c>
      <c r="H582" s="111">
        <v>4</v>
      </c>
      <c r="I582" s="111" t="s">
        <v>8</v>
      </c>
      <c r="J582" s="111">
        <v>1</v>
      </c>
      <c r="K582" s="111">
        <f>K581+1</f>
        <v>2</v>
      </c>
      <c r="L582" s="111"/>
      <c r="M582" s="137">
        <v>2</v>
      </c>
      <c r="N582" s="133">
        <v>4</v>
      </c>
      <c r="O582" s="137">
        <f t="shared" si="99"/>
        <v>3</v>
      </c>
      <c r="P582" s="109" t="s">
        <v>1064</v>
      </c>
      <c r="Q582" s="237">
        <v>13</v>
      </c>
      <c r="R582" s="111">
        <v>35</v>
      </c>
      <c r="S582" s="111"/>
      <c r="T582" s="111">
        <v>18</v>
      </c>
      <c r="U582" s="188"/>
      <c r="V582" s="143"/>
      <c r="W582" s="194"/>
      <c r="X582" s="143"/>
      <c r="Y582" s="143"/>
      <c r="Z582" s="143"/>
      <c r="AA582" s="143"/>
      <c r="AB582" s="143"/>
      <c r="AC582" s="143"/>
      <c r="AD582" s="143"/>
      <c r="AE582" s="143"/>
      <c r="AF582" s="143"/>
      <c r="AG582" s="143"/>
      <c r="AH582" s="143"/>
      <c r="AI582" s="143"/>
      <c r="AJ582" s="143"/>
      <c r="AK582" s="143"/>
      <c r="AL582" s="143"/>
      <c r="AM582" s="143"/>
      <c r="AN582" s="143"/>
      <c r="AO582" s="143"/>
      <c r="AP582" s="143"/>
      <c r="AQ582" s="224"/>
      <c r="AR582" s="224">
        <v>6.27</v>
      </c>
      <c r="AS582" s="143"/>
      <c r="AT582" s="143"/>
      <c r="AU582" s="143"/>
      <c r="AV582" s="143"/>
      <c r="AW582" s="188"/>
      <c r="AX582" s="111"/>
      <c r="AY582" s="194">
        <v>2.48</v>
      </c>
      <c r="AZ582" s="143"/>
      <c r="BA582" s="143"/>
      <c r="BB582" s="143"/>
      <c r="BC582" s="143"/>
      <c r="BD582" s="143"/>
      <c r="BE582" s="194"/>
      <c r="BF582" s="143"/>
      <c r="BG582" s="143"/>
      <c r="BH582" s="143"/>
      <c r="BI582" s="111"/>
      <c r="BJ582" s="143"/>
      <c r="BK582" s="143"/>
      <c r="BL582" s="143"/>
      <c r="BM582" s="143"/>
      <c r="BN582" s="143"/>
      <c r="BO582" s="143"/>
      <c r="BP582" s="143"/>
      <c r="BQ582" s="143"/>
      <c r="BR582" s="143"/>
      <c r="BS582" s="143"/>
      <c r="BT582" s="143"/>
      <c r="BU582" s="135">
        <f>VLOOKUP(D582,EXPLORACION!$A$2:$P$529,15,FALSE)</f>
        <v>4961081.9364999998</v>
      </c>
      <c r="BV582" s="135">
        <f>VLOOKUP(D582,EXPLORACION!$A$2:$P$529,16,FALSE)</f>
        <v>2171916.2445</v>
      </c>
    </row>
    <row r="583" spans="1:74" s="123" customFormat="1" hidden="1">
      <c r="A583" s="130" t="str">
        <f t="shared" si="94"/>
        <v>AIJ17P4E1M4.5</v>
      </c>
      <c r="B583" s="130" t="str">
        <f t="shared" si="95"/>
        <v>AIJ17P4E3</v>
      </c>
      <c r="C583" s="130" t="str">
        <f t="shared" si="96"/>
        <v>AIJ17P4M4.5</v>
      </c>
      <c r="D583" s="130" t="str">
        <f t="shared" si="97"/>
        <v>AIJ17P4</v>
      </c>
      <c r="E583" s="130" t="str">
        <f t="shared" si="98"/>
        <v>AIJ17</v>
      </c>
      <c r="F583" s="111" t="s">
        <v>1156</v>
      </c>
      <c r="G583" s="111">
        <v>17</v>
      </c>
      <c r="H583" s="111">
        <v>4</v>
      </c>
      <c r="I583" s="111" t="s">
        <v>8</v>
      </c>
      <c r="J583" s="111">
        <v>1</v>
      </c>
      <c r="K583" s="111">
        <f>K582+1</f>
        <v>3</v>
      </c>
      <c r="L583" s="111"/>
      <c r="M583" s="137">
        <v>3</v>
      </c>
      <c r="N583" s="133">
        <v>6</v>
      </c>
      <c r="O583" s="137">
        <f t="shared" si="99"/>
        <v>4.5</v>
      </c>
      <c r="P583" s="109" t="s">
        <v>286</v>
      </c>
      <c r="Q583" s="237">
        <v>14</v>
      </c>
      <c r="R583" s="111">
        <v>40</v>
      </c>
      <c r="S583" s="111"/>
      <c r="T583" s="111">
        <v>26</v>
      </c>
      <c r="U583" s="188"/>
      <c r="V583" s="143"/>
      <c r="W583" s="194"/>
      <c r="X583" s="143"/>
      <c r="Y583" s="143"/>
      <c r="Z583" s="143"/>
      <c r="AA583" s="143"/>
      <c r="AB583" s="143"/>
      <c r="AC583" s="143"/>
      <c r="AD583" s="143"/>
      <c r="AE583" s="143"/>
      <c r="AF583" s="143"/>
      <c r="AG583" s="143"/>
      <c r="AH583" s="143"/>
      <c r="AI583" s="143"/>
      <c r="AJ583" s="143"/>
      <c r="AK583" s="143"/>
      <c r="AL583" s="143"/>
      <c r="AM583" s="143"/>
      <c r="AN583" s="143"/>
      <c r="AO583" s="143"/>
      <c r="AP583" s="143"/>
      <c r="AQ583" s="224"/>
      <c r="AR583" s="224">
        <v>24.16</v>
      </c>
      <c r="AS583" s="143"/>
      <c r="AT583" s="143"/>
      <c r="AU583" s="143"/>
      <c r="AV583" s="143"/>
      <c r="AW583" s="188"/>
      <c r="AX583" s="111"/>
      <c r="AY583" s="194">
        <v>1.5</v>
      </c>
      <c r="AZ583" s="143"/>
      <c r="BA583" s="143"/>
      <c r="BB583" s="143"/>
      <c r="BC583" s="143"/>
      <c r="BD583" s="143"/>
      <c r="BE583" s="194"/>
      <c r="BF583" s="143"/>
      <c r="BG583" s="143"/>
      <c r="BH583" s="143"/>
      <c r="BI583" s="111"/>
      <c r="BJ583" s="143"/>
      <c r="BK583" s="143"/>
      <c r="BL583" s="143"/>
      <c r="BM583" s="143"/>
      <c r="BN583" s="143"/>
      <c r="BO583" s="143"/>
      <c r="BP583" s="143"/>
      <c r="BQ583" s="143"/>
      <c r="BR583" s="143"/>
      <c r="BS583" s="143"/>
      <c r="BT583" s="143"/>
      <c r="BU583" s="135">
        <f>VLOOKUP(D583,EXPLORACION!$A$2:$P$529,15,FALSE)</f>
        <v>4961081.9364999998</v>
      </c>
      <c r="BV583" s="135">
        <f>VLOOKUP(D583,EXPLORACION!$A$2:$P$529,16,FALSE)</f>
        <v>2171916.2445</v>
      </c>
    </row>
    <row r="584" spans="1:74" s="123" customFormat="1" hidden="1">
      <c r="A584" s="130" t="str">
        <f t="shared" si="94"/>
        <v>AIJ17P4E2M8</v>
      </c>
      <c r="B584" s="130" t="str">
        <f t="shared" si="95"/>
        <v>AIJ17P4E6</v>
      </c>
      <c r="C584" s="130" t="str">
        <f t="shared" si="96"/>
        <v>AIJ17P4M8</v>
      </c>
      <c r="D584" s="130" t="str">
        <f t="shared" si="97"/>
        <v>AIJ17P4</v>
      </c>
      <c r="E584" s="130" t="str">
        <f t="shared" si="98"/>
        <v>AIJ17</v>
      </c>
      <c r="F584" s="111" t="s">
        <v>1156</v>
      </c>
      <c r="G584" s="111">
        <v>17</v>
      </c>
      <c r="H584" s="111">
        <v>4</v>
      </c>
      <c r="I584" s="111" t="s">
        <v>8</v>
      </c>
      <c r="J584" s="111">
        <v>2</v>
      </c>
      <c r="K584" s="111">
        <f>K583+1</f>
        <v>4</v>
      </c>
      <c r="L584" s="111"/>
      <c r="M584" s="137">
        <v>6</v>
      </c>
      <c r="N584" s="133">
        <v>10</v>
      </c>
      <c r="O584" s="137">
        <f t="shared" si="99"/>
        <v>8</v>
      </c>
      <c r="P584" s="109" t="s">
        <v>1053</v>
      </c>
      <c r="Q584" s="237">
        <v>8</v>
      </c>
      <c r="R584" s="111">
        <v>19</v>
      </c>
      <c r="S584" s="111"/>
      <c r="T584" s="111">
        <v>8</v>
      </c>
      <c r="U584" s="188"/>
      <c r="V584" s="143"/>
      <c r="W584" s="194"/>
      <c r="X584" s="143"/>
      <c r="Y584" s="143"/>
      <c r="Z584" s="143"/>
      <c r="AA584" s="143"/>
      <c r="AB584" s="143"/>
      <c r="AC584" s="143"/>
      <c r="AD584" s="143"/>
      <c r="AE584" s="143"/>
      <c r="AF584" s="143"/>
      <c r="AG584" s="143"/>
      <c r="AH584" s="143"/>
      <c r="AI584" s="143"/>
      <c r="AJ584" s="143"/>
      <c r="AK584" s="143"/>
      <c r="AL584" s="143"/>
      <c r="AM584" s="143"/>
      <c r="AN584" s="143"/>
      <c r="AO584" s="143"/>
      <c r="AP584" s="143"/>
      <c r="AQ584" s="224"/>
      <c r="AR584" s="224">
        <v>1.92</v>
      </c>
      <c r="AS584" s="143"/>
      <c r="AT584" s="143"/>
      <c r="AU584" s="143"/>
      <c r="AV584" s="143"/>
      <c r="AW584" s="188"/>
      <c r="AX584" s="111"/>
      <c r="AY584" s="194">
        <v>1.31</v>
      </c>
      <c r="AZ584" s="143"/>
      <c r="BA584" s="143"/>
      <c r="BB584" s="143"/>
      <c r="BC584" s="143"/>
      <c r="BD584" s="143"/>
      <c r="BE584" s="194"/>
      <c r="BF584" s="143"/>
      <c r="BG584" s="143"/>
      <c r="BH584" s="143"/>
      <c r="BI584" s="111"/>
      <c r="BJ584" s="143"/>
      <c r="BK584" s="143"/>
      <c r="BL584" s="143"/>
      <c r="BM584" s="143"/>
      <c r="BN584" s="143"/>
      <c r="BO584" s="143"/>
      <c r="BP584" s="143"/>
      <c r="BQ584" s="143"/>
      <c r="BR584" s="143"/>
      <c r="BS584" s="143"/>
      <c r="BT584" s="143"/>
      <c r="BU584" s="135">
        <f>VLOOKUP(D584,EXPLORACION!$A$2:$P$529,15,FALSE)</f>
        <v>4961081.9364999998</v>
      </c>
      <c r="BV584" s="135">
        <f>VLOOKUP(D584,EXPLORACION!$A$2:$P$529,16,FALSE)</f>
        <v>2171916.2445</v>
      </c>
    </row>
    <row r="585" spans="1:74" s="123" customFormat="1" hidden="1">
      <c r="A585" s="130" t="str">
        <f t="shared" si="94"/>
        <v>AIJ17P4E3M12</v>
      </c>
      <c r="B585" s="130" t="str">
        <f t="shared" si="95"/>
        <v>AIJ17P4E10</v>
      </c>
      <c r="C585" s="130" t="str">
        <f t="shared" si="96"/>
        <v>AIJ17P4M12</v>
      </c>
      <c r="D585" s="130" t="str">
        <f t="shared" si="97"/>
        <v>AIJ17P4</v>
      </c>
      <c r="E585" s="130" t="str">
        <f t="shared" si="98"/>
        <v>AIJ17</v>
      </c>
      <c r="F585" s="111" t="s">
        <v>1156</v>
      </c>
      <c r="G585" s="111">
        <v>17</v>
      </c>
      <c r="H585" s="111">
        <v>4</v>
      </c>
      <c r="I585" s="111" t="s">
        <v>8</v>
      </c>
      <c r="J585" s="111">
        <v>3</v>
      </c>
      <c r="K585" s="111">
        <f>K584+1</f>
        <v>5</v>
      </c>
      <c r="L585" s="111"/>
      <c r="M585" s="137">
        <v>10</v>
      </c>
      <c r="N585" s="133">
        <v>14</v>
      </c>
      <c r="O585" s="137">
        <f t="shared" si="99"/>
        <v>12</v>
      </c>
      <c r="P585" s="109" t="s">
        <v>1053</v>
      </c>
      <c r="Q585" s="237">
        <v>9</v>
      </c>
      <c r="R585" s="111">
        <v>22</v>
      </c>
      <c r="S585" s="111"/>
      <c r="T585" s="111">
        <v>8</v>
      </c>
      <c r="U585" s="188"/>
      <c r="V585" s="143"/>
      <c r="W585" s="194"/>
      <c r="X585" s="143"/>
      <c r="Y585" s="143"/>
      <c r="Z585" s="143"/>
      <c r="AA585" s="143"/>
      <c r="AB585" s="143"/>
      <c r="AC585" s="143"/>
      <c r="AD585" s="143"/>
      <c r="AE585" s="143"/>
      <c r="AF585" s="143"/>
      <c r="AG585" s="143"/>
      <c r="AH585" s="143"/>
      <c r="AI585" s="143"/>
      <c r="AJ585" s="143"/>
      <c r="AK585" s="143"/>
      <c r="AL585" s="143"/>
      <c r="AM585" s="143"/>
      <c r="AN585" s="143"/>
      <c r="AO585" s="143"/>
      <c r="AP585" s="143"/>
      <c r="AQ585" s="224"/>
      <c r="AR585" s="224">
        <v>4.5199999999999996</v>
      </c>
      <c r="AS585" s="143"/>
      <c r="AT585" s="143"/>
      <c r="AU585" s="143"/>
      <c r="AV585" s="143"/>
      <c r="AW585" s="188"/>
      <c r="AX585" s="111"/>
      <c r="AY585" s="194">
        <v>0.56999999999999995</v>
      </c>
      <c r="AZ585" s="143"/>
      <c r="BA585" s="143"/>
      <c r="BB585" s="143"/>
      <c r="BC585" s="143"/>
      <c r="BD585" s="143"/>
      <c r="BE585" s="194"/>
      <c r="BF585" s="143"/>
      <c r="BG585" s="143"/>
      <c r="BH585" s="143"/>
      <c r="BI585" s="111"/>
      <c r="BJ585" s="143"/>
      <c r="BK585" s="143"/>
      <c r="BL585" s="143"/>
      <c r="BM585" s="143"/>
      <c r="BN585" s="143"/>
      <c r="BO585" s="143"/>
      <c r="BP585" s="143"/>
      <c r="BQ585" s="143"/>
      <c r="BR585" s="143"/>
      <c r="BS585" s="143"/>
      <c r="BT585" s="143"/>
      <c r="BU585" s="135">
        <f>VLOOKUP(D585,EXPLORACION!$A$2:$P$529,15,FALSE)</f>
        <v>4961081.9364999998</v>
      </c>
      <c r="BV585" s="135">
        <f>VLOOKUP(D585,EXPLORACION!$A$2:$P$529,16,FALSE)</f>
        <v>2171916.2445</v>
      </c>
    </row>
    <row r="586" spans="1:74" s="123" customFormat="1" hidden="1">
      <c r="A586" s="130" t="str">
        <f t="shared" si="94"/>
        <v>AIJ17P4E4M15</v>
      </c>
      <c r="B586" s="130" t="str">
        <f t="shared" si="95"/>
        <v>AIJ17P4E14</v>
      </c>
      <c r="C586" s="130" t="str">
        <f t="shared" si="96"/>
        <v>AIJ17P4M15</v>
      </c>
      <c r="D586" s="130" t="str">
        <f t="shared" si="97"/>
        <v>AIJ17P4</v>
      </c>
      <c r="E586" s="130" t="str">
        <f t="shared" si="98"/>
        <v>AIJ17</v>
      </c>
      <c r="F586" s="111" t="s">
        <v>1156</v>
      </c>
      <c r="G586" s="111">
        <v>17</v>
      </c>
      <c r="H586" s="111">
        <v>4</v>
      </c>
      <c r="I586" s="111" t="s">
        <v>8</v>
      </c>
      <c r="J586" s="111">
        <v>4</v>
      </c>
      <c r="K586" s="111">
        <f>K585+1</f>
        <v>6</v>
      </c>
      <c r="L586" s="111"/>
      <c r="M586" s="137">
        <v>14</v>
      </c>
      <c r="N586" s="133">
        <v>16</v>
      </c>
      <c r="O586" s="137">
        <f t="shared" si="99"/>
        <v>15</v>
      </c>
      <c r="P586" s="109" t="s">
        <v>340</v>
      </c>
      <c r="Q586" s="237">
        <v>7</v>
      </c>
      <c r="R586" s="111">
        <v>37</v>
      </c>
      <c r="S586" s="111"/>
      <c r="T586" s="111">
        <v>21</v>
      </c>
      <c r="U586" s="188"/>
      <c r="V586" s="143"/>
      <c r="W586" s="194"/>
      <c r="X586" s="143"/>
      <c r="Y586" s="143"/>
      <c r="Z586" s="143"/>
      <c r="AA586" s="143"/>
      <c r="AB586" s="143"/>
      <c r="AC586" s="143"/>
      <c r="AD586" s="143"/>
      <c r="AE586" s="143"/>
      <c r="AF586" s="143"/>
      <c r="AG586" s="143"/>
      <c r="AH586" s="143"/>
      <c r="AI586" s="143"/>
      <c r="AJ586" s="143"/>
      <c r="AK586" s="143"/>
      <c r="AL586" s="143"/>
      <c r="AM586" s="143"/>
      <c r="AN586" s="143"/>
      <c r="AO586" s="143"/>
      <c r="AP586" s="143"/>
      <c r="AQ586" s="224"/>
      <c r="AR586" s="224">
        <v>8.19</v>
      </c>
      <c r="AS586" s="143"/>
      <c r="AT586" s="143"/>
      <c r="AU586" s="143"/>
      <c r="AV586" s="143"/>
      <c r="AW586" s="188"/>
      <c r="AX586" s="111"/>
      <c r="AY586" s="194">
        <v>1.4</v>
      </c>
      <c r="AZ586" s="143"/>
      <c r="BA586" s="143"/>
      <c r="BB586" s="143"/>
      <c r="BC586" s="143"/>
      <c r="BD586" s="143"/>
      <c r="BE586" s="194"/>
      <c r="BF586" s="143"/>
      <c r="BG586" s="143"/>
      <c r="BH586" s="143"/>
      <c r="BI586" s="111"/>
      <c r="BJ586" s="143"/>
      <c r="BK586" s="143"/>
      <c r="BL586" s="143"/>
      <c r="BM586" s="143"/>
      <c r="BN586" s="143"/>
      <c r="BO586" s="143"/>
      <c r="BP586" s="143"/>
      <c r="BQ586" s="143"/>
      <c r="BR586" s="143"/>
      <c r="BS586" s="143"/>
      <c r="BT586" s="143"/>
      <c r="BU586" s="135">
        <f>VLOOKUP(D586,EXPLORACION!$A$2:$P$529,15,FALSE)</f>
        <v>4961081.9364999998</v>
      </c>
      <c r="BV586" s="135">
        <f>VLOOKUP(D586,EXPLORACION!$A$2:$P$529,16,FALSE)</f>
        <v>2171916.2445</v>
      </c>
    </row>
    <row r="587" spans="1:74" s="123" customFormat="1" hidden="1">
      <c r="A587" s="130" t="str">
        <f t="shared" si="94"/>
        <v>SIS18P2E1M1</v>
      </c>
      <c r="B587" s="130" t="str">
        <f t="shared" si="95"/>
        <v>SIS18P2E0</v>
      </c>
      <c r="C587" s="130" t="str">
        <f t="shared" si="96"/>
        <v>SIS18P2M1</v>
      </c>
      <c r="D587" s="130" t="str">
        <f t="shared" si="97"/>
        <v>SIS18P2</v>
      </c>
      <c r="E587" s="130" t="str">
        <f t="shared" si="98"/>
        <v>SIS18</v>
      </c>
      <c r="F587" s="111" t="s">
        <v>1147</v>
      </c>
      <c r="G587" s="111">
        <v>18</v>
      </c>
      <c r="H587" s="111">
        <v>2</v>
      </c>
      <c r="I587" s="111" t="s">
        <v>8</v>
      </c>
      <c r="J587" s="111">
        <v>1</v>
      </c>
      <c r="K587" s="111">
        <v>1</v>
      </c>
      <c r="L587" s="111" t="s">
        <v>512</v>
      </c>
      <c r="M587" s="137">
        <v>0</v>
      </c>
      <c r="N587" s="133">
        <v>2</v>
      </c>
      <c r="O587" s="137">
        <f t="shared" si="99"/>
        <v>1</v>
      </c>
      <c r="P587" s="109" t="s">
        <v>12</v>
      </c>
      <c r="Q587" s="237">
        <v>18</v>
      </c>
      <c r="R587" s="111">
        <v>64</v>
      </c>
      <c r="S587" s="111">
        <v>26</v>
      </c>
      <c r="T587" s="111"/>
      <c r="U587" s="188">
        <v>2.1</v>
      </c>
      <c r="V587" s="143"/>
      <c r="W587" s="194"/>
      <c r="X587" s="143"/>
      <c r="Y587" s="143"/>
      <c r="Z587" s="143"/>
      <c r="AA587" s="143"/>
      <c r="AB587" s="143"/>
      <c r="AC587" s="143"/>
      <c r="AD587" s="143"/>
      <c r="AE587" s="143"/>
      <c r="AF587" s="143"/>
      <c r="AG587" s="143"/>
      <c r="AH587" s="143"/>
      <c r="AI587" s="143"/>
      <c r="AJ587" s="143"/>
      <c r="AK587" s="143"/>
      <c r="AL587" s="143"/>
      <c r="AM587" s="143"/>
      <c r="AN587" s="143"/>
      <c r="AO587" s="143"/>
      <c r="AP587" s="143"/>
      <c r="AQ587" s="224"/>
      <c r="AR587" s="224"/>
      <c r="AS587" s="143"/>
      <c r="AT587" s="143"/>
      <c r="AU587" s="143"/>
      <c r="AV587" s="143"/>
      <c r="AW587" s="188">
        <v>13</v>
      </c>
      <c r="AX587" s="111"/>
      <c r="AY587" s="194"/>
      <c r="AZ587" s="143"/>
      <c r="BA587" s="143"/>
      <c r="BB587" s="143"/>
      <c r="BC587" s="143"/>
      <c r="BD587" s="143"/>
      <c r="BE587" s="194"/>
      <c r="BF587" s="143"/>
      <c r="BG587" s="143"/>
      <c r="BH587" s="143"/>
      <c r="BI587" s="111"/>
      <c r="BJ587" s="143"/>
      <c r="BK587" s="143"/>
      <c r="BL587" s="143"/>
      <c r="BM587" s="143"/>
      <c r="BN587" s="143"/>
      <c r="BO587" s="143"/>
      <c r="BP587" s="143"/>
      <c r="BQ587" s="143"/>
      <c r="BR587" s="143"/>
      <c r="BS587" s="143"/>
      <c r="BT587" s="143"/>
      <c r="BU587" s="135">
        <f>VLOOKUP(D587,EXPLORACION!$A$2:$P$529,15,FALSE)</f>
        <v>4960981.5743000004</v>
      </c>
      <c r="BV587" s="135">
        <f>VLOOKUP(D587,EXPLORACION!$A$2:$P$529,16,FALSE)</f>
        <v>2172008.5825</v>
      </c>
    </row>
    <row r="588" spans="1:74" s="123" customFormat="1" hidden="1">
      <c r="A588" s="130" t="str">
        <f t="shared" si="94"/>
        <v>SIS18P2E1M3</v>
      </c>
      <c r="B588" s="130" t="str">
        <f t="shared" si="95"/>
        <v>SIS18P2E2</v>
      </c>
      <c r="C588" s="130" t="str">
        <f t="shared" si="96"/>
        <v>SIS18P2M3</v>
      </c>
      <c r="D588" s="130" t="str">
        <f t="shared" si="97"/>
        <v>SIS18P2</v>
      </c>
      <c r="E588" s="130" t="str">
        <f t="shared" si="98"/>
        <v>SIS18</v>
      </c>
      <c r="F588" s="111" t="s">
        <v>1147</v>
      </c>
      <c r="G588" s="111">
        <v>18</v>
      </c>
      <c r="H588" s="111">
        <v>2</v>
      </c>
      <c r="I588" s="111" t="s">
        <v>8</v>
      </c>
      <c r="J588" s="111">
        <v>1</v>
      </c>
      <c r="K588" s="111">
        <v>2</v>
      </c>
      <c r="L588" s="111" t="s">
        <v>512</v>
      </c>
      <c r="M588" s="137">
        <v>2</v>
      </c>
      <c r="N588" s="133">
        <v>4</v>
      </c>
      <c r="O588" s="137">
        <f t="shared" si="99"/>
        <v>3</v>
      </c>
      <c r="P588" s="109" t="s">
        <v>12</v>
      </c>
      <c r="Q588" s="237">
        <v>18</v>
      </c>
      <c r="R588" s="111">
        <v>64</v>
      </c>
      <c r="S588" s="111">
        <v>26</v>
      </c>
      <c r="T588" s="111"/>
      <c r="U588" s="188">
        <v>2.1</v>
      </c>
      <c r="V588" s="143"/>
      <c r="W588" s="194"/>
      <c r="X588" s="143"/>
      <c r="Y588" s="143"/>
      <c r="Z588" s="143"/>
      <c r="AA588" s="143"/>
      <c r="AB588" s="143"/>
      <c r="AC588" s="143"/>
      <c r="AD588" s="143"/>
      <c r="AE588" s="143"/>
      <c r="AF588" s="143"/>
      <c r="AG588" s="143"/>
      <c r="AH588" s="143"/>
      <c r="AI588" s="143"/>
      <c r="AJ588" s="143"/>
      <c r="AK588" s="143"/>
      <c r="AL588" s="143"/>
      <c r="AM588" s="143"/>
      <c r="AN588" s="143"/>
      <c r="AO588" s="143"/>
      <c r="AP588" s="143"/>
      <c r="AQ588" s="224"/>
      <c r="AR588" s="224"/>
      <c r="AS588" s="143"/>
      <c r="AT588" s="143"/>
      <c r="AU588" s="143"/>
      <c r="AV588" s="143"/>
      <c r="AW588" s="188">
        <v>13</v>
      </c>
      <c r="AX588" s="111"/>
      <c r="AY588" s="194"/>
      <c r="AZ588" s="143"/>
      <c r="BA588" s="143"/>
      <c r="BB588" s="143"/>
      <c r="BC588" s="143"/>
      <c r="BD588" s="143"/>
      <c r="BE588" s="194"/>
      <c r="BF588" s="143"/>
      <c r="BG588" s="143"/>
      <c r="BH588" s="143"/>
      <c r="BI588" s="111"/>
      <c r="BJ588" s="143"/>
      <c r="BK588" s="143"/>
      <c r="BL588" s="143"/>
      <c r="BM588" s="143"/>
      <c r="BN588" s="143"/>
      <c r="BO588" s="143"/>
      <c r="BP588" s="143"/>
      <c r="BQ588" s="143"/>
      <c r="BR588" s="143"/>
      <c r="BS588" s="143"/>
      <c r="BT588" s="143"/>
      <c r="BU588" s="135">
        <f>VLOOKUP(D588,EXPLORACION!$A$2:$P$529,15,FALSE)</f>
        <v>4960981.5743000004</v>
      </c>
      <c r="BV588" s="135">
        <f>VLOOKUP(D588,EXPLORACION!$A$2:$P$529,16,FALSE)</f>
        <v>2172008.5825</v>
      </c>
    </row>
    <row r="589" spans="1:74" s="123" customFormat="1" hidden="1">
      <c r="A589" s="130" t="str">
        <f t="shared" si="94"/>
        <v>SIS18P2E1M5</v>
      </c>
      <c r="B589" s="130" t="str">
        <f t="shared" si="95"/>
        <v>SIS18P2E4</v>
      </c>
      <c r="C589" s="130" t="str">
        <f t="shared" si="96"/>
        <v>SIS18P2M5</v>
      </c>
      <c r="D589" s="130" t="str">
        <f t="shared" si="97"/>
        <v>SIS18P2</v>
      </c>
      <c r="E589" s="130" t="str">
        <f t="shared" si="98"/>
        <v>SIS18</v>
      </c>
      <c r="F589" s="111" t="s">
        <v>1147</v>
      </c>
      <c r="G589" s="111">
        <v>18</v>
      </c>
      <c r="H589" s="111">
        <v>2</v>
      </c>
      <c r="I589" s="111" t="s">
        <v>8</v>
      </c>
      <c r="J589" s="111">
        <v>1</v>
      </c>
      <c r="K589" s="111">
        <v>3</v>
      </c>
      <c r="L589" s="111" t="s">
        <v>512</v>
      </c>
      <c r="M589" s="137">
        <v>4</v>
      </c>
      <c r="N589" s="133">
        <v>6</v>
      </c>
      <c r="O589" s="137">
        <f t="shared" si="99"/>
        <v>5</v>
      </c>
      <c r="P589" s="109" t="s">
        <v>12</v>
      </c>
      <c r="Q589" s="237">
        <v>17</v>
      </c>
      <c r="R589" s="111">
        <v>50</v>
      </c>
      <c r="S589" s="111">
        <v>26</v>
      </c>
      <c r="T589" s="111"/>
      <c r="U589" s="188">
        <v>2.1</v>
      </c>
      <c r="V589" s="143"/>
      <c r="W589" s="194"/>
      <c r="X589" s="143"/>
      <c r="Y589" s="143"/>
      <c r="Z589" s="143"/>
      <c r="AA589" s="143"/>
      <c r="AB589" s="143"/>
      <c r="AC589" s="143"/>
      <c r="AD589" s="143"/>
      <c r="AE589" s="143"/>
      <c r="AF589" s="143"/>
      <c r="AG589" s="143"/>
      <c r="AH589" s="143"/>
      <c r="AI589" s="143"/>
      <c r="AJ589" s="143"/>
      <c r="AK589" s="143"/>
      <c r="AL589" s="143"/>
      <c r="AM589" s="143"/>
      <c r="AN589" s="143"/>
      <c r="AO589" s="143"/>
      <c r="AP589" s="143"/>
      <c r="AQ589" s="224"/>
      <c r="AR589" s="224"/>
      <c r="AS589" s="143"/>
      <c r="AT589" s="143"/>
      <c r="AU589" s="143"/>
      <c r="AV589" s="143"/>
      <c r="AW589" s="188">
        <v>67</v>
      </c>
      <c r="AX589" s="111"/>
      <c r="AY589" s="194"/>
      <c r="AZ589" s="143"/>
      <c r="BA589" s="143"/>
      <c r="BB589" s="143"/>
      <c r="BC589" s="143"/>
      <c r="BD589" s="143"/>
      <c r="BE589" s="194"/>
      <c r="BF589" s="143"/>
      <c r="BG589" s="143"/>
      <c r="BH589" s="143"/>
      <c r="BI589" s="111"/>
      <c r="BJ589" s="143"/>
      <c r="BK589" s="143"/>
      <c r="BL589" s="143"/>
      <c r="BM589" s="143"/>
      <c r="BN589" s="143"/>
      <c r="BO589" s="143"/>
      <c r="BP589" s="143"/>
      <c r="BQ589" s="143"/>
      <c r="BR589" s="143"/>
      <c r="BS589" s="143"/>
      <c r="BT589" s="143"/>
      <c r="BU589" s="135">
        <f>VLOOKUP(D589,EXPLORACION!$A$2:$P$529,15,FALSE)</f>
        <v>4960981.5743000004</v>
      </c>
      <c r="BV589" s="135">
        <f>VLOOKUP(D589,EXPLORACION!$A$2:$P$529,16,FALSE)</f>
        <v>2172008.5825</v>
      </c>
    </row>
    <row r="590" spans="1:74" s="123" customFormat="1" hidden="1">
      <c r="A590" s="130" t="str">
        <f t="shared" si="94"/>
        <v>SIS18P2E4M8</v>
      </c>
      <c r="B590" s="130" t="str">
        <f t="shared" si="95"/>
        <v>SIS18P2E6</v>
      </c>
      <c r="C590" s="130" t="str">
        <f t="shared" si="96"/>
        <v>SIS18P2M8</v>
      </c>
      <c r="D590" s="130" t="str">
        <f t="shared" si="97"/>
        <v>SIS18P2</v>
      </c>
      <c r="E590" s="130" t="str">
        <f t="shared" si="98"/>
        <v>SIS18</v>
      </c>
      <c r="F590" s="111" t="s">
        <v>1147</v>
      </c>
      <c r="G590" s="111">
        <v>18</v>
      </c>
      <c r="H590" s="111">
        <v>2</v>
      </c>
      <c r="I590" s="111" t="s">
        <v>8</v>
      </c>
      <c r="J590" s="111">
        <v>4</v>
      </c>
      <c r="K590" s="111">
        <v>4</v>
      </c>
      <c r="L590" s="111" t="s">
        <v>512</v>
      </c>
      <c r="M590" s="137">
        <v>6</v>
      </c>
      <c r="N590" s="133">
        <v>10</v>
      </c>
      <c r="O590" s="137">
        <f t="shared" si="99"/>
        <v>8</v>
      </c>
      <c r="P590" s="109" t="s">
        <v>474</v>
      </c>
      <c r="Q590" s="237">
        <v>10</v>
      </c>
      <c r="R590" s="111"/>
      <c r="S590" s="111"/>
      <c r="T590" s="111"/>
      <c r="U590" s="188">
        <v>2.2000000000000002</v>
      </c>
      <c r="V590" s="143"/>
      <c r="W590" s="194"/>
      <c r="X590" s="143"/>
      <c r="Y590" s="143"/>
      <c r="Z590" s="143"/>
      <c r="AA590" s="143"/>
      <c r="AB590" s="143"/>
      <c r="AC590" s="143"/>
      <c r="AD590" s="143"/>
      <c r="AE590" s="143"/>
      <c r="AF590" s="143"/>
      <c r="AG590" s="143"/>
      <c r="AH590" s="143"/>
      <c r="AI590" s="143"/>
      <c r="AJ590" s="143"/>
      <c r="AK590" s="143"/>
      <c r="AL590" s="143"/>
      <c r="AM590" s="143"/>
      <c r="AN590" s="143"/>
      <c r="AO590" s="143"/>
      <c r="AP590" s="143"/>
      <c r="AQ590" s="224"/>
      <c r="AR590" s="224"/>
      <c r="AS590" s="143"/>
      <c r="AT590" s="143"/>
      <c r="AU590" s="143"/>
      <c r="AV590" s="143"/>
      <c r="AW590" s="188">
        <v>81</v>
      </c>
      <c r="AX590" s="111"/>
      <c r="AY590" s="194"/>
      <c r="AZ590" s="143"/>
      <c r="BA590" s="143"/>
      <c r="BB590" s="143"/>
      <c r="BC590" s="143"/>
      <c r="BD590" s="143"/>
      <c r="BE590" s="194"/>
      <c r="BF590" s="143"/>
      <c r="BG590" s="143"/>
      <c r="BH590" s="143"/>
      <c r="BI590" s="111"/>
      <c r="BJ590" s="143"/>
      <c r="BK590" s="143"/>
      <c r="BL590" s="143"/>
      <c r="BM590" s="143"/>
      <c r="BN590" s="143"/>
      <c r="BO590" s="143"/>
      <c r="BP590" s="143"/>
      <c r="BQ590" s="143"/>
      <c r="BR590" s="143"/>
      <c r="BS590" s="143"/>
      <c r="BT590" s="143"/>
      <c r="BU590" s="135">
        <f>VLOOKUP(D590,EXPLORACION!$A$2:$P$529,15,FALSE)</f>
        <v>4960981.5743000004</v>
      </c>
      <c r="BV590" s="135">
        <f>VLOOKUP(D590,EXPLORACION!$A$2:$P$529,16,FALSE)</f>
        <v>2172008.5825</v>
      </c>
    </row>
    <row r="591" spans="1:74" s="123" customFormat="1" hidden="1">
      <c r="A591" s="130" t="str">
        <f t="shared" si="94"/>
        <v>SIS18P4E1M0.6</v>
      </c>
      <c r="B591" s="130" t="str">
        <f t="shared" si="95"/>
        <v>SIS18P4E0</v>
      </c>
      <c r="C591" s="130" t="str">
        <f t="shared" si="96"/>
        <v>SIS18P4M0.6</v>
      </c>
      <c r="D591" s="130" t="str">
        <f t="shared" si="97"/>
        <v>SIS18P4</v>
      </c>
      <c r="E591" s="130" t="str">
        <f t="shared" si="98"/>
        <v>SIS18</v>
      </c>
      <c r="F591" s="111" t="s">
        <v>1147</v>
      </c>
      <c r="G591" s="111">
        <v>18</v>
      </c>
      <c r="H591" s="111">
        <v>4</v>
      </c>
      <c r="I591" s="111" t="s">
        <v>8</v>
      </c>
      <c r="J591" s="111">
        <v>1</v>
      </c>
      <c r="K591" s="111">
        <v>1</v>
      </c>
      <c r="L591" s="111" t="s">
        <v>512</v>
      </c>
      <c r="M591" s="137">
        <v>0</v>
      </c>
      <c r="N591" s="133">
        <v>1.2</v>
      </c>
      <c r="O591" s="137">
        <f t="shared" si="99"/>
        <v>0.6</v>
      </c>
      <c r="P591" s="109" t="s">
        <v>295</v>
      </c>
      <c r="Q591" s="237">
        <v>3</v>
      </c>
      <c r="R591" s="111">
        <v>18</v>
      </c>
      <c r="S591" s="111">
        <v>12</v>
      </c>
      <c r="T591" s="111"/>
      <c r="U591" s="188"/>
      <c r="V591" s="143"/>
      <c r="W591" s="194"/>
      <c r="X591" s="143"/>
      <c r="Y591" s="143"/>
      <c r="Z591" s="143"/>
      <c r="AA591" s="143"/>
      <c r="AB591" s="143"/>
      <c r="AC591" s="143"/>
      <c r="AD591" s="143"/>
      <c r="AE591" s="143"/>
      <c r="AF591" s="143"/>
      <c r="AG591" s="143"/>
      <c r="AH591" s="143"/>
      <c r="AI591" s="143"/>
      <c r="AJ591" s="143"/>
      <c r="AK591" s="143"/>
      <c r="AL591" s="143"/>
      <c r="AM591" s="143"/>
      <c r="AN591" s="143"/>
      <c r="AO591" s="143"/>
      <c r="AP591" s="143"/>
      <c r="AQ591" s="224"/>
      <c r="AR591" s="224"/>
      <c r="AS591" s="143"/>
      <c r="AT591" s="143"/>
      <c r="AU591" s="143"/>
      <c r="AV591" s="143"/>
      <c r="AW591" s="188"/>
      <c r="AX591" s="111"/>
      <c r="AY591" s="194"/>
      <c r="AZ591" s="143"/>
      <c r="BA591" s="143"/>
      <c r="BB591" s="143"/>
      <c r="BC591" s="143"/>
      <c r="BD591" s="143"/>
      <c r="BE591" s="194"/>
      <c r="BF591" s="143"/>
      <c r="BG591" s="143"/>
      <c r="BH591" s="143"/>
      <c r="BI591" s="111"/>
      <c r="BJ591" s="143"/>
      <c r="BK591" s="143"/>
      <c r="BL591" s="143"/>
      <c r="BM591" s="143"/>
      <c r="BN591" s="143"/>
      <c r="BO591" s="143"/>
      <c r="BP591" s="143"/>
      <c r="BQ591" s="143"/>
      <c r="BR591" s="143"/>
      <c r="BS591" s="143"/>
      <c r="BT591" s="143"/>
      <c r="BU591" s="135">
        <f>VLOOKUP(D591,EXPLORACION!$A$2:$P$529,15,FALSE)</f>
        <v>4960981.5743000004</v>
      </c>
      <c r="BV591" s="135">
        <f>VLOOKUP(D591,EXPLORACION!$A$2:$P$529,16,FALSE)</f>
        <v>2172008.5825</v>
      </c>
    </row>
    <row r="592" spans="1:74" s="123" customFormat="1" hidden="1">
      <c r="A592" s="130" t="str">
        <f t="shared" si="94"/>
        <v>SIS18P4E1M2.1</v>
      </c>
      <c r="B592" s="130" t="str">
        <f t="shared" si="95"/>
        <v>SIS18P4E1.2</v>
      </c>
      <c r="C592" s="130" t="str">
        <f t="shared" si="96"/>
        <v>SIS18P4M2.1</v>
      </c>
      <c r="D592" s="130" t="str">
        <f t="shared" si="97"/>
        <v>SIS18P4</v>
      </c>
      <c r="E592" s="130" t="str">
        <f t="shared" si="98"/>
        <v>SIS18</v>
      </c>
      <c r="F592" s="111" t="s">
        <v>1147</v>
      </c>
      <c r="G592" s="111">
        <v>18</v>
      </c>
      <c r="H592" s="111">
        <v>4</v>
      </c>
      <c r="I592" s="111" t="s">
        <v>8</v>
      </c>
      <c r="J592" s="111">
        <v>1</v>
      </c>
      <c r="K592" s="111">
        <v>2</v>
      </c>
      <c r="L592" s="111" t="s">
        <v>512</v>
      </c>
      <c r="M592" s="137">
        <v>1.2</v>
      </c>
      <c r="N592" s="133">
        <v>3</v>
      </c>
      <c r="O592" s="137">
        <f t="shared" si="99"/>
        <v>2.1</v>
      </c>
      <c r="P592" s="109" t="s">
        <v>12</v>
      </c>
      <c r="Q592" s="237">
        <v>10</v>
      </c>
      <c r="R592" s="111">
        <v>50</v>
      </c>
      <c r="S592" s="111">
        <v>22</v>
      </c>
      <c r="T592" s="111"/>
      <c r="U592" s="188"/>
      <c r="V592" s="143"/>
      <c r="W592" s="194"/>
      <c r="X592" s="143"/>
      <c r="Y592" s="143"/>
      <c r="Z592" s="143"/>
      <c r="AA592" s="143"/>
      <c r="AB592" s="143"/>
      <c r="AC592" s="143"/>
      <c r="AD592" s="143"/>
      <c r="AE592" s="143"/>
      <c r="AF592" s="143"/>
      <c r="AG592" s="143"/>
      <c r="AH592" s="143"/>
      <c r="AI592" s="143"/>
      <c r="AJ592" s="143"/>
      <c r="AK592" s="143"/>
      <c r="AL592" s="143"/>
      <c r="AM592" s="143"/>
      <c r="AN592" s="143"/>
      <c r="AO592" s="143"/>
      <c r="AP592" s="143"/>
      <c r="AQ592" s="224"/>
      <c r="AR592" s="224"/>
      <c r="AS592" s="143"/>
      <c r="AT592" s="143"/>
      <c r="AU592" s="143"/>
      <c r="AV592" s="143"/>
      <c r="AW592" s="188"/>
      <c r="AX592" s="111"/>
      <c r="AY592" s="194"/>
      <c r="AZ592" s="143"/>
      <c r="BA592" s="143"/>
      <c r="BB592" s="143"/>
      <c r="BC592" s="143"/>
      <c r="BD592" s="143"/>
      <c r="BE592" s="194"/>
      <c r="BF592" s="143"/>
      <c r="BG592" s="143"/>
      <c r="BH592" s="143"/>
      <c r="BI592" s="111"/>
      <c r="BJ592" s="143"/>
      <c r="BK592" s="143"/>
      <c r="BL592" s="143"/>
      <c r="BM592" s="143"/>
      <c r="BN592" s="143"/>
      <c r="BO592" s="143"/>
      <c r="BP592" s="143"/>
      <c r="BQ592" s="143"/>
      <c r="BR592" s="143"/>
      <c r="BS592" s="143"/>
      <c r="BT592" s="143"/>
      <c r="BU592" s="135">
        <f>VLOOKUP(D592,EXPLORACION!$A$2:$P$529,15,FALSE)</f>
        <v>4960981.5743000004</v>
      </c>
      <c r="BV592" s="135">
        <f>VLOOKUP(D592,EXPLORACION!$A$2:$P$529,16,FALSE)</f>
        <v>2172008.5825</v>
      </c>
    </row>
    <row r="593" spans="1:74" s="123" customFormat="1" hidden="1">
      <c r="A593" s="130" t="str">
        <f t="shared" si="94"/>
        <v>SIS18P4E1M3.9</v>
      </c>
      <c r="B593" s="130" t="str">
        <f t="shared" si="95"/>
        <v>SIS18P4E3</v>
      </c>
      <c r="C593" s="130" t="str">
        <f t="shared" si="96"/>
        <v>SIS18P4M3.9</v>
      </c>
      <c r="D593" s="130" t="str">
        <f t="shared" si="97"/>
        <v>SIS18P4</v>
      </c>
      <c r="E593" s="130" t="str">
        <f t="shared" si="98"/>
        <v>SIS18</v>
      </c>
      <c r="F593" s="111" t="s">
        <v>1147</v>
      </c>
      <c r="G593" s="111">
        <v>18</v>
      </c>
      <c r="H593" s="111">
        <v>4</v>
      </c>
      <c r="I593" s="111" t="s">
        <v>8</v>
      </c>
      <c r="J593" s="111">
        <v>1</v>
      </c>
      <c r="K593" s="111">
        <v>3</v>
      </c>
      <c r="L593" s="111" t="s">
        <v>512</v>
      </c>
      <c r="M593" s="137">
        <v>3</v>
      </c>
      <c r="N593" s="133">
        <v>4.8</v>
      </c>
      <c r="O593" s="137">
        <f t="shared" si="99"/>
        <v>3.9</v>
      </c>
      <c r="P593" s="109" t="s">
        <v>12</v>
      </c>
      <c r="Q593" s="237">
        <v>10</v>
      </c>
      <c r="R593" s="111">
        <v>50</v>
      </c>
      <c r="S593" s="111">
        <v>22</v>
      </c>
      <c r="T593" s="111"/>
      <c r="U593" s="188"/>
      <c r="V593" s="143"/>
      <c r="W593" s="194"/>
      <c r="X593" s="143"/>
      <c r="Y593" s="143"/>
      <c r="Z593" s="143"/>
      <c r="AA593" s="143"/>
      <c r="AB593" s="143"/>
      <c r="AC593" s="143"/>
      <c r="AD593" s="143"/>
      <c r="AE593" s="143"/>
      <c r="AF593" s="143"/>
      <c r="AG593" s="143"/>
      <c r="AH593" s="143"/>
      <c r="AI593" s="143"/>
      <c r="AJ593" s="143"/>
      <c r="AK593" s="143"/>
      <c r="AL593" s="143"/>
      <c r="AM593" s="143"/>
      <c r="AN593" s="143"/>
      <c r="AO593" s="143"/>
      <c r="AP593" s="143"/>
      <c r="AQ593" s="224"/>
      <c r="AR593" s="224"/>
      <c r="AS593" s="143"/>
      <c r="AT593" s="143"/>
      <c r="AU593" s="143"/>
      <c r="AV593" s="143"/>
      <c r="AW593" s="188"/>
      <c r="AX593" s="111"/>
      <c r="AY593" s="194"/>
      <c r="AZ593" s="143"/>
      <c r="BA593" s="143"/>
      <c r="BB593" s="143"/>
      <c r="BC593" s="143"/>
      <c r="BD593" s="143"/>
      <c r="BE593" s="194"/>
      <c r="BF593" s="143"/>
      <c r="BG593" s="143"/>
      <c r="BH593" s="143"/>
      <c r="BI593" s="111"/>
      <c r="BJ593" s="143"/>
      <c r="BK593" s="143"/>
      <c r="BL593" s="143"/>
      <c r="BM593" s="143"/>
      <c r="BN593" s="143"/>
      <c r="BO593" s="143"/>
      <c r="BP593" s="143"/>
      <c r="BQ593" s="143"/>
      <c r="BR593" s="143"/>
      <c r="BS593" s="143"/>
      <c r="BT593" s="143"/>
      <c r="BU593" s="135">
        <f>VLOOKUP(D593,EXPLORACION!$A$2:$P$529,15,FALSE)</f>
        <v>4960981.5743000004</v>
      </c>
      <c r="BV593" s="135">
        <f>VLOOKUP(D593,EXPLORACION!$A$2:$P$529,16,FALSE)</f>
        <v>2172008.5825</v>
      </c>
    </row>
    <row r="594" spans="1:74" s="123" customFormat="1" hidden="1">
      <c r="A594" s="130" t="str">
        <f t="shared" si="94"/>
        <v>SIS18P4E4M5.9</v>
      </c>
      <c r="B594" s="130" t="str">
        <f t="shared" si="95"/>
        <v>SIS18P4E4.8</v>
      </c>
      <c r="C594" s="130" t="str">
        <f t="shared" si="96"/>
        <v>SIS18P4M5.9</v>
      </c>
      <c r="D594" s="130" t="str">
        <f t="shared" si="97"/>
        <v>SIS18P4</v>
      </c>
      <c r="E594" s="130" t="str">
        <f t="shared" si="98"/>
        <v>SIS18</v>
      </c>
      <c r="F594" s="111" t="s">
        <v>1147</v>
      </c>
      <c r="G594" s="111">
        <v>18</v>
      </c>
      <c r="H594" s="111">
        <v>4</v>
      </c>
      <c r="I594" s="111" t="s">
        <v>8</v>
      </c>
      <c r="J594" s="111">
        <v>4</v>
      </c>
      <c r="K594" s="111">
        <v>4</v>
      </c>
      <c r="L594" s="111" t="s">
        <v>512</v>
      </c>
      <c r="M594" s="137">
        <v>4.8</v>
      </c>
      <c r="N594" s="133">
        <v>7</v>
      </c>
      <c r="O594" s="137">
        <f t="shared" si="99"/>
        <v>5.9</v>
      </c>
      <c r="P594" s="109" t="s">
        <v>474</v>
      </c>
      <c r="Q594" s="237">
        <v>5</v>
      </c>
      <c r="R594" s="111"/>
      <c r="S594" s="111"/>
      <c r="T594" s="111"/>
      <c r="U594" s="188">
        <v>2.2799999999999998</v>
      </c>
      <c r="V594" s="143"/>
      <c r="W594" s="194"/>
      <c r="X594" s="143"/>
      <c r="Y594" s="143"/>
      <c r="Z594" s="143"/>
      <c r="AA594" s="143"/>
      <c r="AB594" s="143"/>
      <c r="AC594" s="143"/>
      <c r="AD594" s="143"/>
      <c r="AE594" s="143"/>
      <c r="AF594" s="143"/>
      <c r="AG594" s="143"/>
      <c r="AH594" s="143"/>
      <c r="AI594" s="143"/>
      <c r="AJ594" s="143"/>
      <c r="AK594" s="143"/>
      <c r="AL594" s="143"/>
      <c r="AM594" s="143"/>
      <c r="AN594" s="143"/>
      <c r="AO594" s="143"/>
      <c r="AP594" s="143"/>
      <c r="AQ594" s="224"/>
      <c r="AR594" s="224"/>
      <c r="AS594" s="143"/>
      <c r="AT594" s="143"/>
      <c r="AU594" s="143"/>
      <c r="AV594" s="143"/>
      <c r="AW594" s="188">
        <v>73</v>
      </c>
      <c r="AX594" s="111"/>
      <c r="AY594" s="194"/>
      <c r="AZ594" s="143"/>
      <c r="BA594" s="143"/>
      <c r="BB594" s="143"/>
      <c r="BC594" s="143"/>
      <c r="BD594" s="143"/>
      <c r="BE594" s="194"/>
      <c r="BF594" s="143"/>
      <c r="BG594" s="143"/>
      <c r="BH594" s="143"/>
      <c r="BI594" s="111"/>
      <c r="BJ594" s="143"/>
      <c r="BK594" s="143"/>
      <c r="BL594" s="143"/>
      <c r="BM594" s="143"/>
      <c r="BN594" s="143"/>
      <c r="BO594" s="143"/>
      <c r="BP594" s="143"/>
      <c r="BQ594" s="143"/>
      <c r="BR594" s="143"/>
      <c r="BS594" s="143"/>
      <c r="BT594" s="143"/>
      <c r="BU594" s="135">
        <f>VLOOKUP(D594,EXPLORACION!$A$2:$P$529,15,FALSE)</f>
        <v>4960981.5743000004</v>
      </c>
      <c r="BV594" s="135">
        <f>VLOOKUP(D594,EXPLORACION!$A$2:$P$529,16,FALSE)</f>
        <v>2172008.5825</v>
      </c>
    </row>
    <row r="595" spans="1:74" s="123" customFormat="1" hidden="1">
      <c r="A595" s="130" t="str">
        <f t="shared" si="94"/>
        <v>SIS18P4E4M8.5</v>
      </c>
      <c r="B595" s="130" t="str">
        <f t="shared" si="95"/>
        <v>SIS18P4E7</v>
      </c>
      <c r="C595" s="130" t="str">
        <f t="shared" si="96"/>
        <v>SIS18P4M8.5</v>
      </c>
      <c r="D595" s="130" t="str">
        <f t="shared" si="97"/>
        <v>SIS18P4</v>
      </c>
      <c r="E595" s="130" t="str">
        <f t="shared" si="98"/>
        <v>SIS18</v>
      </c>
      <c r="F595" s="111" t="s">
        <v>1147</v>
      </c>
      <c r="G595" s="111">
        <v>18</v>
      </c>
      <c r="H595" s="111">
        <v>4</v>
      </c>
      <c r="I595" s="111" t="s">
        <v>8</v>
      </c>
      <c r="J595" s="111">
        <v>4</v>
      </c>
      <c r="K595" s="111">
        <v>4</v>
      </c>
      <c r="L595" s="111" t="s">
        <v>512</v>
      </c>
      <c r="M595" s="137">
        <v>7</v>
      </c>
      <c r="N595" s="133">
        <v>10</v>
      </c>
      <c r="O595" s="137">
        <f t="shared" si="99"/>
        <v>8.5</v>
      </c>
      <c r="P595" s="109" t="s">
        <v>474</v>
      </c>
      <c r="Q595" s="237">
        <v>5</v>
      </c>
      <c r="R595" s="111"/>
      <c r="S595" s="111"/>
      <c r="T595" s="111"/>
      <c r="U595" s="188">
        <v>2.2000000000000002</v>
      </c>
      <c r="V595" s="143"/>
      <c r="W595" s="194"/>
      <c r="X595" s="143"/>
      <c r="Y595" s="143"/>
      <c r="Z595" s="143"/>
      <c r="AA595" s="143"/>
      <c r="AB595" s="143"/>
      <c r="AC595" s="143"/>
      <c r="AD595" s="143"/>
      <c r="AE595" s="143"/>
      <c r="AF595" s="143"/>
      <c r="AG595" s="143"/>
      <c r="AH595" s="143"/>
      <c r="AI595" s="143"/>
      <c r="AJ595" s="143"/>
      <c r="AK595" s="143"/>
      <c r="AL595" s="143"/>
      <c r="AM595" s="143"/>
      <c r="AN595" s="143"/>
      <c r="AO595" s="143"/>
      <c r="AP595" s="143"/>
      <c r="AQ595" s="224"/>
      <c r="AR595" s="224"/>
      <c r="AS595" s="143"/>
      <c r="AT595" s="143"/>
      <c r="AU595" s="143"/>
      <c r="AV595" s="143"/>
      <c r="AW595" s="188">
        <v>73</v>
      </c>
      <c r="AX595" s="111"/>
      <c r="AY595" s="194"/>
      <c r="AZ595" s="143"/>
      <c r="BA595" s="143"/>
      <c r="BB595" s="143"/>
      <c r="BC595" s="143"/>
      <c r="BD595" s="143"/>
      <c r="BE595" s="194"/>
      <c r="BF595" s="143"/>
      <c r="BG595" s="143"/>
      <c r="BH595" s="143"/>
      <c r="BI595" s="111"/>
      <c r="BJ595" s="143"/>
      <c r="BK595" s="143"/>
      <c r="BL595" s="143"/>
      <c r="BM595" s="143"/>
      <c r="BN595" s="143"/>
      <c r="BO595" s="143"/>
      <c r="BP595" s="143"/>
      <c r="BQ595" s="143"/>
      <c r="BR595" s="143"/>
      <c r="BS595" s="143"/>
      <c r="BT595" s="143"/>
      <c r="BU595" s="135">
        <f>VLOOKUP(D595,EXPLORACION!$A$2:$P$529,15,FALSE)</f>
        <v>4960981.5743000004</v>
      </c>
      <c r="BV595" s="135">
        <f>VLOOKUP(D595,EXPLORACION!$A$2:$P$529,16,FALSE)</f>
        <v>2172008.5825</v>
      </c>
    </row>
    <row r="596" spans="1:74" s="123" customFormat="1" hidden="1">
      <c r="A596" s="130" t="str">
        <f t="shared" si="94"/>
        <v>AUS19P9E1M0.55</v>
      </c>
      <c r="B596" s="130" t="str">
        <f t="shared" si="95"/>
        <v>AUS19P9E0.2</v>
      </c>
      <c r="C596" s="130" t="str">
        <f t="shared" si="96"/>
        <v>AUS19P9M0.55</v>
      </c>
      <c r="D596" s="130" t="str">
        <f t="shared" si="97"/>
        <v>AUS19P9</v>
      </c>
      <c r="E596" s="130" t="str">
        <f t="shared" si="98"/>
        <v>AUS19</v>
      </c>
      <c r="F596" s="111" t="s">
        <v>273</v>
      </c>
      <c r="G596" s="111">
        <v>19</v>
      </c>
      <c r="H596" s="111">
        <v>9</v>
      </c>
      <c r="I596" s="111" t="s">
        <v>8</v>
      </c>
      <c r="J596" s="111">
        <v>1</v>
      </c>
      <c r="K596" s="111">
        <v>1</v>
      </c>
      <c r="L596" s="111"/>
      <c r="M596" s="137">
        <v>0.2</v>
      </c>
      <c r="N596" s="133">
        <v>0.9</v>
      </c>
      <c r="O596" s="137">
        <f t="shared" si="99"/>
        <v>0.55000000000000004</v>
      </c>
      <c r="P596" s="141" t="s">
        <v>355</v>
      </c>
      <c r="Q596" s="237">
        <v>6.4</v>
      </c>
      <c r="R596" s="111"/>
      <c r="S596" s="111"/>
      <c r="T596" s="111"/>
      <c r="U596" s="188"/>
      <c r="V596" s="143"/>
      <c r="W596" s="194"/>
      <c r="X596" s="143"/>
      <c r="Y596" s="143"/>
      <c r="Z596" s="143"/>
      <c r="AA596" s="143"/>
      <c r="AB596" s="143"/>
      <c r="AC596" s="143"/>
      <c r="AD596" s="143"/>
      <c r="AE596" s="143"/>
      <c r="AF596" s="143"/>
      <c r="AG596" s="143"/>
      <c r="AH596" s="143"/>
      <c r="AI596" s="143"/>
      <c r="AJ596" s="143"/>
      <c r="AK596" s="143"/>
      <c r="AL596" s="143"/>
      <c r="AM596" s="143"/>
      <c r="AN596" s="143"/>
      <c r="AO596" s="143"/>
      <c r="AP596" s="143"/>
      <c r="AQ596" s="224"/>
      <c r="AR596" s="224">
        <v>38.1</v>
      </c>
      <c r="AS596" s="143"/>
      <c r="AT596" s="143"/>
      <c r="AU596" s="143"/>
      <c r="AV596" s="143"/>
      <c r="AW596" s="188"/>
      <c r="AX596" s="111"/>
      <c r="AY596" s="194"/>
      <c r="AZ596" s="143"/>
      <c r="BA596" s="143"/>
      <c r="BB596" s="143"/>
      <c r="BC596" s="143"/>
      <c r="BD596" s="143"/>
      <c r="BE596" s="194"/>
      <c r="BF596" s="143"/>
      <c r="BG596" s="143"/>
      <c r="BH596" s="143"/>
      <c r="BI596" s="111"/>
      <c r="BJ596" s="143"/>
      <c r="BK596" s="143"/>
      <c r="BL596" s="143"/>
      <c r="BM596" s="143"/>
      <c r="BN596" s="143"/>
      <c r="BO596" s="143"/>
      <c r="BP596" s="143"/>
      <c r="BQ596" s="143"/>
      <c r="BR596" s="143"/>
      <c r="BS596" s="143"/>
      <c r="BT596" s="143"/>
      <c r="BU596" s="135">
        <f>VLOOKUP(D596,EXPLORACION!$A$2:$P$529,15,FALSE)</f>
        <v>4961697.5349000003</v>
      </c>
      <c r="BV596" s="135">
        <f>VLOOKUP(D596,EXPLORACION!$A$2:$P$529,16,FALSE)</f>
        <v>2171022.7368000001</v>
      </c>
    </row>
    <row r="597" spans="1:74" s="123" customFormat="1" hidden="1">
      <c r="A597" s="130" t="str">
        <f t="shared" si="94"/>
        <v>AUS19P9E1M1.5</v>
      </c>
      <c r="B597" s="130" t="str">
        <f t="shared" si="95"/>
        <v>AUS19P9E0.9</v>
      </c>
      <c r="C597" s="130" t="str">
        <f t="shared" si="96"/>
        <v>AUS19P9M1.5</v>
      </c>
      <c r="D597" s="130" t="str">
        <f t="shared" si="97"/>
        <v>AUS19P9</v>
      </c>
      <c r="E597" s="130" t="str">
        <f t="shared" si="98"/>
        <v>AUS19</v>
      </c>
      <c r="F597" s="111" t="s">
        <v>273</v>
      </c>
      <c r="G597" s="111">
        <v>19</v>
      </c>
      <c r="H597" s="111">
        <v>9</v>
      </c>
      <c r="I597" s="111" t="s">
        <v>8</v>
      </c>
      <c r="J597" s="111">
        <v>1</v>
      </c>
      <c r="K597" s="111">
        <v>2</v>
      </c>
      <c r="L597" s="111"/>
      <c r="M597" s="137">
        <v>0.9</v>
      </c>
      <c r="N597" s="133">
        <v>2.1</v>
      </c>
      <c r="O597" s="137">
        <f t="shared" si="99"/>
        <v>1.5</v>
      </c>
      <c r="P597" s="141" t="s">
        <v>284</v>
      </c>
      <c r="Q597" s="237">
        <v>7.1</v>
      </c>
      <c r="R597" s="111">
        <v>22</v>
      </c>
      <c r="S597" s="111">
        <v>11</v>
      </c>
      <c r="T597" s="111">
        <f t="shared" ref="T597:T608" si="100">R597-S597</f>
        <v>11</v>
      </c>
      <c r="U597" s="188"/>
      <c r="V597" s="143"/>
      <c r="W597" s="194"/>
      <c r="X597" s="143"/>
      <c r="Y597" s="143"/>
      <c r="Z597" s="143"/>
      <c r="AA597" s="143"/>
      <c r="AB597" s="143"/>
      <c r="AC597" s="143"/>
      <c r="AD597" s="143"/>
      <c r="AE597" s="143"/>
      <c r="AF597" s="143"/>
      <c r="AG597" s="143"/>
      <c r="AH597" s="143"/>
      <c r="AI597" s="143"/>
      <c r="AJ597" s="143"/>
      <c r="AK597" s="143"/>
      <c r="AL597" s="143"/>
      <c r="AM597" s="143"/>
      <c r="AN597" s="143"/>
      <c r="AO597" s="143"/>
      <c r="AP597" s="143"/>
      <c r="AQ597" s="224"/>
      <c r="AR597" s="224"/>
      <c r="AS597" s="143"/>
      <c r="AT597" s="143"/>
      <c r="AU597" s="143"/>
      <c r="AV597" s="143"/>
      <c r="AW597" s="188"/>
      <c r="AX597" s="111"/>
      <c r="AY597" s="194"/>
      <c r="AZ597" s="143"/>
      <c r="BA597" s="143"/>
      <c r="BB597" s="143"/>
      <c r="BC597" s="143"/>
      <c r="BD597" s="143"/>
      <c r="BE597" s="194"/>
      <c r="BF597" s="143"/>
      <c r="BG597" s="143"/>
      <c r="BH597" s="143"/>
      <c r="BI597" s="111"/>
      <c r="BJ597" s="143"/>
      <c r="BK597" s="143"/>
      <c r="BL597" s="143"/>
      <c r="BM597" s="143"/>
      <c r="BN597" s="143"/>
      <c r="BO597" s="143"/>
      <c r="BP597" s="143"/>
      <c r="BQ597" s="143"/>
      <c r="BR597" s="143"/>
      <c r="BS597" s="143"/>
      <c r="BT597" s="143"/>
      <c r="BU597" s="135">
        <f>VLOOKUP(D597,EXPLORACION!$A$2:$P$529,15,FALSE)</f>
        <v>4961697.5349000003</v>
      </c>
      <c r="BV597" s="135">
        <f>VLOOKUP(D597,EXPLORACION!$A$2:$P$529,16,FALSE)</f>
        <v>2171022.7368000001</v>
      </c>
    </row>
    <row r="598" spans="1:74" s="123" customFormat="1" hidden="1">
      <c r="A598" s="130" t="str">
        <f t="shared" si="94"/>
        <v>AUS19P9E2M2.65</v>
      </c>
      <c r="B598" s="130" t="str">
        <f t="shared" si="95"/>
        <v>AUS19P9E2.1</v>
      </c>
      <c r="C598" s="130" t="str">
        <f t="shared" si="96"/>
        <v>AUS19P9M2.65</v>
      </c>
      <c r="D598" s="130" t="str">
        <f t="shared" si="97"/>
        <v>AUS19P9</v>
      </c>
      <c r="E598" s="130" t="str">
        <f t="shared" si="98"/>
        <v>AUS19</v>
      </c>
      <c r="F598" s="111" t="s">
        <v>273</v>
      </c>
      <c r="G598" s="111">
        <v>19</v>
      </c>
      <c r="H598" s="111">
        <v>9</v>
      </c>
      <c r="I598" s="111" t="s">
        <v>8</v>
      </c>
      <c r="J598" s="111">
        <v>2</v>
      </c>
      <c r="K598" s="111">
        <v>2</v>
      </c>
      <c r="L598" s="111"/>
      <c r="M598" s="137">
        <v>2.1</v>
      </c>
      <c r="N598" s="133">
        <v>3.2</v>
      </c>
      <c r="O598" s="137">
        <f t="shared" si="99"/>
        <v>2.6500000000000004</v>
      </c>
      <c r="P598" s="141" t="s">
        <v>285</v>
      </c>
      <c r="Q598" s="237">
        <v>16.7</v>
      </c>
      <c r="R598" s="111">
        <v>19</v>
      </c>
      <c r="S598" s="111">
        <v>9</v>
      </c>
      <c r="T598" s="111">
        <f t="shared" si="100"/>
        <v>10</v>
      </c>
      <c r="U598" s="188"/>
      <c r="V598" s="143"/>
      <c r="W598" s="194"/>
      <c r="X598" s="143"/>
      <c r="Y598" s="143"/>
      <c r="Z598" s="143"/>
      <c r="AA598" s="143"/>
      <c r="AB598" s="143"/>
      <c r="AC598" s="143"/>
      <c r="AD598" s="143"/>
      <c r="AE598" s="143"/>
      <c r="AF598" s="143"/>
      <c r="AG598" s="143"/>
      <c r="AH598" s="143"/>
      <c r="AI598" s="143"/>
      <c r="AJ598" s="143"/>
      <c r="AK598" s="143"/>
      <c r="AL598" s="143"/>
      <c r="AM598" s="143"/>
      <c r="AN598" s="143"/>
      <c r="AO598" s="143"/>
      <c r="AP598" s="143"/>
      <c r="AQ598" s="224"/>
      <c r="AR598" s="224"/>
      <c r="AS598" s="143"/>
      <c r="AT598" s="143"/>
      <c r="AU598" s="143"/>
      <c r="AV598" s="143"/>
      <c r="AW598" s="188"/>
      <c r="AX598" s="111"/>
      <c r="AY598" s="194"/>
      <c r="AZ598" s="143"/>
      <c r="BA598" s="143"/>
      <c r="BB598" s="143"/>
      <c r="BC598" s="143"/>
      <c r="BD598" s="143"/>
      <c r="BE598" s="194"/>
      <c r="BF598" s="143"/>
      <c r="BG598" s="143"/>
      <c r="BH598" s="143"/>
      <c r="BI598" s="111"/>
      <c r="BJ598" s="143"/>
      <c r="BK598" s="143"/>
      <c r="BL598" s="143"/>
      <c r="BM598" s="143"/>
      <c r="BN598" s="143"/>
      <c r="BO598" s="143"/>
      <c r="BP598" s="143"/>
      <c r="BQ598" s="143"/>
      <c r="BR598" s="143"/>
      <c r="BS598" s="143"/>
      <c r="BT598" s="143"/>
      <c r="BU598" s="135">
        <f>VLOOKUP(D598,EXPLORACION!$A$2:$P$529,15,FALSE)</f>
        <v>4961697.5349000003</v>
      </c>
      <c r="BV598" s="135">
        <f>VLOOKUP(D598,EXPLORACION!$A$2:$P$529,16,FALSE)</f>
        <v>2171022.7368000001</v>
      </c>
    </row>
    <row r="599" spans="1:74" s="123" customFormat="1" hidden="1">
      <c r="A599" s="130" t="str">
        <f t="shared" si="94"/>
        <v>AUS19P9E4M3.45</v>
      </c>
      <c r="B599" s="130" t="str">
        <f t="shared" si="95"/>
        <v>AUS19P9E3.2</v>
      </c>
      <c r="C599" s="130" t="str">
        <f t="shared" si="96"/>
        <v>AUS19P9M3.45</v>
      </c>
      <c r="D599" s="130" t="str">
        <f t="shared" si="97"/>
        <v>AUS19P9</v>
      </c>
      <c r="E599" s="130" t="str">
        <f t="shared" si="98"/>
        <v>AUS19</v>
      </c>
      <c r="F599" s="111" t="s">
        <v>273</v>
      </c>
      <c r="G599" s="111">
        <v>19</v>
      </c>
      <c r="H599" s="111">
        <v>9</v>
      </c>
      <c r="I599" s="111" t="s">
        <v>8</v>
      </c>
      <c r="J599" s="111">
        <v>4</v>
      </c>
      <c r="K599" s="111">
        <v>4</v>
      </c>
      <c r="L599" s="111"/>
      <c r="M599" s="137">
        <v>3.2</v>
      </c>
      <c r="N599" s="133">
        <v>3.7</v>
      </c>
      <c r="O599" s="137">
        <f t="shared" si="99"/>
        <v>3.45</v>
      </c>
      <c r="P599" s="141" t="s">
        <v>1091</v>
      </c>
      <c r="Q599" s="237">
        <v>25.2</v>
      </c>
      <c r="R599" s="111">
        <v>46</v>
      </c>
      <c r="S599" s="111">
        <v>19</v>
      </c>
      <c r="T599" s="111">
        <f t="shared" si="100"/>
        <v>27</v>
      </c>
      <c r="U599" s="188"/>
      <c r="V599" s="143"/>
      <c r="W599" s="194"/>
      <c r="X599" s="143"/>
      <c r="Y599" s="143"/>
      <c r="Z599" s="143"/>
      <c r="AA599" s="143"/>
      <c r="AB599" s="143"/>
      <c r="AC599" s="143"/>
      <c r="AD599" s="143"/>
      <c r="AE599" s="143"/>
      <c r="AF599" s="143"/>
      <c r="AG599" s="143"/>
      <c r="AH599" s="143"/>
      <c r="AI599" s="143"/>
      <c r="AJ599" s="143"/>
      <c r="AK599" s="143"/>
      <c r="AL599" s="143"/>
      <c r="AM599" s="143"/>
      <c r="AN599" s="143"/>
      <c r="AO599" s="143"/>
      <c r="AP599" s="143"/>
      <c r="AQ599" s="224"/>
      <c r="AR599" s="224"/>
      <c r="AS599" s="143"/>
      <c r="AT599" s="143"/>
      <c r="AU599" s="143"/>
      <c r="AV599" s="143"/>
      <c r="AW599" s="188"/>
      <c r="AX599" s="111"/>
      <c r="AY599" s="194"/>
      <c r="AZ599" s="143"/>
      <c r="BA599" s="143"/>
      <c r="BB599" s="143"/>
      <c r="BC599" s="143"/>
      <c r="BD599" s="143"/>
      <c r="BE599" s="194"/>
      <c r="BF599" s="143"/>
      <c r="BG599" s="143"/>
      <c r="BH599" s="143"/>
      <c r="BI599" s="111"/>
      <c r="BJ599" s="143"/>
      <c r="BK599" s="143"/>
      <c r="BL599" s="143"/>
      <c r="BM599" s="143"/>
      <c r="BN599" s="143"/>
      <c r="BO599" s="143"/>
      <c r="BP599" s="143"/>
      <c r="BQ599" s="143"/>
      <c r="BR599" s="143"/>
      <c r="BS599" s="143"/>
      <c r="BT599" s="143"/>
      <c r="BU599" s="135">
        <f>VLOOKUP(D599,EXPLORACION!$A$2:$P$529,15,FALSE)</f>
        <v>4961697.5349000003</v>
      </c>
      <c r="BV599" s="135">
        <f>VLOOKUP(D599,EXPLORACION!$A$2:$P$529,16,FALSE)</f>
        <v>2171022.7368000001</v>
      </c>
    </row>
    <row r="600" spans="1:74" s="123" customFormat="1" hidden="1">
      <c r="A600" s="130" t="str">
        <f t="shared" si="94"/>
        <v>AUS19P9E5M4.45</v>
      </c>
      <c r="B600" s="130" t="str">
        <f t="shared" si="95"/>
        <v>AUS19P9E3.7</v>
      </c>
      <c r="C600" s="130" t="str">
        <f t="shared" si="96"/>
        <v>AUS19P9M4.45</v>
      </c>
      <c r="D600" s="130" t="str">
        <f t="shared" si="97"/>
        <v>AUS19P9</v>
      </c>
      <c r="E600" s="130" t="str">
        <f t="shared" si="98"/>
        <v>AUS19</v>
      </c>
      <c r="F600" s="111" t="s">
        <v>273</v>
      </c>
      <c r="G600" s="111">
        <v>19</v>
      </c>
      <c r="H600" s="111">
        <v>9</v>
      </c>
      <c r="I600" s="111" t="s">
        <v>8</v>
      </c>
      <c r="J600" s="111">
        <v>5</v>
      </c>
      <c r="K600" s="111">
        <v>5</v>
      </c>
      <c r="L600" s="111"/>
      <c r="M600" s="137">
        <v>3.7</v>
      </c>
      <c r="N600" s="133">
        <v>5.2</v>
      </c>
      <c r="O600" s="137">
        <f t="shared" si="99"/>
        <v>4.45</v>
      </c>
      <c r="P600" s="141" t="s">
        <v>1091</v>
      </c>
      <c r="Q600" s="237">
        <v>27</v>
      </c>
      <c r="R600" s="111">
        <v>40</v>
      </c>
      <c r="S600" s="111">
        <v>20</v>
      </c>
      <c r="T600" s="111">
        <f t="shared" si="100"/>
        <v>20</v>
      </c>
      <c r="U600" s="188"/>
      <c r="V600" s="143"/>
      <c r="W600" s="194"/>
      <c r="X600" s="143"/>
      <c r="Y600" s="143"/>
      <c r="Z600" s="143"/>
      <c r="AA600" s="143"/>
      <c r="AB600" s="143"/>
      <c r="AC600" s="143"/>
      <c r="AD600" s="143"/>
      <c r="AE600" s="143"/>
      <c r="AF600" s="143"/>
      <c r="AG600" s="143"/>
      <c r="AH600" s="143"/>
      <c r="AI600" s="143"/>
      <c r="AJ600" s="143"/>
      <c r="AK600" s="143"/>
      <c r="AL600" s="143"/>
      <c r="AM600" s="143"/>
      <c r="AN600" s="143"/>
      <c r="AO600" s="143"/>
      <c r="AP600" s="143"/>
      <c r="AQ600" s="224"/>
      <c r="AR600" s="224"/>
      <c r="AS600" s="143"/>
      <c r="AT600" s="143"/>
      <c r="AU600" s="143"/>
      <c r="AV600" s="143"/>
      <c r="AW600" s="188"/>
      <c r="AX600" s="111"/>
      <c r="AY600" s="194"/>
      <c r="AZ600" s="143"/>
      <c r="BA600" s="143"/>
      <c r="BB600" s="143"/>
      <c r="BC600" s="143"/>
      <c r="BD600" s="143"/>
      <c r="BE600" s="194"/>
      <c r="BF600" s="143"/>
      <c r="BG600" s="143"/>
      <c r="BH600" s="143"/>
      <c r="BI600" s="111"/>
      <c r="BJ600" s="143"/>
      <c r="BK600" s="143"/>
      <c r="BL600" s="143"/>
      <c r="BM600" s="143"/>
      <c r="BN600" s="143"/>
      <c r="BO600" s="143"/>
      <c r="BP600" s="143"/>
      <c r="BQ600" s="143"/>
      <c r="BR600" s="143"/>
      <c r="BS600" s="143"/>
      <c r="BT600" s="143"/>
      <c r="BU600" s="135">
        <f>VLOOKUP(D600,EXPLORACION!$A$2:$P$529,15,FALSE)</f>
        <v>4961697.5349000003</v>
      </c>
      <c r="BV600" s="135">
        <f>VLOOKUP(D600,EXPLORACION!$A$2:$P$529,16,FALSE)</f>
        <v>2171022.7368000001</v>
      </c>
    </row>
    <row r="601" spans="1:74" s="123" customFormat="1" hidden="1">
      <c r="A601" s="130" t="str">
        <f t="shared" ref="A601:A632" si="101">CONCATENATE(F601,G601,I601,H601,"E",J601,"M",O601)</f>
        <v>AUS19P9E6M6.8</v>
      </c>
      <c r="B601" s="130" t="str">
        <f t="shared" ref="B601:B632" si="102">CONCATENATE(F601,G601,I601,H601,"E",M601)</f>
        <v>AUS19P9E5.2</v>
      </c>
      <c r="C601" s="130" t="str">
        <f t="shared" ref="C601:C632" si="103">CONCATENATE(F601,G601,I601,H601,"M",O601)</f>
        <v>AUS19P9M6.8</v>
      </c>
      <c r="D601" s="130" t="str">
        <f t="shared" si="97"/>
        <v>AUS19P9</v>
      </c>
      <c r="E601" s="130" t="str">
        <f t="shared" si="98"/>
        <v>AUS19</v>
      </c>
      <c r="F601" s="111" t="s">
        <v>273</v>
      </c>
      <c r="G601" s="111">
        <v>19</v>
      </c>
      <c r="H601" s="111">
        <v>9</v>
      </c>
      <c r="I601" s="111" t="s">
        <v>8</v>
      </c>
      <c r="J601" s="111">
        <v>6</v>
      </c>
      <c r="K601" s="111">
        <v>6</v>
      </c>
      <c r="L601" s="111"/>
      <c r="M601" s="137">
        <v>5.2</v>
      </c>
      <c r="N601" s="133">
        <v>8.4</v>
      </c>
      <c r="O601" s="137">
        <f t="shared" si="99"/>
        <v>6.8000000000000007</v>
      </c>
      <c r="P601" s="141" t="s">
        <v>1091</v>
      </c>
      <c r="Q601" s="237">
        <v>21.6</v>
      </c>
      <c r="R601" s="111">
        <v>34</v>
      </c>
      <c r="S601" s="111">
        <v>14</v>
      </c>
      <c r="T601" s="111">
        <f t="shared" si="100"/>
        <v>20</v>
      </c>
      <c r="U601" s="188"/>
      <c r="V601" s="143"/>
      <c r="W601" s="194"/>
      <c r="X601" s="143"/>
      <c r="Y601" s="143"/>
      <c r="Z601" s="143"/>
      <c r="AA601" s="143"/>
      <c r="AB601" s="143"/>
      <c r="AC601" s="143"/>
      <c r="AD601" s="143"/>
      <c r="AE601" s="143"/>
      <c r="AF601" s="143"/>
      <c r="AG601" s="143"/>
      <c r="AH601" s="143"/>
      <c r="AI601" s="143"/>
      <c r="AJ601" s="143"/>
      <c r="AK601" s="143"/>
      <c r="AL601" s="143"/>
      <c r="AM601" s="143"/>
      <c r="AN601" s="143"/>
      <c r="AO601" s="143"/>
      <c r="AP601" s="143"/>
      <c r="AQ601" s="224"/>
      <c r="AR601" s="224"/>
      <c r="AS601" s="143"/>
      <c r="AT601" s="143"/>
      <c r="AU601" s="143"/>
      <c r="AV601" s="143"/>
      <c r="AW601" s="188"/>
      <c r="AX601" s="111"/>
      <c r="AY601" s="194"/>
      <c r="AZ601" s="143"/>
      <c r="BA601" s="143"/>
      <c r="BB601" s="143"/>
      <c r="BC601" s="143"/>
      <c r="BD601" s="143"/>
      <c r="BE601" s="194"/>
      <c r="BF601" s="143"/>
      <c r="BG601" s="143"/>
      <c r="BH601" s="143"/>
      <c r="BI601" s="111"/>
      <c r="BJ601" s="143"/>
      <c r="BK601" s="143"/>
      <c r="BL601" s="143"/>
      <c r="BM601" s="143"/>
      <c r="BN601" s="143"/>
      <c r="BO601" s="143"/>
      <c r="BP601" s="143"/>
      <c r="BQ601" s="143"/>
      <c r="BR601" s="143"/>
      <c r="BS601" s="143"/>
      <c r="BT601" s="143"/>
      <c r="BU601" s="135">
        <f>VLOOKUP(D601,EXPLORACION!$A$2:$P$529,15,FALSE)</f>
        <v>4961697.5349000003</v>
      </c>
      <c r="BV601" s="135">
        <f>VLOOKUP(D601,EXPLORACION!$A$2:$P$529,16,FALSE)</f>
        <v>2171022.7368000001</v>
      </c>
    </row>
    <row r="602" spans="1:74" s="123" customFormat="1" hidden="1">
      <c r="A602" s="130" t="str">
        <f t="shared" si="101"/>
        <v>AUS19P9E7M9.3</v>
      </c>
      <c r="B602" s="130" t="str">
        <f t="shared" si="102"/>
        <v>AUS19P9E8.4</v>
      </c>
      <c r="C602" s="130" t="str">
        <f t="shared" si="103"/>
        <v>AUS19P9M9.3</v>
      </c>
      <c r="D602" s="130" t="str">
        <f t="shared" si="97"/>
        <v>AUS19P9</v>
      </c>
      <c r="E602" s="130" t="str">
        <f t="shared" si="98"/>
        <v>AUS19</v>
      </c>
      <c r="F602" s="111" t="s">
        <v>273</v>
      </c>
      <c r="G602" s="111">
        <v>19</v>
      </c>
      <c r="H602" s="111">
        <v>9</v>
      </c>
      <c r="I602" s="111" t="s">
        <v>8</v>
      </c>
      <c r="J602" s="111">
        <v>7</v>
      </c>
      <c r="K602" s="111">
        <v>7</v>
      </c>
      <c r="L602" s="111"/>
      <c r="M602" s="137">
        <v>8.4</v>
      </c>
      <c r="N602" s="133">
        <v>10.199999999999999</v>
      </c>
      <c r="O602" s="137">
        <f t="shared" si="99"/>
        <v>9.3000000000000007</v>
      </c>
      <c r="P602" s="141" t="s">
        <v>1091</v>
      </c>
      <c r="Q602" s="237">
        <v>17.600000000000001</v>
      </c>
      <c r="R602" s="111">
        <v>35</v>
      </c>
      <c r="S602" s="111">
        <v>11</v>
      </c>
      <c r="T602" s="111">
        <f t="shared" si="100"/>
        <v>24</v>
      </c>
      <c r="U602" s="188"/>
      <c r="V602" s="143"/>
      <c r="W602" s="194"/>
      <c r="X602" s="143"/>
      <c r="Y602" s="143"/>
      <c r="Z602" s="143"/>
      <c r="AA602" s="143"/>
      <c r="AB602" s="143"/>
      <c r="AC602" s="143"/>
      <c r="AD602" s="143"/>
      <c r="AE602" s="143"/>
      <c r="AF602" s="143"/>
      <c r="AG602" s="143"/>
      <c r="AH602" s="143"/>
      <c r="AI602" s="143"/>
      <c r="AJ602" s="143"/>
      <c r="AK602" s="143"/>
      <c r="AL602" s="143"/>
      <c r="AM602" s="143"/>
      <c r="AN602" s="143"/>
      <c r="AO602" s="143"/>
      <c r="AP602" s="143"/>
      <c r="AQ602" s="224"/>
      <c r="AR602" s="224"/>
      <c r="AS602" s="143"/>
      <c r="AT602" s="143"/>
      <c r="AU602" s="143"/>
      <c r="AV602" s="143"/>
      <c r="AW602" s="188"/>
      <c r="AX602" s="111"/>
      <c r="AY602" s="194"/>
      <c r="AZ602" s="143"/>
      <c r="BA602" s="143"/>
      <c r="BB602" s="143"/>
      <c r="BC602" s="143"/>
      <c r="BD602" s="143"/>
      <c r="BE602" s="194"/>
      <c r="BF602" s="143"/>
      <c r="BG602" s="143"/>
      <c r="BH602" s="143"/>
      <c r="BI602" s="111"/>
      <c r="BJ602" s="143"/>
      <c r="BK602" s="143"/>
      <c r="BL602" s="143"/>
      <c r="BM602" s="143"/>
      <c r="BN602" s="143"/>
      <c r="BO602" s="143"/>
      <c r="BP602" s="143"/>
      <c r="BQ602" s="143"/>
      <c r="BR602" s="143"/>
      <c r="BS602" s="143"/>
      <c r="BT602" s="143"/>
      <c r="BU602" s="135">
        <f>VLOOKUP(D602,EXPLORACION!$A$2:$P$529,15,FALSE)</f>
        <v>4961697.5349000003</v>
      </c>
      <c r="BV602" s="135">
        <f>VLOOKUP(D602,EXPLORACION!$A$2:$P$529,16,FALSE)</f>
        <v>2171022.7368000001</v>
      </c>
    </row>
    <row r="603" spans="1:74" s="123" customFormat="1" hidden="1">
      <c r="A603" s="130" t="str">
        <f t="shared" si="101"/>
        <v>AUS19P10E1M0.9</v>
      </c>
      <c r="B603" s="130" t="str">
        <f t="shared" si="102"/>
        <v>AUS19P10E0.2</v>
      </c>
      <c r="C603" s="130" t="str">
        <f t="shared" si="103"/>
        <v>AUS19P10M0.9</v>
      </c>
      <c r="D603" s="130" t="str">
        <f t="shared" si="97"/>
        <v>AUS19P10</v>
      </c>
      <c r="E603" s="130" t="str">
        <f t="shared" si="98"/>
        <v>AUS19</v>
      </c>
      <c r="F603" s="111" t="s">
        <v>273</v>
      </c>
      <c r="G603" s="111">
        <v>19</v>
      </c>
      <c r="H603" s="111">
        <v>10</v>
      </c>
      <c r="I603" s="111" t="s">
        <v>8</v>
      </c>
      <c r="J603" s="111">
        <v>1</v>
      </c>
      <c r="K603" s="111">
        <v>1</v>
      </c>
      <c r="L603" s="111"/>
      <c r="M603" s="137">
        <v>0.2</v>
      </c>
      <c r="N603" s="133">
        <v>1.6</v>
      </c>
      <c r="O603" s="137">
        <f t="shared" si="99"/>
        <v>0.9</v>
      </c>
      <c r="P603" s="141" t="s">
        <v>1091</v>
      </c>
      <c r="Q603" s="237">
        <v>13.1</v>
      </c>
      <c r="R603" s="111">
        <v>39</v>
      </c>
      <c r="S603" s="111">
        <v>14</v>
      </c>
      <c r="T603" s="111">
        <f t="shared" si="100"/>
        <v>25</v>
      </c>
      <c r="U603" s="188"/>
      <c r="V603" s="143"/>
      <c r="W603" s="194"/>
      <c r="X603" s="143"/>
      <c r="Y603" s="143"/>
      <c r="Z603" s="143"/>
      <c r="AA603" s="143"/>
      <c r="AB603" s="143"/>
      <c r="AC603" s="143"/>
      <c r="AD603" s="143"/>
      <c r="AE603" s="143"/>
      <c r="AF603" s="143"/>
      <c r="AG603" s="143"/>
      <c r="AH603" s="143"/>
      <c r="AI603" s="143"/>
      <c r="AJ603" s="143"/>
      <c r="AK603" s="143"/>
      <c r="AL603" s="143"/>
      <c r="AM603" s="143"/>
      <c r="AN603" s="143"/>
      <c r="AO603" s="143"/>
      <c r="AP603" s="143"/>
      <c r="AQ603" s="224"/>
      <c r="AR603" s="224"/>
      <c r="AS603" s="143"/>
      <c r="AT603" s="143"/>
      <c r="AU603" s="143"/>
      <c r="AV603" s="143"/>
      <c r="AW603" s="188"/>
      <c r="AX603" s="111"/>
      <c r="AY603" s="194"/>
      <c r="AZ603" s="143"/>
      <c r="BA603" s="143"/>
      <c r="BB603" s="143"/>
      <c r="BC603" s="143"/>
      <c r="BD603" s="143"/>
      <c r="BE603" s="194"/>
      <c r="BF603" s="143"/>
      <c r="BG603" s="143"/>
      <c r="BH603" s="143"/>
      <c r="BI603" s="111"/>
      <c r="BJ603" s="143"/>
      <c r="BK603" s="143"/>
      <c r="BL603" s="143"/>
      <c r="BM603" s="143"/>
      <c r="BN603" s="143"/>
      <c r="BO603" s="143"/>
      <c r="BP603" s="143"/>
      <c r="BQ603" s="143"/>
      <c r="BR603" s="143"/>
      <c r="BS603" s="143"/>
      <c r="BT603" s="143"/>
      <c r="BU603" s="135">
        <f>VLOOKUP(D603,EXPLORACION!$A$2:$P$529,15,FALSE)</f>
        <v>4961697.5349000003</v>
      </c>
      <c r="BV603" s="135">
        <f>VLOOKUP(D603,EXPLORACION!$A$2:$P$529,16,FALSE)</f>
        <v>2171022.7368000001</v>
      </c>
    </row>
    <row r="604" spans="1:74" s="123" customFormat="1" hidden="1">
      <c r="A604" s="130" t="str">
        <f t="shared" si="101"/>
        <v>AUS19P10E2M2.75</v>
      </c>
      <c r="B604" s="130" t="str">
        <f t="shared" si="102"/>
        <v>AUS19P10E1.6</v>
      </c>
      <c r="C604" s="130" t="str">
        <f t="shared" si="103"/>
        <v>AUS19P10M2.75</v>
      </c>
      <c r="D604" s="130" t="str">
        <f t="shared" si="97"/>
        <v>AUS19P10</v>
      </c>
      <c r="E604" s="130" t="str">
        <f t="shared" si="98"/>
        <v>AUS19</v>
      </c>
      <c r="F604" s="111" t="s">
        <v>273</v>
      </c>
      <c r="G604" s="111">
        <v>19</v>
      </c>
      <c r="H604" s="111">
        <v>10</v>
      </c>
      <c r="I604" s="111" t="s">
        <v>8</v>
      </c>
      <c r="J604" s="111">
        <v>2</v>
      </c>
      <c r="K604" s="111">
        <v>2</v>
      </c>
      <c r="L604" s="111"/>
      <c r="M604" s="137">
        <v>1.6</v>
      </c>
      <c r="N604" s="133">
        <v>3.9</v>
      </c>
      <c r="O604" s="137">
        <f t="shared" si="99"/>
        <v>2.75</v>
      </c>
      <c r="P604" s="141" t="s">
        <v>1091</v>
      </c>
      <c r="Q604" s="237">
        <v>26.6</v>
      </c>
      <c r="R604" s="111">
        <v>46</v>
      </c>
      <c r="S604" s="111">
        <v>14</v>
      </c>
      <c r="T604" s="111">
        <f t="shared" si="100"/>
        <v>32</v>
      </c>
      <c r="U604" s="188"/>
      <c r="V604" s="143"/>
      <c r="W604" s="194"/>
      <c r="X604" s="143"/>
      <c r="Y604" s="143"/>
      <c r="Z604" s="143"/>
      <c r="AA604" s="143"/>
      <c r="AB604" s="143"/>
      <c r="AC604" s="143"/>
      <c r="AD604" s="143"/>
      <c r="AE604" s="143"/>
      <c r="AF604" s="143"/>
      <c r="AG604" s="143"/>
      <c r="AH604" s="143"/>
      <c r="AI604" s="143"/>
      <c r="AJ604" s="143"/>
      <c r="AK604" s="143"/>
      <c r="AL604" s="143"/>
      <c r="AM604" s="143"/>
      <c r="AN604" s="143"/>
      <c r="AO604" s="143"/>
      <c r="AP604" s="143"/>
      <c r="AQ604" s="224"/>
      <c r="AR604" s="224"/>
      <c r="AS604" s="143"/>
      <c r="AT604" s="143"/>
      <c r="AU604" s="143"/>
      <c r="AV604" s="143"/>
      <c r="AW604" s="188"/>
      <c r="AX604" s="111"/>
      <c r="AY604" s="194"/>
      <c r="AZ604" s="143"/>
      <c r="BA604" s="143"/>
      <c r="BB604" s="143"/>
      <c r="BC604" s="143"/>
      <c r="BD604" s="143"/>
      <c r="BE604" s="194"/>
      <c r="BF604" s="143"/>
      <c r="BG604" s="143"/>
      <c r="BH604" s="143"/>
      <c r="BI604" s="111"/>
      <c r="BJ604" s="143"/>
      <c r="BK604" s="143"/>
      <c r="BL604" s="143"/>
      <c r="BM604" s="143"/>
      <c r="BN604" s="143"/>
      <c r="BO604" s="143"/>
      <c r="BP604" s="143"/>
      <c r="BQ604" s="143"/>
      <c r="BR604" s="143"/>
      <c r="BS604" s="143"/>
      <c r="BT604" s="143"/>
      <c r="BU604" s="135">
        <f>VLOOKUP(D604,EXPLORACION!$A$2:$P$529,15,FALSE)</f>
        <v>4961697.5349000003</v>
      </c>
      <c r="BV604" s="135">
        <f>VLOOKUP(D604,EXPLORACION!$A$2:$P$529,16,FALSE)</f>
        <v>2171022.7368000001</v>
      </c>
    </row>
    <row r="605" spans="1:74" s="123" customFormat="1" hidden="1">
      <c r="A605" s="130" t="str">
        <f t="shared" si="101"/>
        <v>AUS19P10E3M4.5</v>
      </c>
      <c r="B605" s="130" t="str">
        <f t="shared" si="102"/>
        <v>AUS19P10E3.9</v>
      </c>
      <c r="C605" s="130" t="str">
        <f t="shared" si="103"/>
        <v>AUS19P10M4.5</v>
      </c>
      <c r="D605" s="130" t="str">
        <f t="shared" si="97"/>
        <v>AUS19P10</v>
      </c>
      <c r="E605" s="130" t="str">
        <f t="shared" si="98"/>
        <v>AUS19</v>
      </c>
      <c r="F605" s="111" t="s">
        <v>273</v>
      </c>
      <c r="G605" s="111">
        <v>19</v>
      </c>
      <c r="H605" s="111">
        <v>10</v>
      </c>
      <c r="I605" s="111" t="s">
        <v>8</v>
      </c>
      <c r="J605" s="111">
        <v>3</v>
      </c>
      <c r="K605" s="111">
        <v>3</v>
      </c>
      <c r="L605" s="111"/>
      <c r="M605" s="137">
        <v>3.9</v>
      </c>
      <c r="N605" s="133">
        <v>5.0999999999999996</v>
      </c>
      <c r="O605" s="137">
        <f t="shared" si="99"/>
        <v>4.5</v>
      </c>
      <c r="P605" s="141" t="s">
        <v>1091</v>
      </c>
      <c r="Q605" s="237">
        <v>23.6</v>
      </c>
      <c r="R605" s="111">
        <v>41</v>
      </c>
      <c r="S605" s="111">
        <v>14</v>
      </c>
      <c r="T605" s="111">
        <f t="shared" si="100"/>
        <v>27</v>
      </c>
      <c r="U605" s="188"/>
      <c r="V605" s="143"/>
      <c r="W605" s="194"/>
      <c r="X605" s="143"/>
      <c r="Y605" s="143"/>
      <c r="Z605" s="143"/>
      <c r="AA605" s="143"/>
      <c r="AB605" s="143"/>
      <c r="AC605" s="143"/>
      <c r="AD605" s="143"/>
      <c r="AE605" s="143"/>
      <c r="AF605" s="143"/>
      <c r="AG605" s="143"/>
      <c r="AH605" s="143"/>
      <c r="AI605" s="143"/>
      <c r="AJ605" s="143"/>
      <c r="AK605" s="143"/>
      <c r="AL605" s="143"/>
      <c r="AM605" s="143"/>
      <c r="AN605" s="143"/>
      <c r="AO605" s="143"/>
      <c r="AP605" s="143"/>
      <c r="AQ605" s="224"/>
      <c r="AR605" s="224"/>
      <c r="AS605" s="143"/>
      <c r="AT605" s="143"/>
      <c r="AU605" s="143"/>
      <c r="AV605" s="143"/>
      <c r="AW605" s="188"/>
      <c r="AX605" s="111"/>
      <c r="AY605" s="194"/>
      <c r="AZ605" s="143"/>
      <c r="BA605" s="143"/>
      <c r="BB605" s="143"/>
      <c r="BC605" s="143"/>
      <c r="BD605" s="143"/>
      <c r="BE605" s="194"/>
      <c r="BF605" s="143"/>
      <c r="BG605" s="143"/>
      <c r="BH605" s="143"/>
      <c r="BI605" s="111"/>
      <c r="BJ605" s="143"/>
      <c r="BK605" s="143"/>
      <c r="BL605" s="143"/>
      <c r="BM605" s="143"/>
      <c r="BN605" s="143"/>
      <c r="BO605" s="143"/>
      <c r="BP605" s="143"/>
      <c r="BQ605" s="143"/>
      <c r="BR605" s="143"/>
      <c r="BS605" s="143"/>
      <c r="BT605" s="143"/>
      <c r="BU605" s="135">
        <f>VLOOKUP(D605,EXPLORACION!$A$2:$P$529,15,FALSE)</f>
        <v>4961697.5349000003</v>
      </c>
      <c r="BV605" s="135">
        <f>VLOOKUP(D605,EXPLORACION!$A$2:$P$529,16,FALSE)</f>
        <v>2171022.7368000001</v>
      </c>
    </row>
    <row r="606" spans="1:74" s="123" customFormat="1" hidden="1">
      <c r="A606" s="130" t="str">
        <f t="shared" si="101"/>
        <v>AUS19P10E4M5.8</v>
      </c>
      <c r="B606" s="130" t="str">
        <f t="shared" si="102"/>
        <v>AUS19P10E5.1</v>
      </c>
      <c r="C606" s="130" t="str">
        <f t="shared" si="103"/>
        <v>AUS19P10M5.8</v>
      </c>
      <c r="D606" s="130" t="str">
        <f t="shared" si="97"/>
        <v>AUS19P10</v>
      </c>
      <c r="E606" s="130" t="str">
        <f t="shared" si="98"/>
        <v>AUS19</v>
      </c>
      <c r="F606" s="111" t="s">
        <v>273</v>
      </c>
      <c r="G606" s="111">
        <v>19</v>
      </c>
      <c r="H606" s="111">
        <v>10</v>
      </c>
      <c r="I606" s="111" t="s">
        <v>8</v>
      </c>
      <c r="J606" s="111">
        <v>4</v>
      </c>
      <c r="K606" s="111">
        <v>4</v>
      </c>
      <c r="L606" s="111"/>
      <c r="M606" s="137">
        <v>5.0999999999999996</v>
      </c>
      <c r="N606" s="133">
        <v>6.5</v>
      </c>
      <c r="O606" s="137">
        <f t="shared" si="99"/>
        <v>5.8</v>
      </c>
      <c r="P606" s="141" t="s">
        <v>1091</v>
      </c>
      <c r="Q606" s="237">
        <v>38.200000000000003</v>
      </c>
      <c r="R606" s="111">
        <v>51</v>
      </c>
      <c r="S606" s="111">
        <v>22</v>
      </c>
      <c r="T606" s="111">
        <f t="shared" si="100"/>
        <v>29</v>
      </c>
      <c r="U606" s="188"/>
      <c r="V606" s="143"/>
      <c r="W606" s="194"/>
      <c r="X606" s="143"/>
      <c r="Y606" s="143"/>
      <c r="Z606" s="143"/>
      <c r="AA606" s="143"/>
      <c r="AB606" s="143"/>
      <c r="AC606" s="143"/>
      <c r="AD606" s="143"/>
      <c r="AE606" s="143"/>
      <c r="AF606" s="143"/>
      <c r="AG606" s="143"/>
      <c r="AH606" s="143"/>
      <c r="AI606" s="143"/>
      <c r="AJ606" s="143"/>
      <c r="AK606" s="143"/>
      <c r="AL606" s="143"/>
      <c r="AM606" s="143"/>
      <c r="AN606" s="143"/>
      <c r="AO606" s="143"/>
      <c r="AP606" s="143"/>
      <c r="AQ606" s="224"/>
      <c r="AR606" s="224"/>
      <c r="AS606" s="143"/>
      <c r="AT606" s="143"/>
      <c r="AU606" s="143"/>
      <c r="AV606" s="143"/>
      <c r="AW606" s="188"/>
      <c r="AX606" s="111"/>
      <c r="AY606" s="194"/>
      <c r="AZ606" s="143"/>
      <c r="BA606" s="143"/>
      <c r="BB606" s="143"/>
      <c r="BC606" s="143"/>
      <c r="BD606" s="143"/>
      <c r="BE606" s="194"/>
      <c r="BF606" s="143"/>
      <c r="BG606" s="143"/>
      <c r="BH606" s="143"/>
      <c r="BI606" s="111"/>
      <c r="BJ606" s="143"/>
      <c r="BK606" s="143"/>
      <c r="BL606" s="143"/>
      <c r="BM606" s="143"/>
      <c r="BN606" s="143"/>
      <c r="BO606" s="143"/>
      <c r="BP606" s="143"/>
      <c r="BQ606" s="143"/>
      <c r="BR606" s="143"/>
      <c r="BS606" s="143"/>
      <c r="BT606" s="143"/>
      <c r="BU606" s="135">
        <f>VLOOKUP(D606,EXPLORACION!$A$2:$P$529,15,FALSE)</f>
        <v>4961697.5349000003</v>
      </c>
      <c r="BV606" s="135">
        <f>VLOOKUP(D606,EXPLORACION!$A$2:$P$529,16,FALSE)</f>
        <v>2171022.7368000001</v>
      </c>
    </row>
    <row r="607" spans="1:74" s="123" customFormat="1" hidden="1">
      <c r="A607" s="130" t="str">
        <f t="shared" si="101"/>
        <v>AUS19P10E5M7.3</v>
      </c>
      <c r="B607" s="130" t="str">
        <f t="shared" si="102"/>
        <v>AUS19P10E6.5</v>
      </c>
      <c r="C607" s="130" t="str">
        <f t="shared" si="103"/>
        <v>AUS19P10M7.3</v>
      </c>
      <c r="D607" s="130" t="str">
        <f t="shared" si="97"/>
        <v>AUS19P10</v>
      </c>
      <c r="E607" s="130" t="str">
        <f t="shared" si="98"/>
        <v>AUS19</v>
      </c>
      <c r="F607" s="111" t="s">
        <v>273</v>
      </c>
      <c r="G607" s="111">
        <v>19</v>
      </c>
      <c r="H607" s="111">
        <v>10</v>
      </c>
      <c r="I607" s="111" t="s">
        <v>8</v>
      </c>
      <c r="J607" s="111">
        <v>5</v>
      </c>
      <c r="K607" s="111">
        <v>5</v>
      </c>
      <c r="L607" s="111"/>
      <c r="M607" s="137">
        <v>6.5</v>
      </c>
      <c r="N607" s="133">
        <v>8.1</v>
      </c>
      <c r="O607" s="137">
        <f t="shared" si="99"/>
        <v>7.3</v>
      </c>
      <c r="P607" s="141" t="s">
        <v>12</v>
      </c>
      <c r="Q607" s="237">
        <v>38</v>
      </c>
      <c r="R607" s="111">
        <v>52</v>
      </c>
      <c r="S607" s="111">
        <v>21</v>
      </c>
      <c r="T607" s="111">
        <f t="shared" si="100"/>
        <v>31</v>
      </c>
      <c r="U607" s="188"/>
      <c r="V607" s="143"/>
      <c r="W607" s="194"/>
      <c r="X607" s="143"/>
      <c r="Y607" s="143"/>
      <c r="Z607" s="143"/>
      <c r="AA607" s="143"/>
      <c r="AB607" s="143"/>
      <c r="AC607" s="143"/>
      <c r="AD607" s="143"/>
      <c r="AE607" s="143"/>
      <c r="AF607" s="143"/>
      <c r="AG607" s="143"/>
      <c r="AH607" s="143"/>
      <c r="AI607" s="143"/>
      <c r="AJ607" s="143"/>
      <c r="AK607" s="143"/>
      <c r="AL607" s="143"/>
      <c r="AM607" s="143"/>
      <c r="AN607" s="143"/>
      <c r="AO607" s="143"/>
      <c r="AP607" s="143"/>
      <c r="AQ607" s="224"/>
      <c r="AR607" s="224"/>
      <c r="AS607" s="143"/>
      <c r="AT607" s="143"/>
      <c r="AU607" s="143"/>
      <c r="AV607" s="143"/>
      <c r="AW607" s="188"/>
      <c r="AX607" s="111"/>
      <c r="AY607" s="194"/>
      <c r="AZ607" s="143"/>
      <c r="BA607" s="143"/>
      <c r="BB607" s="143"/>
      <c r="BC607" s="143"/>
      <c r="BD607" s="143"/>
      <c r="BE607" s="194"/>
      <c r="BF607" s="143"/>
      <c r="BG607" s="143"/>
      <c r="BH607" s="143"/>
      <c r="BI607" s="111"/>
      <c r="BJ607" s="143"/>
      <c r="BK607" s="143"/>
      <c r="BL607" s="143"/>
      <c r="BM607" s="143"/>
      <c r="BN607" s="143"/>
      <c r="BO607" s="143"/>
      <c r="BP607" s="143"/>
      <c r="BQ607" s="143"/>
      <c r="BR607" s="143"/>
      <c r="BS607" s="143"/>
      <c r="BT607" s="143"/>
      <c r="BU607" s="135">
        <f>VLOOKUP(D607,EXPLORACION!$A$2:$P$529,15,FALSE)</f>
        <v>4961697.5349000003</v>
      </c>
      <c r="BV607" s="135">
        <f>VLOOKUP(D607,EXPLORACION!$A$2:$P$529,16,FALSE)</f>
        <v>2171022.7368000001</v>
      </c>
    </row>
    <row r="608" spans="1:74" s="123" customFormat="1" hidden="1">
      <c r="A608" s="130" t="str">
        <f t="shared" si="101"/>
        <v>AUS19P10E6M10.05</v>
      </c>
      <c r="B608" s="130" t="str">
        <f t="shared" si="102"/>
        <v>AUS19P10E8.1</v>
      </c>
      <c r="C608" s="130" t="str">
        <f t="shared" si="103"/>
        <v>AUS19P10M10.05</v>
      </c>
      <c r="D608" s="130" t="str">
        <f t="shared" si="97"/>
        <v>AUS19P10</v>
      </c>
      <c r="E608" s="130" t="str">
        <f t="shared" si="98"/>
        <v>AUS19</v>
      </c>
      <c r="F608" s="111" t="s">
        <v>273</v>
      </c>
      <c r="G608" s="111">
        <v>19</v>
      </c>
      <c r="H608" s="111">
        <v>10</v>
      </c>
      <c r="I608" s="111" t="s">
        <v>8</v>
      </c>
      <c r="J608" s="111">
        <v>6</v>
      </c>
      <c r="K608" s="111">
        <v>6</v>
      </c>
      <c r="L608" s="111"/>
      <c r="M608" s="137">
        <v>8.1</v>
      </c>
      <c r="N608" s="133">
        <v>12</v>
      </c>
      <c r="O608" s="137">
        <f t="shared" si="99"/>
        <v>10.050000000000001</v>
      </c>
      <c r="P608" s="141" t="s">
        <v>284</v>
      </c>
      <c r="Q608" s="237">
        <v>18.399999999999999</v>
      </c>
      <c r="R608" s="111">
        <v>40</v>
      </c>
      <c r="S608" s="111">
        <v>14</v>
      </c>
      <c r="T608" s="111">
        <f t="shared" si="100"/>
        <v>26</v>
      </c>
      <c r="U608" s="188"/>
      <c r="V608" s="143"/>
      <c r="W608" s="194"/>
      <c r="X608" s="143"/>
      <c r="Y608" s="143"/>
      <c r="Z608" s="143"/>
      <c r="AA608" s="143"/>
      <c r="AB608" s="143"/>
      <c r="AC608" s="143"/>
      <c r="AD608" s="143"/>
      <c r="AE608" s="143"/>
      <c r="AF608" s="143"/>
      <c r="AG608" s="143"/>
      <c r="AH608" s="143"/>
      <c r="AI608" s="143"/>
      <c r="AJ608" s="143"/>
      <c r="AK608" s="143"/>
      <c r="AL608" s="143"/>
      <c r="AM608" s="143"/>
      <c r="AN608" s="143"/>
      <c r="AO608" s="143"/>
      <c r="AP608" s="143"/>
      <c r="AQ608" s="224"/>
      <c r="AR608" s="224"/>
      <c r="AS608" s="143"/>
      <c r="AT608" s="143"/>
      <c r="AU608" s="143"/>
      <c r="AV608" s="143"/>
      <c r="AW608" s="188"/>
      <c r="AX608" s="111"/>
      <c r="AY608" s="194"/>
      <c r="AZ608" s="143"/>
      <c r="BA608" s="143"/>
      <c r="BB608" s="143"/>
      <c r="BC608" s="143"/>
      <c r="BD608" s="143"/>
      <c r="BE608" s="194"/>
      <c r="BF608" s="143"/>
      <c r="BG608" s="143"/>
      <c r="BH608" s="143"/>
      <c r="BI608" s="111"/>
      <c r="BJ608" s="143"/>
      <c r="BK608" s="143"/>
      <c r="BL608" s="143"/>
      <c r="BM608" s="143"/>
      <c r="BN608" s="143"/>
      <c r="BO608" s="143"/>
      <c r="BP608" s="143"/>
      <c r="BQ608" s="143"/>
      <c r="BR608" s="143"/>
      <c r="BS608" s="143"/>
      <c r="BT608" s="143"/>
      <c r="BU608" s="135">
        <f>VLOOKUP(D608,EXPLORACION!$A$2:$P$529,15,FALSE)</f>
        <v>4961697.5349000003</v>
      </c>
      <c r="BV608" s="135">
        <f>VLOOKUP(D608,EXPLORACION!$A$2:$P$529,16,FALSE)</f>
        <v>2171022.7368000001</v>
      </c>
    </row>
    <row r="609" spans="1:74" s="123" customFormat="1" hidden="1">
      <c r="A609" s="130" t="str">
        <f t="shared" si="101"/>
        <v>LSG20P3E1M0.8</v>
      </c>
      <c r="B609" s="130" t="str">
        <f t="shared" si="102"/>
        <v>LSG20P3E0.5</v>
      </c>
      <c r="C609" s="130" t="str">
        <f t="shared" si="103"/>
        <v>LSG20P3M0.8</v>
      </c>
      <c r="D609" s="130" t="str">
        <f t="shared" si="97"/>
        <v>LSG20P3</v>
      </c>
      <c r="E609" s="130" t="str">
        <f t="shared" si="98"/>
        <v>LSG20</v>
      </c>
      <c r="F609" s="111" t="s">
        <v>588</v>
      </c>
      <c r="G609" s="111">
        <v>20</v>
      </c>
      <c r="H609" s="111">
        <v>3</v>
      </c>
      <c r="I609" s="111" t="s">
        <v>8</v>
      </c>
      <c r="J609" s="111">
        <v>1</v>
      </c>
      <c r="K609" s="111">
        <v>1</v>
      </c>
      <c r="L609" s="111"/>
      <c r="M609" s="137">
        <v>0.5</v>
      </c>
      <c r="N609" s="133">
        <v>1.1000000000000001</v>
      </c>
      <c r="O609" s="137">
        <f t="shared" si="99"/>
        <v>0.8</v>
      </c>
      <c r="P609" s="111"/>
      <c r="Q609" s="237">
        <v>16.37</v>
      </c>
      <c r="R609" s="111"/>
      <c r="S609" s="111"/>
      <c r="T609" s="111"/>
      <c r="U609" s="188"/>
      <c r="V609" s="143"/>
      <c r="W609" s="194"/>
      <c r="X609" s="143"/>
      <c r="Y609" s="143"/>
      <c r="Z609" s="143"/>
      <c r="AA609" s="143"/>
      <c r="AB609" s="143"/>
      <c r="AC609" s="143"/>
      <c r="AD609" s="143"/>
      <c r="AE609" s="143"/>
      <c r="AF609" s="143"/>
      <c r="AG609" s="143"/>
      <c r="AH609" s="143"/>
      <c r="AI609" s="143"/>
      <c r="AJ609" s="143"/>
      <c r="AK609" s="143"/>
      <c r="AL609" s="143"/>
      <c r="AM609" s="143"/>
      <c r="AN609" s="143"/>
      <c r="AO609" s="143"/>
      <c r="AP609" s="143"/>
      <c r="AQ609" s="224"/>
      <c r="AR609" s="224"/>
      <c r="AS609" s="143"/>
      <c r="AT609" s="143"/>
      <c r="AU609" s="143"/>
      <c r="AV609" s="143"/>
      <c r="AW609" s="188"/>
      <c r="AX609" s="111"/>
      <c r="AY609" s="194"/>
      <c r="AZ609" s="143"/>
      <c r="BA609" s="143"/>
      <c r="BB609" s="143"/>
      <c r="BC609" s="143"/>
      <c r="BD609" s="143"/>
      <c r="BE609" s="194"/>
      <c r="BF609" s="143"/>
      <c r="BG609" s="143"/>
      <c r="BH609" s="143"/>
      <c r="BI609" s="111"/>
      <c r="BJ609" s="143"/>
      <c r="BK609" s="143">
        <v>2.1</v>
      </c>
      <c r="BL609" s="143"/>
      <c r="BM609" s="143"/>
      <c r="BN609" s="143"/>
      <c r="BO609" s="143"/>
      <c r="BP609" s="143"/>
      <c r="BQ609" s="143"/>
      <c r="BR609" s="143"/>
      <c r="BS609" s="143"/>
      <c r="BT609" s="143"/>
      <c r="BU609" s="135">
        <f>VLOOKUP(D609,EXPLORACION!$A$2:$P$529,15,FALSE)</f>
        <v>4960480.2591000004</v>
      </c>
      <c r="BV609" s="135">
        <f>VLOOKUP(D609,EXPLORACION!$A$2:$P$529,16,FALSE)</f>
        <v>2169978.034</v>
      </c>
    </row>
    <row r="610" spans="1:74" s="123" customFormat="1" hidden="1">
      <c r="A610" s="130" t="str">
        <f t="shared" si="101"/>
        <v>LSG20P3E1M1.2</v>
      </c>
      <c r="B610" s="130" t="str">
        <f t="shared" si="102"/>
        <v>LSG20P3E0.9</v>
      </c>
      <c r="C610" s="130" t="str">
        <f t="shared" si="103"/>
        <v>LSG20P3M1.2</v>
      </c>
      <c r="D610" s="130" t="str">
        <f t="shared" si="97"/>
        <v>LSG20P3</v>
      </c>
      <c r="E610" s="130" t="str">
        <f t="shared" si="98"/>
        <v>LSG20</v>
      </c>
      <c r="F610" s="111" t="s">
        <v>588</v>
      </c>
      <c r="G610" s="111">
        <v>20</v>
      </c>
      <c r="H610" s="111">
        <v>3</v>
      </c>
      <c r="I610" s="111" t="s">
        <v>8</v>
      </c>
      <c r="J610" s="111">
        <v>1</v>
      </c>
      <c r="K610" s="111">
        <v>2</v>
      </c>
      <c r="L610" s="111"/>
      <c r="M610" s="137">
        <v>0.89999999999999991</v>
      </c>
      <c r="N610" s="133">
        <v>1.5</v>
      </c>
      <c r="O610" s="137">
        <f t="shared" si="99"/>
        <v>1.2</v>
      </c>
      <c r="P610" s="111"/>
      <c r="Q610" s="237">
        <v>12.37</v>
      </c>
      <c r="R610" s="111"/>
      <c r="S610" s="111"/>
      <c r="T610" s="111"/>
      <c r="U610" s="188">
        <v>1.8</v>
      </c>
      <c r="V610" s="143"/>
      <c r="W610" s="194"/>
      <c r="X610" s="143"/>
      <c r="Y610" s="143"/>
      <c r="Z610" s="143"/>
      <c r="AA610" s="143"/>
      <c r="AB610" s="143"/>
      <c r="AC610" s="143"/>
      <c r="AD610" s="143"/>
      <c r="AE610" s="143"/>
      <c r="AF610" s="143"/>
      <c r="AG610" s="143"/>
      <c r="AH610" s="143"/>
      <c r="AI610" s="143"/>
      <c r="AJ610" s="143"/>
      <c r="AK610" s="143"/>
      <c r="AL610" s="143"/>
      <c r="AM610" s="143"/>
      <c r="AN610" s="143"/>
      <c r="AO610" s="143"/>
      <c r="AP610" s="143"/>
      <c r="AQ610" s="224"/>
      <c r="AR610" s="224"/>
      <c r="AS610" s="143"/>
      <c r="AT610" s="143"/>
      <c r="AU610" s="143"/>
      <c r="AV610" s="143"/>
      <c r="AW610" s="188"/>
      <c r="AX610" s="111"/>
      <c r="AY610" s="194"/>
      <c r="AZ610" s="143"/>
      <c r="BA610" s="143"/>
      <c r="BB610" s="143"/>
      <c r="BC610" s="143"/>
      <c r="BD610" s="143"/>
      <c r="BE610" s="194"/>
      <c r="BF610" s="143"/>
      <c r="BG610" s="143"/>
      <c r="BH610" s="143"/>
      <c r="BI610" s="111"/>
      <c r="BJ610" s="143"/>
      <c r="BK610" s="143">
        <v>2.1</v>
      </c>
      <c r="BL610" s="143"/>
      <c r="BM610" s="143"/>
      <c r="BN610" s="143"/>
      <c r="BO610" s="143"/>
      <c r="BP610" s="143"/>
      <c r="BQ610" s="143"/>
      <c r="BR610" s="143"/>
      <c r="BS610" s="143"/>
      <c r="BT610" s="143"/>
      <c r="BU610" s="135">
        <f>VLOOKUP(D610,EXPLORACION!$A$2:$P$529,15,FALSE)</f>
        <v>4960480.2591000004</v>
      </c>
      <c r="BV610" s="135">
        <f>VLOOKUP(D610,EXPLORACION!$A$2:$P$529,16,FALSE)</f>
        <v>2169978.034</v>
      </c>
    </row>
    <row r="611" spans="1:74" s="123" customFormat="1" hidden="1">
      <c r="A611" s="130" t="str">
        <f t="shared" si="101"/>
        <v>LSG20P3E2M1.6</v>
      </c>
      <c r="B611" s="130" t="str">
        <f t="shared" si="102"/>
        <v>LSG20P3E1.3</v>
      </c>
      <c r="C611" s="130" t="str">
        <f t="shared" si="103"/>
        <v>LSG20P3M1.6</v>
      </c>
      <c r="D611" s="130" t="str">
        <f t="shared" si="97"/>
        <v>LSG20P3</v>
      </c>
      <c r="E611" s="130" t="str">
        <f t="shared" si="98"/>
        <v>LSG20</v>
      </c>
      <c r="F611" s="111" t="s">
        <v>588</v>
      </c>
      <c r="G611" s="111">
        <v>20</v>
      </c>
      <c r="H611" s="111">
        <v>3</v>
      </c>
      <c r="I611" s="111" t="s">
        <v>8</v>
      </c>
      <c r="J611" s="111">
        <v>2</v>
      </c>
      <c r="K611" s="111">
        <v>3</v>
      </c>
      <c r="L611" s="111"/>
      <c r="M611" s="137">
        <v>1.3</v>
      </c>
      <c r="N611" s="133">
        <v>1.9000000000000001</v>
      </c>
      <c r="O611" s="137">
        <f t="shared" si="99"/>
        <v>1.6</v>
      </c>
      <c r="P611" s="111" t="s">
        <v>284</v>
      </c>
      <c r="Q611" s="237">
        <v>15.51</v>
      </c>
      <c r="R611" s="111"/>
      <c r="S611" s="111"/>
      <c r="T611" s="111"/>
      <c r="U611" s="188"/>
      <c r="V611" s="143"/>
      <c r="W611" s="194"/>
      <c r="X611" s="143"/>
      <c r="Y611" s="143"/>
      <c r="Z611" s="143"/>
      <c r="AA611" s="143"/>
      <c r="AB611" s="143"/>
      <c r="AC611" s="143"/>
      <c r="AD611" s="143"/>
      <c r="AE611" s="143"/>
      <c r="AF611" s="143"/>
      <c r="AG611" s="143"/>
      <c r="AH611" s="143"/>
      <c r="AI611" s="143"/>
      <c r="AJ611" s="143"/>
      <c r="AK611" s="143"/>
      <c r="AL611" s="143"/>
      <c r="AM611" s="143"/>
      <c r="AN611" s="143"/>
      <c r="AO611" s="143"/>
      <c r="AP611" s="143"/>
      <c r="AQ611" s="224"/>
      <c r="AR611" s="224"/>
      <c r="AS611" s="143"/>
      <c r="AT611" s="143"/>
      <c r="AU611" s="143"/>
      <c r="AV611" s="143"/>
      <c r="AW611" s="188"/>
      <c r="AX611" s="111"/>
      <c r="AY611" s="194"/>
      <c r="AZ611" s="143"/>
      <c r="BA611" s="143"/>
      <c r="BB611" s="143"/>
      <c r="BC611" s="143"/>
      <c r="BD611" s="143"/>
      <c r="BE611" s="194"/>
      <c r="BF611" s="143"/>
      <c r="BG611" s="143"/>
      <c r="BH611" s="143"/>
      <c r="BI611" s="111"/>
      <c r="BJ611" s="143"/>
      <c r="BK611" s="143"/>
      <c r="BL611" s="143"/>
      <c r="BM611" s="143"/>
      <c r="BN611" s="143"/>
      <c r="BO611" s="143"/>
      <c r="BP611" s="143"/>
      <c r="BQ611" s="143"/>
      <c r="BR611" s="143"/>
      <c r="BS611" s="143"/>
      <c r="BT611" s="143"/>
      <c r="BU611" s="135">
        <f>VLOOKUP(D611,EXPLORACION!$A$2:$P$529,15,FALSE)</f>
        <v>4960480.2591000004</v>
      </c>
      <c r="BV611" s="135">
        <f>VLOOKUP(D611,EXPLORACION!$A$2:$P$529,16,FALSE)</f>
        <v>2169978.034</v>
      </c>
    </row>
    <row r="612" spans="1:74" s="123" customFormat="1" hidden="1">
      <c r="A612" s="130" t="str">
        <f t="shared" si="101"/>
        <v>LSG20P3E2M2</v>
      </c>
      <c r="B612" s="130" t="str">
        <f t="shared" si="102"/>
        <v>LSG20P3E1.7</v>
      </c>
      <c r="C612" s="130" t="str">
        <f t="shared" si="103"/>
        <v>LSG20P3M2</v>
      </c>
      <c r="D612" s="130" t="str">
        <f t="shared" si="97"/>
        <v>LSG20P3</v>
      </c>
      <c r="E612" s="130" t="str">
        <f t="shared" si="98"/>
        <v>LSG20</v>
      </c>
      <c r="F612" s="111" t="s">
        <v>588</v>
      </c>
      <c r="G612" s="111">
        <v>20</v>
      </c>
      <c r="H612" s="111">
        <v>3</v>
      </c>
      <c r="I612" s="111" t="s">
        <v>8</v>
      </c>
      <c r="J612" s="111">
        <v>2</v>
      </c>
      <c r="K612" s="111">
        <v>4</v>
      </c>
      <c r="L612" s="111"/>
      <c r="M612" s="137">
        <v>1.7</v>
      </c>
      <c r="N612" s="133">
        <v>2.2999999999999998</v>
      </c>
      <c r="O612" s="137">
        <f t="shared" si="99"/>
        <v>2</v>
      </c>
      <c r="P612" s="111" t="s">
        <v>284</v>
      </c>
      <c r="Q612" s="237">
        <v>13.33</v>
      </c>
      <c r="R612" s="111"/>
      <c r="S612" s="111"/>
      <c r="T612" s="111"/>
      <c r="U612" s="188"/>
      <c r="V612" s="143"/>
      <c r="W612" s="194"/>
      <c r="X612" s="143"/>
      <c r="Y612" s="143"/>
      <c r="Z612" s="143"/>
      <c r="AA612" s="143"/>
      <c r="AB612" s="143"/>
      <c r="AC612" s="143"/>
      <c r="AD612" s="143"/>
      <c r="AE612" s="143"/>
      <c r="AF612" s="143"/>
      <c r="AG612" s="143"/>
      <c r="AH612" s="143"/>
      <c r="AI612" s="143"/>
      <c r="AJ612" s="143"/>
      <c r="AK612" s="143"/>
      <c r="AL612" s="143"/>
      <c r="AM612" s="143"/>
      <c r="AN612" s="143"/>
      <c r="AO612" s="143"/>
      <c r="AP612" s="143"/>
      <c r="AQ612" s="224"/>
      <c r="AR612" s="224"/>
      <c r="AS612" s="143"/>
      <c r="AT612" s="143"/>
      <c r="AU612" s="143"/>
      <c r="AV612" s="143"/>
      <c r="AW612" s="188"/>
      <c r="AX612" s="111"/>
      <c r="AY612" s="194"/>
      <c r="AZ612" s="143"/>
      <c r="BA612" s="143"/>
      <c r="BB612" s="143"/>
      <c r="BC612" s="143"/>
      <c r="BD612" s="143"/>
      <c r="BE612" s="194"/>
      <c r="BF612" s="143"/>
      <c r="BG612" s="143"/>
      <c r="BH612" s="143"/>
      <c r="BI612" s="111"/>
      <c r="BJ612" s="143"/>
      <c r="BK612" s="143"/>
      <c r="BL612" s="143"/>
      <c r="BM612" s="143"/>
      <c r="BN612" s="143"/>
      <c r="BO612" s="143"/>
      <c r="BP612" s="143"/>
      <c r="BQ612" s="143"/>
      <c r="BR612" s="143"/>
      <c r="BS612" s="143"/>
      <c r="BT612" s="143"/>
      <c r="BU612" s="135">
        <f>VLOOKUP(D612,EXPLORACION!$A$2:$P$529,15,FALSE)</f>
        <v>4960480.2591000004</v>
      </c>
      <c r="BV612" s="135">
        <f>VLOOKUP(D612,EXPLORACION!$A$2:$P$529,16,FALSE)</f>
        <v>2169978.034</v>
      </c>
    </row>
    <row r="613" spans="1:74" s="123" customFormat="1" hidden="1">
      <c r="A613" s="130" t="str">
        <f t="shared" si="101"/>
        <v>LSG20P3E2M2.4</v>
      </c>
      <c r="B613" s="130" t="str">
        <f t="shared" si="102"/>
        <v>LSG20P3E2.1</v>
      </c>
      <c r="C613" s="130" t="str">
        <f t="shared" si="103"/>
        <v>LSG20P3M2.4</v>
      </c>
      <c r="D613" s="130" t="str">
        <f t="shared" si="97"/>
        <v>LSG20P3</v>
      </c>
      <c r="E613" s="130" t="str">
        <f t="shared" si="98"/>
        <v>LSG20</v>
      </c>
      <c r="F613" s="111" t="s">
        <v>588</v>
      </c>
      <c r="G613" s="111">
        <v>20</v>
      </c>
      <c r="H613" s="111">
        <v>3</v>
      </c>
      <c r="I613" s="111" t="s">
        <v>8</v>
      </c>
      <c r="J613" s="111">
        <v>2</v>
      </c>
      <c r="K613" s="111">
        <f t="shared" ref="K613:K630" si="104">K612+1</f>
        <v>5</v>
      </c>
      <c r="L613" s="111"/>
      <c r="M613" s="137">
        <v>2.1</v>
      </c>
      <c r="N613" s="133">
        <v>2.6999999999999997</v>
      </c>
      <c r="O613" s="137">
        <f t="shared" si="99"/>
        <v>2.4</v>
      </c>
      <c r="P613" s="111" t="s">
        <v>284</v>
      </c>
      <c r="Q613" s="237">
        <v>14.66</v>
      </c>
      <c r="R613" s="111">
        <v>46.28</v>
      </c>
      <c r="S613" s="111">
        <v>25.44</v>
      </c>
      <c r="T613" s="111">
        <v>20.84</v>
      </c>
      <c r="U613" s="188"/>
      <c r="V613" s="143"/>
      <c r="W613" s="194"/>
      <c r="X613" s="143"/>
      <c r="Y613" s="143"/>
      <c r="Z613" s="143"/>
      <c r="AA613" s="143"/>
      <c r="AB613" s="143"/>
      <c r="AC613" s="143"/>
      <c r="AD613" s="143"/>
      <c r="AE613" s="143"/>
      <c r="AF613" s="143"/>
      <c r="AG613" s="143"/>
      <c r="AH613" s="143"/>
      <c r="AI613" s="143"/>
      <c r="AJ613" s="143"/>
      <c r="AK613" s="143"/>
      <c r="AL613" s="143"/>
      <c r="AM613" s="143"/>
      <c r="AN613" s="143"/>
      <c r="AO613" s="143">
        <v>70.78</v>
      </c>
      <c r="AP613" s="143"/>
      <c r="AQ613" s="224"/>
      <c r="AR613" s="224"/>
      <c r="AS613" s="143"/>
      <c r="AT613" s="143"/>
      <c r="AU613" s="143"/>
      <c r="AV613" s="143"/>
      <c r="AW613" s="188"/>
      <c r="AX613" s="111"/>
      <c r="AY613" s="194"/>
      <c r="AZ613" s="143"/>
      <c r="BA613" s="143"/>
      <c r="BB613" s="143"/>
      <c r="BC613" s="143"/>
      <c r="BD613" s="143"/>
      <c r="BE613" s="194"/>
      <c r="BF613" s="143"/>
      <c r="BG613" s="143"/>
      <c r="BH613" s="143"/>
      <c r="BI613" s="111"/>
      <c r="BJ613" s="143"/>
      <c r="BK613" s="143"/>
      <c r="BL613" s="143"/>
      <c r="BM613" s="143"/>
      <c r="BN613" s="143"/>
      <c r="BO613" s="143"/>
      <c r="BP613" s="143"/>
      <c r="BQ613" s="143"/>
      <c r="BR613" s="143"/>
      <c r="BS613" s="143"/>
      <c r="BT613" s="143"/>
      <c r="BU613" s="135">
        <f>VLOOKUP(D613,EXPLORACION!$A$2:$P$529,15,FALSE)</f>
        <v>4960480.2591000004</v>
      </c>
      <c r="BV613" s="135">
        <f>VLOOKUP(D613,EXPLORACION!$A$2:$P$529,16,FALSE)</f>
        <v>2169978.034</v>
      </c>
    </row>
    <row r="614" spans="1:74" s="123" customFormat="1" hidden="1">
      <c r="A614" s="130" t="str">
        <f t="shared" si="101"/>
        <v>LSG20P3E2M2.8</v>
      </c>
      <c r="B614" s="130" t="str">
        <f t="shared" si="102"/>
        <v>LSG20P3E2.5</v>
      </c>
      <c r="C614" s="130" t="str">
        <f t="shared" si="103"/>
        <v>LSG20P3M2.8</v>
      </c>
      <c r="D614" s="130" t="str">
        <f t="shared" si="97"/>
        <v>LSG20P3</v>
      </c>
      <c r="E614" s="130" t="str">
        <f t="shared" si="98"/>
        <v>LSG20</v>
      </c>
      <c r="F614" s="111" t="s">
        <v>588</v>
      </c>
      <c r="G614" s="111">
        <v>20</v>
      </c>
      <c r="H614" s="111">
        <v>3</v>
      </c>
      <c r="I614" s="111" t="s">
        <v>8</v>
      </c>
      <c r="J614" s="111">
        <v>2</v>
      </c>
      <c r="K614" s="111">
        <f t="shared" si="104"/>
        <v>6</v>
      </c>
      <c r="L614" s="111"/>
      <c r="M614" s="137">
        <v>2.5</v>
      </c>
      <c r="N614" s="133">
        <v>3.0999999999999996</v>
      </c>
      <c r="O614" s="137">
        <f t="shared" si="99"/>
        <v>2.8</v>
      </c>
      <c r="P614" s="111" t="s">
        <v>284</v>
      </c>
      <c r="Q614" s="237">
        <v>15.01</v>
      </c>
      <c r="R614" s="111"/>
      <c r="S614" s="111"/>
      <c r="T614" s="111"/>
      <c r="U614" s="188"/>
      <c r="V614" s="143"/>
      <c r="W614" s="194"/>
      <c r="X614" s="143"/>
      <c r="Y614" s="143"/>
      <c r="Z614" s="143"/>
      <c r="AA614" s="143"/>
      <c r="AB614" s="143"/>
      <c r="AC614" s="143"/>
      <c r="AD614" s="143"/>
      <c r="AE614" s="143"/>
      <c r="AF614" s="143"/>
      <c r="AG614" s="143"/>
      <c r="AH614" s="143"/>
      <c r="AI614" s="143"/>
      <c r="AJ614" s="143"/>
      <c r="AK614" s="143"/>
      <c r="AL614" s="143"/>
      <c r="AM614" s="143"/>
      <c r="AN614" s="143"/>
      <c r="AO614" s="143"/>
      <c r="AP614" s="143"/>
      <c r="AQ614" s="224"/>
      <c r="AR614" s="224"/>
      <c r="AS614" s="143"/>
      <c r="AT614" s="143"/>
      <c r="AU614" s="143"/>
      <c r="AV614" s="143"/>
      <c r="AW614" s="188"/>
      <c r="AX614" s="111"/>
      <c r="AY614" s="194"/>
      <c r="AZ614" s="143"/>
      <c r="BA614" s="143"/>
      <c r="BB614" s="143"/>
      <c r="BC614" s="143"/>
      <c r="BD614" s="143"/>
      <c r="BE614" s="194"/>
      <c r="BF614" s="143"/>
      <c r="BG614" s="143"/>
      <c r="BH614" s="143"/>
      <c r="BI614" s="111"/>
      <c r="BJ614" s="143"/>
      <c r="BK614" s="143"/>
      <c r="BL614" s="143"/>
      <c r="BM614" s="143"/>
      <c r="BN614" s="143"/>
      <c r="BO614" s="143"/>
      <c r="BP614" s="143"/>
      <c r="BQ614" s="143"/>
      <c r="BR614" s="143"/>
      <c r="BS614" s="143"/>
      <c r="BT614" s="143"/>
      <c r="BU614" s="135">
        <f>VLOOKUP(D614,EXPLORACION!$A$2:$P$529,15,FALSE)</f>
        <v>4960480.2591000004</v>
      </c>
      <c r="BV614" s="135">
        <f>VLOOKUP(D614,EXPLORACION!$A$2:$P$529,16,FALSE)</f>
        <v>2169978.034</v>
      </c>
    </row>
    <row r="615" spans="1:74" s="123" customFormat="1" hidden="1">
      <c r="A615" s="130" t="str">
        <f t="shared" si="101"/>
        <v>LSG20P3E2M3.6</v>
      </c>
      <c r="B615" s="130" t="str">
        <f t="shared" si="102"/>
        <v>LSG20P3E3.3</v>
      </c>
      <c r="C615" s="130" t="str">
        <f t="shared" si="103"/>
        <v>LSG20P3M3.6</v>
      </c>
      <c r="D615" s="130" t="str">
        <f t="shared" si="97"/>
        <v>LSG20P3</v>
      </c>
      <c r="E615" s="130" t="str">
        <f t="shared" si="98"/>
        <v>LSG20</v>
      </c>
      <c r="F615" s="111" t="s">
        <v>588</v>
      </c>
      <c r="G615" s="111">
        <v>20</v>
      </c>
      <c r="H615" s="111">
        <v>3</v>
      </c>
      <c r="I615" s="111" t="s">
        <v>8</v>
      </c>
      <c r="J615" s="111">
        <v>2</v>
      </c>
      <c r="K615" s="111">
        <f t="shared" si="104"/>
        <v>7</v>
      </c>
      <c r="L615" s="111"/>
      <c r="M615" s="137">
        <v>3.3000000000000003</v>
      </c>
      <c r="N615" s="133">
        <v>3.9</v>
      </c>
      <c r="O615" s="137">
        <f t="shared" si="99"/>
        <v>3.6</v>
      </c>
      <c r="P615" s="111" t="s">
        <v>284</v>
      </c>
      <c r="Q615" s="237">
        <v>16.88</v>
      </c>
      <c r="R615" s="111"/>
      <c r="S615" s="111"/>
      <c r="T615" s="111"/>
      <c r="U615" s="188"/>
      <c r="V615" s="143"/>
      <c r="W615" s="194"/>
      <c r="X615" s="143"/>
      <c r="Y615" s="143"/>
      <c r="Z615" s="143"/>
      <c r="AA615" s="143"/>
      <c r="AB615" s="143"/>
      <c r="AC615" s="143"/>
      <c r="AD615" s="143"/>
      <c r="AE615" s="143"/>
      <c r="AF615" s="143"/>
      <c r="AG615" s="143"/>
      <c r="AH615" s="143"/>
      <c r="AI615" s="143"/>
      <c r="AJ615" s="143"/>
      <c r="AK615" s="143"/>
      <c r="AL615" s="143"/>
      <c r="AM615" s="143"/>
      <c r="AN615" s="143"/>
      <c r="AO615" s="143"/>
      <c r="AP615" s="143"/>
      <c r="AQ615" s="224"/>
      <c r="AR615" s="224"/>
      <c r="AS615" s="143"/>
      <c r="AT615" s="143"/>
      <c r="AU615" s="143"/>
      <c r="AV615" s="143"/>
      <c r="AW615" s="188"/>
      <c r="AX615" s="111"/>
      <c r="AY615" s="194"/>
      <c r="AZ615" s="143"/>
      <c r="BA615" s="143"/>
      <c r="BB615" s="143"/>
      <c r="BC615" s="143"/>
      <c r="BD615" s="143"/>
      <c r="BE615" s="194"/>
      <c r="BF615" s="143"/>
      <c r="BG615" s="143"/>
      <c r="BH615" s="143"/>
      <c r="BI615" s="111"/>
      <c r="BJ615" s="143"/>
      <c r="BK615" s="143"/>
      <c r="BL615" s="143"/>
      <c r="BM615" s="143"/>
      <c r="BN615" s="143"/>
      <c r="BO615" s="143"/>
      <c r="BP615" s="143"/>
      <c r="BQ615" s="143"/>
      <c r="BR615" s="143"/>
      <c r="BS615" s="143"/>
      <c r="BT615" s="143"/>
      <c r="BU615" s="135">
        <f>VLOOKUP(D615,EXPLORACION!$A$2:$P$529,15,FALSE)</f>
        <v>4960480.2591000004</v>
      </c>
      <c r="BV615" s="135">
        <f>VLOOKUP(D615,EXPLORACION!$A$2:$P$529,16,FALSE)</f>
        <v>2169978.034</v>
      </c>
    </row>
    <row r="616" spans="1:74" s="123" customFormat="1" hidden="1">
      <c r="A616" s="130" t="str">
        <f t="shared" si="101"/>
        <v>LSG20P3E3M4</v>
      </c>
      <c r="B616" s="130" t="str">
        <f t="shared" si="102"/>
        <v>LSG20P3E3.7</v>
      </c>
      <c r="C616" s="130" t="str">
        <f t="shared" si="103"/>
        <v>LSG20P3M4</v>
      </c>
      <c r="D616" s="130" t="str">
        <f t="shared" si="97"/>
        <v>LSG20P3</v>
      </c>
      <c r="E616" s="130" t="str">
        <f t="shared" si="98"/>
        <v>LSG20</v>
      </c>
      <c r="F616" s="111" t="s">
        <v>588</v>
      </c>
      <c r="G616" s="111">
        <v>20</v>
      </c>
      <c r="H616" s="111">
        <v>3</v>
      </c>
      <c r="I616" s="111" t="s">
        <v>8</v>
      </c>
      <c r="J616" s="111">
        <v>3</v>
      </c>
      <c r="K616" s="111">
        <f t="shared" si="104"/>
        <v>8</v>
      </c>
      <c r="L616" s="111"/>
      <c r="M616" s="137">
        <v>3.7</v>
      </c>
      <c r="N616" s="133">
        <v>4.3</v>
      </c>
      <c r="O616" s="137">
        <f t="shared" si="99"/>
        <v>4</v>
      </c>
      <c r="P616" s="111" t="s">
        <v>284</v>
      </c>
      <c r="Q616" s="237">
        <v>13.99</v>
      </c>
      <c r="R616" s="111"/>
      <c r="S616" s="111"/>
      <c r="T616" s="111"/>
      <c r="U616" s="188"/>
      <c r="V616" s="143"/>
      <c r="W616" s="194"/>
      <c r="X616" s="143"/>
      <c r="Y616" s="143"/>
      <c r="Z616" s="143"/>
      <c r="AA616" s="143"/>
      <c r="AB616" s="143"/>
      <c r="AC616" s="143"/>
      <c r="AD616" s="143"/>
      <c r="AE616" s="143"/>
      <c r="AF616" s="143"/>
      <c r="AG616" s="143"/>
      <c r="AH616" s="143"/>
      <c r="AI616" s="143"/>
      <c r="AJ616" s="143"/>
      <c r="AK616" s="143"/>
      <c r="AL616" s="143"/>
      <c r="AM616" s="143"/>
      <c r="AN616" s="143"/>
      <c r="AO616" s="143"/>
      <c r="AP616" s="143"/>
      <c r="AQ616" s="224"/>
      <c r="AR616" s="224"/>
      <c r="AS616" s="143"/>
      <c r="AT616" s="143"/>
      <c r="AU616" s="143"/>
      <c r="AV616" s="143"/>
      <c r="AW616" s="188"/>
      <c r="AX616" s="111"/>
      <c r="AY616" s="194"/>
      <c r="AZ616" s="143"/>
      <c r="BA616" s="143"/>
      <c r="BB616" s="143"/>
      <c r="BC616" s="143"/>
      <c r="BD616" s="143"/>
      <c r="BE616" s="194"/>
      <c r="BF616" s="143"/>
      <c r="BG616" s="143"/>
      <c r="BH616" s="143"/>
      <c r="BI616" s="111"/>
      <c r="BJ616" s="143"/>
      <c r="BK616" s="143"/>
      <c r="BL616" s="143"/>
      <c r="BM616" s="143"/>
      <c r="BN616" s="143"/>
      <c r="BO616" s="143"/>
      <c r="BP616" s="143"/>
      <c r="BQ616" s="143"/>
      <c r="BR616" s="143"/>
      <c r="BS616" s="143"/>
      <c r="BT616" s="143"/>
      <c r="BU616" s="135">
        <f>VLOOKUP(D616,EXPLORACION!$A$2:$P$529,15,FALSE)</f>
        <v>4960480.2591000004</v>
      </c>
      <c r="BV616" s="135">
        <f>VLOOKUP(D616,EXPLORACION!$A$2:$P$529,16,FALSE)</f>
        <v>2169978.034</v>
      </c>
    </row>
    <row r="617" spans="1:74" s="123" customFormat="1" hidden="1">
      <c r="A617" s="130" t="str">
        <f t="shared" si="101"/>
        <v>LSG20P3E3M4.4</v>
      </c>
      <c r="B617" s="130" t="str">
        <f t="shared" si="102"/>
        <v>LSG20P3E4.1</v>
      </c>
      <c r="C617" s="130" t="str">
        <f t="shared" si="103"/>
        <v>LSG20P3M4.4</v>
      </c>
      <c r="D617" s="130" t="str">
        <f t="shared" si="97"/>
        <v>LSG20P3</v>
      </c>
      <c r="E617" s="130" t="str">
        <f t="shared" si="98"/>
        <v>LSG20</v>
      </c>
      <c r="F617" s="111" t="s">
        <v>588</v>
      </c>
      <c r="G617" s="111">
        <v>20</v>
      </c>
      <c r="H617" s="111">
        <v>3</v>
      </c>
      <c r="I617" s="111" t="s">
        <v>8</v>
      </c>
      <c r="J617" s="111">
        <v>3</v>
      </c>
      <c r="K617" s="111">
        <f t="shared" si="104"/>
        <v>9</v>
      </c>
      <c r="L617" s="111"/>
      <c r="M617" s="137">
        <v>4.1000000000000005</v>
      </c>
      <c r="N617" s="133">
        <v>4.7</v>
      </c>
      <c r="O617" s="137">
        <f t="shared" si="99"/>
        <v>4.4000000000000004</v>
      </c>
      <c r="P617" s="141" t="s">
        <v>594</v>
      </c>
      <c r="Q617" s="237">
        <v>14.4</v>
      </c>
      <c r="R617" s="111">
        <v>40.98</v>
      </c>
      <c r="S617" s="111">
        <v>29.52</v>
      </c>
      <c r="T617" s="111">
        <v>11.46</v>
      </c>
      <c r="U617" s="188"/>
      <c r="V617" s="143"/>
      <c r="W617" s="194"/>
      <c r="X617" s="143"/>
      <c r="Y617" s="143"/>
      <c r="Z617" s="143"/>
      <c r="AA617" s="143"/>
      <c r="AB617" s="143"/>
      <c r="AC617" s="143"/>
      <c r="AD617" s="143"/>
      <c r="AE617" s="143"/>
      <c r="AF617" s="143"/>
      <c r="AG617" s="143"/>
      <c r="AH617" s="143"/>
      <c r="AI617" s="143"/>
      <c r="AJ617" s="143"/>
      <c r="AK617" s="143"/>
      <c r="AL617" s="143"/>
      <c r="AM617" s="143"/>
      <c r="AN617" s="143"/>
      <c r="AO617" s="143">
        <v>10.63</v>
      </c>
      <c r="AP617" s="143"/>
      <c r="AQ617" s="224"/>
      <c r="AR617" s="224"/>
      <c r="AS617" s="143"/>
      <c r="AT617" s="143"/>
      <c r="AU617" s="143"/>
      <c r="AV617" s="143"/>
      <c r="AW617" s="188"/>
      <c r="AX617" s="111"/>
      <c r="AY617" s="194"/>
      <c r="AZ617" s="143"/>
      <c r="BA617" s="143"/>
      <c r="BB617" s="143"/>
      <c r="BC617" s="143"/>
      <c r="BD617" s="143"/>
      <c r="BE617" s="194"/>
      <c r="BF617" s="143"/>
      <c r="BG617" s="143"/>
      <c r="BH617" s="143"/>
      <c r="BI617" s="111"/>
      <c r="BJ617" s="143"/>
      <c r="BK617" s="143"/>
      <c r="BL617" s="143"/>
      <c r="BM617" s="143"/>
      <c r="BN617" s="143"/>
      <c r="BO617" s="143"/>
      <c r="BP617" s="143"/>
      <c r="BQ617" s="143"/>
      <c r="BR617" s="143"/>
      <c r="BS617" s="143"/>
      <c r="BT617" s="143"/>
      <c r="BU617" s="135">
        <f>VLOOKUP(D617,EXPLORACION!$A$2:$P$529,15,FALSE)</f>
        <v>4960480.2591000004</v>
      </c>
      <c r="BV617" s="135">
        <f>VLOOKUP(D617,EXPLORACION!$A$2:$P$529,16,FALSE)</f>
        <v>2169978.034</v>
      </c>
    </row>
    <row r="618" spans="1:74" s="123" customFormat="1" hidden="1">
      <c r="A618" s="130" t="str">
        <f t="shared" si="101"/>
        <v>LSG20P3E3M4.8</v>
      </c>
      <c r="B618" s="130" t="str">
        <f t="shared" si="102"/>
        <v>LSG20P3E4.5</v>
      </c>
      <c r="C618" s="130" t="str">
        <f t="shared" si="103"/>
        <v>LSG20P3M4.8</v>
      </c>
      <c r="D618" s="130" t="str">
        <f t="shared" si="97"/>
        <v>LSG20P3</v>
      </c>
      <c r="E618" s="130" t="str">
        <f t="shared" si="98"/>
        <v>LSG20</v>
      </c>
      <c r="F618" s="111" t="s">
        <v>588</v>
      </c>
      <c r="G618" s="111">
        <v>20</v>
      </c>
      <c r="H618" s="111">
        <v>3</v>
      </c>
      <c r="I618" s="111" t="s">
        <v>8</v>
      </c>
      <c r="J618" s="111">
        <v>3</v>
      </c>
      <c r="K618" s="111">
        <f t="shared" si="104"/>
        <v>10</v>
      </c>
      <c r="L618" s="111"/>
      <c r="M618" s="137">
        <v>4.5000000000000009</v>
      </c>
      <c r="N618" s="133">
        <v>5.1000000000000005</v>
      </c>
      <c r="O618" s="137">
        <f t="shared" si="99"/>
        <v>4.8000000000000007</v>
      </c>
      <c r="P618" s="141" t="s">
        <v>594</v>
      </c>
      <c r="Q618" s="237">
        <v>16.02</v>
      </c>
      <c r="R618" s="111"/>
      <c r="S618" s="111"/>
      <c r="T618" s="111"/>
      <c r="U618" s="188"/>
      <c r="V618" s="143"/>
      <c r="W618" s="194"/>
      <c r="X618" s="143"/>
      <c r="Y618" s="143"/>
      <c r="Z618" s="143"/>
      <c r="AA618" s="143"/>
      <c r="AB618" s="143"/>
      <c r="AC618" s="143"/>
      <c r="AD618" s="143"/>
      <c r="AE618" s="143"/>
      <c r="AF618" s="143"/>
      <c r="AG618" s="143"/>
      <c r="AH618" s="143"/>
      <c r="AI618" s="143"/>
      <c r="AJ618" s="143"/>
      <c r="AK618" s="143"/>
      <c r="AL618" s="143"/>
      <c r="AM618" s="143"/>
      <c r="AN618" s="143"/>
      <c r="AO618" s="143"/>
      <c r="AP618" s="143"/>
      <c r="AQ618" s="224"/>
      <c r="AR618" s="224"/>
      <c r="AS618" s="143"/>
      <c r="AT618" s="143"/>
      <c r="AU618" s="143"/>
      <c r="AV618" s="143"/>
      <c r="AW618" s="188"/>
      <c r="AX618" s="111"/>
      <c r="AY618" s="194"/>
      <c r="AZ618" s="143"/>
      <c r="BA618" s="143"/>
      <c r="BB618" s="143"/>
      <c r="BC618" s="143"/>
      <c r="BD618" s="143"/>
      <c r="BE618" s="194"/>
      <c r="BF618" s="143"/>
      <c r="BG618" s="143"/>
      <c r="BH618" s="143"/>
      <c r="BI618" s="111"/>
      <c r="BJ618" s="143"/>
      <c r="BK618" s="143"/>
      <c r="BL618" s="143"/>
      <c r="BM618" s="143"/>
      <c r="BN618" s="143"/>
      <c r="BO618" s="143"/>
      <c r="BP618" s="143"/>
      <c r="BQ618" s="143"/>
      <c r="BR618" s="143"/>
      <c r="BS618" s="143"/>
      <c r="BT618" s="143"/>
      <c r="BU618" s="135">
        <f>VLOOKUP(D618,EXPLORACION!$A$2:$P$529,15,FALSE)</f>
        <v>4960480.2591000004</v>
      </c>
      <c r="BV618" s="135">
        <f>VLOOKUP(D618,EXPLORACION!$A$2:$P$529,16,FALSE)</f>
        <v>2169978.034</v>
      </c>
    </row>
    <row r="619" spans="1:74" s="123" customFormat="1" hidden="1">
      <c r="A619" s="130" t="str">
        <f t="shared" si="101"/>
        <v>LSG20P3E3M5.6</v>
      </c>
      <c r="B619" s="130" t="str">
        <f t="shared" si="102"/>
        <v>LSG20P3E5.3</v>
      </c>
      <c r="C619" s="130" t="str">
        <f t="shared" si="103"/>
        <v>LSG20P3M5.6</v>
      </c>
      <c r="D619" s="130" t="str">
        <f t="shared" si="97"/>
        <v>LSG20P3</v>
      </c>
      <c r="E619" s="130" t="str">
        <f t="shared" si="98"/>
        <v>LSG20</v>
      </c>
      <c r="F619" s="111" t="s">
        <v>588</v>
      </c>
      <c r="G619" s="111">
        <v>20</v>
      </c>
      <c r="H619" s="111">
        <v>3</v>
      </c>
      <c r="I619" s="111" t="s">
        <v>8</v>
      </c>
      <c r="J619" s="111">
        <v>3</v>
      </c>
      <c r="K619" s="111">
        <f t="shared" si="104"/>
        <v>11</v>
      </c>
      <c r="L619" s="111"/>
      <c r="M619" s="137">
        <v>5.3</v>
      </c>
      <c r="N619" s="133">
        <v>5.8999999999999995</v>
      </c>
      <c r="O619" s="137">
        <f t="shared" si="99"/>
        <v>5.6</v>
      </c>
      <c r="P619" s="141" t="s">
        <v>594</v>
      </c>
      <c r="Q619" s="237">
        <v>14.45</v>
      </c>
      <c r="R619" s="111"/>
      <c r="S619" s="111"/>
      <c r="T619" s="111"/>
      <c r="U619" s="188"/>
      <c r="V619" s="143"/>
      <c r="W619" s="194"/>
      <c r="X619" s="143"/>
      <c r="Y619" s="143"/>
      <c r="Z619" s="143"/>
      <c r="AA619" s="143"/>
      <c r="AB619" s="143"/>
      <c r="AC619" s="143"/>
      <c r="AD619" s="143"/>
      <c r="AE619" s="143"/>
      <c r="AF619" s="143"/>
      <c r="AG619" s="143"/>
      <c r="AH619" s="143"/>
      <c r="AI619" s="143"/>
      <c r="AJ619" s="143"/>
      <c r="AK619" s="143"/>
      <c r="AL619" s="143"/>
      <c r="AM619" s="143"/>
      <c r="AN619" s="143"/>
      <c r="AO619" s="143"/>
      <c r="AP619" s="143"/>
      <c r="AQ619" s="224"/>
      <c r="AR619" s="224"/>
      <c r="AS619" s="143"/>
      <c r="AT619" s="143"/>
      <c r="AU619" s="143"/>
      <c r="AV619" s="143"/>
      <c r="AW619" s="188"/>
      <c r="AX619" s="111"/>
      <c r="AY619" s="194"/>
      <c r="AZ619" s="143"/>
      <c r="BA619" s="143"/>
      <c r="BB619" s="143"/>
      <c r="BC619" s="143"/>
      <c r="BD619" s="143"/>
      <c r="BE619" s="194"/>
      <c r="BF619" s="143"/>
      <c r="BG619" s="143"/>
      <c r="BH619" s="143"/>
      <c r="BI619" s="111"/>
      <c r="BJ619" s="143"/>
      <c r="BK619" s="143"/>
      <c r="BL619" s="143"/>
      <c r="BM619" s="143"/>
      <c r="BN619" s="143"/>
      <c r="BO619" s="143"/>
      <c r="BP619" s="143"/>
      <c r="BQ619" s="143"/>
      <c r="BR619" s="143"/>
      <c r="BS619" s="143"/>
      <c r="BT619" s="143"/>
      <c r="BU619" s="135">
        <f>VLOOKUP(D619,EXPLORACION!$A$2:$P$529,15,FALSE)</f>
        <v>4960480.2591000004</v>
      </c>
      <c r="BV619" s="135">
        <f>VLOOKUP(D619,EXPLORACION!$A$2:$P$529,16,FALSE)</f>
        <v>2169978.034</v>
      </c>
    </row>
    <row r="620" spans="1:74" s="123" customFormat="1" hidden="1">
      <c r="A620" s="130" t="str">
        <f t="shared" si="101"/>
        <v>LSG20P3E3M6</v>
      </c>
      <c r="B620" s="130" t="str">
        <f t="shared" si="102"/>
        <v>LSG20P3E5.7</v>
      </c>
      <c r="C620" s="130" t="str">
        <f t="shared" si="103"/>
        <v>LSG20P3M6</v>
      </c>
      <c r="D620" s="130" t="str">
        <f t="shared" si="97"/>
        <v>LSG20P3</v>
      </c>
      <c r="E620" s="130" t="str">
        <f t="shared" si="98"/>
        <v>LSG20</v>
      </c>
      <c r="F620" s="111" t="s">
        <v>588</v>
      </c>
      <c r="G620" s="111">
        <v>20</v>
      </c>
      <c r="H620" s="111">
        <v>3</v>
      </c>
      <c r="I620" s="111" t="s">
        <v>8</v>
      </c>
      <c r="J620" s="111">
        <v>3</v>
      </c>
      <c r="K620" s="111">
        <f t="shared" si="104"/>
        <v>12</v>
      </c>
      <c r="L620" s="111"/>
      <c r="M620" s="137">
        <v>5.7</v>
      </c>
      <c r="N620" s="133">
        <v>6.3</v>
      </c>
      <c r="O620" s="137">
        <f t="shared" si="99"/>
        <v>6</v>
      </c>
      <c r="P620" s="141" t="s">
        <v>594</v>
      </c>
      <c r="Q620" s="237">
        <v>13.68</v>
      </c>
      <c r="R620" s="111"/>
      <c r="S620" s="111"/>
      <c r="T620" s="111"/>
      <c r="U620" s="188"/>
      <c r="V620" s="143"/>
      <c r="W620" s="194"/>
      <c r="X620" s="143"/>
      <c r="Y620" s="143"/>
      <c r="Z620" s="143"/>
      <c r="AA620" s="143"/>
      <c r="AB620" s="143"/>
      <c r="AC620" s="143"/>
      <c r="AD620" s="143"/>
      <c r="AE620" s="143"/>
      <c r="AF620" s="143"/>
      <c r="AG620" s="143"/>
      <c r="AH620" s="143"/>
      <c r="AI620" s="143"/>
      <c r="AJ620" s="143"/>
      <c r="AK620" s="143"/>
      <c r="AL620" s="143"/>
      <c r="AM620" s="143"/>
      <c r="AN620" s="143"/>
      <c r="AO620" s="143"/>
      <c r="AP620" s="143"/>
      <c r="AQ620" s="224"/>
      <c r="AR620" s="224"/>
      <c r="AS620" s="143"/>
      <c r="AT620" s="143"/>
      <c r="AU620" s="143"/>
      <c r="AV620" s="143"/>
      <c r="AW620" s="188"/>
      <c r="AX620" s="111"/>
      <c r="AY620" s="194"/>
      <c r="AZ620" s="143"/>
      <c r="BA620" s="143"/>
      <c r="BB620" s="143"/>
      <c r="BC620" s="143"/>
      <c r="BD620" s="143"/>
      <c r="BE620" s="194"/>
      <c r="BF620" s="143"/>
      <c r="BG620" s="143"/>
      <c r="BH620" s="143"/>
      <c r="BI620" s="111"/>
      <c r="BJ620" s="143"/>
      <c r="BK620" s="143"/>
      <c r="BL620" s="143"/>
      <c r="BM620" s="143"/>
      <c r="BN620" s="143"/>
      <c r="BO620" s="143"/>
      <c r="BP620" s="143"/>
      <c r="BQ620" s="143"/>
      <c r="BR620" s="143"/>
      <c r="BS620" s="143"/>
      <c r="BT620" s="143"/>
      <c r="BU620" s="135">
        <f>VLOOKUP(D620,EXPLORACION!$A$2:$P$529,15,FALSE)</f>
        <v>4960480.2591000004</v>
      </c>
      <c r="BV620" s="135">
        <f>VLOOKUP(D620,EXPLORACION!$A$2:$P$529,16,FALSE)</f>
        <v>2169978.034</v>
      </c>
    </row>
    <row r="621" spans="1:74" s="123" customFormat="1" hidden="1">
      <c r="A621" s="130" t="str">
        <f t="shared" si="101"/>
        <v>LSG20P3E3M6.8</v>
      </c>
      <c r="B621" s="130" t="str">
        <f t="shared" si="102"/>
        <v>LSG20P3E6.5</v>
      </c>
      <c r="C621" s="130" t="str">
        <f t="shared" si="103"/>
        <v>LSG20P3M6.8</v>
      </c>
      <c r="D621" s="130" t="str">
        <f t="shared" si="97"/>
        <v>LSG20P3</v>
      </c>
      <c r="E621" s="130" t="str">
        <f t="shared" si="98"/>
        <v>LSG20</v>
      </c>
      <c r="F621" s="111" t="s">
        <v>588</v>
      </c>
      <c r="G621" s="111">
        <v>20</v>
      </c>
      <c r="H621" s="111">
        <v>3</v>
      </c>
      <c r="I621" s="111" t="s">
        <v>8</v>
      </c>
      <c r="J621" s="111">
        <v>3</v>
      </c>
      <c r="K621" s="111">
        <f t="shared" si="104"/>
        <v>13</v>
      </c>
      <c r="L621" s="111"/>
      <c r="M621" s="137">
        <v>6.5</v>
      </c>
      <c r="N621" s="133">
        <v>7.1</v>
      </c>
      <c r="O621" s="137">
        <f t="shared" si="99"/>
        <v>6.8</v>
      </c>
      <c r="P621" s="141" t="s">
        <v>594</v>
      </c>
      <c r="Q621" s="237">
        <v>10.83</v>
      </c>
      <c r="R621" s="111"/>
      <c r="S621" s="111"/>
      <c r="T621" s="111"/>
      <c r="U621" s="188"/>
      <c r="V621" s="143"/>
      <c r="W621" s="194"/>
      <c r="X621" s="143"/>
      <c r="Y621" s="143"/>
      <c r="Z621" s="143"/>
      <c r="AA621" s="143"/>
      <c r="AB621" s="143"/>
      <c r="AC621" s="143"/>
      <c r="AD621" s="143"/>
      <c r="AE621" s="143"/>
      <c r="AF621" s="143"/>
      <c r="AG621" s="143"/>
      <c r="AH621" s="143"/>
      <c r="AI621" s="143"/>
      <c r="AJ621" s="143"/>
      <c r="AK621" s="143"/>
      <c r="AL621" s="143"/>
      <c r="AM621" s="143"/>
      <c r="AN621" s="143"/>
      <c r="AO621" s="143"/>
      <c r="AP621" s="143"/>
      <c r="AQ621" s="224"/>
      <c r="AR621" s="224"/>
      <c r="AS621" s="143"/>
      <c r="AT621" s="143"/>
      <c r="AU621" s="143"/>
      <c r="AV621" s="143"/>
      <c r="AW621" s="188"/>
      <c r="AX621" s="111"/>
      <c r="AY621" s="194"/>
      <c r="AZ621" s="143"/>
      <c r="BA621" s="143"/>
      <c r="BB621" s="143"/>
      <c r="BC621" s="143"/>
      <c r="BD621" s="143"/>
      <c r="BE621" s="194"/>
      <c r="BF621" s="143"/>
      <c r="BG621" s="143"/>
      <c r="BH621" s="143"/>
      <c r="BI621" s="111"/>
      <c r="BJ621" s="143"/>
      <c r="BK621" s="143"/>
      <c r="BL621" s="143"/>
      <c r="BM621" s="143"/>
      <c r="BN621" s="143"/>
      <c r="BO621" s="143"/>
      <c r="BP621" s="143"/>
      <c r="BQ621" s="143"/>
      <c r="BR621" s="143"/>
      <c r="BS621" s="143"/>
      <c r="BT621" s="143"/>
      <c r="BU621" s="135">
        <f>VLOOKUP(D621,EXPLORACION!$A$2:$P$529,15,FALSE)</f>
        <v>4960480.2591000004</v>
      </c>
      <c r="BV621" s="135">
        <f>VLOOKUP(D621,EXPLORACION!$A$2:$P$529,16,FALSE)</f>
        <v>2169978.034</v>
      </c>
    </row>
    <row r="622" spans="1:74" s="123" customFormat="1" hidden="1">
      <c r="A622" s="130" t="str">
        <f t="shared" si="101"/>
        <v>LSG20P3E4M8</v>
      </c>
      <c r="B622" s="130" t="str">
        <f t="shared" si="102"/>
        <v>LSG20P3E7.7</v>
      </c>
      <c r="C622" s="130" t="str">
        <f t="shared" si="103"/>
        <v>LSG20P3M8</v>
      </c>
      <c r="D622" s="130" t="str">
        <f t="shared" si="97"/>
        <v>LSG20P3</v>
      </c>
      <c r="E622" s="130" t="str">
        <f t="shared" si="98"/>
        <v>LSG20</v>
      </c>
      <c r="F622" s="111" t="s">
        <v>588</v>
      </c>
      <c r="G622" s="111">
        <v>20</v>
      </c>
      <c r="H622" s="111">
        <v>3</v>
      </c>
      <c r="I622" s="111" t="s">
        <v>8</v>
      </c>
      <c r="J622" s="111">
        <v>4</v>
      </c>
      <c r="K622" s="111">
        <f t="shared" si="104"/>
        <v>14</v>
      </c>
      <c r="L622" s="111"/>
      <c r="M622" s="137">
        <v>7.7</v>
      </c>
      <c r="N622" s="133">
        <v>8.3000000000000007</v>
      </c>
      <c r="O622" s="137">
        <f t="shared" si="99"/>
        <v>8</v>
      </c>
      <c r="P622" s="141" t="s">
        <v>594</v>
      </c>
      <c r="Q622" s="237">
        <v>7.71</v>
      </c>
      <c r="R622" s="111"/>
      <c r="S622" s="111"/>
      <c r="T622" s="111"/>
      <c r="U622" s="188"/>
      <c r="V622" s="143"/>
      <c r="W622" s="194"/>
      <c r="X622" s="143"/>
      <c r="Y622" s="143"/>
      <c r="Z622" s="143"/>
      <c r="AA622" s="143"/>
      <c r="AB622" s="143"/>
      <c r="AC622" s="143"/>
      <c r="AD622" s="143"/>
      <c r="AE622" s="143"/>
      <c r="AF622" s="143"/>
      <c r="AG622" s="143"/>
      <c r="AH622" s="143"/>
      <c r="AI622" s="143"/>
      <c r="AJ622" s="143"/>
      <c r="AK622" s="143"/>
      <c r="AL622" s="143"/>
      <c r="AM622" s="143"/>
      <c r="AN622" s="143"/>
      <c r="AO622" s="143"/>
      <c r="AP622" s="143"/>
      <c r="AQ622" s="224"/>
      <c r="AR622" s="224"/>
      <c r="AS622" s="143"/>
      <c r="AT622" s="143"/>
      <c r="AU622" s="143"/>
      <c r="AV622" s="143"/>
      <c r="AW622" s="188"/>
      <c r="AX622" s="111"/>
      <c r="AY622" s="194"/>
      <c r="AZ622" s="143"/>
      <c r="BA622" s="143"/>
      <c r="BB622" s="143"/>
      <c r="BC622" s="143"/>
      <c r="BD622" s="143"/>
      <c r="BE622" s="194"/>
      <c r="BF622" s="143"/>
      <c r="BG622" s="143"/>
      <c r="BH622" s="143"/>
      <c r="BI622" s="111"/>
      <c r="BJ622" s="143"/>
      <c r="BK622" s="143"/>
      <c r="BL622" s="143"/>
      <c r="BM622" s="143"/>
      <c r="BN622" s="143"/>
      <c r="BO622" s="143"/>
      <c r="BP622" s="143"/>
      <c r="BQ622" s="143"/>
      <c r="BR622" s="143"/>
      <c r="BS622" s="143"/>
      <c r="BT622" s="143"/>
      <c r="BU622" s="135">
        <f>VLOOKUP(D622,EXPLORACION!$A$2:$P$529,15,FALSE)</f>
        <v>4960480.2591000004</v>
      </c>
      <c r="BV622" s="135">
        <f>VLOOKUP(D622,EXPLORACION!$A$2:$P$529,16,FALSE)</f>
        <v>2169978.034</v>
      </c>
    </row>
    <row r="623" spans="1:74" s="123" customFormat="1" hidden="1">
      <c r="A623" s="130" t="str">
        <f t="shared" si="101"/>
        <v>LSG20P3E4M8.8</v>
      </c>
      <c r="B623" s="130" t="str">
        <f t="shared" si="102"/>
        <v>LSG20P3E8.5</v>
      </c>
      <c r="C623" s="130" t="str">
        <f t="shared" si="103"/>
        <v>LSG20P3M8.8</v>
      </c>
      <c r="D623" s="130" t="str">
        <f t="shared" si="97"/>
        <v>LSG20P3</v>
      </c>
      <c r="E623" s="130" t="str">
        <f t="shared" si="98"/>
        <v>LSG20</v>
      </c>
      <c r="F623" s="111" t="s">
        <v>588</v>
      </c>
      <c r="G623" s="111">
        <v>20</v>
      </c>
      <c r="H623" s="111">
        <v>3</v>
      </c>
      <c r="I623" s="111" t="s">
        <v>8</v>
      </c>
      <c r="J623" s="111">
        <v>4</v>
      </c>
      <c r="K623" s="111">
        <f t="shared" si="104"/>
        <v>15</v>
      </c>
      <c r="L623" s="111"/>
      <c r="M623" s="137">
        <v>8.5</v>
      </c>
      <c r="N623" s="133">
        <v>9.1000000000000014</v>
      </c>
      <c r="O623" s="137">
        <f t="shared" si="99"/>
        <v>8.8000000000000007</v>
      </c>
      <c r="P623" s="141" t="s">
        <v>594</v>
      </c>
      <c r="Q623" s="237">
        <v>6.9</v>
      </c>
      <c r="R623" s="111"/>
      <c r="S623" s="111"/>
      <c r="T623" s="111"/>
      <c r="U623" s="188"/>
      <c r="V623" s="143"/>
      <c r="W623" s="194"/>
      <c r="X623" s="143"/>
      <c r="Y623" s="143"/>
      <c r="Z623" s="143"/>
      <c r="AA623" s="143"/>
      <c r="AB623" s="143"/>
      <c r="AC623" s="143"/>
      <c r="AD623" s="143"/>
      <c r="AE623" s="143"/>
      <c r="AF623" s="143"/>
      <c r="AG623" s="143"/>
      <c r="AH623" s="143"/>
      <c r="AI623" s="143"/>
      <c r="AJ623" s="143"/>
      <c r="AK623" s="143"/>
      <c r="AL623" s="143"/>
      <c r="AM623" s="143"/>
      <c r="AN623" s="143"/>
      <c r="AO623" s="143"/>
      <c r="AP623" s="143"/>
      <c r="AQ623" s="224"/>
      <c r="AR623" s="224"/>
      <c r="AS623" s="143"/>
      <c r="AT623" s="143"/>
      <c r="AU623" s="143"/>
      <c r="AV623" s="143"/>
      <c r="AW623" s="188"/>
      <c r="AX623" s="111"/>
      <c r="AY623" s="194"/>
      <c r="AZ623" s="143"/>
      <c r="BA623" s="143"/>
      <c r="BB623" s="143"/>
      <c r="BC623" s="143"/>
      <c r="BD623" s="143"/>
      <c r="BE623" s="194"/>
      <c r="BF623" s="143"/>
      <c r="BG623" s="143"/>
      <c r="BH623" s="143"/>
      <c r="BI623" s="111"/>
      <c r="BJ623" s="143"/>
      <c r="BK623" s="143"/>
      <c r="BL623" s="143"/>
      <c r="BM623" s="143"/>
      <c r="BN623" s="143"/>
      <c r="BO623" s="143"/>
      <c r="BP623" s="143"/>
      <c r="BQ623" s="143"/>
      <c r="BR623" s="143"/>
      <c r="BS623" s="143"/>
      <c r="BT623" s="143"/>
      <c r="BU623" s="135">
        <f>VLOOKUP(D623,EXPLORACION!$A$2:$P$529,15,FALSE)</f>
        <v>4960480.2591000004</v>
      </c>
      <c r="BV623" s="135">
        <f>VLOOKUP(D623,EXPLORACION!$A$2:$P$529,16,FALSE)</f>
        <v>2169978.034</v>
      </c>
    </row>
    <row r="624" spans="1:74" s="123" customFormat="1" hidden="1">
      <c r="A624" s="130" t="str">
        <f t="shared" si="101"/>
        <v>LSG20P3E4M10</v>
      </c>
      <c r="B624" s="130" t="str">
        <f t="shared" si="102"/>
        <v>LSG20P3E9.7</v>
      </c>
      <c r="C624" s="130" t="str">
        <f t="shared" si="103"/>
        <v>LSG20P3M10</v>
      </c>
      <c r="D624" s="130" t="str">
        <f t="shared" si="97"/>
        <v>LSG20P3</v>
      </c>
      <c r="E624" s="130" t="str">
        <f t="shared" si="98"/>
        <v>LSG20</v>
      </c>
      <c r="F624" s="111" t="s">
        <v>588</v>
      </c>
      <c r="G624" s="111">
        <v>20</v>
      </c>
      <c r="H624" s="111">
        <v>3</v>
      </c>
      <c r="I624" s="111" t="s">
        <v>8</v>
      </c>
      <c r="J624" s="111">
        <v>4</v>
      </c>
      <c r="K624" s="111">
        <f t="shared" si="104"/>
        <v>16</v>
      </c>
      <c r="L624" s="111"/>
      <c r="M624" s="137">
        <v>9.6999999999999993</v>
      </c>
      <c r="N624" s="133">
        <v>10.3</v>
      </c>
      <c r="O624" s="137">
        <f t="shared" si="99"/>
        <v>10</v>
      </c>
      <c r="P624" s="141" t="s">
        <v>594</v>
      </c>
      <c r="Q624" s="237">
        <v>7.21</v>
      </c>
      <c r="R624" s="111"/>
      <c r="S624" s="111"/>
      <c r="T624" s="111"/>
      <c r="U624" s="188"/>
      <c r="V624" s="143"/>
      <c r="W624" s="194"/>
      <c r="X624" s="143"/>
      <c r="Y624" s="143"/>
      <c r="Z624" s="143"/>
      <c r="AA624" s="143"/>
      <c r="AB624" s="143"/>
      <c r="AC624" s="143"/>
      <c r="AD624" s="143"/>
      <c r="AE624" s="143"/>
      <c r="AF624" s="143"/>
      <c r="AG624" s="143"/>
      <c r="AH624" s="143"/>
      <c r="AI624" s="143"/>
      <c r="AJ624" s="143"/>
      <c r="AK624" s="143"/>
      <c r="AL624" s="143"/>
      <c r="AM624" s="143"/>
      <c r="AN624" s="143"/>
      <c r="AO624" s="143"/>
      <c r="AP624" s="143"/>
      <c r="AQ624" s="224"/>
      <c r="AR624" s="224"/>
      <c r="AS624" s="143"/>
      <c r="AT624" s="143"/>
      <c r="AU624" s="143"/>
      <c r="AV624" s="143"/>
      <c r="AW624" s="188"/>
      <c r="AX624" s="111"/>
      <c r="AY624" s="194"/>
      <c r="AZ624" s="143"/>
      <c r="BA624" s="143"/>
      <c r="BB624" s="143"/>
      <c r="BC624" s="143"/>
      <c r="BD624" s="143"/>
      <c r="BE624" s="194"/>
      <c r="BF624" s="143"/>
      <c r="BG624" s="143"/>
      <c r="BH624" s="143"/>
      <c r="BI624" s="111"/>
      <c r="BJ624" s="143"/>
      <c r="BK624" s="143"/>
      <c r="BL624" s="143"/>
      <c r="BM624" s="143"/>
      <c r="BN624" s="143"/>
      <c r="BO624" s="143"/>
      <c r="BP624" s="143"/>
      <c r="BQ624" s="143"/>
      <c r="BR624" s="143"/>
      <c r="BS624" s="143"/>
      <c r="BT624" s="143"/>
      <c r="BU624" s="135">
        <f>VLOOKUP(D624,EXPLORACION!$A$2:$P$529,15,FALSE)</f>
        <v>4960480.2591000004</v>
      </c>
      <c r="BV624" s="135">
        <f>VLOOKUP(D624,EXPLORACION!$A$2:$P$529,16,FALSE)</f>
        <v>2169978.034</v>
      </c>
    </row>
    <row r="625" spans="1:74" s="123" customFormat="1" hidden="1">
      <c r="A625" s="130" t="str">
        <f t="shared" si="101"/>
        <v>LSG20P3E4M10.8</v>
      </c>
      <c r="B625" s="130" t="str">
        <f t="shared" si="102"/>
        <v>LSG20P3E10.5</v>
      </c>
      <c r="C625" s="130" t="str">
        <f t="shared" si="103"/>
        <v>LSG20P3M10.8</v>
      </c>
      <c r="D625" s="130" t="str">
        <f t="shared" si="97"/>
        <v>LSG20P3</v>
      </c>
      <c r="E625" s="130" t="str">
        <f t="shared" si="98"/>
        <v>LSG20</v>
      </c>
      <c r="F625" s="111" t="s">
        <v>588</v>
      </c>
      <c r="G625" s="111">
        <v>20</v>
      </c>
      <c r="H625" s="111">
        <v>3</v>
      </c>
      <c r="I625" s="111" t="s">
        <v>8</v>
      </c>
      <c r="J625" s="111">
        <v>4</v>
      </c>
      <c r="K625" s="111">
        <f t="shared" si="104"/>
        <v>17</v>
      </c>
      <c r="L625" s="111"/>
      <c r="M625" s="137">
        <v>10.5</v>
      </c>
      <c r="N625" s="133">
        <v>11.100000000000001</v>
      </c>
      <c r="O625" s="137">
        <f t="shared" si="99"/>
        <v>10.8</v>
      </c>
      <c r="P625" s="141" t="s">
        <v>594</v>
      </c>
      <c r="Q625" s="237">
        <v>6.94</v>
      </c>
      <c r="R625" s="111"/>
      <c r="S625" s="111"/>
      <c r="T625" s="111"/>
      <c r="U625" s="188"/>
      <c r="V625" s="143"/>
      <c r="W625" s="194"/>
      <c r="X625" s="143"/>
      <c r="Y625" s="143"/>
      <c r="Z625" s="143"/>
      <c r="AA625" s="143"/>
      <c r="AB625" s="143"/>
      <c r="AC625" s="143"/>
      <c r="AD625" s="143"/>
      <c r="AE625" s="143"/>
      <c r="AF625" s="143"/>
      <c r="AG625" s="143"/>
      <c r="AH625" s="143"/>
      <c r="AI625" s="143"/>
      <c r="AJ625" s="143"/>
      <c r="AK625" s="143"/>
      <c r="AL625" s="143"/>
      <c r="AM625" s="143"/>
      <c r="AN625" s="143"/>
      <c r="AO625" s="143"/>
      <c r="AP625" s="143"/>
      <c r="AQ625" s="224"/>
      <c r="AR625" s="224"/>
      <c r="AS625" s="143"/>
      <c r="AT625" s="143"/>
      <c r="AU625" s="143"/>
      <c r="AV625" s="143"/>
      <c r="AW625" s="188"/>
      <c r="AX625" s="111"/>
      <c r="AY625" s="194"/>
      <c r="AZ625" s="143"/>
      <c r="BA625" s="143"/>
      <c r="BB625" s="143"/>
      <c r="BC625" s="143"/>
      <c r="BD625" s="143"/>
      <c r="BE625" s="194"/>
      <c r="BF625" s="143"/>
      <c r="BG625" s="143"/>
      <c r="BH625" s="143"/>
      <c r="BI625" s="111"/>
      <c r="BJ625" s="143"/>
      <c r="BK625" s="143"/>
      <c r="BL625" s="143"/>
      <c r="BM625" s="143"/>
      <c r="BN625" s="143"/>
      <c r="BO625" s="143"/>
      <c r="BP625" s="143"/>
      <c r="BQ625" s="143"/>
      <c r="BR625" s="143"/>
      <c r="BS625" s="143"/>
      <c r="BT625" s="143"/>
      <c r="BU625" s="135">
        <f>VLOOKUP(D625,EXPLORACION!$A$2:$P$529,15,FALSE)</f>
        <v>4960480.2591000004</v>
      </c>
      <c r="BV625" s="135">
        <f>VLOOKUP(D625,EXPLORACION!$A$2:$P$529,16,FALSE)</f>
        <v>2169978.034</v>
      </c>
    </row>
    <row r="626" spans="1:74" s="123" customFormat="1" hidden="1">
      <c r="A626" s="130" t="str">
        <f t="shared" si="101"/>
        <v>LSG20P3E4M12</v>
      </c>
      <c r="B626" s="130" t="str">
        <f t="shared" si="102"/>
        <v>LSG20P3E11.7</v>
      </c>
      <c r="C626" s="130" t="str">
        <f t="shared" si="103"/>
        <v>LSG20P3M12</v>
      </c>
      <c r="D626" s="130" t="str">
        <f t="shared" si="97"/>
        <v>LSG20P3</v>
      </c>
      <c r="E626" s="130" t="str">
        <f t="shared" si="98"/>
        <v>LSG20</v>
      </c>
      <c r="F626" s="111" t="s">
        <v>588</v>
      </c>
      <c r="G626" s="111">
        <v>20</v>
      </c>
      <c r="H626" s="111">
        <v>3</v>
      </c>
      <c r="I626" s="111" t="s">
        <v>8</v>
      </c>
      <c r="J626" s="111">
        <v>4</v>
      </c>
      <c r="K626" s="111">
        <f t="shared" si="104"/>
        <v>18</v>
      </c>
      <c r="L626" s="111"/>
      <c r="M626" s="137">
        <v>11.7</v>
      </c>
      <c r="N626" s="133">
        <v>12.3</v>
      </c>
      <c r="O626" s="137">
        <f t="shared" si="99"/>
        <v>12</v>
      </c>
      <c r="P626" s="141" t="s">
        <v>594</v>
      </c>
      <c r="Q626" s="237">
        <v>5.74</v>
      </c>
      <c r="R626" s="111"/>
      <c r="S626" s="111"/>
      <c r="T626" s="111"/>
      <c r="U626" s="188"/>
      <c r="V626" s="143"/>
      <c r="W626" s="194"/>
      <c r="X626" s="143"/>
      <c r="Y626" s="143"/>
      <c r="Z626" s="143"/>
      <c r="AA626" s="143"/>
      <c r="AB626" s="143"/>
      <c r="AC626" s="143"/>
      <c r="AD626" s="143"/>
      <c r="AE626" s="143"/>
      <c r="AF626" s="143"/>
      <c r="AG626" s="143"/>
      <c r="AH626" s="143"/>
      <c r="AI626" s="143"/>
      <c r="AJ626" s="143"/>
      <c r="AK626" s="143"/>
      <c r="AL626" s="143"/>
      <c r="AM626" s="143"/>
      <c r="AN626" s="143"/>
      <c r="AO626" s="143">
        <v>25.96</v>
      </c>
      <c r="AP626" s="143"/>
      <c r="AQ626" s="224"/>
      <c r="AR626" s="224"/>
      <c r="AS626" s="143"/>
      <c r="AT626" s="143"/>
      <c r="AU626" s="143"/>
      <c r="AV626" s="143"/>
      <c r="AW626" s="188"/>
      <c r="AX626" s="111"/>
      <c r="AY626" s="194"/>
      <c r="AZ626" s="143"/>
      <c r="BA626" s="143"/>
      <c r="BB626" s="143"/>
      <c r="BC626" s="143"/>
      <c r="BD626" s="143"/>
      <c r="BE626" s="194"/>
      <c r="BF626" s="143"/>
      <c r="BG626" s="143"/>
      <c r="BH626" s="143"/>
      <c r="BI626" s="111"/>
      <c r="BJ626" s="143"/>
      <c r="BK626" s="143"/>
      <c r="BL626" s="143"/>
      <c r="BM626" s="143"/>
      <c r="BN626" s="143"/>
      <c r="BO626" s="143"/>
      <c r="BP626" s="143"/>
      <c r="BQ626" s="143"/>
      <c r="BR626" s="143"/>
      <c r="BS626" s="143"/>
      <c r="BT626" s="143"/>
      <c r="BU626" s="135">
        <f>VLOOKUP(D626,EXPLORACION!$A$2:$P$529,15,FALSE)</f>
        <v>4960480.2591000004</v>
      </c>
      <c r="BV626" s="135">
        <f>VLOOKUP(D626,EXPLORACION!$A$2:$P$529,16,FALSE)</f>
        <v>2169978.034</v>
      </c>
    </row>
    <row r="627" spans="1:74" s="123" customFormat="1" hidden="1">
      <c r="A627" s="130" t="str">
        <f t="shared" si="101"/>
        <v>LSG20P3E4M12.8</v>
      </c>
      <c r="B627" s="130" t="str">
        <f t="shared" si="102"/>
        <v>LSG20P3E12.5</v>
      </c>
      <c r="C627" s="130" t="str">
        <f t="shared" si="103"/>
        <v>LSG20P3M12.8</v>
      </c>
      <c r="D627" s="130" t="str">
        <f t="shared" si="97"/>
        <v>LSG20P3</v>
      </c>
      <c r="E627" s="130" t="str">
        <f t="shared" si="98"/>
        <v>LSG20</v>
      </c>
      <c r="F627" s="111" t="s">
        <v>588</v>
      </c>
      <c r="G627" s="111">
        <v>20</v>
      </c>
      <c r="H627" s="111">
        <v>3</v>
      </c>
      <c r="I627" s="111" t="s">
        <v>8</v>
      </c>
      <c r="J627" s="111">
        <v>4</v>
      </c>
      <c r="K627" s="111">
        <f t="shared" si="104"/>
        <v>19</v>
      </c>
      <c r="L627" s="111"/>
      <c r="M627" s="137">
        <v>12.5</v>
      </c>
      <c r="N627" s="133">
        <v>13.100000000000001</v>
      </c>
      <c r="O627" s="137">
        <f t="shared" si="99"/>
        <v>12.8</v>
      </c>
      <c r="P627" s="141" t="s">
        <v>594</v>
      </c>
      <c r="Q627" s="237">
        <v>4.8099999999999996</v>
      </c>
      <c r="R627" s="111"/>
      <c r="S627" s="111"/>
      <c r="T627" s="111"/>
      <c r="U627" s="188"/>
      <c r="V627" s="143"/>
      <c r="W627" s="194"/>
      <c r="X627" s="143"/>
      <c r="Y627" s="143"/>
      <c r="Z627" s="143"/>
      <c r="AA627" s="143"/>
      <c r="AB627" s="143"/>
      <c r="AC627" s="143"/>
      <c r="AD627" s="143"/>
      <c r="AE627" s="143"/>
      <c r="AF627" s="143"/>
      <c r="AG627" s="143"/>
      <c r="AH627" s="143"/>
      <c r="AI627" s="143"/>
      <c r="AJ627" s="143"/>
      <c r="AK627" s="143"/>
      <c r="AL627" s="143"/>
      <c r="AM627" s="143"/>
      <c r="AN627" s="143"/>
      <c r="AO627" s="143"/>
      <c r="AP627" s="143"/>
      <c r="AQ627" s="224"/>
      <c r="AR627" s="224"/>
      <c r="AS627" s="143"/>
      <c r="AT627" s="143"/>
      <c r="AU627" s="143"/>
      <c r="AV627" s="143"/>
      <c r="AW627" s="188"/>
      <c r="AX627" s="111"/>
      <c r="AY627" s="194"/>
      <c r="AZ627" s="143"/>
      <c r="BA627" s="143"/>
      <c r="BB627" s="143"/>
      <c r="BC627" s="143"/>
      <c r="BD627" s="143"/>
      <c r="BE627" s="194"/>
      <c r="BF627" s="143"/>
      <c r="BG627" s="143"/>
      <c r="BH627" s="143"/>
      <c r="BI627" s="111"/>
      <c r="BJ627" s="143"/>
      <c r="BK627" s="143"/>
      <c r="BL627" s="143"/>
      <c r="BM627" s="143"/>
      <c r="BN627" s="143"/>
      <c r="BO627" s="143"/>
      <c r="BP627" s="143"/>
      <c r="BQ627" s="143"/>
      <c r="BR627" s="143"/>
      <c r="BS627" s="143"/>
      <c r="BT627" s="143"/>
      <c r="BU627" s="135">
        <f>VLOOKUP(D627,EXPLORACION!$A$2:$P$529,15,FALSE)</f>
        <v>4960480.2591000004</v>
      </c>
      <c r="BV627" s="135">
        <f>VLOOKUP(D627,EXPLORACION!$A$2:$P$529,16,FALSE)</f>
        <v>2169978.034</v>
      </c>
    </row>
    <row r="628" spans="1:74" s="123" customFormat="1" hidden="1">
      <c r="A628" s="130" t="str">
        <f t="shared" si="101"/>
        <v>LSG20P3E4M14</v>
      </c>
      <c r="B628" s="130" t="str">
        <f t="shared" si="102"/>
        <v>LSG20P3E13.7</v>
      </c>
      <c r="C628" s="130" t="str">
        <f t="shared" si="103"/>
        <v>LSG20P3M14</v>
      </c>
      <c r="D628" s="130" t="str">
        <f t="shared" si="97"/>
        <v>LSG20P3</v>
      </c>
      <c r="E628" s="130" t="str">
        <f t="shared" si="98"/>
        <v>LSG20</v>
      </c>
      <c r="F628" s="111" t="s">
        <v>588</v>
      </c>
      <c r="G628" s="111">
        <v>20</v>
      </c>
      <c r="H628" s="111">
        <v>3</v>
      </c>
      <c r="I628" s="111" t="s">
        <v>8</v>
      </c>
      <c r="J628" s="111">
        <v>4</v>
      </c>
      <c r="K628" s="111">
        <f t="shared" si="104"/>
        <v>20</v>
      </c>
      <c r="L628" s="111"/>
      <c r="M628" s="137">
        <v>13.7</v>
      </c>
      <c r="N628" s="133">
        <v>14.3</v>
      </c>
      <c r="O628" s="137">
        <f t="shared" si="99"/>
        <v>14</v>
      </c>
      <c r="P628" s="141" t="s">
        <v>594</v>
      </c>
      <c r="Q628" s="237">
        <v>6.12</v>
      </c>
      <c r="R628" s="111"/>
      <c r="S628" s="111"/>
      <c r="T628" s="111"/>
      <c r="U628" s="188"/>
      <c r="V628" s="143"/>
      <c r="W628" s="194"/>
      <c r="X628" s="143"/>
      <c r="Y628" s="143"/>
      <c r="Z628" s="143"/>
      <c r="AA628" s="143"/>
      <c r="AB628" s="143"/>
      <c r="AC628" s="143"/>
      <c r="AD628" s="143"/>
      <c r="AE628" s="143"/>
      <c r="AF628" s="143"/>
      <c r="AG628" s="143"/>
      <c r="AH628" s="143"/>
      <c r="AI628" s="143"/>
      <c r="AJ628" s="143"/>
      <c r="AK628" s="143"/>
      <c r="AL628" s="143"/>
      <c r="AM628" s="143"/>
      <c r="AN628" s="143"/>
      <c r="AO628" s="143"/>
      <c r="AP628" s="143"/>
      <c r="AQ628" s="224"/>
      <c r="AR628" s="224"/>
      <c r="AS628" s="143"/>
      <c r="AT628" s="143"/>
      <c r="AU628" s="143"/>
      <c r="AV628" s="143"/>
      <c r="AW628" s="188"/>
      <c r="AX628" s="111"/>
      <c r="AY628" s="194"/>
      <c r="AZ628" s="143"/>
      <c r="BA628" s="143"/>
      <c r="BB628" s="143"/>
      <c r="BC628" s="143"/>
      <c r="BD628" s="143"/>
      <c r="BE628" s="194"/>
      <c r="BF628" s="143"/>
      <c r="BG628" s="143"/>
      <c r="BH628" s="143"/>
      <c r="BI628" s="111"/>
      <c r="BJ628" s="143"/>
      <c r="BK628" s="143"/>
      <c r="BL628" s="143"/>
      <c r="BM628" s="143"/>
      <c r="BN628" s="143"/>
      <c r="BO628" s="143"/>
      <c r="BP628" s="143"/>
      <c r="BQ628" s="143"/>
      <c r="BR628" s="143"/>
      <c r="BS628" s="143"/>
      <c r="BT628" s="143"/>
      <c r="BU628" s="135">
        <f>VLOOKUP(D628,EXPLORACION!$A$2:$P$529,15,FALSE)</f>
        <v>4960480.2591000004</v>
      </c>
      <c r="BV628" s="135">
        <f>VLOOKUP(D628,EXPLORACION!$A$2:$P$529,16,FALSE)</f>
        <v>2169978.034</v>
      </c>
    </row>
    <row r="629" spans="1:74" s="123" customFormat="1" hidden="1">
      <c r="A629" s="130" t="str">
        <f t="shared" si="101"/>
        <v>LSG20P3E4M14.8</v>
      </c>
      <c r="B629" s="130" t="str">
        <f t="shared" si="102"/>
        <v>LSG20P3E14.5</v>
      </c>
      <c r="C629" s="130" t="str">
        <f t="shared" si="103"/>
        <v>LSG20P3M14.8</v>
      </c>
      <c r="D629" s="130" t="str">
        <f t="shared" si="97"/>
        <v>LSG20P3</v>
      </c>
      <c r="E629" s="130" t="str">
        <f t="shared" si="98"/>
        <v>LSG20</v>
      </c>
      <c r="F629" s="111" t="s">
        <v>588</v>
      </c>
      <c r="G629" s="111">
        <v>20</v>
      </c>
      <c r="H629" s="111">
        <v>3</v>
      </c>
      <c r="I629" s="111" t="s">
        <v>8</v>
      </c>
      <c r="J629" s="111">
        <v>4</v>
      </c>
      <c r="K629" s="111">
        <f t="shared" si="104"/>
        <v>21</v>
      </c>
      <c r="L629" s="111"/>
      <c r="M629" s="137">
        <v>14.5</v>
      </c>
      <c r="N629" s="133">
        <v>15.100000000000001</v>
      </c>
      <c r="O629" s="137">
        <f t="shared" si="99"/>
        <v>14.8</v>
      </c>
      <c r="P629" s="141" t="s">
        <v>594</v>
      </c>
      <c r="Q629" s="237">
        <v>5.81</v>
      </c>
      <c r="R629" s="111"/>
      <c r="S629" s="111"/>
      <c r="T629" s="111"/>
      <c r="U629" s="188"/>
      <c r="V629" s="143"/>
      <c r="W629" s="194"/>
      <c r="X629" s="143"/>
      <c r="Y629" s="143"/>
      <c r="Z629" s="143"/>
      <c r="AA629" s="143"/>
      <c r="AB629" s="143"/>
      <c r="AC629" s="143"/>
      <c r="AD629" s="143"/>
      <c r="AE629" s="143"/>
      <c r="AF629" s="143"/>
      <c r="AG629" s="143"/>
      <c r="AH629" s="143"/>
      <c r="AI629" s="143"/>
      <c r="AJ629" s="143"/>
      <c r="AK629" s="143"/>
      <c r="AL629" s="143"/>
      <c r="AM629" s="143"/>
      <c r="AN629" s="143"/>
      <c r="AO629" s="143"/>
      <c r="AP629" s="143"/>
      <c r="AQ629" s="224"/>
      <c r="AR629" s="224"/>
      <c r="AS629" s="143"/>
      <c r="AT629" s="143"/>
      <c r="AU629" s="143"/>
      <c r="AV629" s="143"/>
      <c r="AW629" s="188"/>
      <c r="AX629" s="111"/>
      <c r="AY629" s="194"/>
      <c r="AZ629" s="143"/>
      <c r="BA629" s="143"/>
      <c r="BB629" s="143"/>
      <c r="BC629" s="143"/>
      <c r="BD629" s="143"/>
      <c r="BE629" s="194"/>
      <c r="BF629" s="143"/>
      <c r="BG629" s="143"/>
      <c r="BH629" s="143"/>
      <c r="BI629" s="111"/>
      <c r="BJ629" s="143"/>
      <c r="BK629" s="143"/>
      <c r="BL629" s="143"/>
      <c r="BM629" s="143"/>
      <c r="BN629" s="143"/>
      <c r="BO629" s="143"/>
      <c r="BP629" s="143"/>
      <c r="BQ629" s="143"/>
      <c r="BR629" s="143"/>
      <c r="BS629" s="143"/>
      <c r="BT629" s="143"/>
      <c r="BU629" s="135">
        <f>VLOOKUP(D629,EXPLORACION!$A$2:$P$529,15,FALSE)</f>
        <v>4960480.2591000004</v>
      </c>
      <c r="BV629" s="135">
        <f>VLOOKUP(D629,EXPLORACION!$A$2:$P$529,16,FALSE)</f>
        <v>2169978.034</v>
      </c>
    </row>
    <row r="630" spans="1:74" s="123" customFormat="1" hidden="1">
      <c r="A630" s="130" t="str">
        <f t="shared" si="101"/>
        <v>LSG20P3E4M16</v>
      </c>
      <c r="B630" s="130" t="str">
        <f t="shared" si="102"/>
        <v>LSG20P3E15.7</v>
      </c>
      <c r="C630" s="130" t="str">
        <f t="shared" si="103"/>
        <v>LSG20P3M16</v>
      </c>
      <c r="D630" s="130" t="str">
        <f t="shared" si="97"/>
        <v>LSG20P3</v>
      </c>
      <c r="E630" s="130" t="str">
        <f t="shared" si="98"/>
        <v>LSG20</v>
      </c>
      <c r="F630" s="111" t="s">
        <v>588</v>
      </c>
      <c r="G630" s="111">
        <v>20</v>
      </c>
      <c r="H630" s="111">
        <v>3</v>
      </c>
      <c r="I630" s="111" t="s">
        <v>8</v>
      </c>
      <c r="J630" s="111">
        <v>4</v>
      </c>
      <c r="K630" s="111">
        <f t="shared" si="104"/>
        <v>22</v>
      </c>
      <c r="L630" s="111"/>
      <c r="M630" s="137">
        <v>15.7</v>
      </c>
      <c r="N630" s="133">
        <v>16.3</v>
      </c>
      <c r="O630" s="137">
        <f t="shared" si="99"/>
        <v>16</v>
      </c>
      <c r="P630" s="141" t="s">
        <v>594</v>
      </c>
      <c r="Q630" s="237">
        <v>6.34</v>
      </c>
      <c r="R630" s="111"/>
      <c r="S630" s="111"/>
      <c r="T630" s="111"/>
      <c r="U630" s="188"/>
      <c r="V630" s="143"/>
      <c r="W630" s="194"/>
      <c r="X630" s="143"/>
      <c r="Y630" s="143"/>
      <c r="Z630" s="143"/>
      <c r="AA630" s="143"/>
      <c r="AB630" s="143"/>
      <c r="AC630" s="143"/>
      <c r="AD630" s="143"/>
      <c r="AE630" s="143"/>
      <c r="AF630" s="143"/>
      <c r="AG630" s="143"/>
      <c r="AH630" s="143"/>
      <c r="AI630" s="143"/>
      <c r="AJ630" s="143"/>
      <c r="AK630" s="143"/>
      <c r="AL630" s="143"/>
      <c r="AM630" s="143"/>
      <c r="AN630" s="143"/>
      <c r="AO630" s="143"/>
      <c r="AP630" s="143"/>
      <c r="AQ630" s="224"/>
      <c r="AR630" s="224"/>
      <c r="AS630" s="143"/>
      <c r="AT630" s="143"/>
      <c r="AU630" s="143"/>
      <c r="AV630" s="143"/>
      <c r="AW630" s="188"/>
      <c r="AX630" s="111"/>
      <c r="AY630" s="194"/>
      <c r="AZ630" s="143"/>
      <c r="BA630" s="143"/>
      <c r="BB630" s="143"/>
      <c r="BC630" s="143"/>
      <c r="BD630" s="143"/>
      <c r="BE630" s="194"/>
      <c r="BF630" s="143"/>
      <c r="BG630" s="143"/>
      <c r="BH630" s="143"/>
      <c r="BI630" s="111"/>
      <c r="BJ630" s="143"/>
      <c r="BK630" s="143"/>
      <c r="BL630" s="143"/>
      <c r="BM630" s="143"/>
      <c r="BN630" s="143"/>
      <c r="BO630" s="143"/>
      <c r="BP630" s="143"/>
      <c r="BQ630" s="143"/>
      <c r="BR630" s="143"/>
      <c r="BS630" s="143"/>
      <c r="BT630" s="143"/>
      <c r="BU630" s="135">
        <f>VLOOKUP(D630,EXPLORACION!$A$2:$P$529,15,FALSE)</f>
        <v>4960480.2591000004</v>
      </c>
      <c r="BV630" s="135">
        <f>VLOOKUP(D630,EXPLORACION!$A$2:$P$529,16,FALSE)</f>
        <v>2169978.034</v>
      </c>
    </row>
    <row r="631" spans="1:74" s="123" customFormat="1" hidden="1">
      <c r="A631" s="130" t="str">
        <f t="shared" si="101"/>
        <v>LSG20P4E1M0.8</v>
      </c>
      <c r="B631" s="130" t="str">
        <f t="shared" si="102"/>
        <v>LSG20P4E0.5</v>
      </c>
      <c r="C631" s="130" t="str">
        <f t="shared" si="103"/>
        <v>LSG20P4M0.8</v>
      </c>
      <c r="D631" s="130" t="str">
        <f t="shared" si="97"/>
        <v>LSG20P4</v>
      </c>
      <c r="E631" s="130" t="str">
        <f t="shared" si="98"/>
        <v>LSG20</v>
      </c>
      <c r="F631" s="111" t="s">
        <v>588</v>
      </c>
      <c r="G631" s="111">
        <v>20</v>
      </c>
      <c r="H631" s="111">
        <v>4</v>
      </c>
      <c r="I631" s="111" t="s">
        <v>8</v>
      </c>
      <c r="J631" s="111">
        <v>1</v>
      </c>
      <c r="K631" s="111">
        <v>1</v>
      </c>
      <c r="L631" s="111"/>
      <c r="M631" s="137">
        <v>0.5</v>
      </c>
      <c r="N631" s="133">
        <v>1.1000000000000001</v>
      </c>
      <c r="O631" s="137">
        <f t="shared" si="99"/>
        <v>0.8</v>
      </c>
      <c r="P631" s="141"/>
      <c r="Q631" s="237">
        <v>1.59</v>
      </c>
      <c r="R631" s="111"/>
      <c r="S631" s="111"/>
      <c r="T631" s="111"/>
      <c r="U631" s="188"/>
      <c r="V631" s="143"/>
      <c r="W631" s="194"/>
      <c r="X631" s="143"/>
      <c r="Y631" s="143"/>
      <c r="Z631" s="143"/>
      <c r="AA631" s="143"/>
      <c r="AB631" s="143"/>
      <c r="AC631" s="143"/>
      <c r="AD631" s="143"/>
      <c r="AE631" s="143"/>
      <c r="AF631" s="143"/>
      <c r="AG631" s="143"/>
      <c r="AH631" s="143"/>
      <c r="AI631" s="143"/>
      <c r="AJ631" s="143"/>
      <c r="AK631" s="143"/>
      <c r="AL631" s="143"/>
      <c r="AM631" s="143"/>
      <c r="AN631" s="143"/>
      <c r="AO631" s="143"/>
      <c r="AP631" s="143"/>
      <c r="AQ631" s="224"/>
      <c r="AR631" s="224"/>
      <c r="AS631" s="143"/>
      <c r="AT631" s="143"/>
      <c r="AU631" s="143"/>
      <c r="AV631" s="143"/>
      <c r="AW631" s="188"/>
      <c r="AX631" s="111"/>
      <c r="AY631" s="194"/>
      <c r="AZ631" s="143"/>
      <c r="BA631" s="143"/>
      <c r="BB631" s="143"/>
      <c r="BC631" s="143"/>
      <c r="BD631" s="143"/>
      <c r="BE631" s="194"/>
      <c r="BF631" s="143"/>
      <c r="BG631" s="143"/>
      <c r="BH631" s="143"/>
      <c r="BI631" s="111"/>
      <c r="BJ631" s="143"/>
      <c r="BK631" s="143"/>
      <c r="BL631" s="143"/>
      <c r="BM631" s="143"/>
      <c r="BN631" s="143"/>
      <c r="BO631" s="143"/>
      <c r="BP631" s="143"/>
      <c r="BQ631" s="143"/>
      <c r="BR631" s="143"/>
      <c r="BS631" s="143"/>
      <c r="BT631" s="143"/>
      <c r="BU631" s="135">
        <f>VLOOKUP(D631,EXPLORACION!$A$2:$P$529,15,FALSE)</f>
        <v>4960480.2591000004</v>
      </c>
      <c r="BV631" s="135">
        <f>VLOOKUP(D631,EXPLORACION!$A$2:$P$529,16,FALSE)</f>
        <v>2169978.034</v>
      </c>
    </row>
    <row r="632" spans="1:74" s="123" customFormat="1" hidden="1">
      <c r="A632" s="130" t="str">
        <f t="shared" si="101"/>
        <v>LSG20P4E2M1.2</v>
      </c>
      <c r="B632" s="130" t="str">
        <f t="shared" si="102"/>
        <v>LSG20P4E0.9</v>
      </c>
      <c r="C632" s="130" t="str">
        <f t="shared" si="103"/>
        <v>LSG20P4M1.2</v>
      </c>
      <c r="D632" s="130" t="str">
        <f t="shared" si="97"/>
        <v>LSG20P4</v>
      </c>
      <c r="E632" s="130" t="str">
        <f t="shared" si="98"/>
        <v>LSG20</v>
      </c>
      <c r="F632" s="111" t="s">
        <v>588</v>
      </c>
      <c r="G632" s="111">
        <v>20</v>
      </c>
      <c r="H632" s="111">
        <v>4</v>
      </c>
      <c r="I632" s="111" t="s">
        <v>8</v>
      </c>
      <c r="J632" s="111">
        <v>2</v>
      </c>
      <c r="K632" s="111">
        <f t="shared" ref="K632:K653" si="105">K631+1</f>
        <v>2</v>
      </c>
      <c r="L632" s="111"/>
      <c r="M632" s="137">
        <v>0.90000000000000013</v>
      </c>
      <c r="N632" s="133">
        <v>1.5000000000000002</v>
      </c>
      <c r="O632" s="137">
        <f t="shared" si="99"/>
        <v>1.2000000000000002</v>
      </c>
      <c r="P632" s="141" t="s">
        <v>285</v>
      </c>
      <c r="Q632" s="237">
        <v>14.27</v>
      </c>
      <c r="R632" s="111"/>
      <c r="S632" s="111"/>
      <c r="T632" s="111"/>
      <c r="U632" s="188"/>
      <c r="V632" s="143"/>
      <c r="W632" s="194"/>
      <c r="X632" s="143"/>
      <c r="Y632" s="143"/>
      <c r="Z632" s="143"/>
      <c r="AA632" s="143"/>
      <c r="AB632" s="143"/>
      <c r="AC632" s="143"/>
      <c r="AD632" s="143"/>
      <c r="AE632" s="143"/>
      <c r="AF632" s="143"/>
      <c r="AG632" s="143"/>
      <c r="AH632" s="143"/>
      <c r="AI632" s="143"/>
      <c r="AJ632" s="143"/>
      <c r="AK632" s="143"/>
      <c r="AL632" s="143"/>
      <c r="AM632" s="143"/>
      <c r="AN632" s="143"/>
      <c r="AO632" s="143"/>
      <c r="AP632" s="143"/>
      <c r="AQ632" s="224"/>
      <c r="AR632" s="224"/>
      <c r="AS632" s="143"/>
      <c r="AT632" s="143"/>
      <c r="AU632" s="143"/>
      <c r="AV632" s="143"/>
      <c r="AW632" s="188"/>
      <c r="AX632" s="111"/>
      <c r="AY632" s="194"/>
      <c r="AZ632" s="143"/>
      <c r="BA632" s="143"/>
      <c r="BB632" s="143"/>
      <c r="BC632" s="143"/>
      <c r="BD632" s="143"/>
      <c r="BE632" s="194"/>
      <c r="BF632" s="143"/>
      <c r="BG632" s="143"/>
      <c r="BH632" s="143"/>
      <c r="BI632" s="111"/>
      <c r="BJ632" s="143"/>
      <c r="BK632" s="143"/>
      <c r="BL632" s="143"/>
      <c r="BM632" s="143"/>
      <c r="BN632" s="143"/>
      <c r="BO632" s="143"/>
      <c r="BP632" s="143"/>
      <c r="BQ632" s="143"/>
      <c r="BR632" s="143"/>
      <c r="BS632" s="143"/>
      <c r="BT632" s="143"/>
      <c r="BU632" s="135">
        <f>VLOOKUP(D632,EXPLORACION!$A$2:$P$529,15,FALSE)</f>
        <v>4960480.2591000004</v>
      </c>
      <c r="BV632" s="135">
        <f>VLOOKUP(D632,EXPLORACION!$A$2:$P$529,16,FALSE)</f>
        <v>2169978.034</v>
      </c>
    </row>
    <row r="633" spans="1:74" s="123" customFormat="1" hidden="1">
      <c r="A633" s="130" t="str">
        <f t="shared" ref="A633:A666" si="106">CONCATENATE(F633,G633,I633,H633,"E",J633,"M",O633)</f>
        <v>LSG20P4E2M1.6</v>
      </c>
      <c r="B633" s="130" t="str">
        <f t="shared" ref="B633:B666" si="107">CONCATENATE(F633,G633,I633,H633,"E",M633)</f>
        <v>LSG20P4E1.3</v>
      </c>
      <c r="C633" s="130" t="str">
        <f t="shared" ref="C633:C666" si="108">CONCATENATE(F633,G633,I633,H633,"M",O633)</f>
        <v>LSG20P4M1.6</v>
      </c>
      <c r="D633" s="130" t="str">
        <f t="shared" si="97"/>
        <v>LSG20P4</v>
      </c>
      <c r="E633" s="130" t="str">
        <f t="shared" si="98"/>
        <v>LSG20</v>
      </c>
      <c r="F633" s="111" t="s">
        <v>588</v>
      </c>
      <c r="G633" s="111">
        <v>20</v>
      </c>
      <c r="H633" s="111">
        <v>4</v>
      </c>
      <c r="I633" s="111" t="s">
        <v>8</v>
      </c>
      <c r="J633" s="111">
        <v>2</v>
      </c>
      <c r="K633" s="111">
        <f t="shared" si="105"/>
        <v>3</v>
      </c>
      <c r="L633" s="111"/>
      <c r="M633" s="137">
        <v>1.3</v>
      </c>
      <c r="N633" s="133">
        <v>1.9000000000000001</v>
      </c>
      <c r="O633" s="137">
        <f t="shared" si="99"/>
        <v>1.6</v>
      </c>
      <c r="P633" s="141" t="s">
        <v>285</v>
      </c>
      <c r="Q633" s="237">
        <v>14.34</v>
      </c>
      <c r="R633" s="111"/>
      <c r="S633" s="111"/>
      <c r="T633" s="111"/>
      <c r="U633" s="188"/>
      <c r="V633" s="143"/>
      <c r="W633" s="194"/>
      <c r="X633" s="143"/>
      <c r="Y633" s="143"/>
      <c r="Z633" s="143"/>
      <c r="AA633" s="143"/>
      <c r="AB633" s="143"/>
      <c r="AC633" s="143"/>
      <c r="AD633" s="143"/>
      <c r="AE633" s="143"/>
      <c r="AF633" s="143"/>
      <c r="AG633" s="143"/>
      <c r="AH633" s="143"/>
      <c r="AI633" s="143"/>
      <c r="AJ633" s="143"/>
      <c r="AK633" s="143"/>
      <c r="AL633" s="143"/>
      <c r="AM633" s="143"/>
      <c r="AN633" s="143"/>
      <c r="AO633" s="143"/>
      <c r="AP633" s="143"/>
      <c r="AQ633" s="224"/>
      <c r="AR633" s="224"/>
      <c r="AS633" s="143"/>
      <c r="AT633" s="143"/>
      <c r="AU633" s="143"/>
      <c r="AV633" s="143"/>
      <c r="AW633" s="188"/>
      <c r="AX633" s="111"/>
      <c r="AY633" s="194"/>
      <c r="AZ633" s="143"/>
      <c r="BA633" s="143"/>
      <c r="BB633" s="143"/>
      <c r="BC633" s="143"/>
      <c r="BD633" s="143"/>
      <c r="BE633" s="194"/>
      <c r="BF633" s="143"/>
      <c r="BG633" s="143"/>
      <c r="BH633" s="143"/>
      <c r="BI633" s="111"/>
      <c r="BJ633" s="143"/>
      <c r="BK633" s="143"/>
      <c r="BL633" s="143"/>
      <c r="BM633" s="143"/>
      <c r="BN633" s="143"/>
      <c r="BO633" s="143"/>
      <c r="BP633" s="143"/>
      <c r="BQ633" s="143"/>
      <c r="BR633" s="143"/>
      <c r="BS633" s="143"/>
      <c r="BT633" s="143"/>
      <c r="BU633" s="135">
        <f>VLOOKUP(D633,EXPLORACION!$A$2:$P$529,15,FALSE)</f>
        <v>4960480.2591000004</v>
      </c>
      <c r="BV633" s="135">
        <f>VLOOKUP(D633,EXPLORACION!$A$2:$P$529,16,FALSE)</f>
        <v>2169978.034</v>
      </c>
    </row>
    <row r="634" spans="1:74" s="123" customFormat="1" hidden="1">
      <c r="A634" s="130" t="str">
        <f t="shared" si="106"/>
        <v>LSG20P4E2M2</v>
      </c>
      <c r="B634" s="130" t="str">
        <f t="shared" si="107"/>
        <v>LSG20P4E1.7</v>
      </c>
      <c r="C634" s="130" t="str">
        <f t="shared" si="108"/>
        <v>LSG20P4M2</v>
      </c>
      <c r="D634" s="130" t="str">
        <f t="shared" si="97"/>
        <v>LSG20P4</v>
      </c>
      <c r="E634" s="130" t="str">
        <f t="shared" si="98"/>
        <v>LSG20</v>
      </c>
      <c r="F634" s="111" t="s">
        <v>588</v>
      </c>
      <c r="G634" s="111">
        <v>20</v>
      </c>
      <c r="H634" s="111">
        <v>4</v>
      </c>
      <c r="I634" s="111" t="s">
        <v>8</v>
      </c>
      <c r="J634" s="111">
        <v>2</v>
      </c>
      <c r="K634" s="111">
        <f t="shared" si="105"/>
        <v>4</v>
      </c>
      <c r="L634" s="111"/>
      <c r="M634" s="137">
        <v>1.7</v>
      </c>
      <c r="N634" s="133">
        <v>2.2999999999999998</v>
      </c>
      <c r="O634" s="137">
        <f t="shared" si="99"/>
        <v>2</v>
      </c>
      <c r="P634" s="141" t="s">
        <v>285</v>
      </c>
      <c r="Q634" s="237">
        <v>9.2100000000000009</v>
      </c>
      <c r="R634" s="111"/>
      <c r="S634" s="111"/>
      <c r="T634" s="111"/>
      <c r="U634" s="188"/>
      <c r="V634" s="143"/>
      <c r="W634" s="194"/>
      <c r="X634" s="143"/>
      <c r="Y634" s="143"/>
      <c r="Z634" s="143"/>
      <c r="AA634" s="143"/>
      <c r="AB634" s="143"/>
      <c r="AC634" s="143"/>
      <c r="AD634" s="143"/>
      <c r="AE634" s="143"/>
      <c r="AF634" s="143"/>
      <c r="AG634" s="143"/>
      <c r="AH634" s="143"/>
      <c r="AI634" s="143"/>
      <c r="AJ634" s="143"/>
      <c r="AK634" s="143"/>
      <c r="AL634" s="143"/>
      <c r="AM634" s="143"/>
      <c r="AN634" s="143"/>
      <c r="AO634" s="143"/>
      <c r="AP634" s="143"/>
      <c r="AQ634" s="224"/>
      <c r="AR634" s="224"/>
      <c r="AS634" s="143"/>
      <c r="AT634" s="143"/>
      <c r="AU634" s="143"/>
      <c r="AV634" s="143"/>
      <c r="AW634" s="188"/>
      <c r="AX634" s="111"/>
      <c r="AY634" s="194"/>
      <c r="AZ634" s="143"/>
      <c r="BA634" s="143"/>
      <c r="BB634" s="143"/>
      <c r="BC634" s="143"/>
      <c r="BD634" s="143"/>
      <c r="BE634" s="194"/>
      <c r="BF634" s="143"/>
      <c r="BG634" s="143"/>
      <c r="BH634" s="143"/>
      <c r="BI634" s="111"/>
      <c r="BJ634" s="143"/>
      <c r="BK634" s="143"/>
      <c r="BL634" s="143"/>
      <c r="BM634" s="143"/>
      <c r="BN634" s="143"/>
      <c r="BO634" s="143"/>
      <c r="BP634" s="143"/>
      <c r="BQ634" s="143"/>
      <c r="BR634" s="143"/>
      <c r="BS634" s="143"/>
      <c r="BT634" s="143"/>
      <c r="BU634" s="135">
        <f>VLOOKUP(D634,EXPLORACION!$A$2:$P$529,15,FALSE)</f>
        <v>4960480.2591000004</v>
      </c>
      <c r="BV634" s="135">
        <f>VLOOKUP(D634,EXPLORACION!$A$2:$P$529,16,FALSE)</f>
        <v>2169978.034</v>
      </c>
    </row>
    <row r="635" spans="1:74" s="123" customFormat="1" hidden="1">
      <c r="A635" s="130" t="str">
        <f t="shared" si="106"/>
        <v>LSG20P4E2M2.4</v>
      </c>
      <c r="B635" s="130" t="str">
        <f t="shared" si="107"/>
        <v>LSG20P4E2.1</v>
      </c>
      <c r="C635" s="130" t="str">
        <f t="shared" si="108"/>
        <v>LSG20P4M2.4</v>
      </c>
      <c r="D635" s="130" t="str">
        <f t="shared" si="97"/>
        <v>LSG20P4</v>
      </c>
      <c r="E635" s="130" t="str">
        <f t="shared" si="98"/>
        <v>LSG20</v>
      </c>
      <c r="F635" s="111" t="s">
        <v>588</v>
      </c>
      <c r="G635" s="111">
        <v>20</v>
      </c>
      <c r="H635" s="111">
        <v>4</v>
      </c>
      <c r="I635" s="111" t="s">
        <v>8</v>
      </c>
      <c r="J635" s="111">
        <v>2</v>
      </c>
      <c r="K635" s="111">
        <f t="shared" si="105"/>
        <v>5</v>
      </c>
      <c r="L635" s="111"/>
      <c r="M635" s="137">
        <v>2.1</v>
      </c>
      <c r="N635" s="133">
        <v>2.6999999999999997</v>
      </c>
      <c r="O635" s="137">
        <f t="shared" si="99"/>
        <v>2.4</v>
      </c>
      <c r="P635" s="141" t="s">
        <v>285</v>
      </c>
      <c r="Q635" s="237">
        <v>13.1</v>
      </c>
      <c r="R635" s="111">
        <v>48.56</v>
      </c>
      <c r="S635" s="111">
        <v>38.380000000000003</v>
      </c>
      <c r="T635" s="111">
        <v>10.17</v>
      </c>
      <c r="U635" s="188"/>
      <c r="V635" s="143"/>
      <c r="W635" s="194"/>
      <c r="X635" s="143"/>
      <c r="Y635" s="143"/>
      <c r="Z635" s="143"/>
      <c r="AA635" s="143"/>
      <c r="AB635" s="143"/>
      <c r="AC635" s="143"/>
      <c r="AD635" s="143"/>
      <c r="AE635" s="143"/>
      <c r="AF635" s="143"/>
      <c r="AG635" s="143"/>
      <c r="AH635" s="143"/>
      <c r="AI635" s="143"/>
      <c r="AJ635" s="143"/>
      <c r="AK635" s="143"/>
      <c r="AL635" s="143"/>
      <c r="AM635" s="143"/>
      <c r="AN635" s="143"/>
      <c r="AO635" s="143">
        <v>72.64</v>
      </c>
      <c r="AP635" s="143"/>
      <c r="AQ635" s="224"/>
      <c r="AR635" s="224"/>
      <c r="AS635" s="143"/>
      <c r="AT635" s="143"/>
      <c r="AU635" s="143"/>
      <c r="AV635" s="143"/>
      <c r="AW635" s="188"/>
      <c r="AX635" s="111"/>
      <c r="AY635" s="194"/>
      <c r="AZ635" s="143"/>
      <c r="BA635" s="143"/>
      <c r="BB635" s="143"/>
      <c r="BC635" s="143"/>
      <c r="BD635" s="143"/>
      <c r="BE635" s="194"/>
      <c r="BF635" s="143"/>
      <c r="BG635" s="143"/>
      <c r="BH635" s="143"/>
      <c r="BI635" s="111"/>
      <c r="BJ635" s="143"/>
      <c r="BK635" s="143"/>
      <c r="BL635" s="143"/>
      <c r="BM635" s="143"/>
      <c r="BN635" s="143"/>
      <c r="BO635" s="143"/>
      <c r="BP635" s="143"/>
      <c r="BQ635" s="143"/>
      <c r="BR635" s="143"/>
      <c r="BS635" s="143"/>
      <c r="BT635" s="143"/>
      <c r="BU635" s="135">
        <f>VLOOKUP(D635,EXPLORACION!$A$2:$P$529,15,FALSE)</f>
        <v>4960480.2591000004</v>
      </c>
      <c r="BV635" s="135">
        <f>VLOOKUP(D635,EXPLORACION!$A$2:$P$529,16,FALSE)</f>
        <v>2169978.034</v>
      </c>
    </row>
    <row r="636" spans="1:74" s="123" customFormat="1" hidden="1">
      <c r="A636" s="130" t="str">
        <f t="shared" si="106"/>
        <v>LSG20P4E2M2.8</v>
      </c>
      <c r="B636" s="130" t="str">
        <f t="shared" si="107"/>
        <v>LSG20P4E2.5</v>
      </c>
      <c r="C636" s="130" t="str">
        <f t="shared" si="108"/>
        <v>LSG20P4M2.8</v>
      </c>
      <c r="D636" s="130" t="str">
        <f t="shared" si="97"/>
        <v>LSG20P4</v>
      </c>
      <c r="E636" s="130" t="str">
        <f t="shared" si="98"/>
        <v>LSG20</v>
      </c>
      <c r="F636" s="111" t="s">
        <v>588</v>
      </c>
      <c r="G636" s="111">
        <v>20</v>
      </c>
      <c r="H636" s="111">
        <v>4</v>
      </c>
      <c r="I636" s="111" t="s">
        <v>8</v>
      </c>
      <c r="J636" s="111">
        <v>2</v>
      </c>
      <c r="K636" s="111">
        <f t="shared" si="105"/>
        <v>6</v>
      </c>
      <c r="L636" s="111"/>
      <c r="M636" s="137">
        <v>2.5</v>
      </c>
      <c r="N636" s="133">
        <v>3.0999999999999996</v>
      </c>
      <c r="O636" s="137">
        <f t="shared" si="99"/>
        <v>2.8</v>
      </c>
      <c r="P636" s="141" t="s">
        <v>285</v>
      </c>
      <c r="Q636" s="237">
        <v>11.8</v>
      </c>
      <c r="R636" s="111"/>
      <c r="S636" s="111"/>
      <c r="T636" s="111"/>
      <c r="U636" s="188"/>
      <c r="V636" s="143"/>
      <c r="W636" s="194"/>
      <c r="X636" s="143"/>
      <c r="Y636" s="143"/>
      <c r="Z636" s="143"/>
      <c r="AA636" s="143"/>
      <c r="AB636" s="143"/>
      <c r="AC636" s="143"/>
      <c r="AD636" s="143"/>
      <c r="AE636" s="143"/>
      <c r="AF636" s="143"/>
      <c r="AG636" s="143"/>
      <c r="AH636" s="143"/>
      <c r="AI636" s="143"/>
      <c r="AJ636" s="143"/>
      <c r="AK636" s="143"/>
      <c r="AL636" s="143"/>
      <c r="AM636" s="143"/>
      <c r="AN636" s="143"/>
      <c r="AO636" s="143"/>
      <c r="AP636" s="143"/>
      <c r="AQ636" s="224"/>
      <c r="AR636" s="224"/>
      <c r="AS636" s="143"/>
      <c r="AT636" s="143"/>
      <c r="AU636" s="143"/>
      <c r="AV636" s="143"/>
      <c r="AW636" s="188"/>
      <c r="AX636" s="111"/>
      <c r="AY636" s="194"/>
      <c r="AZ636" s="143"/>
      <c r="BA636" s="143"/>
      <c r="BB636" s="143"/>
      <c r="BC636" s="143"/>
      <c r="BD636" s="143"/>
      <c r="BE636" s="194"/>
      <c r="BF636" s="143"/>
      <c r="BG636" s="143"/>
      <c r="BH636" s="143"/>
      <c r="BI636" s="111"/>
      <c r="BJ636" s="143"/>
      <c r="BK636" s="143"/>
      <c r="BL636" s="143"/>
      <c r="BM636" s="143"/>
      <c r="BN636" s="143"/>
      <c r="BO636" s="143"/>
      <c r="BP636" s="143"/>
      <c r="BQ636" s="143"/>
      <c r="BR636" s="143"/>
      <c r="BS636" s="143"/>
      <c r="BT636" s="143"/>
      <c r="BU636" s="135">
        <f>VLOOKUP(D636,EXPLORACION!$A$2:$P$529,15,FALSE)</f>
        <v>4960480.2591000004</v>
      </c>
      <c r="BV636" s="135">
        <f>VLOOKUP(D636,EXPLORACION!$A$2:$P$529,16,FALSE)</f>
        <v>2169978.034</v>
      </c>
    </row>
    <row r="637" spans="1:74" s="123" customFormat="1" hidden="1">
      <c r="A637" s="130" t="str">
        <f t="shared" si="106"/>
        <v>LSG20P4E2M3.6</v>
      </c>
      <c r="B637" s="130" t="str">
        <f t="shared" si="107"/>
        <v>LSG20P4E3.3</v>
      </c>
      <c r="C637" s="130" t="str">
        <f t="shared" si="108"/>
        <v>LSG20P4M3.6</v>
      </c>
      <c r="D637" s="130" t="str">
        <f t="shared" si="97"/>
        <v>LSG20P4</v>
      </c>
      <c r="E637" s="130" t="str">
        <f t="shared" si="98"/>
        <v>LSG20</v>
      </c>
      <c r="F637" s="111" t="s">
        <v>588</v>
      </c>
      <c r="G637" s="111">
        <v>20</v>
      </c>
      <c r="H637" s="111">
        <v>4</v>
      </c>
      <c r="I637" s="111" t="s">
        <v>8</v>
      </c>
      <c r="J637" s="111">
        <v>2</v>
      </c>
      <c r="K637" s="111">
        <f t="shared" si="105"/>
        <v>7</v>
      </c>
      <c r="L637" s="111"/>
      <c r="M637" s="137">
        <v>3.3</v>
      </c>
      <c r="N637" s="133">
        <v>3.8999999999999995</v>
      </c>
      <c r="O637" s="137">
        <f t="shared" si="99"/>
        <v>3.5999999999999996</v>
      </c>
      <c r="P637" s="141" t="s">
        <v>285</v>
      </c>
      <c r="Q637" s="237">
        <v>1.67</v>
      </c>
      <c r="R637" s="111"/>
      <c r="S637" s="111"/>
      <c r="T637" s="111"/>
      <c r="U637" s="188"/>
      <c r="V637" s="143"/>
      <c r="W637" s="194"/>
      <c r="X637" s="143"/>
      <c r="Y637" s="143"/>
      <c r="Z637" s="143"/>
      <c r="AA637" s="143"/>
      <c r="AB637" s="143"/>
      <c r="AC637" s="143"/>
      <c r="AD637" s="143"/>
      <c r="AE637" s="143"/>
      <c r="AF637" s="143"/>
      <c r="AG637" s="143"/>
      <c r="AH637" s="143"/>
      <c r="AI637" s="143"/>
      <c r="AJ637" s="143"/>
      <c r="AK637" s="143"/>
      <c r="AL637" s="143"/>
      <c r="AM637" s="143"/>
      <c r="AN637" s="143"/>
      <c r="AO637" s="143"/>
      <c r="AP637" s="143"/>
      <c r="AQ637" s="224"/>
      <c r="AR637" s="224"/>
      <c r="AS637" s="143"/>
      <c r="AT637" s="143"/>
      <c r="AU637" s="143"/>
      <c r="AV637" s="143"/>
      <c r="AW637" s="188"/>
      <c r="AX637" s="111"/>
      <c r="AY637" s="194"/>
      <c r="AZ637" s="143"/>
      <c r="BA637" s="143"/>
      <c r="BB637" s="143"/>
      <c r="BC637" s="143"/>
      <c r="BD637" s="143"/>
      <c r="BE637" s="194"/>
      <c r="BF637" s="143"/>
      <c r="BG637" s="143"/>
      <c r="BH637" s="143"/>
      <c r="BI637" s="111"/>
      <c r="BJ637" s="143"/>
      <c r="BK637" s="143"/>
      <c r="BL637" s="143"/>
      <c r="BM637" s="143"/>
      <c r="BN637" s="143"/>
      <c r="BO637" s="143"/>
      <c r="BP637" s="143"/>
      <c r="BQ637" s="143"/>
      <c r="BR637" s="143"/>
      <c r="BS637" s="143"/>
      <c r="BT637" s="143"/>
      <c r="BU637" s="135">
        <f>VLOOKUP(D637,EXPLORACION!$A$2:$P$529,15,FALSE)</f>
        <v>4960480.2591000004</v>
      </c>
      <c r="BV637" s="135">
        <f>VLOOKUP(D637,EXPLORACION!$A$2:$P$529,16,FALSE)</f>
        <v>2169978.034</v>
      </c>
    </row>
    <row r="638" spans="1:74" s="123" customFormat="1" hidden="1">
      <c r="A638" s="130" t="str">
        <f t="shared" si="106"/>
        <v>LSG20P4E2M4</v>
      </c>
      <c r="B638" s="130" t="str">
        <f t="shared" si="107"/>
        <v>LSG20P4E3.7</v>
      </c>
      <c r="C638" s="130" t="str">
        <f t="shared" si="108"/>
        <v>LSG20P4M4</v>
      </c>
      <c r="D638" s="130" t="str">
        <f t="shared" si="97"/>
        <v>LSG20P4</v>
      </c>
      <c r="E638" s="130" t="str">
        <f t="shared" si="98"/>
        <v>LSG20</v>
      </c>
      <c r="F638" s="111" t="s">
        <v>588</v>
      </c>
      <c r="G638" s="111">
        <v>20</v>
      </c>
      <c r="H638" s="111">
        <v>4</v>
      </c>
      <c r="I638" s="111" t="s">
        <v>8</v>
      </c>
      <c r="J638" s="111">
        <v>2</v>
      </c>
      <c r="K638" s="111">
        <f t="shared" si="105"/>
        <v>8</v>
      </c>
      <c r="L638" s="111"/>
      <c r="M638" s="137">
        <v>3.6999999999999997</v>
      </c>
      <c r="N638" s="133">
        <v>4.3</v>
      </c>
      <c r="O638" s="137">
        <f t="shared" si="99"/>
        <v>4</v>
      </c>
      <c r="P638" s="141" t="s">
        <v>285</v>
      </c>
      <c r="Q638" s="237">
        <v>11.6</v>
      </c>
      <c r="R638" s="111"/>
      <c r="S638" s="111"/>
      <c r="T638" s="111"/>
      <c r="U638" s="188"/>
      <c r="V638" s="143"/>
      <c r="W638" s="194"/>
      <c r="X638" s="143"/>
      <c r="Y638" s="143"/>
      <c r="Z638" s="143"/>
      <c r="AA638" s="143"/>
      <c r="AB638" s="143"/>
      <c r="AC638" s="143"/>
      <c r="AD638" s="143"/>
      <c r="AE638" s="143"/>
      <c r="AF638" s="143"/>
      <c r="AG638" s="143"/>
      <c r="AH638" s="143"/>
      <c r="AI638" s="143"/>
      <c r="AJ638" s="143"/>
      <c r="AK638" s="143"/>
      <c r="AL638" s="143"/>
      <c r="AM638" s="143"/>
      <c r="AN638" s="143"/>
      <c r="AO638" s="143"/>
      <c r="AP638" s="143"/>
      <c r="AQ638" s="224"/>
      <c r="AR638" s="224"/>
      <c r="AS638" s="143"/>
      <c r="AT638" s="143"/>
      <c r="AU638" s="143"/>
      <c r="AV638" s="143"/>
      <c r="AW638" s="188"/>
      <c r="AX638" s="111"/>
      <c r="AY638" s="194"/>
      <c r="AZ638" s="143"/>
      <c r="BA638" s="143"/>
      <c r="BB638" s="143"/>
      <c r="BC638" s="143"/>
      <c r="BD638" s="143"/>
      <c r="BE638" s="194"/>
      <c r="BF638" s="143"/>
      <c r="BG638" s="143"/>
      <c r="BH638" s="143"/>
      <c r="BI638" s="111"/>
      <c r="BJ638" s="143"/>
      <c r="BK638" s="143"/>
      <c r="BL638" s="143"/>
      <c r="BM638" s="143"/>
      <c r="BN638" s="143"/>
      <c r="BO638" s="143"/>
      <c r="BP638" s="143"/>
      <c r="BQ638" s="143"/>
      <c r="BR638" s="143"/>
      <c r="BS638" s="143"/>
      <c r="BT638" s="143"/>
      <c r="BU638" s="135">
        <f>VLOOKUP(D638,EXPLORACION!$A$2:$P$529,15,FALSE)</f>
        <v>4960480.2591000004</v>
      </c>
      <c r="BV638" s="135">
        <f>VLOOKUP(D638,EXPLORACION!$A$2:$P$529,16,FALSE)</f>
        <v>2169978.034</v>
      </c>
    </row>
    <row r="639" spans="1:74" s="123" customFormat="1" hidden="1">
      <c r="A639" s="130" t="str">
        <f t="shared" si="106"/>
        <v>LSG20P4E3M4.4</v>
      </c>
      <c r="B639" s="130" t="str">
        <f t="shared" si="107"/>
        <v>LSG20P4E4.1</v>
      </c>
      <c r="C639" s="130" t="str">
        <f t="shared" si="108"/>
        <v>LSG20P4M4.4</v>
      </c>
      <c r="D639" s="130" t="str">
        <f t="shared" si="97"/>
        <v>LSG20P4</v>
      </c>
      <c r="E639" s="130" t="str">
        <f t="shared" si="98"/>
        <v>LSG20</v>
      </c>
      <c r="F639" s="111" t="s">
        <v>588</v>
      </c>
      <c r="G639" s="111">
        <v>20</v>
      </c>
      <c r="H639" s="111">
        <v>4</v>
      </c>
      <c r="I639" s="111" t="s">
        <v>8</v>
      </c>
      <c r="J639" s="111">
        <v>3</v>
      </c>
      <c r="K639" s="111">
        <f t="shared" si="105"/>
        <v>9</v>
      </c>
      <c r="L639" s="111"/>
      <c r="M639" s="137">
        <v>4.0999999999999996</v>
      </c>
      <c r="N639" s="133">
        <v>4.6999999999999993</v>
      </c>
      <c r="O639" s="137">
        <f t="shared" si="99"/>
        <v>4.3999999999999995</v>
      </c>
      <c r="P639" s="141" t="s">
        <v>594</v>
      </c>
      <c r="Q639" s="237">
        <v>9.18</v>
      </c>
      <c r="R639" s="111"/>
      <c r="S639" s="111"/>
      <c r="T639" s="111"/>
      <c r="U639" s="188"/>
      <c r="V639" s="143"/>
      <c r="W639" s="194"/>
      <c r="X639" s="143"/>
      <c r="Y639" s="143"/>
      <c r="Z639" s="143"/>
      <c r="AA639" s="143"/>
      <c r="AB639" s="143"/>
      <c r="AC639" s="143"/>
      <c r="AD639" s="143"/>
      <c r="AE639" s="143"/>
      <c r="AF639" s="143"/>
      <c r="AG639" s="143"/>
      <c r="AH639" s="143"/>
      <c r="AI639" s="143"/>
      <c r="AJ639" s="143"/>
      <c r="AK639" s="143"/>
      <c r="AL639" s="143"/>
      <c r="AM639" s="143"/>
      <c r="AN639" s="143"/>
      <c r="AO639" s="143"/>
      <c r="AP639" s="143"/>
      <c r="AQ639" s="224"/>
      <c r="AR639" s="224"/>
      <c r="AS639" s="143"/>
      <c r="AT639" s="143"/>
      <c r="AU639" s="143"/>
      <c r="AV639" s="143"/>
      <c r="AW639" s="188"/>
      <c r="AX639" s="111"/>
      <c r="AY639" s="194"/>
      <c r="AZ639" s="143"/>
      <c r="BA639" s="143"/>
      <c r="BB639" s="143"/>
      <c r="BC639" s="143"/>
      <c r="BD639" s="143"/>
      <c r="BE639" s="194"/>
      <c r="BF639" s="143"/>
      <c r="BG639" s="143"/>
      <c r="BH639" s="143"/>
      <c r="BI639" s="111"/>
      <c r="BJ639" s="143"/>
      <c r="BK639" s="143"/>
      <c r="BL639" s="143"/>
      <c r="BM639" s="143"/>
      <c r="BN639" s="143"/>
      <c r="BO639" s="143"/>
      <c r="BP639" s="143"/>
      <c r="BQ639" s="143"/>
      <c r="BR639" s="143"/>
      <c r="BS639" s="143"/>
      <c r="BT639" s="143"/>
      <c r="BU639" s="135">
        <f>VLOOKUP(D639,EXPLORACION!$A$2:$P$529,15,FALSE)</f>
        <v>4960480.2591000004</v>
      </c>
      <c r="BV639" s="135">
        <f>VLOOKUP(D639,EXPLORACION!$A$2:$P$529,16,FALSE)</f>
        <v>2169978.034</v>
      </c>
    </row>
    <row r="640" spans="1:74" s="123" customFormat="1" hidden="1">
      <c r="A640" s="130" t="str">
        <f t="shared" si="106"/>
        <v>LSG20P4E3M4.8</v>
      </c>
      <c r="B640" s="130" t="str">
        <f t="shared" si="107"/>
        <v>LSG20P4E4.5</v>
      </c>
      <c r="C640" s="130" t="str">
        <f t="shared" si="108"/>
        <v>LSG20P4M4.8</v>
      </c>
      <c r="D640" s="130" t="str">
        <f t="shared" si="97"/>
        <v>LSG20P4</v>
      </c>
      <c r="E640" s="130" t="str">
        <f t="shared" si="98"/>
        <v>LSG20</v>
      </c>
      <c r="F640" s="111" t="s">
        <v>588</v>
      </c>
      <c r="G640" s="111">
        <v>20</v>
      </c>
      <c r="H640" s="111">
        <v>4</v>
      </c>
      <c r="I640" s="111" t="s">
        <v>8</v>
      </c>
      <c r="J640" s="111">
        <v>3</v>
      </c>
      <c r="K640" s="111">
        <f t="shared" si="105"/>
        <v>10</v>
      </c>
      <c r="L640" s="111"/>
      <c r="M640" s="137">
        <v>4.5</v>
      </c>
      <c r="N640" s="133">
        <v>5.0999999999999996</v>
      </c>
      <c r="O640" s="137">
        <f t="shared" si="99"/>
        <v>4.8</v>
      </c>
      <c r="P640" s="141" t="s">
        <v>594</v>
      </c>
      <c r="Q640" s="237">
        <v>11.24</v>
      </c>
      <c r="R640" s="111"/>
      <c r="S640" s="111"/>
      <c r="T640" s="111"/>
      <c r="U640" s="188"/>
      <c r="V640" s="143"/>
      <c r="W640" s="194"/>
      <c r="X640" s="143"/>
      <c r="Y640" s="143"/>
      <c r="Z640" s="143"/>
      <c r="AA640" s="143"/>
      <c r="AB640" s="143"/>
      <c r="AC640" s="143"/>
      <c r="AD640" s="143"/>
      <c r="AE640" s="143"/>
      <c r="AF640" s="143"/>
      <c r="AG640" s="143"/>
      <c r="AH640" s="143"/>
      <c r="AI640" s="143"/>
      <c r="AJ640" s="143"/>
      <c r="AK640" s="143"/>
      <c r="AL640" s="143"/>
      <c r="AM640" s="143"/>
      <c r="AN640" s="143"/>
      <c r="AO640" s="143"/>
      <c r="AP640" s="143"/>
      <c r="AQ640" s="224"/>
      <c r="AR640" s="224"/>
      <c r="AS640" s="143"/>
      <c r="AT640" s="143"/>
      <c r="AU640" s="143"/>
      <c r="AV640" s="143"/>
      <c r="AW640" s="188"/>
      <c r="AX640" s="111"/>
      <c r="AY640" s="194"/>
      <c r="AZ640" s="143"/>
      <c r="BA640" s="143"/>
      <c r="BB640" s="143"/>
      <c r="BC640" s="143"/>
      <c r="BD640" s="143"/>
      <c r="BE640" s="194"/>
      <c r="BF640" s="143"/>
      <c r="BG640" s="143"/>
      <c r="BH640" s="143"/>
      <c r="BI640" s="111"/>
      <c r="BJ640" s="143"/>
      <c r="BK640" s="143"/>
      <c r="BL640" s="143"/>
      <c r="BM640" s="143"/>
      <c r="BN640" s="143"/>
      <c r="BO640" s="143"/>
      <c r="BP640" s="143"/>
      <c r="BQ640" s="143"/>
      <c r="BR640" s="143"/>
      <c r="BS640" s="143"/>
      <c r="BT640" s="143"/>
      <c r="BU640" s="135">
        <f>VLOOKUP(D640,EXPLORACION!$A$2:$P$529,15,FALSE)</f>
        <v>4960480.2591000004</v>
      </c>
      <c r="BV640" s="135">
        <f>VLOOKUP(D640,EXPLORACION!$A$2:$P$529,16,FALSE)</f>
        <v>2169978.034</v>
      </c>
    </row>
    <row r="641" spans="1:74" s="123" customFormat="1" hidden="1">
      <c r="A641" s="130" t="str">
        <f t="shared" si="106"/>
        <v>LSG20P4E3M5.6</v>
      </c>
      <c r="B641" s="130" t="str">
        <f t="shared" si="107"/>
        <v>LSG20P4E5.3</v>
      </c>
      <c r="C641" s="130" t="str">
        <f t="shared" si="108"/>
        <v>LSG20P4M5.6</v>
      </c>
      <c r="D641" s="130" t="str">
        <f t="shared" si="97"/>
        <v>LSG20P4</v>
      </c>
      <c r="E641" s="130" t="str">
        <f t="shared" si="98"/>
        <v>LSG20</v>
      </c>
      <c r="F641" s="111" t="s">
        <v>588</v>
      </c>
      <c r="G641" s="111">
        <v>20</v>
      </c>
      <c r="H641" s="111">
        <v>4</v>
      </c>
      <c r="I641" s="111" t="s">
        <v>8</v>
      </c>
      <c r="J641" s="111">
        <v>3</v>
      </c>
      <c r="K641" s="111">
        <f t="shared" si="105"/>
        <v>11</v>
      </c>
      <c r="L641" s="111"/>
      <c r="M641" s="137">
        <v>5.3000000000000007</v>
      </c>
      <c r="N641" s="133">
        <v>5.9</v>
      </c>
      <c r="O641" s="137">
        <f t="shared" si="99"/>
        <v>5.6000000000000005</v>
      </c>
      <c r="P641" s="141" t="s">
        <v>594</v>
      </c>
      <c r="Q641" s="237">
        <v>11.94</v>
      </c>
      <c r="R641" s="111">
        <v>43.13</v>
      </c>
      <c r="S641" s="111">
        <v>31.88</v>
      </c>
      <c r="T641" s="111">
        <v>11.25</v>
      </c>
      <c r="U641" s="188"/>
      <c r="V641" s="143"/>
      <c r="W641" s="194"/>
      <c r="X641" s="143"/>
      <c r="Y641" s="143"/>
      <c r="Z641" s="143"/>
      <c r="AA641" s="143"/>
      <c r="AB641" s="143"/>
      <c r="AC641" s="143"/>
      <c r="AD641" s="143"/>
      <c r="AE641" s="143"/>
      <c r="AF641" s="143"/>
      <c r="AG641" s="143"/>
      <c r="AH641" s="143"/>
      <c r="AI641" s="143"/>
      <c r="AJ641" s="143"/>
      <c r="AK641" s="143"/>
      <c r="AL641" s="143"/>
      <c r="AM641" s="143"/>
      <c r="AN641" s="143"/>
      <c r="AO641" s="143">
        <v>45.71</v>
      </c>
      <c r="AP641" s="143"/>
      <c r="AQ641" s="224"/>
      <c r="AR641" s="224"/>
      <c r="AS641" s="143"/>
      <c r="AT641" s="143"/>
      <c r="AU641" s="143"/>
      <c r="AV641" s="143"/>
      <c r="AW641" s="188"/>
      <c r="AX641" s="111"/>
      <c r="AY641" s="194"/>
      <c r="AZ641" s="143"/>
      <c r="BA641" s="143"/>
      <c r="BB641" s="143"/>
      <c r="BC641" s="143"/>
      <c r="BD641" s="143"/>
      <c r="BE641" s="194"/>
      <c r="BF641" s="143"/>
      <c r="BG641" s="143"/>
      <c r="BH641" s="143"/>
      <c r="BI641" s="111"/>
      <c r="BJ641" s="143"/>
      <c r="BK641" s="143"/>
      <c r="BL641" s="143"/>
      <c r="BM641" s="143"/>
      <c r="BN641" s="143"/>
      <c r="BO641" s="143"/>
      <c r="BP641" s="143"/>
      <c r="BQ641" s="143"/>
      <c r="BR641" s="143"/>
      <c r="BS641" s="143"/>
      <c r="BT641" s="143"/>
      <c r="BU641" s="135">
        <f>VLOOKUP(D641,EXPLORACION!$A$2:$P$529,15,FALSE)</f>
        <v>4960480.2591000004</v>
      </c>
      <c r="BV641" s="135">
        <f>VLOOKUP(D641,EXPLORACION!$A$2:$P$529,16,FALSE)</f>
        <v>2169978.034</v>
      </c>
    </row>
    <row r="642" spans="1:74" s="123" customFormat="1" hidden="1">
      <c r="A642" s="130" t="str">
        <f t="shared" si="106"/>
        <v>LSG20P4E3M6</v>
      </c>
      <c r="B642" s="130" t="str">
        <f t="shared" si="107"/>
        <v>LSG20P4E5.7</v>
      </c>
      <c r="C642" s="130" t="str">
        <f t="shared" si="108"/>
        <v>LSG20P4M6</v>
      </c>
      <c r="D642" s="130" t="str">
        <f t="shared" ref="D642:D666" si="109">CONCATENATE(F642,G642,I642,H642)</f>
        <v>LSG20P4</v>
      </c>
      <c r="E642" s="130" t="str">
        <f t="shared" ref="E642:E666" si="110">CONCATENATE(F642,G642)</f>
        <v>LSG20</v>
      </c>
      <c r="F642" s="111" t="s">
        <v>588</v>
      </c>
      <c r="G642" s="111">
        <v>20</v>
      </c>
      <c r="H642" s="111">
        <v>4</v>
      </c>
      <c r="I642" s="111" t="s">
        <v>8</v>
      </c>
      <c r="J642" s="111">
        <v>3</v>
      </c>
      <c r="K642" s="111">
        <f t="shared" si="105"/>
        <v>12</v>
      </c>
      <c r="L642" s="111"/>
      <c r="M642" s="137">
        <v>5.7000000000000011</v>
      </c>
      <c r="N642" s="133">
        <v>6.3000000000000007</v>
      </c>
      <c r="O642" s="137">
        <f t="shared" ref="O642:O674" si="111">AVERAGE(M642:N642)</f>
        <v>6.0000000000000009</v>
      </c>
      <c r="P642" s="141" t="s">
        <v>594</v>
      </c>
      <c r="Q642" s="237">
        <v>12.21</v>
      </c>
      <c r="R642" s="111"/>
      <c r="S642" s="111"/>
      <c r="T642" s="111"/>
      <c r="U642" s="188"/>
      <c r="V642" s="143"/>
      <c r="W642" s="194"/>
      <c r="X642" s="143"/>
      <c r="Y642" s="143"/>
      <c r="Z642" s="143"/>
      <c r="AA642" s="143"/>
      <c r="AB642" s="143"/>
      <c r="AC642" s="143"/>
      <c r="AD642" s="143"/>
      <c r="AE642" s="143"/>
      <c r="AF642" s="143"/>
      <c r="AG642" s="143"/>
      <c r="AH642" s="143"/>
      <c r="AI642" s="143"/>
      <c r="AJ642" s="143"/>
      <c r="AK642" s="143"/>
      <c r="AL642" s="143"/>
      <c r="AM642" s="143"/>
      <c r="AN642" s="143"/>
      <c r="AO642" s="143"/>
      <c r="AP642" s="143"/>
      <c r="AQ642" s="224"/>
      <c r="AR642" s="224"/>
      <c r="AS642" s="143"/>
      <c r="AT642" s="143"/>
      <c r="AU642" s="143"/>
      <c r="AV642" s="143"/>
      <c r="AW642" s="188"/>
      <c r="AX642" s="111"/>
      <c r="AY642" s="194"/>
      <c r="AZ642" s="143"/>
      <c r="BA642" s="143"/>
      <c r="BB642" s="143"/>
      <c r="BC642" s="143"/>
      <c r="BD642" s="143"/>
      <c r="BE642" s="194"/>
      <c r="BF642" s="143"/>
      <c r="BG642" s="143"/>
      <c r="BH642" s="143"/>
      <c r="BI642" s="111"/>
      <c r="BJ642" s="143"/>
      <c r="BK642" s="143"/>
      <c r="BL642" s="143"/>
      <c r="BM642" s="143"/>
      <c r="BN642" s="143"/>
      <c r="BO642" s="143"/>
      <c r="BP642" s="143"/>
      <c r="BQ642" s="143"/>
      <c r="BR642" s="143"/>
      <c r="BS642" s="143"/>
      <c r="BT642" s="143"/>
      <c r="BU642" s="135">
        <f>VLOOKUP(D642,EXPLORACION!$A$2:$P$529,15,FALSE)</f>
        <v>4960480.2591000004</v>
      </c>
      <c r="BV642" s="135">
        <f>VLOOKUP(D642,EXPLORACION!$A$2:$P$529,16,FALSE)</f>
        <v>2169978.034</v>
      </c>
    </row>
    <row r="643" spans="1:74" s="123" customFormat="1" hidden="1">
      <c r="A643" s="130" t="str">
        <f t="shared" si="106"/>
        <v>LSG20P4E3M6.8</v>
      </c>
      <c r="B643" s="130" t="str">
        <f t="shared" si="107"/>
        <v>LSG20P4E6.5</v>
      </c>
      <c r="C643" s="130" t="str">
        <f t="shared" si="108"/>
        <v>LSG20P4M6.8</v>
      </c>
      <c r="D643" s="130" t="str">
        <f t="shared" si="109"/>
        <v>LSG20P4</v>
      </c>
      <c r="E643" s="130" t="str">
        <f t="shared" si="110"/>
        <v>LSG20</v>
      </c>
      <c r="F643" s="111" t="s">
        <v>588</v>
      </c>
      <c r="G643" s="111">
        <v>20</v>
      </c>
      <c r="H643" s="111">
        <v>4</v>
      </c>
      <c r="I643" s="111" t="s">
        <v>8</v>
      </c>
      <c r="J643" s="111">
        <v>3</v>
      </c>
      <c r="K643" s="111">
        <f t="shared" si="105"/>
        <v>13</v>
      </c>
      <c r="L643" s="111"/>
      <c r="M643" s="137">
        <v>6.5</v>
      </c>
      <c r="N643" s="133">
        <v>7.1</v>
      </c>
      <c r="O643" s="137">
        <f t="shared" si="111"/>
        <v>6.8</v>
      </c>
      <c r="P643" s="141" t="s">
        <v>594</v>
      </c>
      <c r="Q643" s="237">
        <v>10.83</v>
      </c>
      <c r="R643" s="111"/>
      <c r="S643" s="111"/>
      <c r="T643" s="111"/>
      <c r="U643" s="188"/>
      <c r="V643" s="143"/>
      <c r="W643" s="194"/>
      <c r="X643" s="143"/>
      <c r="Y643" s="143"/>
      <c r="Z643" s="143"/>
      <c r="AA643" s="143"/>
      <c r="AB643" s="143"/>
      <c r="AC643" s="143"/>
      <c r="AD643" s="143"/>
      <c r="AE643" s="143"/>
      <c r="AF643" s="143"/>
      <c r="AG643" s="143"/>
      <c r="AH643" s="143"/>
      <c r="AI643" s="143"/>
      <c r="AJ643" s="143"/>
      <c r="AK643" s="143"/>
      <c r="AL643" s="143"/>
      <c r="AM643" s="143"/>
      <c r="AN643" s="143"/>
      <c r="AO643" s="143"/>
      <c r="AP643" s="143"/>
      <c r="AQ643" s="224"/>
      <c r="AR643" s="224"/>
      <c r="AS643" s="143"/>
      <c r="AT643" s="143"/>
      <c r="AU643" s="143"/>
      <c r="AV643" s="143"/>
      <c r="AW643" s="188"/>
      <c r="AX643" s="111"/>
      <c r="AY643" s="194"/>
      <c r="AZ643" s="143"/>
      <c r="BA643" s="143"/>
      <c r="BB643" s="143"/>
      <c r="BC643" s="143"/>
      <c r="BD643" s="143"/>
      <c r="BE643" s="194"/>
      <c r="BF643" s="143"/>
      <c r="BG643" s="143"/>
      <c r="BH643" s="143"/>
      <c r="BI643" s="111"/>
      <c r="BJ643" s="143"/>
      <c r="BK643" s="143"/>
      <c r="BL643" s="143"/>
      <c r="BM643" s="143"/>
      <c r="BN643" s="143"/>
      <c r="BO643" s="143"/>
      <c r="BP643" s="143"/>
      <c r="BQ643" s="143"/>
      <c r="BR643" s="143"/>
      <c r="BS643" s="143"/>
      <c r="BT643" s="143"/>
      <c r="BU643" s="135">
        <f>VLOOKUP(D643,EXPLORACION!$A$2:$P$529,15,FALSE)</f>
        <v>4960480.2591000004</v>
      </c>
      <c r="BV643" s="135">
        <f>VLOOKUP(D643,EXPLORACION!$A$2:$P$529,16,FALSE)</f>
        <v>2169978.034</v>
      </c>
    </row>
    <row r="644" spans="1:74" s="123" customFormat="1" hidden="1">
      <c r="A644" s="130" t="str">
        <f t="shared" si="106"/>
        <v>LSG20P4E4M8</v>
      </c>
      <c r="B644" s="130" t="str">
        <f t="shared" si="107"/>
        <v>LSG20P4E7.7</v>
      </c>
      <c r="C644" s="130" t="str">
        <f t="shared" si="108"/>
        <v>LSG20P4M8</v>
      </c>
      <c r="D644" s="130" t="str">
        <f t="shared" si="109"/>
        <v>LSG20P4</v>
      </c>
      <c r="E644" s="130" t="str">
        <f t="shared" si="110"/>
        <v>LSG20</v>
      </c>
      <c r="F644" s="111" t="s">
        <v>588</v>
      </c>
      <c r="G644" s="111">
        <v>20</v>
      </c>
      <c r="H644" s="111">
        <v>4</v>
      </c>
      <c r="I644" s="111" t="s">
        <v>8</v>
      </c>
      <c r="J644" s="111">
        <v>4</v>
      </c>
      <c r="K644" s="111">
        <f t="shared" si="105"/>
        <v>14</v>
      </c>
      <c r="L644" s="111"/>
      <c r="M644" s="137">
        <v>7.700000000000002</v>
      </c>
      <c r="N644" s="133">
        <v>8.3000000000000025</v>
      </c>
      <c r="O644" s="137">
        <f t="shared" si="111"/>
        <v>8.0000000000000018</v>
      </c>
      <c r="P644" s="141" t="s">
        <v>594</v>
      </c>
      <c r="Q644" s="237">
        <v>8.5500000000000007</v>
      </c>
      <c r="R644" s="111"/>
      <c r="S644" s="111"/>
      <c r="T644" s="111"/>
      <c r="U644" s="188"/>
      <c r="V644" s="143"/>
      <c r="W644" s="194"/>
      <c r="X644" s="143"/>
      <c r="Y644" s="143"/>
      <c r="Z644" s="143"/>
      <c r="AA644" s="143"/>
      <c r="AB644" s="143"/>
      <c r="AC644" s="143"/>
      <c r="AD644" s="143"/>
      <c r="AE644" s="143"/>
      <c r="AF644" s="143"/>
      <c r="AG644" s="143"/>
      <c r="AH644" s="143"/>
      <c r="AI644" s="143"/>
      <c r="AJ644" s="143"/>
      <c r="AK644" s="143"/>
      <c r="AL644" s="143"/>
      <c r="AM644" s="143"/>
      <c r="AN644" s="143"/>
      <c r="AO644" s="143"/>
      <c r="AP644" s="143"/>
      <c r="AQ644" s="224"/>
      <c r="AR644" s="224"/>
      <c r="AS644" s="143"/>
      <c r="AT644" s="143"/>
      <c r="AU644" s="143"/>
      <c r="AV644" s="143"/>
      <c r="AW644" s="188"/>
      <c r="AX644" s="111"/>
      <c r="AY644" s="194"/>
      <c r="AZ644" s="143"/>
      <c r="BA644" s="143"/>
      <c r="BB644" s="143"/>
      <c r="BC644" s="143"/>
      <c r="BD644" s="143"/>
      <c r="BE644" s="194"/>
      <c r="BF644" s="143"/>
      <c r="BG644" s="143"/>
      <c r="BH644" s="143"/>
      <c r="BI644" s="111"/>
      <c r="BJ644" s="143"/>
      <c r="BK644" s="143"/>
      <c r="BL644" s="143"/>
      <c r="BM644" s="143"/>
      <c r="BN644" s="143"/>
      <c r="BO644" s="143"/>
      <c r="BP644" s="143"/>
      <c r="BQ644" s="143"/>
      <c r="BR644" s="143"/>
      <c r="BS644" s="143"/>
      <c r="BT644" s="143"/>
      <c r="BU644" s="135">
        <f>VLOOKUP(D644,EXPLORACION!$A$2:$P$529,15,FALSE)</f>
        <v>4960480.2591000004</v>
      </c>
      <c r="BV644" s="135">
        <f>VLOOKUP(D644,EXPLORACION!$A$2:$P$529,16,FALSE)</f>
        <v>2169978.034</v>
      </c>
    </row>
    <row r="645" spans="1:74" s="123" customFormat="1" hidden="1">
      <c r="A645" s="130" t="str">
        <f t="shared" si="106"/>
        <v>LSG20P4E4M8.8</v>
      </c>
      <c r="B645" s="130" t="str">
        <f t="shared" si="107"/>
        <v>LSG20P4E8.5</v>
      </c>
      <c r="C645" s="130" t="str">
        <f t="shared" si="108"/>
        <v>LSG20P4M8.8</v>
      </c>
      <c r="D645" s="130" t="str">
        <f t="shared" si="109"/>
        <v>LSG20P4</v>
      </c>
      <c r="E645" s="130" t="str">
        <f t="shared" si="110"/>
        <v>LSG20</v>
      </c>
      <c r="F645" s="111" t="s">
        <v>588</v>
      </c>
      <c r="G645" s="111">
        <v>20</v>
      </c>
      <c r="H645" s="111">
        <v>4</v>
      </c>
      <c r="I645" s="111" t="s">
        <v>8</v>
      </c>
      <c r="J645" s="111">
        <v>4</v>
      </c>
      <c r="K645" s="111">
        <f t="shared" si="105"/>
        <v>15</v>
      </c>
      <c r="L645" s="111"/>
      <c r="M645" s="137">
        <v>8.5000000000000018</v>
      </c>
      <c r="N645" s="133">
        <v>9.1000000000000032</v>
      </c>
      <c r="O645" s="137">
        <f t="shared" si="111"/>
        <v>8.8000000000000025</v>
      </c>
      <c r="P645" s="141" t="s">
        <v>594</v>
      </c>
      <c r="Q645" s="237">
        <v>11.5</v>
      </c>
      <c r="R645" s="111"/>
      <c r="S645" s="111"/>
      <c r="T645" s="111"/>
      <c r="U645" s="188"/>
      <c r="V645" s="143"/>
      <c r="W645" s="194"/>
      <c r="X645" s="143"/>
      <c r="Y645" s="143"/>
      <c r="Z645" s="143"/>
      <c r="AA645" s="143"/>
      <c r="AB645" s="143"/>
      <c r="AC645" s="143"/>
      <c r="AD645" s="143"/>
      <c r="AE645" s="143"/>
      <c r="AF645" s="143"/>
      <c r="AG645" s="143"/>
      <c r="AH645" s="143"/>
      <c r="AI645" s="143"/>
      <c r="AJ645" s="143"/>
      <c r="AK645" s="143"/>
      <c r="AL645" s="143"/>
      <c r="AM645" s="143"/>
      <c r="AN645" s="143"/>
      <c r="AO645" s="143"/>
      <c r="AP645" s="143"/>
      <c r="AQ645" s="224"/>
      <c r="AR645" s="224"/>
      <c r="AS645" s="143"/>
      <c r="AT645" s="143"/>
      <c r="AU645" s="143"/>
      <c r="AV645" s="143"/>
      <c r="AW645" s="188"/>
      <c r="AX645" s="111"/>
      <c r="AY645" s="194"/>
      <c r="AZ645" s="143"/>
      <c r="BA645" s="143"/>
      <c r="BB645" s="143"/>
      <c r="BC645" s="143"/>
      <c r="BD645" s="143"/>
      <c r="BE645" s="194"/>
      <c r="BF645" s="143"/>
      <c r="BG645" s="143"/>
      <c r="BH645" s="143"/>
      <c r="BI645" s="111"/>
      <c r="BJ645" s="143"/>
      <c r="BK645" s="143"/>
      <c r="BL645" s="143"/>
      <c r="BM645" s="143"/>
      <c r="BN645" s="143"/>
      <c r="BO645" s="143"/>
      <c r="BP645" s="143"/>
      <c r="BQ645" s="143"/>
      <c r="BR645" s="143"/>
      <c r="BS645" s="143"/>
      <c r="BT645" s="143"/>
      <c r="BU645" s="135">
        <f>VLOOKUP(D645,EXPLORACION!$A$2:$P$529,15,FALSE)</f>
        <v>4960480.2591000004</v>
      </c>
      <c r="BV645" s="135">
        <f>VLOOKUP(D645,EXPLORACION!$A$2:$P$529,16,FALSE)</f>
        <v>2169978.034</v>
      </c>
    </row>
    <row r="646" spans="1:74" s="123" customFormat="1" hidden="1">
      <c r="A646" s="130" t="str">
        <f t="shared" si="106"/>
        <v>LSG20P4E4M10</v>
      </c>
      <c r="B646" s="130" t="str">
        <f t="shared" si="107"/>
        <v>LSG20P4E9.7</v>
      </c>
      <c r="C646" s="130" t="str">
        <f t="shared" si="108"/>
        <v>LSG20P4M10</v>
      </c>
      <c r="D646" s="130" t="str">
        <f t="shared" si="109"/>
        <v>LSG20P4</v>
      </c>
      <c r="E646" s="130" t="str">
        <f t="shared" si="110"/>
        <v>LSG20</v>
      </c>
      <c r="F646" s="111" t="s">
        <v>588</v>
      </c>
      <c r="G646" s="111">
        <v>20</v>
      </c>
      <c r="H646" s="111">
        <v>4</v>
      </c>
      <c r="I646" s="111" t="s">
        <v>8</v>
      </c>
      <c r="J646" s="111">
        <v>4</v>
      </c>
      <c r="K646" s="111">
        <f t="shared" si="105"/>
        <v>16</v>
      </c>
      <c r="L646" s="111"/>
      <c r="M646" s="137">
        <v>9.7000000000000028</v>
      </c>
      <c r="N646" s="133">
        <v>10.300000000000004</v>
      </c>
      <c r="O646" s="137">
        <f t="shared" si="111"/>
        <v>10.000000000000004</v>
      </c>
      <c r="P646" s="141" t="s">
        <v>594</v>
      </c>
      <c r="Q646" s="237">
        <v>9.66</v>
      </c>
      <c r="R646" s="111"/>
      <c r="S646" s="111"/>
      <c r="T646" s="111"/>
      <c r="U646" s="188"/>
      <c r="V646" s="143"/>
      <c r="W646" s="194"/>
      <c r="X646" s="143"/>
      <c r="Y646" s="143"/>
      <c r="Z646" s="143"/>
      <c r="AA646" s="143"/>
      <c r="AB646" s="143"/>
      <c r="AC646" s="143"/>
      <c r="AD646" s="143"/>
      <c r="AE646" s="143"/>
      <c r="AF646" s="143"/>
      <c r="AG646" s="143"/>
      <c r="AH646" s="143"/>
      <c r="AI646" s="143"/>
      <c r="AJ646" s="143"/>
      <c r="AK646" s="143"/>
      <c r="AL646" s="143"/>
      <c r="AM646" s="143"/>
      <c r="AN646" s="143"/>
      <c r="AO646" s="143"/>
      <c r="AP646" s="143"/>
      <c r="AQ646" s="224"/>
      <c r="AR646" s="224"/>
      <c r="AS646" s="143"/>
      <c r="AT646" s="143"/>
      <c r="AU646" s="143"/>
      <c r="AV646" s="143"/>
      <c r="AW646" s="188"/>
      <c r="AX646" s="111"/>
      <c r="AY646" s="194"/>
      <c r="AZ646" s="143"/>
      <c r="BA646" s="143"/>
      <c r="BB646" s="143"/>
      <c r="BC646" s="143"/>
      <c r="BD646" s="143"/>
      <c r="BE646" s="194"/>
      <c r="BF646" s="143"/>
      <c r="BG646" s="143"/>
      <c r="BH646" s="143"/>
      <c r="BI646" s="111"/>
      <c r="BJ646" s="143"/>
      <c r="BK646" s="143"/>
      <c r="BL646" s="143"/>
      <c r="BM646" s="143"/>
      <c r="BN646" s="143"/>
      <c r="BO646" s="143"/>
      <c r="BP646" s="143"/>
      <c r="BQ646" s="143"/>
      <c r="BR646" s="143"/>
      <c r="BS646" s="143"/>
      <c r="BT646" s="143"/>
      <c r="BU646" s="135">
        <f>VLOOKUP(D646,EXPLORACION!$A$2:$P$529,15,FALSE)</f>
        <v>4960480.2591000004</v>
      </c>
      <c r="BV646" s="135">
        <f>VLOOKUP(D646,EXPLORACION!$A$2:$P$529,16,FALSE)</f>
        <v>2169978.034</v>
      </c>
    </row>
    <row r="647" spans="1:74" s="123" customFormat="1" hidden="1">
      <c r="A647" s="130" t="str">
        <f t="shared" si="106"/>
        <v>LSG20P4E4M10.8</v>
      </c>
      <c r="B647" s="130" t="str">
        <f t="shared" si="107"/>
        <v>LSG20P4E10.5</v>
      </c>
      <c r="C647" s="130" t="str">
        <f t="shared" si="108"/>
        <v>LSG20P4M10.8</v>
      </c>
      <c r="D647" s="130" t="str">
        <f t="shared" si="109"/>
        <v>LSG20P4</v>
      </c>
      <c r="E647" s="130" t="str">
        <f t="shared" si="110"/>
        <v>LSG20</v>
      </c>
      <c r="F647" s="111" t="s">
        <v>588</v>
      </c>
      <c r="G647" s="111">
        <v>20</v>
      </c>
      <c r="H647" s="111">
        <v>4</v>
      </c>
      <c r="I647" s="111" t="s">
        <v>8</v>
      </c>
      <c r="J647" s="111">
        <v>4</v>
      </c>
      <c r="K647" s="111">
        <f t="shared" si="105"/>
        <v>17</v>
      </c>
      <c r="L647" s="111"/>
      <c r="M647" s="137">
        <v>10.500000000000004</v>
      </c>
      <c r="N647" s="133">
        <v>11.100000000000005</v>
      </c>
      <c r="O647" s="137">
        <f t="shared" si="111"/>
        <v>10.800000000000004</v>
      </c>
      <c r="P647" s="141" t="s">
        <v>594</v>
      </c>
      <c r="Q647" s="237">
        <v>9.92</v>
      </c>
      <c r="R647" s="111"/>
      <c r="S647" s="111"/>
      <c r="T647" s="111"/>
      <c r="U647" s="188"/>
      <c r="V647" s="143"/>
      <c r="W647" s="194"/>
      <c r="X647" s="143"/>
      <c r="Y647" s="143"/>
      <c r="Z647" s="143"/>
      <c r="AA647" s="143"/>
      <c r="AB647" s="143"/>
      <c r="AC647" s="143"/>
      <c r="AD647" s="143"/>
      <c r="AE647" s="143"/>
      <c r="AF647" s="143"/>
      <c r="AG647" s="143"/>
      <c r="AH647" s="143"/>
      <c r="AI647" s="143"/>
      <c r="AJ647" s="143"/>
      <c r="AK647" s="143"/>
      <c r="AL647" s="143"/>
      <c r="AM647" s="143"/>
      <c r="AN647" s="143"/>
      <c r="AO647" s="143"/>
      <c r="AP647" s="143"/>
      <c r="AQ647" s="224"/>
      <c r="AR647" s="224"/>
      <c r="AS647" s="143"/>
      <c r="AT647" s="143"/>
      <c r="AU647" s="143"/>
      <c r="AV647" s="143"/>
      <c r="AW647" s="188"/>
      <c r="AX647" s="111"/>
      <c r="AY647" s="194"/>
      <c r="AZ647" s="143"/>
      <c r="BA647" s="143"/>
      <c r="BB647" s="143"/>
      <c r="BC647" s="143"/>
      <c r="BD647" s="143"/>
      <c r="BE647" s="194"/>
      <c r="BF647" s="143"/>
      <c r="BG647" s="143"/>
      <c r="BH647" s="143"/>
      <c r="BI647" s="111"/>
      <c r="BJ647" s="143"/>
      <c r="BK647" s="143"/>
      <c r="BL647" s="143"/>
      <c r="BM647" s="143"/>
      <c r="BN647" s="143"/>
      <c r="BO647" s="143"/>
      <c r="BP647" s="143"/>
      <c r="BQ647" s="143"/>
      <c r="BR647" s="143"/>
      <c r="BS647" s="143"/>
      <c r="BT647" s="143"/>
      <c r="BU647" s="135">
        <f>VLOOKUP(D647,EXPLORACION!$A$2:$P$529,15,FALSE)</f>
        <v>4960480.2591000004</v>
      </c>
      <c r="BV647" s="135">
        <f>VLOOKUP(D647,EXPLORACION!$A$2:$P$529,16,FALSE)</f>
        <v>2169978.034</v>
      </c>
    </row>
    <row r="648" spans="1:74" s="123" customFormat="1" hidden="1">
      <c r="A648" s="130" t="str">
        <f t="shared" si="106"/>
        <v>LSG20P4E4M11.6</v>
      </c>
      <c r="B648" s="130" t="str">
        <f t="shared" si="107"/>
        <v>LSG20P4E11.3</v>
      </c>
      <c r="C648" s="130" t="str">
        <f t="shared" si="108"/>
        <v>LSG20P4M11.6</v>
      </c>
      <c r="D648" s="130" t="str">
        <f t="shared" si="109"/>
        <v>LSG20P4</v>
      </c>
      <c r="E648" s="130" t="str">
        <f t="shared" si="110"/>
        <v>LSG20</v>
      </c>
      <c r="F648" s="111" t="s">
        <v>588</v>
      </c>
      <c r="G648" s="111">
        <v>20</v>
      </c>
      <c r="H648" s="111">
        <v>4</v>
      </c>
      <c r="I648" s="111" t="s">
        <v>8</v>
      </c>
      <c r="J648" s="111">
        <v>4</v>
      </c>
      <c r="K648" s="111">
        <f t="shared" si="105"/>
        <v>18</v>
      </c>
      <c r="L648" s="111"/>
      <c r="M648" s="137">
        <v>11.300000000000004</v>
      </c>
      <c r="N648" s="133">
        <v>11.900000000000006</v>
      </c>
      <c r="O648" s="137">
        <f t="shared" si="111"/>
        <v>11.600000000000005</v>
      </c>
      <c r="P648" s="141" t="s">
        <v>594</v>
      </c>
      <c r="Q648" s="237">
        <v>1</v>
      </c>
      <c r="R648" s="111"/>
      <c r="S648" s="111"/>
      <c r="T648" s="111"/>
      <c r="U648" s="188"/>
      <c r="V648" s="143"/>
      <c r="W648" s="194"/>
      <c r="X648" s="143"/>
      <c r="Y648" s="143"/>
      <c r="Z648" s="143"/>
      <c r="AA648" s="143"/>
      <c r="AB648" s="143"/>
      <c r="AC648" s="143"/>
      <c r="AD648" s="143"/>
      <c r="AE648" s="143"/>
      <c r="AF648" s="143"/>
      <c r="AG648" s="143"/>
      <c r="AH648" s="143"/>
      <c r="AI648" s="143"/>
      <c r="AJ648" s="143"/>
      <c r="AK648" s="143"/>
      <c r="AL648" s="143"/>
      <c r="AM648" s="143"/>
      <c r="AN648" s="143"/>
      <c r="AO648" s="143"/>
      <c r="AP648" s="143"/>
      <c r="AQ648" s="224"/>
      <c r="AR648" s="224">
        <v>29.86</v>
      </c>
      <c r="AS648" s="143"/>
      <c r="AT648" s="143"/>
      <c r="AU648" s="143"/>
      <c r="AV648" s="143"/>
      <c r="AW648" s="188"/>
      <c r="AX648" s="111"/>
      <c r="AY648" s="194"/>
      <c r="AZ648" s="143"/>
      <c r="BA648" s="143"/>
      <c r="BB648" s="143"/>
      <c r="BC648" s="143"/>
      <c r="BD648" s="143"/>
      <c r="BE648" s="194"/>
      <c r="BF648" s="143"/>
      <c r="BG648" s="143"/>
      <c r="BH648" s="143"/>
      <c r="BI648" s="111"/>
      <c r="BJ648" s="143"/>
      <c r="BK648" s="143"/>
      <c r="BL648" s="143"/>
      <c r="BM648" s="143"/>
      <c r="BN648" s="143"/>
      <c r="BO648" s="143"/>
      <c r="BP648" s="143"/>
      <c r="BQ648" s="143"/>
      <c r="BR648" s="143"/>
      <c r="BS648" s="143"/>
      <c r="BT648" s="143"/>
      <c r="BU648" s="135">
        <f>VLOOKUP(D648,EXPLORACION!$A$2:$P$529,15,FALSE)</f>
        <v>4960480.2591000004</v>
      </c>
      <c r="BV648" s="135">
        <f>VLOOKUP(D648,EXPLORACION!$A$2:$P$529,16,FALSE)</f>
        <v>2169978.034</v>
      </c>
    </row>
    <row r="649" spans="1:74" s="123" customFormat="1" hidden="1">
      <c r="A649" s="130" t="str">
        <f t="shared" si="106"/>
        <v>LSG20P4E4M12</v>
      </c>
      <c r="B649" s="130" t="str">
        <f t="shared" si="107"/>
        <v>LSG20P4E11.7</v>
      </c>
      <c r="C649" s="130" t="str">
        <f t="shared" si="108"/>
        <v>LSG20P4M12</v>
      </c>
      <c r="D649" s="130" t="str">
        <f t="shared" si="109"/>
        <v>LSG20P4</v>
      </c>
      <c r="E649" s="130" t="str">
        <f t="shared" si="110"/>
        <v>LSG20</v>
      </c>
      <c r="F649" s="111" t="s">
        <v>588</v>
      </c>
      <c r="G649" s="111">
        <v>20</v>
      </c>
      <c r="H649" s="111">
        <v>4</v>
      </c>
      <c r="I649" s="111" t="s">
        <v>8</v>
      </c>
      <c r="J649" s="111">
        <v>4</v>
      </c>
      <c r="K649" s="111">
        <f t="shared" si="105"/>
        <v>19</v>
      </c>
      <c r="L649" s="111"/>
      <c r="M649" s="137">
        <v>11.700000000000005</v>
      </c>
      <c r="N649" s="133">
        <v>12.300000000000006</v>
      </c>
      <c r="O649" s="137">
        <f t="shared" si="111"/>
        <v>12.000000000000005</v>
      </c>
      <c r="P649" s="141" t="s">
        <v>594</v>
      </c>
      <c r="Q649" s="237">
        <v>12.6</v>
      </c>
      <c r="R649" s="111"/>
      <c r="S649" s="111"/>
      <c r="T649" s="111"/>
      <c r="U649" s="188"/>
      <c r="V649" s="143"/>
      <c r="W649" s="194"/>
      <c r="X649" s="143"/>
      <c r="Y649" s="143"/>
      <c r="Z649" s="143"/>
      <c r="AA649" s="143"/>
      <c r="AB649" s="143"/>
      <c r="AC649" s="143"/>
      <c r="AD649" s="143"/>
      <c r="AE649" s="143"/>
      <c r="AF649" s="143"/>
      <c r="AG649" s="143"/>
      <c r="AH649" s="143"/>
      <c r="AI649" s="143"/>
      <c r="AJ649" s="143"/>
      <c r="AK649" s="143"/>
      <c r="AL649" s="143"/>
      <c r="AM649" s="143"/>
      <c r="AN649" s="143"/>
      <c r="AO649" s="143"/>
      <c r="AP649" s="143"/>
      <c r="AQ649" s="224"/>
      <c r="AR649" s="224"/>
      <c r="AS649" s="143"/>
      <c r="AT649" s="143"/>
      <c r="AU649" s="143"/>
      <c r="AV649" s="143"/>
      <c r="AW649" s="188"/>
      <c r="AX649" s="111"/>
      <c r="AY649" s="194"/>
      <c r="AZ649" s="143"/>
      <c r="BA649" s="143"/>
      <c r="BB649" s="143"/>
      <c r="BC649" s="143"/>
      <c r="BD649" s="143"/>
      <c r="BE649" s="194"/>
      <c r="BF649" s="143"/>
      <c r="BG649" s="143"/>
      <c r="BH649" s="143"/>
      <c r="BI649" s="111"/>
      <c r="BJ649" s="143"/>
      <c r="BK649" s="143"/>
      <c r="BL649" s="143"/>
      <c r="BM649" s="143"/>
      <c r="BN649" s="143"/>
      <c r="BO649" s="143"/>
      <c r="BP649" s="143"/>
      <c r="BQ649" s="143"/>
      <c r="BR649" s="143"/>
      <c r="BS649" s="143"/>
      <c r="BT649" s="143"/>
      <c r="BU649" s="135">
        <f>VLOOKUP(D649,EXPLORACION!$A$2:$P$529,15,FALSE)</f>
        <v>4960480.2591000004</v>
      </c>
      <c r="BV649" s="135">
        <f>VLOOKUP(D649,EXPLORACION!$A$2:$P$529,16,FALSE)</f>
        <v>2169978.034</v>
      </c>
    </row>
    <row r="650" spans="1:74" s="123" customFormat="1" hidden="1">
      <c r="A650" s="130" t="str">
        <f t="shared" si="106"/>
        <v>LSG20P4E4M12.8</v>
      </c>
      <c r="B650" s="130" t="str">
        <f t="shared" si="107"/>
        <v>LSG20P4E12.5</v>
      </c>
      <c r="C650" s="130" t="str">
        <f t="shared" si="108"/>
        <v>LSG20P4M12.8</v>
      </c>
      <c r="D650" s="130" t="str">
        <f t="shared" si="109"/>
        <v>LSG20P4</v>
      </c>
      <c r="E650" s="130" t="str">
        <f t="shared" si="110"/>
        <v>LSG20</v>
      </c>
      <c r="F650" s="111" t="s">
        <v>588</v>
      </c>
      <c r="G650" s="111">
        <v>20</v>
      </c>
      <c r="H650" s="111">
        <v>4</v>
      </c>
      <c r="I650" s="111" t="s">
        <v>8</v>
      </c>
      <c r="J650" s="111">
        <v>4</v>
      </c>
      <c r="K650" s="111">
        <f t="shared" si="105"/>
        <v>20</v>
      </c>
      <c r="L650" s="111"/>
      <c r="M650" s="137">
        <v>12.500000000000005</v>
      </c>
      <c r="N650" s="133">
        <v>13.100000000000007</v>
      </c>
      <c r="O650" s="137">
        <f t="shared" si="111"/>
        <v>12.800000000000006</v>
      </c>
      <c r="P650" s="141" t="s">
        <v>594</v>
      </c>
      <c r="Q650" s="237">
        <v>10.86</v>
      </c>
      <c r="R650" s="111"/>
      <c r="S650" s="111"/>
      <c r="T650" s="111"/>
      <c r="U650" s="188"/>
      <c r="V650" s="143"/>
      <c r="W650" s="194"/>
      <c r="X650" s="143"/>
      <c r="Y650" s="143"/>
      <c r="Z650" s="143"/>
      <c r="AA650" s="143"/>
      <c r="AB650" s="143"/>
      <c r="AC650" s="143"/>
      <c r="AD650" s="143"/>
      <c r="AE650" s="143"/>
      <c r="AF650" s="143"/>
      <c r="AG650" s="143"/>
      <c r="AH650" s="143"/>
      <c r="AI650" s="143"/>
      <c r="AJ650" s="143"/>
      <c r="AK650" s="143"/>
      <c r="AL650" s="143"/>
      <c r="AM650" s="143"/>
      <c r="AN650" s="143"/>
      <c r="AO650" s="143"/>
      <c r="AP650" s="143"/>
      <c r="AQ650" s="224"/>
      <c r="AR650" s="224"/>
      <c r="AS650" s="143"/>
      <c r="AT650" s="143"/>
      <c r="AU650" s="143"/>
      <c r="AV650" s="143"/>
      <c r="AW650" s="188"/>
      <c r="AX650" s="111"/>
      <c r="AY650" s="194"/>
      <c r="AZ650" s="143"/>
      <c r="BA650" s="143"/>
      <c r="BB650" s="143"/>
      <c r="BC650" s="143"/>
      <c r="BD650" s="143"/>
      <c r="BE650" s="194"/>
      <c r="BF650" s="143"/>
      <c r="BG650" s="143"/>
      <c r="BH650" s="143"/>
      <c r="BI650" s="111"/>
      <c r="BJ650" s="143"/>
      <c r="BK650" s="143"/>
      <c r="BL650" s="143"/>
      <c r="BM650" s="143"/>
      <c r="BN650" s="143"/>
      <c r="BO650" s="143"/>
      <c r="BP650" s="143"/>
      <c r="BQ650" s="143"/>
      <c r="BR650" s="143"/>
      <c r="BS650" s="143"/>
      <c r="BT650" s="143"/>
      <c r="BU650" s="135">
        <f>VLOOKUP(D650,EXPLORACION!$A$2:$P$529,15,FALSE)</f>
        <v>4960480.2591000004</v>
      </c>
      <c r="BV650" s="135">
        <f>VLOOKUP(D650,EXPLORACION!$A$2:$P$529,16,FALSE)</f>
        <v>2169978.034</v>
      </c>
    </row>
    <row r="651" spans="1:74" s="123" customFormat="1" hidden="1">
      <c r="A651" s="130" t="str">
        <f t="shared" si="106"/>
        <v>LSG20P4E4M14</v>
      </c>
      <c r="B651" s="130" t="str">
        <f t="shared" si="107"/>
        <v>LSG20P4E13.7</v>
      </c>
      <c r="C651" s="130" t="str">
        <f t="shared" si="108"/>
        <v>LSG20P4M14</v>
      </c>
      <c r="D651" s="130" t="str">
        <f t="shared" si="109"/>
        <v>LSG20P4</v>
      </c>
      <c r="E651" s="130" t="str">
        <f t="shared" si="110"/>
        <v>LSG20</v>
      </c>
      <c r="F651" s="111" t="s">
        <v>588</v>
      </c>
      <c r="G651" s="111">
        <v>20</v>
      </c>
      <c r="H651" s="111">
        <v>4</v>
      </c>
      <c r="I651" s="111" t="s">
        <v>8</v>
      </c>
      <c r="J651" s="111">
        <v>4</v>
      </c>
      <c r="K651" s="111">
        <f t="shared" si="105"/>
        <v>21</v>
      </c>
      <c r="L651" s="111"/>
      <c r="M651" s="137">
        <v>13.700000000000006</v>
      </c>
      <c r="N651" s="133">
        <v>14.300000000000008</v>
      </c>
      <c r="O651" s="137">
        <f t="shared" si="111"/>
        <v>14.000000000000007</v>
      </c>
      <c r="P651" s="141" t="s">
        <v>594</v>
      </c>
      <c r="Q651" s="237">
        <v>11.35</v>
      </c>
      <c r="R651" s="111"/>
      <c r="S651" s="111"/>
      <c r="T651" s="111"/>
      <c r="U651" s="188"/>
      <c r="V651" s="143"/>
      <c r="W651" s="194"/>
      <c r="X651" s="143"/>
      <c r="Y651" s="143"/>
      <c r="Z651" s="143"/>
      <c r="AA651" s="143"/>
      <c r="AB651" s="143"/>
      <c r="AC651" s="143"/>
      <c r="AD651" s="143"/>
      <c r="AE651" s="143"/>
      <c r="AF651" s="143"/>
      <c r="AG651" s="143"/>
      <c r="AH651" s="143"/>
      <c r="AI651" s="143"/>
      <c r="AJ651" s="143"/>
      <c r="AK651" s="143"/>
      <c r="AL651" s="143"/>
      <c r="AM651" s="143"/>
      <c r="AN651" s="143"/>
      <c r="AO651" s="143"/>
      <c r="AP651" s="143"/>
      <c r="AQ651" s="224"/>
      <c r="AR651" s="224"/>
      <c r="AS651" s="143"/>
      <c r="AT651" s="143"/>
      <c r="AU651" s="143"/>
      <c r="AV651" s="143"/>
      <c r="AW651" s="188"/>
      <c r="AX651" s="111"/>
      <c r="AY651" s="194"/>
      <c r="AZ651" s="143"/>
      <c r="BA651" s="143"/>
      <c r="BB651" s="143"/>
      <c r="BC651" s="143"/>
      <c r="BD651" s="143"/>
      <c r="BE651" s="194"/>
      <c r="BF651" s="143"/>
      <c r="BG651" s="143"/>
      <c r="BH651" s="143"/>
      <c r="BI651" s="111"/>
      <c r="BJ651" s="143"/>
      <c r="BK651" s="143"/>
      <c r="BL651" s="143"/>
      <c r="BM651" s="143"/>
      <c r="BN651" s="143"/>
      <c r="BO651" s="143"/>
      <c r="BP651" s="143"/>
      <c r="BQ651" s="143"/>
      <c r="BR651" s="143"/>
      <c r="BS651" s="143"/>
      <c r="BT651" s="143"/>
      <c r="BU651" s="135">
        <f>VLOOKUP(D651,EXPLORACION!$A$2:$P$529,15,FALSE)</f>
        <v>4960480.2591000004</v>
      </c>
      <c r="BV651" s="135">
        <f>VLOOKUP(D651,EXPLORACION!$A$2:$P$529,16,FALSE)</f>
        <v>2169978.034</v>
      </c>
    </row>
    <row r="652" spans="1:74" s="123" customFormat="1" hidden="1">
      <c r="A652" s="130" t="str">
        <f t="shared" si="106"/>
        <v>LSG20P4E4M14.8</v>
      </c>
      <c r="B652" s="130" t="str">
        <f t="shared" si="107"/>
        <v>LSG20P4E14.5</v>
      </c>
      <c r="C652" s="130" t="str">
        <f t="shared" si="108"/>
        <v>LSG20P4M14.8</v>
      </c>
      <c r="D652" s="130" t="str">
        <f t="shared" si="109"/>
        <v>LSG20P4</v>
      </c>
      <c r="E652" s="130" t="str">
        <f t="shared" si="110"/>
        <v>LSG20</v>
      </c>
      <c r="F652" s="111" t="s">
        <v>588</v>
      </c>
      <c r="G652" s="111">
        <v>20</v>
      </c>
      <c r="H652" s="111">
        <v>4</v>
      </c>
      <c r="I652" s="111" t="s">
        <v>8</v>
      </c>
      <c r="J652" s="111">
        <v>4</v>
      </c>
      <c r="K652" s="111">
        <f t="shared" si="105"/>
        <v>22</v>
      </c>
      <c r="L652" s="111"/>
      <c r="M652" s="137">
        <v>14.500000000000007</v>
      </c>
      <c r="N652" s="133">
        <v>15.100000000000009</v>
      </c>
      <c r="O652" s="137">
        <f t="shared" si="111"/>
        <v>14.800000000000008</v>
      </c>
      <c r="P652" s="141" t="s">
        <v>594</v>
      </c>
      <c r="Q652" s="237">
        <v>11.26</v>
      </c>
      <c r="R652" s="111"/>
      <c r="S652" s="111"/>
      <c r="T652" s="111"/>
      <c r="U652" s="188"/>
      <c r="V652" s="143"/>
      <c r="W652" s="194"/>
      <c r="X652" s="143"/>
      <c r="Y652" s="143"/>
      <c r="Z652" s="143"/>
      <c r="AA652" s="143"/>
      <c r="AB652" s="143"/>
      <c r="AC652" s="143"/>
      <c r="AD652" s="143"/>
      <c r="AE652" s="143"/>
      <c r="AF652" s="143"/>
      <c r="AG652" s="143"/>
      <c r="AH652" s="143"/>
      <c r="AI652" s="143"/>
      <c r="AJ652" s="143"/>
      <c r="AK652" s="143"/>
      <c r="AL652" s="143"/>
      <c r="AM652" s="143"/>
      <c r="AN652" s="143"/>
      <c r="AO652" s="143"/>
      <c r="AP652" s="143"/>
      <c r="AQ652" s="224"/>
      <c r="AR652" s="224"/>
      <c r="AS652" s="143"/>
      <c r="AT652" s="143"/>
      <c r="AU652" s="143"/>
      <c r="AV652" s="143"/>
      <c r="AW652" s="188"/>
      <c r="AX652" s="111"/>
      <c r="AY652" s="194"/>
      <c r="AZ652" s="143"/>
      <c r="BA652" s="143"/>
      <c r="BB652" s="143"/>
      <c r="BC652" s="143"/>
      <c r="BD652" s="143"/>
      <c r="BE652" s="194"/>
      <c r="BF652" s="143"/>
      <c r="BG652" s="143"/>
      <c r="BH652" s="143"/>
      <c r="BI652" s="111"/>
      <c r="BJ652" s="143"/>
      <c r="BK652" s="143"/>
      <c r="BL652" s="143"/>
      <c r="BM652" s="143"/>
      <c r="BN652" s="143"/>
      <c r="BO652" s="143"/>
      <c r="BP652" s="143"/>
      <c r="BQ652" s="143"/>
      <c r="BR652" s="143"/>
      <c r="BS652" s="143"/>
      <c r="BT652" s="143"/>
      <c r="BU652" s="135">
        <f>VLOOKUP(D652,EXPLORACION!$A$2:$P$529,15,FALSE)</f>
        <v>4960480.2591000004</v>
      </c>
      <c r="BV652" s="135">
        <f>VLOOKUP(D652,EXPLORACION!$A$2:$P$529,16,FALSE)</f>
        <v>2169978.034</v>
      </c>
    </row>
    <row r="653" spans="1:74" s="123" customFormat="1" hidden="1">
      <c r="A653" s="130" t="str">
        <f t="shared" si="106"/>
        <v>LSG20P4E4M16</v>
      </c>
      <c r="B653" s="130" t="str">
        <f t="shared" si="107"/>
        <v>LSG20P4E15.7</v>
      </c>
      <c r="C653" s="130" t="str">
        <f t="shared" si="108"/>
        <v>LSG20P4M16</v>
      </c>
      <c r="D653" s="130" t="str">
        <f t="shared" si="109"/>
        <v>LSG20P4</v>
      </c>
      <c r="E653" s="130" t="str">
        <f t="shared" si="110"/>
        <v>LSG20</v>
      </c>
      <c r="F653" s="111" t="s">
        <v>588</v>
      </c>
      <c r="G653" s="111">
        <v>20</v>
      </c>
      <c r="H653" s="111">
        <v>4</v>
      </c>
      <c r="I653" s="111" t="s">
        <v>8</v>
      </c>
      <c r="J653" s="111">
        <v>4</v>
      </c>
      <c r="K653" s="111">
        <f t="shared" si="105"/>
        <v>23</v>
      </c>
      <c r="L653" s="111"/>
      <c r="M653" s="137">
        <v>15.700000000000006</v>
      </c>
      <c r="N653" s="133">
        <v>16.300000000000008</v>
      </c>
      <c r="O653" s="137">
        <f t="shared" si="111"/>
        <v>16.000000000000007</v>
      </c>
      <c r="P653" s="141" t="s">
        <v>594</v>
      </c>
      <c r="Q653" s="237">
        <v>11.56</v>
      </c>
      <c r="R653" s="111"/>
      <c r="S653" s="111"/>
      <c r="T653" s="111"/>
      <c r="U653" s="188"/>
      <c r="V653" s="143"/>
      <c r="W653" s="194"/>
      <c r="X653" s="143"/>
      <c r="Y653" s="143"/>
      <c r="Z653" s="143"/>
      <c r="AA653" s="143"/>
      <c r="AB653" s="143"/>
      <c r="AC653" s="143"/>
      <c r="AD653" s="143"/>
      <c r="AE653" s="143"/>
      <c r="AF653" s="143"/>
      <c r="AG653" s="143"/>
      <c r="AH653" s="143"/>
      <c r="AI653" s="143"/>
      <c r="AJ653" s="143"/>
      <c r="AK653" s="143"/>
      <c r="AL653" s="143"/>
      <c r="AM653" s="143"/>
      <c r="AN653" s="143"/>
      <c r="AO653" s="143"/>
      <c r="AP653" s="143"/>
      <c r="AQ653" s="224"/>
      <c r="AR653" s="224"/>
      <c r="AS653" s="143"/>
      <c r="AT653" s="143"/>
      <c r="AU653" s="143"/>
      <c r="AV653" s="143"/>
      <c r="AW653" s="188"/>
      <c r="AX653" s="111"/>
      <c r="AY653" s="194"/>
      <c r="AZ653" s="143"/>
      <c r="BA653" s="143"/>
      <c r="BB653" s="143"/>
      <c r="BC653" s="143"/>
      <c r="BD653" s="143"/>
      <c r="BE653" s="194"/>
      <c r="BF653" s="143"/>
      <c r="BG653" s="143"/>
      <c r="BH653" s="143"/>
      <c r="BI653" s="111"/>
      <c r="BJ653" s="143"/>
      <c r="BK653" s="143"/>
      <c r="BL653" s="143"/>
      <c r="BM653" s="143"/>
      <c r="BN653" s="143"/>
      <c r="BO653" s="143"/>
      <c r="BP653" s="143"/>
      <c r="BQ653" s="143"/>
      <c r="BR653" s="143"/>
      <c r="BS653" s="143"/>
      <c r="BT653" s="143"/>
      <c r="BU653" s="135">
        <f>VLOOKUP(D653,EXPLORACION!$A$2:$P$529,15,FALSE)</f>
        <v>4960480.2591000004</v>
      </c>
      <c r="BV653" s="135">
        <f>VLOOKUP(D653,EXPLORACION!$A$2:$P$529,16,FALSE)</f>
        <v>2169978.034</v>
      </c>
    </row>
    <row r="654" spans="1:74" s="123" customFormat="1" hidden="1">
      <c r="A654" s="130" t="str">
        <f t="shared" si="106"/>
        <v>IJA21P3E1M0.6</v>
      </c>
      <c r="B654" s="130" t="str">
        <f t="shared" si="107"/>
        <v>IJA21P3E0.7</v>
      </c>
      <c r="C654" s="130" t="str">
        <f t="shared" si="108"/>
        <v>IJA21P3M0.6</v>
      </c>
      <c r="D654" s="130" t="str">
        <f t="shared" si="109"/>
        <v>IJA21P3</v>
      </c>
      <c r="E654" s="130" t="str">
        <f t="shared" si="110"/>
        <v>IJA21</v>
      </c>
      <c r="F654" s="111" t="s">
        <v>1045</v>
      </c>
      <c r="G654" s="111">
        <v>21</v>
      </c>
      <c r="H654" s="111">
        <v>3</v>
      </c>
      <c r="I654" s="111" t="s">
        <v>8</v>
      </c>
      <c r="J654" s="111">
        <v>1</v>
      </c>
      <c r="K654" s="111">
        <v>1</v>
      </c>
      <c r="L654" s="143"/>
      <c r="M654" s="137">
        <v>0.7</v>
      </c>
      <c r="N654" s="133">
        <v>1.3</v>
      </c>
      <c r="O654" s="137">
        <f>N654-M654</f>
        <v>0.60000000000000009</v>
      </c>
      <c r="P654" s="187" t="s">
        <v>340</v>
      </c>
      <c r="Q654" s="237">
        <v>13</v>
      </c>
      <c r="R654" s="111">
        <v>32</v>
      </c>
      <c r="S654" s="111"/>
      <c r="T654" s="111">
        <v>15</v>
      </c>
      <c r="U654" s="188"/>
      <c r="V654" s="143"/>
      <c r="W654" s="194"/>
      <c r="X654" s="143"/>
      <c r="Y654" s="143"/>
      <c r="Z654" s="143"/>
      <c r="AA654" s="143"/>
      <c r="AB654" s="143"/>
      <c r="AC654" s="143"/>
      <c r="AD654" s="143"/>
      <c r="AE654" s="143"/>
      <c r="AF654" s="143"/>
      <c r="AG654" s="143"/>
      <c r="AH654" s="143"/>
      <c r="AI654" s="143"/>
      <c r="AJ654" s="143"/>
      <c r="AK654" s="143"/>
      <c r="AL654" s="143"/>
      <c r="AM654" s="143"/>
      <c r="AN654" s="143"/>
      <c r="AO654" s="143">
        <v>8</v>
      </c>
      <c r="AP654" s="143"/>
      <c r="AQ654" s="224"/>
      <c r="AR654" s="224"/>
      <c r="AS654" s="143"/>
      <c r="AT654" s="143"/>
      <c r="AU654" s="143"/>
      <c r="AV654" s="143"/>
      <c r="AW654" s="188"/>
      <c r="AX654" s="111"/>
      <c r="AY654" s="143">
        <v>1.1399999999999999</v>
      </c>
      <c r="AZ654" s="143"/>
      <c r="BA654" s="143"/>
      <c r="BB654" s="143"/>
      <c r="BC654" s="143"/>
      <c r="BD654" s="143"/>
      <c r="BE654" s="194"/>
      <c r="BF654" s="143"/>
      <c r="BG654" s="143"/>
      <c r="BH654" s="143"/>
      <c r="BI654" s="111"/>
      <c r="BJ654" s="143"/>
      <c r="BK654" s="143">
        <v>1.1399999999999999</v>
      </c>
      <c r="BL654" s="143"/>
      <c r="BM654" s="143"/>
      <c r="BN654" s="143"/>
      <c r="BO654" s="143"/>
      <c r="BP654" s="143"/>
      <c r="BQ654" s="143"/>
      <c r="BR654" s="143"/>
      <c r="BS654" s="143"/>
      <c r="BT654" s="143"/>
      <c r="BU654" s="135">
        <f>VLOOKUP(D654,EXPLORACION!$A$2:$P$529,15,FALSE)</f>
        <v>4960029.0697999997</v>
      </c>
      <c r="BV654" s="135">
        <f>VLOOKUP(D654,EXPLORACION!$A$2:$P$529,16,FALSE)</f>
        <v>2170635.7107000002</v>
      </c>
    </row>
    <row r="655" spans="1:74" s="123" customFormat="1" hidden="1">
      <c r="A655" s="130" t="str">
        <f t="shared" si="106"/>
        <v>IJA21P3E2M4</v>
      </c>
      <c r="B655" s="130" t="str">
        <f t="shared" si="107"/>
        <v>IJA21P3E3.7</v>
      </c>
      <c r="C655" s="130" t="str">
        <f t="shared" si="108"/>
        <v>IJA21P3M4</v>
      </c>
      <c r="D655" s="130" t="str">
        <f t="shared" si="109"/>
        <v>IJA21P3</v>
      </c>
      <c r="E655" s="130" t="str">
        <f t="shared" si="110"/>
        <v>IJA21</v>
      </c>
      <c r="F655" s="111" t="s">
        <v>1045</v>
      </c>
      <c r="G655" s="111">
        <v>21</v>
      </c>
      <c r="H655" s="111">
        <v>3</v>
      </c>
      <c r="I655" s="111" t="s">
        <v>8</v>
      </c>
      <c r="J655" s="111">
        <v>2</v>
      </c>
      <c r="K655" s="111">
        <v>2</v>
      </c>
      <c r="L655" s="143"/>
      <c r="M655" s="137">
        <v>3.7</v>
      </c>
      <c r="N655" s="133">
        <v>4.3</v>
      </c>
      <c r="O655" s="137">
        <f t="shared" si="111"/>
        <v>4</v>
      </c>
      <c r="P655" s="187" t="s">
        <v>286</v>
      </c>
      <c r="Q655" s="237">
        <v>14</v>
      </c>
      <c r="R655" s="111">
        <v>29</v>
      </c>
      <c r="S655" s="111"/>
      <c r="T655" s="111">
        <v>18</v>
      </c>
      <c r="U655" s="188"/>
      <c r="V655" s="143"/>
      <c r="W655" s="194"/>
      <c r="X655" s="143"/>
      <c r="Y655" s="143"/>
      <c r="Z655" s="143"/>
      <c r="AA655" s="143"/>
      <c r="AB655" s="143"/>
      <c r="AC655" s="143"/>
      <c r="AD655" s="143"/>
      <c r="AE655" s="143"/>
      <c r="AF655" s="143"/>
      <c r="AG655" s="143"/>
      <c r="AH655" s="143"/>
      <c r="AI655" s="143"/>
      <c r="AJ655" s="143"/>
      <c r="AK655" s="143"/>
      <c r="AL655" s="143"/>
      <c r="AM655" s="143"/>
      <c r="AN655" s="143"/>
      <c r="AO655" s="143">
        <v>24</v>
      </c>
      <c r="AP655" s="143"/>
      <c r="AQ655" s="224"/>
      <c r="AR655" s="224"/>
      <c r="AS655" s="143"/>
      <c r="AT655" s="143"/>
      <c r="AU655" s="143"/>
      <c r="AV655" s="143"/>
      <c r="AW655" s="188"/>
      <c r="AX655" s="111"/>
      <c r="AY655" s="143" t="s">
        <v>1223</v>
      </c>
      <c r="AZ655" s="143"/>
      <c r="BA655" s="143"/>
      <c r="BB655" s="143"/>
      <c r="BC655" s="143"/>
      <c r="BD655" s="143"/>
      <c r="BE655" s="194"/>
      <c r="BF655" s="143"/>
      <c r="BG655" s="143"/>
      <c r="BH655" s="143"/>
      <c r="BI655" s="111"/>
      <c r="BJ655" s="143"/>
      <c r="BK655" s="143" t="s">
        <v>1223</v>
      </c>
      <c r="BL655" s="143"/>
      <c r="BM655" s="143"/>
      <c r="BN655" s="143"/>
      <c r="BO655" s="143"/>
      <c r="BP655" s="143"/>
      <c r="BQ655" s="143"/>
      <c r="BR655" s="143"/>
      <c r="BS655" s="143"/>
      <c r="BT655" s="143"/>
      <c r="BU655" s="135">
        <f>VLOOKUP(D655,EXPLORACION!$A$2:$P$529,15,FALSE)</f>
        <v>4960029.0697999997</v>
      </c>
      <c r="BV655" s="135">
        <f>VLOOKUP(D655,EXPLORACION!$A$2:$P$529,16,FALSE)</f>
        <v>2170635.7107000002</v>
      </c>
    </row>
    <row r="656" spans="1:74" s="123" customFormat="1" hidden="1">
      <c r="A656" s="130" t="str">
        <f t="shared" si="106"/>
        <v>IJA21P3E2M6</v>
      </c>
      <c r="B656" s="130" t="str">
        <f t="shared" si="107"/>
        <v>IJA21P3E5.7</v>
      </c>
      <c r="C656" s="130" t="str">
        <f t="shared" si="108"/>
        <v>IJA21P3M6</v>
      </c>
      <c r="D656" s="130" t="str">
        <f t="shared" si="109"/>
        <v>IJA21P3</v>
      </c>
      <c r="E656" s="130" t="str">
        <f t="shared" si="110"/>
        <v>IJA21</v>
      </c>
      <c r="F656" s="111" t="s">
        <v>1045</v>
      </c>
      <c r="G656" s="111">
        <v>21</v>
      </c>
      <c r="H656" s="111">
        <v>3</v>
      </c>
      <c r="I656" s="111" t="s">
        <v>8</v>
      </c>
      <c r="J656" s="111">
        <v>2</v>
      </c>
      <c r="K656" s="111">
        <v>3</v>
      </c>
      <c r="L656" s="143"/>
      <c r="M656" s="137">
        <v>5.7</v>
      </c>
      <c r="N656" s="133">
        <v>6.3</v>
      </c>
      <c r="O656" s="137">
        <f t="shared" si="111"/>
        <v>6</v>
      </c>
      <c r="P656" s="187" t="s">
        <v>286</v>
      </c>
      <c r="Q656" s="237">
        <v>2</v>
      </c>
      <c r="R656" s="111">
        <v>25</v>
      </c>
      <c r="S656" s="111"/>
      <c r="T656" s="111">
        <v>4</v>
      </c>
      <c r="U656" s="188"/>
      <c r="V656" s="143"/>
      <c r="W656" s="194"/>
      <c r="X656" s="143"/>
      <c r="Y656" s="143"/>
      <c r="Z656" s="143"/>
      <c r="AA656" s="143"/>
      <c r="AB656" s="143"/>
      <c r="AC656" s="143"/>
      <c r="AD656" s="143"/>
      <c r="AE656" s="143"/>
      <c r="AF656" s="143"/>
      <c r="AG656" s="143"/>
      <c r="AH656" s="143"/>
      <c r="AI656" s="143"/>
      <c r="AJ656" s="143"/>
      <c r="AK656" s="143"/>
      <c r="AL656" s="143"/>
      <c r="AM656" s="143"/>
      <c r="AN656" s="143"/>
      <c r="AO656" s="143">
        <v>18</v>
      </c>
      <c r="AP656" s="143"/>
      <c r="AQ656" s="224"/>
      <c r="AR656" s="224"/>
      <c r="AS656" s="143"/>
      <c r="AT656" s="143"/>
      <c r="AU656" s="143"/>
      <c r="AV656" s="143"/>
      <c r="AW656" s="188"/>
      <c r="AX656" s="111"/>
      <c r="AY656" s="143">
        <v>1.62</v>
      </c>
      <c r="AZ656" s="143"/>
      <c r="BA656" s="143"/>
      <c r="BB656" s="143"/>
      <c r="BC656" s="143"/>
      <c r="BD656" s="143"/>
      <c r="BE656" s="194"/>
      <c r="BF656" s="143"/>
      <c r="BG656" s="143"/>
      <c r="BH656" s="143"/>
      <c r="BI656" s="111"/>
      <c r="BJ656" s="143"/>
      <c r="BK656" s="143">
        <v>1.62</v>
      </c>
      <c r="BL656" s="143"/>
      <c r="BM656" s="143"/>
      <c r="BN656" s="143"/>
      <c r="BO656" s="143"/>
      <c r="BP656" s="143"/>
      <c r="BQ656" s="143"/>
      <c r="BR656" s="143"/>
      <c r="BS656" s="143"/>
      <c r="BT656" s="143"/>
      <c r="BU656" s="135">
        <f>VLOOKUP(D656,EXPLORACION!$A$2:$P$529,15,FALSE)</f>
        <v>4960029.0697999997</v>
      </c>
      <c r="BV656" s="135">
        <f>VLOOKUP(D656,EXPLORACION!$A$2:$P$529,16,FALSE)</f>
        <v>2170635.7107000002</v>
      </c>
    </row>
    <row r="657" spans="1:74" s="123" customFormat="1" hidden="1">
      <c r="A657" s="130" t="str">
        <f t="shared" si="106"/>
        <v>IJA21P3E2M9</v>
      </c>
      <c r="B657" s="130" t="str">
        <f t="shared" si="107"/>
        <v>IJA21P3E8.7</v>
      </c>
      <c r="C657" s="130" t="str">
        <f t="shared" si="108"/>
        <v>IJA21P3M9</v>
      </c>
      <c r="D657" s="130" t="str">
        <f t="shared" si="109"/>
        <v>IJA21P3</v>
      </c>
      <c r="E657" s="130" t="str">
        <f t="shared" si="110"/>
        <v>IJA21</v>
      </c>
      <c r="F657" s="111" t="s">
        <v>1045</v>
      </c>
      <c r="G657" s="111">
        <v>21</v>
      </c>
      <c r="H657" s="111">
        <v>3</v>
      </c>
      <c r="I657" s="111" t="s">
        <v>8</v>
      </c>
      <c r="J657" s="111">
        <v>2</v>
      </c>
      <c r="K657" s="111">
        <v>4</v>
      </c>
      <c r="L657" s="143"/>
      <c r="M657" s="137">
        <v>8.6999999999999993</v>
      </c>
      <c r="N657" s="133">
        <v>9.3000000000000007</v>
      </c>
      <c r="O657" s="137">
        <f t="shared" si="111"/>
        <v>9</v>
      </c>
      <c r="P657" s="187" t="s">
        <v>286</v>
      </c>
      <c r="Q657" s="237">
        <v>17</v>
      </c>
      <c r="R657" s="111">
        <v>33</v>
      </c>
      <c r="S657" s="111"/>
      <c r="T657" s="111">
        <v>22</v>
      </c>
      <c r="U657" s="188"/>
      <c r="V657" s="143"/>
      <c r="W657" s="194"/>
      <c r="X657" s="143"/>
      <c r="Y657" s="143"/>
      <c r="Z657" s="143"/>
      <c r="AA657" s="143"/>
      <c r="AB657" s="143"/>
      <c r="AC657" s="143"/>
      <c r="AD657" s="143"/>
      <c r="AE657" s="143"/>
      <c r="AF657" s="143"/>
      <c r="AG657" s="143"/>
      <c r="AH657" s="143"/>
      <c r="AI657" s="143"/>
      <c r="AJ657" s="143"/>
      <c r="AK657" s="143"/>
      <c r="AL657" s="143"/>
      <c r="AM657" s="143"/>
      <c r="AN657" s="143"/>
      <c r="AO657" s="143">
        <v>36</v>
      </c>
      <c r="AP657" s="143"/>
      <c r="AQ657" s="224"/>
      <c r="AR657" s="224"/>
      <c r="AS657" s="143"/>
      <c r="AT657" s="143"/>
      <c r="AU657" s="143"/>
      <c r="AV657" s="143"/>
      <c r="AW657" s="188"/>
      <c r="AX657" s="111"/>
      <c r="AY657" s="143">
        <v>1.45</v>
      </c>
      <c r="AZ657" s="143"/>
      <c r="BA657" s="143"/>
      <c r="BB657" s="143"/>
      <c r="BC657" s="143"/>
      <c r="BD657" s="143"/>
      <c r="BE657" s="194"/>
      <c r="BF657" s="143"/>
      <c r="BG657" s="143"/>
      <c r="BH657" s="143"/>
      <c r="BI657" s="111"/>
      <c r="BJ657" s="143"/>
      <c r="BK657" s="143">
        <v>1.45</v>
      </c>
      <c r="BL657" s="143"/>
      <c r="BM657" s="143"/>
      <c r="BN657" s="143"/>
      <c r="BO657" s="143"/>
      <c r="BP657" s="143"/>
      <c r="BQ657" s="143"/>
      <c r="BR657" s="143"/>
      <c r="BS657" s="143"/>
      <c r="BT657" s="143"/>
      <c r="BU657" s="135">
        <f>VLOOKUP(D657,EXPLORACION!$A$2:$P$529,15,FALSE)</f>
        <v>4960029.0697999997</v>
      </c>
      <c r="BV657" s="135">
        <f>VLOOKUP(D657,EXPLORACION!$A$2:$P$529,16,FALSE)</f>
        <v>2170635.7107000002</v>
      </c>
    </row>
    <row r="658" spans="1:74" s="123" customFormat="1" hidden="1">
      <c r="A658" s="130" t="str">
        <f t="shared" si="106"/>
        <v>IJA21P3E3M12</v>
      </c>
      <c r="B658" s="130" t="str">
        <f t="shared" si="107"/>
        <v>IJA21P3E11.7</v>
      </c>
      <c r="C658" s="130" t="str">
        <f t="shared" si="108"/>
        <v>IJA21P3M12</v>
      </c>
      <c r="D658" s="130" t="str">
        <f t="shared" si="109"/>
        <v>IJA21P3</v>
      </c>
      <c r="E658" s="130" t="str">
        <f t="shared" si="110"/>
        <v>IJA21</v>
      </c>
      <c r="F658" s="111" t="s">
        <v>1045</v>
      </c>
      <c r="G658" s="111">
        <v>21</v>
      </c>
      <c r="H658" s="111">
        <v>3</v>
      </c>
      <c r="I658" s="111" t="s">
        <v>8</v>
      </c>
      <c r="J658" s="111">
        <v>3</v>
      </c>
      <c r="K658" s="111">
        <v>5</v>
      </c>
      <c r="L658" s="143"/>
      <c r="M658" s="137">
        <v>11.7</v>
      </c>
      <c r="N658" s="133">
        <v>12.3</v>
      </c>
      <c r="O658" s="137">
        <f t="shared" si="111"/>
        <v>12</v>
      </c>
      <c r="P658" s="187" t="s">
        <v>340</v>
      </c>
      <c r="Q658" s="237">
        <v>12</v>
      </c>
      <c r="R658" s="111">
        <v>29</v>
      </c>
      <c r="S658" s="111"/>
      <c r="T658" s="111">
        <v>1</v>
      </c>
      <c r="U658" s="188"/>
      <c r="V658" s="143"/>
      <c r="W658" s="194"/>
      <c r="X658" s="143"/>
      <c r="Y658" s="143"/>
      <c r="Z658" s="143"/>
      <c r="AA658" s="143"/>
      <c r="AB658" s="143"/>
      <c r="AC658" s="143"/>
      <c r="AD658" s="143"/>
      <c r="AE658" s="143"/>
      <c r="AF658" s="143"/>
      <c r="AG658" s="143"/>
      <c r="AH658" s="143"/>
      <c r="AI658" s="143"/>
      <c r="AJ658" s="143"/>
      <c r="AK658" s="143"/>
      <c r="AL658" s="143"/>
      <c r="AM658" s="143"/>
      <c r="AN658" s="143"/>
      <c r="AO658" s="143">
        <v>12</v>
      </c>
      <c r="AP658" s="143"/>
      <c r="AQ658" s="224"/>
      <c r="AR658" s="224"/>
      <c r="AS658" s="143"/>
      <c r="AT658" s="143"/>
      <c r="AU658" s="143"/>
      <c r="AV658" s="143"/>
      <c r="AW658" s="188"/>
      <c r="AX658" s="111"/>
      <c r="AY658" s="143">
        <v>1.4</v>
      </c>
      <c r="AZ658" s="143"/>
      <c r="BA658" s="143"/>
      <c r="BB658" s="143"/>
      <c r="BC658" s="143"/>
      <c r="BD658" s="143"/>
      <c r="BE658" s="194"/>
      <c r="BF658" s="143"/>
      <c r="BG658" s="143"/>
      <c r="BH658" s="143"/>
      <c r="BI658" s="111"/>
      <c r="BJ658" s="143"/>
      <c r="BK658" s="143">
        <v>1.4</v>
      </c>
      <c r="BL658" s="143"/>
      <c r="BM658" s="143"/>
      <c r="BN658" s="143"/>
      <c r="BO658" s="143"/>
      <c r="BP658" s="143"/>
      <c r="BQ658" s="143"/>
      <c r="BR658" s="143"/>
      <c r="BS658" s="143"/>
      <c r="BT658" s="143"/>
      <c r="BU658" s="135">
        <f>VLOOKUP(D658,EXPLORACION!$A$2:$P$529,15,FALSE)</f>
        <v>4960029.0697999997</v>
      </c>
      <c r="BV658" s="135">
        <f>VLOOKUP(D658,EXPLORACION!$A$2:$P$529,16,FALSE)</f>
        <v>2170635.7107000002</v>
      </c>
    </row>
    <row r="659" spans="1:74" s="123" customFormat="1" hidden="1">
      <c r="A659" s="130" t="str">
        <f t="shared" si="106"/>
        <v>IJA21P3E3M15</v>
      </c>
      <c r="B659" s="130" t="str">
        <f t="shared" si="107"/>
        <v>IJA21P3E14.7</v>
      </c>
      <c r="C659" s="130" t="str">
        <f t="shared" si="108"/>
        <v>IJA21P3M15</v>
      </c>
      <c r="D659" s="130" t="str">
        <f t="shared" si="109"/>
        <v>IJA21P3</v>
      </c>
      <c r="E659" s="130" t="str">
        <f t="shared" si="110"/>
        <v>IJA21</v>
      </c>
      <c r="F659" s="111" t="s">
        <v>1045</v>
      </c>
      <c r="G659" s="111">
        <v>21</v>
      </c>
      <c r="H659" s="111">
        <v>3</v>
      </c>
      <c r="I659" s="111" t="s">
        <v>8</v>
      </c>
      <c r="J659" s="111">
        <v>3</v>
      </c>
      <c r="K659" s="111">
        <v>6</v>
      </c>
      <c r="L659" s="143"/>
      <c r="M659" s="137">
        <v>14.7</v>
      </c>
      <c r="N659" s="133">
        <v>15.3</v>
      </c>
      <c r="O659" s="137">
        <f t="shared" si="111"/>
        <v>15</v>
      </c>
      <c r="P659" s="187" t="s">
        <v>340</v>
      </c>
      <c r="Q659" s="237">
        <v>8</v>
      </c>
      <c r="R659" s="111">
        <v>26</v>
      </c>
      <c r="S659" s="111"/>
      <c r="T659" s="111">
        <v>11</v>
      </c>
      <c r="U659" s="188"/>
      <c r="V659" s="143"/>
      <c r="W659" s="194"/>
      <c r="X659" s="143"/>
      <c r="Y659" s="143"/>
      <c r="Z659" s="143"/>
      <c r="AA659" s="143"/>
      <c r="AB659" s="143"/>
      <c r="AC659" s="143"/>
      <c r="AD659" s="143"/>
      <c r="AE659" s="143"/>
      <c r="AF659" s="143"/>
      <c r="AG659" s="143"/>
      <c r="AH659" s="143"/>
      <c r="AI659" s="143"/>
      <c r="AJ659" s="143"/>
      <c r="AK659" s="143"/>
      <c r="AL659" s="143"/>
      <c r="AM659" s="143"/>
      <c r="AN659" s="143"/>
      <c r="AO659" s="143">
        <v>12</v>
      </c>
      <c r="AP659" s="143"/>
      <c r="AQ659" s="224"/>
      <c r="AR659" s="224"/>
      <c r="AS659" s="143"/>
      <c r="AT659" s="143"/>
      <c r="AU659" s="143"/>
      <c r="AV659" s="143"/>
      <c r="AW659" s="188"/>
      <c r="AX659" s="111"/>
      <c r="AY659" s="143">
        <v>1.78</v>
      </c>
      <c r="AZ659" s="143"/>
      <c r="BA659" s="143"/>
      <c r="BB659" s="143"/>
      <c r="BC659" s="143"/>
      <c r="BD659" s="143"/>
      <c r="BE659" s="194"/>
      <c r="BF659" s="143"/>
      <c r="BG659" s="143"/>
      <c r="BH659" s="143"/>
      <c r="BI659" s="111"/>
      <c r="BJ659" s="143"/>
      <c r="BK659" s="143">
        <v>1.78</v>
      </c>
      <c r="BL659" s="143"/>
      <c r="BM659" s="143"/>
      <c r="BN659" s="143"/>
      <c r="BO659" s="143"/>
      <c r="BP659" s="143"/>
      <c r="BQ659" s="143"/>
      <c r="BR659" s="143"/>
      <c r="BS659" s="143"/>
      <c r="BT659" s="143"/>
      <c r="BU659" s="135">
        <f>VLOOKUP(D659,EXPLORACION!$A$2:$P$529,15,FALSE)</f>
        <v>4960029.0697999997</v>
      </c>
      <c r="BV659" s="135">
        <f>VLOOKUP(D659,EXPLORACION!$A$2:$P$529,16,FALSE)</f>
        <v>2170635.7107000002</v>
      </c>
    </row>
    <row r="660" spans="1:74" s="123" customFormat="1" hidden="1">
      <c r="A660" s="130" t="str">
        <f t="shared" si="106"/>
        <v>IJA21P4E1M1</v>
      </c>
      <c r="B660" s="130" t="str">
        <f t="shared" si="107"/>
        <v>IJA21P4E0.7</v>
      </c>
      <c r="C660" s="130" t="str">
        <f t="shared" si="108"/>
        <v>IJA21P4M1</v>
      </c>
      <c r="D660" s="130" t="str">
        <f t="shared" si="109"/>
        <v>IJA21P4</v>
      </c>
      <c r="E660" s="130" t="str">
        <f t="shared" si="110"/>
        <v>IJA21</v>
      </c>
      <c r="F660" s="111" t="s">
        <v>1045</v>
      </c>
      <c r="G660" s="111">
        <v>21</v>
      </c>
      <c r="H660" s="111">
        <v>4</v>
      </c>
      <c r="I660" s="111" t="s">
        <v>8</v>
      </c>
      <c r="J660" s="111">
        <v>1</v>
      </c>
      <c r="K660" s="111">
        <v>1</v>
      </c>
      <c r="L660" s="111"/>
      <c r="M660" s="137">
        <v>0.7</v>
      </c>
      <c r="N660" s="133">
        <v>1.3</v>
      </c>
      <c r="O660" s="137">
        <f t="shared" si="111"/>
        <v>1</v>
      </c>
      <c r="P660" s="109" t="s">
        <v>1053</v>
      </c>
      <c r="Q660" s="237">
        <v>11</v>
      </c>
      <c r="R660" s="111">
        <v>39</v>
      </c>
      <c r="S660" s="111"/>
      <c r="T660" s="111">
        <v>26</v>
      </c>
      <c r="U660" s="188"/>
      <c r="V660" s="143"/>
      <c r="W660" s="194"/>
      <c r="X660" s="143"/>
      <c r="Y660" s="143"/>
      <c r="Z660" s="143"/>
      <c r="AA660" s="143"/>
      <c r="AB660" s="143"/>
      <c r="AC660" s="143"/>
      <c r="AD660" s="143"/>
      <c r="AE660" s="143"/>
      <c r="AF660" s="143"/>
      <c r="AG660" s="143"/>
      <c r="AH660" s="143"/>
      <c r="AI660" s="143"/>
      <c r="AJ660" s="143"/>
      <c r="AK660" s="143"/>
      <c r="AL660" s="143"/>
      <c r="AM660" s="143"/>
      <c r="AN660" s="143"/>
      <c r="AO660" s="143">
        <v>4.5999999999999996</v>
      </c>
      <c r="AP660" s="143"/>
      <c r="AQ660" s="224"/>
      <c r="AR660" s="224"/>
      <c r="AS660" s="143"/>
      <c r="AT660" s="143"/>
      <c r="AU660" s="143"/>
      <c r="AV660" s="143"/>
      <c r="AW660" s="188"/>
      <c r="AX660" s="111"/>
      <c r="AY660" s="143">
        <v>0.41</v>
      </c>
      <c r="AZ660" s="143"/>
      <c r="BA660" s="143"/>
      <c r="BB660" s="143"/>
      <c r="BC660" s="143"/>
      <c r="BD660" s="143"/>
      <c r="BE660" s="194"/>
      <c r="BF660" s="143"/>
      <c r="BG660" s="143"/>
      <c r="BH660" s="143"/>
      <c r="BI660" s="111"/>
      <c r="BJ660" s="143"/>
      <c r="BK660" s="143">
        <v>0.41</v>
      </c>
      <c r="BL660" s="143"/>
      <c r="BM660" s="143"/>
      <c r="BN660" s="143"/>
      <c r="BO660" s="143"/>
      <c r="BP660" s="143"/>
      <c r="BQ660" s="143"/>
      <c r="BR660" s="143"/>
      <c r="BS660" s="143"/>
      <c r="BT660" s="143"/>
      <c r="BU660" s="135">
        <f>VLOOKUP(D660,EXPLORACION!$A$2:$P$529,15,FALSE)</f>
        <v>4960029.0697999997</v>
      </c>
      <c r="BV660" s="135">
        <f>VLOOKUP(D660,EXPLORACION!$A$2:$P$529,16,FALSE)</f>
        <v>2170635.7107000002</v>
      </c>
    </row>
    <row r="661" spans="1:74" s="123" customFormat="1" hidden="1">
      <c r="A661" s="130" t="str">
        <f t="shared" si="106"/>
        <v>IJA21P4E2M4</v>
      </c>
      <c r="B661" s="130" t="str">
        <f t="shared" si="107"/>
        <v>IJA21P4E3.7</v>
      </c>
      <c r="C661" s="130" t="str">
        <f t="shared" si="108"/>
        <v>IJA21P4M4</v>
      </c>
      <c r="D661" s="130" t="str">
        <f t="shared" si="109"/>
        <v>IJA21P4</v>
      </c>
      <c r="E661" s="130" t="str">
        <f t="shared" si="110"/>
        <v>IJA21</v>
      </c>
      <c r="F661" s="111" t="s">
        <v>1045</v>
      </c>
      <c r="G661" s="111">
        <v>21</v>
      </c>
      <c r="H661" s="111">
        <v>4</v>
      </c>
      <c r="I661" s="111" t="s">
        <v>8</v>
      </c>
      <c r="J661" s="111">
        <v>2</v>
      </c>
      <c r="K661" s="111">
        <v>2</v>
      </c>
      <c r="L661" s="111"/>
      <c r="M661" s="137">
        <v>3.7</v>
      </c>
      <c r="N661" s="133">
        <v>4.3</v>
      </c>
      <c r="O661" s="137">
        <f t="shared" si="111"/>
        <v>4</v>
      </c>
      <c r="P661" s="109" t="s">
        <v>340</v>
      </c>
      <c r="Q661" s="237">
        <v>14</v>
      </c>
      <c r="R661" s="111">
        <v>29</v>
      </c>
      <c r="S661" s="111"/>
      <c r="T661" s="111">
        <v>19</v>
      </c>
      <c r="U661" s="188"/>
      <c r="V661" s="143"/>
      <c r="W661" s="194"/>
      <c r="X661" s="143"/>
      <c r="Y661" s="143"/>
      <c r="Z661" s="143"/>
      <c r="AA661" s="143"/>
      <c r="AB661" s="143"/>
      <c r="AC661" s="143"/>
      <c r="AD661" s="143"/>
      <c r="AE661" s="143"/>
      <c r="AF661" s="143"/>
      <c r="AG661" s="143"/>
      <c r="AH661" s="143"/>
      <c r="AI661" s="143"/>
      <c r="AJ661" s="143"/>
      <c r="AK661" s="143"/>
      <c r="AL661" s="143"/>
      <c r="AM661" s="143"/>
      <c r="AN661" s="143"/>
      <c r="AO661" s="143">
        <v>6.49</v>
      </c>
      <c r="AP661" s="143"/>
      <c r="AQ661" s="224"/>
      <c r="AR661" s="224"/>
      <c r="AS661" s="143"/>
      <c r="AT661" s="143"/>
      <c r="AU661" s="143"/>
      <c r="AV661" s="143"/>
      <c r="AW661" s="188"/>
      <c r="AX661" s="111"/>
      <c r="AY661" s="143">
        <v>0.63</v>
      </c>
      <c r="AZ661" s="143"/>
      <c r="BA661" s="143"/>
      <c r="BB661" s="143"/>
      <c r="BC661" s="143"/>
      <c r="BD661" s="143"/>
      <c r="BE661" s="194"/>
      <c r="BF661" s="143"/>
      <c r="BG661" s="143"/>
      <c r="BH661" s="143"/>
      <c r="BI661" s="111"/>
      <c r="BJ661" s="143"/>
      <c r="BK661" s="143">
        <v>0.63</v>
      </c>
      <c r="BL661" s="143"/>
      <c r="BM661" s="143"/>
      <c r="BN661" s="143"/>
      <c r="BO661" s="143"/>
      <c r="BP661" s="143"/>
      <c r="BQ661" s="143"/>
      <c r="BR661" s="143"/>
      <c r="BS661" s="143"/>
      <c r="BT661" s="143"/>
      <c r="BU661" s="135">
        <f>VLOOKUP(D661,EXPLORACION!$A$2:$P$529,15,FALSE)</f>
        <v>4960029.0697999997</v>
      </c>
      <c r="BV661" s="135">
        <f>VLOOKUP(D661,EXPLORACION!$A$2:$P$529,16,FALSE)</f>
        <v>2170635.7107000002</v>
      </c>
    </row>
    <row r="662" spans="1:74" s="123" customFormat="1" hidden="1">
      <c r="A662" s="130" t="str">
        <f t="shared" si="106"/>
        <v>IJA21P4E2M6</v>
      </c>
      <c r="B662" s="130" t="str">
        <f t="shared" si="107"/>
        <v>IJA21P4E5.7</v>
      </c>
      <c r="C662" s="130" t="str">
        <f t="shared" si="108"/>
        <v>IJA21P4M6</v>
      </c>
      <c r="D662" s="130" t="str">
        <f t="shared" si="109"/>
        <v>IJA21P4</v>
      </c>
      <c r="E662" s="130" t="str">
        <f t="shared" si="110"/>
        <v>IJA21</v>
      </c>
      <c r="F662" s="111" t="s">
        <v>1045</v>
      </c>
      <c r="G662" s="111">
        <v>21</v>
      </c>
      <c r="H662" s="111">
        <v>4</v>
      </c>
      <c r="I662" s="111" t="s">
        <v>8</v>
      </c>
      <c r="J662" s="111">
        <v>2</v>
      </c>
      <c r="K662" s="111">
        <v>3</v>
      </c>
      <c r="L662" s="111"/>
      <c r="M662" s="137">
        <v>5.7</v>
      </c>
      <c r="N662" s="133">
        <v>6.3</v>
      </c>
      <c r="O662" s="137">
        <f t="shared" si="111"/>
        <v>6</v>
      </c>
      <c r="P662" s="109" t="s">
        <v>340</v>
      </c>
      <c r="Q662" s="237">
        <v>2</v>
      </c>
      <c r="R662" s="111">
        <v>29</v>
      </c>
      <c r="S662" s="111"/>
      <c r="T662" s="111">
        <v>14</v>
      </c>
      <c r="U662" s="188"/>
      <c r="V662" s="143"/>
      <c r="W662" s="194"/>
      <c r="X662" s="143"/>
      <c r="Y662" s="143"/>
      <c r="Z662" s="143"/>
      <c r="AA662" s="143"/>
      <c r="AB662" s="143"/>
      <c r="AC662" s="143"/>
      <c r="AD662" s="143"/>
      <c r="AE662" s="143"/>
      <c r="AF662" s="143"/>
      <c r="AG662" s="143"/>
      <c r="AH662" s="143"/>
      <c r="AI662" s="143"/>
      <c r="AJ662" s="143"/>
      <c r="AK662" s="143"/>
      <c r="AL662" s="143"/>
      <c r="AM662" s="143"/>
      <c r="AN662" s="143"/>
      <c r="AO662" s="143">
        <v>7.43</v>
      </c>
      <c r="AP662" s="143"/>
      <c r="AQ662" s="224"/>
      <c r="AR662" s="224"/>
      <c r="AS662" s="143"/>
      <c r="AT662" s="143"/>
      <c r="AU662" s="143"/>
      <c r="AV662" s="143"/>
      <c r="AW662" s="188"/>
      <c r="AX662" s="111"/>
      <c r="AY662" s="143">
        <v>0.28999999999999998</v>
      </c>
      <c r="AZ662" s="143"/>
      <c r="BA662" s="143"/>
      <c r="BB662" s="143"/>
      <c r="BC662" s="143"/>
      <c r="BD662" s="143"/>
      <c r="BE662" s="194"/>
      <c r="BF662" s="143"/>
      <c r="BG662" s="143"/>
      <c r="BH662" s="143"/>
      <c r="BI662" s="111"/>
      <c r="BJ662" s="143"/>
      <c r="BK662" s="143">
        <v>0.28999999999999998</v>
      </c>
      <c r="BL662" s="143"/>
      <c r="BM662" s="143"/>
      <c r="BN662" s="143"/>
      <c r="BO662" s="143"/>
      <c r="BP662" s="143"/>
      <c r="BQ662" s="143"/>
      <c r="BR662" s="143"/>
      <c r="BS662" s="143"/>
      <c r="BT662" s="143"/>
      <c r="BU662" s="135">
        <f>VLOOKUP(D662,EXPLORACION!$A$2:$P$529,15,FALSE)</f>
        <v>4960029.0697999997</v>
      </c>
      <c r="BV662" s="135">
        <f>VLOOKUP(D662,EXPLORACION!$A$2:$P$529,16,FALSE)</f>
        <v>2170635.7107000002</v>
      </c>
    </row>
    <row r="663" spans="1:74" s="123" customFormat="1" hidden="1">
      <c r="A663" s="130" t="str">
        <f t="shared" si="106"/>
        <v>IJA21P4E2M9</v>
      </c>
      <c r="B663" s="130" t="str">
        <f t="shared" si="107"/>
        <v>IJA21P4E8.7</v>
      </c>
      <c r="C663" s="130" t="str">
        <f t="shared" si="108"/>
        <v>IJA21P4M9</v>
      </c>
      <c r="D663" s="130" t="str">
        <f t="shared" si="109"/>
        <v>IJA21P4</v>
      </c>
      <c r="E663" s="130" t="str">
        <f t="shared" si="110"/>
        <v>IJA21</v>
      </c>
      <c r="F663" s="111" t="s">
        <v>1045</v>
      </c>
      <c r="G663" s="111">
        <v>21</v>
      </c>
      <c r="H663" s="111">
        <v>4</v>
      </c>
      <c r="I663" s="111" t="s">
        <v>8</v>
      </c>
      <c r="J663" s="111">
        <v>2</v>
      </c>
      <c r="K663" s="111">
        <v>4</v>
      </c>
      <c r="L663" s="111"/>
      <c r="M663" s="137">
        <v>8.6999999999999993</v>
      </c>
      <c r="N663" s="133">
        <v>9.3000000000000007</v>
      </c>
      <c r="O663" s="137">
        <f t="shared" si="111"/>
        <v>9</v>
      </c>
      <c r="P663" s="109" t="s">
        <v>286</v>
      </c>
      <c r="Q663" s="237">
        <v>11</v>
      </c>
      <c r="R663" s="111">
        <v>40</v>
      </c>
      <c r="S663" s="111"/>
      <c r="T663" s="111">
        <v>23</v>
      </c>
      <c r="U663" s="188"/>
      <c r="V663" s="143"/>
      <c r="W663" s="194"/>
      <c r="X663" s="143"/>
      <c r="Y663" s="143"/>
      <c r="Z663" s="143"/>
      <c r="AA663" s="143"/>
      <c r="AB663" s="143"/>
      <c r="AC663" s="143"/>
      <c r="AD663" s="143"/>
      <c r="AE663" s="143"/>
      <c r="AF663" s="143"/>
      <c r="AG663" s="143"/>
      <c r="AH663" s="143"/>
      <c r="AI663" s="143"/>
      <c r="AJ663" s="143"/>
      <c r="AK663" s="143"/>
      <c r="AL663" s="143"/>
      <c r="AM663" s="143"/>
      <c r="AN663" s="143"/>
      <c r="AO663" s="143">
        <v>17.899999999999999</v>
      </c>
      <c r="AP663" s="143"/>
      <c r="AQ663" s="224"/>
      <c r="AR663" s="224"/>
      <c r="AS663" s="143"/>
      <c r="AT663" s="143"/>
      <c r="AU663" s="143"/>
      <c r="AV663" s="143"/>
      <c r="AW663" s="188"/>
      <c r="AX663" s="111"/>
      <c r="AY663" s="143">
        <v>0.93</v>
      </c>
      <c r="AZ663" s="143"/>
      <c r="BA663" s="143"/>
      <c r="BB663" s="143"/>
      <c r="BC663" s="143"/>
      <c r="BD663" s="143"/>
      <c r="BE663" s="194"/>
      <c r="BF663" s="143"/>
      <c r="BG663" s="143"/>
      <c r="BH663" s="143"/>
      <c r="BI663" s="111"/>
      <c r="BJ663" s="143"/>
      <c r="BK663" s="143">
        <v>0.93</v>
      </c>
      <c r="BL663" s="143"/>
      <c r="BM663" s="143"/>
      <c r="BN663" s="143"/>
      <c r="BO663" s="143"/>
      <c r="BP663" s="143"/>
      <c r="BQ663" s="143"/>
      <c r="BR663" s="143"/>
      <c r="BS663" s="143"/>
      <c r="BT663" s="143"/>
      <c r="BU663" s="135">
        <f>VLOOKUP(D663,EXPLORACION!$A$2:$P$529,15,FALSE)</f>
        <v>4960029.0697999997</v>
      </c>
      <c r="BV663" s="135">
        <f>VLOOKUP(D663,EXPLORACION!$A$2:$P$529,16,FALSE)</f>
        <v>2170635.7107000002</v>
      </c>
    </row>
    <row r="664" spans="1:74" s="123" customFormat="1" hidden="1">
      <c r="A664" s="130" t="str">
        <f t="shared" si="106"/>
        <v>IJA21P4E3M12</v>
      </c>
      <c r="B664" s="130" t="str">
        <f t="shared" si="107"/>
        <v>IJA21P4E11.7</v>
      </c>
      <c r="C664" s="130" t="str">
        <f t="shared" si="108"/>
        <v>IJA21P4M12</v>
      </c>
      <c r="D664" s="130" t="str">
        <f t="shared" si="109"/>
        <v>IJA21P4</v>
      </c>
      <c r="E664" s="130" t="str">
        <f t="shared" si="110"/>
        <v>IJA21</v>
      </c>
      <c r="F664" s="111" t="s">
        <v>1045</v>
      </c>
      <c r="G664" s="111">
        <v>21</v>
      </c>
      <c r="H664" s="111">
        <v>4</v>
      </c>
      <c r="I664" s="111" t="s">
        <v>8</v>
      </c>
      <c r="J664" s="111">
        <v>3</v>
      </c>
      <c r="K664" s="111">
        <v>5</v>
      </c>
      <c r="L664" s="111"/>
      <c r="M664" s="137">
        <v>11.7</v>
      </c>
      <c r="N664" s="133">
        <v>12.3</v>
      </c>
      <c r="O664" s="137">
        <f t="shared" si="111"/>
        <v>12</v>
      </c>
      <c r="P664" s="109" t="s">
        <v>1053</v>
      </c>
      <c r="Q664" s="237">
        <v>9</v>
      </c>
      <c r="R664" s="111">
        <v>24</v>
      </c>
      <c r="S664" s="111"/>
      <c r="T664" s="111">
        <v>5</v>
      </c>
      <c r="U664" s="188"/>
      <c r="V664" s="143"/>
      <c r="W664" s="194"/>
      <c r="X664" s="143"/>
      <c r="Y664" s="143"/>
      <c r="Z664" s="143"/>
      <c r="AA664" s="143"/>
      <c r="AB664" s="143"/>
      <c r="AC664" s="143"/>
      <c r="AD664" s="143"/>
      <c r="AE664" s="143"/>
      <c r="AF664" s="143"/>
      <c r="AG664" s="143"/>
      <c r="AH664" s="143"/>
      <c r="AI664" s="143"/>
      <c r="AJ664" s="143"/>
      <c r="AK664" s="143"/>
      <c r="AL664" s="143"/>
      <c r="AM664" s="143"/>
      <c r="AN664" s="143"/>
      <c r="AO664" s="143">
        <v>3.75</v>
      </c>
      <c r="AP664" s="143"/>
      <c r="AQ664" s="224"/>
      <c r="AR664" s="224"/>
      <c r="AS664" s="143"/>
      <c r="AT664" s="143"/>
      <c r="AU664" s="143"/>
      <c r="AV664" s="143"/>
      <c r="AW664" s="188"/>
      <c r="AX664" s="111"/>
      <c r="AY664" s="143">
        <v>0.57999999999999996</v>
      </c>
      <c r="AZ664" s="143"/>
      <c r="BA664" s="143"/>
      <c r="BB664" s="143"/>
      <c r="BC664" s="143"/>
      <c r="BD664" s="143"/>
      <c r="BE664" s="194"/>
      <c r="BF664" s="143"/>
      <c r="BG664" s="143"/>
      <c r="BH664" s="143"/>
      <c r="BI664" s="111"/>
      <c r="BJ664" s="143"/>
      <c r="BK664" s="143">
        <v>0.57999999999999996</v>
      </c>
      <c r="BL664" s="143"/>
      <c r="BM664" s="143"/>
      <c r="BN664" s="143"/>
      <c r="BO664" s="143"/>
      <c r="BP664" s="143"/>
      <c r="BQ664" s="143"/>
      <c r="BR664" s="143"/>
      <c r="BS664" s="143"/>
      <c r="BT664" s="143"/>
      <c r="BU664" s="135">
        <f>VLOOKUP(D664,EXPLORACION!$A$2:$P$529,15,FALSE)</f>
        <v>4960029.0697999997</v>
      </c>
      <c r="BV664" s="135">
        <f>VLOOKUP(D664,EXPLORACION!$A$2:$P$529,16,FALSE)</f>
        <v>2170635.7107000002</v>
      </c>
    </row>
    <row r="665" spans="1:74" s="123" customFormat="1" hidden="1">
      <c r="A665" s="130" t="str">
        <f t="shared" si="106"/>
        <v>IJA21P4E3M15</v>
      </c>
      <c r="B665" s="130" t="str">
        <f t="shared" si="107"/>
        <v>IJA21P4E14.7</v>
      </c>
      <c r="C665" s="130" t="str">
        <f t="shared" si="108"/>
        <v>IJA21P4M15</v>
      </c>
      <c r="D665" s="130" t="str">
        <f t="shared" si="109"/>
        <v>IJA21P4</v>
      </c>
      <c r="E665" s="130" t="str">
        <f t="shared" si="110"/>
        <v>IJA21</v>
      </c>
      <c r="F665" s="111" t="s">
        <v>1045</v>
      </c>
      <c r="G665" s="111">
        <v>21</v>
      </c>
      <c r="H665" s="111">
        <v>4</v>
      </c>
      <c r="I665" s="111" t="s">
        <v>8</v>
      </c>
      <c r="J665" s="111">
        <v>3</v>
      </c>
      <c r="K665" s="111">
        <v>6</v>
      </c>
      <c r="L665" s="111"/>
      <c r="M665" s="137">
        <v>14.7</v>
      </c>
      <c r="N665" s="133">
        <v>15.3</v>
      </c>
      <c r="O665" s="137">
        <f t="shared" si="111"/>
        <v>15</v>
      </c>
      <c r="P665" s="109" t="s">
        <v>1040</v>
      </c>
      <c r="Q665" s="237">
        <v>2</v>
      </c>
      <c r="R665" s="111">
        <v>25</v>
      </c>
      <c r="S665" s="111"/>
      <c r="T665" s="111">
        <v>9</v>
      </c>
      <c r="U665" s="188"/>
      <c r="V665" s="143"/>
      <c r="W665" s="194"/>
      <c r="X665" s="143"/>
      <c r="Y665" s="143"/>
      <c r="Z665" s="143"/>
      <c r="AA665" s="143"/>
      <c r="AB665" s="143"/>
      <c r="AC665" s="143"/>
      <c r="AD665" s="143"/>
      <c r="AE665" s="143"/>
      <c r="AF665" s="143"/>
      <c r="AG665" s="143"/>
      <c r="AH665" s="143"/>
      <c r="AI665" s="143"/>
      <c r="AJ665" s="143"/>
      <c r="AK665" s="143"/>
      <c r="AL665" s="143"/>
      <c r="AM665" s="143"/>
      <c r="AN665" s="143"/>
      <c r="AO665" s="143">
        <v>39.89</v>
      </c>
      <c r="AP665" s="143"/>
      <c r="AQ665" s="224"/>
      <c r="AR665" s="224"/>
      <c r="AS665" s="143"/>
      <c r="AT665" s="143"/>
      <c r="AU665" s="143"/>
      <c r="AV665" s="143"/>
      <c r="AW665" s="188"/>
      <c r="AX665" s="111"/>
      <c r="AY665" s="143">
        <v>1.65</v>
      </c>
      <c r="AZ665" s="143"/>
      <c r="BA665" s="143"/>
      <c r="BB665" s="143"/>
      <c r="BC665" s="143"/>
      <c r="BD665" s="143"/>
      <c r="BE665" s="194"/>
      <c r="BF665" s="143"/>
      <c r="BG665" s="143"/>
      <c r="BH665" s="143"/>
      <c r="BI665" s="111"/>
      <c r="BJ665" s="143"/>
      <c r="BK665" s="143">
        <v>1.65</v>
      </c>
      <c r="BL665" s="143"/>
      <c r="BM665" s="143"/>
      <c r="BN665" s="143"/>
      <c r="BO665" s="143"/>
      <c r="BP665" s="143"/>
      <c r="BQ665" s="143"/>
      <c r="BR665" s="143"/>
      <c r="BS665" s="143"/>
      <c r="BT665" s="143"/>
      <c r="BU665" s="135">
        <f>VLOOKUP(D665,EXPLORACION!$A$2:$P$529,15,FALSE)</f>
        <v>4960029.0697999997</v>
      </c>
      <c r="BV665" s="135">
        <f>VLOOKUP(D665,EXPLORACION!$A$2:$P$529,16,FALSE)</f>
        <v>2170635.7107000002</v>
      </c>
    </row>
    <row r="666" spans="1:74" s="123" customFormat="1" hidden="1">
      <c r="A666" s="130" t="str">
        <f t="shared" si="106"/>
        <v>AUS22P6E1M0.2</v>
      </c>
      <c r="B666" s="130" t="str">
        <f t="shared" si="107"/>
        <v>AUS22P6E0</v>
      </c>
      <c r="C666" s="130" t="str">
        <f t="shared" si="108"/>
        <v>AUS22P6M0.2</v>
      </c>
      <c r="D666" s="130" t="str">
        <f t="shared" si="109"/>
        <v>AUS22P6</v>
      </c>
      <c r="E666" s="130" t="str">
        <f t="shared" si="110"/>
        <v>AUS22</v>
      </c>
      <c r="F666" s="111" t="s">
        <v>273</v>
      </c>
      <c r="G666" s="111">
        <v>22</v>
      </c>
      <c r="H666" s="111">
        <v>6</v>
      </c>
      <c r="I666" s="111" t="s">
        <v>8</v>
      </c>
      <c r="J666" s="111">
        <v>1</v>
      </c>
      <c r="K666" s="111">
        <v>1</v>
      </c>
      <c r="L666" s="111"/>
      <c r="M666" s="137">
        <v>0</v>
      </c>
      <c r="N666" s="133">
        <v>0.4</v>
      </c>
      <c r="O666" s="137">
        <f t="shared" si="111"/>
        <v>0.2</v>
      </c>
      <c r="P666" s="141" t="s">
        <v>12</v>
      </c>
      <c r="Q666" s="237">
        <v>28.6</v>
      </c>
      <c r="R666" s="111">
        <v>60</v>
      </c>
      <c r="S666" s="111">
        <v>23</v>
      </c>
      <c r="T666" s="111">
        <v>37</v>
      </c>
      <c r="U666" s="188"/>
      <c r="V666" s="143"/>
      <c r="W666" s="194"/>
      <c r="X666" s="143"/>
      <c r="Y666" s="143"/>
      <c r="Z666" s="143"/>
      <c r="AA666" s="143"/>
      <c r="AB666" s="143"/>
      <c r="AC666" s="143"/>
      <c r="AD666" s="143"/>
      <c r="AE666" s="143"/>
      <c r="AF666" s="143"/>
      <c r="AG666" s="143"/>
      <c r="AH666" s="143"/>
      <c r="AI666" s="143"/>
      <c r="AJ666" s="143"/>
      <c r="AK666" s="143"/>
      <c r="AL666" s="143"/>
      <c r="AM666" s="143"/>
      <c r="AN666" s="143"/>
      <c r="AO666" s="143"/>
      <c r="AP666" s="143"/>
      <c r="AQ666" s="224"/>
      <c r="AR666" s="224"/>
      <c r="AS666" s="143"/>
      <c r="AT666" s="143"/>
      <c r="AU666" s="143"/>
      <c r="AV666" s="143"/>
      <c r="AW666" s="188"/>
      <c r="AX666" s="111"/>
      <c r="AY666" s="194"/>
      <c r="AZ666" s="143"/>
      <c r="BA666" s="143"/>
      <c r="BB666" s="143"/>
      <c r="BC666" s="143"/>
      <c r="BD666" s="143"/>
      <c r="BE666" s="194"/>
      <c r="BF666" s="143"/>
      <c r="BG666" s="143"/>
      <c r="BH666" s="143"/>
      <c r="BI666" s="111"/>
      <c r="BJ666" s="143"/>
      <c r="BK666" s="143"/>
      <c r="BL666" s="143"/>
      <c r="BM666" s="143"/>
      <c r="BN666" s="143"/>
      <c r="BO666" s="143"/>
      <c r="BP666" s="143"/>
      <c r="BQ666" s="143"/>
      <c r="BR666" s="143"/>
      <c r="BS666" s="143"/>
      <c r="BT666" s="143"/>
      <c r="BU666" s="135">
        <f>VLOOKUP(D666,EXPLORACION!$A$2:$P$529,15,FALSE)</f>
        <v>4961989.9417000003</v>
      </c>
      <c r="BV666" s="135">
        <f>VLOOKUP(D666,EXPLORACION!$A$2:$P$529,16,FALSE)</f>
        <v>2172183.4608999998</v>
      </c>
    </row>
    <row r="667" spans="1:74" s="123" customFormat="1" hidden="1">
      <c r="A667" s="130" t="str">
        <f t="shared" ref="A667:A674" si="112">CONCATENATE(F667,G667,I667,H667,"E",J667,"M",O667)</f>
        <v>AUS22P6E2M1.4</v>
      </c>
      <c r="B667" s="130" t="str">
        <f t="shared" ref="B667:B680" si="113">CONCATENATE(F667,G667,I667,H667,"E",M667)</f>
        <v>AUS22P6E0.4</v>
      </c>
      <c r="C667" s="130" t="str">
        <f t="shared" ref="C667:C674" si="114">CONCATENATE(F667,G667,I667,H667,"M",O667)</f>
        <v>AUS22P6M1.4</v>
      </c>
      <c r="D667" s="130" t="str">
        <f t="shared" ref="D667:D674" si="115">CONCATENATE(F667,G667,I667,H667)</f>
        <v>AUS22P6</v>
      </c>
      <c r="E667" s="130" t="str">
        <f t="shared" ref="E667:E674" si="116">CONCATENATE(F667,G667)</f>
        <v>AUS22</v>
      </c>
      <c r="F667" s="111" t="s">
        <v>273</v>
      </c>
      <c r="G667" s="111">
        <v>22</v>
      </c>
      <c r="H667" s="111">
        <v>6</v>
      </c>
      <c r="I667" s="111" t="s">
        <v>8</v>
      </c>
      <c r="J667" s="111">
        <v>2</v>
      </c>
      <c r="K667" s="111">
        <v>2</v>
      </c>
      <c r="L667" s="111"/>
      <c r="M667" s="137">
        <f>N666</f>
        <v>0.4</v>
      </c>
      <c r="N667" s="133">
        <v>2.4</v>
      </c>
      <c r="O667" s="137">
        <f t="shared" si="111"/>
        <v>1.4</v>
      </c>
      <c r="P667" s="141" t="s">
        <v>12</v>
      </c>
      <c r="Q667" s="237">
        <v>18.7</v>
      </c>
      <c r="R667" s="111">
        <v>56</v>
      </c>
      <c r="S667" s="111">
        <v>30</v>
      </c>
      <c r="T667" s="111">
        <v>36</v>
      </c>
      <c r="U667" s="188"/>
      <c r="V667" s="143"/>
      <c r="W667" s="194"/>
      <c r="X667" s="143"/>
      <c r="Y667" s="143"/>
      <c r="Z667" s="143"/>
      <c r="AA667" s="143"/>
      <c r="AB667" s="143"/>
      <c r="AC667" s="143"/>
      <c r="AD667" s="143"/>
      <c r="AE667" s="143"/>
      <c r="AF667" s="143"/>
      <c r="AG667" s="143"/>
      <c r="AH667" s="143"/>
      <c r="AI667" s="143"/>
      <c r="AJ667" s="143"/>
      <c r="AK667" s="143"/>
      <c r="AL667" s="143"/>
      <c r="AM667" s="143"/>
      <c r="AN667" s="143"/>
      <c r="AO667" s="143"/>
      <c r="AP667" s="143"/>
      <c r="AQ667" s="224"/>
      <c r="AR667" s="224"/>
      <c r="AS667" s="143"/>
      <c r="AT667" s="143"/>
      <c r="AU667" s="143"/>
      <c r="AV667" s="143"/>
      <c r="AW667" s="188"/>
      <c r="AX667" s="111"/>
      <c r="AY667" s="194"/>
      <c r="AZ667" s="143"/>
      <c r="BA667" s="143"/>
      <c r="BB667" s="143"/>
      <c r="BC667" s="143"/>
      <c r="BD667" s="143"/>
      <c r="BE667" s="194"/>
      <c r="BF667" s="143"/>
      <c r="BG667" s="143"/>
      <c r="BH667" s="143"/>
      <c r="BI667" s="111"/>
      <c r="BJ667" s="143"/>
      <c r="BK667" s="143"/>
      <c r="BL667" s="143"/>
      <c r="BM667" s="143"/>
      <c r="BN667" s="143"/>
      <c r="BO667" s="143"/>
      <c r="BP667" s="143"/>
      <c r="BQ667" s="143"/>
      <c r="BR667" s="143"/>
      <c r="BS667" s="143"/>
      <c r="BT667" s="143"/>
      <c r="BU667" s="135">
        <f>VLOOKUP(D667,EXPLORACION!$A$2:$P$529,15,FALSE)</f>
        <v>4961989.9417000003</v>
      </c>
      <c r="BV667" s="135">
        <f>VLOOKUP(D667,EXPLORACION!$A$2:$P$529,16,FALSE)</f>
        <v>2172183.4608999998</v>
      </c>
    </row>
    <row r="668" spans="1:74" s="123" customFormat="1" hidden="1">
      <c r="A668" s="130" t="str">
        <f t="shared" si="112"/>
        <v>AUS22P6E3M2.9</v>
      </c>
      <c r="B668" s="130" t="str">
        <f t="shared" si="113"/>
        <v>AUS22P6E2.4</v>
      </c>
      <c r="C668" s="130" t="str">
        <f t="shared" si="114"/>
        <v>AUS22P6M2.9</v>
      </c>
      <c r="D668" s="130" t="str">
        <f t="shared" si="115"/>
        <v>AUS22P6</v>
      </c>
      <c r="E668" s="130" t="str">
        <f t="shared" si="116"/>
        <v>AUS22</v>
      </c>
      <c r="F668" s="111" t="s">
        <v>273</v>
      </c>
      <c r="G668" s="111">
        <v>22</v>
      </c>
      <c r="H668" s="111">
        <v>6</v>
      </c>
      <c r="I668" s="111" t="s">
        <v>8</v>
      </c>
      <c r="J668" s="111">
        <v>3</v>
      </c>
      <c r="K668" s="111">
        <v>3</v>
      </c>
      <c r="L668" s="111"/>
      <c r="M668" s="137">
        <f t="shared" ref="M668:M674" si="117">N667</f>
        <v>2.4</v>
      </c>
      <c r="N668" s="133">
        <v>3.4</v>
      </c>
      <c r="O668" s="137">
        <f t="shared" si="111"/>
        <v>2.9</v>
      </c>
      <c r="P668" s="141" t="s">
        <v>12</v>
      </c>
      <c r="Q668" s="237">
        <v>16.399999999999999</v>
      </c>
      <c r="R668" s="111">
        <v>51</v>
      </c>
      <c r="S668" s="111">
        <v>19</v>
      </c>
      <c r="T668" s="111">
        <v>32</v>
      </c>
      <c r="U668" s="188"/>
      <c r="V668" s="143"/>
      <c r="W668" s="194"/>
      <c r="X668" s="143"/>
      <c r="Y668" s="143"/>
      <c r="Z668" s="143"/>
      <c r="AA668" s="143"/>
      <c r="AB668" s="143"/>
      <c r="AC668" s="143"/>
      <c r="AD668" s="143">
        <v>69.2</v>
      </c>
      <c r="AE668" s="143"/>
      <c r="AF668" s="143"/>
      <c r="AG668" s="143"/>
      <c r="AH668" s="143"/>
      <c r="AI668" s="143"/>
      <c r="AJ668" s="143"/>
      <c r="AK668" s="143"/>
      <c r="AL668" s="143"/>
      <c r="AM668" s="143"/>
      <c r="AN668" s="143"/>
      <c r="AO668" s="143">
        <v>17.8</v>
      </c>
      <c r="AP668" s="143"/>
      <c r="AQ668" s="224"/>
      <c r="AR668" s="224"/>
      <c r="AS668" s="143"/>
      <c r="AT668" s="143"/>
      <c r="AU668" s="143"/>
      <c r="AV668" s="143"/>
      <c r="AW668" s="188"/>
      <c r="AX668" s="111"/>
      <c r="AY668" s="194"/>
      <c r="AZ668" s="143"/>
      <c r="BA668" s="143"/>
      <c r="BB668" s="143"/>
      <c r="BC668" s="143"/>
      <c r="BD668" s="143"/>
      <c r="BE668" s="194"/>
      <c r="BF668" s="143"/>
      <c r="BG668" s="143"/>
      <c r="BH668" s="143"/>
      <c r="BI668" s="111"/>
      <c r="BJ668" s="143"/>
      <c r="BK668" s="143"/>
      <c r="BL668" s="143"/>
      <c r="BM668" s="143"/>
      <c r="BN668" s="143"/>
      <c r="BO668" s="143"/>
      <c r="BP668" s="143"/>
      <c r="BQ668" s="143"/>
      <c r="BR668" s="143"/>
      <c r="BS668" s="143"/>
      <c r="BT668" s="143"/>
      <c r="BU668" s="135">
        <f>VLOOKUP(D668,EXPLORACION!$A$2:$P$529,15,FALSE)</f>
        <v>4961989.9417000003</v>
      </c>
      <c r="BV668" s="135">
        <f>VLOOKUP(D668,EXPLORACION!$A$2:$P$529,16,FALSE)</f>
        <v>2172183.4608999998</v>
      </c>
    </row>
    <row r="669" spans="1:74" s="123" customFormat="1" hidden="1">
      <c r="A669" s="130" t="str">
        <f t="shared" si="112"/>
        <v>AUS22P6E9M5.45</v>
      </c>
      <c r="B669" s="130" t="str">
        <f t="shared" si="113"/>
        <v>AUS22P6E3.4</v>
      </c>
      <c r="C669" s="130" t="str">
        <f t="shared" si="114"/>
        <v>AUS22P6M5.45</v>
      </c>
      <c r="D669" s="130" t="str">
        <f t="shared" si="115"/>
        <v>AUS22P6</v>
      </c>
      <c r="E669" s="130" t="str">
        <f t="shared" si="116"/>
        <v>AUS22</v>
      </c>
      <c r="F669" s="111" t="s">
        <v>273</v>
      </c>
      <c r="G669" s="111">
        <v>22</v>
      </c>
      <c r="H669" s="111">
        <v>6</v>
      </c>
      <c r="I669" s="111" t="s">
        <v>8</v>
      </c>
      <c r="J669" s="111">
        <v>9</v>
      </c>
      <c r="K669" s="111">
        <v>9</v>
      </c>
      <c r="L669" s="111"/>
      <c r="M669" s="137">
        <f t="shared" si="117"/>
        <v>3.4</v>
      </c>
      <c r="N669" s="133">
        <v>7.5</v>
      </c>
      <c r="O669" s="137">
        <f t="shared" si="111"/>
        <v>5.45</v>
      </c>
      <c r="P669" s="141" t="s">
        <v>286</v>
      </c>
      <c r="Q669" s="237">
        <v>13.6</v>
      </c>
      <c r="R669" s="111"/>
      <c r="S669" s="111"/>
      <c r="T669" s="111"/>
      <c r="U669" s="188"/>
      <c r="V669" s="143"/>
      <c r="W669" s="194"/>
      <c r="X669" s="143"/>
      <c r="Y669" s="143"/>
      <c r="Z669" s="143"/>
      <c r="AA669" s="143"/>
      <c r="AB669" s="143"/>
      <c r="AC669" s="143"/>
      <c r="AD669" s="143">
        <v>100</v>
      </c>
      <c r="AE669" s="143"/>
      <c r="AF669" s="143"/>
      <c r="AG669" s="143"/>
      <c r="AH669" s="143"/>
      <c r="AI669" s="143"/>
      <c r="AJ669" s="143"/>
      <c r="AK669" s="143"/>
      <c r="AL669" s="143"/>
      <c r="AM669" s="143"/>
      <c r="AN669" s="143"/>
      <c r="AO669" s="143">
        <v>64.099999999999994</v>
      </c>
      <c r="AP669" s="143"/>
      <c r="AQ669" s="224"/>
      <c r="AR669" s="224"/>
      <c r="AS669" s="143"/>
      <c r="AT669" s="143"/>
      <c r="AU669" s="143"/>
      <c r="AV669" s="143"/>
      <c r="AW669" s="188"/>
      <c r="AX669" s="111"/>
      <c r="AY669" s="194"/>
      <c r="AZ669" s="143"/>
      <c r="BA669" s="143"/>
      <c r="BB669" s="143"/>
      <c r="BC669" s="143"/>
      <c r="BD669" s="143"/>
      <c r="BE669" s="194"/>
      <c r="BF669" s="143"/>
      <c r="BG669" s="143"/>
      <c r="BH669" s="143"/>
      <c r="BI669" s="111"/>
      <c r="BJ669" s="143"/>
      <c r="BK669" s="143"/>
      <c r="BL669" s="143"/>
      <c r="BM669" s="143"/>
      <c r="BN669" s="143"/>
      <c r="BO669" s="143"/>
      <c r="BP669" s="143"/>
      <c r="BQ669" s="143"/>
      <c r="BR669" s="143"/>
      <c r="BS669" s="143"/>
      <c r="BT669" s="143"/>
      <c r="BU669" s="135">
        <f>VLOOKUP(D669,EXPLORACION!$A$2:$P$529,15,FALSE)</f>
        <v>4961989.9417000003</v>
      </c>
      <c r="BV669" s="135">
        <f>VLOOKUP(D669,EXPLORACION!$A$2:$P$529,16,FALSE)</f>
        <v>2172183.4608999998</v>
      </c>
    </row>
    <row r="670" spans="1:74" s="123" customFormat="1" hidden="1">
      <c r="A670" s="130" t="str">
        <f t="shared" si="112"/>
        <v>AUS22P6E10M8.5</v>
      </c>
      <c r="B670" s="130" t="str">
        <f t="shared" si="113"/>
        <v>AUS22P6E7.5</v>
      </c>
      <c r="C670" s="130" t="str">
        <f t="shared" si="114"/>
        <v>AUS22P6M8.5</v>
      </c>
      <c r="D670" s="130" t="str">
        <f t="shared" si="115"/>
        <v>AUS22P6</v>
      </c>
      <c r="E670" s="130" t="str">
        <f t="shared" si="116"/>
        <v>AUS22</v>
      </c>
      <c r="F670" s="111" t="s">
        <v>273</v>
      </c>
      <c r="G670" s="111">
        <v>22</v>
      </c>
      <c r="H670" s="111">
        <v>6</v>
      </c>
      <c r="I670" s="111" t="s">
        <v>8</v>
      </c>
      <c r="J670" s="111">
        <v>10</v>
      </c>
      <c r="K670" s="111">
        <v>10</v>
      </c>
      <c r="L670" s="111"/>
      <c r="M670" s="137">
        <f t="shared" si="117"/>
        <v>7.5</v>
      </c>
      <c r="N670" s="133">
        <v>9.5</v>
      </c>
      <c r="O670" s="137">
        <f t="shared" si="111"/>
        <v>8.5</v>
      </c>
      <c r="P670" s="141" t="s">
        <v>284</v>
      </c>
      <c r="Q670" s="237">
        <v>22.2</v>
      </c>
      <c r="R670" s="111">
        <v>48</v>
      </c>
      <c r="S670" s="111">
        <v>18</v>
      </c>
      <c r="T670" s="111">
        <v>30</v>
      </c>
      <c r="U670" s="188"/>
      <c r="V670" s="143"/>
      <c r="W670" s="194"/>
      <c r="X670" s="143"/>
      <c r="Y670" s="143"/>
      <c r="Z670" s="143"/>
      <c r="AA670" s="143"/>
      <c r="AB670" s="143"/>
      <c r="AC670" s="143"/>
      <c r="AD670" s="143">
        <v>100</v>
      </c>
      <c r="AE670" s="143"/>
      <c r="AF670" s="143"/>
      <c r="AG670" s="143"/>
      <c r="AH670" s="143"/>
      <c r="AI670" s="143"/>
      <c r="AJ670" s="143"/>
      <c r="AK670" s="143"/>
      <c r="AL670" s="143"/>
      <c r="AM670" s="143"/>
      <c r="AN670" s="143"/>
      <c r="AO670" s="143">
        <v>67.7</v>
      </c>
      <c r="AP670" s="143"/>
      <c r="AQ670" s="224"/>
      <c r="AR670" s="224"/>
      <c r="AS670" s="143"/>
      <c r="AT670" s="143"/>
      <c r="AU670" s="143"/>
      <c r="AV670" s="143"/>
      <c r="AW670" s="188"/>
      <c r="AX670" s="111"/>
      <c r="AY670" s="194"/>
      <c r="AZ670" s="143"/>
      <c r="BA670" s="143"/>
      <c r="BB670" s="143"/>
      <c r="BC670" s="143"/>
      <c r="BD670" s="143"/>
      <c r="BE670" s="194"/>
      <c r="BF670" s="143"/>
      <c r="BG670" s="143"/>
      <c r="BH670" s="143"/>
      <c r="BI670" s="111"/>
      <c r="BJ670" s="143"/>
      <c r="BK670" s="143"/>
      <c r="BL670" s="143"/>
      <c r="BM670" s="143"/>
      <c r="BN670" s="143"/>
      <c r="BO670" s="143"/>
      <c r="BP670" s="143"/>
      <c r="BQ670" s="143"/>
      <c r="BR670" s="143"/>
      <c r="BS670" s="143"/>
      <c r="BT670" s="143"/>
      <c r="BU670" s="135">
        <f>VLOOKUP(D670,EXPLORACION!$A$2:$P$529,15,FALSE)</f>
        <v>4961989.9417000003</v>
      </c>
      <c r="BV670" s="135">
        <f>VLOOKUP(D670,EXPLORACION!$A$2:$P$529,16,FALSE)</f>
        <v>2172183.4608999998</v>
      </c>
    </row>
    <row r="671" spans="1:74" s="123" customFormat="1" hidden="1">
      <c r="A671" s="130" t="str">
        <f t="shared" si="112"/>
        <v>AUS22P6E11M10.5</v>
      </c>
      <c r="B671" s="130" t="str">
        <f t="shared" si="113"/>
        <v>AUS22P6E9.5</v>
      </c>
      <c r="C671" s="130" t="str">
        <f t="shared" si="114"/>
        <v>AUS22P6M10.5</v>
      </c>
      <c r="D671" s="130" t="str">
        <f t="shared" si="115"/>
        <v>AUS22P6</v>
      </c>
      <c r="E671" s="130" t="str">
        <f t="shared" si="116"/>
        <v>AUS22</v>
      </c>
      <c r="F671" s="111" t="s">
        <v>273</v>
      </c>
      <c r="G671" s="111">
        <v>22</v>
      </c>
      <c r="H671" s="111">
        <v>6</v>
      </c>
      <c r="I671" s="111" t="s">
        <v>8</v>
      </c>
      <c r="J671" s="111">
        <v>11</v>
      </c>
      <c r="K671" s="111">
        <v>11</v>
      </c>
      <c r="L671" s="111"/>
      <c r="M671" s="137">
        <f t="shared" si="117"/>
        <v>9.5</v>
      </c>
      <c r="N671" s="133">
        <v>11.5</v>
      </c>
      <c r="O671" s="137">
        <f t="shared" si="111"/>
        <v>10.5</v>
      </c>
      <c r="P671" s="141" t="s">
        <v>284</v>
      </c>
      <c r="Q671" s="237">
        <v>23.6</v>
      </c>
      <c r="R671" s="111">
        <v>45</v>
      </c>
      <c r="S671" s="111">
        <v>18</v>
      </c>
      <c r="T671" s="111">
        <v>27</v>
      </c>
      <c r="U671" s="188"/>
      <c r="V671" s="143"/>
      <c r="W671" s="194"/>
      <c r="X671" s="143"/>
      <c r="Y671" s="143"/>
      <c r="Z671" s="143"/>
      <c r="AA671" s="143"/>
      <c r="AB671" s="143"/>
      <c r="AC671" s="143"/>
      <c r="AD671" s="143">
        <v>100</v>
      </c>
      <c r="AE671" s="143"/>
      <c r="AF671" s="143"/>
      <c r="AG671" s="143"/>
      <c r="AH671" s="143"/>
      <c r="AI671" s="143"/>
      <c r="AJ671" s="143"/>
      <c r="AK671" s="143"/>
      <c r="AL671" s="143"/>
      <c r="AM671" s="143"/>
      <c r="AN671" s="143"/>
      <c r="AO671" s="143">
        <v>94.2</v>
      </c>
      <c r="AP671" s="143"/>
      <c r="AQ671" s="224"/>
      <c r="AR671" s="224"/>
      <c r="AS671" s="143"/>
      <c r="AT671" s="143"/>
      <c r="AU671" s="143"/>
      <c r="AV671" s="143"/>
      <c r="AW671" s="188"/>
      <c r="AX671" s="111"/>
      <c r="AY671" s="194"/>
      <c r="AZ671" s="143"/>
      <c r="BA671" s="143"/>
      <c r="BB671" s="143"/>
      <c r="BC671" s="143"/>
      <c r="BD671" s="143"/>
      <c r="BE671" s="194"/>
      <c r="BF671" s="143"/>
      <c r="BG671" s="143"/>
      <c r="BH671" s="143"/>
      <c r="BI671" s="111"/>
      <c r="BJ671" s="143"/>
      <c r="BK671" s="143"/>
      <c r="BL671" s="143"/>
      <c r="BM671" s="143"/>
      <c r="BN671" s="143"/>
      <c r="BO671" s="143"/>
      <c r="BP671" s="143"/>
      <c r="BQ671" s="143"/>
      <c r="BR671" s="143"/>
      <c r="BS671" s="143"/>
      <c r="BT671" s="143"/>
      <c r="BU671" s="135">
        <f>VLOOKUP(D671,EXPLORACION!$A$2:$P$529,15,FALSE)</f>
        <v>4961989.9417000003</v>
      </c>
      <c r="BV671" s="135">
        <f>VLOOKUP(D671,EXPLORACION!$A$2:$P$529,16,FALSE)</f>
        <v>2172183.4608999998</v>
      </c>
    </row>
    <row r="672" spans="1:74" s="123" customFormat="1" hidden="1">
      <c r="A672" s="130" t="str">
        <f t="shared" si="112"/>
        <v>AUS22P6E12M12.5</v>
      </c>
      <c r="B672" s="130" t="str">
        <f t="shared" si="113"/>
        <v>AUS22P6E11.5</v>
      </c>
      <c r="C672" s="130" t="str">
        <f t="shared" si="114"/>
        <v>AUS22P6M12.5</v>
      </c>
      <c r="D672" s="130" t="str">
        <f t="shared" si="115"/>
        <v>AUS22P6</v>
      </c>
      <c r="E672" s="130" t="str">
        <f t="shared" si="116"/>
        <v>AUS22</v>
      </c>
      <c r="F672" s="111" t="s">
        <v>273</v>
      </c>
      <c r="G672" s="111">
        <v>22</v>
      </c>
      <c r="H672" s="111">
        <v>6</v>
      </c>
      <c r="I672" s="111" t="s">
        <v>8</v>
      </c>
      <c r="J672" s="111">
        <v>12</v>
      </c>
      <c r="K672" s="111">
        <v>12</v>
      </c>
      <c r="L672" s="111"/>
      <c r="M672" s="137">
        <f t="shared" si="117"/>
        <v>11.5</v>
      </c>
      <c r="N672" s="133">
        <v>13.5</v>
      </c>
      <c r="O672" s="137">
        <f t="shared" si="111"/>
        <v>12.5</v>
      </c>
      <c r="P672" s="141" t="s">
        <v>12</v>
      </c>
      <c r="Q672" s="237">
        <v>33.700000000000003</v>
      </c>
      <c r="R672" s="111">
        <v>71</v>
      </c>
      <c r="S672" s="111">
        <v>25</v>
      </c>
      <c r="T672" s="111">
        <v>46</v>
      </c>
      <c r="U672" s="188"/>
      <c r="V672" s="143"/>
      <c r="W672" s="194"/>
      <c r="X672" s="143"/>
      <c r="Y672" s="143"/>
      <c r="Z672" s="143"/>
      <c r="AA672" s="143"/>
      <c r="AB672" s="143"/>
      <c r="AC672" s="143"/>
      <c r="AD672" s="143"/>
      <c r="AE672" s="143"/>
      <c r="AF672" s="143"/>
      <c r="AG672" s="143"/>
      <c r="AH672" s="143"/>
      <c r="AI672" s="143"/>
      <c r="AJ672" s="143"/>
      <c r="AK672" s="143"/>
      <c r="AL672" s="143"/>
      <c r="AM672" s="143"/>
      <c r="AN672" s="143"/>
      <c r="AO672" s="143"/>
      <c r="AP672" s="143"/>
      <c r="AQ672" s="224"/>
      <c r="AR672" s="224"/>
      <c r="AS672" s="143"/>
      <c r="AT672" s="143"/>
      <c r="AU672" s="143"/>
      <c r="AV672" s="143"/>
      <c r="AW672" s="188"/>
      <c r="AX672" s="111"/>
      <c r="AY672" s="194"/>
      <c r="AZ672" s="143"/>
      <c r="BA672" s="143"/>
      <c r="BB672" s="143"/>
      <c r="BC672" s="143"/>
      <c r="BD672" s="143"/>
      <c r="BE672" s="194"/>
      <c r="BF672" s="143"/>
      <c r="BG672" s="143"/>
      <c r="BH672" s="143"/>
      <c r="BI672" s="111"/>
      <c r="BJ672" s="143"/>
      <c r="BK672" s="143"/>
      <c r="BL672" s="143"/>
      <c r="BM672" s="143"/>
      <c r="BN672" s="143"/>
      <c r="BO672" s="143"/>
      <c r="BP672" s="143"/>
      <c r="BQ672" s="143"/>
      <c r="BR672" s="143"/>
      <c r="BS672" s="143"/>
      <c r="BT672" s="143"/>
      <c r="BU672" s="135">
        <f>VLOOKUP(D672,EXPLORACION!$A$2:$P$529,15,FALSE)</f>
        <v>4961989.9417000003</v>
      </c>
      <c r="BV672" s="135">
        <f>VLOOKUP(D672,EXPLORACION!$A$2:$P$529,16,FALSE)</f>
        <v>2172183.4608999998</v>
      </c>
    </row>
    <row r="673" spans="1:74" s="123" customFormat="1" hidden="1">
      <c r="A673" s="130" t="str">
        <f t="shared" si="112"/>
        <v>AUS22P6E13M14.5</v>
      </c>
      <c r="B673" s="130" t="str">
        <f t="shared" si="113"/>
        <v>AUS22P6E13.5</v>
      </c>
      <c r="C673" s="130" t="str">
        <f t="shared" si="114"/>
        <v>AUS22P6M14.5</v>
      </c>
      <c r="D673" s="130" t="str">
        <f t="shared" si="115"/>
        <v>AUS22P6</v>
      </c>
      <c r="E673" s="130" t="str">
        <f t="shared" si="116"/>
        <v>AUS22</v>
      </c>
      <c r="F673" s="111" t="s">
        <v>273</v>
      </c>
      <c r="G673" s="111">
        <v>22</v>
      </c>
      <c r="H673" s="111">
        <v>6</v>
      </c>
      <c r="I673" s="111" t="s">
        <v>8</v>
      </c>
      <c r="J673" s="111">
        <v>13</v>
      </c>
      <c r="K673" s="111">
        <v>13</v>
      </c>
      <c r="L673" s="111"/>
      <c r="M673" s="137">
        <f t="shared" si="117"/>
        <v>13.5</v>
      </c>
      <c r="N673" s="133">
        <v>15.5</v>
      </c>
      <c r="O673" s="137">
        <f t="shared" si="111"/>
        <v>14.5</v>
      </c>
      <c r="P673" s="141" t="s">
        <v>12</v>
      </c>
      <c r="Q673" s="237" t="s">
        <v>1243</v>
      </c>
      <c r="R673" s="111">
        <v>61</v>
      </c>
      <c r="S673" s="111">
        <v>23</v>
      </c>
      <c r="T673" s="111">
        <v>38</v>
      </c>
      <c r="U673" s="188"/>
      <c r="V673" s="143"/>
      <c r="W673" s="194"/>
      <c r="X673" s="143"/>
      <c r="Y673" s="143"/>
      <c r="Z673" s="143"/>
      <c r="AA673" s="143"/>
      <c r="AB673" s="143"/>
      <c r="AC673" s="143"/>
      <c r="AD673" s="143"/>
      <c r="AE673" s="143"/>
      <c r="AF673" s="143"/>
      <c r="AG673" s="143"/>
      <c r="AH673" s="143"/>
      <c r="AI673" s="143"/>
      <c r="AJ673" s="143"/>
      <c r="AK673" s="143"/>
      <c r="AL673" s="143"/>
      <c r="AM673" s="143"/>
      <c r="AN673" s="143"/>
      <c r="AO673" s="143"/>
      <c r="AP673" s="143"/>
      <c r="AQ673" s="224"/>
      <c r="AR673" s="224"/>
      <c r="AS673" s="143"/>
      <c r="AT673" s="143"/>
      <c r="AU673" s="143"/>
      <c r="AV673" s="143"/>
      <c r="AW673" s="188"/>
      <c r="AX673" s="111"/>
      <c r="AY673" s="194"/>
      <c r="AZ673" s="143"/>
      <c r="BA673" s="143"/>
      <c r="BB673" s="143"/>
      <c r="BC673" s="143"/>
      <c r="BD673" s="143"/>
      <c r="BE673" s="194"/>
      <c r="BF673" s="143"/>
      <c r="BG673" s="143"/>
      <c r="BH673" s="143"/>
      <c r="BI673" s="111"/>
      <c r="BJ673" s="143"/>
      <c r="BK673" s="143"/>
      <c r="BL673" s="143"/>
      <c r="BM673" s="143"/>
      <c r="BN673" s="143"/>
      <c r="BO673" s="143"/>
      <c r="BP673" s="143"/>
      <c r="BQ673" s="143"/>
      <c r="BR673" s="143"/>
      <c r="BS673" s="143"/>
      <c r="BT673" s="143"/>
      <c r="BU673" s="135">
        <f>VLOOKUP(D673,EXPLORACION!$A$2:$P$529,15,FALSE)</f>
        <v>4961989.9417000003</v>
      </c>
      <c r="BV673" s="135">
        <f>VLOOKUP(D673,EXPLORACION!$A$2:$P$529,16,FALSE)</f>
        <v>2172183.4608999998</v>
      </c>
    </row>
    <row r="674" spans="1:74" s="123" customFormat="1" hidden="1">
      <c r="A674" s="130" t="str">
        <f t="shared" si="112"/>
        <v>AUS22P6E15M17.5</v>
      </c>
      <c r="B674" s="130" t="str">
        <f t="shared" si="113"/>
        <v>AUS22P6E15.5</v>
      </c>
      <c r="C674" s="130" t="str">
        <f t="shared" si="114"/>
        <v>AUS22P6M17.5</v>
      </c>
      <c r="D674" s="130" t="str">
        <f t="shared" si="115"/>
        <v>AUS22P6</v>
      </c>
      <c r="E674" s="130" t="str">
        <f t="shared" si="116"/>
        <v>AUS22</v>
      </c>
      <c r="F674" s="111" t="s">
        <v>273</v>
      </c>
      <c r="G674" s="111">
        <v>22</v>
      </c>
      <c r="H674" s="111">
        <v>6</v>
      </c>
      <c r="I674" s="111" t="s">
        <v>8</v>
      </c>
      <c r="J674" s="111">
        <v>15</v>
      </c>
      <c r="K674" s="111">
        <v>15</v>
      </c>
      <c r="L674" s="111"/>
      <c r="M674" s="137">
        <f t="shared" si="117"/>
        <v>15.5</v>
      </c>
      <c r="N674" s="133">
        <v>19.5</v>
      </c>
      <c r="O674" s="137">
        <f t="shared" si="111"/>
        <v>17.5</v>
      </c>
      <c r="P674" s="141" t="s">
        <v>12</v>
      </c>
      <c r="Q674" s="237">
        <v>29.8</v>
      </c>
      <c r="R674" s="111">
        <v>61</v>
      </c>
      <c r="S674" s="111">
        <v>25</v>
      </c>
      <c r="T674" s="111">
        <v>56</v>
      </c>
      <c r="U674" s="188"/>
      <c r="V674" s="143"/>
      <c r="W674" s="194"/>
      <c r="X674" s="143"/>
      <c r="Y674" s="143"/>
      <c r="Z674" s="143"/>
      <c r="AA674" s="143"/>
      <c r="AB674" s="143"/>
      <c r="AC674" s="143"/>
      <c r="AD674" s="143"/>
      <c r="AE674" s="143"/>
      <c r="AF674" s="143"/>
      <c r="AG674" s="143"/>
      <c r="AH674" s="143"/>
      <c r="AI674" s="143"/>
      <c r="AJ674" s="143"/>
      <c r="AK674" s="143"/>
      <c r="AL674" s="143"/>
      <c r="AM674" s="143"/>
      <c r="AN674" s="143"/>
      <c r="AO674" s="143"/>
      <c r="AP674" s="143"/>
      <c r="AQ674" s="224"/>
      <c r="AR674" s="224"/>
      <c r="AS674" s="143"/>
      <c r="AT674" s="143"/>
      <c r="AU674" s="143"/>
      <c r="AV674" s="143"/>
      <c r="AW674" s="188"/>
      <c r="AX674" s="111"/>
      <c r="AY674" s="194"/>
      <c r="AZ674" s="143"/>
      <c r="BA674" s="143"/>
      <c r="BB674" s="143"/>
      <c r="BC674" s="143"/>
      <c r="BD674" s="143"/>
      <c r="BE674" s="194"/>
      <c r="BF674" s="143"/>
      <c r="BG674" s="143"/>
      <c r="BH674" s="143"/>
      <c r="BI674" s="111"/>
      <c r="BJ674" s="143"/>
      <c r="BK674" s="143"/>
      <c r="BL674" s="143"/>
      <c r="BM674" s="143"/>
      <c r="BN674" s="143"/>
      <c r="BO674" s="143"/>
      <c r="BP674" s="143"/>
      <c r="BQ674" s="143"/>
      <c r="BR674" s="143"/>
      <c r="BS674" s="143"/>
      <c r="BT674" s="143"/>
      <c r="BU674" s="135">
        <f>VLOOKUP(D674,EXPLORACION!$A$2:$P$529,15,FALSE)</f>
        <v>4961989.9417000003</v>
      </c>
      <c r="BV674" s="135">
        <f>VLOOKUP(D674,EXPLORACION!$A$2:$P$529,16,FALSE)</f>
        <v>2172183.4608999998</v>
      </c>
    </row>
    <row r="675" spans="1:74" s="123" customFormat="1" hidden="1">
      <c r="A675" s="130" t="str">
        <f t="shared" ref="A675:A680" si="118">CONCATENATE(F675,G675,I675,H675,"E",J675,"M",O675)</f>
        <v>IJA23P1E1M0.5</v>
      </c>
      <c r="B675" s="130" t="str">
        <f t="shared" si="113"/>
        <v>IJA23P1E0</v>
      </c>
      <c r="C675" s="130" t="str">
        <f t="shared" ref="C675:C680" si="119">CONCATENATE(F675,G675,I675,H675,"M",O675)</f>
        <v>IJA23P1M0.5</v>
      </c>
      <c r="D675" s="130" t="str">
        <f t="shared" ref="D675:D680" si="120">CONCATENATE(F675,G675,I675,H675)</f>
        <v>IJA23P1</v>
      </c>
      <c r="E675" s="130" t="str">
        <f t="shared" ref="E675:E680" si="121">CONCATENATE(F675,G675)</f>
        <v>IJA23</v>
      </c>
      <c r="F675" s="111" t="s">
        <v>1045</v>
      </c>
      <c r="G675" s="111">
        <v>23</v>
      </c>
      <c r="H675" s="111">
        <v>1</v>
      </c>
      <c r="I675" s="111" t="s">
        <v>8</v>
      </c>
      <c r="J675" s="111">
        <v>1</v>
      </c>
      <c r="K675" s="111">
        <v>1</v>
      </c>
      <c r="L675" s="111"/>
      <c r="M675" s="137">
        <f t="shared" ref="M675:M680" si="122">O675-0.5</f>
        <v>0</v>
      </c>
      <c r="N675" s="133">
        <f t="shared" ref="N675:N680" si="123">O675+0.1</f>
        <v>0.6</v>
      </c>
      <c r="O675" s="137">
        <v>0.5</v>
      </c>
      <c r="P675" s="141" t="s">
        <v>1053</v>
      </c>
      <c r="Q675" s="237">
        <v>13</v>
      </c>
      <c r="R675" s="111">
        <v>26</v>
      </c>
      <c r="S675" s="111"/>
      <c r="T675" s="111">
        <v>10</v>
      </c>
      <c r="U675" s="188">
        <v>2.2200000000000002</v>
      </c>
      <c r="V675" s="143">
        <v>2</v>
      </c>
      <c r="W675" s="194"/>
      <c r="X675" s="143"/>
      <c r="Y675" s="143"/>
      <c r="Z675" s="143"/>
      <c r="AA675" s="143"/>
      <c r="AB675" s="143"/>
      <c r="AC675" s="143"/>
      <c r="AD675" s="143" t="s">
        <v>1286</v>
      </c>
      <c r="AE675" s="143"/>
      <c r="AF675" s="143">
        <v>74.599999999999994</v>
      </c>
      <c r="AG675" s="143"/>
      <c r="AH675" s="143">
        <v>51.77</v>
      </c>
      <c r="AI675" s="143"/>
      <c r="AJ675" s="143">
        <v>41.28</v>
      </c>
      <c r="AK675" s="143"/>
      <c r="AL675" s="143">
        <v>23.19</v>
      </c>
      <c r="AM675" s="143"/>
      <c r="AN675" s="143">
        <v>19.89</v>
      </c>
      <c r="AO675" s="143">
        <v>2.2200000000000002</v>
      </c>
      <c r="AP675" s="143"/>
      <c r="AQ675" s="224"/>
      <c r="AR675" s="224"/>
      <c r="AS675" s="143"/>
      <c r="AT675" s="143"/>
      <c r="AU675" s="143"/>
      <c r="AV675" s="143"/>
      <c r="AW675" s="188">
        <v>4.22</v>
      </c>
      <c r="AX675" s="111"/>
      <c r="AY675" s="194"/>
      <c r="AZ675" s="143"/>
      <c r="BA675" s="143"/>
      <c r="BB675" s="143"/>
      <c r="BC675" s="143"/>
      <c r="BD675" s="143"/>
      <c r="BE675" s="194"/>
      <c r="BF675" s="143"/>
      <c r="BG675" s="143"/>
      <c r="BH675" s="143"/>
      <c r="BI675" s="111"/>
      <c r="BJ675" s="143"/>
      <c r="BK675" s="194">
        <v>2.11</v>
      </c>
      <c r="BL675" s="143"/>
      <c r="BM675" s="143"/>
      <c r="BN675" s="143"/>
      <c r="BO675" s="143"/>
      <c r="BP675" s="143"/>
      <c r="BQ675" s="143"/>
      <c r="BR675" s="143"/>
      <c r="BS675" s="143"/>
      <c r="BT675" s="143"/>
      <c r="BU675" s="135">
        <f>VLOOKUP(D675,EXPLORACION!$A$2:$P$529,15,FALSE)</f>
        <v>4961366.7506999997</v>
      </c>
      <c r="BV675" s="135">
        <f>VLOOKUP(D675,EXPLORACION!$A$2:$P$529,16,FALSE)</f>
        <v>2167788.3539</v>
      </c>
    </row>
    <row r="676" spans="1:74" s="123" customFormat="1" hidden="1">
      <c r="A676" s="130" t="str">
        <f t="shared" si="118"/>
        <v>IJA23P1E2M3</v>
      </c>
      <c r="B676" s="130" t="str">
        <f t="shared" si="113"/>
        <v>IJA23P1E2.5</v>
      </c>
      <c r="C676" s="130" t="str">
        <f t="shared" si="119"/>
        <v>IJA23P1M3</v>
      </c>
      <c r="D676" s="130" t="str">
        <f t="shared" si="120"/>
        <v>IJA23P1</v>
      </c>
      <c r="E676" s="130" t="str">
        <f t="shared" si="121"/>
        <v>IJA23</v>
      </c>
      <c r="F676" s="111" t="s">
        <v>1045</v>
      </c>
      <c r="G676" s="111">
        <v>23</v>
      </c>
      <c r="H676" s="111">
        <v>1</v>
      </c>
      <c r="I676" s="111" t="s">
        <v>8</v>
      </c>
      <c r="J676" s="111">
        <v>2</v>
      </c>
      <c r="K676" s="111">
        <v>2</v>
      </c>
      <c r="L676" s="111"/>
      <c r="M676" s="137">
        <f t="shared" si="122"/>
        <v>2.5</v>
      </c>
      <c r="N676" s="133">
        <f t="shared" si="123"/>
        <v>3.1</v>
      </c>
      <c r="O676" s="137">
        <v>3</v>
      </c>
      <c r="P676" s="141" t="s">
        <v>286</v>
      </c>
      <c r="Q676" s="237">
        <v>7</v>
      </c>
      <c r="R676" s="111">
        <v>29</v>
      </c>
      <c r="S676" s="111">
        <v>19.95</v>
      </c>
      <c r="T676" s="111">
        <v>9</v>
      </c>
      <c r="U676" s="188" t="s">
        <v>1285</v>
      </c>
      <c r="V676" s="143">
        <v>1.79</v>
      </c>
      <c r="W676" s="194"/>
      <c r="X676" s="143"/>
      <c r="Y676" s="143"/>
      <c r="Z676" s="143"/>
      <c r="AA676" s="143"/>
      <c r="AB676" s="143"/>
      <c r="AC676" s="143"/>
      <c r="AD676" s="143">
        <v>91.16</v>
      </c>
      <c r="AE676" s="143"/>
      <c r="AF676" s="143">
        <v>86.7</v>
      </c>
      <c r="AG676" s="143">
        <f t="shared" ref="AG676:AM676" si="124">AE677</f>
        <v>0</v>
      </c>
      <c r="AH676" s="143">
        <v>84.24</v>
      </c>
      <c r="AI676" s="143">
        <f t="shared" si="124"/>
        <v>0</v>
      </c>
      <c r="AJ676" s="143">
        <v>81.55</v>
      </c>
      <c r="AK676" s="143">
        <f t="shared" si="124"/>
        <v>0</v>
      </c>
      <c r="AL676" s="143">
        <v>65.099999999999994</v>
      </c>
      <c r="AM676" s="143">
        <f t="shared" si="124"/>
        <v>0</v>
      </c>
      <c r="AN676" s="143">
        <v>36.43</v>
      </c>
      <c r="AO676" s="143">
        <v>17.45</v>
      </c>
      <c r="AP676" s="143"/>
      <c r="AQ676" s="224"/>
      <c r="AR676" s="224"/>
      <c r="AS676" s="143"/>
      <c r="AT676" s="143"/>
      <c r="AU676" s="143"/>
      <c r="AV676" s="143"/>
      <c r="AW676" s="188">
        <v>1.49</v>
      </c>
      <c r="AX676" s="111"/>
      <c r="AY676" s="194">
        <v>0.46</v>
      </c>
      <c r="AZ676" s="143"/>
      <c r="BA676" s="143">
        <v>19.190000000000001</v>
      </c>
      <c r="BB676" s="143"/>
      <c r="BC676" s="143"/>
      <c r="BD676" s="143"/>
      <c r="BE676" s="194"/>
      <c r="BF676" s="143"/>
      <c r="BG676" s="143"/>
      <c r="BH676" s="143"/>
      <c r="BI676" s="111"/>
      <c r="BJ676" s="143"/>
      <c r="BK676" s="194">
        <v>0.75</v>
      </c>
      <c r="BL676" s="143"/>
      <c r="BM676" s="143"/>
      <c r="BN676" s="143"/>
      <c r="BO676" s="143"/>
      <c r="BP676" s="143"/>
      <c r="BQ676" s="143"/>
      <c r="BR676" s="143"/>
      <c r="BS676" s="143"/>
      <c r="BT676" s="143"/>
      <c r="BU676" s="135">
        <f>VLOOKUP(D676,EXPLORACION!$A$2:$P$529,15,FALSE)</f>
        <v>4961366.7506999997</v>
      </c>
      <c r="BV676" s="135">
        <f>VLOOKUP(D676,EXPLORACION!$A$2:$P$529,16,FALSE)</f>
        <v>2167788.3539</v>
      </c>
    </row>
    <row r="677" spans="1:74" s="123" customFormat="1" hidden="1">
      <c r="A677" s="130" t="str">
        <f t="shared" si="118"/>
        <v>IJA23P1E2M5</v>
      </c>
      <c r="B677" s="130" t="str">
        <f t="shared" si="113"/>
        <v>IJA23P1E4.5</v>
      </c>
      <c r="C677" s="130" t="str">
        <f t="shared" si="119"/>
        <v>IJA23P1M5</v>
      </c>
      <c r="D677" s="130" t="str">
        <f t="shared" si="120"/>
        <v>IJA23P1</v>
      </c>
      <c r="E677" s="130" t="str">
        <f t="shared" si="121"/>
        <v>IJA23</v>
      </c>
      <c r="F677" s="111" t="s">
        <v>1045</v>
      </c>
      <c r="G677" s="111">
        <v>23</v>
      </c>
      <c r="H677" s="111">
        <v>1</v>
      </c>
      <c r="I677" s="111" t="s">
        <v>8</v>
      </c>
      <c r="J677" s="111">
        <v>2</v>
      </c>
      <c r="K677" s="111">
        <v>3</v>
      </c>
      <c r="L677" s="111"/>
      <c r="M677" s="137">
        <f t="shared" si="122"/>
        <v>4.5</v>
      </c>
      <c r="N677" s="133">
        <f t="shared" si="123"/>
        <v>5.0999999999999996</v>
      </c>
      <c r="O677" s="137">
        <v>5</v>
      </c>
      <c r="P677" s="141" t="s">
        <v>286</v>
      </c>
      <c r="Q677" s="237">
        <v>4</v>
      </c>
      <c r="R677" s="111">
        <v>35</v>
      </c>
      <c r="S677" s="111"/>
      <c r="T677" s="111">
        <v>16</v>
      </c>
      <c r="U677" s="188">
        <v>1.66</v>
      </c>
      <c r="V677" s="143">
        <v>1.36</v>
      </c>
      <c r="W677" s="194"/>
      <c r="X677" s="143"/>
      <c r="Y677" s="143"/>
      <c r="Z677" s="143"/>
      <c r="AA677" s="143"/>
      <c r="AB677" s="143"/>
      <c r="AC677" s="143"/>
      <c r="AD677" s="143">
        <v>81.180000000000007</v>
      </c>
      <c r="AE677" s="143"/>
      <c r="AF677" s="143">
        <v>68</v>
      </c>
      <c r="AG677" s="143"/>
      <c r="AH677" s="143">
        <v>67.45</v>
      </c>
      <c r="AI677" s="143"/>
      <c r="AJ677" s="143">
        <v>51.45</v>
      </c>
      <c r="AK677" s="143"/>
      <c r="AL677" s="143">
        <v>38.979999999999997</v>
      </c>
      <c r="AM677" s="143"/>
      <c r="AN677" s="143">
        <v>21.65</v>
      </c>
      <c r="AO677" s="143">
        <v>13.96</v>
      </c>
      <c r="AP677" s="143"/>
      <c r="AQ677" s="224"/>
      <c r="AR677" s="224"/>
      <c r="AS677" s="143"/>
      <c r="AT677" s="143"/>
      <c r="AU677" s="143"/>
      <c r="AV677" s="143"/>
      <c r="AW677" s="188">
        <v>3.09</v>
      </c>
      <c r="AX677" s="111"/>
      <c r="AY677" s="194"/>
      <c r="AZ677" s="143"/>
      <c r="BA677" s="143"/>
      <c r="BB677" s="143"/>
      <c r="BC677" s="143"/>
      <c r="BD677" s="143"/>
      <c r="BE677" s="194"/>
      <c r="BF677" s="143"/>
      <c r="BG677" s="143"/>
      <c r="BH677" s="143"/>
      <c r="BI677" s="111"/>
      <c r="BJ677" s="143"/>
      <c r="BK677" s="194">
        <v>1.54</v>
      </c>
      <c r="BL677" s="143"/>
      <c r="BM677" s="143"/>
      <c r="BN677" s="143"/>
      <c r="BO677" s="143"/>
      <c r="BP677" s="143"/>
      <c r="BQ677" s="143"/>
      <c r="BR677" s="143"/>
      <c r="BS677" s="143"/>
      <c r="BT677" s="143"/>
      <c r="BU677" s="135">
        <f>VLOOKUP(D677,EXPLORACION!$A$2:$P$529,15,FALSE)</f>
        <v>4961366.7506999997</v>
      </c>
      <c r="BV677" s="135">
        <f>VLOOKUP(D677,EXPLORACION!$A$2:$P$529,16,FALSE)</f>
        <v>2167788.3539</v>
      </c>
    </row>
    <row r="678" spans="1:74" s="123" customFormat="1" hidden="1">
      <c r="A678" s="130" t="str">
        <f t="shared" si="118"/>
        <v>IJA23P1E3M8</v>
      </c>
      <c r="B678" s="130" t="str">
        <f t="shared" si="113"/>
        <v>IJA23P1E7.5</v>
      </c>
      <c r="C678" s="130" t="str">
        <f t="shared" si="119"/>
        <v>IJA23P1M8</v>
      </c>
      <c r="D678" s="130" t="str">
        <f t="shared" si="120"/>
        <v>IJA23P1</v>
      </c>
      <c r="E678" s="130" t="str">
        <f t="shared" si="121"/>
        <v>IJA23</v>
      </c>
      <c r="F678" s="111" t="s">
        <v>1045</v>
      </c>
      <c r="G678" s="111">
        <v>23</v>
      </c>
      <c r="H678" s="111">
        <v>1</v>
      </c>
      <c r="I678" s="111" t="s">
        <v>8</v>
      </c>
      <c r="J678" s="111">
        <v>3</v>
      </c>
      <c r="K678" s="111">
        <v>4</v>
      </c>
      <c r="L678" s="111"/>
      <c r="M678" s="137">
        <f t="shared" si="122"/>
        <v>7.5</v>
      </c>
      <c r="N678" s="133">
        <f t="shared" si="123"/>
        <v>8.1</v>
      </c>
      <c r="O678" s="137">
        <v>8</v>
      </c>
      <c r="P678" s="141" t="s">
        <v>286</v>
      </c>
      <c r="Q678" s="237">
        <v>6</v>
      </c>
      <c r="R678" s="111">
        <v>24</v>
      </c>
      <c r="S678" s="111">
        <v>13.38</v>
      </c>
      <c r="T678" s="111">
        <v>10</v>
      </c>
      <c r="U678" s="188">
        <v>2</v>
      </c>
      <c r="V678" s="143">
        <v>1.72</v>
      </c>
      <c r="W678" s="194"/>
      <c r="X678" s="143"/>
      <c r="Y678" s="143"/>
      <c r="Z678" s="143"/>
      <c r="AA678" s="143"/>
      <c r="AB678" s="143"/>
      <c r="AC678" s="143"/>
      <c r="AD678" s="143">
        <v>86.64</v>
      </c>
      <c r="AE678" s="143"/>
      <c r="AF678" s="143">
        <v>73.84</v>
      </c>
      <c r="AG678" s="143"/>
      <c r="AH678" s="143">
        <v>58.64</v>
      </c>
      <c r="AI678" s="143"/>
      <c r="AJ678" s="143">
        <v>54.2</v>
      </c>
      <c r="AK678" s="143"/>
      <c r="AL678" s="143">
        <v>35.79</v>
      </c>
      <c r="AM678" s="143"/>
      <c r="AN678" s="143">
        <v>29.84</v>
      </c>
      <c r="AO678" s="143">
        <v>17.52</v>
      </c>
      <c r="AP678" s="143"/>
      <c r="AQ678" s="224"/>
      <c r="AR678" s="224"/>
      <c r="AS678" s="143"/>
      <c r="AT678" s="143"/>
      <c r="AU678" s="143"/>
      <c r="AV678" s="143"/>
      <c r="AW678" s="188">
        <v>4.1500000000000004</v>
      </c>
      <c r="AX678" s="111"/>
      <c r="AY678" s="194"/>
      <c r="AZ678" s="143"/>
      <c r="BA678" s="143"/>
      <c r="BB678" s="143"/>
      <c r="BC678" s="143"/>
      <c r="BD678" s="143"/>
      <c r="BE678" s="194"/>
      <c r="BF678" s="143"/>
      <c r="BG678" s="143"/>
      <c r="BH678" s="143"/>
      <c r="BI678" s="111"/>
      <c r="BJ678" s="143"/>
      <c r="BK678" s="194">
        <v>2.08</v>
      </c>
      <c r="BL678" s="143"/>
      <c r="BM678" s="143"/>
      <c r="BN678" s="143"/>
      <c r="BO678" s="143"/>
      <c r="BP678" s="143"/>
      <c r="BQ678" s="143"/>
      <c r="BR678" s="143"/>
      <c r="BS678" s="143"/>
      <c r="BT678" s="143"/>
      <c r="BU678" s="135">
        <f>VLOOKUP(D678,EXPLORACION!$A$2:$P$529,15,FALSE)</f>
        <v>4961366.7506999997</v>
      </c>
      <c r="BV678" s="135">
        <f>VLOOKUP(D678,EXPLORACION!$A$2:$P$529,16,FALSE)</f>
        <v>2167788.3539</v>
      </c>
    </row>
    <row r="679" spans="1:74" s="123" customFormat="1" hidden="1">
      <c r="A679" s="130" t="str">
        <f t="shared" si="118"/>
        <v>IJA23P1E5M12</v>
      </c>
      <c r="B679" s="130" t="str">
        <f t="shared" si="113"/>
        <v>IJA23P1E11.5</v>
      </c>
      <c r="C679" s="130" t="str">
        <f t="shared" si="119"/>
        <v>IJA23P1M12</v>
      </c>
      <c r="D679" s="130" t="str">
        <f t="shared" si="120"/>
        <v>IJA23P1</v>
      </c>
      <c r="E679" s="130" t="str">
        <f t="shared" si="121"/>
        <v>IJA23</v>
      </c>
      <c r="F679" s="111" t="s">
        <v>1045</v>
      </c>
      <c r="G679" s="111">
        <v>23</v>
      </c>
      <c r="H679" s="111">
        <v>1</v>
      </c>
      <c r="I679" s="111" t="s">
        <v>8</v>
      </c>
      <c r="J679" s="111">
        <v>5</v>
      </c>
      <c r="K679" s="111">
        <v>5</v>
      </c>
      <c r="L679" s="111"/>
      <c r="M679" s="137">
        <f t="shared" si="122"/>
        <v>11.5</v>
      </c>
      <c r="N679" s="133">
        <f t="shared" si="123"/>
        <v>12.1</v>
      </c>
      <c r="O679" s="137">
        <v>12</v>
      </c>
      <c r="P679" s="141" t="s">
        <v>340</v>
      </c>
      <c r="Q679" s="237">
        <v>12</v>
      </c>
      <c r="R679" s="111"/>
      <c r="S679" s="111"/>
      <c r="T679" s="111">
        <v>21</v>
      </c>
      <c r="U679" s="188">
        <v>2.12</v>
      </c>
      <c r="V679" s="143">
        <v>1.78</v>
      </c>
      <c r="W679" s="194"/>
      <c r="X679" s="143"/>
      <c r="Y679" s="143"/>
      <c r="Z679" s="143"/>
      <c r="AA679" s="143"/>
      <c r="AB679" s="143"/>
      <c r="AC679" s="143"/>
      <c r="AD679" s="143">
        <v>97.31</v>
      </c>
      <c r="AE679" s="143"/>
      <c r="AF679" s="143">
        <v>85.24</v>
      </c>
      <c r="AG679" s="143"/>
      <c r="AH679" s="143">
        <v>68.38</v>
      </c>
      <c r="AI679" s="143"/>
      <c r="AJ679" s="143">
        <v>48.48</v>
      </c>
      <c r="AK679" s="143"/>
      <c r="AL679" s="143">
        <v>35.33</v>
      </c>
      <c r="AM679" s="143"/>
      <c r="AN679" s="143">
        <v>22.59</v>
      </c>
      <c r="AO679" s="143">
        <v>6.4</v>
      </c>
      <c r="AP679" s="143"/>
      <c r="AQ679" s="224"/>
      <c r="AR679" s="224"/>
      <c r="AS679" s="143"/>
      <c r="AT679" s="143"/>
      <c r="AU679" s="143"/>
      <c r="AV679" s="143"/>
      <c r="AW679" s="188">
        <v>2.86</v>
      </c>
      <c r="AX679" s="111"/>
      <c r="AY679" s="194"/>
      <c r="AZ679" s="143"/>
      <c r="BA679" s="143"/>
      <c r="BB679" s="143"/>
      <c r="BC679" s="143"/>
      <c r="BD679" s="143"/>
      <c r="BE679" s="194"/>
      <c r="BF679" s="143"/>
      <c r="BG679" s="143"/>
      <c r="BH679" s="143"/>
      <c r="BI679" s="111"/>
      <c r="BJ679" s="143"/>
      <c r="BK679" s="194">
        <v>1.43</v>
      </c>
      <c r="BL679" s="143"/>
      <c r="BM679" s="143"/>
      <c r="BN679" s="143"/>
      <c r="BO679" s="143"/>
      <c r="BP679" s="143"/>
      <c r="BQ679" s="143"/>
      <c r="BR679" s="143"/>
      <c r="BS679" s="143"/>
      <c r="BT679" s="143"/>
      <c r="BU679" s="135">
        <f>VLOOKUP(D679,EXPLORACION!$A$2:$P$529,15,FALSE)</f>
        <v>4961366.7506999997</v>
      </c>
      <c r="BV679" s="135">
        <f>VLOOKUP(D679,EXPLORACION!$A$2:$P$529,16,FALSE)</f>
        <v>2167788.3539</v>
      </c>
    </row>
    <row r="680" spans="1:74" s="123" customFormat="1" hidden="1">
      <c r="A680" s="130" t="str">
        <f t="shared" si="118"/>
        <v>IJA23P1E6M14.5</v>
      </c>
      <c r="B680" s="130" t="str">
        <f t="shared" si="113"/>
        <v>IJA23P1E14</v>
      </c>
      <c r="C680" s="130" t="str">
        <f t="shared" si="119"/>
        <v>IJA23P1M14.5</v>
      </c>
      <c r="D680" s="130" t="str">
        <f t="shared" si="120"/>
        <v>IJA23P1</v>
      </c>
      <c r="E680" s="130" t="str">
        <f t="shared" si="121"/>
        <v>IJA23</v>
      </c>
      <c r="F680" s="111" t="s">
        <v>1045</v>
      </c>
      <c r="G680" s="111">
        <v>23</v>
      </c>
      <c r="H680" s="111">
        <v>1</v>
      </c>
      <c r="I680" s="111" t="s">
        <v>8</v>
      </c>
      <c r="J680" s="111">
        <v>6</v>
      </c>
      <c r="K680" s="111">
        <v>6</v>
      </c>
      <c r="L680" s="111"/>
      <c r="M680" s="137">
        <f t="shared" si="122"/>
        <v>14</v>
      </c>
      <c r="N680" s="133">
        <f t="shared" si="123"/>
        <v>14.6</v>
      </c>
      <c r="O680" s="137">
        <v>14.5</v>
      </c>
      <c r="P680" s="141" t="s">
        <v>340</v>
      </c>
      <c r="Q680" s="237">
        <v>15</v>
      </c>
      <c r="R680" s="111">
        <v>25</v>
      </c>
      <c r="S680" s="111"/>
      <c r="T680" s="111">
        <v>9</v>
      </c>
      <c r="U680" s="188">
        <v>2.14</v>
      </c>
      <c r="V680" s="143">
        <v>1.8</v>
      </c>
      <c r="W680" s="194"/>
      <c r="X680" s="143"/>
      <c r="Y680" s="143"/>
      <c r="Z680" s="143"/>
      <c r="AA680" s="143"/>
      <c r="AB680" s="143"/>
      <c r="AC680" s="143"/>
      <c r="AD680" s="143">
        <v>84.69</v>
      </c>
      <c r="AE680" s="143"/>
      <c r="AF680" s="143">
        <v>72.819999999999993</v>
      </c>
      <c r="AG680" s="143"/>
      <c r="AH680" s="143">
        <v>55.63</v>
      </c>
      <c r="AI680" s="143"/>
      <c r="AJ680" s="143">
        <v>55.63</v>
      </c>
      <c r="AK680" s="143"/>
      <c r="AL680" s="143">
        <v>36.33</v>
      </c>
      <c r="AM680" s="143"/>
      <c r="AN680" s="143">
        <v>15.92</v>
      </c>
      <c r="AO680" s="143">
        <v>5.55</v>
      </c>
      <c r="AP680" s="143"/>
      <c r="AQ680" s="224"/>
      <c r="AR680" s="224"/>
      <c r="AS680" s="143"/>
      <c r="AT680" s="143"/>
      <c r="AU680" s="143"/>
      <c r="AV680" s="143"/>
      <c r="AW680" s="188">
        <v>4.24</v>
      </c>
      <c r="AX680" s="111"/>
      <c r="AY680" s="194"/>
      <c r="AZ680" s="143"/>
      <c r="BA680" s="143"/>
      <c r="BB680" s="143"/>
      <c r="BC680" s="143"/>
      <c r="BD680" s="143"/>
      <c r="BE680" s="194"/>
      <c r="BF680" s="143"/>
      <c r="BG680" s="143"/>
      <c r="BH680" s="143"/>
      <c r="BI680" s="111"/>
      <c r="BJ680" s="143"/>
      <c r="BK680" s="194">
        <v>2.12</v>
      </c>
      <c r="BL680" s="143"/>
      <c r="BM680" s="143"/>
      <c r="BN680" s="143"/>
      <c r="BO680" s="143"/>
      <c r="BP680" s="143"/>
      <c r="BQ680" s="143"/>
      <c r="BR680" s="143"/>
      <c r="BS680" s="143"/>
      <c r="BT680" s="143"/>
      <c r="BU680" s="135">
        <f>VLOOKUP(D680,EXPLORACION!$A$2:$P$529,15,FALSE)</f>
        <v>4961366.7506999997</v>
      </c>
      <c r="BV680" s="135">
        <f>VLOOKUP(D680,EXPLORACION!$A$2:$P$529,16,FALSE)</f>
        <v>2167788.3539</v>
      </c>
    </row>
    <row r="681" spans="1:74" s="123" customFormat="1" hidden="1">
      <c r="A681" s="130" t="str">
        <f t="shared" ref="A681:A686" si="125">CONCATENATE(F681,G681,I681,H681,"E",J681,"M",O681)</f>
        <v>IJA23P2E1M0.5</v>
      </c>
      <c r="B681" s="130" t="str">
        <f t="shared" ref="B681:B686" si="126">CONCATENATE(F681,G681,I681,H681,"E",M681)</f>
        <v>IJA23P2E0.5</v>
      </c>
      <c r="C681" s="130" t="str">
        <f t="shared" ref="C681:C686" si="127">CONCATENATE(F681,G681,I681,H681,"M",O681)</f>
        <v>IJA23P2M0.5</v>
      </c>
      <c r="D681" s="130" t="str">
        <f t="shared" ref="D681:D686" si="128">CONCATENATE(F681,G681,I681,H681)</f>
        <v>IJA23P2</v>
      </c>
      <c r="E681" s="130" t="str">
        <f t="shared" ref="E681:E686" si="129">CONCATENATE(F681,G681)</f>
        <v>IJA23</v>
      </c>
      <c r="F681" s="111" t="s">
        <v>1045</v>
      </c>
      <c r="G681" s="111">
        <v>23</v>
      </c>
      <c r="H681" s="111">
        <v>2</v>
      </c>
      <c r="I681" s="111" t="s">
        <v>8</v>
      </c>
      <c r="J681" s="111">
        <v>1</v>
      </c>
      <c r="K681" s="111">
        <v>1</v>
      </c>
      <c r="L681" s="111"/>
      <c r="M681" s="137">
        <f>N681-0.3</f>
        <v>0.5</v>
      </c>
      <c r="N681" s="133">
        <f>O681+0.3</f>
        <v>0.8</v>
      </c>
      <c r="O681" s="137">
        <v>0.5</v>
      </c>
      <c r="P681" s="141" t="s">
        <v>340</v>
      </c>
      <c r="Q681" s="237">
        <v>6</v>
      </c>
      <c r="R681" s="111">
        <v>30</v>
      </c>
      <c r="S681" s="111"/>
      <c r="T681" s="111">
        <v>11</v>
      </c>
      <c r="U681" s="188">
        <v>2.5</v>
      </c>
      <c r="V681" s="143">
        <v>2.2000000000000002</v>
      </c>
      <c r="W681" s="194"/>
      <c r="X681" s="143"/>
      <c r="Y681" s="143"/>
      <c r="Z681" s="143"/>
      <c r="AA681" s="143"/>
      <c r="AB681" s="143"/>
      <c r="AC681" s="143"/>
      <c r="AD681" s="143">
        <v>88.72</v>
      </c>
      <c r="AE681" s="143"/>
      <c r="AF681" s="143">
        <v>68.45</v>
      </c>
      <c r="AG681" s="143"/>
      <c r="AH681" s="143">
        <v>63.2</v>
      </c>
      <c r="AI681" s="143"/>
      <c r="AJ681" s="143">
        <v>41.94</v>
      </c>
      <c r="AK681" s="143"/>
      <c r="AL681" s="143">
        <v>31.36</v>
      </c>
      <c r="AM681" s="143"/>
      <c r="AN681" s="143">
        <v>15.33</v>
      </c>
      <c r="AO681" s="143">
        <v>7</v>
      </c>
      <c r="AP681" s="143"/>
      <c r="AQ681" s="224"/>
      <c r="AR681" s="224"/>
      <c r="AS681" s="143"/>
      <c r="AT681" s="143"/>
      <c r="AU681" s="143"/>
      <c r="AV681" s="143"/>
      <c r="AW681" s="188">
        <v>2.42</v>
      </c>
      <c r="AX681" s="111"/>
      <c r="AY681" s="194">
        <v>0.44</v>
      </c>
      <c r="AZ681" s="143"/>
      <c r="BA681" s="143">
        <v>25.64</v>
      </c>
      <c r="BB681" s="143"/>
      <c r="BC681" s="143"/>
      <c r="BD681" s="143"/>
      <c r="BE681" s="194"/>
      <c r="BF681" s="143"/>
      <c r="BG681" s="143"/>
      <c r="BH681" s="143"/>
      <c r="BI681" s="111"/>
      <c r="BJ681" s="143"/>
      <c r="BK681" s="143"/>
      <c r="BL681" s="143"/>
      <c r="BM681" s="194">
        <v>1.21</v>
      </c>
      <c r="BN681" s="143"/>
      <c r="BO681" s="143"/>
      <c r="BP681" s="143"/>
      <c r="BQ681" s="143"/>
      <c r="BR681" s="143"/>
      <c r="BS681" s="143"/>
      <c r="BT681" s="143"/>
      <c r="BU681" s="135">
        <f>VLOOKUP(D681,EXPLORACION!$A$2:$P$529,15,FALSE)</f>
        <v>4961366.7506999997</v>
      </c>
      <c r="BV681" s="135">
        <f>VLOOKUP(D681,EXPLORACION!$A$2:$P$529,16,FALSE)</f>
        <v>2167788.3539</v>
      </c>
    </row>
    <row r="682" spans="1:74" s="123" customFormat="1" hidden="1">
      <c r="A682" s="130" t="str">
        <f t="shared" si="125"/>
        <v>IJA23P2E2M3</v>
      </c>
      <c r="B682" s="130" t="str">
        <f t="shared" si="126"/>
        <v>IJA23P2E3</v>
      </c>
      <c r="C682" s="130" t="str">
        <f t="shared" si="127"/>
        <v>IJA23P2M3</v>
      </c>
      <c r="D682" s="130" t="str">
        <f t="shared" si="128"/>
        <v>IJA23P2</v>
      </c>
      <c r="E682" s="130" t="str">
        <f t="shared" si="129"/>
        <v>IJA23</v>
      </c>
      <c r="F682" s="111" t="s">
        <v>1045</v>
      </c>
      <c r="G682" s="111">
        <v>23</v>
      </c>
      <c r="H682" s="111">
        <v>2</v>
      </c>
      <c r="I682" s="111" t="s">
        <v>8</v>
      </c>
      <c r="J682" s="111">
        <v>2</v>
      </c>
      <c r="K682" s="111">
        <v>2</v>
      </c>
      <c r="L682" s="111"/>
      <c r="M682" s="137">
        <f t="shared" ref="M682:M698" si="130">N682-0.3</f>
        <v>3</v>
      </c>
      <c r="N682" s="133">
        <f t="shared" ref="N682:N698" si="131">O682+0.3</f>
        <v>3.3</v>
      </c>
      <c r="O682" s="137">
        <v>3</v>
      </c>
      <c r="P682" s="141" t="s">
        <v>286</v>
      </c>
      <c r="Q682" s="237">
        <v>8</v>
      </c>
      <c r="R682" s="111">
        <v>26</v>
      </c>
      <c r="S682" s="111"/>
      <c r="T682" s="111">
        <v>8</v>
      </c>
      <c r="U682" s="188">
        <v>2.31</v>
      </c>
      <c r="V682" s="143">
        <v>1.73</v>
      </c>
      <c r="W682" s="194"/>
      <c r="X682" s="143"/>
      <c r="Y682" s="143"/>
      <c r="Z682" s="143"/>
      <c r="AA682" s="143"/>
      <c r="AB682" s="143"/>
      <c r="AC682" s="143"/>
      <c r="AD682" s="143">
        <v>89.87</v>
      </c>
      <c r="AE682" s="143"/>
      <c r="AF682" s="143">
        <v>75.89</v>
      </c>
      <c r="AG682" s="143"/>
      <c r="AH682" s="143">
        <v>68.3</v>
      </c>
      <c r="AI682" s="143"/>
      <c r="AJ682" s="143">
        <v>51.51</v>
      </c>
      <c r="AK682" s="143"/>
      <c r="AL682" s="143">
        <v>41.55</v>
      </c>
      <c r="AM682" s="143"/>
      <c r="AN682" s="143">
        <v>29.77</v>
      </c>
      <c r="AO682" s="143">
        <v>18</v>
      </c>
      <c r="AP682" s="143"/>
      <c r="AQ682" s="224"/>
      <c r="AR682" s="224"/>
      <c r="AS682" s="143"/>
      <c r="AT682" s="143"/>
      <c r="AU682" s="143"/>
      <c r="AV682" s="143"/>
      <c r="AW682" s="188">
        <v>4.24</v>
      </c>
      <c r="AX682" s="111"/>
      <c r="AY682" s="194"/>
      <c r="AZ682" s="143"/>
      <c r="BA682" s="143"/>
      <c r="BB682" s="143"/>
      <c r="BC682" s="143"/>
      <c r="BD682" s="143"/>
      <c r="BE682" s="194"/>
      <c r="BF682" s="143"/>
      <c r="BG682" s="143"/>
      <c r="BH682" s="143"/>
      <c r="BI682" s="111"/>
      <c r="BJ682" s="143"/>
      <c r="BK682" s="143"/>
      <c r="BL682" s="143"/>
      <c r="BM682" s="194">
        <v>2.12</v>
      </c>
      <c r="BN682" s="143"/>
      <c r="BO682" s="143"/>
      <c r="BP682" s="143"/>
      <c r="BQ682" s="143"/>
      <c r="BR682" s="143"/>
      <c r="BS682" s="143"/>
      <c r="BT682" s="143"/>
      <c r="BU682" s="135">
        <f>VLOOKUP(D682,EXPLORACION!$A$2:$P$529,15,FALSE)</f>
        <v>4961366.7506999997</v>
      </c>
      <c r="BV682" s="135">
        <f>VLOOKUP(D682,EXPLORACION!$A$2:$P$529,16,FALSE)</f>
        <v>2167788.3539</v>
      </c>
    </row>
    <row r="683" spans="1:74" s="123" customFormat="1" hidden="1">
      <c r="A683" s="130" t="str">
        <f t="shared" si="125"/>
        <v>IJA23P2E2M5</v>
      </c>
      <c r="B683" s="130" t="str">
        <f t="shared" si="126"/>
        <v>IJA23P2E5</v>
      </c>
      <c r="C683" s="130" t="str">
        <f t="shared" si="127"/>
        <v>IJA23P2M5</v>
      </c>
      <c r="D683" s="130" t="str">
        <f t="shared" si="128"/>
        <v>IJA23P2</v>
      </c>
      <c r="E683" s="130" t="str">
        <f t="shared" si="129"/>
        <v>IJA23</v>
      </c>
      <c r="F683" s="111" t="s">
        <v>1045</v>
      </c>
      <c r="G683" s="111">
        <v>23</v>
      </c>
      <c r="H683" s="111">
        <v>2</v>
      </c>
      <c r="I683" s="111" t="s">
        <v>8</v>
      </c>
      <c r="J683" s="111">
        <v>2</v>
      </c>
      <c r="K683" s="111">
        <v>3</v>
      </c>
      <c r="L683" s="111"/>
      <c r="M683" s="137">
        <f t="shared" si="130"/>
        <v>5</v>
      </c>
      <c r="N683" s="133">
        <f t="shared" si="131"/>
        <v>5.3</v>
      </c>
      <c r="O683" s="137">
        <v>5</v>
      </c>
      <c r="P683" s="141" t="s">
        <v>286</v>
      </c>
      <c r="Q683" s="237">
        <v>10</v>
      </c>
      <c r="R683" s="111">
        <v>27</v>
      </c>
      <c r="S683" s="111"/>
      <c r="T683" s="111">
        <v>13</v>
      </c>
      <c r="U683" s="188">
        <v>2.1</v>
      </c>
      <c r="V683" s="143">
        <v>1.97</v>
      </c>
      <c r="W683" s="194"/>
      <c r="X683" s="143"/>
      <c r="Y683" s="143"/>
      <c r="Z683" s="143"/>
      <c r="AA683" s="143"/>
      <c r="AB683" s="143"/>
      <c r="AC683" s="143"/>
      <c r="AD683" s="143">
        <v>82.18</v>
      </c>
      <c r="AE683" s="143"/>
      <c r="AF683" s="143">
        <v>71.099999999999994</v>
      </c>
      <c r="AG683" s="143"/>
      <c r="AH683" s="143">
        <v>70.290000000000006</v>
      </c>
      <c r="AI683" s="143"/>
      <c r="AJ683" s="143">
        <v>53.78</v>
      </c>
      <c r="AK683" s="143"/>
      <c r="AL683" s="143">
        <v>41.17</v>
      </c>
      <c r="AM683" s="143"/>
      <c r="AN683" s="143">
        <v>31.4</v>
      </c>
      <c r="AO683" s="143">
        <v>18</v>
      </c>
      <c r="AP683" s="143"/>
      <c r="AQ683" s="224"/>
      <c r="AR683" s="224"/>
      <c r="AS683" s="143"/>
      <c r="AT683" s="143"/>
      <c r="AU683" s="143"/>
      <c r="AV683" s="143"/>
      <c r="AW683" s="188">
        <v>1.79</v>
      </c>
      <c r="AX683" s="111"/>
      <c r="AY683" s="194"/>
      <c r="AZ683" s="143"/>
      <c r="BA683" s="143"/>
      <c r="BB683" s="143"/>
      <c r="BC683" s="143"/>
      <c r="BD683" s="143"/>
      <c r="BE683" s="194"/>
      <c r="BF683" s="143"/>
      <c r="BG683" s="143"/>
      <c r="BH683" s="143"/>
      <c r="BI683" s="111"/>
      <c r="BJ683" s="143"/>
      <c r="BK683" s="143"/>
      <c r="BL683" s="143"/>
      <c r="BM683" s="194">
        <v>0.89</v>
      </c>
      <c r="BN683" s="143"/>
      <c r="BO683" s="143"/>
      <c r="BP683" s="143"/>
      <c r="BQ683" s="143"/>
      <c r="BR683" s="143"/>
      <c r="BS683" s="143"/>
      <c r="BT683" s="143"/>
      <c r="BU683" s="135">
        <f>VLOOKUP(D683,EXPLORACION!$A$2:$P$529,15,FALSE)</f>
        <v>4961366.7506999997</v>
      </c>
      <c r="BV683" s="135">
        <f>VLOOKUP(D683,EXPLORACION!$A$2:$P$529,16,FALSE)</f>
        <v>2167788.3539</v>
      </c>
    </row>
    <row r="684" spans="1:74" s="123" customFormat="1" hidden="1">
      <c r="A684" s="130" t="str">
        <f t="shared" si="125"/>
        <v>IJA23P2E3M8</v>
      </c>
      <c r="B684" s="130" t="str">
        <f t="shared" si="126"/>
        <v>IJA23P2E8</v>
      </c>
      <c r="C684" s="130" t="str">
        <f t="shared" si="127"/>
        <v>IJA23P2M8</v>
      </c>
      <c r="D684" s="130" t="str">
        <f t="shared" si="128"/>
        <v>IJA23P2</v>
      </c>
      <c r="E684" s="130" t="str">
        <f t="shared" si="129"/>
        <v>IJA23</v>
      </c>
      <c r="F684" s="111" t="s">
        <v>1045</v>
      </c>
      <c r="G684" s="111">
        <v>23</v>
      </c>
      <c r="H684" s="111">
        <v>2</v>
      </c>
      <c r="I684" s="111" t="s">
        <v>8</v>
      </c>
      <c r="J684" s="111">
        <v>3</v>
      </c>
      <c r="K684" s="111">
        <v>4</v>
      </c>
      <c r="L684" s="111"/>
      <c r="M684" s="137">
        <f t="shared" si="130"/>
        <v>8</v>
      </c>
      <c r="N684" s="133">
        <f t="shared" si="131"/>
        <v>8.3000000000000007</v>
      </c>
      <c r="O684" s="137">
        <v>8</v>
      </c>
      <c r="P684" s="141" t="s">
        <v>1276</v>
      </c>
      <c r="Q684" s="237">
        <v>15</v>
      </c>
      <c r="R684" s="111">
        <v>24</v>
      </c>
      <c r="S684" s="111"/>
      <c r="T684" s="111">
        <v>7</v>
      </c>
      <c r="U684" s="188">
        <v>2.33</v>
      </c>
      <c r="V684" s="143">
        <v>2.33</v>
      </c>
      <c r="W684" s="194"/>
      <c r="X684" s="143"/>
      <c r="Y684" s="143"/>
      <c r="Z684" s="143"/>
      <c r="AA684" s="143"/>
      <c r="AB684" s="143"/>
      <c r="AC684" s="143"/>
      <c r="AD684" s="143">
        <v>69.040000000000006</v>
      </c>
      <c r="AE684" s="143"/>
      <c r="AF684" s="143">
        <v>64.260000000000005</v>
      </c>
      <c r="AG684" s="143"/>
      <c r="AH684" s="143">
        <v>37.6</v>
      </c>
      <c r="AI684" s="143"/>
      <c r="AJ684" s="143">
        <v>28.2</v>
      </c>
      <c r="AK684" s="143"/>
      <c r="AL684" s="143">
        <v>6.65</v>
      </c>
      <c r="AM684" s="143"/>
      <c r="AN684" s="143"/>
      <c r="AO684" s="143">
        <v>1</v>
      </c>
      <c r="AP684" s="143"/>
      <c r="AQ684" s="224"/>
      <c r="AR684" s="224"/>
      <c r="AS684" s="143"/>
      <c r="AT684" s="143"/>
      <c r="AU684" s="143"/>
      <c r="AV684" s="143"/>
      <c r="AW684" s="188">
        <v>3.02</v>
      </c>
      <c r="AX684" s="111"/>
      <c r="AY684" s="194"/>
      <c r="AZ684" s="143"/>
      <c r="BA684" s="143"/>
      <c r="BB684" s="143"/>
      <c r="BC684" s="143"/>
      <c r="BD684" s="143"/>
      <c r="BE684" s="194"/>
      <c r="BF684" s="143"/>
      <c r="BG684" s="143"/>
      <c r="BH684" s="143"/>
      <c r="BI684" s="111"/>
      <c r="BJ684" s="143"/>
      <c r="BK684" s="143"/>
      <c r="BL684" s="143"/>
      <c r="BM684" s="194">
        <v>1.51</v>
      </c>
      <c r="BN684" s="143"/>
      <c r="BO684" s="143"/>
      <c r="BP684" s="143"/>
      <c r="BQ684" s="143"/>
      <c r="BR684" s="143"/>
      <c r="BS684" s="143"/>
      <c r="BT684" s="143"/>
      <c r="BU684" s="135">
        <f>VLOOKUP(D684,EXPLORACION!$A$2:$P$529,15,FALSE)</f>
        <v>4961366.7506999997</v>
      </c>
      <c r="BV684" s="135">
        <f>VLOOKUP(D684,EXPLORACION!$A$2:$P$529,16,FALSE)</f>
        <v>2167788.3539</v>
      </c>
    </row>
    <row r="685" spans="1:74" s="123" customFormat="1" hidden="1">
      <c r="A685" s="130" t="str">
        <f t="shared" si="125"/>
        <v>IJA23P2E5M12</v>
      </c>
      <c r="B685" s="130" t="str">
        <f t="shared" si="126"/>
        <v>IJA23P2E12</v>
      </c>
      <c r="C685" s="130" t="str">
        <f t="shared" si="127"/>
        <v>IJA23P2M12</v>
      </c>
      <c r="D685" s="130" t="str">
        <f t="shared" si="128"/>
        <v>IJA23P2</v>
      </c>
      <c r="E685" s="130" t="str">
        <f t="shared" si="129"/>
        <v>IJA23</v>
      </c>
      <c r="F685" s="111" t="s">
        <v>1045</v>
      </c>
      <c r="G685" s="111">
        <v>23</v>
      </c>
      <c r="H685" s="111">
        <v>2</v>
      </c>
      <c r="I685" s="111" t="s">
        <v>8</v>
      </c>
      <c r="J685" s="111">
        <v>5</v>
      </c>
      <c r="K685" s="111">
        <v>5</v>
      </c>
      <c r="L685" s="111"/>
      <c r="M685" s="137">
        <f t="shared" si="130"/>
        <v>12</v>
      </c>
      <c r="N685" s="133">
        <f t="shared" si="131"/>
        <v>12.3</v>
      </c>
      <c r="O685" s="137">
        <v>12</v>
      </c>
      <c r="P685" s="141" t="s">
        <v>286</v>
      </c>
      <c r="Q685" s="237">
        <v>7</v>
      </c>
      <c r="R685" s="111">
        <v>38</v>
      </c>
      <c r="S685" s="111"/>
      <c r="T685" s="111">
        <v>28</v>
      </c>
      <c r="U685" s="188">
        <v>2.35</v>
      </c>
      <c r="V685" s="143">
        <v>1.95</v>
      </c>
      <c r="W685" s="194"/>
      <c r="X685" s="143"/>
      <c r="Y685" s="143"/>
      <c r="Z685" s="143"/>
      <c r="AA685" s="143"/>
      <c r="AB685" s="143"/>
      <c r="AC685" s="143"/>
      <c r="AD685" s="143">
        <v>92.88</v>
      </c>
      <c r="AE685" s="143"/>
      <c r="AF685" s="143">
        <v>80.55</v>
      </c>
      <c r="AG685" s="143"/>
      <c r="AH685" s="143">
        <v>79</v>
      </c>
      <c r="AI685" s="143"/>
      <c r="AJ685" s="143">
        <v>67.02</v>
      </c>
      <c r="AK685" s="143"/>
      <c r="AL685" s="143">
        <v>66.069999999999993</v>
      </c>
      <c r="AM685" s="143"/>
      <c r="AN685" s="143">
        <v>43.3</v>
      </c>
      <c r="AO685" s="143">
        <v>42</v>
      </c>
      <c r="AP685" s="143"/>
      <c r="AQ685" s="224"/>
      <c r="AR685" s="224"/>
      <c r="AS685" s="143"/>
      <c r="AT685" s="143"/>
      <c r="AU685" s="143"/>
      <c r="AV685" s="143"/>
      <c r="AW685" s="188">
        <v>2.68</v>
      </c>
      <c r="AX685" s="111"/>
      <c r="AY685" s="194"/>
      <c r="AZ685" s="143"/>
      <c r="BA685" s="143"/>
      <c r="BB685" s="143"/>
      <c r="BC685" s="143"/>
      <c r="BD685" s="143"/>
      <c r="BE685" s="194"/>
      <c r="BF685" s="143"/>
      <c r="BG685" s="143"/>
      <c r="BH685" s="143"/>
      <c r="BI685" s="111"/>
      <c r="BJ685" s="143"/>
      <c r="BK685" s="143"/>
      <c r="BL685" s="143"/>
      <c r="BM685" s="194">
        <v>1.34</v>
      </c>
      <c r="BN685" s="143"/>
      <c r="BO685" s="143"/>
      <c r="BP685" s="143"/>
      <c r="BQ685" s="143"/>
      <c r="BR685" s="143"/>
      <c r="BS685" s="143"/>
      <c r="BT685" s="143"/>
      <c r="BU685" s="135">
        <f>VLOOKUP(D685,EXPLORACION!$A$2:$P$529,15,FALSE)</f>
        <v>4961366.7506999997</v>
      </c>
      <c r="BV685" s="135">
        <f>VLOOKUP(D685,EXPLORACION!$A$2:$P$529,16,FALSE)</f>
        <v>2167788.3539</v>
      </c>
    </row>
    <row r="686" spans="1:74" s="123" customFormat="1" hidden="1">
      <c r="A686" s="130" t="str">
        <f t="shared" si="125"/>
        <v>IJA23P2E6M14.5</v>
      </c>
      <c r="B686" s="130" t="str">
        <f t="shared" si="126"/>
        <v>IJA23P2E14.5</v>
      </c>
      <c r="C686" s="130" t="str">
        <f t="shared" si="127"/>
        <v>IJA23P2M14.5</v>
      </c>
      <c r="D686" s="130" t="str">
        <f t="shared" si="128"/>
        <v>IJA23P2</v>
      </c>
      <c r="E686" s="130" t="str">
        <f t="shared" si="129"/>
        <v>IJA23</v>
      </c>
      <c r="F686" s="111" t="s">
        <v>1045</v>
      </c>
      <c r="G686" s="111">
        <v>23</v>
      </c>
      <c r="H686" s="111">
        <v>2</v>
      </c>
      <c r="I686" s="111" t="s">
        <v>8</v>
      </c>
      <c r="J686" s="111">
        <v>6</v>
      </c>
      <c r="K686" s="111">
        <v>6</v>
      </c>
      <c r="L686" s="111"/>
      <c r="M686" s="137">
        <f t="shared" si="130"/>
        <v>14.5</v>
      </c>
      <c r="N686" s="133">
        <f t="shared" si="131"/>
        <v>14.8</v>
      </c>
      <c r="O686" s="137">
        <v>14.5</v>
      </c>
      <c r="P686" s="141" t="s">
        <v>286</v>
      </c>
      <c r="Q686" s="237">
        <v>10</v>
      </c>
      <c r="R686" s="111">
        <v>29</v>
      </c>
      <c r="S686" s="111"/>
      <c r="T686" s="111">
        <v>18</v>
      </c>
      <c r="U686" s="188">
        <v>2.17</v>
      </c>
      <c r="V686" s="143">
        <v>2.06</v>
      </c>
      <c r="W686" s="194"/>
      <c r="X686" s="143"/>
      <c r="Y686" s="143"/>
      <c r="Z686" s="143"/>
      <c r="AA686" s="143"/>
      <c r="AB686" s="143"/>
      <c r="AC686" s="143"/>
      <c r="AD686" s="143">
        <v>88.53</v>
      </c>
      <c r="AE686" s="143"/>
      <c r="AF686" s="143">
        <v>87.29</v>
      </c>
      <c r="AG686" s="143"/>
      <c r="AH686" s="143">
        <v>71.53</v>
      </c>
      <c r="AI686" s="143"/>
      <c r="AJ686" s="143">
        <v>49.12</v>
      </c>
      <c r="AK686" s="143"/>
      <c r="AL686" s="143">
        <v>41.88</v>
      </c>
      <c r="AM686" s="143"/>
      <c r="AN686" s="143">
        <v>19.82</v>
      </c>
      <c r="AO686" s="143">
        <v>19</v>
      </c>
      <c r="AP686" s="143"/>
      <c r="AQ686" s="224"/>
      <c r="AR686" s="224"/>
      <c r="AS686" s="143"/>
      <c r="AT686" s="143"/>
      <c r="AU686" s="143"/>
      <c r="AV686" s="143"/>
      <c r="AW686" s="188">
        <v>2.89</v>
      </c>
      <c r="AX686" s="111"/>
      <c r="AY686" s="194"/>
      <c r="AZ686" s="143"/>
      <c r="BA686" s="143"/>
      <c r="BB686" s="143"/>
      <c r="BC686" s="143"/>
      <c r="BD686" s="143"/>
      <c r="BE686" s="194"/>
      <c r="BF686" s="143"/>
      <c r="BG686" s="143"/>
      <c r="BH686" s="143"/>
      <c r="BI686" s="111"/>
      <c r="BJ686" s="143"/>
      <c r="BK686" s="143"/>
      <c r="BL686" s="143"/>
      <c r="BM686" s="194">
        <v>1.44</v>
      </c>
      <c r="BN686" s="143"/>
      <c r="BO686" s="143"/>
      <c r="BP686" s="143"/>
      <c r="BQ686" s="143"/>
      <c r="BR686" s="143"/>
      <c r="BS686" s="143"/>
      <c r="BT686" s="143"/>
      <c r="BU686" s="135">
        <f>VLOOKUP(D686,EXPLORACION!$A$2:$P$529,15,FALSE)</f>
        <v>4961366.7506999997</v>
      </c>
      <c r="BV686" s="135">
        <f>VLOOKUP(D686,EXPLORACION!$A$2:$P$529,16,FALSE)</f>
        <v>2167788.3539</v>
      </c>
    </row>
    <row r="687" spans="1:74" s="123" customFormat="1" hidden="1">
      <c r="A687" s="130" t="str">
        <f t="shared" ref="A687:A692" si="132">CONCATENATE(F687,G687,I687,H687,"E",J687,"M",O687)</f>
        <v>IJA23P3E1M0.5</v>
      </c>
      <c r="B687" s="130" t="str">
        <f t="shared" ref="B687:B692" si="133">CONCATENATE(F687,G687,I687,H687,"E",M687)</f>
        <v>IJA23P3E0.5</v>
      </c>
      <c r="C687" s="130" t="str">
        <f t="shared" ref="C687:C692" si="134">CONCATENATE(F687,G687,I687,H687,"M",O687)</f>
        <v>IJA23P3M0.5</v>
      </c>
      <c r="D687" s="130" t="str">
        <f t="shared" ref="D687:D692" si="135">CONCATENATE(F687,G687,I687,H687)</f>
        <v>IJA23P3</v>
      </c>
      <c r="E687" s="130" t="str">
        <f t="shared" ref="E687:E692" si="136">CONCATENATE(F687,G687)</f>
        <v>IJA23</v>
      </c>
      <c r="F687" s="111" t="s">
        <v>1045</v>
      </c>
      <c r="G687" s="111">
        <v>23</v>
      </c>
      <c r="H687" s="111">
        <v>3</v>
      </c>
      <c r="I687" s="111" t="s">
        <v>8</v>
      </c>
      <c r="J687" s="111">
        <v>1</v>
      </c>
      <c r="K687" s="111">
        <v>1</v>
      </c>
      <c r="L687" s="111"/>
      <c r="M687" s="137">
        <f>N687-0.3</f>
        <v>0.5</v>
      </c>
      <c r="N687" s="133">
        <f>O687+0.3</f>
        <v>0.8</v>
      </c>
      <c r="O687" s="137">
        <v>0.5</v>
      </c>
      <c r="P687" s="141" t="s">
        <v>286</v>
      </c>
      <c r="Q687" s="237">
        <v>12</v>
      </c>
      <c r="R687" s="111">
        <v>29</v>
      </c>
      <c r="S687" s="111"/>
      <c r="T687" s="111">
        <v>11</v>
      </c>
      <c r="U687" s="188">
        <v>2.36</v>
      </c>
      <c r="V687" s="143">
        <v>1.79</v>
      </c>
      <c r="W687" s="194"/>
      <c r="X687" s="143"/>
      <c r="Y687" s="143"/>
      <c r="Z687" s="143"/>
      <c r="AA687" s="143"/>
      <c r="AB687" s="143"/>
      <c r="AC687" s="143"/>
      <c r="AD687" s="143">
        <v>90.74</v>
      </c>
      <c r="AE687" s="143"/>
      <c r="AF687" s="143">
        <v>76.3</v>
      </c>
      <c r="AG687" s="143"/>
      <c r="AH687" s="143">
        <v>61.09</v>
      </c>
      <c r="AI687" s="143"/>
      <c r="AJ687" s="143">
        <v>55.79</v>
      </c>
      <c r="AK687" s="143"/>
      <c r="AL687" s="143">
        <v>47.12</v>
      </c>
      <c r="AM687" s="143"/>
      <c r="AN687" s="143">
        <v>27.43</v>
      </c>
      <c r="AO687" s="143">
        <v>18</v>
      </c>
      <c r="AP687" s="143"/>
      <c r="AQ687" s="224"/>
      <c r="AR687" s="224"/>
      <c r="AS687" s="143"/>
      <c r="AT687" s="143"/>
      <c r="AU687" s="143"/>
      <c r="AV687" s="143"/>
      <c r="AW687" s="188">
        <v>3.62</v>
      </c>
      <c r="AX687" s="111"/>
      <c r="AY687" s="194"/>
      <c r="AZ687" s="143">
        <v>0.53</v>
      </c>
      <c r="BA687" s="143"/>
      <c r="BB687" s="143"/>
      <c r="BC687" s="143"/>
      <c r="BD687" s="143"/>
      <c r="BE687" s="194"/>
      <c r="BF687" s="143"/>
      <c r="BG687" s="143"/>
      <c r="BH687" s="143"/>
      <c r="BI687" s="111"/>
      <c r="BJ687" s="143"/>
      <c r="BK687" s="194">
        <v>1.81</v>
      </c>
      <c r="BL687" s="143"/>
      <c r="BM687" s="143"/>
      <c r="BN687" s="143"/>
      <c r="BO687" s="143"/>
      <c r="BP687" s="143"/>
      <c r="BQ687" s="143"/>
      <c r="BR687" s="143"/>
      <c r="BS687" s="143"/>
      <c r="BT687" s="143"/>
      <c r="BU687" s="135">
        <f>VLOOKUP(D687,EXPLORACION!$A$2:$P$529,15,FALSE)</f>
        <v>4961366.7506999997</v>
      </c>
      <c r="BV687" s="135">
        <f>VLOOKUP(D687,EXPLORACION!$A$2:$P$529,16,FALSE)</f>
        <v>2167788.3539</v>
      </c>
    </row>
    <row r="688" spans="1:74" s="123" customFormat="1" hidden="1">
      <c r="A688" s="130" t="str">
        <f t="shared" si="132"/>
        <v>IJA23P3E2M3</v>
      </c>
      <c r="B688" s="130" t="str">
        <f t="shared" si="133"/>
        <v>IJA23P3E3</v>
      </c>
      <c r="C688" s="130" t="str">
        <f t="shared" si="134"/>
        <v>IJA23P3M3</v>
      </c>
      <c r="D688" s="130" t="str">
        <f t="shared" si="135"/>
        <v>IJA23P3</v>
      </c>
      <c r="E688" s="130" t="str">
        <f t="shared" si="136"/>
        <v>IJA23</v>
      </c>
      <c r="F688" s="111" t="s">
        <v>1045</v>
      </c>
      <c r="G688" s="111">
        <v>23</v>
      </c>
      <c r="H688" s="111">
        <v>3</v>
      </c>
      <c r="I688" s="111" t="s">
        <v>8</v>
      </c>
      <c r="J688" s="111">
        <v>2</v>
      </c>
      <c r="K688" s="111">
        <v>2</v>
      </c>
      <c r="L688" s="111"/>
      <c r="M688" s="137">
        <f t="shared" si="130"/>
        <v>3</v>
      </c>
      <c r="N688" s="133">
        <f t="shared" si="131"/>
        <v>3.3</v>
      </c>
      <c r="O688" s="137">
        <v>3</v>
      </c>
      <c r="P688" s="141" t="s">
        <v>286</v>
      </c>
      <c r="Q688" s="237">
        <v>6</v>
      </c>
      <c r="R688" s="111">
        <v>28</v>
      </c>
      <c r="S688" s="111"/>
      <c r="T688" s="111">
        <v>14</v>
      </c>
      <c r="U688" s="188">
        <v>2.33</v>
      </c>
      <c r="V688" s="143">
        <v>2.0299999999999998</v>
      </c>
      <c r="W688" s="194"/>
      <c r="X688" s="143"/>
      <c r="Y688" s="143"/>
      <c r="Z688" s="143"/>
      <c r="AA688" s="143"/>
      <c r="AB688" s="143"/>
      <c r="AC688" s="143"/>
      <c r="AD688" s="143">
        <v>97.66</v>
      </c>
      <c r="AE688" s="143"/>
      <c r="AF688" s="143">
        <v>81.06</v>
      </c>
      <c r="AG688" s="143"/>
      <c r="AH688" s="143">
        <v>73.790000000000006</v>
      </c>
      <c r="AI688" s="143"/>
      <c r="AJ688" s="143">
        <v>63.1</v>
      </c>
      <c r="AK688" s="143"/>
      <c r="AL688" s="143">
        <v>45.76</v>
      </c>
      <c r="AM688" s="143"/>
      <c r="AN688" s="143">
        <v>27.61</v>
      </c>
      <c r="AO688" s="143">
        <v>13</v>
      </c>
      <c r="AP688" s="143"/>
      <c r="AQ688" s="224"/>
      <c r="AR688" s="224"/>
      <c r="AS688" s="143"/>
      <c r="AT688" s="143"/>
      <c r="AU688" s="143"/>
      <c r="AV688" s="143"/>
      <c r="AW688" s="188">
        <v>2.2200000000000002</v>
      </c>
      <c r="AX688" s="111"/>
      <c r="AY688" s="194"/>
      <c r="AZ688" s="143"/>
      <c r="BA688" s="143"/>
      <c r="BB688" s="143"/>
      <c r="BC688" s="143"/>
      <c r="BD688" s="143"/>
      <c r="BE688" s="194"/>
      <c r="BF688" s="143"/>
      <c r="BG688" s="143"/>
      <c r="BH688" s="143"/>
      <c r="BI688" s="111"/>
      <c r="BJ688" s="143"/>
      <c r="BK688" s="194">
        <v>1.1100000000000001</v>
      </c>
      <c r="BL688" s="143"/>
      <c r="BM688" s="143"/>
      <c r="BN688" s="143"/>
      <c r="BO688" s="143"/>
      <c r="BP688" s="143"/>
      <c r="BQ688" s="143"/>
      <c r="BR688" s="143"/>
      <c r="BS688" s="143"/>
      <c r="BT688" s="143"/>
      <c r="BU688" s="135">
        <f>VLOOKUP(D688,EXPLORACION!$A$2:$P$529,15,FALSE)</f>
        <v>4961366.7506999997</v>
      </c>
      <c r="BV688" s="135">
        <f>VLOOKUP(D688,EXPLORACION!$A$2:$P$529,16,FALSE)</f>
        <v>2167788.3539</v>
      </c>
    </row>
    <row r="689" spans="1:74" s="123" customFormat="1" hidden="1">
      <c r="A689" s="130" t="str">
        <f t="shared" si="132"/>
        <v>IJA23P3E2M5</v>
      </c>
      <c r="B689" s="130" t="str">
        <f t="shared" si="133"/>
        <v>IJA23P3E5</v>
      </c>
      <c r="C689" s="130" t="str">
        <f t="shared" si="134"/>
        <v>IJA23P3M5</v>
      </c>
      <c r="D689" s="130" t="str">
        <f t="shared" si="135"/>
        <v>IJA23P3</v>
      </c>
      <c r="E689" s="130" t="str">
        <f t="shared" si="136"/>
        <v>IJA23</v>
      </c>
      <c r="F689" s="111" t="s">
        <v>1045</v>
      </c>
      <c r="G689" s="111">
        <v>23</v>
      </c>
      <c r="H689" s="111">
        <v>3</v>
      </c>
      <c r="I689" s="111" t="s">
        <v>8</v>
      </c>
      <c r="J689" s="111">
        <v>2</v>
      </c>
      <c r="K689" s="111">
        <v>3</v>
      </c>
      <c r="L689" s="111"/>
      <c r="M689" s="137">
        <f t="shared" si="130"/>
        <v>5</v>
      </c>
      <c r="N689" s="133">
        <f t="shared" si="131"/>
        <v>5.3</v>
      </c>
      <c r="O689" s="137">
        <v>5</v>
      </c>
      <c r="P689" s="141" t="s">
        <v>286</v>
      </c>
      <c r="Q689" s="237">
        <v>4</v>
      </c>
      <c r="R689" s="111">
        <v>24</v>
      </c>
      <c r="S689" s="111"/>
      <c r="T689" s="111">
        <v>8</v>
      </c>
      <c r="U689" s="188">
        <v>1.8</v>
      </c>
      <c r="V689" s="143">
        <v>1.76</v>
      </c>
      <c r="W689" s="194"/>
      <c r="X689" s="143"/>
      <c r="Y689" s="143"/>
      <c r="Z689" s="143"/>
      <c r="AA689" s="143"/>
      <c r="AB689" s="143"/>
      <c r="AC689" s="143"/>
      <c r="AD689" s="143">
        <v>79.12</v>
      </c>
      <c r="AE689" s="143"/>
      <c r="AF689" s="143">
        <v>64.41</v>
      </c>
      <c r="AG689" s="143"/>
      <c r="AH689" s="143">
        <v>59.45</v>
      </c>
      <c r="AI689" s="143"/>
      <c r="AJ689" s="143">
        <v>49.48</v>
      </c>
      <c r="AK689" s="143"/>
      <c r="AL689" s="143">
        <v>34.549999999999997</v>
      </c>
      <c r="AM689" s="143"/>
      <c r="AN689" s="143">
        <v>25.84</v>
      </c>
      <c r="AO689" s="143">
        <v>20</v>
      </c>
      <c r="AP689" s="143"/>
      <c r="AQ689" s="224"/>
      <c r="AR689" s="224"/>
      <c r="AS689" s="143"/>
      <c r="AT689" s="143"/>
      <c r="AU689" s="143"/>
      <c r="AV689" s="143"/>
      <c r="AW689" s="188">
        <v>1.69</v>
      </c>
      <c r="AX689" s="111"/>
      <c r="AY689" s="194"/>
      <c r="AZ689" s="143"/>
      <c r="BA689" s="143"/>
      <c r="BB689" s="143"/>
      <c r="BC689" s="143"/>
      <c r="BD689" s="143"/>
      <c r="BE689" s="194"/>
      <c r="BF689" s="143"/>
      <c r="BG689" s="143"/>
      <c r="BH689" s="143"/>
      <c r="BI689" s="111"/>
      <c r="BJ689" s="143"/>
      <c r="BK689" s="194">
        <v>0.85</v>
      </c>
      <c r="BL689" s="143"/>
      <c r="BM689" s="143"/>
      <c r="BN689" s="143"/>
      <c r="BO689" s="143"/>
      <c r="BP689" s="143"/>
      <c r="BQ689" s="143"/>
      <c r="BR689" s="143"/>
      <c r="BS689" s="143"/>
      <c r="BT689" s="143"/>
      <c r="BU689" s="135">
        <f>VLOOKUP(D689,EXPLORACION!$A$2:$P$529,15,FALSE)</f>
        <v>4961366.7506999997</v>
      </c>
      <c r="BV689" s="135">
        <f>VLOOKUP(D689,EXPLORACION!$A$2:$P$529,16,FALSE)</f>
        <v>2167788.3539</v>
      </c>
    </row>
    <row r="690" spans="1:74" s="123" customFormat="1" hidden="1">
      <c r="A690" s="130" t="str">
        <f t="shared" si="132"/>
        <v>IJA23P3E3M8</v>
      </c>
      <c r="B690" s="130" t="str">
        <f t="shared" si="133"/>
        <v>IJA23P3E8</v>
      </c>
      <c r="C690" s="130" t="str">
        <f t="shared" si="134"/>
        <v>IJA23P3M8</v>
      </c>
      <c r="D690" s="130" t="str">
        <f t="shared" si="135"/>
        <v>IJA23P3</v>
      </c>
      <c r="E690" s="130" t="str">
        <f t="shared" si="136"/>
        <v>IJA23</v>
      </c>
      <c r="F690" s="111" t="s">
        <v>1045</v>
      </c>
      <c r="G690" s="111">
        <v>23</v>
      </c>
      <c r="H690" s="111">
        <v>3</v>
      </c>
      <c r="I690" s="111" t="s">
        <v>8</v>
      </c>
      <c r="J690" s="111">
        <v>3</v>
      </c>
      <c r="K690" s="111">
        <v>4</v>
      </c>
      <c r="L690" s="111"/>
      <c r="M690" s="137">
        <f t="shared" si="130"/>
        <v>8</v>
      </c>
      <c r="N690" s="133">
        <f t="shared" si="131"/>
        <v>8.3000000000000007</v>
      </c>
      <c r="O690" s="137">
        <v>8</v>
      </c>
      <c r="P690" s="141" t="s">
        <v>286</v>
      </c>
      <c r="Q690" s="237">
        <v>10</v>
      </c>
      <c r="R690" s="111">
        <v>27</v>
      </c>
      <c r="S690" s="111"/>
      <c r="T690" s="111">
        <v>12</v>
      </c>
      <c r="U690" s="188">
        <v>2.79</v>
      </c>
      <c r="V690" s="143">
        <v>2.6</v>
      </c>
      <c r="W690" s="194"/>
      <c r="X690" s="143"/>
      <c r="Y690" s="143"/>
      <c r="Z690" s="143"/>
      <c r="AA690" s="143"/>
      <c r="AB690" s="143"/>
      <c r="AC690" s="143"/>
      <c r="AD690" s="143">
        <v>92.8</v>
      </c>
      <c r="AE690" s="143"/>
      <c r="AF690" s="143">
        <v>77.44</v>
      </c>
      <c r="AG690" s="143"/>
      <c r="AH690" s="143">
        <v>56.11</v>
      </c>
      <c r="AI690" s="143"/>
      <c r="AJ690" s="143">
        <v>52.76</v>
      </c>
      <c r="AK690" s="143"/>
      <c r="AL690" s="143">
        <v>47.63</v>
      </c>
      <c r="AM690" s="143"/>
      <c r="AN690" s="143">
        <v>40.15</v>
      </c>
      <c r="AO690" s="143">
        <v>18</v>
      </c>
      <c r="AP690" s="143"/>
      <c r="AQ690" s="224"/>
      <c r="AR690" s="224"/>
      <c r="AS690" s="143"/>
      <c r="AT690" s="143"/>
      <c r="AU690" s="143"/>
      <c r="AV690" s="143"/>
      <c r="AW690" s="188">
        <v>4.6399999999999997</v>
      </c>
      <c r="AX690" s="111"/>
      <c r="AY690" s="194"/>
      <c r="AZ690" s="143"/>
      <c r="BA690" s="143"/>
      <c r="BB690" s="143"/>
      <c r="BC690" s="143"/>
      <c r="BD690" s="143"/>
      <c r="BE690" s="194"/>
      <c r="BF690" s="143"/>
      <c r="BG690" s="143"/>
      <c r="BH690" s="143"/>
      <c r="BI690" s="111"/>
      <c r="BJ690" s="143"/>
      <c r="BK690" s="194">
        <v>2.3199999999999998</v>
      </c>
      <c r="BL690" s="143"/>
      <c r="BM690" s="143"/>
      <c r="BN690" s="143"/>
      <c r="BO690" s="143"/>
      <c r="BP690" s="143"/>
      <c r="BQ690" s="143"/>
      <c r="BR690" s="143"/>
      <c r="BS690" s="143"/>
      <c r="BT690" s="143"/>
      <c r="BU690" s="135">
        <f>VLOOKUP(D690,EXPLORACION!$A$2:$P$529,15,FALSE)</f>
        <v>4961366.7506999997</v>
      </c>
      <c r="BV690" s="135">
        <f>VLOOKUP(D690,EXPLORACION!$A$2:$P$529,16,FALSE)</f>
        <v>2167788.3539</v>
      </c>
    </row>
    <row r="691" spans="1:74" s="123" customFormat="1" hidden="1">
      <c r="A691" s="130" t="str">
        <f t="shared" si="132"/>
        <v>IJA23P3E5M12</v>
      </c>
      <c r="B691" s="130" t="str">
        <f t="shared" si="133"/>
        <v>IJA23P3E12</v>
      </c>
      <c r="C691" s="130" t="str">
        <f t="shared" si="134"/>
        <v>IJA23P3M12</v>
      </c>
      <c r="D691" s="130" t="str">
        <f t="shared" si="135"/>
        <v>IJA23P3</v>
      </c>
      <c r="E691" s="130" t="str">
        <f t="shared" si="136"/>
        <v>IJA23</v>
      </c>
      <c r="F691" s="111" t="s">
        <v>1045</v>
      </c>
      <c r="G691" s="111">
        <v>23</v>
      </c>
      <c r="H691" s="111">
        <v>3</v>
      </c>
      <c r="I691" s="111" t="s">
        <v>8</v>
      </c>
      <c r="J691" s="111">
        <v>5</v>
      </c>
      <c r="K691" s="111">
        <v>5</v>
      </c>
      <c r="L691" s="111"/>
      <c r="M691" s="137">
        <f t="shared" si="130"/>
        <v>12</v>
      </c>
      <c r="N691" s="133">
        <f t="shared" si="131"/>
        <v>12.3</v>
      </c>
      <c r="O691" s="137">
        <v>12</v>
      </c>
      <c r="P691" s="141" t="s">
        <v>286</v>
      </c>
      <c r="Q691" s="237">
        <v>16</v>
      </c>
      <c r="R691" s="111">
        <v>37</v>
      </c>
      <c r="S691" s="111"/>
      <c r="T691" s="111">
        <v>14</v>
      </c>
      <c r="U691" s="188">
        <v>2.15</v>
      </c>
      <c r="V691" s="143">
        <v>2.04</v>
      </c>
      <c r="W691" s="194"/>
      <c r="X691" s="143"/>
      <c r="Y691" s="143"/>
      <c r="Z691" s="143"/>
      <c r="AA691" s="143"/>
      <c r="AB691" s="143"/>
      <c r="AC691" s="143"/>
      <c r="AD691" s="143">
        <v>93.53</v>
      </c>
      <c r="AE691" s="143"/>
      <c r="AF691" s="143">
        <v>73.67</v>
      </c>
      <c r="AG691" s="143"/>
      <c r="AH691" s="143">
        <v>55.66</v>
      </c>
      <c r="AI691" s="143"/>
      <c r="AJ691" s="143">
        <v>52.2</v>
      </c>
      <c r="AK691" s="143"/>
      <c r="AL691" s="143">
        <v>36.26</v>
      </c>
      <c r="AM691" s="143"/>
      <c r="AN691" s="143">
        <v>28.45</v>
      </c>
      <c r="AO691" s="143">
        <v>15</v>
      </c>
      <c r="AP691" s="143"/>
      <c r="AQ691" s="224"/>
      <c r="AR691" s="224"/>
      <c r="AS691" s="143"/>
      <c r="AT691" s="143"/>
      <c r="AU691" s="143"/>
      <c r="AV691" s="143"/>
      <c r="AW691" s="188">
        <v>2.4300000000000002</v>
      </c>
      <c r="AX691" s="111"/>
      <c r="AY691" s="194"/>
      <c r="AZ691" s="143">
        <v>1.22</v>
      </c>
      <c r="BA691" s="143"/>
      <c r="BB691" s="143"/>
      <c r="BC691" s="143"/>
      <c r="BD691" s="143"/>
      <c r="BE691" s="194"/>
      <c r="BF691" s="143"/>
      <c r="BG691" s="143"/>
      <c r="BH691" s="143"/>
      <c r="BI691" s="111"/>
      <c r="BJ691" s="143"/>
      <c r="BK691" s="194">
        <v>0.81</v>
      </c>
      <c r="BL691" s="143"/>
      <c r="BM691" s="143"/>
      <c r="BN691" s="143"/>
      <c r="BO691" s="143"/>
      <c r="BP691" s="143"/>
      <c r="BQ691" s="143"/>
      <c r="BR691" s="143"/>
      <c r="BS691" s="143"/>
      <c r="BT691" s="143"/>
      <c r="BU691" s="135">
        <f>VLOOKUP(D691,EXPLORACION!$A$2:$P$529,15,FALSE)</f>
        <v>4961366.7506999997</v>
      </c>
      <c r="BV691" s="135">
        <f>VLOOKUP(D691,EXPLORACION!$A$2:$P$529,16,FALSE)</f>
        <v>2167788.3539</v>
      </c>
    </row>
    <row r="692" spans="1:74" s="123" customFormat="1" hidden="1">
      <c r="A692" s="130" t="str">
        <f t="shared" si="132"/>
        <v>IJA23P3E6M14.5</v>
      </c>
      <c r="B692" s="130" t="str">
        <f t="shared" si="133"/>
        <v>IJA23P3E14.5</v>
      </c>
      <c r="C692" s="130" t="str">
        <f t="shared" si="134"/>
        <v>IJA23P3M14.5</v>
      </c>
      <c r="D692" s="130" t="str">
        <f t="shared" si="135"/>
        <v>IJA23P3</v>
      </c>
      <c r="E692" s="130" t="str">
        <f t="shared" si="136"/>
        <v>IJA23</v>
      </c>
      <c r="F692" s="111" t="s">
        <v>1045</v>
      </c>
      <c r="G692" s="111">
        <v>23</v>
      </c>
      <c r="H692" s="111">
        <v>3</v>
      </c>
      <c r="I692" s="111" t="s">
        <v>8</v>
      </c>
      <c r="J692" s="111">
        <v>6</v>
      </c>
      <c r="K692" s="111">
        <v>6</v>
      </c>
      <c r="L692" s="111"/>
      <c r="M692" s="137">
        <f t="shared" si="130"/>
        <v>14.5</v>
      </c>
      <c r="N692" s="133">
        <f t="shared" si="131"/>
        <v>14.8</v>
      </c>
      <c r="O692" s="137">
        <v>14.5</v>
      </c>
      <c r="P692" s="141" t="s">
        <v>286</v>
      </c>
      <c r="Q692" s="237">
        <v>15</v>
      </c>
      <c r="R692" s="111">
        <v>20</v>
      </c>
      <c r="S692" s="111"/>
      <c r="T692" s="111">
        <v>8</v>
      </c>
      <c r="U692" s="188">
        <v>2.36</v>
      </c>
      <c r="V692" s="143">
        <v>1.87</v>
      </c>
      <c r="W692" s="194"/>
      <c r="X692" s="143"/>
      <c r="Y692" s="143"/>
      <c r="Z692" s="143"/>
      <c r="AA692" s="143"/>
      <c r="AB692" s="143"/>
      <c r="AC692" s="143"/>
      <c r="AD692" s="143">
        <v>95.09</v>
      </c>
      <c r="AE692" s="143"/>
      <c r="AF692" s="143">
        <v>82.32</v>
      </c>
      <c r="AG692" s="143"/>
      <c r="AH692" s="143" t="s">
        <v>1287</v>
      </c>
      <c r="AI692" s="143"/>
      <c r="AJ692" s="143">
        <v>65.05</v>
      </c>
      <c r="AK692" s="143"/>
      <c r="AL692" s="143">
        <v>39.44</v>
      </c>
      <c r="AM692" s="143"/>
      <c r="AN692" s="143">
        <v>32.909999999999997</v>
      </c>
      <c r="AO692" s="143">
        <v>21</v>
      </c>
      <c r="AP692" s="143"/>
      <c r="AQ692" s="224"/>
      <c r="AR692" s="224"/>
      <c r="AS692" s="143"/>
      <c r="AT692" s="143"/>
      <c r="AU692" s="143"/>
      <c r="AV692" s="143"/>
      <c r="AW692" s="188">
        <v>2.4300000000000002</v>
      </c>
      <c r="AX692" s="111"/>
      <c r="AY692" s="194"/>
      <c r="AZ692" s="143"/>
      <c r="BA692" s="143"/>
      <c r="BB692" s="143"/>
      <c r="BC692" s="143"/>
      <c r="BD692" s="143"/>
      <c r="BE692" s="194"/>
      <c r="BF692" s="143"/>
      <c r="BG692" s="143"/>
      <c r="BH692" s="143"/>
      <c r="BI692" s="111"/>
      <c r="BJ692" s="143"/>
      <c r="BK692" s="194">
        <v>1.22</v>
      </c>
      <c r="BL692" s="143"/>
      <c r="BM692" s="143"/>
      <c r="BN692" s="143"/>
      <c r="BO692" s="143"/>
      <c r="BP692" s="143"/>
      <c r="BQ692" s="143"/>
      <c r="BR692" s="143"/>
      <c r="BS692" s="143"/>
      <c r="BT692" s="143"/>
      <c r="BU692" s="135">
        <f>VLOOKUP(D692,EXPLORACION!$A$2:$P$529,15,FALSE)</f>
        <v>4961366.7506999997</v>
      </c>
      <c r="BV692" s="135">
        <f>VLOOKUP(D692,EXPLORACION!$A$2:$P$529,16,FALSE)</f>
        <v>2167788.3539</v>
      </c>
    </row>
    <row r="693" spans="1:74" s="123" customFormat="1" hidden="1">
      <c r="A693" s="130" t="str">
        <f t="shared" ref="A693:A698" si="137">CONCATENATE(F693,G693,I693,H693,"E",J693,"M",O693)</f>
        <v>IJA23P4E1M0.5</v>
      </c>
      <c r="B693" s="130" t="str">
        <f t="shared" ref="B693:B698" si="138">CONCATENATE(F693,G693,I693,H693,"E",M693)</f>
        <v>IJA23P4E0.5</v>
      </c>
      <c r="C693" s="130" t="str">
        <f t="shared" ref="C693:C698" si="139">CONCATENATE(F693,G693,I693,H693,"M",O693)</f>
        <v>IJA23P4M0.5</v>
      </c>
      <c r="D693" s="130" t="str">
        <f t="shared" ref="D693:D698" si="140">CONCATENATE(F693,G693,I693,H693)</f>
        <v>IJA23P4</v>
      </c>
      <c r="E693" s="130" t="str">
        <f t="shared" ref="E693:E698" si="141">CONCATENATE(F693,G693)</f>
        <v>IJA23</v>
      </c>
      <c r="F693" s="111" t="s">
        <v>1045</v>
      </c>
      <c r="G693" s="111">
        <v>23</v>
      </c>
      <c r="H693" s="111">
        <v>4</v>
      </c>
      <c r="I693" s="111" t="s">
        <v>8</v>
      </c>
      <c r="J693" s="111">
        <v>1</v>
      </c>
      <c r="K693" s="111">
        <v>1</v>
      </c>
      <c r="L693" s="111"/>
      <c r="M693" s="137">
        <f>N693-0.3</f>
        <v>0.5</v>
      </c>
      <c r="N693" s="133">
        <f>O693+0.3</f>
        <v>0.8</v>
      </c>
      <c r="O693" s="137">
        <v>0.5</v>
      </c>
      <c r="P693" s="141" t="s">
        <v>1064</v>
      </c>
      <c r="Q693" s="237">
        <v>11</v>
      </c>
      <c r="R693" s="111">
        <v>26</v>
      </c>
      <c r="S693" s="111"/>
      <c r="T693" s="111">
        <v>13</v>
      </c>
      <c r="U693" s="188">
        <v>2.39</v>
      </c>
      <c r="V693" s="143">
        <v>2.25</v>
      </c>
      <c r="W693" s="194"/>
      <c r="X693" s="143"/>
      <c r="Y693" s="143"/>
      <c r="Z693" s="143"/>
      <c r="AA693" s="143"/>
      <c r="AB693" s="143"/>
      <c r="AC693" s="143"/>
      <c r="AD693" s="143">
        <v>84.29</v>
      </c>
      <c r="AE693" s="143"/>
      <c r="AF693" s="143">
        <v>78.63</v>
      </c>
      <c r="AG693" s="143"/>
      <c r="AH693" s="143">
        <v>77.430000000000007</v>
      </c>
      <c r="AI693" s="143"/>
      <c r="AJ693" s="143">
        <v>53.46</v>
      </c>
      <c r="AK693" s="143"/>
      <c r="AL693" s="143">
        <v>30.43</v>
      </c>
      <c r="AM693" s="143"/>
      <c r="AN693" s="143">
        <v>11.85</v>
      </c>
      <c r="AO693" s="143">
        <v>11.38</v>
      </c>
      <c r="AP693" s="143"/>
      <c r="AQ693" s="224"/>
      <c r="AR693" s="224"/>
      <c r="AS693" s="143"/>
      <c r="AT693" s="143"/>
      <c r="AU693" s="143"/>
      <c r="AV693" s="143"/>
      <c r="AW693" s="188">
        <v>3.29</v>
      </c>
      <c r="AX693" s="111"/>
      <c r="AY693" s="194"/>
      <c r="AZ693" s="143"/>
      <c r="BA693" s="143"/>
      <c r="BB693" s="143"/>
      <c r="BC693" s="143"/>
      <c r="BD693" s="143"/>
      <c r="BE693" s="194"/>
      <c r="BF693" s="143"/>
      <c r="BG693" s="143"/>
      <c r="BH693" s="143"/>
      <c r="BI693" s="111"/>
      <c r="BJ693" s="143"/>
      <c r="BK693" s="194">
        <v>1.64</v>
      </c>
      <c r="BL693" s="143"/>
      <c r="BM693" s="143"/>
      <c r="BN693" s="143"/>
      <c r="BO693" s="143"/>
      <c r="BP693" s="143"/>
      <c r="BQ693" s="143"/>
      <c r="BR693" s="143"/>
      <c r="BS693" s="143"/>
      <c r="BT693" s="143"/>
      <c r="BU693" s="135">
        <f>VLOOKUP(D693,EXPLORACION!$A$2:$P$529,15,FALSE)</f>
        <v>4961366.7506999997</v>
      </c>
      <c r="BV693" s="135">
        <f>VLOOKUP(D693,EXPLORACION!$A$2:$P$529,16,FALSE)</f>
        <v>2167788.3539</v>
      </c>
    </row>
    <row r="694" spans="1:74" s="123" customFormat="1" hidden="1">
      <c r="A694" s="130" t="str">
        <f t="shared" si="137"/>
        <v>IJA23P4E2M3</v>
      </c>
      <c r="B694" s="130" t="str">
        <f t="shared" si="138"/>
        <v>IJA23P4E3</v>
      </c>
      <c r="C694" s="130" t="str">
        <f t="shared" si="139"/>
        <v>IJA23P4M3</v>
      </c>
      <c r="D694" s="130" t="str">
        <f t="shared" si="140"/>
        <v>IJA23P4</v>
      </c>
      <c r="E694" s="130" t="str">
        <f t="shared" si="141"/>
        <v>IJA23</v>
      </c>
      <c r="F694" s="111" t="s">
        <v>1045</v>
      </c>
      <c r="G694" s="111">
        <v>23</v>
      </c>
      <c r="H694" s="111">
        <v>4</v>
      </c>
      <c r="I694" s="111" t="s">
        <v>8</v>
      </c>
      <c r="J694" s="111">
        <v>2</v>
      </c>
      <c r="K694" s="111">
        <v>2</v>
      </c>
      <c r="L694" s="111"/>
      <c r="M694" s="137">
        <f t="shared" si="130"/>
        <v>3</v>
      </c>
      <c r="N694" s="133">
        <f t="shared" si="131"/>
        <v>3.3</v>
      </c>
      <c r="O694" s="137">
        <v>3</v>
      </c>
      <c r="P694" s="141" t="s">
        <v>1053</v>
      </c>
      <c r="Q694" s="237">
        <v>6</v>
      </c>
      <c r="R694" s="111">
        <v>39</v>
      </c>
      <c r="S694" s="111"/>
      <c r="T694" s="111">
        <v>28</v>
      </c>
      <c r="U694" s="188">
        <v>2</v>
      </c>
      <c r="V694" s="143">
        <v>1.84</v>
      </c>
      <c r="W694" s="194"/>
      <c r="X694" s="143"/>
      <c r="Y694" s="143"/>
      <c r="Z694" s="143"/>
      <c r="AA694" s="143"/>
      <c r="AB694" s="143"/>
      <c r="AC694" s="143"/>
      <c r="AD694" s="143">
        <v>85.58</v>
      </c>
      <c r="AE694" s="143"/>
      <c r="AF694" s="143">
        <v>71.739999999999995</v>
      </c>
      <c r="AG694" s="143"/>
      <c r="AH694" s="143">
        <v>60.76</v>
      </c>
      <c r="AI694" s="143"/>
      <c r="AJ694" s="143">
        <v>38.9</v>
      </c>
      <c r="AK694" s="143"/>
      <c r="AL694" s="143">
        <v>16.100000000000001</v>
      </c>
      <c r="AM694" s="143"/>
      <c r="AN694" s="143">
        <v>10.52</v>
      </c>
      <c r="AO694" s="143">
        <v>0.87</v>
      </c>
      <c r="AP694" s="143"/>
      <c r="AQ694" s="224"/>
      <c r="AR694" s="224"/>
      <c r="AS694" s="143"/>
      <c r="AT694" s="143"/>
      <c r="AU694" s="143"/>
      <c r="AV694" s="143"/>
      <c r="AW694" s="188">
        <v>1.1399999999999999</v>
      </c>
      <c r="AX694" s="111"/>
      <c r="AY694" s="194">
        <v>0.43</v>
      </c>
      <c r="AZ694" s="143"/>
      <c r="BA694" s="143">
        <v>24.51</v>
      </c>
      <c r="BB694" s="143"/>
      <c r="BC694" s="143"/>
      <c r="BD694" s="143"/>
      <c r="BE694" s="194"/>
      <c r="BF694" s="143"/>
      <c r="BG694" s="143"/>
      <c r="BH694" s="143"/>
      <c r="BI694" s="111"/>
      <c r="BJ694" s="143"/>
      <c r="BK694" s="194">
        <v>0.56999999999999995</v>
      </c>
      <c r="BL694" s="143"/>
      <c r="BM694" s="143"/>
      <c r="BN694" s="143"/>
      <c r="BO694" s="143"/>
      <c r="BP694" s="143"/>
      <c r="BQ694" s="143"/>
      <c r="BR694" s="143"/>
      <c r="BS694" s="143"/>
      <c r="BT694" s="143"/>
      <c r="BU694" s="135">
        <f>VLOOKUP(D694,EXPLORACION!$A$2:$P$529,15,FALSE)</f>
        <v>4961366.7506999997</v>
      </c>
      <c r="BV694" s="135">
        <f>VLOOKUP(D694,EXPLORACION!$A$2:$P$529,16,FALSE)</f>
        <v>2167788.3539</v>
      </c>
    </row>
    <row r="695" spans="1:74" s="123" customFormat="1" hidden="1">
      <c r="A695" s="130" t="str">
        <f t="shared" si="137"/>
        <v>IJA23P4E2M5</v>
      </c>
      <c r="B695" s="130" t="str">
        <f t="shared" si="138"/>
        <v>IJA23P4E5</v>
      </c>
      <c r="C695" s="130" t="str">
        <f t="shared" si="139"/>
        <v>IJA23P4M5</v>
      </c>
      <c r="D695" s="130" t="str">
        <f t="shared" si="140"/>
        <v>IJA23P4</v>
      </c>
      <c r="E695" s="130" t="str">
        <f t="shared" si="141"/>
        <v>IJA23</v>
      </c>
      <c r="F695" s="111" t="s">
        <v>1045</v>
      </c>
      <c r="G695" s="111">
        <v>23</v>
      </c>
      <c r="H695" s="111">
        <v>4</v>
      </c>
      <c r="I695" s="111" t="s">
        <v>8</v>
      </c>
      <c r="J695" s="111">
        <v>2</v>
      </c>
      <c r="K695" s="111">
        <v>3</v>
      </c>
      <c r="L695" s="111"/>
      <c r="M695" s="137">
        <f t="shared" si="130"/>
        <v>5</v>
      </c>
      <c r="N695" s="133">
        <f t="shared" si="131"/>
        <v>5.3</v>
      </c>
      <c r="O695" s="137">
        <v>5</v>
      </c>
      <c r="P695" s="111" t="s">
        <v>286</v>
      </c>
      <c r="Q695" s="237">
        <v>13</v>
      </c>
      <c r="R695" s="111">
        <v>23</v>
      </c>
      <c r="S695" s="111"/>
      <c r="T695" s="111">
        <v>12</v>
      </c>
      <c r="U695" s="188">
        <v>2.2200000000000002</v>
      </c>
      <c r="V695" s="143">
        <v>1.71</v>
      </c>
      <c r="W695" s="194"/>
      <c r="X695" s="143"/>
      <c r="Y695" s="143"/>
      <c r="Z695" s="143"/>
      <c r="AA695" s="143"/>
      <c r="AB695" s="143"/>
      <c r="AC695" s="143"/>
      <c r="AD695" s="143">
        <v>9.85</v>
      </c>
      <c r="AE695" s="143"/>
      <c r="AF695" s="143">
        <v>82.14</v>
      </c>
      <c r="AG695" s="143"/>
      <c r="AH695" s="143">
        <v>69.650000000000006</v>
      </c>
      <c r="AI695" s="143"/>
      <c r="AJ695" s="143">
        <v>60.52</v>
      </c>
      <c r="AK695" s="143"/>
      <c r="AL695" s="143">
        <v>54.51</v>
      </c>
      <c r="AM695" s="143"/>
      <c r="AN695" s="143">
        <v>37.86</v>
      </c>
      <c r="AO695" s="143">
        <v>16.53</v>
      </c>
      <c r="AP695" s="143"/>
      <c r="AQ695" s="224"/>
      <c r="AR695" s="224"/>
      <c r="AS695" s="143"/>
      <c r="AT695" s="143"/>
      <c r="AU695" s="143"/>
      <c r="AV695" s="143"/>
      <c r="AW695" s="188">
        <v>2.5499999999999998</v>
      </c>
      <c r="AX695" s="111"/>
      <c r="AY695" s="194"/>
      <c r="AZ695" s="143"/>
      <c r="BA695" s="143"/>
      <c r="BB695" s="143"/>
      <c r="BC695" s="143"/>
      <c r="BD695" s="143"/>
      <c r="BE695" s="194"/>
      <c r="BF695" s="143"/>
      <c r="BG695" s="143"/>
      <c r="BH695" s="143"/>
      <c r="BI695" s="111"/>
      <c r="BJ695" s="143"/>
      <c r="BK695" s="194">
        <v>1.28</v>
      </c>
      <c r="BL695" s="143"/>
      <c r="BM695" s="143"/>
      <c r="BN695" s="143"/>
      <c r="BO695" s="143"/>
      <c r="BP695" s="143"/>
      <c r="BQ695" s="143"/>
      <c r="BR695" s="143"/>
      <c r="BS695" s="143"/>
      <c r="BT695" s="143"/>
      <c r="BU695" s="135">
        <f>VLOOKUP(D695,EXPLORACION!$A$2:$P$529,15,FALSE)</f>
        <v>4961366.7506999997</v>
      </c>
      <c r="BV695" s="135">
        <f>VLOOKUP(D695,EXPLORACION!$A$2:$P$529,16,FALSE)</f>
        <v>2167788.3539</v>
      </c>
    </row>
    <row r="696" spans="1:74" s="123" customFormat="1" hidden="1">
      <c r="A696" s="130" t="str">
        <f t="shared" si="137"/>
        <v>IJA23P4E3M8</v>
      </c>
      <c r="B696" s="130" t="str">
        <f t="shared" si="138"/>
        <v>IJA23P4E8</v>
      </c>
      <c r="C696" s="130" t="str">
        <f t="shared" si="139"/>
        <v>IJA23P4M8</v>
      </c>
      <c r="D696" s="130" t="str">
        <f t="shared" si="140"/>
        <v>IJA23P4</v>
      </c>
      <c r="E696" s="130" t="str">
        <f t="shared" si="141"/>
        <v>IJA23</v>
      </c>
      <c r="F696" s="111" t="s">
        <v>1045</v>
      </c>
      <c r="G696" s="111">
        <v>23</v>
      </c>
      <c r="H696" s="111">
        <v>4</v>
      </c>
      <c r="I696" s="111" t="s">
        <v>8</v>
      </c>
      <c r="J696" s="111">
        <v>3</v>
      </c>
      <c r="K696" s="111">
        <v>4</v>
      </c>
      <c r="L696" s="111"/>
      <c r="M696" s="137">
        <f t="shared" si="130"/>
        <v>8</v>
      </c>
      <c r="N696" s="133">
        <f t="shared" si="131"/>
        <v>8.3000000000000007</v>
      </c>
      <c r="O696" s="137">
        <v>8</v>
      </c>
      <c r="P696" s="141" t="s">
        <v>340</v>
      </c>
      <c r="Q696" s="237">
        <v>5</v>
      </c>
      <c r="R696" s="111">
        <v>26</v>
      </c>
      <c r="S696" s="111"/>
      <c r="T696" s="111">
        <v>13</v>
      </c>
      <c r="U696" s="188">
        <v>2.64</v>
      </c>
      <c r="V696" s="143">
        <v>2.38</v>
      </c>
      <c r="W696" s="194"/>
      <c r="X696" s="143"/>
      <c r="Y696" s="143"/>
      <c r="Z696" s="143"/>
      <c r="AA696" s="143"/>
      <c r="AB696" s="143"/>
      <c r="AC696" s="143"/>
      <c r="AD696" s="143">
        <v>84.97</v>
      </c>
      <c r="AE696" s="143"/>
      <c r="AF696" s="143">
        <v>61.88</v>
      </c>
      <c r="AG696" s="143"/>
      <c r="AH696" s="143">
        <v>37.76</v>
      </c>
      <c r="AI696" s="143"/>
      <c r="AJ696" s="143">
        <v>32.92</v>
      </c>
      <c r="AK696" s="143"/>
      <c r="AL696" s="143">
        <v>27.13</v>
      </c>
      <c r="AM696" s="143"/>
      <c r="AN696" s="143">
        <v>17.52</v>
      </c>
      <c r="AO696" s="143">
        <v>7.84</v>
      </c>
      <c r="AP696" s="143"/>
      <c r="AQ696" s="224"/>
      <c r="AR696" s="224"/>
      <c r="AS696" s="143"/>
      <c r="AT696" s="143"/>
      <c r="AU696" s="143"/>
      <c r="AV696" s="143"/>
      <c r="AW696" s="188" t="s">
        <v>1289</v>
      </c>
      <c r="AX696" s="111"/>
      <c r="AY696" s="194"/>
      <c r="AZ696" s="143"/>
      <c r="BA696" s="143"/>
      <c r="BB696" s="143"/>
      <c r="BC696" s="143"/>
      <c r="BD696" s="143"/>
      <c r="BE696" s="194"/>
      <c r="BF696" s="143"/>
      <c r="BG696" s="143"/>
      <c r="BH696" s="143"/>
      <c r="BI696" s="111"/>
      <c r="BJ696" s="143"/>
      <c r="BK696" s="194">
        <v>0.51</v>
      </c>
      <c r="BL696" s="143"/>
      <c r="BM696" s="143"/>
      <c r="BN696" s="143"/>
      <c r="BO696" s="143"/>
      <c r="BP696" s="143"/>
      <c r="BQ696" s="143"/>
      <c r="BR696" s="143"/>
      <c r="BS696" s="143"/>
      <c r="BT696" s="143"/>
      <c r="BU696" s="135">
        <f>VLOOKUP(D696,EXPLORACION!$A$2:$P$529,15,FALSE)</f>
        <v>4961366.7506999997</v>
      </c>
      <c r="BV696" s="135">
        <f>VLOOKUP(D696,EXPLORACION!$A$2:$P$529,16,FALSE)</f>
        <v>2167788.3539</v>
      </c>
    </row>
    <row r="697" spans="1:74" s="123" customFormat="1" hidden="1">
      <c r="A697" s="130" t="str">
        <f t="shared" si="137"/>
        <v>IJA23P4E5M12</v>
      </c>
      <c r="B697" s="130" t="str">
        <f t="shared" si="138"/>
        <v>IJA23P4E12</v>
      </c>
      <c r="C697" s="130" t="str">
        <f t="shared" si="139"/>
        <v>IJA23P4M12</v>
      </c>
      <c r="D697" s="130" t="str">
        <f t="shared" si="140"/>
        <v>IJA23P4</v>
      </c>
      <c r="E697" s="130" t="str">
        <f t="shared" si="141"/>
        <v>IJA23</v>
      </c>
      <c r="F697" s="111" t="s">
        <v>1045</v>
      </c>
      <c r="G697" s="111">
        <v>23</v>
      </c>
      <c r="H697" s="111">
        <v>4</v>
      </c>
      <c r="I697" s="111" t="s">
        <v>8</v>
      </c>
      <c r="J697" s="111">
        <v>5</v>
      </c>
      <c r="K697" s="111">
        <v>5</v>
      </c>
      <c r="L697" s="111"/>
      <c r="M697" s="137">
        <f t="shared" si="130"/>
        <v>12</v>
      </c>
      <c r="N697" s="133">
        <f t="shared" si="131"/>
        <v>12.3</v>
      </c>
      <c r="O697" s="137">
        <v>12</v>
      </c>
      <c r="P697" s="141" t="s">
        <v>286</v>
      </c>
      <c r="Q697" s="237">
        <v>14</v>
      </c>
      <c r="R697" s="111">
        <v>36</v>
      </c>
      <c r="S697" s="111"/>
      <c r="T697" s="111">
        <v>23</v>
      </c>
      <c r="U697" s="188">
        <v>2.4900000000000002</v>
      </c>
      <c r="V697" s="143">
        <v>2.42</v>
      </c>
      <c r="W697" s="194"/>
      <c r="X697" s="143"/>
      <c r="Y697" s="143"/>
      <c r="Z697" s="143"/>
      <c r="AA697" s="143"/>
      <c r="AB697" s="143"/>
      <c r="AC697" s="143"/>
      <c r="AD697" s="143">
        <v>96.95</v>
      </c>
      <c r="AE697" s="143"/>
      <c r="AF697" s="143">
        <v>90.11</v>
      </c>
      <c r="AG697" s="143"/>
      <c r="AH697" s="143">
        <v>79.569999999999993</v>
      </c>
      <c r="AI697" s="143"/>
      <c r="AJ697" s="143">
        <v>58.96</v>
      </c>
      <c r="AK697" s="143"/>
      <c r="AL697" s="143">
        <v>43.9</v>
      </c>
      <c r="AM697" s="143"/>
      <c r="AN697" s="143">
        <v>33.549999999999997</v>
      </c>
      <c r="AO697" s="143">
        <v>32.99</v>
      </c>
      <c r="AP697" s="143"/>
      <c r="AQ697" s="224"/>
      <c r="AR697" s="224"/>
      <c r="AS697" s="143"/>
      <c r="AT697" s="143"/>
      <c r="AU697" s="143"/>
      <c r="AV697" s="143"/>
      <c r="AW697" s="188" t="s">
        <v>1288</v>
      </c>
      <c r="AX697" s="111"/>
      <c r="AY697" s="194"/>
      <c r="AZ697" s="143"/>
      <c r="BA697" s="143"/>
      <c r="BB697" s="143"/>
      <c r="BC697" s="143"/>
      <c r="BD697" s="143"/>
      <c r="BE697" s="194"/>
      <c r="BF697" s="143"/>
      <c r="BG697" s="143"/>
      <c r="BH697" s="143"/>
      <c r="BI697" s="111"/>
      <c r="BJ697" s="143"/>
      <c r="BK697" s="194">
        <v>2.0299999999999998</v>
      </c>
      <c r="BL697" s="143"/>
      <c r="BM697" s="143"/>
      <c r="BN697" s="143"/>
      <c r="BO697" s="143"/>
      <c r="BP697" s="143"/>
      <c r="BQ697" s="143"/>
      <c r="BR697" s="143"/>
      <c r="BS697" s="143"/>
      <c r="BT697" s="143"/>
      <c r="BU697" s="135">
        <f>VLOOKUP(D697,EXPLORACION!$A$2:$P$529,15,FALSE)</f>
        <v>4961366.7506999997</v>
      </c>
      <c r="BV697" s="135">
        <f>VLOOKUP(D697,EXPLORACION!$A$2:$P$529,16,FALSE)</f>
        <v>2167788.3539</v>
      </c>
    </row>
    <row r="698" spans="1:74" s="123" customFormat="1" hidden="1">
      <c r="A698" s="130" t="str">
        <f t="shared" si="137"/>
        <v>IJA23P4E6M14.5</v>
      </c>
      <c r="B698" s="130" t="str">
        <f t="shared" si="138"/>
        <v>IJA23P4E14.5</v>
      </c>
      <c r="C698" s="130" t="str">
        <f t="shared" si="139"/>
        <v>IJA23P4M14.5</v>
      </c>
      <c r="D698" s="130" t="str">
        <f t="shared" si="140"/>
        <v>IJA23P4</v>
      </c>
      <c r="E698" s="130" t="str">
        <f t="shared" si="141"/>
        <v>IJA23</v>
      </c>
      <c r="F698" s="111" t="s">
        <v>1045</v>
      </c>
      <c r="G698" s="111">
        <v>23</v>
      </c>
      <c r="H698" s="111">
        <v>4</v>
      </c>
      <c r="I698" s="111" t="s">
        <v>8</v>
      </c>
      <c r="J698" s="111">
        <v>6</v>
      </c>
      <c r="K698" s="111">
        <v>6</v>
      </c>
      <c r="L698" s="111"/>
      <c r="M698" s="137">
        <f t="shared" si="130"/>
        <v>14.5</v>
      </c>
      <c r="N698" s="133">
        <f t="shared" si="131"/>
        <v>14.8</v>
      </c>
      <c r="O698" s="137">
        <v>14.5</v>
      </c>
      <c r="P698" s="141" t="s">
        <v>286</v>
      </c>
      <c r="Q698" s="237">
        <v>15</v>
      </c>
      <c r="R698" s="111">
        <v>32</v>
      </c>
      <c r="S698" s="111"/>
      <c r="T698" s="111">
        <v>18</v>
      </c>
      <c r="U698" s="188">
        <v>2.02</v>
      </c>
      <c r="V698" s="143">
        <v>2.02</v>
      </c>
      <c r="W698" s="194"/>
      <c r="X698" s="143"/>
      <c r="Y698" s="143"/>
      <c r="Z698" s="143"/>
      <c r="AA698" s="143"/>
      <c r="AB698" s="143"/>
      <c r="AC698" s="143"/>
      <c r="AD698" s="143">
        <v>87.68</v>
      </c>
      <c r="AE698" s="143"/>
      <c r="AF698" s="143">
        <v>80.05</v>
      </c>
      <c r="AG698" s="143"/>
      <c r="AH698" s="143">
        <v>75.2</v>
      </c>
      <c r="AI698" s="143"/>
      <c r="AJ698" s="143">
        <v>56.2</v>
      </c>
      <c r="AK698" s="143"/>
      <c r="AL698" s="143">
        <v>53.66</v>
      </c>
      <c r="AM698" s="143"/>
      <c r="AN698" s="143">
        <v>35.06</v>
      </c>
      <c r="AO698" s="143">
        <v>15.58</v>
      </c>
      <c r="AP698" s="143"/>
      <c r="AQ698" s="224"/>
      <c r="AR698" s="224"/>
      <c r="AS698" s="143"/>
      <c r="AT698" s="143"/>
      <c r="AU698" s="143"/>
      <c r="AV698" s="143"/>
      <c r="AW698" s="188">
        <v>2.57</v>
      </c>
      <c r="AX698" s="111"/>
      <c r="AY698" s="194"/>
      <c r="AZ698" s="143"/>
      <c r="BA698" s="143"/>
      <c r="BB698" s="143"/>
      <c r="BC698" s="143"/>
      <c r="BD698" s="143"/>
      <c r="BE698" s="194"/>
      <c r="BF698" s="143"/>
      <c r="BG698" s="143"/>
      <c r="BH698" s="143"/>
      <c r="BI698" s="111"/>
      <c r="BJ698" s="143"/>
      <c r="BK698" s="194">
        <v>1.28</v>
      </c>
      <c r="BL698" s="143"/>
      <c r="BM698" s="143"/>
      <c r="BN698" s="143"/>
      <c r="BO698" s="143"/>
      <c r="BP698" s="143"/>
      <c r="BQ698" s="143"/>
      <c r="BR698" s="143"/>
      <c r="BS698" s="143"/>
      <c r="BT698" s="143"/>
      <c r="BU698" s="135">
        <f>VLOOKUP(D698,EXPLORACION!$A$2:$P$529,15,FALSE)</f>
        <v>4961366.7506999997</v>
      </c>
      <c r="BV698" s="135">
        <f>VLOOKUP(D698,EXPLORACION!$A$2:$P$529,16,FALSE)</f>
        <v>2167788.3539</v>
      </c>
    </row>
    <row r="699" spans="1:74" s="123" customFormat="1" hidden="1">
      <c r="A699" s="130" t="str">
        <f t="shared" ref="A699:A710" si="142">CONCATENATE(F699,G699,I699,H699,"E",J699,"M",O699)</f>
        <v>AUS24P4E2M0.3</v>
      </c>
      <c r="B699" s="130" t="str">
        <f t="shared" ref="B699:B710" si="143">CONCATENATE(F699,G699,I699,H699,"E",M699)</f>
        <v>AUS24P4E0</v>
      </c>
      <c r="C699" s="130" t="str">
        <f t="shared" ref="C699:C710" si="144">CONCATENATE(F699,G699,I699,H699,"M",O699)</f>
        <v>AUS24P4M0.3</v>
      </c>
      <c r="D699" s="130" t="str">
        <f t="shared" ref="D699:D710" si="145">CONCATENATE(F699,G699,I699,H699)</f>
        <v>AUS24P4</v>
      </c>
      <c r="E699" s="130" t="str">
        <f t="shared" ref="E699:E710" si="146">CONCATENATE(F699,G699)</f>
        <v>AUS24</v>
      </c>
      <c r="F699" s="111" t="s">
        <v>273</v>
      </c>
      <c r="G699" s="111">
        <v>24</v>
      </c>
      <c r="H699" s="111">
        <v>4</v>
      </c>
      <c r="I699" s="111" t="s">
        <v>8</v>
      </c>
      <c r="J699" s="111">
        <v>2</v>
      </c>
      <c r="K699" s="187">
        <v>1</v>
      </c>
      <c r="L699" s="111"/>
      <c r="M699" s="137">
        <v>0</v>
      </c>
      <c r="N699" s="133">
        <v>0.6</v>
      </c>
      <c r="O699" s="137">
        <f>AVERAGE(M699:N699)</f>
        <v>0.3</v>
      </c>
      <c r="P699" s="141" t="s">
        <v>12</v>
      </c>
      <c r="Q699" s="237" t="s">
        <v>1295</v>
      </c>
      <c r="R699" s="111">
        <v>84</v>
      </c>
      <c r="S699" s="111">
        <v>28</v>
      </c>
      <c r="T699" s="111">
        <v>56</v>
      </c>
      <c r="U699" s="188"/>
      <c r="V699" s="143"/>
      <c r="W699" s="194"/>
      <c r="X699" s="143"/>
      <c r="Y699" s="143"/>
      <c r="Z699" s="143"/>
      <c r="AA699" s="143"/>
      <c r="AB699" s="143"/>
      <c r="AC699" s="143"/>
      <c r="AD699" s="143"/>
      <c r="AE699" s="143"/>
      <c r="AF699" s="143"/>
      <c r="AG699" s="143"/>
      <c r="AH699" s="143"/>
      <c r="AI699" s="143"/>
      <c r="AJ699" s="143"/>
      <c r="AK699" s="143"/>
      <c r="AL699" s="143"/>
      <c r="AM699" s="143"/>
      <c r="AN699" s="143"/>
      <c r="AO699" s="143"/>
      <c r="AP699" s="143"/>
      <c r="AQ699" s="224"/>
      <c r="AR699" s="224"/>
      <c r="AS699" s="143"/>
      <c r="AT699" s="143"/>
      <c r="AU699" s="143"/>
      <c r="AV699" s="143"/>
      <c r="AW699" s="188"/>
      <c r="AX699" s="111"/>
      <c r="AY699" s="194"/>
      <c r="AZ699" s="143"/>
      <c r="BA699" s="143"/>
      <c r="BB699" s="143"/>
      <c r="BC699" s="143"/>
      <c r="BD699" s="143"/>
      <c r="BE699" s="194"/>
      <c r="BF699" s="143"/>
      <c r="BG699" s="143"/>
      <c r="BH699" s="143"/>
      <c r="BI699" s="111"/>
      <c r="BJ699" s="143"/>
      <c r="BK699" s="143"/>
      <c r="BL699" s="143"/>
      <c r="BM699" s="143"/>
      <c r="BN699" s="143"/>
      <c r="BO699" s="143"/>
      <c r="BP699" s="143"/>
      <c r="BQ699" s="143"/>
      <c r="BR699" s="143"/>
      <c r="BS699" s="143"/>
      <c r="BT699" s="143"/>
      <c r="BU699" s="135">
        <f>VLOOKUP(D699,EXPLORACION!$A$2:$P$529,15,FALSE)</f>
        <v>4960843.1278999997</v>
      </c>
      <c r="BV699" s="135">
        <f>VLOOKUP(D699,EXPLORACION!$A$2:$P$529,16,FALSE)</f>
        <v>2169069.8281</v>
      </c>
    </row>
    <row r="700" spans="1:74" s="123" customFormat="1" hidden="1">
      <c r="A700" s="130" t="str">
        <f t="shared" si="142"/>
        <v>AUS24P4E2M0.8</v>
      </c>
      <c r="B700" s="130" t="str">
        <f t="shared" si="143"/>
        <v>AUS24P4E0.6</v>
      </c>
      <c r="C700" s="130" t="str">
        <f t="shared" si="144"/>
        <v>AUS24P4M0.8</v>
      </c>
      <c r="D700" s="130" t="str">
        <f t="shared" si="145"/>
        <v>AUS24P4</v>
      </c>
      <c r="E700" s="130" t="str">
        <f t="shared" si="146"/>
        <v>AUS24</v>
      </c>
      <c r="F700" s="111" t="s">
        <v>273</v>
      </c>
      <c r="G700" s="111">
        <v>24</v>
      </c>
      <c r="H700" s="111">
        <v>4</v>
      </c>
      <c r="I700" s="111" t="s">
        <v>8</v>
      </c>
      <c r="J700" s="111">
        <v>2</v>
      </c>
      <c r="K700" s="187">
        <v>2</v>
      </c>
      <c r="L700" s="111"/>
      <c r="M700" s="137">
        <v>0.6</v>
      </c>
      <c r="N700" s="133">
        <v>1</v>
      </c>
      <c r="O700" s="137">
        <f t="shared" ref="O700:O710" si="147">AVERAGE(M700:N700)</f>
        <v>0.8</v>
      </c>
      <c r="P700" s="141" t="s">
        <v>12</v>
      </c>
      <c r="Q700" s="237">
        <v>18.100000000000001</v>
      </c>
      <c r="R700" s="111">
        <v>76</v>
      </c>
      <c r="S700" s="111">
        <v>26</v>
      </c>
      <c r="T700" s="111">
        <v>50</v>
      </c>
      <c r="U700" s="188"/>
      <c r="V700" s="143"/>
      <c r="W700" s="194"/>
      <c r="X700" s="143"/>
      <c r="Y700" s="143"/>
      <c r="Z700" s="143"/>
      <c r="AA700" s="143"/>
      <c r="AB700" s="143"/>
      <c r="AC700" s="143"/>
      <c r="AD700" s="143"/>
      <c r="AE700" s="143"/>
      <c r="AF700" s="143"/>
      <c r="AG700" s="143"/>
      <c r="AH700" s="143"/>
      <c r="AI700" s="143"/>
      <c r="AJ700" s="143"/>
      <c r="AK700" s="143"/>
      <c r="AL700" s="143"/>
      <c r="AM700" s="143"/>
      <c r="AN700" s="143"/>
      <c r="AO700" s="143"/>
      <c r="AP700" s="143"/>
      <c r="AQ700" s="224"/>
      <c r="AR700" s="224"/>
      <c r="AS700" s="143"/>
      <c r="AT700" s="143"/>
      <c r="AU700" s="143"/>
      <c r="AV700" s="143"/>
      <c r="AW700" s="188"/>
      <c r="AX700" s="111"/>
      <c r="AY700" s="194"/>
      <c r="AZ700" s="143"/>
      <c r="BA700" s="143"/>
      <c r="BB700" s="143"/>
      <c r="BC700" s="143"/>
      <c r="BD700" s="143"/>
      <c r="BE700" s="194"/>
      <c r="BF700" s="143"/>
      <c r="BG700" s="143"/>
      <c r="BH700" s="143"/>
      <c r="BI700" s="111"/>
      <c r="BJ700" s="143"/>
      <c r="BK700" s="143"/>
      <c r="BL700" s="143"/>
      <c r="BM700" s="143"/>
      <c r="BN700" s="143"/>
      <c r="BO700" s="143"/>
      <c r="BP700" s="143"/>
      <c r="BQ700" s="143"/>
      <c r="BR700" s="143"/>
      <c r="BS700" s="143"/>
      <c r="BT700" s="143"/>
      <c r="BU700" s="135">
        <f>VLOOKUP(D700,EXPLORACION!$A$2:$P$529,15,FALSE)</f>
        <v>4960843.1278999997</v>
      </c>
      <c r="BV700" s="135">
        <f>VLOOKUP(D700,EXPLORACION!$A$2:$P$529,16,FALSE)</f>
        <v>2169069.8281</v>
      </c>
    </row>
    <row r="701" spans="1:74" s="123" customFormat="1" hidden="1">
      <c r="A701" s="130" t="str">
        <f t="shared" si="142"/>
        <v>AUS24P4E2M1.25</v>
      </c>
      <c r="B701" s="130" t="str">
        <f t="shared" si="143"/>
        <v>AUS24P4E1</v>
      </c>
      <c r="C701" s="130" t="str">
        <f t="shared" si="144"/>
        <v>AUS24P4M1.25</v>
      </c>
      <c r="D701" s="130" t="str">
        <f t="shared" si="145"/>
        <v>AUS24P4</v>
      </c>
      <c r="E701" s="130" t="str">
        <f t="shared" si="146"/>
        <v>AUS24</v>
      </c>
      <c r="F701" s="111" t="s">
        <v>273</v>
      </c>
      <c r="G701" s="111">
        <v>24</v>
      </c>
      <c r="H701" s="111">
        <v>4</v>
      </c>
      <c r="I701" s="111" t="s">
        <v>8</v>
      </c>
      <c r="J701" s="111">
        <v>2</v>
      </c>
      <c r="K701" s="187">
        <v>3</v>
      </c>
      <c r="L701" s="111"/>
      <c r="M701" s="137">
        <v>1</v>
      </c>
      <c r="N701" s="133">
        <v>1.5</v>
      </c>
      <c r="O701" s="137">
        <f t="shared" si="147"/>
        <v>1.25</v>
      </c>
      <c r="P701" s="141" t="s">
        <v>12</v>
      </c>
      <c r="Q701" s="237">
        <v>19</v>
      </c>
      <c r="R701" s="111">
        <v>83</v>
      </c>
      <c r="S701" s="111">
        <v>31</v>
      </c>
      <c r="T701" s="111">
        <v>52</v>
      </c>
      <c r="U701" s="188"/>
      <c r="V701" s="143"/>
      <c r="W701" s="194"/>
      <c r="X701" s="143"/>
      <c r="Y701" s="143"/>
      <c r="Z701" s="143"/>
      <c r="AA701" s="143"/>
      <c r="AB701" s="143"/>
      <c r="AC701" s="143"/>
      <c r="AD701" s="143"/>
      <c r="AE701" s="143"/>
      <c r="AF701" s="143"/>
      <c r="AG701" s="143"/>
      <c r="AH701" s="143"/>
      <c r="AI701" s="143"/>
      <c r="AJ701" s="143"/>
      <c r="AK701" s="143"/>
      <c r="AL701" s="143"/>
      <c r="AM701" s="143"/>
      <c r="AN701" s="143"/>
      <c r="AO701" s="143"/>
      <c r="AP701" s="143"/>
      <c r="AQ701" s="224"/>
      <c r="AR701" s="224"/>
      <c r="AS701" s="143"/>
      <c r="AT701" s="143"/>
      <c r="AU701" s="143"/>
      <c r="AV701" s="143"/>
      <c r="AW701" s="188"/>
      <c r="AX701" s="111"/>
      <c r="AY701" s="194"/>
      <c r="AZ701" s="143"/>
      <c r="BA701" s="143"/>
      <c r="BB701" s="143"/>
      <c r="BC701" s="143"/>
      <c r="BD701" s="143"/>
      <c r="BE701" s="194"/>
      <c r="BF701" s="143"/>
      <c r="BG701" s="143"/>
      <c r="BH701" s="143"/>
      <c r="BI701" s="111"/>
      <c r="BJ701" s="143"/>
      <c r="BK701" s="143"/>
      <c r="BL701" s="143"/>
      <c r="BM701" s="143"/>
      <c r="BN701" s="143"/>
      <c r="BO701" s="143"/>
      <c r="BP701" s="143"/>
      <c r="BQ701" s="143"/>
      <c r="BR701" s="143"/>
      <c r="BS701" s="143"/>
      <c r="BT701" s="143"/>
      <c r="BU701" s="135">
        <f>VLOOKUP(D701,EXPLORACION!$A$2:$P$529,15,FALSE)</f>
        <v>4960843.1278999997</v>
      </c>
      <c r="BV701" s="135">
        <f>VLOOKUP(D701,EXPLORACION!$A$2:$P$529,16,FALSE)</f>
        <v>2169069.8281</v>
      </c>
    </row>
    <row r="702" spans="1:74" s="123" customFormat="1" hidden="1">
      <c r="A702" s="130" t="str">
        <f t="shared" si="142"/>
        <v>AUS24P4E3M3.25</v>
      </c>
      <c r="B702" s="130" t="str">
        <f t="shared" si="143"/>
        <v>AUS24P4E3</v>
      </c>
      <c r="C702" s="130" t="str">
        <f t="shared" si="144"/>
        <v>AUS24P4M3.25</v>
      </c>
      <c r="D702" s="130" t="str">
        <f t="shared" si="145"/>
        <v>AUS24P4</v>
      </c>
      <c r="E702" s="130" t="str">
        <f t="shared" si="146"/>
        <v>AUS24</v>
      </c>
      <c r="F702" s="111" t="s">
        <v>273</v>
      </c>
      <c r="G702" s="111">
        <v>24</v>
      </c>
      <c r="H702" s="111">
        <v>4</v>
      </c>
      <c r="I702" s="111" t="s">
        <v>8</v>
      </c>
      <c r="J702" s="111">
        <v>3</v>
      </c>
      <c r="K702" s="187">
        <v>4</v>
      </c>
      <c r="L702" s="111"/>
      <c r="M702" s="137">
        <v>3</v>
      </c>
      <c r="N702" s="133">
        <v>3.5</v>
      </c>
      <c r="O702" s="137">
        <f>AVERAGE(M702:N702)</f>
        <v>3.25</v>
      </c>
      <c r="P702" s="141" t="s">
        <v>12</v>
      </c>
      <c r="Q702" s="237" t="s">
        <v>1296</v>
      </c>
      <c r="R702" s="111">
        <v>63</v>
      </c>
      <c r="S702" s="111">
        <v>23</v>
      </c>
      <c r="T702" s="111">
        <v>40</v>
      </c>
      <c r="U702" s="188"/>
      <c r="V702" s="143"/>
      <c r="W702" s="194"/>
      <c r="X702" s="143"/>
      <c r="Y702" s="143"/>
      <c r="Z702" s="143"/>
      <c r="AA702" s="143"/>
      <c r="AB702" s="143"/>
      <c r="AC702" s="143"/>
      <c r="AD702" s="143"/>
      <c r="AE702" s="143"/>
      <c r="AF702" s="143"/>
      <c r="AG702" s="143"/>
      <c r="AH702" s="143"/>
      <c r="AI702" s="143"/>
      <c r="AJ702" s="143"/>
      <c r="AK702" s="143"/>
      <c r="AL702" s="143"/>
      <c r="AM702" s="143"/>
      <c r="AN702" s="143"/>
      <c r="AO702" s="143"/>
      <c r="AP702" s="143"/>
      <c r="AQ702" s="224"/>
      <c r="AR702" s="224"/>
      <c r="AS702" s="143"/>
      <c r="AT702" s="143"/>
      <c r="AU702" s="143"/>
      <c r="AV702" s="143"/>
      <c r="AW702" s="188"/>
      <c r="AX702" s="111"/>
      <c r="AY702" s="194"/>
      <c r="AZ702" s="143"/>
      <c r="BA702" s="143"/>
      <c r="BB702" s="143"/>
      <c r="BC702" s="143"/>
      <c r="BD702" s="143"/>
      <c r="BE702" s="194"/>
      <c r="BF702" s="143"/>
      <c r="BG702" s="143"/>
      <c r="BH702" s="143"/>
      <c r="BI702" s="111"/>
      <c r="BJ702" s="143"/>
      <c r="BK702" s="143"/>
      <c r="BL702" s="143"/>
      <c r="BM702" s="143"/>
      <c r="BN702" s="143"/>
      <c r="BO702" s="143"/>
      <c r="BP702" s="143"/>
      <c r="BQ702" s="143"/>
      <c r="BR702" s="143"/>
      <c r="BS702" s="143"/>
      <c r="BT702" s="143"/>
      <c r="BU702" s="135">
        <f>VLOOKUP(D702,EXPLORACION!$A$2:$P$529,15,FALSE)</f>
        <v>4960843.1278999997</v>
      </c>
      <c r="BV702" s="135">
        <f>VLOOKUP(D702,EXPLORACION!$A$2:$P$529,16,FALSE)</f>
        <v>2169069.8281</v>
      </c>
    </row>
    <row r="703" spans="1:74" s="123" customFormat="1" hidden="1">
      <c r="A703" s="130" t="str">
        <f t="shared" si="142"/>
        <v>AUS24P4E3M6.25</v>
      </c>
      <c r="B703" s="130" t="str">
        <f t="shared" si="143"/>
        <v>AUS24P4E6</v>
      </c>
      <c r="C703" s="130" t="str">
        <f t="shared" si="144"/>
        <v>AUS24P4M6.25</v>
      </c>
      <c r="D703" s="130" t="str">
        <f t="shared" si="145"/>
        <v>AUS24P4</v>
      </c>
      <c r="E703" s="130" t="str">
        <f t="shared" si="146"/>
        <v>AUS24</v>
      </c>
      <c r="F703" s="111" t="s">
        <v>273</v>
      </c>
      <c r="G703" s="111">
        <v>24</v>
      </c>
      <c r="H703" s="111">
        <v>4</v>
      </c>
      <c r="I703" s="111" t="s">
        <v>8</v>
      </c>
      <c r="J703" s="111">
        <v>3</v>
      </c>
      <c r="K703" s="187">
        <v>6</v>
      </c>
      <c r="L703" s="111"/>
      <c r="M703" s="137">
        <v>6</v>
      </c>
      <c r="N703" s="133">
        <v>6.5</v>
      </c>
      <c r="O703" s="137">
        <f t="shared" si="147"/>
        <v>6.25</v>
      </c>
      <c r="P703" s="141" t="s">
        <v>12</v>
      </c>
      <c r="Q703" s="237" t="s">
        <v>1297</v>
      </c>
      <c r="R703" s="111">
        <v>60</v>
      </c>
      <c r="S703" s="111">
        <v>25</v>
      </c>
      <c r="T703" s="111">
        <v>35</v>
      </c>
      <c r="U703" s="188"/>
      <c r="V703" s="143"/>
      <c r="W703" s="194"/>
      <c r="X703" s="143"/>
      <c r="Y703" s="143"/>
      <c r="Z703" s="143"/>
      <c r="AA703" s="143"/>
      <c r="AB703" s="143"/>
      <c r="AC703" s="143"/>
      <c r="AD703" s="143"/>
      <c r="AE703" s="143"/>
      <c r="AF703" s="143"/>
      <c r="AG703" s="143"/>
      <c r="AH703" s="143"/>
      <c r="AI703" s="143"/>
      <c r="AJ703" s="143"/>
      <c r="AK703" s="143"/>
      <c r="AL703" s="143"/>
      <c r="AM703" s="143"/>
      <c r="AN703" s="143"/>
      <c r="AO703" s="143"/>
      <c r="AP703" s="143"/>
      <c r="AQ703" s="224"/>
      <c r="AR703" s="224"/>
      <c r="AS703" s="143"/>
      <c r="AT703" s="143"/>
      <c r="AU703" s="143"/>
      <c r="AV703" s="143"/>
      <c r="AW703" s="188"/>
      <c r="AX703" s="111"/>
      <c r="AY703" s="194"/>
      <c r="AZ703" s="143"/>
      <c r="BA703" s="143"/>
      <c r="BB703" s="143"/>
      <c r="BC703" s="143"/>
      <c r="BD703" s="143"/>
      <c r="BE703" s="194"/>
      <c r="BF703" s="143"/>
      <c r="BG703" s="143"/>
      <c r="BH703" s="143"/>
      <c r="BI703" s="111"/>
      <c r="BJ703" s="143"/>
      <c r="BK703" s="143"/>
      <c r="BL703" s="143"/>
      <c r="BM703" s="143"/>
      <c r="BN703" s="143"/>
      <c r="BO703" s="143"/>
      <c r="BP703" s="143"/>
      <c r="BQ703" s="143"/>
      <c r="BR703" s="143"/>
      <c r="BS703" s="143"/>
      <c r="BT703" s="143"/>
      <c r="BU703" s="135">
        <f>VLOOKUP(D703,EXPLORACION!$A$2:$P$529,15,FALSE)</f>
        <v>4960843.1278999997</v>
      </c>
      <c r="BV703" s="135">
        <f>VLOOKUP(D703,EXPLORACION!$A$2:$P$529,16,FALSE)</f>
        <v>2169069.8281</v>
      </c>
    </row>
    <row r="704" spans="1:74" s="123" customFormat="1" hidden="1">
      <c r="A704" s="130" t="str">
        <f t="shared" si="142"/>
        <v>AUS24P4E4M8.25</v>
      </c>
      <c r="B704" s="130" t="str">
        <f t="shared" si="143"/>
        <v>AUS24P4E8</v>
      </c>
      <c r="C704" s="130" t="str">
        <f t="shared" si="144"/>
        <v>AUS24P4M8.25</v>
      </c>
      <c r="D704" s="130" t="str">
        <f t="shared" si="145"/>
        <v>AUS24P4</v>
      </c>
      <c r="E704" s="130" t="str">
        <f t="shared" si="146"/>
        <v>AUS24</v>
      </c>
      <c r="F704" s="111" t="s">
        <v>273</v>
      </c>
      <c r="G704" s="111">
        <v>24</v>
      </c>
      <c r="H704" s="111">
        <v>4</v>
      </c>
      <c r="I704" s="111" t="s">
        <v>8</v>
      </c>
      <c r="J704" s="111">
        <v>4</v>
      </c>
      <c r="K704" s="187">
        <v>7</v>
      </c>
      <c r="L704" s="111"/>
      <c r="M704" s="137">
        <v>8</v>
      </c>
      <c r="N704" s="133">
        <v>8.5</v>
      </c>
      <c r="O704" s="137">
        <f t="shared" si="147"/>
        <v>8.25</v>
      </c>
      <c r="P704" s="141" t="s">
        <v>284</v>
      </c>
      <c r="Q704" s="237">
        <v>20.5</v>
      </c>
      <c r="R704" s="111">
        <v>46</v>
      </c>
      <c r="S704" s="111">
        <v>20</v>
      </c>
      <c r="T704" s="111">
        <v>26</v>
      </c>
      <c r="U704" s="188"/>
      <c r="V704" s="143"/>
      <c r="W704" s="194"/>
      <c r="X704" s="143"/>
      <c r="Y704" s="143"/>
      <c r="Z704" s="143"/>
      <c r="AA704" s="143"/>
      <c r="AB704" s="143"/>
      <c r="AC704" s="143"/>
      <c r="AD704" s="143">
        <v>100</v>
      </c>
      <c r="AE704" s="143"/>
      <c r="AF704" s="143"/>
      <c r="AG704" s="143"/>
      <c r="AH704" s="143"/>
      <c r="AI704" s="143"/>
      <c r="AJ704" s="143"/>
      <c r="AK704" s="143"/>
      <c r="AL704" s="143"/>
      <c r="AM704" s="143"/>
      <c r="AN704" s="143">
        <v>80.599999999999994</v>
      </c>
      <c r="AO704" s="143"/>
      <c r="AP704" s="143"/>
      <c r="AQ704" s="224"/>
      <c r="AR704" s="224"/>
      <c r="AS704" s="143"/>
      <c r="AT704" s="143"/>
      <c r="AU704" s="143"/>
      <c r="AV704" s="143"/>
      <c r="AW704" s="188"/>
      <c r="AX704" s="111"/>
      <c r="AY704" s="194"/>
      <c r="AZ704" s="143"/>
      <c r="BA704" s="143"/>
      <c r="BB704" s="143"/>
      <c r="BC704" s="143"/>
      <c r="BD704" s="143"/>
      <c r="BE704" s="194"/>
      <c r="BF704" s="143"/>
      <c r="BG704" s="143"/>
      <c r="BH704" s="143"/>
      <c r="BI704" s="111"/>
      <c r="BJ704" s="143"/>
      <c r="BK704" s="143"/>
      <c r="BL704" s="143"/>
      <c r="BM704" s="143"/>
      <c r="BN704" s="143"/>
      <c r="BO704" s="143"/>
      <c r="BP704" s="143"/>
      <c r="BQ704" s="143"/>
      <c r="BR704" s="143"/>
      <c r="BS704" s="143"/>
      <c r="BT704" s="143"/>
      <c r="BU704" s="135">
        <f>VLOOKUP(D704,EXPLORACION!$A$2:$P$529,15,FALSE)</f>
        <v>4960843.1278999997</v>
      </c>
      <c r="BV704" s="135">
        <f>VLOOKUP(D704,EXPLORACION!$A$2:$P$529,16,FALSE)</f>
        <v>2169069.8281</v>
      </c>
    </row>
    <row r="705" spans="1:74" s="123" customFormat="1" hidden="1">
      <c r="A705" s="130" t="str">
        <f t="shared" si="142"/>
        <v>AUS24P4E4M10</v>
      </c>
      <c r="B705" s="130" t="str">
        <f t="shared" si="143"/>
        <v>AUS24P4E8.50</v>
      </c>
      <c r="C705" s="130" t="str">
        <f t="shared" si="144"/>
        <v>AUS24P4M10</v>
      </c>
      <c r="D705" s="130" t="str">
        <f t="shared" si="145"/>
        <v>AUS24P4</v>
      </c>
      <c r="E705" s="130" t="str">
        <f t="shared" si="146"/>
        <v>AUS24</v>
      </c>
      <c r="F705" s="111" t="s">
        <v>273</v>
      </c>
      <c r="G705" s="111">
        <v>24</v>
      </c>
      <c r="H705" s="111">
        <v>4</v>
      </c>
      <c r="I705" s="111" t="s">
        <v>8</v>
      </c>
      <c r="J705" s="111">
        <v>4</v>
      </c>
      <c r="K705" s="187">
        <v>8</v>
      </c>
      <c r="L705" s="111"/>
      <c r="M705" s="137" t="s">
        <v>1300</v>
      </c>
      <c r="N705" s="133">
        <v>10</v>
      </c>
      <c r="O705" s="137">
        <f t="shared" si="147"/>
        <v>10</v>
      </c>
      <c r="P705" s="141"/>
      <c r="Q705" s="237"/>
      <c r="R705" s="111"/>
      <c r="S705" s="111"/>
      <c r="T705" s="111"/>
      <c r="U705" s="188"/>
      <c r="V705" s="143"/>
      <c r="W705" s="194"/>
      <c r="X705" s="143"/>
      <c r="Y705" s="143"/>
      <c r="Z705" s="143"/>
      <c r="AA705" s="143"/>
      <c r="AB705" s="143"/>
      <c r="AC705" s="143"/>
      <c r="AD705" s="143"/>
      <c r="AE705" s="143"/>
      <c r="AF705" s="143"/>
      <c r="AG705" s="143"/>
      <c r="AH705" s="143"/>
      <c r="AI705" s="143"/>
      <c r="AJ705" s="143"/>
      <c r="AK705" s="143"/>
      <c r="AL705" s="143"/>
      <c r="AM705" s="143"/>
      <c r="AN705" s="143"/>
      <c r="AO705" s="143"/>
      <c r="AP705" s="143"/>
      <c r="AQ705" s="224"/>
      <c r="AR705" s="224"/>
      <c r="AS705" s="143"/>
      <c r="AT705" s="143"/>
      <c r="AU705" s="143"/>
      <c r="AV705" s="143"/>
      <c r="AW705" s="188"/>
      <c r="AX705" s="111"/>
      <c r="AY705" s="194"/>
      <c r="AZ705" s="143"/>
      <c r="BA705" s="143"/>
      <c r="BB705" s="143"/>
      <c r="BC705" s="143"/>
      <c r="BD705" s="143"/>
      <c r="BE705" s="194"/>
      <c r="BF705" s="143"/>
      <c r="BG705" s="143"/>
      <c r="BH705" s="143"/>
      <c r="BI705" s="111"/>
      <c r="BJ705" s="143"/>
      <c r="BK705" s="143"/>
      <c r="BL705" s="143"/>
      <c r="BM705" s="143"/>
      <c r="BN705" s="143"/>
      <c r="BO705" s="143"/>
      <c r="BP705" s="143"/>
      <c r="BQ705" s="143"/>
      <c r="BR705" s="143"/>
      <c r="BS705" s="143"/>
      <c r="BT705" s="143"/>
      <c r="BU705" s="135">
        <f>VLOOKUP(D705,EXPLORACION!$A$2:$P$529,15,FALSE)</f>
        <v>4960843.1278999997</v>
      </c>
      <c r="BV705" s="135">
        <f>VLOOKUP(D705,EXPLORACION!$A$2:$P$529,16,FALSE)</f>
        <v>2169069.8281</v>
      </c>
    </row>
    <row r="706" spans="1:74" s="123" customFormat="1" hidden="1">
      <c r="A706" s="130" t="str">
        <f t="shared" si="142"/>
        <v>AUS24P4E4M10.25</v>
      </c>
      <c r="B706" s="130" t="str">
        <f t="shared" si="143"/>
        <v>AUS24P4E10</v>
      </c>
      <c r="C706" s="130" t="str">
        <f t="shared" si="144"/>
        <v>AUS24P4M10.25</v>
      </c>
      <c r="D706" s="130" t="str">
        <f t="shared" si="145"/>
        <v>AUS24P4</v>
      </c>
      <c r="E706" s="130" t="str">
        <f t="shared" si="146"/>
        <v>AUS24</v>
      </c>
      <c r="F706" s="111" t="s">
        <v>273</v>
      </c>
      <c r="G706" s="111">
        <v>24</v>
      </c>
      <c r="H706" s="111">
        <v>4</v>
      </c>
      <c r="I706" s="111" t="s">
        <v>8</v>
      </c>
      <c r="J706" s="111">
        <v>4</v>
      </c>
      <c r="K706" s="187">
        <v>9</v>
      </c>
      <c r="L706" s="111"/>
      <c r="M706" s="137">
        <v>10</v>
      </c>
      <c r="N706" s="133">
        <v>10.5</v>
      </c>
      <c r="O706" s="137">
        <f t="shared" si="147"/>
        <v>10.25</v>
      </c>
      <c r="P706" s="141" t="s">
        <v>12</v>
      </c>
      <c r="Q706" s="237">
        <v>19</v>
      </c>
      <c r="R706" s="111">
        <v>56</v>
      </c>
      <c r="S706" s="111">
        <v>21</v>
      </c>
      <c r="T706" s="111">
        <v>35</v>
      </c>
      <c r="U706" s="188"/>
      <c r="V706" s="143"/>
      <c r="W706" s="194"/>
      <c r="X706" s="143"/>
      <c r="Y706" s="143"/>
      <c r="Z706" s="143"/>
      <c r="AA706" s="143"/>
      <c r="AB706" s="143"/>
      <c r="AC706" s="143"/>
      <c r="AD706" s="143"/>
      <c r="AE706" s="143"/>
      <c r="AF706" s="143"/>
      <c r="AG706" s="143"/>
      <c r="AH706" s="143"/>
      <c r="AI706" s="143"/>
      <c r="AJ706" s="143"/>
      <c r="AK706" s="143"/>
      <c r="AL706" s="143"/>
      <c r="AM706" s="143"/>
      <c r="AN706" s="143"/>
      <c r="AO706" s="143"/>
      <c r="AP706" s="143"/>
      <c r="AQ706" s="224"/>
      <c r="AR706" s="224"/>
      <c r="AS706" s="143"/>
      <c r="AT706" s="143"/>
      <c r="AU706" s="143"/>
      <c r="AV706" s="143"/>
      <c r="AW706" s="188"/>
      <c r="AX706" s="111"/>
      <c r="AY706" s="194"/>
      <c r="AZ706" s="143"/>
      <c r="BA706" s="143"/>
      <c r="BB706" s="143"/>
      <c r="BC706" s="143"/>
      <c r="BD706" s="143"/>
      <c r="BE706" s="194"/>
      <c r="BF706" s="143"/>
      <c r="BG706" s="143"/>
      <c r="BH706" s="143"/>
      <c r="BI706" s="111"/>
      <c r="BJ706" s="143"/>
      <c r="BK706" s="143"/>
      <c r="BL706" s="143"/>
      <c r="BM706" s="143"/>
      <c r="BN706" s="143"/>
      <c r="BO706" s="143"/>
      <c r="BP706" s="143"/>
      <c r="BQ706" s="143"/>
      <c r="BR706" s="143"/>
      <c r="BS706" s="143"/>
      <c r="BT706" s="143"/>
      <c r="BU706" s="135">
        <f>VLOOKUP(D706,EXPLORACION!$A$2:$P$529,15,FALSE)</f>
        <v>4960843.1278999997</v>
      </c>
      <c r="BV706" s="135">
        <f>VLOOKUP(D706,EXPLORACION!$A$2:$P$529,16,FALSE)</f>
        <v>2169069.8281</v>
      </c>
    </row>
    <row r="707" spans="1:74" s="123" customFormat="1" hidden="1">
      <c r="A707" s="130" t="str">
        <f t="shared" si="142"/>
        <v>AUS24P4E4M11.25</v>
      </c>
      <c r="B707" s="130" t="str">
        <f t="shared" si="143"/>
        <v>AUS24P4E10.5</v>
      </c>
      <c r="C707" s="130" t="str">
        <f t="shared" si="144"/>
        <v>AUS24P4M11.25</v>
      </c>
      <c r="D707" s="130" t="str">
        <f t="shared" si="145"/>
        <v>AUS24P4</v>
      </c>
      <c r="E707" s="130" t="str">
        <f t="shared" si="146"/>
        <v>AUS24</v>
      </c>
      <c r="F707" s="111" t="s">
        <v>273</v>
      </c>
      <c r="G707" s="111">
        <v>24</v>
      </c>
      <c r="H707" s="111">
        <v>4</v>
      </c>
      <c r="I707" s="111" t="s">
        <v>8</v>
      </c>
      <c r="J707" s="111">
        <v>4</v>
      </c>
      <c r="K707" s="187">
        <v>10</v>
      </c>
      <c r="L707" s="111"/>
      <c r="M707" s="137">
        <v>10.5</v>
      </c>
      <c r="N707" s="133">
        <v>12</v>
      </c>
      <c r="O707" s="137">
        <f t="shared" si="147"/>
        <v>11.25</v>
      </c>
      <c r="P707" s="141"/>
      <c r="Q707" s="237"/>
      <c r="R707" s="111"/>
      <c r="S707" s="111"/>
      <c r="T707" s="111"/>
      <c r="U707" s="188"/>
      <c r="V707" s="143"/>
      <c r="W707" s="194"/>
      <c r="X707" s="143"/>
      <c r="Y707" s="143"/>
      <c r="Z707" s="143"/>
      <c r="AA707" s="143"/>
      <c r="AB707" s="143"/>
      <c r="AC707" s="143"/>
      <c r="AD707" s="143"/>
      <c r="AE707" s="143"/>
      <c r="AF707" s="143"/>
      <c r="AG707" s="143"/>
      <c r="AH707" s="143"/>
      <c r="AI707" s="143"/>
      <c r="AJ707" s="143"/>
      <c r="AK707" s="143"/>
      <c r="AL707" s="143"/>
      <c r="AM707" s="143"/>
      <c r="AN707" s="143"/>
      <c r="AO707" s="143"/>
      <c r="AP707" s="143"/>
      <c r="AQ707" s="224"/>
      <c r="AR707" s="224"/>
      <c r="AS707" s="143"/>
      <c r="AT707" s="143"/>
      <c r="AU707" s="143"/>
      <c r="AV707" s="143"/>
      <c r="AW707" s="188"/>
      <c r="AX707" s="111"/>
      <c r="AY707" s="194"/>
      <c r="AZ707" s="143"/>
      <c r="BA707" s="143"/>
      <c r="BB707" s="143"/>
      <c r="BC707" s="143"/>
      <c r="BD707" s="143"/>
      <c r="BE707" s="194"/>
      <c r="BF707" s="143"/>
      <c r="BG707" s="143"/>
      <c r="BH707" s="143"/>
      <c r="BI707" s="111"/>
      <c r="BJ707" s="143"/>
      <c r="BK707" s="143"/>
      <c r="BL707" s="143"/>
      <c r="BM707" s="143"/>
      <c r="BN707" s="143"/>
      <c r="BO707" s="143"/>
      <c r="BP707" s="143"/>
      <c r="BQ707" s="143"/>
      <c r="BR707" s="143"/>
      <c r="BS707" s="143"/>
      <c r="BT707" s="143"/>
      <c r="BU707" s="135">
        <f>VLOOKUP(D707,EXPLORACION!$A$2:$P$529,15,FALSE)</f>
        <v>4960843.1278999997</v>
      </c>
      <c r="BV707" s="135">
        <f>VLOOKUP(D707,EXPLORACION!$A$2:$P$529,16,FALSE)</f>
        <v>2169069.8281</v>
      </c>
    </row>
    <row r="708" spans="1:74" s="123" customFormat="1" hidden="1">
      <c r="A708" s="130" t="str">
        <f t="shared" si="142"/>
        <v>AUS24P4E4M12.25</v>
      </c>
      <c r="B708" s="130" t="str">
        <f t="shared" si="143"/>
        <v>AUS24P4E12</v>
      </c>
      <c r="C708" s="130" t="str">
        <f t="shared" si="144"/>
        <v>AUS24P4M12.25</v>
      </c>
      <c r="D708" s="130" t="str">
        <f t="shared" si="145"/>
        <v>AUS24P4</v>
      </c>
      <c r="E708" s="130" t="str">
        <f t="shared" si="146"/>
        <v>AUS24</v>
      </c>
      <c r="F708" s="111" t="s">
        <v>273</v>
      </c>
      <c r="G708" s="111">
        <v>24</v>
      </c>
      <c r="H708" s="111">
        <v>4</v>
      </c>
      <c r="I708" s="111" t="s">
        <v>8</v>
      </c>
      <c r="J708" s="111">
        <v>4</v>
      </c>
      <c r="K708" s="187">
        <v>11</v>
      </c>
      <c r="L708" s="111"/>
      <c r="M708" s="137">
        <v>12</v>
      </c>
      <c r="N708" s="133">
        <v>12.5</v>
      </c>
      <c r="O708" s="137">
        <f t="shared" si="147"/>
        <v>12.25</v>
      </c>
      <c r="P708" s="141" t="s">
        <v>284</v>
      </c>
      <c r="Q708" s="237" t="s">
        <v>1298</v>
      </c>
      <c r="R708" s="111">
        <v>40</v>
      </c>
      <c r="S708" s="111">
        <v>19</v>
      </c>
      <c r="T708" s="111">
        <v>30</v>
      </c>
      <c r="U708" s="188"/>
      <c r="V708" s="143"/>
      <c r="W708" s="194"/>
      <c r="X708" s="143"/>
      <c r="Y708" s="143"/>
      <c r="Z708" s="143"/>
      <c r="AA708" s="143"/>
      <c r="AB708" s="143"/>
      <c r="AC708" s="143"/>
      <c r="AD708" s="143"/>
      <c r="AE708" s="143"/>
      <c r="AF708" s="143"/>
      <c r="AG708" s="143"/>
      <c r="AH708" s="143"/>
      <c r="AI708" s="143"/>
      <c r="AJ708" s="143"/>
      <c r="AK708" s="143"/>
      <c r="AL708" s="143"/>
      <c r="AM708" s="143"/>
      <c r="AN708" s="143"/>
      <c r="AO708" s="143"/>
      <c r="AP708" s="143"/>
      <c r="AQ708" s="224"/>
      <c r="AR708" s="224"/>
      <c r="AS708" s="143"/>
      <c r="AT708" s="143"/>
      <c r="AU708" s="143"/>
      <c r="AV708" s="143"/>
      <c r="AW708" s="188"/>
      <c r="AX708" s="111"/>
      <c r="AY708" s="194"/>
      <c r="AZ708" s="143"/>
      <c r="BA708" s="143"/>
      <c r="BB708" s="143"/>
      <c r="BC708" s="143"/>
      <c r="BD708" s="143"/>
      <c r="BE708" s="194"/>
      <c r="BF708" s="143"/>
      <c r="BG708" s="143"/>
      <c r="BH708" s="143"/>
      <c r="BI708" s="111"/>
      <c r="BJ708" s="143"/>
      <c r="BK708" s="143"/>
      <c r="BL708" s="143"/>
      <c r="BM708" s="143"/>
      <c r="BN708" s="143"/>
      <c r="BO708" s="143"/>
      <c r="BP708" s="143"/>
      <c r="BQ708" s="143"/>
      <c r="BR708" s="143"/>
      <c r="BS708" s="143"/>
      <c r="BT708" s="143"/>
      <c r="BU708" s="135">
        <f>VLOOKUP(D708,EXPLORACION!$A$2:$P$529,15,FALSE)</f>
        <v>4960843.1278999997</v>
      </c>
      <c r="BV708" s="135">
        <f>VLOOKUP(D708,EXPLORACION!$A$2:$P$529,16,FALSE)</f>
        <v>2169069.8281</v>
      </c>
    </row>
    <row r="709" spans="1:74" s="123" customFormat="1" hidden="1">
      <c r="A709" s="130" t="str">
        <f t="shared" si="142"/>
        <v>AUS24P4E5M14.25</v>
      </c>
      <c r="B709" s="130" t="str">
        <f t="shared" si="143"/>
        <v>AUS24P4E14</v>
      </c>
      <c r="C709" s="130" t="str">
        <f t="shared" si="144"/>
        <v>AUS24P4M14.25</v>
      </c>
      <c r="D709" s="130" t="str">
        <f t="shared" si="145"/>
        <v>AUS24P4</v>
      </c>
      <c r="E709" s="130" t="str">
        <f t="shared" si="146"/>
        <v>AUS24</v>
      </c>
      <c r="F709" s="111" t="s">
        <v>273</v>
      </c>
      <c r="G709" s="111">
        <v>24</v>
      </c>
      <c r="H709" s="111">
        <v>4</v>
      </c>
      <c r="I709" s="111" t="s">
        <v>8</v>
      </c>
      <c r="J709" s="111">
        <v>5</v>
      </c>
      <c r="K709" s="187">
        <v>12</v>
      </c>
      <c r="L709" s="111"/>
      <c r="M709" s="137">
        <v>14</v>
      </c>
      <c r="N709" s="133">
        <v>14.5</v>
      </c>
      <c r="O709" s="137">
        <f t="shared" si="147"/>
        <v>14.25</v>
      </c>
      <c r="P709" s="141" t="s">
        <v>284</v>
      </c>
      <c r="Q709" s="237">
        <v>16.899999999999999</v>
      </c>
      <c r="R709" s="111">
        <v>49</v>
      </c>
      <c r="S709" s="111">
        <v>16</v>
      </c>
      <c r="T709" s="111">
        <v>33</v>
      </c>
      <c r="U709" s="188"/>
      <c r="V709" s="143"/>
      <c r="W709" s="194"/>
      <c r="X709" s="143"/>
      <c r="Y709" s="143"/>
      <c r="Z709" s="143"/>
      <c r="AA709" s="143"/>
      <c r="AB709" s="143"/>
      <c r="AC709" s="143"/>
      <c r="AD709" s="143"/>
      <c r="AE709" s="143"/>
      <c r="AF709" s="143"/>
      <c r="AG709" s="143"/>
      <c r="AH709" s="143"/>
      <c r="AI709" s="143"/>
      <c r="AJ709" s="143"/>
      <c r="AK709" s="143"/>
      <c r="AL709" s="143"/>
      <c r="AM709" s="143"/>
      <c r="AN709" s="143"/>
      <c r="AO709" s="143"/>
      <c r="AP709" s="143"/>
      <c r="AQ709" s="224"/>
      <c r="AR709" s="224"/>
      <c r="AS709" s="143"/>
      <c r="AT709" s="143"/>
      <c r="AU709" s="143"/>
      <c r="AV709" s="143"/>
      <c r="AW709" s="188"/>
      <c r="AX709" s="111"/>
      <c r="AY709" s="194"/>
      <c r="AZ709" s="143"/>
      <c r="BA709" s="143"/>
      <c r="BB709" s="143"/>
      <c r="BC709" s="143"/>
      <c r="BD709" s="143"/>
      <c r="BE709" s="194"/>
      <c r="BF709" s="143"/>
      <c r="BG709" s="143"/>
      <c r="BH709" s="143"/>
      <c r="BI709" s="111"/>
      <c r="BJ709" s="143"/>
      <c r="BK709" s="143"/>
      <c r="BL709" s="143"/>
      <c r="BM709" s="143"/>
      <c r="BN709" s="143"/>
      <c r="BO709" s="143"/>
      <c r="BP709" s="143"/>
      <c r="BQ709" s="143"/>
      <c r="BR709" s="143"/>
      <c r="BS709" s="143"/>
      <c r="BT709" s="143"/>
      <c r="BU709" s="135">
        <f>VLOOKUP(D709,EXPLORACION!$A$2:$P$529,15,FALSE)</f>
        <v>4960843.1278999997</v>
      </c>
      <c r="BV709" s="135">
        <f>VLOOKUP(D709,EXPLORACION!$A$2:$P$529,16,FALSE)</f>
        <v>2169069.8281</v>
      </c>
    </row>
    <row r="710" spans="1:74" s="123" customFormat="1" hidden="1">
      <c r="A710" s="130" t="str">
        <f t="shared" si="142"/>
        <v>AUS24P4E6M16.25</v>
      </c>
      <c r="B710" s="130" t="str">
        <f t="shared" si="143"/>
        <v>AUS24P4E16</v>
      </c>
      <c r="C710" s="130" t="str">
        <f t="shared" si="144"/>
        <v>AUS24P4M16.25</v>
      </c>
      <c r="D710" s="130" t="str">
        <f t="shared" si="145"/>
        <v>AUS24P4</v>
      </c>
      <c r="E710" s="130" t="str">
        <f t="shared" si="146"/>
        <v>AUS24</v>
      </c>
      <c r="F710" s="111" t="s">
        <v>273</v>
      </c>
      <c r="G710" s="111">
        <v>24</v>
      </c>
      <c r="H710" s="111">
        <v>4</v>
      </c>
      <c r="I710" s="111" t="s">
        <v>8</v>
      </c>
      <c r="J710" s="111">
        <v>6</v>
      </c>
      <c r="K710" s="187">
        <v>13</v>
      </c>
      <c r="L710" s="111"/>
      <c r="M710" s="137">
        <v>16</v>
      </c>
      <c r="N710" s="133">
        <v>16.5</v>
      </c>
      <c r="O710" s="137">
        <f t="shared" si="147"/>
        <v>16.25</v>
      </c>
      <c r="P710" s="141" t="s">
        <v>284</v>
      </c>
      <c r="Q710" s="237" t="s">
        <v>1299</v>
      </c>
      <c r="R710" s="111">
        <v>25</v>
      </c>
      <c r="S710" s="111">
        <v>13</v>
      </c>
      <c r="T710" s="111">
        <v>12</v>
      </c>
      <c r="U710" s="188"/>
      <c r="V710" s="143"/>
      <c r="W710" s="194"/>
      <c r="X710" s="143"/>
      <c r="Y710" s="143"/>
      <c r="Z710" s="143"/>
      <c r="AA710" s="143"/>
      <c r="AB710" s="143"/>
      <c r="AC710" s="143"/>
      <c r="AD710" s="143"/>
      <c r="AE710" s="143"/>
      <c r="AF710" s="143"/>
      <c r="AG710" s="143"/>
      <c r="AH710" s="143"/>
      <c r="AI710" s="143"/>
      <c r="AJ710" s="143"/>
      <c r="AK710" s="143"/>
      <c r="AL710" s="143"/>
      <c r="AM710" s="143"/>
      <c r="AN710" s="143"/>
      <c r="AO710" s="143"/>
      <c r="AP710" s="143"/>
      <c r="AQ710" s="224"/>
      <c r="AR710" s="224"/>
      <c r="AS710" s="143"/>
      <c r="AT710" s="143"/>
      <c r="AU710" s="143"/>
      <c r="AV710" s="143"/>
      <c r="AW710" s="188"/>
      <c r="AX710" s="111"/>
      <c r="AY710" s="194"/>
      <c r="AZ710" s="143"/>
      <c r="BA710" s="143"/>
      <c r="BB710" s="143"/>
      <c r="BC710" s="143"/>
      <c r="BD710" s="143"/>
      <c r="BE710" s="194"/>
      <c r="BF710" s="143"/>
      <c r="BG710" s="143"/>
      <c r="BH710" s="143"/>
      <c r="BI710" s="111"/>
      <c r="BJ710" s="143"/>
      <c r="BK710" s="143"/>
      <c r="BL710" s="143"/>
      <c r="BM710" s="143"/>
      <c r="BN710" s="143"/>
      <c r="BO710" s="143"/>
      <c r="BP710" s="143"/>
      <c r="BQ710" s="143"/>
      <c r="BR710" s="143"/>
      <c r="BS710" s="143"/>
      <c r="BT710" s="143"/>
      <c r="BU710" s="135">
        <f>VLOOKUP(D710,EXPLORACION!$A$2:$P$529,15,FALSE)</f>
        <v>4960843.1278999997</v>
      </c>
      <c r="BV710" s="135">
        <f>VLOOKUP(D710,EXPLORACION!$A$2:$P$529,16,FALSE)</f>
        <v>2169069.8281</v>
      </c>
    </row>
    <row r="711" spans="1:74" s="123" customFormat="1" hidden="1">
      <c r="A711" s="130" t="str">
        <f t="shared" ref="A711:A733" si="148">CONCATENATE(F711,G711,I711,H711,"E",J711,"M",O711)</f>
        <v>IAF25P1E1M0.8</v>
      </c>
      <c r="B711" s="130" t="str">
        <f t="shared" ref="B711:B733" si="149">CONCATENATE(F711,G711,I711,H711,"E",M711)</f>
        <v>IAF25P1E0.5</v>
      </c>
      <c r="C711" s="130" t="str">
        <f t="shared" ref="C711:C733" si="150">CONCATENATE(F711,G711,I711,H711,"M",O711)</f>
        <v>IAF25P1M0.8</v>
      </c>
      <c r="D711" s="130" t="str">
        <f t="shared" ref="D711:D733" si="151">CONCATENATE(F711,G711,I711,H711)</f>
        <v>IAF25P1</v>
      </c>
      <c r="E711" s="130" t="str">
        <f t="shared" ref="E711:E733" si="152">CONCATENATE(F711,G711)</f>
        <v>IAF25</v>
      </c>
      <c r="F711" s="111" t="s">
        <v>1342</v>
      </c>
      <c r="G711" s="111">
        <v>25</v>
      </c>
      <c r="H711" s="111">
        <v>1</v>
      </c>
      <c r="I711" s="111" t="s">
        <v>8</v>
      </c>
      <c r="J711" s="111">
        <v>1</v>
      </c>
      <c r="K711" s="111">
        <v>1</v>
      </c>
      <c r="L711" s="111" t="s">
        <v>221</v>
      </c>
      <c r="M711" s="137">
        <f>O711-0.3</f>
        <v>0.5</v>
      </c>
      <c r="N711" s="133">
        <f>O711+0.3</f>
        <v>1.1000000000000001</v>
      </c>
      <c r="O711" s="137">
        <v>0.8</v>
      </c>
      <c r="P711" s="141" t="s">
        <v>594</v>
      </c>
      <c r="Q711" s="237">
        <v>14.5</v>
      </c>
      <c r="R711" s="111">
        <v>26.3</v>
      </c>
      <c r="S711" s="111">
        <v>16.8</v>
      </c>
      <c r="T711" s="111"/>
      <c r="U711" s="188">
        <v>2.1</v>
      </c>
      <c r="V711" s="143">
        <v>1.8</v>
      </c>
      <c r="W711" s="194"/>
      <c r="X711" s="143"/>
      <c r="Y711" s="143"/>
      <c r="Z711" s="143"/>
      <c r="AA711" s="143"/>
      <c r="AB711" s="143"/>
      <c r="AC711" s="143"/>
      <c r="AD711" s="143"/>
      <c r="AE711" s="143"/>
      <c r="AF711" s="143"/>
      <c r="AG711" s="143"/>
      <c r="AH711" s="143"/>
      <c r="AI711" s="143"/>
      <c r="AJ711" s="143"/>
      <c r="AK711" s="143"/>
      <c r="AL711" s="143"/>
      <c r="AM711" s="143"/>
      <c r="AN711" s="143"/>
      <c r="AO711" s="143"/>
      <c r="AP711" s="194"/>
      <c r="AQ711" s="188"/>
      <c r="AR711" s="188"/>
      <c r="AS711" s="143"/>
      <c r="AT711" s="143"/>
      <c r="AU711" s="143"/>
      <c r="AV711" s="143"/>
      <c r="AW711" s="188"/>
      <c r="AX711" s="111"/>
      <c r="AY711" s="194"/>
      <c r="AZ711" s="143"/>
      <c r="BA711" s="143"/>
      <c r="BB711" s="143"/>
      <c r="BC711" s="143"/>
      <c r="BD711" s="143"/>
      <c r="BE711" s="194"/>
      <c r="BF711" s="143"/>
      <c r="BG711" s="143"/>
      <c r="BH711" s="143"/>
      <c r="BI711" s="111"/>
      <c r="BJ711" s="143"/>
      <c r="BK711" s="143"/>
      <c r="BL711" s="143"/>
      <c r="BM711" s="143"/>
      <c r="BN711" s="143"/>
      <c r="BO711" s="143"/>
      <c r="BP711" s="143"/>
      <c r="BQ711" s="143"/>
      <c r="BR711" s="143"/>
      <c r="BS711" s="143"/>
      <c r="BT711" s="143"/>
      <c r="BU711" s="135">
        <f>VLOOKUP(D711,EXPLORACION!$A$2:$P$529,15,FALSE)</f>
        <v>4960681.6030000001</v>
      </c>
      <c r="BV711" s="135">
        <f>VLOOKUP(D711,EXPLORACION!$A$2:$P$529,16,FALSE)</f>
        <v>2171537.7196999998</v>
      </c>
    </row>
    <row r="712" spans="1:74" s="123" customFormat="1" hidden="1">
      <c r="A712" s="130" t="str">
        <f t="shared" si="148"/>
        <v>IAF25P1E2M1.7</v>
      </c>
      <c r="B712" s="130" t="str">
        <f t="shared" si="149"/>
        <v>IAF25P1E1.4</v>
      </c>
      <c r="C712" s="130" t="str">
        <f t="shared" si="150"/>
        <v>IAF25P1M1.7</v>
      </c>
      <c r="D712" s="130" t="str">
        <f t="shared" si="151"/>
        <v>IAF25P1</v>
      </c>
      <c r="E712" s="130" t="str">
        <f t="shared" si="152"/>
        <v>IAF25</v>
      </c>
      <c r="F712" s="111" t="s">
        <v>1342</v>
      </c>
      <c r="G712" s="111">
        <v>25</v>
      </c>
      <c r="H712" s="111">
        <v>1</v>
      </c>
      <c r="I712" s="111" t="s">
        <v>8</v>
      </c>
      <c r="J712" s="111">
        <v>2</v>
      </c>
      <c r="K712" s="111">
        <f>K711+1</f>
        <v>2</v>
      </c>
      <c r="L712" s="111" t="s">
        <v>221</v>
      </c>
      <c r="M712" s="137">
        <f t="shared" ref="M712:M733" si="153">O712-0.3</f>
        <v>1.4</v>
      </c>
      <c r="N712" s="133">
        <f t="shared" ref="N712:N756" si="154">O712+0.3</f>
        <v>2</v>
      </c>
      <c r="O712" s="137">
        <v>1.7</v>
      </c>
      <c r="P712" s="141" t="s">
        <v>12</v>
      </c>
      <c r="Q712" s="237"/>
      <c r="R712" s="111"/>
      <c r="S712" s="111"/>
      <c r="T712" s="111"/>
      <c r="U712" s="188"/>
      <c r="V712" s="143"/>
      <c r="W712" s="194"/>
      <c r="X712" s="143"/>
      <c r="Y712" s="143"/>
      <c r="Z712" s="143"/>
      <c r="AA712" s="143"/>
      <c r="AB712" s="143"/>
      <c r="AC712" s="143"/>
      <c r="AD712" s="143"/>
      <c r="AE712" s="143"/>
      <c r="AF712" s="143"/>
      <c r="AG712" s="143"/>
      <c r="AH712" s="143"/>
      <c r="AI712" s="143"/>
      <c r="AJ712" s="143"/>
      <c r="AK712" s="143"/>
      <c r="AL712" s="143"/>
      <c r="AM712" s="143"/>
      <c r="AN712" s="143"/>
      <c r="AO712" s="143"/>
      <c r="AP712" s="194">
        <v>0</v>
      </c>
      <c r="AQ712" s="188">
        <v>2.7</v>
      </c>
      <c r="AR712" s="188">
        <v>97.3</v>
      </c>
      <c r="AS712" s="143"/>
      <c r="AT712" s="143"/>
      <c r="AU712" s="143"/>
      <c r="AV712" s="143"/>
      <c r="AW712" s="188"/>
      <c r="AX712" s="111"/>
      <c r="AY712" s="194"/>
      <c r="AZ712" s="143"/>
      <c r="BA712" s="143"/>
      <c r="BB712" s="143"/>
      <c r="BC712" s="143"/>
      <c r="BD712" s="143"/>
      <c r="BE712" s="194"/>
      <c r="BF712" s="143"/>
      <c r="BG712" s="143"/>
      <c r="BH712" s="143"/>
      <c r="BI712" s="111"/>
      <c r="BJ712" s="143"/>
      <c r="BK712" s="143"/>
      <c r="BL712" s="143"/>
      <c r="BM712" s="143"/>
      <c r="BN712" s="143"/>
      <c r="BO712" s="143"/>
      <c r="BP712" s="143"/>
      <c r="BQ712" s="143"/>
      <c r="BR712" s="143"/>
      <c r="BS712" s="143"/>
      <c r="BT712" s="143"/>
      <c r="BU712" s="135">
        <f>VLOOKUP(D712,EXPLORACION!$A$2:$P$529,15,FALSE)</f>
        <v>4960681.6030000001</v>
      </c>
      <c r="BV712" s="135">
        <f>VLOOKUP(D712,EXPLORACION!$A$2:$P$529,16,FALSE)</f>
        <v>2171537.7196999998</v>
      </c>
    </row>
    <row r="713" spans="1:74" s="123" customFormat="1" hidden="1">
      <c r="A713" s="130" t="str">
        <f t="shared" si="148"/>
        <v>IAF25P1E2M2.3</v>
      </c>
      <c r="B713" s="130" t="str">
        <f t="shared" si="149"/>
        <v>IAF25P1E2</v>
      </c>
      <c r="C713" s="130" t="str">
        <f t="shared" si="150"/>
        <v>IAF25P1M2.3</v>
      </c>
      <c r="D713" s="130" t="str">
        <f t="shared" si="151"/>
        <v>IAF25P1</v>
      </c>
      <c r="E713" s="130" t="str">
        <f t="shared" si="152"/>
        <v>IAF25</v>
      </c>
      <c r="F713" s="111" t="s">
        <v>1342</v>
      </c>
      <c r="G713" s="111">
        <v>25</v>
      </c>
      <c r="H713" s="111">
        <v>1</v>
      </c>
      <c r="I713" s="111" t="s">
        <v>8</v>
      </c>
      <c r="J713" s="111">
        <v>2</v>
      </c>
      <c r="K713" s="111">
        <f t="shared" ref="K713:K733" si="155">K712+1</f>
        <v>3</v>
      </c>
      <c r="L713" s="111" t="s">
        <v>221</v>
      </c>
      <c r="M713" s="137">
        <f t="shared" si="153"/>
        <v>1.9999999999999998</v>
      </c>
      <c r="N713" s="133">
        <f t="shared" si="154"/>
        <v>2.5999999999999996</v>
      </c>
      <c r="O713" s="137">
        <v>2.2999999999999998</v>
      </c>
      <c r="P713" s="141" t="s">
        <v>12</v>
      </c>
      <c r="Q713" s="237">
        <v>19.3</v>
      </c>
      <c r="R713" s="111">
        <v>50.3</v>
      </c>
      <c r="S713" s="111">
        <v>27</v>
      </c>
      <c r="T713" s="111"/>
      <c r="U713" s="188"/>
      <c r="V713" s="143"/>
      <c r="W713" s="194"/>
      <c r="X713" s="143"/>
      <c r="Y713" s="143"/>
      <c r="Z713" s="143"/>
      <c r="AA713" s="143"/>
      <c r="AB713" s="143"/>
      <c r="AC713" s="143"/>
      <c r="AD713" s="143"/>
      <c r="AE713" s="143"/>
      <c r="AF713" s="143"/>
      <c r="AG713" s="143"/>
      <c r="AH713" s="143"/>
      <c r="AI713" s="143"/>
      <c r="AJ713" s="143"/>
      <c r="AK713" s="143"/>
      <c r="AL713" s="143"/>
      <c r="AM713" s="143"/>
      <c r="AN713" s="143"/>
      <c r="AO713" s="143"/>
      <c r="AP713" s="194"/>
      <c r="AQ713" s="188"/>
      <c r="AR713" s="188"/>
      <c r="AS713" s="143"/>
      <c r="AT713" s="143"/>
      <c r="AU713" s="143"/>
      <c r="AV713" s="143"/>
      <c r="AW713" s="188"/>
      <c r="AX713" s="111"/>
      <c r="AY713" s="194"/>
      <c r="AZ713" s="143"/>
      <c r="BA713" s="143"/>
      <c r="BB713" s="143"/>
      <c r="BC713" s="143"/>
      <c r="BD713" s="143"/>
      <c r="BE713" s="194"/>
      <c r="BF713" s="143"/>
      <c r="BG713" s="143"/>
      <c r="BH713" s="143"/>
      <c r="BI713" s="111"/>
      <c r="BJ713" s="143"/>
      <c r="BK713" s="143"/>
      <c r="BL713" s="143"/>
      <c r="BM713" s="143"/>
      <c r="BN713" s="143"/>
      <c r="BO713" s="143"/>
      <c r="BP713" s="143"/>
      <c r="BQ713" s="143"/>
      <c r="BR713" s="143"/>
      <c r="BS713" s="143"/>
      <c r="BT713" s="143"/>
      <c r="BU713" s="135">
        <f>VLOOKUP(D713,EXPLORACION!$A$2:$P$529,15,FALSE)</f>
        <v>4960681.6030000001</v>
      </c>
      <c r="BV713" s="135">
        <f>VLOOKUP(D713,EXPLORACION!$A$2:$P$529,16,FALSE)</f>
        <v>2171537.7196999998</v>
      </c>
    </row>
    <row r="714" spans="1:74" s="123" customFormat="1" hidden="1">
      <c r="A714" s="130" t="str">
        <f t="shared" si="148"/>
        <v>IAF25P1E3M2.9</v>
      </c>
      <c r="B714" s="130" t="str">
        <f t="shared" si="149"/>
        <v>IAF25P1E2.6</v>
      </c>
      <c r="C714" s="130" t="str">
        <f t="shared" si="150"/>
        <v>IAF25P1M2.9</v>
      </c>
      <c r="D714" s="130" t="str">
        <f t="shared" si="151"/>
        <v>IAF25P1</v>
      </c>
      <c r="E714" s="130" t="str">
        <f t="shared" si="152"/>
        <v>IAF25</v>
      </c>
      <c r="F714" s="111" t="s">
        <v>1342</v>
      </c>
      <c r="G714" s="111">
        <v>25</v>
      </c>
      <c r="H714" s="111">
        <v>1</v>
      </c>
      <c r="I714" s="111" t="s">
        <v>8</v>
      </c>
      <c r="J714" s="111">
        <v>3</v>
      </c>
      <c r="K714" s="111">
        <f t="shared" si="155"/>
        <v>4</v>
      </c>
      <c r="L714" s="111" t="s">
        <v>221</v>
      </c>
      <c r="M714" s="137">
        <f t="shared" si="153"/>
        <v>2.6</v>
      </c>
      <c r="N714" s="133">
        <f t="shared" si="154"/>
        <v>3.1999999999999997</v>
      </c>
      <c r="O714" s="137">
        <v>2.9</v>
      </c>
      <c r="P714" s="141" t="s">
        <v>284</v>
      </c>
      <c r="Q714" s="237">
        <v>23.8</v>
      </c>
      <c r="R714" s="111"/>
      <c r="S714" s="111"/>
      <c r="T714" s="111"/>
      <c r="U714" s="188">
        <v>2</v>
      </c>
      <c r="V714" s="143">
        <v>1.6</v>
      </c>
      <c r="W714" s="194"/>
      <c r="X714" s="143"/>
      <c r="Y714" s="143"/>
      <c r="Z714" s="143"/>
      <c r="AA714" s="143"/>
      <c r="AB714" s="143"/>
      <c r="AC714" s="143"/>
      <c r="AD714" s="143"/>
      <c r="AE714" s="143"/>
      <c r="AF714" s="143"/>
      <c r="AG714" s="143"/>
      <c r="AH714" s="143"/>
      <c r="AI714" s="143"/>
      <c r="AJ714" s="143"/>
      <c r="AK714" s="143"/>
      <c r="AL714" s="143"/>
      <c r="AM714" s="143"/>
      <c r="AN714" s="143"/>
      <c r="AO714" s="143"/>
      <c r="AP714" s="194">
        <v>0</v>
      </c>
      <c r="AQ714" s="188">
        <v>3.7</v>
      </c>
      <c r="AR714" s="188">
        <v>96.3</v>
      </c>
      <c r="AS714" s="143"/>
      <c r="AT714" s="143"/>
      <c r="AU714" s="143"/>
      <c r="AV714" s="143"/>
      <c r="AW714" s="188">
        <v>2.77</v>
      </c>
      <c r="AX714" s="111"/>
      <c r="AY714" s="194"/>
      <c r="AZ714" s="143"/>
      <c r="BA714" s="143"/>
      <c r="BB714" s="143"/>
      <c r="BC714" s="143"/>
      <c r="BD714" s="143"/>
      <c r="BE714" s="194"/>
      <c r="BF714" s="143"/>
      <c r="BG714" s="143"/>
      <c r="BH714" s="143"/>
      <c r="BI714" s="111"/>
      <c r="BJ714" s="143"/>
      <c r="BK714" s="143"/>
      <c r="BL714" s="143"/>
      <c r="BM714" s="143"/>
      <c r="BN714" s="143"/>
      <c r="BO714" s="143"/>
      <c r="BP714" s="143"/>
      <c r="BQ714" s="143"/>
      <c r="BR714" s="143"/>
      <c r="BS714" s="143"/>
      <c r="BT714" s="143"/>
      <c r="BU714" s="135">
        <f>VLOOKUP(D714,EXPLORACION!$A$2:$P$529,15,FALSE)</f>
        <v>4960681.6030000001</v>
      </c>
      <c r="BV714" s="135">
        <f>VLOOKUP(D714,EXPLORACION!$A$2:$P$529,16,FALSE)</f>
        <v>2171537.7196999998</v>
      </c>
    </row>
    <row r="715" spans="1:74" s="123" customFormat="1" hidden="1">
      <c r="A715" s="130" t="str">
        <f t="shared" si="148"/>
        <v>IAF25P1E4M3.5</v>
      </c>
      <c r="B715" s="130" t="str">
        <f t="shared" si="149"/>
        <v>IAF25P1E3.2</v>
      </c>
      <c r="C715" s="130" t="str">
        <f t="shared" si="150"/>
        <v>IAF25P1M3.5</v>
      </c>
      <c r="D715" s="130" t="str">
        <f t="shared" si="151"/>
        <v>IAF25P1</v>
      </c>
      <c r="E715" s="130" t="str">
        <f t="shared" si="152"/>
        <v>IAF25</v>
      </c>
      <c r="F715" s="111" t="s">
        <v>1342</v>
      </c>
      <c r="G715" s="111">
        <v>25</v>
      </c>
      <c r="H715" s="111">
        <v>1</v>
      </c>
      <c r="I715" s="111" t="s">
        <v>8</v>
      </c>
      <c r="J715" s="111">
        <v>4</v>
      </c>
      <c r="K715" s="111">
        <f t="shared" si="155"/>
        <v>5</v>
      </c>
      <c r="L715" s="111" t="s">
        <v>221</v>
      </c>
      <c r="M715" s="137">
        <f t="shared" si="153"/>
        <v>3.2</v>
      </c>
      <c r="N715" s="133">
        <f t="shared" si="154"/>
        <v>3.8</v>
      </c>
      <c r="O715" s="137">
        <v>3.5</v>
      </c>
      <c r="P715" s="141" t="s">
        <v>284</v>
      </c>
      <c r="Q715" s="237"/>
      <c r="R715" s="111"/>
      <c r="S715" s="111"/>
      <c r="T715" s="111"/>
      <c r="U715" s="188"/>
      <c r="V715" s="143"/>
      <c r="W715" s="194"/>
      <c r="X715" s="143"/>
      <c r="Y715" s="143"/>
      <c r="Z715" s="143"/>
      <c r="AA715" s="143"/>
      <c r="AB715" s="143"/>
      <c r="AC715" s="143"/>
      <c r="AD715" s="143"/>
      <c r="AE715" s="143"/>
      <c r="AF715" s="143"/>
      <c r="AG715" s="143"/>
      <c r="AH715" s="143"/>
      <c r="AI715" s="143"/>
      <c r="AJ715" s="143"/>
      <c r="AK715" s="143"/>
      <c r="AL715" s="143"/>
      <c r="AM715" s="143"/>
      <c r="AN715" s="143"/>
      <c r="AO715" s="143"/>
      <c r="AP715" s="194">
        <v>13.6</v>
      </c>
      <c r="AQ715" s="188">
        <v>26.2</v>
      </c>
      <c r="AR715" s="188">
        <v>60.2</v>
      </c>
      <c r="AS715" s="143"/>
      <c r="AT715" s="143"/>
      <c r="AU715" s="143"/>
      <c r="AV715" s="143"/>
      <c r="AW715" s="188"/>
      <c r="AX715" s="111"/>
      <c r="AY715" s="194"/>
      <c r="AZ715" s="143"/>
      <c r="BA715" s="143"/>
      <c r="BB715" s="143"/>
      <c r="BC715" s="143"/>
      <c r="BD715" s="143"/>
      <c r="BE715" s="194"/>
      <c r="BF715" s="143"/>
      <c r="BG715" s="143"/>
      <c r="BH715" s="143"/>
      <c r="BI715" s="111"/>
      <c r="BJ715" s="143"/>
      <c r="BK715" s="143"/>
      <c r="BL715" s="143"/>
      <c r="BM715" s="143"/>
      <c r="BN715" s="143"/>
      <c r="BO715" s="143"/>
      <c r="BP715" s="143"/>
      <c r="BQ715" s="143"/>
      <c r="BR715" s="143"/>
      <c r="BS715" s="143"/>
      <c r="BT715" s="143"/>
      <c r="BU715" s="135">
        <f>VLOOKUP(D715,EXPLORACION!$A$2:$P$529,15,FALSE)</f>
        <v>4960681.6030000001</v>
      </c>
      <c r="BV715" s="135">
        <f>VLOOKUP(D715,EXPLORACION!$A$2:$P$529,16,FALSE)</f>
        <v>2171537.7196999998</v>
      </c>
    </row>
    <row r="716" spans="1:74" s="123" customFormat="1" hidden="1">
      <c r="A716" s="130" t="str">
        <f t="shared" si="148"/>
        <v>IAF25P1E5M4.5</v>
      </c>
      <c r="B716" s="130" t="str">
        <f t="shared" si="149"/>
        <v>IAF25P1E4.2</v>
      </c>
      <c r="C716" s="130" t="str">
        <f t="shared" si="150"/>
        <v>IAF25P1M4.5</v>
      </c>
      <c r="D716" s="130" t="str">
        <f t="shared" si="151"/>
        <v>IAF25P1</v>
      </c>
      <c r="E716" s="130" t="str">
        <f t="shared" si="152"/>
        <v>IAF25</v>
      </c>
      <c r="F716" s="111" t="s">
        <v>1342</v>
      </c>
      <c r="G716" s="111">
        <v>25</v>
      </c>
      <c r="H716" s="111">
        <v>1</v>
      </c>
      <c r="I716" s="111" t="s">
        <v>8</v>
      </c>
      <c r="J716" s="111">
        <v>5</v>
      </c>
      <c r="K716" s="111">
        <f t="shared" si="155"/>
        <v>6</v>
      </c>
      <c r="L716" s="111" t="s">
        <v>221</v>
      </c>
      <c r="M716" s="137">
        <f t="shared" si="153"/>
        <v>4.2</v>
      </c>
      <c r="N716" s="133">
        <f t="shared" si="154"/>
        <v>4.8</v>
      </c>
      <c r="O716" s="137">
        <v>4.5</v>
      </c>
      <c r="P716" s="141" t="s">
        <v>284</v>
      </c>
      <c r="Q716" s="237">
        <v>14.5</v>
      </c>
      <c r="R716" s="111">
        <v>20.5</v>
      </c>
      <c r="S716" s="111">
        <v>12.5</v>
      </c>
      <c r="T716" s="111"/>
      <c r="U716" s="188"/>
      <c r="V716" s="143"/>
      <c r="W716" s="194"/>
      <c r="X716" s="143"/>
      <c r="Y716" s="143"/>
      <c r="Z716" s="143"/>
      <c r="AA716" s="143"/>
      <c r="AB716" s="143"/>
      <c r="AC716" s="143"/>
      <c r="AD716" s="143"/>
      <c r="AE716" s="143"/>
      <c r="AF716" s="143"/>
      <c r="AG716" s="143"/>
      <c r="AH716" s="143"/>
      <c r="AI716" s="143"/>
      <c r="AJ716" s="143"/>
      <c r="AK716" s="143"/>
      <c r="AL716" s="143"/>
      <c r="AM716" s="143"/>
      <c r="AN716" s="143"/>
      <c r="AO716" s="143"/>
      <c r="AP716" s="194"/>
      <c r="AQ716" s="188"/>
      <c r="AR716" s="188"/>
      <c r="AS716" s="143"/>
      <c r="AT716" s="143"/>
      <c r="AU716" s="143"/>
      <c r="AV716" s="143"/>
      <c r="AW716" s="188"/>
      <c r="AX716" s="111"/>
      <c r="AY716" s="194"/>
      <c r="AZ716" s="143"/>
      <c r="BA716" s="143"/>
      <c r="BB716" s="143"/>
      <c r="BC716" s="143"/>
      <c r="BD716" s="143"/>
      <c r="BE716" s="194"/>
      <c r="BF716" s="143"/>
      <c r="BG716" s="143"/>
      <c r="BH716" s="143"/>
      <c r="BI716" s="111"/>
      <c r="BJ716" s="143"/>
      <c r="BK716" s="143"/>
      <c r="BL716" s="143"/>
      <c r="BM716" s="143"/>
      <c r="BN716" s="143"/>
      <c r="BO716" s="143"/>
      <c r="BP716" s="143"/>
      <c r="BQ716" s="143"/>
      <c r="BR716" s="143"/>
      <c r="BS716" s="143"/>
      <c r="BT716" s="143"/>
      <c r="BU716" s="135">
        <f>VLOOKUP(D716,EXPLORACION!$A$2:$P$529,15,FALSE)</f>
        <v>4960681.6030000001</v>
      </c>
      <c r="BV716" s="135">
        <f>VLOOKUP(D716,EXPLORACION!$A$2:$P$529,16,FALSE)</f>
        <v>2171537.7196999998</v>
      </c>
    </row>
    <row r="717" spans="1:74" s="123" customFormat="1" hidden="1">
      <c r="A717" s="130" t="str">
        <f t="shared" si="148"/>
        <v>IAF25P1E6M5.5</v>
      </c>
      <c r="B717" s="130" t="str">
        <f t="shared" si="149"/>
        <v>IAF25P1E5.2</v>
      </c>
      <c r="C717" s="130" t="str">
        <f t="shared" si="150"/>
        <v>IAF25P1M5.5</v>
      </c>
      <c r="D717" s="130" t="str">
        <f t="shared" si="151"/>
        <v>IAF25P1</v>
      </c>
      <c r="E717" s="130" t="str">
        <f t="shared" si="152"/>
        <v>IAF25</v>
      </c>
      <c r="F717" s="111" t="s">
        <v>1342</v>
      </c>
      <c r="G717" s="111">
        <v>25</v>
      </c>
      <c r="H717" s="111">
        <v>1</v>
      </c>
      <c r="I717" s="111" t="s">
        <v>8</v>
      </c>
      <c r="J717" s="111">
        <v>6</v>
      </c>
      <c r="K717" s="111">
        <f t="shared" si="155"/>
        <v>7</v>
      </c>
      <c r="L717" s="111" t="s">
        <v>221</v>
      </c>
      <c r="M717" s="137">
        <f t="shared" si="153"/>
        <v>5.2</v>
      </c>
      <c r="N717" s="133">
        <f t="shared" si="154"/>
        <v>5.8</v>
      </c>
      <c r="O717" s="137">
        <v>5.5</v>
      </c>
      <c r="P717" s="141" t="s">
        <v>341</v>
      </c>
      <c r="Q717" s="237"/>
      <c r="R717" s="111"/>
      <c r="S717" s="111"/>
      <c r="T717" s="111"/>
      <c r="U717" s="188"/>
      <c r="V717" s="143"/>
      <c r="W717" s="194"/>
      <c r="X717" s="143"/>
      <c r="Y717" s="143"/>
      <c r="Z717" s="143"/>
      <c r="AA717" s="143"/>
      <c r="AB717" s="143"/>
      <c r="AC717" s="143"/>
      <c r="AD717" s="143"/>
      <c r="AE717" s="143"/>
      <c r="AF717" s="143"/>
      <c r="AG717" s="143"/>
      <c r="AH717" s="143"/>
      <c r="AI717" s="143"/>
      <c r="AJ717" s="143"/>
      <c r="AK717" s="143"/>
      <c r="AL717" s="143"/>
      <c r="AM717" s="143"/>
      <c r="AN717" s="143"/>
      <c r="AO717" s="143"/>
      <c r="AP717" s="194">
        <v>95.3</v>
      </c>
      <c r="AQ717" s="188">
        <v>1.7</v>
      </c>
      <c r="AR717" s="188">
        <v>3</v>
      </c>
      <c r="AS717" s="143"/>
      <c r="AT717" s="143"/>
      <c r="AU717" s="143"/>
      <c r="AV717" s="143"/>
      <c r="AW717" s="188"/>
      <c r="AX717" s="111"/>
      <c r="AY717" s="194"/>
      <c r="AZ717" s="143"/>
      <c r="BA717" s="143"/>
      <c r="BB717" s="143"/>
      <c r="BC717" s="143"/>
      <c r="BD717" s="143"/>
      <c r="BE717" s="194"/>
      <c r="BF717" s="143"/>
      <c r="BG717" s="143"/>
      <c r="BH717" s="143"/>
      <c r="BI717" s="111"/>
      <c r="BJ717" s="143"/>
      <c r="BK717" s="143"/>
      <c r="BL717" s="143"/>
      <c r="BM717" s="143"/>
      <c r="BN717" s="143"/>
      <c r="BO717" s="143"/>
      <c r="BP717" s="143"/>
      <c r="BQ717" s="143"/>
      <c r="BR717" s="143"/>
      <c r="BS717" s="143"/>
      <c r="BT717" s="143"/>
      <c r="BU717" s="135">
        <f>VLOOKUP(D717,EXPLORACION!$A$2:$P$529,15,FALSE)</f>
        <v>4960681.6030000001</v>
      </c>
      <c r="BV717" s="135">
        <f>VLOOKUP(D717,EXPLORACION!$A$2:$P$529,16,FALSE)</f>
        <v>2171537.7196999998</v>
      </c>
    </row>
    <row r="718" spans="1:74" s="123" customFormat="1" hidden="1">
      <c r="A718" s="130" t="str">
        <f t="shared" si="148"/>
        <v>IAF25P1E6M6.2</v>
      </c>
      <c r="B718" s="130" t="str">
        <f t="shared" si="149"/>
        <v>IAF25P1E5.9</v>
      </c>
      <c r="C718" s="130" t="str">
        <f t="shared" si="150"/>
        <v>IAF25P1M6.2</v>
      </c>
      <c r="D718" s="130" t="str">
        <f t="shared" si="151"/>
        <v>IAF25P1</v>
      </c>
      <c r="E718" s="130" t="str">
        <f t="shared" si="152"/>
        <v>IAF25</v>
      </c>
      <c r="F718" s="111" t="s">
        <v>1342</v>
      </c>
      <c r="G718" s="111">
        <v>25</v>
      </c>
      <c r="H718" s="111">
        <v>1</v>
      </c>
      <c r="I718" s="111" t="s">
        <v>8</v>
      </c>
      <c r="J718" s="111">
        <v>6</v>
      </c>
      <c r="K718" s="111">
        <f t="shared" si="155"/>
        <v>8</v>
      </c>
      <c r="L718" s="111" t="s">
        <v>221</v>
      </c>
      <c r="M718" s="137">
        <f t="shared" si="153"/>
        <v>5.9</v>
      </c>
      <c r="N718" s="133">
        <f t="shared" si="154"/>
        <v>6.5</v>
      </c>
      <c r="O718" s="137">
        <v>6.2</v>
      </c>
      <c r="P718" s="141" t="s">
        <v>284</v>
      </c>
      <c r="Q718" s="237">
        <v>17.399999999999999</v>
      </c>
      <c r="R718" s="111">
        <v>38.5</v>
      </c>
      <c r="S718" s="111">
        <v>20.5</v>
      </c>
      <c r="T718" s="111"/>
      <c r="U718" s="188"/>
      <c r="V718" s="143"/>
      <c r="W718" s="194"/>
      <c r="X718" s="143"/>
      <c r="Y718" s="143"/>
      <c r="Z718" s="143"/>
      <c r="AA718" s="143"/>
      <c r="AB718" s="143"/>
      <c r="AC718" s="143"/>
      <c r="AD718" s="143"/>
      <c r="AE718" s="143"/>
      <c r="AF718" s="143"/>
      <c r="AG718" s="143"/>
      <c r="AH718" s="143"/>
      <c r="AI718" s="143"/>
      <c r="AJ718" s="143"/>
      <c r="AK718" s="143"/>
      <c r="AL718" s="143"/>
      <c r="AM718" s="143"/>
      <c r="AN718" s="143"/>
      <c r="AO718" s="143"/>
      <c r="AP718" s="194"/>
      <c r="AQ718" s="188"/>
      <c r="AR718" s="188"/>
      <c r="AS718" s="143"/>
      <c r="AT718" s="143"/>
      <c r="AU718" s="143"/>
      <c r="AV718" s="143"/>
      <c r="AW718" s="188"/>
      <c r="AX718" s="111"/>
      <c r="AY718" s="194"/>
      <c r="AZ718" s="143"/>
      <c r="BA718" s="143"/>
      <c r="BB718" s="143"/>
      <c r="BC718" s="143"/>
      <c r="BD718" s="143"/>
      <c r="BE718" s="194"/>
      <c r="BF718" s="143"/>
      <c r="BG718" s="143"/>
      <c r="BH718" s="143"/>
      <c r="BI718" s="111"/>
      <c r="BJ718" s="143"/>
      <c r="BK718" s="143"/>
      <c r="BL718" s="143"/>
      <c r="BM718" s="143"/>
      <c r="BN718" s="143"/>
      <c r="BO718" s="143"/>
      <c r="BP718" s="143"/>
      <c r="BQ718" s="143"/>
      <c r="BR718" s="143"/>
      <c r="BS718" s="143"/>
      <c r="BT718" s="143"/>
      <c r="BU718" s="135">
        <f>VLOOKUP(D718,EXPLORACION!$A$2:$P$529,15,FALSE)</f>
        <v>4960681.6030000001</v>
      </c>
      <c r="BV718" s="135">
        <f>VLOOKUP(D718,EXPLORACION!$A$2:$P$529,16,FALSE)</f>
        <v>2171537.7196999998</v>
      </c>
    </row>
    <row r="719" spans="1:74" s="123" customFormat="1" hidden="1">
      <c r="A719" s="130" t="str">
        <f t="shared" si="148"/>
        <v>IAF25P1E6M7.2</v>
      </c>
      <c r="B719" s="130" t="str">
        <f t="shared" si="149"/>
        <v>IAF25P1E6.9</v>
      </c>
      <c r="C719" s="130" t="str">
        <f t="shared" si="150"/>
        <v>IAF25P1M7.2</v>
      </c>
      <c r="D719" s="130" t="str">
        <f t="shared" si="151"/>
        <v>IAF25P1</v>
      </c>
      <c r="E719" s="130" t="str">
        <f t="shared" si="152"/>
        <v>IAF25</v>
      </c>
      <c r="F719" s="111" t="s">
        <v>1342</v>
      </c>
      <c r="G719" s="111">
        <v>25</v>
      </c>
      <c r="H719" s="111">
        <v>1</v>
      </c>
      <c r="I719" s="111" t="s">
        <v>8</v>
      </c>
      <c r="J719" s="111">
        <v>6</v>
      </c>
      <c r="K719" s="111">
        <f t="shared" si="155"/>
        <v>9</v>
      </c>
      <c r="L719" s="111" t="s">
        <v>221</v>
      </c>
      <c r="M719" s="137">
        <f t="shared" si="153"/>
        <v>6.9</v>
      </c>
      <c r="N719" s="133">
        <f t="shared" si="154"/>
        <v>7.5</v>
      </c>
      <c r="O719" s="137">
        <v>7.2</v>
      </c>
      <c r="P719" s="141" t="s">
        <v>284</v>
      </c>
      <c r="Q719" s="237"/>
      <c r="R719" s="111"/>
      <c r="S719" s="111"/>
      <c r="T719" s="111"/>
      <c r="U719" s="237">
        <v>1.9</v>
      </c>
      <c r="V719" s="111">
        <v>1.6</v>
      </c>
      <c r="W719" s="194"/>
      <c r="X719" s="143"/>
      <c r="Y719" s="143"/>
      <c r="Z719" s="143"/>
      <c r="AA719" s="143"/>
      <c r="AB719" s="143"/>
      <c r="AC719" s="143"/>
      <c r="AD719" s="143"/>
      <c r="AE719" s="143"/>
      <c r="AF719" s="143"/>
      <c r="AG719" s="143"/>
      <c r="AH719" s="143"/>
      <c r="AI719" s="143"/>
      <c r="AJ719" s="143"/>
      <c r="AK719" s="143"/>
      <c r="AL719" s="143"/>
      <c r="AM719" s="143"/>
      <c r="AN719" s="143"/>
      <c r="AO719" s="143"/>
      <c r="AP719" s="194">
        <v>11.2</v>
      </c>
      <c r="AQ719" s="188">
        <v>14.9</v>
      </c>
      <c r="AR719" s="188">
        <v>73.900000000000006</v>
      </c>
      <c r="AS719" s="143"/>
      <c r="AT719" s="143"/>
      <c r="AU719" s="143"/>
      <c r="AV719" s="143"/>
      <c r="AW719" s="188"/>
      <c r="AX719" s="111"/>
      <c r="AY719" s="194"/>
      <c r="AZ719" s="143"/>
      <c r="BA719" s="143"/>
      <c r="BB719" s="143"/>
      <c r="BC719" s="143"/>
      <c r="BD719" s="143"/>
      <c r="BE719" s="194"/>
      <c r="BF719" s="143"/>
      <c r="BG719" s="143"/>
      <c r="BH719" s="143"/>
      <c r="BI719" s="111"/>
      <c r="BJ719" s="143"/>
      <c r="BK719" s="143"/>
      <c r="BL719" s="143"/>
      <c r="BM719" s="143"/>
      <c r="BN719" s="143"/>
      <c r="BO719" s="143"/>
      <c r="BP719" s="143"/>
      <c r="BQ719" s="143"/>
      <c r="BR719" s="143"/>
      <c r="BS719" s="143"/>
      <c r="BT719" s="143"/>
      <c r="BU719" s="135">
        <f>VLOOKUP(D719,EXPLORACION!$A$2:$P$529,15,FALSE)</f>
        <v>4960681.6030000001</v>
      </c>
      <c r="BV719" s="135">
        <f>VLOOKUP(D719,EXPLORACION!$A$2:$P$529,16,FALSE)</f>
        <v>2171537.7196999998</v>
      </c>
    </row>
    <row r="720" spans="1:74" s="123" customFormat="1" hidden="1">
      <c r="A720" s="130" t="str">
        <f t="shared" si="148"/>
        <v>IAF25P1E7M8.2</v>
      </c>
      <c r="B720" s="130" t="str">
        <f t="shared" si="149"/>
        <v>IAF25P1E7.9</v>
      </c>
      <c r="C720" s="130" t="str">
        <f t="shared" si="150"/>
        <v>IAF25P1M8.2</v>
      </c>
      <c r="D720" s="130" t="str">
        <f t="shared" si="151"/>
        <v>IAF25P1</v>
      </c>
      <c r="E720" s="130" t="str">
        <f t="shared" si="152"/>
        <v>IAF25</v>
      </c>
      <c r="F720" s="111" t="s">
        <v>1342</v>
      </c>
      <c r="G720" s="111">
        <v>25</v>
      </c>
      <c r="H720" s="111">
        <v>1</v>
      </c>
      <c r="I720" s="111" t="s">
        <v>8</v>
      </c>
      <c r="J720" s="111">
        <v>7</v>
      </c>
      <c r="K720" s="111">
        <f t="shared" si="155"/>
        <v>10</v>
      </c>
      <c r="L720" s="111" t="s">
        <v>221</v>
      </c>
      <c r="M720" s="137">
        <f t="shared" si="153"/>
        <v>7.8999999999999995</v>
      </c>
      <c r="N720" s="133">
        <f t="shared" si="154"/>
        <v>8.5</v>
      </c>
      <c r="O720" s="137">
        <v>8.1999999999999993</v>
      </c>
      <c r="P720" s="141" t="s">
        <v>284</v>
      </c>
      <c r="Q720" s="237">
        <v>29.3</v>
      </c>
      <c r="R720" s="111"/>
      <c r="S720" s="111"/>
      <c r="T720" s="111"/>
      <c r="U720" s="188">
        <v>1.8</v>
      </c>
      <c r="V720" s="143">
        <v>1.4</v>
      </c>
      <c r="W720" s="194"/>
      <c r="X720" s="143"/>
      <c r="Y720" s="143"/>
      <c r="Z720" s="143"/>
      <c r="AA720" s="143"/>
      <c r="AB720" s="143"/>
      <c r="AC720" s="143"/>
      <c r="AD720" s="143"/>
      <c r="AE720" s="143"/>
      <c r="AF720" s="143"/>
      <c r="AG720" s="143"/>
      <c r="AH720" s="143"/>
      <c r="AI720" s="143"/>
      <c r="AJ720" s="143"/>
      <c r="AK720" s="143"/>
      <c r="AL720" s="143"/>
      <c r="AM720" s="143"/>
      <c r="AN720" s="143"/>
      <c r="AO720" s="143"/>
      <c r="AP720" s="194"/>
      <c r="AQ720" s="188"/>
      <c r="AR720" s="188"/>
      <c r="AS720" s="143"/>
      <c r="AT720" s="143"/>
      <c r="AU720" s="143"/>
      <c r="AV720" s="143"/>
      <c r="AW720" s="188"/>
      <c r="AX720" s="111"/>
      <c r="AY720" s="194"/>
      <c r="AZ720" s="143"/>
      <c r="BA720" s="143"/>
      <c r="BB720" s="143"/>
      <c r="BC720" s="143"/>
      <c r="BD720" s="143"/>
      <c r="BE720" s="194"/>
      <c r="BF720" s="143"/>
      <c r="BG720" s="143"/>
      <c r="BH720" s="143"/>
      <c r="BI720" s="111"/>
      <c r="BJ720" s="143"/>
      <c r="BK720" s="143"/>
      <c r="BL720" s="143"/>
      <c r="BM720" s="143"/>
      <c r="BN720" s="143"/>
      <c r="BO720" s="143"/>
      <c r="BP720" s="143"/>
      <c r="BQ720" s="143"/>
      <c r="BR720" s="143"/>
      <c r="BS720" s="143"/>
      <c r="BT720" s="143"/>
      <c r="BU720" s="135">
        <f>VLOOKUP(D720,EXPLORACION!$A$2:$P$529,15,FALSE)</f>
        <v>4960681.6030000001</v>
      </c>
      <c r="BV720" s="135">
        <f>VLOOKUP(D720,EXPLORACION!$A$2:$P$529,16,FALSE)</f>
        <v>2171537.7196999998</v>
      </c>
    </row>
    <row r="721" spans="1:74" s="123" customFormat="1" hidden="1">
      <c r="A721" s="130" t="str">
        <f t="shared" si="148"/>
        <v>IAF25P1E7M8.7</v>
      </c>
      <c r="B721" s="130" t="str">
        <f t="shared" si="149"/>
        <v>IAF25P1E8.4</v>
      </c>
      <c r="C721" s="130" t="str">
        <f t="shared" si="150"/>
        <v>IAF25P1M8.7</v>
      </c>
      <c r="D721" s="130" t="str">
        <f t="shared" si="151"/>
        <v>IAF25P1</v>
      </c>
      <c r="E721" s="130" t="str">
        <f t="shared" si="152"/>
        <v>IAF25</v>
      </c>
      <c r="F721" s="111" t="s">
        <v>1342</v>
      </c>
      <c r="G721" s="111">
        <v>25</v>
      </c>
      <c r="H721" s="111">
        <v>1</v>
      </c>
      <c r="I721" s="111" t="s">
        <v>8</v>
      </c>
      <c r="J721" s="111">
        <v>7</v>
      </c>
      <c r="K721" s="111">
        <f t="shared" si="155"/>
        <v>11</v>
      </c>
      <c r="L721" s="111" t="s">
        <v>221</v>
      </c>
      <c r="M721" s="137">
        <f t="shared" si="153"/>
        <v>8.3999999999999986</v>
      </c>
      <c r="N721" s="133">
        <f t="shared" si="154"/>
        <v>9</v>
      </c>
      <c r="O721" s="137">
        <v>8.6999999999999993</v>
      </c>
      <c r="P721" s="141" t="s">
        <v>285</v>
      </c>
      <c r="Q721" s="237">
        <v>33.6</v>
      </c>
      <c r="R721" s="111">
        <v>46.7</v>
      </c>
      <c r="S721" s="111">
        <v>29.7</v>
      </c>
      <c r="T721" s="111"/>
      <c r="U721" s="188"/>
      <c r="V721" s="143"/>
      <c r="W721" s="194"/>
      <c r="X721" s="143"/>
      <c r="Y721" s="143"/>
      <c r="Z721" s="143"/>
      <c r="AA721" s="143"/>
      <c r="AB721" s="143"/>
      <c r="AC721" s="143"/>
      <c r="AD721" s="143"/>
      <c r="AE721" s="143"/>
      <c r="AF721" s="143"/>
      <c r="AG721" s="143"/>
      <c r="AH721" s="143"/>
      <c r="AI721" s="143"/>
      <c r="AJ721" s="143"/>
      <c r="AK721" s="143"/>
      <c r="AL721" s="143"/>
      <c r="AM721" s="143"/>
      <c r="AN721" s="143"/>
      <c r="AO721" s="143"/>
      <c r="AP721" s="194"/>
      <c r="AQ721" s="188"/>
      <c r="AR721" s="188"/>
      <c r="AS721" s="143"/>
      <c r="AT721" s="143"/>
      <c r="AU721" s="143"/>
      <c r="AV721" s="143"/>
      <c r="AW721" s="188"/>
      <c r="AX721" s="111"/>
      <c r="AY721" s="194"/>
      <c r="AZ721" s="143"/>
      <c r="BA721" s="143"/>
      <c r="BB721" s="143"/>
      <c r="BC721" s="143"/>
      <c r="BD721" s="143"/>
      <c r="BE721" s="194"/>
      <c r="BF721" s="143"/>
      <c r="BG721" s="143"/>
      <c r="BH721" s="143"/>
      <c r="BI721" s="111"/>
      <c r="BJ721" s="143"/>
      <c r="BK721" s="143"/>
      <c r="BL721" s="143"/>
      <c r="BM721" s="143"/>
      <c r="BN721" s="143"/>
      <c r="BO721" s="143"/>
      <c r="BP721" s="143"/>
      <c r="BQ721" s="143"/>
      <c r="BR721" s="143"/>
      <c r="BS721" s="143"/>
      <c r="BT721" s="143"/>
      <c r="BU721" s="135">
        <f>VLOOKUP(D721,EXPLORACION!$A$2:$P$529,15,FALSE)</f>
        <v>4960681.6030000001</v>
      </c>
      <c r="BV721" s="135">
        <f>VLOOKUP(D721,EXPLORACION!$A$2:$P$529,16,FALSE)</f>
        <v>2171537.7196999998</v>
      </c>
    </row>
    <row r="722" spans="1:74" s="123" customFormat="1" hidden="1">
      <c r="A722" s="130" t="str">
        <f t="shared" si="148"/>
        <v>IAF25P1E7M9.3</v>
      </c>
      <c r="B722" s="130" t="str">
        <f t="shared" si="149"/>
        <v>IAF25P1E9</v>
      </c>
      <c r="C722" s="130" t="str">
        <f t="shared" si="150"/>
        <v>IAF25P1M9.3</v>
      </c>
      <c r="D722" s="130" t="str">
        <f t="shared" si="151"/>
        <v>IAF25P1</v>
      </c>
      <c r="E722" s="130" t="str">
        <f t="shared" si="152"/>
        <v>IAF25</v>
      </c>
      <c r="F722" s="111" t="s">
        <v>1342</v>
      </c>
      <c r="G722" s="111">
        <v>25</v>
      </c>
      <c r="H722" s="111">
        <v>1</v>
      </c>
      <c r="I722" s="111" t="s">
        <v>8</v>
      </c>
      <c r="J722" s="111">
        <v>7</v>
      </c>
      <c r="K722" s="111">
        <f t="shared" si="155"/>
        <v>12</v>
      </c>
      <c r="L722" s="111" t="s">
        <v>221</v>
      </c>
      <c r="M722" s="137">
        <f t="shared" si="153"/>
        <v>9</v>
      </c>
      <c r="N722" s="133">
        <f t="shared" si="154"/>
        <v>9.6000000000000014</v>
      </c>
      <c r="O722" s="137">
        <v>9.3000000000000007</v>
      </c>
      <c r="P722" s="141" t="s">
        <v>285</v>
      </c>
      <c r="Q722" s="237">
        <v>33.5</v>
      </c>
      <c r="R722" s="111"/>
      <c r="S722" s="111"/>
      <c r="T722" s="111"/>
      <c r="U722" s="188"/>
      <c r="V722" s="143"/>
      <c r="W722" s="194"/>
      <c r="X722" s="143"/>
      <c r="Y722" s="143"/>
      <c r="Z722" s="143"/>
      <c r="AA722" s="143"/>
      <c r="AB722" s="143"/>
      <c r="AC722" s="143"/>
      <c r="AD722" s="143"/>
      <c r="AE722" s="143"/>
      <c r="AF722" s="143"/>
      <c r="AG722" s="143"/>
      <c r="AH722" s="143"/>
      <c r="AI722" s="143"/>
      <c r="AJ722" s="143"/>
      <c r="AK722" s="143"/>
      <c r="AL722" s="143"/>
      <c r="AM722" s="143"/>
      <c r="AN722" s="143"/>
      <c r="AO722" s="143"/>
      <c r="AP722" s="194">
        <v>0</v>
      </c>
      <c r="AQ722" s="188">
        <v>1.3</v>
      </c>
      <c r="AR722" s="188" t="s">
        <v>1362</v>
      </c>
      <c r="AS722" s="143"/>
      <c r="AT722" s="143"/>
      <c r="AU722" s="143"/>
      <c r="AV722" s="143"/>
      <c r="AW722" s="188"/>
      <c r="AX722" s="111"/>
      <c r="AY722" s="194"/>
      <c r="AZ722" s="143"/>
      <c r="BA722" s="143"/>
      <c r="BB722" s="143"/>
      <c r="BC722" s="143"/>
      <c r="BD722" s="143"/>
      <c r="BE722" s="194"/>
      <c r="BF722" s="143"/>
      <c r="BG722" s="143"/>
      <c r="BH722" s="143"/>
      <c r="BI722" s="111"/>
      <c r="BJ722" s="143"/>
      <c r="BK722" s="143"/>
      <c r="BL722" s="143"/>
      <c r="BM722" s="143"/>
      <c r="BN722" s="143"/>
      <c r="BO722" s="143"/>
      <c r="BP722" s="143"/>
      <c r="BQ722" s="143"/>
      <c r="BR722" s="143"/>
      <c r="BS722" s="143"/>
      <c r="BT722" s="143"/>
      <c r="BU722" s="135">
        <f>VLOOKUP(D722,EXPLORACION!$A$2:$P$529,15,FALSE)</f>
        <v>4960681.6030000001</v>
      </c>
      <c r="BV722" s="135">
        <f>VLOOKUP(D722,EXPLORACION!$A$2:$P$529,16,FALSE)</f>
        <v>2171537.7196999998</v>
      </c>
    </row>
    <row r="723" spans="1:74" s="123" customFormat="1" hidden="1">
      <c r="A723" s="130" t="str">
        <f t="shared" si="148"/>
        <v>IAF25P1E8M9.7</v>
      </c>
      <c r="B723" s="130" t="str">
        <f t="shared" si="149"/>
        <v>IAF25P1E9.4</v>
      </c>
      <c r="C723" s="130" t="str">
        <f t="shared" si="150"/>
        <v>IAF25P1M9.7</v>
      </c>
      <c r="D723" s="130" t="str">
        <f t="shared" si="151"/>
        <v>IAF25P1</v>
      </c>
      <c r="E723" s="130" t="str">
        <f t="shared" si="152"/>
        <v>IAF25</v>
      </c>
      <c r="F723" s="111" t="s">
        <v>1342</v>
      </c>
      <c r="G723" s="111">
        <v>25</v>
      </c>
      <c r="H723" s="111">
        <v>1</v>
      </c>
      <c r="I723" s="111" t="s">
        <v>8</v>
      </c>
      <c r="J723" s="111">
        <v>8</v>
      </c>
      <c r="K723" s="111">
        <f t="shared" si="155"/>
        <v>13</v>
      </c>
      <c r="L723" s="111" t="s">
        <v>221</v>
      </c>
      <c r="M723" s="137">
        <f t="shared" si="153"/>
        <v>9.3999999999999986</v>
      </c>
      <c r="N723" s="133">
        <f t="shared" si="154"/>
        <v>10</v>
      </c>
      <c r="O723" s="137">
        <v>9.6999999999999993</v>
      </c>
      <c r="P723" s="141" t="s">
        <v>285</v>
      </c>
      <c r="Q723" s="237"/>
      <c r="R723" s="111"/>
      <c r="S723" s="111"/>
      <c r="T723" s="111"/>
      <c r="U723" s="188"/>
      <c r="V723" s="143"/>
      <c r="W723" s="194"/>
      <c r="X723" s="143"/>
      <c r="Y723" s="143"/>
      <c r="Z723" s="143"/>
      <c r="AA723" s="143"/>
      <c r="AB723" s="143"/>
      <c r="AC723" s="143"/>
      <c r="AD723" s="143"/>
      <c r="AE723" s="143"/>
      <c r="AF723" s="143"/>
      <c r="AG723" s="143"/>
      <c r="AH723" s="143"/>
      <c r="AI723" s="143"/>
      <c r="AJ723" s="143"/>
      <c r="AK723" s="143"/>
      <c r="AL723" s="143"/>
      <c r="AM723" s="143"/>
      <c r="AN723" s="143"/>
      <c r="AO723" s="143"/>
      <c r="AP723" s="194"/>
      <c r="AQ723" s="188"/>
      <c r="AR723" s="188"/>
      <c r="AS723" s="143"/>
      <c r="AT723" s="143"/>
      <c r="AU723" s="143"/>
      <c r="AV723" s="143"/>
      <c r="AW723" s="188"/>
      <c r="AX723" s="111"/>
      <c r="AY723" s="194"/>
      <c r="AZ723" s="143"/>
      <c r="BA723" s="143"/>
      <c r="BB723" s="143"/>
      <c r="BC723" s="143"/>
      <c r="BD723" s="143"/>
      <c r="BE723" s="194"/>
      <c r="BF723" s="143"/>
      <c r="BG723" s="143"/>
      <c r="BH723" s="143"/>
      <c r="BI723" s="111"/>
      <c r="BJ723" s="143"/>
      <c r="BK723" s="143"/>
      <c r="BL723" s="143"/>
      <c r="BM723" s="143"/>
      <c r="BN723" s="143"/>
      <c r="BO723" s="143"/>
      <c r="BP723" s="143"/>
      <c r="BQ723" s="143"/>
      <c r="BR723" s="143"/>
      <c r="BS723" s="143"/>
      <c r="BT723" s="143"/>
      <c r="BU723" s="135">
        <f>VLOOKUP(D723,EXPLORACION!$A$2:$P$529,15,FALSE)</f>
        <v>4960681.6030000001</v>
      </c>
      <c r="BV723" s="135">
        <f>VLOOKUP(D723,EXPLORACION!$A$2:$P$529,16,FALSE)</f>
        <v>2171537.7196999998</v>
      </c>
    </row>
    <row r="724" spans="1:74" s="123" customFormat="1" hidden="1">
      <c r="A724" s="130" t="str">
        <f t="shared" si="148"/>
        <v>IAF25P1E8M10.5</v>
      </c>
      <c r="B724" s="130" t="str">
        <f t="shared" si="149"/>
        <v>IAF25P1E10.2</v>
      </c>
      <c r="C724" s="130" t="str">
        <f t="shared" si="150"/>
        <v>IAF25P1M10.5</v>
      </c>
      <c r="D724" s="130" t="str">
        <f t="shared" si="151"/>
        <v>IAF25P1</v>
      </c>
      <c r="E724" s="130" t="str">
        <f t="shared" si="152"/>
        <v>IAF25</v>
      </c>
      <c r="F724" s="111" t="s">
        <v>1342</v>
      </c>
      <c r="G724" s="111">
        <v>25</v>
      </c>
      <c r="H724" s="111">
        <v>1</v>
      </c>
      <c r="I724" s="111" t="s">
        <v>8</v>
      </c>
      <c r="J724" s="111">
        <v>8</v>
      </c>
      <c r="K724" s="111">
        <f t="shared" si="155"/>
        <v>14</v>
      </c>
      <c r="L724" s="111" t="s">
        <v>221</v>
      </c>
      <c r="M724" s="137">
        <f t="shared" si="153"/>
        <v>10.199999999999999</v>
      </c>
      <c r="N724" s="133">
        <f t="shared" si="154"/>
        <v>10.8</v>
      </c>
      <c r="O724" s="137">
        <v>10.5</v>
      </c>
      <c r="P724" s="141" t="s">
        <v>284</v>
      </c>
      <c r="Q724" s="237">
        <v>27.2</v>
      </c>
      <c r="R724" s="111">
        <v>45.6</v>
      </c>
      <c r="S724" s="111">
        <v>25</v>
      </c>
      <c r="T724" s="111"/>
      <c r="U724" s="188"/>
      <c r="V724" s="143"/>
      <c r="W724" s="194"/>
      <c r="X724" s="143"/>
      <c r="Y724" s="143"/>
      <c r="Z724" s="143"/>
      <c r="AA724" s="143"/>
      <c r="AB724" s="143"/>
      <c r="AC724" s="143"/>
      <c r="AD724" s="143"/>
      <c r="AE724" s="143"/>
      <c r="AF724" s="143"/>
      <c r="AG724" s="143"/>
      <c r="AH724" s="143"/>
      <c r="AI724" s="143"/>
      <c r="AJ724" s="143"/>
      <c r="AK724" s="143"/>
      <c r="AL724" s="143"/>
      <c r="AM724" s="143"/>
      <c r="AN724" s="143"/>
      <c r="AO724" s="143"/>
      <c r="AP724" s="194"/>
      <c r="AQ724" s="188"/>
      <c r="AR724" s="188"/>
      <c r="AS724" s="143"/>
      <c r="AT724" s="143"/>
      <c r="AU724" s="143"/>
      <c r="AV724" s="143"/>
      <c r="AW724" s="188"/>
      <c r="AX724" s="111"/>
      <c r="AY724" s="194"/>
      <c r="AZ724" s="143"/>
      <c r="BA724" s="143"/>
      <c r="BB724" s="143"/>
      <c r="BC724" s="143"/>
      <c r="BD724" s="143"/>
      <c r="BE724" s="194"/>
      <c r="BF724" s="143"/>
      <c r="BG724" s="143"/>
      <c r="BH724" s="143"/>
      <c r="BI724" s="111"/>
      <c r="BJ724" s="143"/>
      <c r="BK724" s="143"/>
      <c r="BL724" s="143"/>
      <c r="BM724" s="143"/>
      <c r="BN724" s="143"/>
      <c r="BO724" s="143"/>
      <c r="BP724" s="143"/>
      <c r="BQ724" s="143"/>
      <c r="BR724" s="143"/>
      <c r="BS724" s="143"/>
      <c r="BT724" s="143"/>
      <c r="BU724" s="135">
        <f>VLOOKUP(D724,EXPLORACION!$A$2:$P$529,15,FALSE)</f>
        <v>4960681.6030000001</v>
      </c>
      <c r="BV724" s="135">
        <f>VLOOKUP(D724,EXPLORACION!$A$2:$P$529,16,FALSE)</f>
        <v>2171537.7196999998</v>
      </c>
    </row>
    <row r="725" spans="1:74" s="123" customFormat="1" hidden="1">
      <c r="A725" s="130" t="str">
        <f t="shared" si="148"/>
        <v>IAF25P1E8M11.4</v>
      </c>
      <c r="B725" s="130" t="str">
        <f t="shared" si="149"/>
        <v>IAF25P1E11.1</v>
      </c>
      <c r="C725" s="130" t="str">
        <f t="shared" si="150"/>
        <v>IAF25P1M11.4</v>
      </c>
      <c r="D725" s="130" t="str">
        <f t="shared" si="151"/>
        <v>IAF25P1</v>
      </c>
      <c r="E725" s="130" t="str">
        <f t="shared" si="152"/>
        <v>IAF25</v>
      </c>
      <c r="F725" s="111" t="s">
        <v>1342</v>
      </c>
      <c r="G725" s="111">
        <v>25</v>
      </c>
      <c r="H725" s="111">
        <v>1</v>
      </c>
      <c r="I725" s="111" t="s">
        <v>8</v>
      </c>
      <c r="J725" s="111">
        <v>8</v>
      </c>
      <c r="K725" s="111">
        <f t="shared" si="155"/>
        <v>15</v>
      </c>
      <c r="L725" s="111" t="s">
        <v>221</v>
      </c>
      <c r="M725" s="137">
        <f t="shared" si="153"/>
        <v>11.1</v>
      </c>
      <c r="N725" s="133">
        <f t="shared" si="154"/>
        <v>11.700000000000001</v>
      </c>
      <c r="O725" s="137">
        <v>11.4</v>
      </c>
      <c r="P725" s="141" t="s">
        <v>284</v>
      </c>
      <c r="Q725" s="237">
        <v>26.5</v>
      </c>
      <c r="R725" s="111"/>
      <c r="S725" s="111"/>
      <c r="T725" s="111"/>
      <c r="U725" s="188"/>
      <c r="V725" s="143"/>
      <c r="W725" s="194"/>
      <c r="X725" s="143"/>
      <c r="Y725" s="143"/>
      <c r="Z725" s="143"/>
      <c r="AA725" s="143"/>
      <c r="AB725" s="143"/>
      <c r="AC725" s="143"/>
      <c r="AD725" s="143"/>
      <c r="AE725" s="143"/>
      <c r="AF725" s="143"/>
      <c r="AG725" s="143"/>
      <c r="AH725" s="143"/>
      <c r="AI725" s="143"/>
      <c r="AJ725" s="143"/>
      <c r="AK725" s="143"/>
      <c r="AL725" s="143"/>
      <c r="AM725" s="143"/>
      <c r="AN725" s="143"/>
      <c r="AO725" s="143"/>
      <c r="AP725" s="194">
        <v>0</v>
      </c>
      <c r="AQ725" s="188">
        <v>1.2</v>
      </c>
      <c r="AR725" s="188">
        <v>98.8</v>
      </c>
      <c r="AS725" s="143"/>
      <c r="AT725" s="143"/>
      <c r="AU725" s="143"/>
      <c r="AV725" s="143"/>
      <c r="AW725" s="188"/>
      <c r="AX725" s="111"/>
      <c r="AY725" s="194"/>
      <c r="AZ725" s="143"/>
      <c r="BA725" s="143"/>
      <c r="BB725" s="143"/>
      <c r="BC725" s="143"/>
      <c r="BD725" s="143"/>
      <c r="BE725" s="194"/>
      <c r="BF725" s="143"/>
      <c r="BG725" s="143"/>
      <c r="BH725" s="143"/>
      <c r="BI725" s="111"/>
      <c r="BJ725" s="143"/>
      <c r="BK725" s="143"/>
      <c r="BL725" s="143"/>
      <c r="BM725" s="143"/>
      <c r="BN725" s="143"/>
      <c r="BO725" s="143"/>
      <c r="BP725" s="143"/>
      <c r="BQ725" s="143"/>
      <c r="BR725" s="143"/>
      <c r="BS725" s="143"/>
      <c r="BT725" s="143"/>
      <c r="BU725" s="135">
        <f>VLOOKUP(D725,EXPLORACION!$A$2:$P$529,15,FALSE)</f>
        <v>4960681.6030000001</v>
      </c>
      <c r="BV725" s="135">
        <f>VLOOKUP(D725,EXPLORACION!$A$2:$P$529,16,FALSE)</f>
        <v>2171537.7196999998</v>
      </c>
    </row>
    <row r="726" spans="1:74" s="123" customFormat="1" hidden="1">
      <c r="A726" s="130" t="str">
        <f t="shared" si="148"/>
        <v>IAF25P1E8M12</v>
      </c>
      <c r="B726" s="130" t="str">
        <f t="shared" si="149"/>
        <v>IAF25P1E11.7</v>
      </c>
      <c r="C726" s="130" t="str">
        <f t="shared" si="150"/>
        <v>IAF25P1M12</v>
      </c>
      <c r="D726" s="130" t="str">
        <f t="shared" si="151"/>
        <v>IAF25P1</v>
      </c>
      <c r="E726" s="130" t="str">
        <f t="shared" si="152"/>
        <v>IAF25</v>
      </c>
      <c r="F726" s="111" t="s">
        <v>1342</v>
      </c>
      <c r="G726" s="111">
        <v>25</v>
      </c>
      <c r="H726" s="111">
        <v>1</v>
      </c>
      <c r="I726" s="111" t="s">
        <v>8</v>
      </c>
      <c r="J726" s="111">
        <v>8</v>
      </c>
      <c r="K726" s="111">
        <f t="shared" si="155"/>
        <v>16</v>
      </c>
      <c r="L726" s="111" t="s">
        <v>221</v>
      </c>
      <c r="M726" s="137">
        <f t="shared" si="153"/>
        <v>11.7</v>
      </c>
      <c r="N726" s="133">
        <f t="shared" si="154"/>
        <v>12.3</v>
      </c>
      <c r="O726" s="137">
        <v>12</v>
      </c>
      <c r="P726" s="141" t="s">
        <v>284</v>
      </c>
      <c r="Q726" s="237">
        <v>21</v>
      </c>
      <c r="R726" s="111">
        <v>45.1</v>
      </c>
      <c r="S726" s="111">
        <v>24.5</v>
      </c>
      <c r="T726" s="111"/>
      <c r="U726" s="188"/>
      <c r="V726" s="143"/>
      <c r="W726" s="194"/>
      <c r="X726" s="143"/>
      <c r="Y726" s="143"/>
      <c r="Z726" s="143"/>
      <c r="AA726" s="143"/>
      <c r="AB726" s="143"/>
      <c r="AC726" s="143"/>
      <c r="AD726" s="143"/>
      <c r="AE726" s="143"/>
      <c r="AF726" s="143"/>
      <c r="AG726" s="143"/>
      <c r="AH726" s="143"/>
      <c r="AI726" s="143"/>
      <c r="AJ726" s="143"/>
      <c r="AK726" s="143"/>
      <c r="AL726" s="143"/>
      <c r="AM726" s="143"/>
      <c r="AN726" s="143"/>
      <c r="AO726" s="143"/>
      <c r="AP726" s="194"/>
      <c r="AQ726" s="188"/>
      <c r="AR726" s="188"/>
      <c r="AS726" s="143"/>
      <c r="AT726" s="143"/>
      <c r="AU726" s="143"/>
      <c r="AV726" s="143"/>
      <c r="AW726" s="188"/>
      <c r="AX726" s="111"/>
      <c r="AY726" s="194"/>
      <c r="AZ726" s="143"/>
      <c r="BA726" s="143"/>
      <c r="BB726" s="143"/>
      <c r="BC726" s="143"/>
      <c r="BD726" s="143"/>
      <c r="BE726" s="194"/>
      <c r="BF726" s="143"/>
      <c r="BG726" s="143"/>
      <c r="BH726" s="143"/>
      <c r="BI726" s="111"/>
      <c r="BJ726" s="143"/>
      <c r="BK726" s="143"/>
      <c r="BL726" s="143"/>
      <c r="BM726" s="143"/>
      <c r="BN726" s="143"/>
      <c r="BO726" s="143"/>
      <c r="BP726" s="143"/>
      <c r="BQ726" s="143"/>
      <c r="BR726" s="143"/>
      <c r="BS726" s="143"/>
      <c r="BT726" s="143"/>
      <c r="BU726" s="135">
        <f>VLOOKUP(D726,EXPLORACION!$A$2:$P$529,15,FALSE)</f>
        <v>4960681.6030000001</v>
      </c>
      <c r="BV726" s="135">
        <f>VLOOKUP(D726,EXPLORACION!$A$2:$P$529,16,FALSE)</f>
        <v>2171537.7196999998</v>
      </c>
    </row>
    <row r="727" spans="1:74" s="123" customFormat="1" hidden="1">
      <c r="A727" s="130" t="str">
        <f t="shared" si="148"/>
        <v>IAF25P1E8M13</v>
      </c>
      <c r="B727" s="130" t="str">
        <f t="shared" si="149"/>
        <v>IAF25P1E12.7</v>
      </c>
      <c r="C727" s="130" t="str">
        <f t="shared" si="150"/>
        <v>IAF25P1M13</v>
      </c>
      <c r="D727" s="130" t="str">
        <f t="shared" si="151"/>
        <v>IAF25P1</v>
      </c>
      <c r="E727" s="130" t="str">
        <f t="shared" si="152"/>
        <v>IAF25</v>
      </c>
      <c r="F727" s="111" t="s">
        <v>1342</v>
      </c>
      <c r="G727" s="111">
        <v>25</v>
      </c>
      <c r="H727" s="111">
        <v>1</v>
      </c>
      <c r="I727" s="111" t="s">
        <v>8</v>
      </c>
      <c r="J727" s="111">
        <v>8</v>
      </c>
      <c r="K727" s="111">
        <f t="shared" si="155"/>
        <v>17</v>
      </c>
      <c r="L727" s="111" t="s">
        <v>221</v>
      </c>
      <c r="M727" s="137">
        <f t="shared" si="153"/>
        <v>12.7</v>
      </c>
      <c r="N727" s="133">
        <f t="shared" si="154"/>
        <v>13.3</v>
      </c>
      <c r="O727" s="137">
        <v>13</v>
      </c>
      <c r="P727" s="141" t="s">
        <v>284</v>
      </c>
      <c r="Q727" s="237"/>
      <c r="R727" s="111"/>
      <c r="S727" s="111"/>
      <c r="T727" s="111"/>
      <c r="U727" s="188"/>
      <c r="V727" s="143"/>
      <c r="W727" s="194"/>
      <c r="X727" s="143"/>
      <c r="Y727" s="143"/>
      <c r="Z727" s="143"/>
      <c r="AA727" s="143"/>
      <c r="AB727" s="143"/>
      <c r="AC727" s="143"/>
      <c r="AD727" s="143"/>
      <c r="AE727" s="143"/>
      <c r="AF727" s="143"/>
      <c r="AG727" s="143"/>
      <c r="AH727" s="143"/>
      <c r="AI727" s="143"/>
      <c r="AJ727" s="143"/>
      <c r="AK727" s="143"/>
      <c r="AL727" s="143"/>
      <c r="AM727" s="143"/>
      <c r="AN727" s="143"/>
      <c r="AO727" s="143"/>
      <c r="AP727" s="194">
        <v>0</v>
      </c>
      <c r="AQ727" s="188">
        <v>1.1000000000000001</v>
      </c>
      <c r="AR727" s="188">
        <v>98.9</v>
      </c>
      <c r="AS727" s="143"/>
      <c r="AT727" s="143"/>
      <c r="AU727" s="143"/>
      <c r="AV727" s="143"/>
      <c r="AW727" s="188"/>
      <c r="AX727" s="111"/>
      <c r="AY727" s="194"/>
      <c r="AZ727" s="143"/>
      <c r="BA727" s="143"/>
      <c r="BB727" s="143"/>
      <c r="BC727" s="143"/>
      <c r="BD727" s="143"/>
      <c r="BE727" s="194"/>
      <c r="BF727" s="143"/>
      <c r="BG727" s="143"/>
      <c r="BH727" s="143"/>
      <c r="BI727" s="111"/>
      <c r="BJ727" s="143"/>
      <c r="BK727" s="143"/>
      <c r="BL727" s="143"/>
      <c r="BM727" s="143"/>
      <c r="BN727" s="143"/>
      <c r="BO727" s="143"/>
      <c r="BP727" s="143"/>
      <c r="BQ727" s="143"/>
      <c r="BR727" s="143"/>
      <c r="BS727" s="143"/>
      <c r="BT727" s="143"/>
      <c r="BU727" s="135">
        <f>VLOOKUP(D727,EXPLORACION!$A$2:$P$529,15,FALSE)</f>
        <v>4960681.6030000001</v>
      </c>
      <c r="BV727" s="135">
        <f>VLOOKUP(D727,EXPLORACION!$A$2:$P$529,16,FALSE)</f>
        <v>2171537.7196999998</v>
      </c>
    </row>
    <row r="728" spans="1:74" s="123" customFormat="1" hidden="1">
      <c r="A728" s="130" t="str">
        <f t="shared" si="148"/>
        <v>IAF25P1E8M13.6</v>
      </c>
      <c r="B728" s="130" t="str">
        <f t="shared" si="149"/>
        <v>IAF25P1E13.3</v>
      </c>
      <c r="C728" s="130" t="str">
        <f t="shared" si="150"/>
        <v>IAF25P1M13.6</v>
      </c>
      <c r="D728" s="130" t="str">
        <f t="shared" si="151"/>
        <v>IAF25P1</v>
      </c>
      <c r="E728" s="130" t="str">
        <f t="shared" si="152"/>
        <v>IAF25</v>
      </c>
      <c r="F728" s="111" t="s">
        <v>1342</v>
      </c>
      <c r="G728" s="111">
        <v>25</v>
      </c>
      <c r="H728" s="111">
        <v>1</v>
      </c>
      <c r="I728" s="111" t="s">
        <v>8</v>
      </c>
      <c r="J728" s="111">
        <v>8</v>
      </c>
      <c r="K728" s="111">
        <f t="shared" si="155"/>
        <v>18</v>
      </c>
      <c r="L728" s="111" t="s">
        <v>221</v>
      </c>
      <c r="M728" s="137">
        <f t="shared" si="153"/>
        <v>13.299999999999999</v>
      </c>
      <c r="N728" s="133">
        <f t="shared" si="154"/>
        <v>13.9</v>
      </c>
      <c r="O728" s="137">
        <v>13.6</v>
      </c>
      <c r="P728" s="141" t="s">
        <v>284</v>
      </c>
      <c r="Q728" s="237">
        <v>21</v>
      </c>
      <c r="R728" s="111">
        <v>44.4</v>
      </c>
      <c r="S728" s="111">
        <v>23.4</v>
      </c>
      <c r="T728" s="111"/>
      <c r="U728" s="188"/>
      <c r="V728" s="143"/>
      <c r="W728" s="194"/>
      <c r="X728" s="143"/>
      <c r="Y728" s="143"/>
      <c r="Z728" s="143"/>
      <c r="AA728" s="143"/>
      <c r="AB728" s="143"/>
      <c r="AC728" s="143"/>
      <c r="AD728" s="143"/>
      <c r="AE728" s="143"/>
      <c r="AF728" s="143"/>
      <c r="AG728" s="143"/>
      <c r="AH728" s="143"/>
      <c r="AI728" s="143"/>
      <c r="AJ728" s="143"/>
      <c r="AK728" s="143"/>
      <c r="AL728" s="143"/>
      <c r="AM728" s="143"/>
      <c r="AN728" s="143"/>
      <c r="AO728" s="143"/>
      <c r="AP728" s="194"/>
      <c r="AQ728" s="188"/>
      <c r="AR728" s="188"/>
      <c r="AS728" s="143"/>
      <c r="AT728" s="143"/>
      <c r="AU728" s="143"/>
      <c r="AV728" s="143"/>
      <c r="AW728" s="188"/>
      <c r="AX728" s="111"/>
      <c r="AY728" s="194"/>
      <c r="AZ728" s="143"/>
      <c r="BA728" s="143"/>
      <c r="BB728" s="143"/>
      <c r="BC728" s="143"/>
      <c r="BD728" s="143"/>
      <c r="BE728" s="194"/>
      <c r="BF728" s="143"/>
      <c r="BG728" s="143"/>
      <c r="BH728" s="143"/>
      <c r="BI728" s="111"/>
      <c r="BJ728" s="143"/>
      <c r="BK728" s="143"/>
      <c r="BL728" s="143"/>
      <c r="BM728" s="143"/>
      <c r="BN728" s="143"/>
      <c r="BO728" s="143"/>
      <c r="BP728" s="143"/>
      <c r="BQ728" s="143"/>
      <c r="BR728" s="143"/>
      <c r="BS728" s="143"/>
      <c r="BT728" s="143"/>
      <c r="BU728" s="135">
        <f>VLOOKUP(D728,EXPLORACION!$A$2:$P$529,15,FALSE)</f>
        <v>4960681.6030000001</v>
      </c>
      <c r="BV728" s="135">
        <f>VLOOKUP(D728,EXPLORACION!$A$2:$P$529,16,FALSE)</f>
        <v>2171537.7196999998</v>
      </c>
    </row>
    <row r="729" spans="1:74" s="123" customFormat="1" hidden="1">
      <c r="A729" s="130" t="str">
        <f t="shared" si="148"/>
        <v>IAF25P1E8M14.5</v>
      </c>
      <c r="B729" s="130" t="str">
        <f t="shared" si="149"/>
        <v>IAF25P1E14.2</v>
      </c>
      <c r="C729" s="130" t="str">
        <f t="shared" si="150"/>
        <v>IAF25P1M14.5</v>
      </c>
      <c r="D729" s="130" t="str">
        <f t="shared" si="151"/>
        <v>IAF25P1</v>
      </c>
      <c r="E729" s="130" t="str">
        <f t="shared" si="152"/>
        <v>IAF25</v>
      </c>
      <c r="F729" s="111" t="s">
        <v>1342</v>
      </c>
      <c r="G729" s="111">
        <v>25</v>
      </c>
      <c r="H729" s="111">
        <v>1</v>
      </c>
      <c r="I729" s="111" t="s">
        <v>8</v>
      </c>
      <c r="J729" s="111">
        <v>8</v>
      </c>
      <c r="K729" s="111">
        <f t="shared" si="155"/>
        <v>19</v>
      </c>
      <c r="L729" s="111" t="s">
        <v>221</v>
      </c>
      <c r="M729" s="137">
        <f t="shared" si="153"/>
        <v>14.2</v>
      </c>
      <c r="N729" s="133">
        <f t="shared" si="154"/>
        <v>14.8</v>
      </c>
      <c r="O729" s="137">
        <v>14.5</v>
      </c>
      <c r="P729" s="141" t="s">
        <v>284</v>
      </c>
      <c r="Q729" s="237"/>
      <c r="R729" s="111"/>
      <c r="S729" s="111"/>
      <c r="T729" s="111"/>
      <c r="U729" s="188">
        <v>2</v>
      </c>
      <c r="V729" s="143">
        <v>1.6</v>
      </c>
      <c r="W729" s="194"/>
      <c r="X729" s="143"/>
      <c r="Y729" s="143"/>
      <c r="Z729" s="143"/>
      <c r="AA729" s="143"/>
      <c r="AB729" s="143"/>
      <c r="AC729" s="143"/>
      <c r="AD729" s="143"/>
      <c r="AE729" s="143"/>
      <c r="AF729" s="143"/>
      <c r="AG729" s="143"/>
      <c r="AH729" s="143"/>
      <c r="AI729" s="143"/>
      <c r="AJ729" s="143"/>
      <c r="AK729" s="143"/>
      <c r="AL729" s="143"/>
      <c r="AM729" s="143"/>
      <c r="AN729" s="143"/>
      <c r="AO729" s="143"/>
      <c r="AP729" s="194">
        <v>0</v>
      </c>
      <c r="AQ729" s="188">
        <v>4.8</v>
      </c>
      <c r="AR729" s="188">
        <v>23.5</v>
      </c>
      <c r="AS729" s="143"/>
      <c r="AT729" s="143"/>
      <c r="AU729" s="143"/>
      <c r="AV729" s="143"/>
      <c r="AW729" s="188">
        <v>2.4700000000000002</v>
      </c>
      <c r="AX729" s="111"/>
      <c r="AY729" s="194"/>
      <c r="AZ729" s="143"/>
      <c r="BA729" s="143"/>
      <c r="BB729" s="143"/>
      <c r="BC729" s="143"/>
      <c r="BD729" s="143"/>
      <c r="BE729" s="194"/>
      <c r="BF729" s="143"/>
      <c r="BG729" s="143"/>
      <c r="BH729" s="143"/>
      <c r="BI729" s="111"/>
      <c r="BJ729" s="143"/>
      <c r="BK729" s="143"/>
      <c r="BL729" s="143"/>
      <c r="BM729" s="143"/>
      <c r="BN729" s="143"/>
      <c r="BO729" s="143"/>
      <c r="BP729" s="143"/>
      <c r="BQ729" s="143"/>
      <c r="BR729" s="143"/>
      <c r="BS729" s="143"/>
      <c r="BT729" s="143"/>
      <c r="BU729" s="135">
        <f>VLOOKUP(D729,EXPLORACION!$A$2:$P$529,15,FALSE)</f>
        <v>4960681.6030000001</v>
      </c>
      <c r="BV729" s="135">
        <f>VLOOKUP(D729,EXPLORACION!$A$2:$P$529,16,FALSE)</f>
        <v>2171537.7196999998</v>
      </c>
    </row>
    <row r="730" spans="1:74" s="123" customFormat="1" hidden="1">
      <c r="A730" s="130" t="str">
        <f t="shared" si="148"/>
        <v>IAF25P1E8M15.5</v>
      </c>
      <c r="B730" s="130" t="str">
        <f t="shared" si="149"/>
        <v>IAF25P1E15.2</v>
      </c>
      <c r="C730" s="130" t="str">
        <f t="shared" si="150"/>
        <v>IAF25P1M15.5</v>
      </c>
      <c r="D730" s="130" t="str">
        <f t="shared" si="151"/>
        <v>IAF25P1</v>
      </c>
      <c r="E730" s="130" t="str">
        <f t="shared" si="152"/>
        <v>IAF25</v>
      </c>
      <c r="F730" s="111" t="s">
        <v>1342</v>
      </c>
      <c r="G730" s="111">
        <v>25</v>
      </c>
      <c r="H730" s="111">
        <v>1</v>
      </c>
      <c r="I730" s="111" t="s">
        <v>8</v>
      </c>
      <c r="J730" s="111">
        <v>8</v>
      </c>
      <c r="K730" s="111">
        <f t="shared" si="155"/>
        <v>20</v>
      </c>
      <c r="L730" s="111" t="s">
        <v>221</v>
      </c>
      <c r="M730" s="137">
        <f t="shared" si="153"/>
        <v>15.2</v>
      </c>
      <c r="N730" s="133">
        <f t="shared" si="154"/>
        <v>15.8</v>
      </c>
      <c r="O730" s="137">
        <v>15.5</v>
      </c>
      <c r="P730" s="141" t="s">
        <v>284</v>
      </c>
      <c r="Q730" s="237">
        <v>20.399999999999999</v>
      </c>
      <c r="R730" s="111">
        <v>46.1</v>
      </c>
      <c r="S730" s="111">
        <v>25.5</v>
      </c>
      <c r="T730" s="111"/>
      <c r="U730" s="188"/>
      <c r="V730" s="143"/>
      <c r="W730" s="194"/>
      <c r="X730" s="143"/>
      <c r="Y730" s="143"/>
      <c r="Z730" s="143"/>
      <c r="AA730" s="143"/>
      <c r="AB730" s="143"/>
      <c r="AC730" s="143"/>
      <c r="AD730" s="143"/>
      <c r="AE730" s="143"/>
      <c r="AF730" s="143"/>
      <c r="AG730" s="143"/>
      <c r="AH730" s="143"/>
      <c r="AI730" s="143"/>
      <c r="AJ730" s="143"/>
      <c r="AK730" s="143"/>
      <c r="AL730" s="143"/>
      <c r="AM730" s="143"/>
      <c r="AN730" s="143"/>
      <c r="AO730" s="143"/>
      <c r="AP730" s="194"/>
      <c r="AQ730" s="188"/>
      <c r="AR730" s="188"/>
      <c r="AS730" s="143"/>
      <c r="AT730" s="143"/>
      <c r="AU730" s="143"/>
      <c r="AV730" s="143"/>
      <c r="AW730" s="188"/>
      <c r="AX730" s="111"/>
      <c r="AY730" s="194"/>
      <c r="AZ730" s="143"/>
      <c r="BA730" s="143"/>
      <c r="BB730" s="143"/>
      <c r="BC730" s="143"/>
      <c r="BD730" s="143"/>
      <c r="BE730" s="194"/>
      <c r="BF730" s="143"/>
      <c r="BG730" s="143"/>
      <c r="BH730" s="143"/>
      <c r="BI730" s="111"/>
      <c r="BJ730" s="143"/>
      <c r="BK730" s="143"/>
      <c r="BL730" s="143"/>
      <c r="BM730" s="143"/>
      <c r="BN730" s="143"/>
      <c r="BO730" s="143"/>
      <c r="BP730" s="143"/>
      <c r="BQ730" s="143"/>
      <c r="BR730" s="143"/>
      <c r="BS730" s="143"/>
      <c r="BT730" s="143"/>
      <c r="BU730" s="135">
        <f>VLOOKUP(D730,EXPLORACION!$A$2:$P$529,15,FALSE)</f>
        <v>4960681.6030000001</v>
      </c>
      <c r="BV730" s="135">
        <f>VLOOKUP(D730,EXPLORACION!$A$2:$P$529,16,FALSE)</f>
        <v>2171537.7196999998</v>
      </c>
    </row>
    <row r="731" spans="1:74" s="123" customFormat="1" hidden="1">
      <c r="A731" s="130" t="str">
        <f t="shared" si="148"/>
        <v>IAF25P1E8M16.2</v>
      </c>
      <c r="B731" s="130" t="str">
        <f t="shared" si="149"/>
        <v>IAF25P1E15.9</v>
      </c>
      <c r="C731" s="130" t="str">
        <f t="shared" si="150"/>
        <v>IAF25P1M16.2</v>
      </c>
      <c r="D731" s="130" t="str">
        <f t="shared" si="151"/>
        <v>IAF25P1</v>
      </c>
      <c r="E731" s="130" t="str">
        <f t="shared" si="152"/>
        <v>IAF25</v>
      </c>
      <c r="F731" s="111" t="s">
        <v>1342</v>
      </c>
      <c r="G731" s="111">
        <v>25</v>
      </c>
      <c r="H731" s="111">
        <v>1</v>
      </c>
      <c r="I731" s="111" t="s">
        <v>8</v>
      </c>
      <c r="J731" s="111">
        <v>8</v>
      </c>
      <c r="K731" s="111">
        <f t="shared" si="155"/>
        <v>21</v>
      </c>
      <c r="L731" s="111" t="s">
        <v>221</v>
      </c>
      <c r="M731" s="137">
        <f t="shared" si="153"/>
        <v>15.899999999999999</v>
      </c>
      <c r="N731" s="133">
        <f t="shared" si="154"/>
        <v>16.5</v>
      </c>
      <c r="O731" s="137">
        <v>16.2</v>
      </c>
      <c r="P731" s="141" t="s">
        <v>284</v>
      </c>
      <c r="Q731" s="237"/>
      <c r="R731" s="111"/>
      <c r="S731" s="111"/>
      <c r="T731" s="111"/>
      <c r="U731" s="188"/>
      <c r="V731" s="143"/>
      <c r="W731" s="194"/>
      <c r="X731" s="143"/>
      <c r="Y731" s="143"/>
      <c r="Z731" s="143"/>
      <c r="AA731" s="143"/>
      <c r="AB731" s="143"/>
      <c r="AC731" s="143"/>
      <c r="AD731" s="143"/>
      <c r="AE731" s="143"/>
      <c r="AF731" s="143"/>
      <c r="AG731" s="143"/>
      <c r="AH731" s="143"/>
      <c r="AI731" s="143"/>
      <c r="AJ731" s="143"/>
      <c r="AK731" s="143"/>
      <c r="AL731" s="143"/>
      <c r="AM731" s="143"/>
      <c r="AN731" s="143"/>
      <c r="AO731" s="143"/>
      <c r="AP731" s="194">
        <v>0</v>
      </c>
      <c r="AQ731" s="188">
        <v>1.7</v>
      </c>
      <c r="AR731" s="188">
        <v>98.3</v>
      </c>
      <c r="AS731" s="143"/>
      <c r="AT731" s="143"/>
      <c r="AU731" s="143"/>
      <c r="AV731" s="143"/>
      <c r="AW731" s="188"/>
      <c r="AX731" s="111"/>
      <c r="AY731" s="194"/>
      <c r="AZ731" s="143"/>
      <c r="BA731" s="143"/>
      <c r="BB731" s="143"/>
      <c r="BC731" s="143"/>
      <c r="BD731" s="143"/>
      <c r="BE731" s="194"/>
      <c r="BF731" s="143"/>
      <c r="BG731" s="143"/>
      <c r="BH731" s="143"/>
      <c r="BI731" s="111"/>
      <c r="BJ731" s="143"/>
      <c r="BK731" s="143"/>
      <c r="BL731" s="143"/>
      <c r="BM731" s="143"/>
      <c r="BN731" s="143"/>
      <c r="BO731" s="143"/>
      <c r="BP731" s="143"/>
      <c r="BQ731" s="143"/>
      <c r="BR731" s="143"/>
      <c r="BS731" s="143"/>
      <c r="BT731" s="143"/>
      <c r="BU731" s="135">
        <f>VLOOKUP(D731,EXPLORACION!$A$2:$P$529,15,FALSE)</f>
        <v>4960681.6030000001</v>
      </c>
      <c r="BV731" s="135">
        <f>VLOOKUP(D731,EXPLORACION!$A$2:$P$529,16,FALSE)</f>
        <v>2171537.7196999998</v>
      </c>
    </row>
    <row r="732" spans="1:74" s="123" customFormat="1" hidden="1">
      <c r="A732" s="130" t="str">
        <f t="shared" si="148"/>
        <v>IAF25P1E9M17</v>
      </c>
      <c r="B732" s="130" t="str">
        <f t="shared" si="149"/>
        <v>IAF25P1E16.7</v>
      </c>
      <c r="C732" s="130" t="str">
        <f t="shared" si="150"/>
        <v>IAF25P1M17</v>
      </c>
      <c r="D732" s="130" t="str">
        <f t="shared" si="151"/>
        <v>IAF25P1</v>
      </c>
      <c r="E732" s="130" t="str">
        <f t="shared" si="152"/>
        <v>IAF25</v>
      </c>
      <c r="F732" s="111" t="s">
        <v>1342</v>
      </c>
      <c r="G732" s="111">
        <v>25</v>
      </c>
      <c r="H732" s="111">
        <v>1</v>
      </c>
      <c r="I732" s="111" t="s">
        <v>8</v>
      </c>
      <c r="J732" s="111">
        <v>9</v>
      </c>
      <c r="K732" s="111">
        <f t="shared" si="155"/>
        <v>22</v>
      </c>
      <c r="L732" s="111" t="s">
        <v>221</v>
      </c>
      <c r="M732" s="137">
        <f t="shared" si="153"/>
        <v>16.7</v>
      </c>
      <c r="N732" s="133">
        <f t="shared" si="154"/>
        <v>17.3</v>
      </c>
      <c r="O732" s="137">
        <v>17</v>
      </c>
      <c r="P732" s="141" t="s">
        <v>284</v>
      </c>
      <c r="Q732" s="237">
        <v>17</v>
      </c>
      <c r="R732" s="111">
        <v>48.5</v>
      </c>
      <c r="S732" s="111">
        <v>25.4</v>
      </c>
      <c r="T732" s="111"/>
      <c r="U732" s="188"/>
      <c r="V732" s="143"/>
      <c r="W732" s="194"/>
      <c r="X732" s="143"/>
      <c r="Y732" s="143"/>
      <c r="Z732" s="143"/>
      <c r="AA732" s="143"/>
      <c r="AB732" s="143"/>
      <c r="AC732" s="143"/>
      <c r="AD732" s="143"/>
      <c r="AE732" s="143"/>
      <c r="AF732" s="143"/>
      <c r="AG732" s="143"/>
      <c r="AH732" s="143"/>
      <c r="AI732" s="143"/>
      <c r="AJ732" s="143"/>
      <c r="AK732" s="143"/>
      <c r="AL732" s="143"/>
      <c r="AM732" s="143"/>
      <c r="AN732" s="143"/>
      <c r="AO732" s="143"/>
      <c r="AP732" s="194"/>
      <c r="AQ732" s="188"/>
      <c r="AR732" s="188"/>
      <c r="AS732" s="143"/>
      <c r="AT732" s="143"/>
      <c r="AU732" s="143"/>
      <c r="AV732" s="143"/>
      <c r="AW732" s="188"/>
      <c r="AX732" s="111"/>
      <c r="AY732" s="194"/>
      <c r="AZ732" s="143"/>
      <c r="BA732" s="143"/>
      <c r="BB732" s="143"/>
      <c r="BC732" s="143"/>
      <c r="BD732" s="143"/>
      <c r="BE732" s="194"/>
      <c r="BF732" s="143"/>
      <c r="BG732" s="143"/>
      <c r="BH732" s="143"/>
      <c r="BI732" s="111"/>
      <c r="BJ732" s="143"/>
      <c r="BK732" s="143"/>
      <c r="BL732" s="143"/>
      <c r="BM732" s="143"/>
      <c r="BN732" s="143"/>
      <c r="BO732" s="143"/>
      <c r="BP732" s="143"/>
      <c r="BQ732" s="143"/>
      <c r="BR732" s="143"/>
      <c r="BS732" s="143"/>
      <c r="BT732" s="143"/>
      <c r="BU732" s="135">
        <f>VLOOKUP(D732,EXPLORACION!$A$2:$P$529,15,FALSE)</f>
        <v>4960681.6030000001</v>
      </c>
      <c r="BV732" s="135">
        <f>VLOOKUP(D732,EXPLORACION!$A$2:$P$529,16,FALSE)</f>
        <v>2171537.7196999998</v>
      </c>
    </row>
    <row r="733" spans="1:74" s="123" customFormat="1" hidden="1">
      <c r="A733" s="130" t="str">
        <f t="shared" si="148"/>
        <v>IAF25P1E9M17.7</v>
      </c>
      <c r="B733" s="130" t="str">
        <f t="shared" si="149"/>
        <v>IAF25P1E17.4</v>
      </c>
      <c r="C733" s="130" t="str">
        <f t="shared" si="150"/>
        <v>IAF25P1M17.7</v>
      </c>
      <c r="D733" s="130" t="str">
        <f t="shared" si="151"/>
        <v>IAF25P1</v>
      </c>
      <c r="E733" s="130" t="str">
        <f t="shared" si="152"/>
        <v>IAF25</v>
      </c>
      <c r="F733" s="111" t="s">
        <v>1342</v>
      </c>
      <c r="G733" s="111">
        <v>25</v>
      </c>
      <c r="H733" s="111">
        <v>1</v>
      </c>
      <c r="I733" s="111" t="s">
        <v>8</v>
      </c>
      <c r="J733" s="111">
        <v>9</v>
      </c>
      <c r="K733" s="111">
        <f t="shared" si="155"/>
        <v>23</v>
      </c>
      <c r="L733" s="111" t="s">
        <v>221</v>
      </c>
      <c r="M733" s="137">
        <f t="shared" si="153"/>
        <v>17.399999999999999</v>
      </c>
      <c r="N733" s="133">
        <f t="shared" si="154"/>
        <v>18</v>
      </c>
      <c r="O733" s="137">
        <v>17.7</v>
      </c>
      <c r="P733" s="141" t="s">
        <v>284</v>
      </c>
      <c r="Q733" s="237"/>
      <c r="R733" s="111"/>
      <c r="S733" s="111"/>
      <c r="T733" s="111"/>
      <c r="U733" s="188"/>
      <c r="V733" s="143"/>
      <c r="W733" s="194"/>
      <c r="X733" s="143"/>
      <c r="Y733" s="143"/>
      <c r="Z733" s="143"/>
      <c r="AA733" s="143"/>
      <c r="AB733" s="143"/>
      <c r="AC733" s="143"/>
      <c r="AD733" s="143"/>
      <c r="AE733" s="143"/>
      <c r="AF733" s="143"/>
      <c r="AG733" s="143"/>
      <c r="AH733" s="143"/>
      <c r="AI733" s="143"/>
      <c r="AJ733" s="143"/>
      <c r="AK733" s="143"/>
      <c r="AL733" s="143"/>
      <c r="AM733" s="143"/>
      <c r="AN733" s="143"/>
      <c r="AO733" s="143"/>
      <c r="AP733" s="194">
        <v>0</v>
      </c>
      <c r="AQ733" s="188">
        <v>3.8</v>
      </c>
      <c r="AR733" s="188">
        <v>96.2</v>
      </c>
      <c r="AS733" s="143"/>
      <c r="AT733" s="143"/>
      <c r="AU733" s="143"/>
      <c r="AV733" s="143"/>
      <c r="AW733" s="188"/>
      <c r="AX733" s="111"/>
      <c r="AY733" s="194"/>
      <c r="AZ733" s="143"/>
      <c r="BA733" s="143"/>
      <c r="BB733" s="143"/>
      <c r="BC733" s="143"/>
      <c r="BD733" s="143"/>
      <c r="BE733" s="194"/>
      <c r="BF733" s="143"/>
      <c r="BG733" s="143"/>
      <c r="BH733" s="143"/>
      <c r="BI733" s="111"/>
      <c r="BJ733" s="143"/>
      <c r="BK733" s="143"/>
      <c r="BL733" s="143"/>
      <c r="BM733" s="143"/>
      <c r="BN733" s="143"/>
      <c r="BO733" s="143"/>
      <c r="BP733" s="143"/>
      <c r="BQ733" s="143"/>
      <c r="BR733" s="143"/>
      <c r="BS733" s="143"/>
      <c r="BT733" s="143"/>
      <c r="BU733" s="135">
        <f>VLOOKUP(D733,EXPLORACION!$A$2:$P$529,15,FALSE)</f>
        <v>4960681.6030000001</v>
      </c>
      <c r="BV733" s="135">
        <f>VLOOKUP(D733,EXPLORACION!$A$2:$P$529,16,FALSE)</f>
        <v>2171537.7196999998</v>
      </c>
    </row>
    <row r="734" spans="1:74" s="123" customFormat="1" hidden="1">
      <c r="A734" s="130" t="str">
        <f t="shared" ref="A734:A756" si="156">CONCATENATE(F734,G734,I734,H734,"E",J734,"M",O734)</f>
        <v>IAF25P2E1M0.8</v>
      </c>
      <c r="B734" s="130" t="str">
        <f t="shared" ref="B734:B756" si="157">CONCATENATE(F734,G734,I734,H734,"E",M734)</f>
        <v>IAF25P2E0.5</v>
      </c>
      <c r="C734" s="130" t="str">
        <f t="shared" ref="C734:C756" si="158">CONCATENATE(F734,G734,I734,H734,"M",O734)</f>
        <v>IAF25P2M0.8</v>
      </c>
      <c r="D734" s="130" t="str">
        <f t="shared" ref="D734:D756" si="159">CONCATENATE(F734,G734,I734,H734)</f>
        <v>IAF25P2</v>
      </c>
      <c r="E734" s="130" t="str">
        <f t="shared" ref="E734:E756" si="160">CONCATENATE(F734,G734)</f>
        <v>IAF25</v>
      </c>
      <c r="F734" s="111" t="s">
        <v>1342</v>
      </c>
      <c r="G734" s="111">
        <v>25</v>
      </c>
      <c r="H734" s="111">
        <v>2</v>
      </c>
      <c r="I734" s="111" t="s">
        <v>8</v>
      </c>
      <c r="J734" s="111">
        <v>1</v>
      </c>
      <c r="K734" s="111">
        <v>1</v>
      </c>
      <c r="L734" s="111" t="s">
        <v>221</v>
      </c>
      <c r="M734" s="137">
        <f>O734-0.3</f>
        <v>0.5</v>
      </c>
      <c r="N734" s="133">
        <f>O734+0.3</f>
        <v>1.1000000000000001</v>
      </c>
      <c r="O734" s="137">
        <v>0.8</v>
      </c>
      <c r="P734" s="141" t="s">
        <v>594</v>
      </c>
      <c r="Q734" s="237">
        <v>14.5</v>
      </c>
      <c r="R734" s="111">
        <v>26.3</v>
      </c>
      <c r="S734" s="111">
        <v>16.8</v>
      </c>
      <c r="T734" s="111"/>
      <c r="U734" s="188">
        <v>2.1</v>
      </c>
      <c r="V734" s="143">
        <v>1.8</v>
      </c>
      <c r="W734" s="194"/>
      <c r="X734" s="143"/>
      <c r="Y734" s="143"/>
      <c r="Z734" s="143"/>
      <c r="AA734" s="143"/>
      <c r="AB734" s="143"/>
      <c r="AC734" s="143"/>
      <c r="AD734" s="143"/>
      <c r="AE734" s="143"/>
      <c r="AF734" s="143"/>
      <c r="AG734" s="143"/>
      <c r="AH734" s="143"/>
      <c r="AI734" s="143"/>
      <c r="AJ734" s="143"/>
      <c r="AK734" s="143"/>
      <c r="AL734" s="143"/>
      <c r="AM734" s="143"/>
      <c r="AN734" s="143"/>
      <c r="AO734" s="143"/>
      <c r="AP734" s="194"/>
      <c r="AQ734" s="188"/>
      <c r="AR734" s="188"/>
      <c r="AS734" s="143"/>
      <c r="AT734" s="143"/>
      <c r="AU734" s="143"/>
      <c r="AV734" s="143"/>
      <c r="AW734" s="188"/>
      <c r="AX734" s="111"/>
      <c r="AY734" s="194"/>
      <c r="AZ734" s="143"/>
      <c r="BA734" s="143"/>
      <c r="BB734" s="143"/>
      <c r="BC734" s="143"/>
      <c r="BD734" s="143"/>
      <c r="BE734" s="194"/>
      <c r="BF734" s="143"/>
      <c r="BG734" s="143"/>
      <c r="BH734" s="143"/>
      <c r="BI734" s="111"/>
      <c r="BJ734" s="143"/>
      <c r="BK734" s="143"/>
      <c r="BL734" s="143"/>
      <c r="BM734" s="143"/>
      <c r="BN734" s="143"/>
      <c r="BO734" s="143"/>
      <c r="BP734" s="143"/>
      <c r="BQ734" s="143"/>
      <c r="BR734" s="143"/>
      <c r="BS734" s="143"/>
      <c r="BT734" s="143"/>
      <c r="BU734" s="135">
        <f>VLOOKUP(D734,EXPLORACION!$A$2:$P$529,15,FALSE)</f>
        <v>4960681.6030000001</v>
      </c>
      <c r="BV734" s="135">
        <f>VLOOKUP(D734,EXPLORACION!$A$2:$P$529,16,FALSE)</f>
        <v>2171537.7196999998</v>
      </c>
    </row>
    <row r="735" spans="1:74" s="123" customFormat="1" hidden="1">
      <c r="A735" s="130" t="str">
        <f t="shared" si="156"/>
        <v>IAF25P2E2M1.7</v>
      </c>
      <c r="B735" s="130" t="str">
        <f t="shared" si="157"/>
        <v>IAF25P2E1.4</v>
      </c>
      <c r="C735" s="130" t="str">
        <f t="shared" si="158"/>
        <v>IAF25P2M1.7</v>
      </c>
      <c r="D735" s="130" t="str">
        <f t="shared" si="159"/>
        <v>IAF25P2</v>
      </c>
      <c r="E735" s="130" t="str">
        <f t="shared" si="160"/>
        <v>IAF25</v>
      </c>
      <c r="F735" s="111" t="s">
        <v>1342</v>
      </c>
      <c r="G735" s="111">
        <v>25</v>
      </c>
      <c r="H735" s="111">
        <v>2</v>
      </c>
      <c r="I735" s="111" t="s">
        <v>8</v>
      </c>
      <c r="J735" s="111">
        <v>2</v>
      </c>
      <c r="K735" s="111">
        <f>K734+1</f>
        <v>2</v>
      </c>
      <c r="L735" s="111" t="s">
        <v>221</v>
      </c>
      <c r="M735" s="137">
        <f t="shared" ref="M735:M756" si="161">O735-0.3</f>
        <v>1.4</v>
      </c>
      <c r="N735" s="133">
        <f t="shared" si="154"/>
        <v>2</v>
      </c>
      <c r="O735" s="137">
        <v>1.7</v>
      </c>
      <c r="P735" s="141" t="s">
        <v>12</v>
      </c>
      <c r="Q735" s="237"/>
      <c r="R735" s="111"/>
      <c r="S735" s="111"/>
      <c r="T735" s="111"/>
      <c r="U735" s="188"/>
      <c r="V735" s="143"/>
      <c r="W735" s="194"/>
      <c r="X735" s="143"/>
      <c r="Y735" s="143"/>
      <c r="Z735" s="143"/>
      <c r="AA735" s="143"/>
      <c r="AB735" s="143"/>
      <c r="AC735" s="143"/>
      <c r="AD735" s="143"/>
      <c r="AE735" s="143"/>
      <c r="AF735" s="143"/>
      <c r="AG735" s="143"/>
      <c r="AH735" s="143"/>
      <c r="AI735" s="143"/>
      <c r="AJ735" s="143"/>
      <c r="AK735" s="143"/>
      <c r="AL735" s="143"/>
      <c r="AM735" s="143"/>
      <c r="AN735" s="143"/>
      <c r="AO735" s="143"/>
      <c r="AP735" s="194">
        <v>0</v>
      </c>
      <c r="AQ735" s="188">
        <v>2.7</v>
      </c>
      <c r="AR735" s="188">
        <v>97.3</v>
      </c>
      <c r="AS735" s="143"/>
      <c r="AT735" s="143"/>
      <c r="AU735" s="143"/>
      <c r="AV735" s="143"/>
      <c r="AW735" s="188"/>
      <c r="AX735" s="111"/>
      <c r="AY735" s="194"/>
      <c r="AZ735" s="143"/>
      <c r="BA735" s="143"/>
      <c r="BB735" s="143"/>
      <c r="BC735" s="143"/>
      <c r="BD735" s="143"/>
      <c r="BE735" s="194"/>
      <c r="BF735" s="143"/>
      <c r="BG735" s="143"/>
      <c r="BH735" s="143"/>
      <c r="BI735" s="111"/>
      <c r="BJ735" s="143"/>
      <c r="BK735" s="143"/>
      <c r="BL735" s="143"/>
      <c r="BM735" s="143"/>
      <c r="BN735" s="143"/>
      <c r="BO735" s="143"/>
      <c r="BP735" s="143"/>
      <c r="BQ735" s="143"/>
      <c r="BR735" s="143"/>
      <c r="BS735" s="143"/>
      <c r="BT735" s="143"/>
      <c r="BU735" s="135">
        <f>VLOOKUP(D735,EXPLORACION!$A$2:$P$529,15,FALSE)</f>
        <v>4960681.6030000001</v>
      </c>
      <c r="BV735" s="135">
        <f>VLOOKUP(D735,EXPLORACION!$A$2:$P$529,16,FALSE)</f>
        <v>2171537.7196999998</v>
      </c>
    </row>
    <row r="736" spans="1:74" s="123" customFormat="1" hidden="1">
      <c r="A736" s="130" t="str">
        <f t="shared" si="156"/>
        <v>IAF25P2E2M2.3</v>
      </c>
      <c r="B736" s="130" t="str">
        <f t="shared" si="157"/>
        <v>IAF25P2E2</v>
      </c>
      <c r="C736" s="130" t="str">
        <f t="shared" si="158"/>
        <v>IAF25P2M2.3</v>
      </c>
      <c r="D736" s="130" t="str">
        <f t="shared" si="159"/>
        <v>IAF25P2</v>
      </c>
      <c r="E736" s="130" t="str">
        <f t="shared" si="160"/>
        <v>IAF25</v>
      </c>
      <c r="F736" s="111" t="s">
        <v>1342</v>
      </c>
      <c r="G736" s="111">
        <v>25</v>
      </c>
      <c r="H736" s="111">
        <v>2</v>
      </c>
      <c r="I736" s="111" t="s">
        <v>8</v>
      </c>
      <c r="J736" s="111">
        <v>2</v>
      </c>
      <c r="K736" s="111">
        <f t="shared" ref="K736:K756" si="162">K735+1</f>
        <v>3</v>
      </c>
      <c r="L736" s="111" t="s">
        <v>221</v>
      </c>
      <c r="M736" s="137">
        <f t="shared" si="161"/>
        <v>1.9999999999999998</v>
      </c>
      <c r="N736" s="133">
        <f t="shared" si="154"/>
        <v>2.5999999999999996</v>
      </c>
      <c r="O736" s="137">
        <v>2.2999999999999998</v>
      </c>
      <c r="P736" s="141" t="s">
        <v>12</v>
      </c>
      <c r="Q736" s="237">
        <v>19.3</v>
      </c>
      <c r="R736" s="111">
        <v>50.3</v>
      </c>
      <c r="S736" s="111">
        <v>27</v>
      </c>
      <c r="T736" s="111"/>
      <c r="U736" s="188"/>
      <c r="V736" s="143"/>
      <c r="W736" s="194"/>
      <c r="X736" s="143"/>
      <c r="Y736" s="143"/>
      <c r="Z736" s="143"/>
      <c r="AA736" s="143"/>
      <c r="AB736" s="143"/>
      <c r="AC736" s="143"/>
      <c r="AD736" s="143"/>
      <c r="AE736" s="143"/>
      <c r="AF736" s="143"/>
      <c r="AG736" s="143"/>
      <c r="AH736" s="143"/>
      <c r="AI736" s="143"/>
      <c r="AJ736" s="143"/>
      <c r="AK736" s="143"/>
      <c r="AL736" s="143"/>
      <c r="AM736" s="143"/>
      <c r="AN736" s="143"/>
      <c r="AO736" s="143"/>
      <c r="AP736" s="194"/>
      <c r="AQ736" s="188"/>
      <c r="AR736" s="188"/>
      <c r="AS736" s="143"/>
      <c r="AT736" s="143"/>
      <c r="AU736" s="143"/>
      <c r="AV736" s="143"/>
      <c r="AW736" s="188"/>
      <c r="AX736" s="111"/>
      <c r="AY736" s="194"/>
      <c r="AZ736" s="143"/>
      <c r="BA736" s="143"/>
      <c r="BB736" s="143"/>
      <c r="BC736" s="143"/>
      <c r="BD736" s="143"/>
      <c r="BE736" s="194"/>
      <c r="BF736" s="143"/>
      <c r="BG736" s="143"/>
      <c r="BH736" s="143"/>
      <c r="BI736" s="111"/>
      <c r="BJ736" s="143"/>
      <c r="BK736" s="143"/>
      <c r="BL736" s="143"/>
      <c r="BM736" s="143"/>
      <c r="BN736" s="143"/>
      <c r="BO736" s="143"/>
      <c r="BP736" s="143"/>
      <c r="BQ736" s="143"/>
      <c r="BR736" s="143"/>
      <c r="BS736" s="143"/>
      <c r="BT736" s="143"/>
      <c r="BU736" s="135">
        <f>VLOOKUP(D736,EXPLORACION!$A$2:$P$529,15,FALSE)</f>
        <v>4960681.6030000001</v>
      </c>
      <c r="BV736" s="135">
        <f>VLOOKUP(D736,EXPLORACION!$A$2:$P$529,16,FALSE)</f>
        <v>2171537.7196999998</v>
      </c>
    </row>
    <row r="737" spans="1:74" s="123" customFormat="1" hidden="1">
      <c r="A737" s="130" t="str">
        <f t="shared" si="156"/>
        <v>IAF25P2E3M2.9</v>
      </c>
      <c r="B737" s="130" t="str">
        <f t="shared" si="157"/>
        <v>IAF25P2E2.6</v>
      </c>
      <c r="C737" s="130" t="str">
        <f t="shared" si="158"/>
        <v>IAF25P2M2.9</v>
      </c>
      <c r="D737" s="130" t="str">
        <f t="shared" si="159"/>
        <v>IAF25P2</v>
      </c>
      <c r="E737" s="130" t="str">
        <f t="shared" si="160"/>
        <v>IAF25</v>
      </c>
      <c r="F737" s="111" t="s">
        <v>1342</v>
      </c>
      <c r="G737" s="111">
        <v>25</v>
      </c>
      <c r="H737" s="111">
        <v>2</v>
      </c>
      <c r="I737" s="111" t="s">
        <v>8</v>
      </c>
      <c r="J737" s="111">
        <v>3</v>
      </c>
      <c r="K737" s="111">
        <f t="shared" si="162"/>
        <v>4</v>
      </c>
      <c r="L737" s="111" t="s">
        <v>221</v>
      </c>
      <c r="M737" s="137">
        <f t="shared" si="161"/>
        <v>2.6</v>
      </c>
      <c r="N737" s="133">
        <f t="shared" si="154"/>
        <v>3.1999999999999997</v>
      </c>
      <c r="O737" s="137">
        <v>2.9</v>
      </c>
      <c r="P737" s="141" t="s">
        <v>284</v>
      </c>
      <c r="Q737" s="237">
        <v>23.8</v>
      </c>
      <c r="R737" s="111"/>
      <c r="S737" s="111"/>
      <c r="T737" s="111"/>
      <c r="U737" s="188">
        <v>2</v>
      </c>
      <c r="V737" s="143">
        <v>1.6</v>
      </c>
      <c r="W737" s="194"/>
      <c r="X737" s="143"/>
      <c r="Y737" s="143"/>
      <c r="Z737" s="143"/>
      <c r="AA737" s="143"/>
      <c r="AB737" s="143"/>
      <c r="AC737" s="143"/>
      <c r="AD737" s="143"/>
      <c r="AE737" s="143"/>
      <c r="AF737" s="143"/>
      <c r="AG737" s="143"/>
      <c r="AH737" s="143"/>
      <c r="AI737" s="143"/>
      <c r="AJ737" s="143"/>
      <c r="AK737" s="143"/>
      <c r="AL737" s="143"/>
      <c r="AM737" s="143"/>
      <c r="AN737" s="143"/>
      <c r="AO737" s="143"/>
      <c r="AP737" s="194">
        <v>0</v>
      </c>
      <c r="AQ737" s="188">
        <v>3.7</v>
      </c>
      <c r="AR737" s="188">
        <v>96.3</v>
      </c>
      <c r="AS737" s="143"/>
      <c r="AT737" s="143"/>
      <c r="AU737" s="143"/>
      <c r="AV737" s="143"/>
      <c r="AW737" s="188">
        <v>2.77</v>
      </c>
      <c r="AX737" s="111"/>
      <c r="AY737" s="194"/>
      <c r="AZ737" s="143"/>
      <c r="BA737" s="143"/>
      <c r="BB737" s="143"/>
      <c r="BC737" s="143"/>
      <c r="BD737" s="143"/>
      <c r="BE737" s="194"/>
      <c r="BF737" s="143"/>
      <c r="BG737" s="143"/>
      <c r="BH737" s="143"/>
      <c r="BI737" s="111"/>
      <c r="BJ737" s="143"/>
      <c r="BK737" s="143"/>
      <c r="BL737" s="143"/>
      <c r="BM737" s="143"/>
      <c r="BN737" s="143"/>
      <c r="BO737" s="143"/>
      <c r="BP737" s="143"/>
      <c r="BQ737" s="143"/>
      <c r="BR737" s="143"/>
      <c r="BS737" s="143"/>
      <c r="BT737" s="143"/>
      <c r="BU737" s="135">
        <f>VLOOKUP(D737,EXPLORACION!$A$2:$P$529,15,FALSE)</f>
        <v>4960681.6030000001</v>
      </c>
      <c r="BV737" s="135">
        <f>VLOOKUP(D737,EXPLORACION!$A$2:$P$529,16,FALSE)</f>
        <v>2171537.7196999998</v>
      </c>
    </row>
    <row r="738" spans="1:74" s="123" customFormat="1" hidden="1">
      <c r="A738" s="130" t="str">
        <f t="shared" si="156"/>
        <v>IAF25P2E4M3.5</v>
      </c>
      <c r="B738" s="130" t="str">
        <f t="shared" si="157"/>
        <v>IAF25P2E3.2</v>
      </c>
      <c r="C738" s="130" t="str">
        <f t="shared" si="158"/>
        <v>IAF25P2M3.5</v>
      </c>
      <c r="D738" s="130" t="str">
        <f t="shared" si="159"/>
        <v>IAF25P2</v>
      </c>
      <c r="E738" s="130" t="str">
        <f t="shared" si="160"/>
        <v>IAF25</v>
      </c>
      <c r="F738" s="111" t="s">
        <v>1342</v>
      </c>
      <c r="G738" s="111">
        <v>25</v>
      </c>
      <c r="H738" s="111">
        <v>2</v>
      </c>
      <c r="I738" s="111" t="s">
        <v>8</v>
      </c>
      <c r="J738" s="111">
        <v>4</v>
      </c>
      <c r="K738" s="111">
        <f t="shared" si="162"/>
        <v>5</v>
      </c>
      <c r="L738" s="111" t="s">
        <v>221</v>
      </c>
      <c r="M738" s="137">
        <f t="shared" si="161"/>
        <v>3.2</v>
      </c>
      <c r="N738" s="133">
        <f t="shared" si="154"/>
        <v>3.8</v>
      </c>
      <c r="O738" s="137">
        <v>3.5</v>
      </c>
      <c r="P738" s="141" t="s">
        <v>284</v>
      </c>
      <c r="Q738" s="237"/>
      <c r="R738" s="111"/>
      <c r="S738" s="111"/>
      <c r="T738" s="111"/>
      <c r="U738" s="188"/>
      <c r="V738" s="143"/>
      <c r="W738" s="194"/>
      <c r="X738" s="143"/>
      <c r="Y738" s="143"/>
      <c r="Z738" s="143"/>
      <c r="AA738" s="143"/>
      <c r="AB738" s="143"/>
      <c r="AC738" s="143"/>
      <c r="AD738" s="143"/>
      <c r="AE738" s="143"/>
      <c r="AF738" s="143"/>
      <c r="AG738" s="143"/>
      <c r="AH738" s="143"/>
      <c r="AI738" s="143"/>
      <c r="AJ738" s="143"/>
      <c r="AK738" s="143"/>
      <c r="AL738" s="143"/>
      <c r="AM738" s="143"/>
      <c r="AN738" s="143"/>
      <c r="AO738" s="143"/>
      <c r="AP738" s="194">
        <v>13.6</v>
      </c>
      <c r="AQ738" s="188">
        <v>26.2</v>
      </c>
      <c r="AR738" s="188">
        <v>60.2</v>
      </c>
      <c r="AS738" s="143"/>
      <c r="AT738" s="143"/>
      <c r="AU738" s="143"/>
      <c r="AV738" s="143"/>
      <c r="AW738" s="188"/>
      <c r="AX738" s="111"/>
      <c r="AY738" s="194"/>
      <c r="AZ738" s="143"/>
      <c r="BA738" s="143"/>
      <c r="BB738" s="143"/>
      <c r="BC738" s="143"/>
      <c r="BD738" s="143"/>
      <c r="BE738" s="194"/>
      <c r="BF738" s="143"/>
      <c r="BG738" s="143"/>
      <c r="BH738" s="143"/>
      <c r="BI738" s="111"/>
      <c r="BJ738" s="143"/>
      <c r="BK738" s="143"/>
      <c r="BL738" s="143"/>
      <c r="BM738" s="143"/>
      <c r="BN738" s="143"/>
      <c r="BO738" s="143"/>
      <c r="BP738" s="143"/>
      <c r="BQ738" s="143"/>
      <c r="BR738" s="143"/>
      <c r="BS738" s="143"/>
      <c r="BT738" s="143"/>
      <c r="BU738" s="135">
        <f>VLOOKUP(D738,EXPLORACION!$A$2:$P$529,15,FALSE)</f>
        <v>4960681.6030000001</v>
      </c>
      <c r="BV738" s="135">
        <f>VLOOKUP(D738,EXPLORACION!$A$2:$P$529,16,FALSE)</f>
        <v>2171537.7196999998</v>
      </c>
    </row>
    <row r="739" spans="1:74" s="123" customFormat="1" hidden="1">
      <c r="A739" s="130" t="str">
        <f t="shared" si="156"/>
        <v>IAF25P2E5M4.5</v>
      </c>
      <c r="B739" s="130" t="str">
        <f t="shared" si="157"/>
        <v>IAF25P2E4.2</v>
      </c>
      <c r="C739" s="130" t="str">
        <f t="shared" si="158"/>
        <v>IAF25P2M4.5</v>
      </c>
      <c r="D739" s="130" t="str">
        <f t="shared" si="159"/>
        <v>IAF25P2</v>
      </c>
      <c r="E739" s="130" t="str">
        <f t="shared" si="160"/>
        <v>IAF25</v>
      </c>
      <c r="F739" s="111" t="s">
        <v>1342</v>
      </c>
      <c r="G739" s="111">
        <v>25</v>
      </c>
      <c r="H739" s="111">
        <v>2</v>
      </c>
      <c r="I739" s="111" t="s">
        <v>8</v>
      </c>
      <c r="J739" s="111">
        <v>5</v>
      </c>
      <c r="K739" s="111">
        <f t="shared" si="162"/>
        <v>6</v>
      </c>
      <c r="L739" s="111" t="s">
        <v>221</v>
      </c>
      <c r="M739" s="137">
        <f t="shared" si="161"/>
        <v>4.2</v>
      </c>
      <c r="N739" s="133">
        <f t="shared" si="154"/>
        <v>4.8</v>
      </c>
      <c r="O739" s="137">
        <v>4.5</v>
      </c>
      <c r="P739" s="141" t="s">
        <v>284</v>
      </c>
      <c r="Q739" s="237">
        <v>14.5</v>
      </c>
      <c r="R739" s="111">
        <v>20.5</v>
      </c>
      <c r="S739" s="111">
        <v>12.5</v>
      </c>
      <c r="T739" s="111"/>
      <c r="U739" s="188"/>
      <c r="V739" s="143"/>
      <c r="W739" s="194"/>
      <c r="X739" s="143"/>
      <c r="Y739" s="143"/>
      <c r="Z739" s="143"/>
      <c r="AA739" s="143"/>
      <c r="AB739" s="143"/>
      <c r="AC739" s="143"/>
      <c r="AD739" s="143"/>
      <c r="AE739" s="143"/>
      <c r="AF739" s="143"/>
      <c r="AG739" s="143"/>
      <c r="AH739" s="143"/>
      <c r="AI739" s="143"/>
      <c r="AJ739" s="143"/>
      <c r="AK739" s="143"/>
      <c r="AL739" s="143"/>
      <c r="AM739" s="143"/>
      <c r="AN739" s="143"/>
      <c r="AO739" s="143"/>
      <c r="AP739" s="194"/>
      <c r="AQ739" s="188"/>
      <c r="AR739" s="188"/>
      <c r="AS739" s="143"/>
      <c r="AT739" s="143"/>
      <c r="AU739" s="143"/>
      <c r="AV739" s="143"/>
      <c r="AW739" s="188"/>
      <c r="AX739" s="111"/>
      <c r="AY739" s="194"/>
      <c r="AZ739" s="143"/>
      <c r="BA739" s="143"/>
      <c r="BB739" s="143"/>
      <c r="BC739" s="143"/>
      <c r="BD739" s="143"/>
      <c r="BE739" s="194"/>
      <c r="BF739" s="143"/>
      <c r="BG739" s="143"/>
      <c r="BH739" s="143"/>
      <c r="BI739" s="111"/>
      <c r="BJ739" s="143"/>
      <c r="BK739" s="143"/>
      <c r="BL739" s="143"/>
      <c r="BM739" s="143"/>
      <c r="BN739" s="143"/>
      <c r="BO739" s="143"/>
      <c r="BP739" s="143"/>
      <c r="BQ739" s="143"/>
      <c r="BR739" s="143"/>
      <c r="BS739" s="143"/>
      <c r="BT739" s="143"/>
      <c r="BU739" s="135">
        <f>VLOOKUP(D739,EXPLORACION!$A$2:$P$529,15,FALSE)</f>
        <v>4960681.6030000001</v>
      </c>
      <c r="BV739" s="135">
        <f>VLOOKUP(D739,EXPLORACION!$A$2:$P$529,16,FALSE)</f>
        <v>2171537.7196999998</v>
      </c>
    </row>
    <row r="740" spans="1:74" s="123" customFormat="1" hidden="1">
      <c r="A740" s="130" t="str">
        <f t="shared" si="156"/>
        <v>IAF25P2E6M5.5</v>
      </c>
      <c r="B740" s="130" t="str">
        <f t="shared" si="157"/>
        <v>IAF25P2E5.2</v>
      </c>
      <c r="C740" s="130" t="str">
        <f t="shared" si="158"/>
        <v>IAF25P2M5.5</v>
      </c>
      <c r="D740" s="130" t="str">
        <f t="shared" si="159"/>
        <v>IAF25P2</v>
      </c>
      <c r="E740" s="130" t="str">
        <f t="shared" si="160"/>
        <v>IAF25</v>
      </c>
      <c r="F740" s="111" t="s">
        <v>1342</v>
      </c>
      <c r="G740" s="111">
        <v>25</v>
      </c>
      <c r="H740" s="111">
        <v>2</v>
      </c>
      <c r="I740" s="111" t="s">
        <v>8</v>
      </c>
      <c r="J740" s="111">
        <v>6</v>
      </c>
      <c r="K740" s="111">
        <f t="shared" si="162"/>
        <v>7</v>
      </c>
      <c r="L740" s="111" t="s">
        <v>221</v>
      </c>
      <c r="M740" s="137">
        <f t="shared" si="161"/>
        <v>5.2</v>
      </c>
      <c r="N740" s="133">
        <f t="shared" si="154"/>
        <v>5.8</v>
      </c>
      <c r="O740" s="137">
        <v>5.5</v>
      </c>
      <c r="P740" s="141" t="s">
        <v>341</v>
      </c>
      <c r="Q740" s="237"/>
      <c r="R740" s="111"/>
      <c r="S740" s="111"/>
      <c r="T740" s="111"/>
      <c r="U740" s="188"/>
      <c r="V740" s="143"/>
      <c r="W740" s="194"/>
      <c r="X740" s="143"/>
      <c r="Y740" s="143"/>
      <c r="Z740" s="143"/>
      <c r="AA740" s="143"/>
      <c r="AB740" s="143"/>
      <c r="AC740" s="143"/>
      <c r="AD740" s="143"/>
      <c r="AE740" s="143"/>
      <c r="AF740" s="143"/>
      <c r="AG740" s="143"/>
      <c r="AH740" s="143"/>
      <c r="AI740" s="143"/>
      <c r="AJ740" s="143"/>
      <c r="AK740" s="143"/>
      <c r="AL740" s="143"/>
      <c r="AM740" s="143"/>
      <c r="AN740" s="143"/>
      <c r="AO740" s="143"/>
      <c r="AP740" s="194">
        <v>95.3</v>
      </c>
      <c r="AQ740" s="188">
        <v>1.7</v>
      </c>
      <c r="AR740" s="188">
        <v>3</v>
      </c>
      <c r="AS740" s="143"/>
      <c r="AT740" s="143"/>
      <c r="AU740" s="143"/>
      <c r="AV740" s="143"/>
      <c r="AW740" s="188"/>
      <c r="AX740" s="111"/>
      <c r="AY740" s="194"/>
      <c r="AZ740" s="143"/>
      <c r="BA740" s="143"/>
      <c r="BB740" s="143"/>
      <c r="BC740" s="143"/>
      <c r="BD740" s="143"/>
      <c r="BE740" s="194"/>
      <c r="BF740" s="143"/>
      <c r="BG740" s="143"/>
      <c r="BH740" s="143"/>
      <c r="BI740" s="111"/>
      <c r="BJ740" s="143"/>
      <c r="BK740" s="143"/>
      <c r="BL740" s="143"/>
      <c r="BM740" s="143"/>
      <c r="BN740" s="143"/>
      <c r="BO740" s="143"/>
      <c r="BP740" s="143"/>
      <c r="BQ740" s="143"/>
      <c r="BR740" s="143"/>
      <c r="BS740" s="143"/>
      <c r="BT740" s="143"/>
      <c r="BU740" s="135">
        <f>VLOOKUP(D740,EXPLORACION!$A$2:$P$529,15,FALSE)</f>
        <v>4960681.6030000001</v>
      </c>
      <c r="BV740" s="135">
        <f>VLOOKUP(D740,EXPLORACION!$A$2:$P$529,16,FALSE)</f>
        <v>2171537.7196999998</v>
      </c>
    </row>
    <row r="741" spans="1:74" s="123" customFormat="1" hidden="1">
      <c r="A741" s="130" t="str">
        <f t="shared" si="156"/>
        <v>IAF25P2E6M6.2</v>
      </c>
      <c r="B741" s="130" t="str">
        <f t="shared" si="157"/>
        <v>IAF25P2E5.9</v>
      </c>
      <c r="C741" s="130" t="str">
        <f t="shared" si="158"/>
        <v>IAF25P2M6.2</v>
      </c>
      <c r="D741" s="130" t="str">
        <f t="shared" si="159"/>
        <v>IAF25P2</v>
      </c>
      <c r="E741" s="130" t="str">
        <f t="shared" si="160"/>
        <v>IAF25</v>
      </c>
      <c r="F741" s="111" t="s">
        <v>1342</v>
      </c>
      <c r="G741" s="111">
        <v>25</v>
      </c>
      <c r="H741" s="111">
        <v>2</v>
      </c>
      <c r="I741" s="111" t="s">
        <v>8</v>
      </c>
      <c r="J741" s="111">
        <v>6</v>
      </c>
      <c r="K741" s="111">
        <f t="shared" si="162"/>
        <v>8</v>
      </c>
      <c r="L741" s="111" t="s">
        <v>221</v>
      </c>
      <c r="M741" s="137">
        <f t="shared" si="161"/>
        <v>5.9</v>
      </c>
      <c r="N741" s="133">
        <f t="shared" si="154"/>
        <v>6.5</v>
      </c>
      <c r="O741" s="137">
        <v>6.2</v>
      </c>
      <c r="P741" s="141" t="s">
        <v>284</v>
      </c>
      <c r="Q741" s="237">
        <v>17.399999999999999</v>
      </c>
      <c r="R741" s="111">
        <v>38.5</v>
      </c>
      <c r="S741" s="111">
        <v>20.5</v>
      </c>
      <c r="T741" s="111"/>
      <c r="U741" s="188"/>
      <c r="V741" s="143"/>
      <c r="W741" s="194"/>
      <c r="X741" s="143"/>
      <c r="Y741" s="143"/>
      <c r="Z741" s="143"/>
      <c r="AA741" s="143"/>
      <c r="AB741" s="143"/>
      <c r="AC741" s="143"/>
      <c r="AD741" s="143"/>
      <c r="AE741" s="143"/>
      <c r="AF741" s="143"/>
      <c r="AG741" s="143"/>
      <c r="AH741" s="143"/>
      <c r="AI741" s="143"/>
      <c r="AJ741" s="143"/>
      <c r="AK741" s="143"/>
      <c r="AL741" s="143"/>
      <c r="AM741" s="143"/>
      <c r="AN741" s="143"/>
      <c r="AO741" s="143"/>
      <c r="AP741" s="194"/>
      <c r="AQ741" s="188"/>
      <c r="AR741" s="188"/>
      <c r="AS741" s="143"/>
      <c r="AT741" s="143"/>
      <c r="AU741" s="143"/>
      <c r="AV741" s="143"/>
      <c r="AW741" s="188"/>
      <c r="AX741" s="111"/>
      <c r="AY741" s="194"/>
      <c r="AZ741" s="143"/>
      <c r="BA741" s="143"/>
      <c r="BB741" s="143"/>
      <c r="BC741" s="143"/>
      <c r="BD741" s="143"/>
      <c r="BE741" s="194"/>
      <c r="BF741" s="143"/>
      <c r="BG741" s="143"/>
      <c r="BH741" s="143"/>
      <c r="BI741" s="111"/>
      <c r="BJ741" s="143"/>
      <c r="BK741" s="143"/>
      <c r="BL741" s="143"/>
      <c r="BM741" s="143"/>
      <c r="BN741" s="143"/>
      <c r="BO741" s="143"/>
      <c r="BP741" s="143"/>
      <c r="BQ741" s="143"/>
      <c r="BR741" s="143"/>
      <c r="BS741" s="143"/>
      <c r="BT741" s="143"/>
      <c r="BU741" s="135">
        <f>VLOOKUP(D741,EXPLORACION!$A$2:$P$529,15,FALSE)</f>
        <v>4960681.6030000001</v>
      </c>
      <c r="BV741" s="135">
        <f>VLOOKUP(D741,EXPLORACION!$A$2:$P$529,16,FALSE)</f>
        <v>2171537.7196999998</v>
      </c>
    </row>
    <row r="742" spans="1:74" s="123" customFormat="1" hidden="1">
      <c r="A742" s="130" t="str">
        <f t="shared" si="156"/>
        <v>IAF25P2E6M7.2</v>
      </c>
      <c r="B742" s="130" t="str">
        <f t="shared" si="157"/>
        <v>IAF25P2E6.9</v>
      </c>
      <c r="C742" s="130" t="str">
        <f t="shared" si="158"/>
        <v>IAF25P2M7.2</v>
      </c>
      <c r="D742" s="130" t="str">
        <f t="shared" si="159"/>
        <v>IAF25P2</v>
      </c>
      <c r="E742" s="130" t="str">
        <f t="shared" si="160"/>
        <v>IAF25</v>
      </c>
      <c r="F742" s="111" t="s">
        <v>1342</v>
      </c>
      <c r="G742" s="111">
        <v>25</v>
      </c>
      <c r="H742" s="111">
        <v>2</v>
      </c>
      <c r="I742" s="111" t="s">
        <v>8</v>
      </c>
      <c r="J742" s="111">
        <v>6</v>
      </c>
      <c r="K742" s="111">
        <f t="shared" si="162"/>
        <v>9</v>
      </c>
      <c r="L742" s="111" t="s">
        <v>221</v>
      </c>
      <c r="M742" s="137">
        <f t="shared" si="161"/>
        <v>6.9</v>
      </c>
      <c r="N742" s="133">
        <f t="shared" si="154"/>
        <v>7.5</v>
      </c>
      <c r="O742" s="137">
        <v>7.2</v>
      </c>
      <c r="P742" s="141" t="s">
        <v>284</v>
      </c>
      <c r="Q742" s="237"/>
      <c r="R742" s="111"/>
      <c r="S742" s="111"/>
      <c r="T742" s="111"/>
      <c r="U742" s="188">
        <v>1.9</v>
      </c>
      <c r="V742" s="143">
        <v>1.6</v>
      </c>
      <c r="W742" s="194"/>
      <c r="X742" s="143"/>
      <c r="Y742" s="143"/>
      <c r="Z742" s="143"/>
      <c r="AA742" s="143"/>
      <c r="AB742" s="143"/>
      <c r="AC742" s="143"/>
      <c r="AD742" s="143"/>
      <c r="AE742" s="143"/>
      <c r="AF742" s="143"/>
      <c r="AG742" s="143"/>
      <c r="AH742" s="143"/>
      <c r="AI742" s="143"/>
      <c r="AJ742" s="143"/>
      <c r="AK742" s="143"/>
      <c r="AL742" s="143"/>
      <c r="AM742" s="143"/>
      <c r="AN742" s="143"/>
      <c r="AO742" s="143"/>
      <c r="AP742" s="194">
        <v>11.2</v>
      </c>
      <c r="AQ742" s="188">
        <v>14.9</v>
      </c>
      <c r="AR742" s="188">
        <v>73.900000000000006</v>
      </c>
      <c r="AS742" s="143"/>
      <c r="AT742" s="143"/>
      <c r="AU742" s="143"/>
      <c r="AV742" s="143"/>
      <c r="AW742" s="188"/>
      <c r="AX742" s="111"/>
      <c r="AY742" s="194"/>
      <c r="AZ742" s="143"/>
      <c r="BA742" s="143"/>
      <c r="BB742" s="143"/>
      <c r="BC742" s="143"/>
      <c r="BD742" s="143"/>
      <c r="BE742" s="194"/>
      <c r="BF742" s="143"/>
      <c r="BG742" s="143"/>
      <c r="BH742" s="143"/>
      <c r="BI742" s="111"/>
      <c r="BJ742" s="143"/>
      <c r="BK742" s="143"/>
      <c r="BL742" s="143"/>
      <c r="BM742" s="143"/>
      <c r="BN742" s="143"/>
      <c r="BO742" s="143"/>
      <c r="BP742" s="143"/>
      <c r="BQ742" s="143"/>
      <c r="BR742" s="143"/>
      <c r="BS742" s="143"/>
      <c r="BT742" s="143"/>
      <c r="BU742" s="135">
        <f>VLOOKUP(D742,EXPLORACION!$A$2:$P$529,15,FALSE)</f>
        <v>4960681.6030000001</v>
      </c>
      <c r="BV742" s="135">
        <f>VLOOKUP(D742,EXPLORACION!$A$2:$P$529,16,FALSE)</f>
        <v>2171537.7196999998</v>
      </c>
    </row>
    <row r="743" spans="1:74" s="123" customFormat="1" hidden="1">
      <c r="A743" s="130" t="str">
        <f t="shared" si="156"/>
        <v>IAF25P2E7M8.2</v>
      </c>
      <c r="B743" s="130" t="str">
        <f t="shared" si="157"/>
        <v>IAF25P2E7.9</v>
      </c>
      <c r="C743" s="130" t="str">
        <f t="shared" si="158"/>
        <v>IAF25P2M8.2</v>
      </c>
      <c r="D743" s="130" t="str">
        <f t="shared" si="159"/>
        <v>IAF25P2</v>
      </c>
      <c r="E743" s="130" t="str">
        <f t="shared" si="160"/>
        <v>IAF25</v>
      </c>
      <c r="F743" s="111" t="s">
        <v>1342</v>
      </c>
      <c r="G743" s="111">
        <v>25</v>
      </c>
      <c r="H743" s="111">
        <v>2</v>
      </c>
      <c r="I743" s="111" t="s">
        <v>8</v>
      </c>
      <c r="J743" s="111">
        <v>7</v>
      </c>
      <c r="K743" s="111">
        <f t="shared" si="162"/>
        <v>10</v>
      </c>
      <c r="L743" s="111" t="s">
        <v>221</v>
      </c>
      <c r="M743" s="137">
        <f t="shared" si="161"/>
        <v>7.8999999999999995</v>
      </c>
      <c r="N743" s="133">
        <f t="shared" si="154"/>
        <v>8.5</v>
      </c>
      <c r="O743" s="137">
        <v>8.1999999999999993</v>
      </c>
      <c r="P743" s="141" t="s">
        <v>284</v>
      </c>
      <c r="Q743" s="237">
        <v>29.3</v>
      </c>
      <c r="R743" s="111"/>
      <c r="S743" s="111"/>
      <c r="T743" s="111"/>
      <c r="U743" s="188">
        <v>1.8</v>
      </c>
      <c r="V743" s="143">
        <v>1.4</v>
      </c>
      <c r="W743" s="194"/>
      <c r="X743" s="143"/>
      <c r="Y743" s="143"/>
      <c r="Z743" s="143"/>
      <c r="AA743" s="143"/>
      <c r="AB743" s="143"/>
      <c r="AC743" s="143"/>
      <c r="AD743" s="143"/>
      <c r="AE743" s="143"/>
      <c r="AF743" s="143"/>
      <c r="AG743" s="143"/>
      <c r="AH743" s="143"/>
      <c r="AI743" s="143"/>
      <c r="AJ743" s="143"/>
      <c r="AK743" s="143"/>
      <c r="AL743" s="143"/>
      <c r="AM743" s="143"/>
      <c r="AN743" s="143"/>
      <c r="AO743" s="143"/>
      <c r="AP743" s="194"/>
      <c r="AQ743" s="188"/>
      <c r="AR743" s="188"/>
      <c r="AS743" s="143"/>
      <c r="AT743" s="143"/>
      <c r="AU743" s="143"/>
      <c r="AV743" s="143"/>
      <c r="AW743" s="188"/>
      <c r="AX743" s="111"/>
      <c r="AY743" s="194"/>
      <c r="AZ743" s="143"/>
      <c r="BA743" s="143"/>
      <c r="BB743" s="143"/>
      <c r="BC743" s="143"/>
      <c r="BD743" s="143"/>
      <c r="BE743" s="194"/>
      <c r="BF743" s="143"/>
      <c r="BG743" s="143"/>
      <c r="BH743" s="143"/>
      <c r="BI743" s="111"/>
      <c r="BJ743" s="143"/>
      <c r="BK743" s="143"/>
      <c r="BL743" s="143"/>
      <c r="BM743" s="143"/>
      <c r="BN743" s="143"/>
      <c r="BO743" s="143"/>
      <c r="BP743" s="143"/>
      <c r="BQ743" s="143"/>
      <c r="BR743" s="143"/>
      <c r="BS743" s="143"/>
      <c r="BT743" s="143"/>
      <c r="BU743" s="135">
        <f>VLOOKUP(D743,EXPLORACION!$A$2:$P$529,15,FALSE)</f>
        <v>4960681.6030000001</v>
      </c>
      <c r="BV743" s="135">
        <f>VLOOKUP(D743,EXPLORACION!$A$2:$P$529,16,FALSE)</f>
        <v>2171537.7196999998</v>
      </c>
    </row>
    <row r="744" spans="1:74" s="123" customFormat="1" hidden="1">
      <c r="A744" s="130" t="str">
        <f t="shared" si="156"/>
        <v>IAF25P2E7M8.7</v>
      </c>
      <c r="B744" s="130" t="str">
        <f t="shared" si="157"/>
        <v>IAF25P2E8.4</v>
      </c>
      <c r="C744" s="130" t="str">
        <f t="shared" si="158"/>
        <v>IAF25P2M8.7</v>
      </c>
      <c r="D744" s="130" t="str">
        <f t="shared" si="159"/>
        <v>IAF25P2</v>
      </c>
      <c r="E744" s="130" t="str">
        <f t="shared" si="160"/>
        <v>IAF25</v>
      </c>
      <c r="F744" s="111" t="s">
        <v>1342</v>
      </c>
      <c r="G744" s="111">
        <v>25</v>
      </c>
      <c r="H744" s="111">
        <v>2</v>
      </c>
      <c r="I744" s="111" t="s">
        <v>8</v>
      </c>
      <c r="J744" s="111">
        <v>7</v>
      </c>
      <c r="K744" s="111">
        <f t="shared" si="162"/>
        <v>11</v>
      </c>
      <c r="L744" s="111" t="s">
        <v>221</v>
      </c>
      <c r="M744" s="137">
        <f t="shared" si="161"/>
        <v>8.3999999999999986</v>
      </c>
      <c r="N744" s="133">
        <f t="shared" si="154"/>
        <v>9</v>
      </c>
      <c r="O744" s="137">
        <v>8.6999999999999993</v>
      </c>
      <c r="P744" s="141" t="s">
        <v>285</v>
      </c>
      <c r="Q744" s="237">
        <v>33.6</v>
      </c>
      <c r="R744" s="111">
        <v>46.7</v>
      </c>
      <c r="S744" s="111">
        <v>29.7</v>
      </c>
      <c r="T744" s="111"/>
      <c r="U744" s="188"/>
      <c r="V744" s="143"/>
      <c r="W744" s="194"/>
      <c r="X744" s="143"/>
      <c r="Y744" s="143"/>
      <c r="Z744" s="143"/>
      <c r="AA744" s="143"/>
      <c r="AB744" s="143"/>
      <c r="AC744" s="143"/>
      <c r="AD744" s="143"/>
      <c r="AE744" s="143"/>
      <c r="AF744" s="143"/>
      <c r="AG744" s="143"/>
      <c r="AH744" s="143"/>
      <c r="AI744" s="143"/>
      <c r="AJ744" s="143"/>
      <c r="AK744" s="143"/>
      <c r="AL744" s="143"/>
      <c r="AM744" s="143"/>
      <c r="AN744" s="143"/>
      <c r="AO744" s="143"/>
      <c r="AP744" s="194"/>
      <c r="AQ744" s="188"/>
      <c r="AR744" s="188"/>
      <c r="AS744" s="143"/>
      <c r="AT744" s="143"/>
      <c r="AU744" s="143"/>
      <c r="AV744" s="143"/>
      <c r="AW744" s="188"/>
      <c r="AX744" s="111"/>
      <c r="AY744" s="194"/>
      <c r="AZ744" s="143"/>
      <c r="BA744" s="143"/>
      <c r="BB744" s="143"/>
      <c r="BC744" s="143"/>
      <c r="BD744" s="143"/>
      <c r="BE744" s="194"/>
      <c r="BF744" s="143"/>
      <c r="BG744" s="143"/>
      <c r="BH744" s="143"/>
      <c r="BI744" s="111"/>
      <c r="BJ744" s="143"/>
      <c r="BK744" s="143"/>
      <c r="BL744" s="143"/>
      <c r="BM744" s="143"/>
      <c r="BN744" s="143"/>
      <c r="BO744" s="143"/>
      <c r="BP744" s="143"/>
      <c r="BQ744" s="143"/>
      <c r="BR744" s="143"/>
      <c r="BS744" s="143"/>
      <c r="BT744" s="143"/>
      <c r="BU744" s="135">
        <f>VLOOKUP(D744,EXPLORACION!$A$2:$P$529,15,FALSE)</f>
        <v>4960681.6030000001</v>
      </c>
      <c r="BV744" s="135">
        <f>VLOOKUP(D744,EXPLORACION!$A$2:$P$529,16,FALSE)</f>
        <v>2171537.7196999998</v>
      </c>
    </row>
    <row r="745" spans="1:74" s="123" customFormat="1" hidden="1">
      <c r="A745" s="130" t="str">
        <f t="shared" si="156"/>
        <v>IAF25P2E7M9.3</v>
      </c>
      <c r="B745" s="130" t="str">
        <f t="shared" si="157"/>
        <v>IAF25P2E9</v>
      </c>
      <c r="C745" s="130" t="str">
        <f t="shared" si="158"/>
        <v>IAF25P2M9.3</v>
      </c>
      <c r="D745" s="130" t="str">
        <f t="shared" si="159"/>
        <v>IAF25P2</v>
      </c>
      <c r="E745" s="130" t="str">
        <f t="shared" si="160"/>
        <v>IAF25</v>
      </c>
      <c r="F745" s="111" t="s">
        <v>1342</v>
      </c>
      <c r="G745" s="111">
        <v>25</v>
      </c>
      <c r="H745" s="111">
        <v>2</v>
      </c>
      <c r="I745" s="111" t="s">
        <v>8</v>
      </c>
      <c r="J745" s="111">
        <v>7</v>
      </c>
      <c r="K745" s="111">
        <f t="shared" si="162"/>
        <v>12</v>
      </c>
      <c r="L745" s="111" t="s">
        <v>221</v>
      </c>
      <c r="M745" s="137">
        <f t="shared" si="161"/>
        <v>9</v>
      </c>
      <c r="N745" s="133">
        <f t="shared" si="154"/>
        <v>9.6000000000000014</v>
      </c>
      <c r="O745" s="137">
        <v>9.3000000000000007</v>
      </c>
      <c r="P745" s="141" t="s">
        <v>285</v>
      </c>
      <c r="Q745" s="237">
        <v>35.5</v>
      </c>
      <c r="R745" s="111"/>
      <c r="S745" s="111"/>
      <c r="T745" s="111"/>
      <c r="U745" s="188"/>
      <c r="V745" s="143"/>
      <c r="W745" s="194"/>
      <c r="X745" s="143"/>
      <c r="Y745" s="143"/>
      <c r="Z745" s="143"/>
      <c r="AA745" s="143"/>
      <c r="AB745" s="143"/>
      <c r="AC745" s="143"/>
      <c r="AD745" s="143"/>
      <c r="AE745" s="143"/>
      <c r="AF745" s="143"/>
      <c r="AG745" s="143"/>
      <c r="AH745" s="143"/>
      <c r="AI745" s="143"/>
      <c r="AJ745" s="143"/>
      <c r="AK745" s="143"/>
      <c r="AL745" s="143"/>
      <c r="AM745" s="143"/>
      <c r="AN745" s="143"/>
      <c r="AO745" s="143"/>
      <c r="AP745" s="194">
        <v>0</v>
      </c>
      <c r="AQ745" s="188">
        <v>1.3</v>
      </c>
      <c r="AR745" s="188">
        <v>98.7</v>
      </c>
      <c r="AS745" s="143"/>
      <c r="AT745" s="143"/>
      <c r="AU745" s="143"/>
      <c r="AV745" s="143"/>
      <c r="AW745" s="188"/>
      <c r="AX745" s="111"/>
      <c r="AY745" s="194"/>
      <c r="AZ745" s="143"/>
      <c r="BA745" s="143"/>
      <c r="BB745" s="143"/>
      <c r="BC745" s="143"/>
      <c r="BD745" s="143"/>
      <c r="BE745" s="194"/>
      <c r="BF745" s="143"/>
      <c r="BG745" s="143"/>
      <c r="BH745" s="143"/>
      <c r="BI745" s="111"/>
      <c r="BJ745" s="143"/>
      <c r="BK745" s="143"/>
      <c r="BL745" s="143"/>
      <c r="BM745" s="143"/>
      <c r="BN745" s="143"/>
      <c r="BO745" s="143"/>
      <c r="BP745" s="143"/>
      <c r="BQ745" s="143"/>
      <c r="BR745" s="143"/>
      <c r="BS745" s="143"/>
      <c r="BT745" s="143"/>
      <c r="BU745" s="135">
        <f>VLOOKUP(D745,EXPLORACION!$A$2:$P$529,15,FALSE)</f>
        <v>4960681.6030000001</v>
      </c>
      <c r="BV745" s="135">
        <f>VLOOKUP(D745,EXPLORACION!$A$2:$P$529,16,FALSE)</f>
        <v>2171537.7196999998</v>
      </c>
    </row>
    <row r="746" spans="1:74" s="123" customFormat="1" hidden="1">
      <c r="A746" s="130" t="str">
        <f t="shared" si="156"/>
        <v>IAF25P2E8M9.7</v>
      </c>
      <c r="B746" s="130" t="str">
        <f t="shared" si="157"/>
        <v>IAF25P2E9.4</v>
      </c>
      <c r="C746" s="130" t="str">
        <f t="shared" si="158"/>
        <v>IAF25P2M9.7</v>
      </c>
      <c r="D746" s="130" t="str">
        <f t="shared" si="159"/>
        <v>IAF25P2</v>
      </c>
      <c r="E746" s="130" t="str">
        <f t="shared" si="160"/>
        <v>IAF25</v>
      </c>
      <c r="F746" s="111" t="s">
        <v>1342</v>
      </c>
      <c r="G746" s="111">
        <v>25</v>
      </c>
      <c r="H746" s="111">
        <v>2</v>
      </c>
      <c r="I746" s="111" t="s">
        <v>8</v>
      </c>
      <c r="J746" s="111">
        <v>8</v>
      </c>
      <c r="K746" s="111">
        <f t="shared" si="162"/>
        <v>13</v>
      </c>
      <c r="L746" s="111" t="s">
        <v>221</v>
      </c>
      <c r="M746" s="137">
        <f t="shared" si="161"/>
        <v>9.3999999999999986</v>
      </c>
      <c r="N746" s="133">
        <f t="shared" si="154"/>
        <v>10</v>
      </c>
      <c r="O746" s="137">
        <v>9.6999999999999993</v>
      </c>
      <c r="P746" s="141" t="s">
        <v>285</v>
      </c>
      <c r="Q746" s="237"/>
      <c r="R746" s="111"/>
      <c r="S746" s="111"/>
      <c r="T746" s="111"/>
      <c r="U746" s="188"/>
      <c r="V746" s="143"/>
      <c r="W746" s="194"/>
      <c r="X746" s="143"/>
      <c r="Y746" s="143"/>
      <c r="Z746" s="143"/>
      <c r="AA746" s="143"/>
      <c r="AB746" s="143"/>
      <c r="AC746" s="143"/>
      <c r="AD746" s="143"/>
      <c r="AE746" s="143"/>
      <c r="AF746" s="143"/>
      <c r="AG746" s="143"/>
      <c r="AH746" s="143"/>
      <c r="AI746" s="143"/>
      <c r="AJ746" s="143"/>
      <c r="AK746" s="143"/>
      <c r="AL746" s="143"/>
      <c r="AM746" s="143"/>
      <c r="AN746" s="143"/>
      <c r="AO746" s="143"/>
      <c r="AP746" s="194"/>
      <c r="AQ746" s="188"/>
      <c r="AR746" s="188"/>
      <c r="AS746" s="143"/>
      <c r="AT746" s="143"/>
      <c r="AU746" s="143"/>
      <c r="AV746" s="143"/>
      <c r="AW746" s="188"/>
      <c r="AX746" s="111"/>
      <c r="AY746" s="194"/>
      <c r="AZ746" s="143"/>
      <c r="BA746" s="143"/>
      <c r="BB746" s="143"/>
      <c r="BC746" s="143"/>
      <c r="BD746" s="143"/>
      <c r="BE746" s="194"/>
      <c r="BF746" s="143"/>
      <c r="BG746" s="143"/>
      <c r="BH746" s="143"/>
      <c r="BI746" s="111"/>
      <c r="BJ746" s="143"/>
      <c r="BK746" s="143"/>
      <c r="BL746" s="143"/>
      <c r="BM746" s="143"/>
      <c r="BN746" s="143"/>
      <c r="BO746" s="143"/>
      <c r="BP746" s="143"/>
      <c r="BQ746" s="143"/>
      <c r="BR746" s="143"/>
      <c r="BS746" s="143"/>
      <c r="BT746" s="143"/>
      <c r="BU746" s="135">
        <f>VLOOKUP(D746,EXPLORACION!$A$2:$P$529,15,FALSE)</f>
        <v>4960681.6030000001</v>
      </c>
      <c r="BV746" s="135">
        <f>VLOOKUP(D746,EXPLORACION!$A$2:$P$529,16,FALSE)</f>
        <v>2171537.7196999998</v>
      </c>
    </row>
    <row r="747" spans="1:74" s="123" customFormat="1" hidden="1">
      <c r="A747" s="130" t="str">
        <f t="shared" si="156"/>
        <v>IAF25P2E8M10.5</v>
      </c>
      <c r="B747" s="130" t="str">
        <f t="shared" si="157"/>
        <v>IAF25P2E10.2</v>
      </c>
      <c r="C747" s="130" t="str">
        <f t="shared" si="158"/>
        <v>IAF25P2M10.5</v>
      </c>
      <c r="D747" s="130" t="str">
        <f t="shared" si="159"/>
        <v>IAF25P2</v>
      </c>
      <c r="E747" s="130" t="str">
        <f t="shared" si="160"/>
        <v>IAF25</v>
      </c>
      <c r="F747" s="111" t="s">
        <v>1342</v>
      </c>
      <c r="G747" s="111">
        <v>25</v>
      </c>
      <c r="H747" s="111">
        <v>2</v>
      </c>
      <c r="I747" s="111" t="s">
        <v>8</v>
      </c>
      <c r="J747" s="111">
        <v>8</v>
      </c>
      <c r="K747" s="111">
        <f t="shared" si="162"/>
        <v>14</v>
      </c>
      <c r="L747" s="111" t="s">
        <v>221</v>
      </c>
      <c r="M747" s="137">
        <f t="shared" si="161"/>
        <v>10.199999999999999</v>
      </c>
      <c r="N747" s="133">
        <f t="shared" si="154"/>
        <v>10.8</v>
      </c>
      <c r="O747" s="137">
        <v>10.5</v>
      </c>
      <c r="P747" s="141" t="s">
        <v>284</v>
      </c>
      <c r="Q747" s="237">
        <v>27.2</v>
      </c>
      <c r="R747" s="111">
        <v>45.6</v>
      </c>
      <c r="S747" s="111">
        <v>25</v>
      </c>
      <c r="T747" s="111"/>
      <c r="U747" s="188"/>
      <c r="V747" s="143"/>
      <c r="W747" s="194"/>
      <c r="X747" s="143"/>
      <c r="Y747" s="143"/>
      <c r="Z747" s="143"/>
      <c r="AA747" s="143"/>
      <c r="AB747" s="143"/>
      <c r="AC747" s="143"/>
      <c r="AD747" s="143"/>
      <c r="AE747" s="143"/>
      <c r="AF747" s="143"/>
      <c r="AG747" s="143"/>
      <c r="AH747" s="143"/>
      <c r="AI747" s="143"/>
      <c r="AJ747" s="143"/>
      <c r="AK747" s="143"/>
      <c r="AL747" s="143"/>
      <c r="AM747" s="143"/>
      <c r="AN747" s="143"/>
      <c r="AO747" s="143"/>
      <c r="AP747" s="194"/>
      <c r="AQ747" s="188"/>
      <c r="AR747" s="188"/>
      <c r="AS747" s="143"/>
      <c r="AT747" s="143"/>
      <c r="AU747" s="143"/>
      <c r="AV747" s="143"/>
      <c r="AW747" s="188"/>
      <c r="AX747" s="111"/>
      <c r="AY747" s="194"/>
      <c r="AZ747" s="143"/>
      <c r="BA747" s="143"/>
      <c r="BB747" s="143"/>
      <c r="BC747" s="143"/>
      <c r="BD747" s="143"/>
      <c r="BE747" s="194"/>
      <c r="BF747" s="143"/>
      <c r="BG747" s="143"/>
      <c r="BH747" s="143"/>
      <c r="BI747" s="111"/>
      <c r="BJ747" s="143"/>
      <c r="BK747" s="143"/>
      <c r="BL747" s="143"/>
      <c r="BM747" s="143"/>
      <c r="BN747" s="143"/>
      <c r="BO747" s="143"/>
      <c r="BP747" s="143"/>
      <c r="BQ747" s="143"/>
      <c r="BR747" s="143"/>
      <c r="BS747" s="143"/>
      <c r="BT747" s="143"/>
      <c r="BU747" s="135">
        <f>VLOOKUP(D747,EXPLORACION!$A$2:$P$529,15,FALSE)</f>
        <v>4960681.6030000001</v>
      </c>
      <c r="BV747" s="135">
        <f>VLOOKUP(D747,EXPLORACION!$A$2:$P$529,16,FALSE)</f>
        <v>2171537.7196999998</v>
      </c>
    </row>
    <row r="748" spans="1:74" s="123" customFormat="1" hidden="1">
      <c r="A748" s="130" t="str">
        <f t="shared" si="156"/>
        <v>IAF25P2E8M11.4</v>
      </c>
      <c r="B748" s="130" t="str">
        <f t="shared" si="157"/>
        <v>IAF25P2E11.1</v>
      </c>
      <c r="C748" s="130" t="str">
        <f t="shared" si="158"/>
        <v>IAF25P2M11.4</v>
      </c>
      <c r="D748" s="130" t="str">
        <f t="shared" si="159"/>
        <v>IAF25P2</v>
      </c>
      <c r="E748" s="130" t="str">
        <f t="shared" si="160"/>
        <v>IAF25</v>
      </c>
      <c r="F748" s="111" t="s">
        <v>1342</v>
      </c>
      <c r="G748" s="111">
        <v>25</v>
      </c>
      <c r="H748" s="111">
        <v>2</v>
      </c>
      <c r="I748" s="111" t="s">
        <v>8</v>
      </c>
      <c r="J748" s="111">
        <v>8</v>
      </c>
      <c r="K748" s="111">
        <f t="shared" si="162"/>
        <v>15</v>
      </c>
      <c r="L748" s="111" t="s">
        <v>221</v>
      </c>
      <c r="M748" s="137">
        <f t="shared" si="161"/>
        <v>11.1</v>
      </c>
      <c r="N748" s="133">
        <f t="shared" si="154"/>
        <v>11.700000000000001</v>
      </c>
      <c r="O748" s="137">
        <v>11.4</v>
      </c>
      <c r="P748" s="141" t="s">
        <v>284</v>
      </c>
      <c r="Q748" s="237">
        <v>26.5</v>
      </c>
      <c r="R748" s="111">
        <v>45.1</v>
      </c>
      <c r="S748" s="111"/>
      <c r="T748" s="111"/>
      <c r="U748" s="188"/>
      <c r="V748" s="143"/>
      <c r="W748" s="194"/>
      <c r="X748" s="143"/>
      <c r="Y748" s="143"/>
      <c r="Z748" s="143"/>
      <c r="AA748" s="143"/>
      <c r="AB748" s="143"/>
      <c r="AC748" s="143"/>
      <c r="AD748" s="143"/>
      <c r="AE748" s="143"/>
      <c r="AF748" s="143"/>
      <c r="AG748" s="143"/>
      <c r="AH748" s="143"/>
      <c r="AI748" s="143"/>
      <c r="AJ748" s="143"/>
      <c r="AK748" s="143"/>
      <c r="AL748" s="143"/>
      <c r="AM748" s="143"/>
      <c r="AN748" s="143"/>
      <c r="AO748" s="143"/>
      <c r="AP748" s="194">
        <v>0</v>
      </c>
      <c r="AQ748" s="188">
        <v>1.2</v>
      </c>
      <c r="AR748" s="188">
        <v>98.8</v>
      </c>
      <c r="AS748" s="143"/>
      <c r="AT748" s="143"/>
      <c r="AU748" s="143"/>
      <c r="AV748" s="143"/>
      <c r="AW748" s="188"/>
      <c r="AX748" s="111"/>
      <c r="AY748" s="194"/>
      <c r="AZ748" s="143"/>
      <c r="BA748" s="143"/>
      <c r="BB748" s="143"/>
      <c r="BC748" s="143"/>
      <c r="BD748" s="143"/>
      <c r="BE748" s="194"/>
      <c r="BF748" s="143"/>
      <c r="BG748" s="143"/>
      <c r="BH748" s="143"/>
      <c r="BI748" s="111"/>
      <c r="BJ748" s="143"/>
      <c r="BK748" s="143"/>
      <c r="BL748" s="143"/>
      <c r="BM748" s="143"/>
      <c r="BN748" s="143"/>
      <c r="BO748" s="143"/>
      <c r="BP748" s="143"/>
      <c r="BQ748" s="143"/>
      <c r="BR748" s="143"/>
      <c r="BS748" s="143"/>
      <c r="BT748" s="143"/>
      <c r="BU748" s="135">
        <f>VLOOKUP(D748,EXPLORACION!$A$2:$P$529,15,FALSE)</f>
        <v>4960681.6030000001</v>
      </c>
      <c r="BV748" s="135">
        <f>VLOOKUP(D748,EXPLORACION!$A$2:$P$529,16,FALSE)</f>
        <v>2171537.7196999998</v>
      </c>
    </row>
    <row r="749" spans="1:74" s="123" customFormat="1" hidden="1">
      <c r="A749" s="130" t="str">
        <f t="shared" si="156"/>
        <v>IAF25P2E8M12</v>
      </c>
      <c r="B749" s="130" t="str">
        <f t="shared" si="157"/>
        <v>IAF25P2E11.7</v>
      </c>
      <c r="C749" s="130" t="str">
        <f t="shared" si="158"/>
        <v>IAF25P2M12</v>
      </c>
      <c r="D749" s="130" t="str">
        <f t="shared" si="159"/>
        <v>IAF25P2</v>
      </c>
      <c r="E749" s="130" t="str">
        <f t="shared" si="160"/>
        <v>IAF25</v>
      </c>
      <c r="F749" s="111" t="s">
        <v>1342</v>
      </c>
      <c r="G749" s="111">
        <v>25</v>
      </c>
      <c r="H749" s="111">
        <v>2</v>
      </c>
      <c r="I749" s="111" t="s">
        <v>8</v>
      </c>
      <c r="J749" s="111">
        <v>8</v>
      </c>
      <c r="K749" s="111">
        <f t="shared" si="162"/>
        <v>16</v>
      </c>
      <c r="L749" s="111" t="s">
        <v>221</v>
      </c>
      <c r="M749" s="137">
        <f t="shared" si="161"/>
        <v>11.7</v>
      </c>
      <c r="N749" s="133">
        <f t="shared" si="154"/>
        <v>12.3</v>
      </c>
      <c r="O749" s="137">
        <v>12</v>
      </c>
      <c r="P749" s="141" t="s">
        <v>284</v>
      </c>
      <c r="Q749" s="237">
        <v>21</v>
      </c>
      <c r="R749" s="111"/>
      <c r="S749" s="111">
        <v>24.5</v>
      </c>
      <c r="T749" s="111"/>
      <c r="U749" s="188"/>
      <c r="V749" s="143"/>
      <c r="W749" s="194"/>
      <c r="X749" s="143"/>
      <c r="Y749" s="143"/>
      <c r="Z749" s="143"/>
      <c r="AA749" s="143"/>
      <c r="AB749" s="143"/>
      <c r="AC749" s="143"/>
      <c r="AD749" s="143"/>
      <c r="AE749" s="143"/>
      <c r="AF749" s="143"/>
      <c r="AG749" s="143"/>
      <c r="AH749" s="143"/>
      <c r="AI749" s="143"/>
      <c r="AJ749" s="143"/>
      <c r="AK749" s="143"/>
      <c r="AL749" s="143"/>
      <c r="AM749" s="143"/>
      <c r="AN749" s="143"/>
      <c r="AO749" s="143"/>
      <c r="AP749" s="194"/>
      <c r="AQ749" s="188"/>
      <c r="AR749" s="188"/>
      <c r="AS749" s="143"/>
      <c r="AT749" s="143"/>
      <c r="AU749" s="143"/>
      <c r="AV749" s="143"/>
      <c r="AW749" s="188"/>
      <c r="AX749" s="111"/>
      <c r="AY749" s="194"/>
      <c r="AZ749" s="143"/>
      <c r="BA749" s="143"/>
      <c r="BB749" s="143"/>
      <c r="BC749" s="143"/>
      <c r="BD749" s="143"/>
      <c r="BE749" s="194"/>
      <c r="BF749" s="143"/>
      <c r="BG749" s="143"/>
      <c r="BH749" s="143"/>
      <c r="BI749" s="111"/>
      <c r="BJ749" s="143"/>
      <c r="BK749" s="143"/>
      <c r="BL749" s="143"/>
      <c r="BM749" s="143"/>
      <c r="BN749" s="143"/>
      <c r="BO749" s="143"/>
      <c r="BP749" s="143"/>
      <c r="BQ749" s="143"/>
      <c r="BR749" s="143"/>
      <c r="BS749" s="143"/>
      <c r="BT749" s="143"/>
      <c r="BU749" s="135">
        <f>VLOOKUP(D749,EXPLORACION!$A$2:$P$529,15,FALSE)</f>
        <v>4960681.6030000001</v>
      </c>
      <c r="BV749" s="135">
        <f>VLOOKUP(D749,EXPLORACION!$A$2:$P$529,16,FALSE)</f>
        <v>2171537.7196999998</v>
      </c>
    </row>
    <row r="750" spans="1:74" s="123" customFormat="1" hidden="1">
      <c r="A750" s="130" t="str">
        <f t="shared" si="156"/>
        <v>IAF25P2E8M13</v>
      </c>
      <c r="B750" s="130" t="str">
        <f t="shared" si="157"/>
        <v>IAF25P2E12.7</v>
      </c>
      <c r="C750" s="130" t="str">
        <f t="shared" si="158"/>
        <v>IAF25P2M13</v>
      </c>
      <c r="D750" s="130" t="str">
        <f t="shared" si="159"/>
        <v>IAF25P2</v>
      </c>
      <c r="E750" s="130" t="str">
        <f t="shared" si="160"/>
        <v>IAF25</v>
      </c>
      <c r="F750" s="111" t="s">
        <v>1342</v>
      </c>
      <c r="G750" s="111">
        <v>25</v>
      </c>
      <c r="H750" s="111">
        <v>2</v>
      </c>
      <c r="I750" s="111" t="s">
        <v>8</v>
      </c>
      <c r="J750" s="111">
        <v>8</v>
      </c>
      <c r="K750" s="111">
        <f t="shared" si="162"/>
        <v>17</v>
      </c>
      <c r="L750" s="111" t="s">
        <v>221</v>
      </c>
      <c r="M750" s="137">
        <f t="shared" si="161"/>
        <v>12.7</v>
      </c>
      <c r="N750" s="133">
        <f t="shared" si="154"/>
        <v>13.3</v>
      </c>
      <c r="O750" s="137">
        <v>13</v>
      </c>
      <c r="P750" s="141" t="s">
        <v>284</v>
      </c>
      <c r="Q750" s="237"/>
      <c r="R750" s="111"/>
      <c r="S750" s="111"/>
      <c r="T750" s="111"/>
      <c r="U750" s="188"/>
      <c r="V750" s="143"/>
      <c r="W750" s="194"/>
      <c r="X750" s="143"/>
      <c r="Y750" s="143"/>
      <c r="Z750" s="143"/>
      <c r="AA750" s="143"/>
      <c r="AB750" s="143"/>
      <c r="AC750" s="143"/>
      <c r="AD750" s="143"/>
      <c r="AE750" s="143"/>
      <c r="AF750" s="143"/>
      <c r="AG750" s="143"/>
      <c r="AH750" s="143"/>
      <c r="AI750" s="143"/>
      <c r="AJ750" s="143"/>
      <c r="AK750" s="143"/>
      <c r="AL750" s="143"/>
      <c r="AM750" s="143"/>
      <c r="AN750" s="143"/>
      <c r="AO750" s="143"/>
      <c r="AP750" s="194">
        <v>0</v>
      </c>
      <c r="AQ750" s="188">
        <v>1.1000000000000001</v>
      </c>
      <c r="AR750" s="188">
        <v>98.9</v>
      </c>
      <c r="AS750" s="143"/>
      <c r="AT750" s="143"/>
      <c r="AU750" s="143"/>
      <c r="AV750" s="143"/>
      <c r="AW750" s="188"/>
      <c r="AX750" s="111"/>
      <c r="AY750" s="194"/>
      <c r="AZ750" s="143"/>
      <c r="BA750" s="143"/>
      <c r="BB750" s="143"/>
      <c r="BC750" s="143"/>
      <c r="BD750" s="143"/>
      <c r="BE750" s="194"/>
      <c r="BF750" s="143"/>
      <c r="BG750" s="143"/>
      <c r="BH750" s="143"/>
      <c r="BI750" s="111"/>
      <c r="BJ750" s="143"/>
      <c r="BK750" s="143"/>
      <c r="BL750" s="143"/>
      <c r="BM750" s="143"/>
      <c r="BN750" s="143"/>
      <c r="BO750" s="143"/>
      <c r="BP750" s="143"/>
      <c r="BQ750" s="143"/>
      <c r="BR750" s="143"/>
      <c r="BS750" s="143"/>
      <c r="BT750" s="143"/>
      <c r="BU750" s="135">
        <f>VLOOKUP(D750,EXPLORACION!$A$2:$P$529,15,FALSE)</f>
        <v>4960681.6030000001</v>
      </c>
      <c r="BV750" s="135">
        <f>VLOOKUP(D750,EXPLORACION!$A$2:$P$529,16,FALSE)</f>
        <v>2171537.7196999998</v>
      </c>
    </row>
    <row r="751" spans="1:74" s="123" customFormat="1" hidden="1">
      <c r="A751" s="130" t="str">
        <f t="shared" si="156"/>
        <v>IAF25P2E8M13.6</v>
      </c>
      <c r="B751" s="130" t="str">
        <f t="shared" si="157"/>
        <v>IAF25P2E13.3</v>
      </c>
      <c r="C751" s="130" t="str">
        <f t="shared" si="158"/>
        <v>IAF25P2M13.6</v>
      </c>
      <c r="D751" s="130" t="str">
        <f t="shared" si="159"/>
        <v>IAF25P2</v>
      </c>
      <c r="E751" s="130" t="str">
        <f t="shared" si="160"/>
        <v>IAF25</v>
      </c>
      <c r="F751" s="111" t="s">
        <v>1342</v>
      </c>
      <c r="G751" s="111">
        <v>25</v>
      </c>
      <c r="H751" s="111">
        <v>2</v>
      </c>
      <c r="I751" s="111" t="s">
        <v>8</v>
      </c>
      <c r="J751" s="111">
        <v>8</v>
      </c>
      <c r="K751" s="111">
        <f t="shared" si="162"/>
        <v>18</v>
      </c>
      <c r="L751" s="111" t="s">
        <v>221</v>
      </c>
      <c r="M751" s="137">
        <f t="shared" si="161"/>
        <v>13.299999999999999</v>
      </c>
      <c r="N751" s="133">
        <f t="shared" si="154"/>
        <v>13.9</v>
      </c>
      <c r="O751" s="137">
        <v>13.6</v>
      </c>
      <c r="P751" s="141" t="s">
        <v>284</v>
      </c>
      <c r="Q751" s="237">
        <v>21</v>
      </c>
      <c r="R751" s="111">
        <v>44.4</v>
      </c>
      <c r="S751" s="111">
        <v>23.4</v>
      </c>
      <c r="T751" s="111"/>
      <c r="U751" s="188"/>
      <c r="V751" s="143"/>
      <c r="W751" s="194"/>
      <c r="X751" s="143"/>
      <c r="Y751" s="143"/>
      <c r="Z751" s="143"/>
      <c r="AA751" s="143"/>
      <c r="AB751" s="143"/>
      <c r="AC751" s="143"/>
      <c r="AD751" s="143"/>
      <c r="AE751" s="143"/>
      <c r="AF751" s="143"/>
      <c r="AG751" s="143"/>
      <c r="AH751" s="143"/>
      <c r="AI751" s="143"/>
      <c r="AJ751" s="143"/>
      <c r="AK751" s="143"/>
      <c r="AL751" s="143"/>
      <c r="AM751" s="143"/>
      <c r="AN751" s="143"/>
      <c r="AO751" s="143"/>
      <c r="AP751" s="194"/>
      <c r="AQ751" s="188"/>
      <c r="AR751" s="188"/>
      <c r="AS751" s="143"/>
      <c r="AT751" s="143"/>
      <c r="AU751" s="143"/>
      <c r="AV751" s="143"/>
      <c r="AW751" s="188"/>
      <c r="AX751" s="111"/>
      <c r="AY751" s="194"/>
      <c r="AZ751" s="143"/>
      <c r="BA751" s="143"/>
      <c r="BB751" s="143"/>
      <c r="BC751" s="143"/>
      <c r="BD751" s="143"/>
      <c r="BE751" s="194"/>
      <c r="BF751" s="143"/>
      <c r="BG751" s="143"/>
      <c r="BH751" s="143"/>
      <c r="BI751" s="111"/>
      <c r="BJ751" s="143"/>
      <c r="BK751" s="143"/>
      <c r="BL751" s="143"/>
      <c r="BM751" s="143"/>
      <c r="BN751" s="143"/>
      <c r="BO751" s="143"/>
      <c r="BP751" s="143"/>
      <c r="BQ751" s="143"/>
      <c r="BR751" s="143"/>
      <c r="BS751" s="143"/>
      <c r="BT751" s="143"/>
      <c r="BU751" s="135">
        <f>VLOOKUP(D751,EXPLORACION!$A$2:$P$529,15,FALSE)</f>
        <v>4960681.6030000001</v>
      </c>
      <c r="BV751" s="135">
        <f>VLOOKUP(D751,EXPLORACION!$A$2:$P$529,16,FALSE)</f>
        <v>2171537.7196999998</v>
      </c>
    </row>
    <row r="752" spans="1:74" s="123" customFormat="1" hidden="1">
      <c r="A752" s="130" t="str">
        <f t="shared" si="156"/>
        <v>IAF25P2E8M14.5</v>
      </c>
      <c r="B752" s="130" t="str">
        <f t="shared" si="157"/>
        <v>IAF25P2E14.2</v>
      </c>
      <c r="C752" s="130" t="str">
        <f t="shared" si="158"/>
        <v>IAF25P2M14.5</v>
      </c>
      <c r="D752" s="130" t="str">
        <f t="shared" si="159"/>
        <v>IAF25P2</v>
      </c>
      <c r="E752" s="130" t="str">
        <f t="shared" si="160"/>
        <v>IAF25</v>
      </c>
      <c r="F752" s="111" t="s">
        <v>1342</v>
      </c>
      <c r="G752" s="111">
        <v>25</v>
      </c>
      <c r="H752" s="111">
        <v>2</v>
      </c>
      <c r="I752" s="111" t="s">
        <v>8</v>
      </c>
      <c r="J752" s="111">
        <v>8</v>
      </c>
      <c r="K752" s="111">
        <f t="shared" si="162"/>
        <v>19</v>
      </c>
      <c r="L752" s="111" t="s">
        <v>221</v>
      </c>
      <c r="M752" s="137">
        <f t="shared" si="161"/>
        <v>14.2</v>
      </c>
      <c r="N752" s="133">
        <f t="shared" si="154"/>
        <v>14.8</v>
      </c>
      <c r="O752" s="137">
        <v>14.5</v>
      </c>
      <c r="P752" s="141" t="s">
        <v>284</v>
      </c>
      <c r="Q752" s="237"/>
      <c r="R752" s="111"/>
      <c r="S752" s="111"/>
      <c r="T752" s="111"/>
      <c r="U752" s="188">
        <v>2</v>
      </c>
      <c r="V752" s="143">
        <v>1.6</v>
      </c>
      <c r="W752" s="194"/>
      <c r="X752" s="143"/>
      <c r="Y752" s="143"/>
      <c r="Z752" s="143"/>
      <c r="AA752" s="143"/>
      <c r="AB752" s="143"/>
      <c r="AC752" s="143"/>
      <c r="AD752" s="143"/>
      <c r="AE752" s="143"/>
      <c r="AF752" s="143"/>
      <c r="AG752" s="143"/>
      <c r="AH752" s="143"/>
      <c r="AI752" s="143"/>
      <c r="AJ752" s="143"/>
      <c r="AK752" s="143"/>
      <c r="AL752" s="143"/>
      <c r="AM752" s="143"/>
      <c r="AN752" s="143"/>
      <c r="AO752" s="143"/>
      <c r="AP752" s="194">
        <v>0</v>
      </c>
      <c r="AQ752" s="188">
        <v>4.8</v>
      </c>
      <c r="AR752" s="188">
        <v>95.2</v>
      </c>
      <c r="AS752" s="143"/>
      <c r="AT752" s="143"/>
      <c r="AU752" s="143"/>
      <c r="AV752" s="143"/>
      <c r="AW752" s="188">
        <v>2.4700000000000002</v>
      </c>
      <c r="AX752" s="111"/>
      <c r="AY752" s="194"/>
      <c r="AZ752" s="143"/>
      <c r="BA752" s="143"/>
      <c r="BB752" s="143"/>
      <c r="BC752" s="143"/>
      <c r="BD752" s="143"/>
      <c r="BE752" s="194"/>
      <c r="BF752" s="143"/>
      <c r="BG752" s="143"/>
      <c r="BH752" s="143"/>
      <c r="BI752" s="111"/>
      <c r="BJ752" s="143"/>
      <c r="BK752" s="143"/>
      <c r="BL752" s="143"/>
      <c r="BM752" s="143"/>
      <c r="BN752" s="143"/>
      <c r="BO752" s="143"/>
      <c r="BP752" s="143"/>
      <c r="BQ752" s="143"/>
      <c r="BR752" s="143"/>
      <c r="BS752" s="143"/>
      <c r="BT752" s="143"/>
      <c r="BU752" s="135">
        <f>VLOOKUP(D752,EXPLORACION!$A$2:$P$529,15,FALSE)</f>
        <v>4960681.6030000001</v>
      </c>
      <c r="BV752" s="135">
        <f>VLOOKUP(D752,EXPLORACION!$A$2:$P$529,16,FALSE)</f>
        <v>2171537.7196999998</v>
      </c>
    </row>
    <row r="753" spans="1:74" s="123" customFormat="1" hidden="1">
      <c r="A753" s="130" t="str">
        <f t="shared" si="156"/>
        <v>IAF25P2E8M15.5</v>
      </c>
      <c r="B753" s="130" t="str">
        <f t="shared" si="157"/>
        <v>IAF25P2E15.2</v>
      </c>
      <c r="C753" s="130" t="str">
        <f t="shared" si="158"/>
        <v>IAF25P2M15.5</v>
      </c>
      <c r="D753" s="130" t="str">
        <f t="shared" si="159"/>
        <v>IAF25P2</v>
      </c>
      <c r="E753" s="130" t="str">
        <f t="shared" si="160"/>
        <v>IAF25</v>
      </c>
      <c r="F753" s="111" t="s">
        <v>1342</v>
      </c>
      <c r="G753" s="111">
        <v>25</v>
      </c>
      <c r="H753" s="111">
        <v>2</v>
      </c>
      <c r="I753" s="111" t="s">
        <v>8</v>
      </c>
      <c r="J753" s="111">
        <v>8</v>
      </c>
      <c r="K753" s="111">
        <f t="shared" si="162"/>
        <v>20</v>
      </c>
      <c r="L753" s="111" t="s">
        <v>221</v>
      </c>
      <c r="M753" s="137">
        <f t="shared" si="161"/>
        <v>15.2</v>
      </c>
      <c r="N753" s="133">
        <f t="shared" si="154"/>
        <v>15.8</v>
      </c>
      <c r="O753" s="137">
        <v>15.5</v>
      </c>
      <c r="P753" s="141" t="s">
        <v>284</v>
      </c>
      <c r="Q753" s="237">
        <v>20.399999999999999</v>
      </c>
      <c r="R753" s="111">
        <v>46.1</v>
      </c>
      <c r="S753" s="111">
        <v>25.5</v>
      </c>
      <c r="T753" s="111"/>
      <c r="U753" s="188"/>
      <c r="V753" s="143"/>
      <c r="W753" s="194"/>
      <c r="X753" s="143"/>
      <c r="Y753" s="143"/>
      <c r="Z753" s="143"/>
      <c r="AA753" s="143"/>
      <c r="AB753" s="143"/>
      <c r="AC753" s="143"/>
      <c r="AD753" s="143"/>
      <c r="AE753" s="143"/>
      <c r="AF753" s="143"/>
      <c r="AG753" s="143"/>
      <c r="AH753" s="143"/>
      <c r="AI753" s="143"/>
      <c r="AJ753" s="143"/>
      <c r="AK753" s="143"/>
      <c r="AL753" s="143"/>
      <c r="AM753" s="143"/>
      <c r="AN753" s="143"/>
      <c r="AO753" s="143"/>
      <c r="AP753" s="194"/>
      <c r="AQ753" s="188"/>
      <c r="AR753" s="188"/>
      <c r="AS753" s="143"/>
      <c r="AT753" s="143"/>
      <c r="AU753" s="143"/>
      <c r="AV753" s="143"/>
      <c r="AW753" s="188"/>
      <c r="AX753" s="111"/>
      <c r="AY753" s="194"/>
      <c r="AZ753" s="143"/>
      <c r="BA753" s="143"/>
      <c r="BB753" s="143"/>
      <c r="BC753" s="143"/>
      <c r="BD753" s="143"/>
      <c r="BE753" s="194"/>
      <c r="BF753" s="143"/>
      <c r="BG753" s="143"/>
      <c r="BH753" s="143"/>
      <c r="BI753" s="111"/>
      <c r="BJ753" s="143"/>
      <c r="BK753" s="143"/>
      <c r="BL753" s="143"/>
      <c r="BM753" s="143"/>
      <c r="BN753" s="143"/>
      <c r="BO753" s="143"/>
      <c r="BP753" s="143"/>
      <c r="BQ753" s="143"/>
      <c r="BR753" s="143"/>
      <c r="BS753" s="143"/>
      <c r="BT753" s="143"/>
      <c r="BU753" s="135">
        <f>VLOOKUP(D753,EXPLORACION!$A$2:$P$529,15,FALSE)</f>
        <v>4960681.6030000001</v>
      </c>
      <c r="BV753" s="135">
        <f>VLOOKUP(D753,EXPLORACION!$A$2:$P$529,16,FALSE)</f>
        <v>2171537.7196999998</v>
      </c>
    </row>
    <row r="754" spans="1:74" s="123" customFormat="1" hidden="1">
      <c r="A754" s="130" t="str">
        <f t="shared" si="156"/>
        <v>IAF25P2E8M16.2</v>
      </c>
      <c r="B754" s="130" t="str">
        <f t="shared" si="157"/>
        <v>IAF25P2E15.9</v>
      </c>
      <c r="C754" s="130" t="str">
        <f t="shared" si="158"/>
        <v>IAF25P2M16.2</v>
      </c>
      <c r="D754" s="130" t="str">
        <f t="shared" si="159"/>
        <v>IAF25P2</v>
      </c>
      <c r="E754" s="130" t="str">
        <f t="shared" si="160"/>
        <v>IAF25</v>
      </c>
      <c r="F754" s="111" t="s">
        <v>1342</v>
      </c>
      <c r="G754" s="111">
        <v>25</v>
      </c>
      <c r="H754" s="111">
        <v>2</v>
      </c>
      <c r="I754" s="111" t="s">
        <v>8</v>
      </c>
      <c r="J754" s="111">
        <v>8</v>
      </c>
      <c r="K754" s="111">
        <f t="shared" si="162"/>
        <v>21</v>
      </c>
      <c r="L754" s="111" t="s">
        <v>221</v>
      </c>
      <c r="M754" s="137">
        <f t="shared" si="161"/>
        <v>15.899999999999999</v>
      </c>
      <c r="N754" s="133">
        <f t="shared" si="154"/>
        <v>16.5</v>
      </c>
      <c r="O754" s="137">
        <v>16.2</v>
      </c>
      <c r="P754" s="141" t="s">
        <v>284</v>
      </c>
      <c r="Q754" s="237"/>
      <c r="R754" s="111"/>
      <c r="S754" s="111"/>
      <c r="T754" s="111"/>
      <c r="U754" s="188"/>
      <c r="V754" s="143"/>
      <c r="W754" s="194"/>
      <c r="X754" s="143"/>
      <c r="Y754" s="143"/>
      <c r="Z754" s="143"/>
      <c r="AA754" s="143"/>
      <c r="AB754" s="143"/>
      <c r="AC754" s="143"/>
      <c r="AD754" s="143"/>
      <c r="AE754" s="143"/>
      <c r="AF754" s="143"/>
      <c r="AG754" s="143"/>
      <c r="AH754" s="143"/>
      <c r="AI754" s="143"/>
      <c r="AJ754" s="143"/>
      <c r="AK754" s="143"/>
      <c r="AL754" s="143"/>
      <c r="AM754" s="143"/>
      <c r="AN754" s="143"/>
      <c r="AO754" s="143"/>
      <c r="AP754" s="194">
        <v>0</v>
      </c>
      <c r="AQ754" s="188">
        <v>1.7</v>
      </c>
      <c r="AR754" s="188">
        <v>98.3</v>
      </c>
      <c r="AS754" s="143"/>
      <c r="AT754" s="143"/>
      <c r="AU754" s="143"/>
      <c r="AV754" s="143"/>
      <c r="AW754" s="188"/>
      <c r="AX754" s="111"/>
      <c r="AY754" s="194"/>
      <c r="AZ754" s="143"/>
      <c r="BA754" s="143"/>
      <c r="BB754" s="143"/>
      <c r="BC754" s="143"/>
      <c r="BD754" s="143"/>
      <c r="BE754" s="194"/>
      <c r="BF754" s="143"/>
      <c r="BG754" s="143"/>
      <c r="BH754" s="143"/>
      <c r="BI754" s="111"/>
      <c r="BJ754" s="143"/>
      <c r="BK754" s="143"/>
      <c r="BL754" s="143"/>
      <c r="BM754" s="143"/>
      <c r="BN754" s="143"/>
      <c r="BO754" s="143"/>
      <c r="BP754" s="143"/>
      <c r="BQ754" s="143"/>
      <c r="BR754" s="143"/>
      <c r="BS754" s="143"/>
      <c r="BT754" s="143"/>
      <c r="BU754" s="135">
        <f>VLOOKUP(D754,EXPLORACION!$A$2:$P$529,15,FALSE)</f>
        <v>4960681.6030000001</v>
      </c>
      <c r="BV754" s="135">
        <f>VLOOKUP(D754,EXPLORACION!$A$2:$P$529,16,FALSE)</f>
        <v>2171537.7196999998</v>
      </c>
    </row>
    <row r="755" spans="1:74" s="123" customFormat="1" hidden="1">
      <c r="A755" s="130" t="str">
        <f t="shared" si="156"/>
        <v>IAF25P2E9M17</v>
      </c>
      <c r="B755" s="130" t="str">
        <f t="shared" si="157"/>
        <v>IAF25P2E16.7</v>
      </c>
      <c r="C755" s="130" t="str">
        <f t="shared" si="158"/>
        <v>IAF25P2M17</v>
      </c>
      <c r="D755" s="130" t="str">
        <f t="shared" si="159"/>
        <v>IAF25P2</v>
      </c>
      <c r="E755" s="130" t="str">
        <f t="shared" si="160"/>
        <v>IAF25</v>
      </c>
      <c r="F755" s="111" t="s">
        <v>1342</v>
      </c>
      <c r="G755" s="111">
        <v>25</v>
      </c>
      <c r="H755" s="111">
        <v>2</v>
      </c>
      <c r="I755" s="111" t="s">
        <v>8</v>
      </c>
      <c r="J755" s="111">
        <v>9</v>
      </c>
      <c r="K755" s="111">
        <f t="shared" si="162"/>
        <v>22</v>
      </c>
      <c r="L755" s="111" t="s">
        <v>221</v>
      </c>
      <c r="M755" s="137">
        <f t="shared" si="161"/>
        <v>16.7</v>
      </c>
      <c r="N755" s="133">
        <f t="shared" si="154"/>
        <v>17.3</v>
      </c>
      <c r="O755" s="137">
        <v>17</v>
      </c>
      <c r="P755" s="141" t="s">
        <v>284</v>
      </c>
      <c r="Q755" s="237">
        <v>17</v>
      </c>
      <c r="R755" s="111">
        <v>48.5</v>
      </c>
      <c r="S755" s="111">
        <v>25.4</v>
      </c>
      <c r="T755" s="111"/>
      <c r="U755" s="188"/>
      <c r="V755" s="143"/>
      <c r="W755" s="194"/>
      <c r="X755" s="143"/>
      <c r="Y755" s="143"/>
      <c r="Z755" s="143"/>
      <c r="AA755" s="143"/>
      <c r="AB755" s="143"/>
      <c r="AC755" s="143"/>
      <c r="AD755" s="143"/>
      <c r="AE755" s="143"/>
      <c r="AF755" s="143"/>
      <c r="AG755" s="143"/>
      <c r="AH755" s="143"/>
      <c r="AI755" s="143"/>
      <c r="AJ755" s="143"/>
      <c r="AK755" s="143"/>
      <c r="AL755" s="143"/>
      <c r="AM755" s="143"/>
      <c r="AN755" s="143"/>
      <c r="AO755" s="143"/>
      <c r="AP755" s="194"/>
      <c r="AQ755" s="188"/>
      <c r="AR755" s="188"/>
      <c r="AS755" s="143"/>
      <c r="AT755" s="143"/>
      <c r="AU755" s="143"/>
      <c r="AV755" s="143"/>
      <c r="AW755" s="188"/>
      <c r="AX755" s="111"/>
      <c r="AY755" s="194"/>
      <c r="AZ755" s="143"/>
      <c r="BA755" s="143"/>
      <c r="BB755" s="143"/>
      <c r="BC755" s="143"/>
      <c r="BD755" s="143"/>
      <c r="BE755" s="194"/>
      <c r="BF755" s="143"/>
      <c r="BG755" s="143"/>
      <c r="BH755" s="143"/>
      <c r="BI755" s="111"/>
      <c r="BJ755" s="143"/>
      <c r="BK755" s="143"/>
      <c r="BL755" s="143"/>
      <c r="BM755" s="143"/>
      <c r="BN755" s="143"/>
      <c r="BO755" s="143"/>
      <c r="BP755" s="143"/>
      <c r="BQ755" s="143"/>
      <c r="BR755" s="143"/>
      <c r="BS755" s="143"/>
      <c r="BT755" s="143"/>
      <c r="BU755" s="135">
        <f>VLOOKUP(D755,EXPLORACION!$A$2:$P$529,15,FALSE)</f>
        <v>4960681.6030000001</v>
      </c>
      <c r="BV755" s="135">
        <f>VLOOKUP(D755,EXPLORACION!$A$2:$P$529,16,FALSE)</f>
        <v>2171537.7196999998</v>
      </c>
    </row>
    <row r="756" spans="1:74" s="123" customFormat="1" hidden="1">
      <c r="A756" s="130" t="str">
        <f t="shared" si="156"/>
        <v>IAF25P2E9M17.7</v>
      </c>
      <c r="B756" s="130" t="str">
        <f t="shared" si="157"/>
        <v>IAF25P2E17.4</v>
      </c>
      <c r="C756" s="130" t="str">
        <f t="shared" si="158"/>
        <v>IAF25P2M17.7</v>
      </c>
      <c r="D756" s="130" t="str">
        <f t="shared" si="159"/>
        <v>IAF25P2</v>
      </c>
      <c r="E756" s="130" t="str">
        <f t="shared" si="160"/>
        <v>IAF25</v>
      </c>
      <c r="F756" s="111" t="s">
        <v>1342</v>
      </c>
      <c r="G756" s="111">
        <v>25</v>
      </c>
      <c r="H756" s="111">
        <v>2</v>
      </c>
      <c r="I756" s="111" t="s">
        <v>8</v>
      </c>
      <c r="J756" s="111">
        <v>9</v>
      </c>
      <c r="K756" s="111">
        <f t="shared" si="162"/>
        <v>23</v>
      </c>
      <c r="L756" s="111" t="s">
        <v>221</v>
      </c>
      <c r="M756" s="137">
        <f t="shared" si="161"/>
        <v>17.399999999999999</v>
      </c>
      <c r="N756" s="133">
        <f t="shared" si="154"/>
        <v>18</v>
      </c>
      <c r="O756" s="137">
        <v>17.7</v>
      </c>
      <c r="P756" s="141" t="s">
        <v>284</v>
      </c>
      <c r="Q756" s="237"/>
      <c r="R756" s="111"/>
      <c r="S756" s="111"/>
      <c r="T756" s="111"/>
      <c r="U756" s="188"/>
      <c r="V756" s="143"/>
      <c r="W756" s="194"/>
      <c r="X756" s="143"/>
      <c r="Y756" s="143"/>
      <c r="Z756" s="143"/>
      <c r="AA756" s="143"/>
      <c r="AB756" s="143"/>
      <c r="AC756" s="143"/>
      <c r="AD756" s="143"/>
      <c r="AE756" s="143"/>
      <c r="AF756" s="143"/>
      <c r="AG756" s="143"/>
      <c r="AH756" s="143"/>
      <c r="AI756" s="143"/>
      <c r="AJ756" s="143"/>
      <c r="AK756" s="143"/>
      <c r="AL756" s="143"/>
      <c r="AM756" s="143"/>
      <c r="AN756" s="143"/>
      <c r="AO756" s="143"/>
      <c r="AP756" s="194">
        <v>0</v>
      </c>
      <c r="AQ756" s="188">
        <v>3.8</v>
      </c>
      <c r="AR756" s="188">
        <v>96.2</v>
      </c>
      <c r="AS756" s="143"/>
      <c r="AT756" s="143"/>
      <c r="AU756" s="143"/>
      <c r="AV756" s="143"/>
      <c r="AW756" s="188"/>
      <c r="AX756" s="111"/>
      <c r="AY756" s="194"/>
      <c r="AZ756" s="143"/>
      <c r="BA756" s="143"/>
      <c r="BB756" s="143"/>
      <c r="BC756" s="143"/>
      <c r="BD756" s="143"/>
      <c r="BE756" s="194"/>
      <c r="BF756" s="143"/>
      <c r="BG756" s="143"/>
      <c r="BH756" s="143"/>
      <c r="BI756" s="111"/>
      <c r="BJ756" s="143"/>
      <c r="BK756" s="143"/>
      <c r="BL756" s="143"/>
      <c r="BM756" s="143"/>
      <c r="BN756" s="143"/>
      <c r="BO756" s="143"/>
      <c r="BP756" s="143"/>
      <c r="BQ756" s="143"/>
      <c r="BR756" s="143"/>
      <c r="BS756" s="143"/>
      <c r="BT756" s="143"/>
      <c r="BU756" s="135">
        <f>VLOOKUP(D756,EXPLORACION!$A$2:$P$529,15,FALSE)</f>
        <v>4960681.6030000001</v>
      </c>
      <c r="BV756" s="135">
        <f>VLOOKUP(D756,EXPLORACION!$A$2:$P$529,16,FALSE)</f>
        <v>2171537.7196999998</v>
      </c>
    </row>
    <row r="757" spans="1:74" s="123" customFormat="1" hidden="1">
      <c r="A757" s="130" t="str">
        <f t="shared" ref="A757:A779" si="163">CONCATENATE(F757,G757,I757,H757,"E",J757,"M",O757)</f>
        <v>SCE26P1E1M0.75</v>
      </c>
      <c r="B757" s="130" t="str">
        <f t="shared" ref="B757:B779" si="164">CONCATENATE(F757,G757,I757,H757,"E",M757)</f>
        <v>SCE26P1E0.5</v>
      </c>
      <c r="C757" s="130" t="str">
        <f t="shared" ref="C757:C779" si="165">CONCATENATE(F757,G757,I757,H757,"M",O757)</f>
        <v>SCE26P1M0.75</v>
      </c>
      <c r="D757" s="130" t="str">
        <f t="shared" ref="D757:D779" si="166">CONCATENATE(F757,G757,I757,H757)</f>
        <v>SCE26P1</v>
      </c>
      <c r="E757" s="130" t="str">
        <f t="shared" ref="E757:E779" si="167">CONCATENATE(F757,G757)</f>
        <v>SCE26</v>
      </c>
      <c r="F757" s="111" t="s">
        <v>1363</v>
      </c>
      <c r="G757" s="111">
        <v>26</v>
      </c>
      <c r="H757" s="111">
        <v>1</v>
      </c>
      <c r="I757" s="111" t="s">
        <v>8</v>
      </c>
      <c r="J757" s="111">
        <v>1</v>
      </c>
      <c r="K757" s="111">
        <v>1</v>
      </c>
      <c r="L757" s="111" t="s">
        <v>221</v>
      </c>
      <c r="M757" s="137">
        <v>0.5</v>
      </c>
      <c r="N757" s="133">
        <v>1</v>
      </c>
      <c r="O757" s="137">
        <f>AVERAGE(M757:N757)</f>
        <v>0.75</v>
      </c>
      <c r="P757" s="141"/>
      <c r="Q757" s="237">
        <v>17</v>
      </c>
      <c r="R757" s="111"/>
      <c r="S757" s="111"/>
      <c r="T757" s="111"/>
      <c r="U757" s="188"/>
      <c r="V757" s="143"/>
      <c r="W757" s="194"/>
      <c r="X757" s="143"/>
      <c r="Y757" s="143"/>
      <c r="Z757" s="143"/>
      <c r="AA757" s="143"/>
      <c r="AB757" s="143"/>
      <c r="AC757" s="143"/>
      <c r="AD757" s="143"/>
      <c r="AE757" s="143"/>
      <c r="AF757" s="143"/>
      <c r="AG757" s="143"/>
      <c r="AH757" s="143"/>
      <c r="AI757" s="143"/>
      <c r="AJ757" s="143"/>
      <c r="AK757" s="143"/>
      <c r="AL757" s="143"/>
      <c r="AM757" s="143"/>
      <c r="AN757" s="143"/>
      <c r="AO757" s="143"/>
      <c r="AP757" s="194"/>
      <c r="AQ757" s="188"/>
      <c r="AR757" s="188"/>
      <c r="AS757" s="143"/>
      <c r="AT757" s="143"/>
      <c r="AU757" s="143"/>
      <c r="AV757" s="143"/>
      <c r="AW757" s="188"/>
      <c r="AX757" s="111"/>
      <c r="AY757" s="194"/>
      <c r="AZ757" s="143"/>
      <c r="BA757" s="143"/>
      <c r="BB757" s="143"/>
      <c r="BC757" s="143"/>
      <c r="BD757" s="143"/>
      <c r="BE757" s="194"/>
      <c r="BF757" s="143"/>
      <c r="BG757" s="143"/>
      <c r="BH757" s="143"/>
      <c r="BI757" s="111"/>
      <c r="BJ757" s="143"/>
      <c r="BK757" s="143"/>
      <c r="BL757" s="143"/>
      <c r="BM757" s="143"/>
      <c r="BN757" s="143"/>
      <c r="BO757" s="143"/>
      <c r="BP757" s="143"/>
      <c r="BQ757" s="143"/>
      <c r="BR757" s="143"/>
      <c r="BS757" s="143"/>
      <c r="BT757" s="143"/>
      <c r="BU757" s="135">
        <f>VLOOKUP(D757,EXPLORACION!$A$2:$P$529,15,FALSE)</f>
        <v>4961594.6151000001</v>
      </c>
      <c r="BV757" s="135">
        <f>VLOOKUP(D757,EXPLORACION!$A$2:$P$529,16,FALSE)</f>
        <v>2170889.5361000001</v>
      </c>
    </row>
    <row r="758" spans="1:74" s="123" customFormat="1" hidden="1">
      <c r="A758" s="130" t="str">
        <f t="shared" si="163"/>
        <v>SCE26P1E2M1.75</v>
      </c>
      <c r="B758" s="130" t="str">
        <f t="shared" si="164"/>
        <v>SCE26P1E1.5</v>
      </c>
      <c r="C758" s="130" t="str">
        <f t="shared" si="165"/>
        <v>SCE26P1M1.75</v>
      </c>
      <c r="D758" s="130" t="str">
        <f t="shared" si="166"/>
        <v>SCE26P1</v>
      </c>
      <c r="E758" s="130" t="str">
        <f t="shared" si="167"/>
        <v>SCE26</v>
      </c>
      <c r="F758" s="111" t="s">
        <v>1363</v>
      </c>
      <c r="G758" s="111">
        <v>26</v>
      </c>
      <c r="H758" s="111">
        <v>1</v>
      </c>
      <c r="I758" s="111" t="s">
        <v>8</v>
      </c>
      <c r="J758" s="111">
        <v>2</v>
      </c>
      <c r="K758" s="111">
        <f>K757+1</f>
        <v>2</v>
      </c>
      <c r="L758" s="111" t="s">
        <v>512</v>
      </c>
      <c r="M758" s="137">
        <v>1.5</v>
      </c>
      <c r="N758" s="133">
        <v>2</v>
      </c>
      <c r="O758" s="137">
        <f t="shared" ref="O758:O807" si="168">AVERAGE(M758:N758)</f>
        <v>1.75</v>
      </c>
      <c r="P758" s="141"/>
      <c r="Q758" s="237">
        <v>23</v>
      </c>
      <c r="R758" s="111"/>
      <c r="S758" s="111"/>
      <c r="T758" s="111"/>
      <c r="U758" s="188"/>
      <c r="V758" s="143"/>
      <c r="W758" s="194"/>
      <c r="X758" s="143"/>
      <c r="Y758" s="143"/>
      <c r="Z758" s="143"/>
      <c r="AA758" s="143"/>
      <c r="AB758" s="143"/>
      <c r="AC758" s="143"/>
      <c r="AD758" s="143"/>
      <c r="AE758" s="143"/>
      <c r="AF758" s="143"/>
      <c r="AG758" s="143"/>
      <c r="AH758" s="143"/>
      <c r="AI758" s="143"/>
      <c r="AJ758" s="143"/>
      <c r="AK758" s="143"/>
      <c r="AL758" s="143"/>
      <c r="AM758" s="143"/>
      <c r="AN758" s="143"/>
      <c r="AO758" s="143"/>
      <c r="AP758" s="194"/>
      <c r="AQ758" s="188"/>
      <c r="AR758" s="188"/>
      <c r="AS758" s="143"/>
      <c r="AT758" s="143"/>
      <c r="AU758" s="143"/>
      <c r="AV758" s="143"/>
      <c r="AW758" s="188">
        <v>8.8699999999999992</v>
      </c>
      <c r="AX758" s="111"/>
      <c r="AY758" s="194"/>
      <c r="AZ758" s="143"/>
      <c r="BA758" s="143"/>
      <c r="BB758" s="143"/>
      <c r="BC758" s="143"/>
      <c r="BD758" s="143"/>
      <c r="BE758" s="194"/>
      <c r="BF758" s="143"/>
      <c r="BG758" s="143"/>
      <c r="BH758" s="143"/>
      <c r="BI758" s="111"/>
      <c r="BJ758" s="143"/>
      <c r="BK758" s="143"/>
      <c r="BL758" s="143"/>
      <c r="BM758" s="143"/>
      <c r="BN758" s="143"/>
      <c r="BO758" s="143"/>
      <c r="BP758" s="143"/>
      <c r="BQ758" s="143"/>
      <c r="BR758" s="143"/>
      <c r="BS758" s="143"/>
      <c r="BT758" s="143"/>
      <c r="BU758" s="135">
        <f>VLOOKUP(D758,EXPLORACION!$A$2:$P$529,15,FALSE)</f>
        <v>4961594.6151000001</v>
      </c>
      <c r="BV758" s="135">
        <f>VLOOKUP(D758,EXPLORACION!$A$2:$P$529,16,FALSE)</f>
        <v>2170889.5361000001</v>
      </c>
    </row>
    <row r="759" spans="1:74" s="123" customFormat="1" hidden="1">
      <c r="A759" s="130" t="str">
        <f t="shared" si="163"/>
        <v>SCE26P1E2M2.25</v>
      </c>
      <c r="B759" s="130" t="str">
        <f t="shared" si="164"/>
        <v>SCE26P1E2</v>
      </c>
      <c r="C759" s="130" t="str">
        <f t="shared" si="165"/>
        <v>SCE26P1M2.25</v>
      </c>
      <c r="D759" s="130" t="str">
        <f t="shared" si="166"/>
        <v>SCE26P1</v>
      </c>
      <c r="E759" s="130" t="str">
        <f t="shared" si="167"/>
        <v>SCE26</v>
      </c>
      <c r="F759" s="111" t="s">
        <v>1363</v>
      </c>
      <c r="G759" s="111">
        <v>26</v>
      </c>
      <c r="H759" s="111">
        <v>1</v>
      </c>
      <c r="I759" s="111" t="s">
        <v>8</v>
      </c>
      <c r="J759" s="111">
        <v>2</v>
      </c>
      <c r="K759" s="111">
        <f t="shared" ref="K759:K779" si="169">K758+1</f>
        <v>3</v>
      </c>
      <c r="L759" s="111" t="s">
        <v>512</v>
      </c>
      <c r="M759" s="137">
        <v>2</v>
      </c>
      <c r="N759" s="133">
        <v>2.5</v>
      </c>
      <c r="O759" s="137">
        <f t="shared" si="168"/>
        <v>2.25</v>
      </c>
      <c r="P759" s="141"/>
      <c r="Q759" s="237">
        <v>23</v>
      </c>
      <c r="R759" s="111"/>
      <c r="S759" s="111"/>
      <c r="T759" s="111"/>
      <c r="U759" s="188"/>
      <c r="V759" s="143"/>
      <c r="W759" s="194"/>
      <c r="X759" s="143"/>
      <c r="Y759" s="143"/>
      <c r="Z759" s="143"/>
      <c r="AA759" s="143"/>
      <c r="AB759" s="143"/>
      <c r="AC759" s="143"/>
      <c r="AD759" s="143"/>
      <c r="AE759" s="143"/>
      <c r="AF759" s="143"/>
      <c r="AG759" s="143"/>
      <c r="AH759" s="143"/>
      <c r="AI759" s="143"/>
      <c r="AJ759" s="143"/>
      <c r="AK759" s="143"/>
      <c r="AL759" s="143"/>
      <c r="AM759" s="143"/>
      <c r="AN759" s="143"/>
      <c r="AO759" s="143"/>
      <c r="AP759" s="194"/>
      <c r="AQ759" s="188"/>
      <c r="AR759" s="188"/>
      <c r="AS759" s="143"/>
      <c r="AT759" s="143"/>
      <c r="AU759" s="143"/>
      <c r="AV759" s="143"/>
      <c r="AW759" s="188"/>
      <c r="AX759" s="111"/>
      <c r="AY759" s="194"/>
      <c r="AZ759" s="143"/>
      <c r="BA759" s="143"/>
      <c r="BB759" s="143"/>
      <c r="BC759" s="143"/>
      <c r="BD759" s="143"/>
      <c r="BE759" s="194"/>
      <c r="BF759" s="143"/>
      <c r="BG759" s="143"/>
      <c r="BH759" s="143"/>
      <c r="BI759" s="111"/>
      <c r="BJ759" s="143"/>
      <c r="BK759" s="143"/>
      <c r="BL759" s="143"/>
      <c r="BM759" s="143"/>
      <c r="BN759" s="143"/>
      <c r="BO759" s="143"/>
      <c r="BP759" s="143"/>
      <c r="BQ759" s="143"/>
      <c r="BR759" s="143"/>
      <c r="BS759" s="143"/>
      <c r="BT759" s="143"/>
      <c r="BU759" s="135">
        <f>VLOOKUP(D759,EXPLORACION!$A$2:$P$529,15,FALSE)</f>
        <v>4961594.6151000001</v>
      </c>
      <c r="BV759" s="135">
        <f>VLOOKUP(D759,EXPLORACION!$A$2:$P$529,16,FALSE)</f>
        <v>2170889.5361000001</v>
      </c>
    </row>
    <row r="760" spans="1:74" s="123" customFormat="1" hidden="1">
      <c r="A760" s="130" t="str">
        <f t="shared" si="163"/>
        <v>SCE26P1E2M3.25</v>
      </c>
      <c r="B760" s="130" t="str">
        <f t="shared" si="164"/>
        <v>SCE26P1E3</v>
      </c>
      <c r="C760" s="130" t="str">
        <f t="shared" si="165"/>
        <v>SCE26P1M3.25</v>
      </c>
      <c r="D760" s="130" t="str">
        <f t="shared" si="166"/>
        <v>SCE26P1</v>
      </c>
      <c r="E760" s="130" t="str">
        <f t="shared" si="167"/>
        <v>SCE26</v>
      </c>
      <c r="F760" s="111" t="s">
        <v>1363</v>
      </c>
      <c r="G760" s="111">
        <v>26</v>
      </c>
      <c r="H760" s="111">
        <v>1</v>
      </c>
      <c r="I760" s="111" t="s">
        <v>8</v>
      </c>
      <c r="J760" s="111">
        <v>2</v>
      </c>
      <c r="K760" s="111">
        <f t="shared" si="169"/>
        <v>4</v>
      </c>
      <c r="L760" s="111" t="s">
        <v>221</v>
      </c>
      <c r="M760" s="137">
        <v>3</v>
      </c>
      <c r="N760" s="133">
        <v>3.5</v>
      </c>
      <c r="O760" s="137">
        <f t="shared" si="168"/>
        <v>3.25</v>
      </c>
      <c r="P760" s="141"/>
      <c r="Q760" s="237">
        <v>20</v>
      </c>
      <c r="R760" s="111"/>
      <c r="S760" s="111"/>
      <c r="T760" s="111"/>
      <c r="U760" s="188"/>
      <c r="V760" s="143"/>
      <c r="W760" s="194"/>
      <c r="X760" s="143"/>
      <c r="Y760" s="143"/>
      <c r="Z760" s="143"/>
      <c r="AA760" s="143"/>
      <c r="AB760" s="143"/>
      <c r="AC760" s="143"/>
      <c r="AD760" s="143"/>
      <c r="AE760" s="143"/>
      <c r="AF760" s="143"/>
      <c r="AG760" s="143"/>
      <c r="AH760" s="143"/>
      <c r="AI760" s="143"/>
      <c r="AJ760" s="143"/>
      <c r="AK760" s="143"/>
      <c r="AL760" s="143"/>
      <c r="AM760" s="143"/>
      <c r="AN760" s="143"/>
      <c r="AO760" s="143"/>
      <c r="AP760" s="194"/>
      <c r="AQ760" s="188"/>
      <c r="AR760" s="188"/>
      <c r="AS760" s="143"/>
      <c r="AT760" s="143"/>
      <c r="AU760" s="143"/>
      <c r="AV760" s="143"/>
      <c r="AW760" s="188">
        <v>8.4</v>
      </c>
      <c r="AX760" s="111"/>
      <c r="AY760" s="194"/>
      <c r="AZ760" s="143"/>
      <c r="BA760" s="143"/>
      <c r="BB760" s="143"/>
      <c r="BC760" s="143"/>
      <c r="BD760" s="143"/>
      <c r="BE760" s="194"/>
      <c r="BF760" s="143"/>
      <c r="BG760" s="143"/>
      <c r="BH760" s="143"/>
      <c r="BI760" s="111"/>
      <c r="BJ760" s="143"/>
      <c r="BK760" s="143"/>
      <c r="BL760" s="143"/>
      <c r="BM760" s="143"/>
      <c r="BN760" s="143"/>
      <c r="BO760" s="143"/>
      <c r="BP760" s="143"/>
      <c r="BQ760" s="143"/>
      <c r="BR760" s="143"/>
      <c r="BS760" s="143"/>
      <c r="BT760" s="143"/>
      <c r="BU760" s="135">
        <f>VLOOKUP(D760,EXPLORACION!$A$2:$P$529,15,FALSE)</f>
        <v>4961594.6151000001</v>
      </c>
      <c r="BV760" s="135">
        <f>VLOOKUP(D760,EXPLORACION!$A$2:$P$529,16,FALSE)</f>
        <v>2170889.5361000001</v>
      </c>
    </row>
    <row r="761" spans="1:74" s="123" customFormat="1" hidden="1">
      <c r="A761" s="130" t="str">
        <f t="shared" si="163"/>
        <v>SCE26P1E3M3.75</v>
      </c>
      <c r="B761" s="130" t="str">
        <f t="shared" si="164"/>
        <v>SCE26P1E3.5</v>
      </c>
      <c r="C761" s="130" t="str">
        <f t="shared" si="165"/>
        <v>SCE26P1M3.75</v>
      </c>
      <c r="D761" s="130" t="str">
        <f t="shared" si="166"/>
        <v>SCE26P1</v>
      </c>
      <c r="E761" s="130" t="str">
        <f t="shared" si="167"/>
        <v>SCE26</v>
      </c>
      <c r="F761" s="111" t="s">
        <v>1363</v>
      </c>
      <c r="G761" s="111">
        <v>26</v>
      </c>
      <c r="H761" s="111">
        <v>1</v>
      </c>
      <c r="I761" s="111" t="s">
        <v>8</v>
      </c>
      <c r="J761" s="111">
        <v>3</v>
      </c>
      <c r="K761" s="111">
        <f t="shared" si="169"/>
        <v>5</v>
      </c>
      <c r="L761" s="111" t="s">
        <v>512</v>
      </c>
      <c r="M761" s="137">
        <v>3.5</v>
      </c>
      <c r="N761" s="133">
        <v>4</v>
      </c>
      <c r="O761" s="137">
        <f t="shared" si="168"/>
        <v>3.75</v>
      </c>
      <c r="P761" s="141"/>
      <c r="Q761" s="237">
        <v>17</v>
      </c>
      <c r="R761" s="111"/>
      <c r="S761" s="111"/>
      <c r="T761" s="111"/>
      <c r="U761" s="188"/>
      <c r="V761" s="143"/>
      <c r="W761" s="194"/>
      <c r="X761" s="143"/>
      <c r="Y761" s="143"/>
      <c r="Z761" s="143"/>
      <c r="AA761" s="143"/>
      <c r="AB761" s="143"/>
      <c r="AC761" s="143"/>
      <c r="AD761" s="143"/>
      <c r="AE761" s="143"/>
      <c r="AF761" s="143"/>
      <c r="AG761" s="143"/>
      <c r="AH761" s="143"/>
      <c r="AI761" s="143"/>
      <c r="AJ761" s="143"/>
      <c r="AK761" s="143"/>
      <c r="AL761" s="143"/>
      <c r="AM761" s="143"/>
      <c r="AN761" s="143"/>
      <c r="AO761" s="143"/>
      <c r="AP761" s="194"/>
      <c r="AQ761" s="188"/>
      <c r="AR761" s="188"/>
      <c r="AS761" s="143"/>
      <c r="AT761" s="143"/>
      <c r="AU761" s="143"/>
      <c r="AV761" s="143"/>
      <c r="AW761" s="188"/>
      <c r="AX761" s="111"/>
      <c r="AY761" s="194"/>
      <c r="AZ761" s="143"/>
      <c r="BA761" s="143"/>
      <c r="BB761" s="143"/>
      <c r="BC761" s="143"/>
      <c r="BD761" s="143"/>
      <c r="BE761" s="194"/>
      <c r="BF761" s="143"/>
      <c r="BG761" s="143"/>
      <c r="BH761" s="143"/>
      <c r="BI761" s="111"/>
      <c r="BJ761" s="143"/>
      <c r="BK761" s="143"/>
      <c r="BL761" s="143"/>
      <c r="BM761" s="143"/>
      <c r="BN761" s="143"/>
      <c r="BO761" s="143"/>
      <c r="BP761" s="143"/>
      <c r="BQ761" s="143"/>
      <c r="BR761" s="143"/>
      <c r="BS761" s="143"/>
      <c r="BT761" s="143"/>
      <c r="BU761" s="135">
        <f>VLOOKUP(D761,EXPLORACION!$A$2:$P$529,15,FALSE)</f>
        <v>4961594.6151000001</v>
      </c>
      <c r="BV761" s="135">
        <f>VLOOKUP(D761,EXPLORACION!$A$2:$P$529,16,FALSE)</f>
        <v>2170889.5361000001</v>
      </c>
    </row>
    <row r="762" spans="1:74" s="123" customFormat="1" hidden="1">
      <c r="A762" s="130" t="str">
        <f t="shared" si="163"/>
        <v>SCE26P1E4M5.25</v>
      </c>
      <c r="B762" s="130" t="str">
        <f t="shared" si="164"/>
        <v>SCE26P1E5</v>
      </c>
      <c r="C762" s="130" t="str">
        <f t="shared" si="165"/>
        <v>SCE26P1M5.25</v>
      </c>
      <c r="D762" s="130" t="str">
        <f t="shared" si="166"/>
        <v>SCE26P1</v>
      </c>
      <c r="E762" s="130" t="str">
        <f t="shared" si="167"/>
        <v>SCE26</v>
      </c>
      <c r="F762" s="111" t="s">
        <v>1363</v>
      </c>
      <c r="G762" s="111">
        <v>26</v>
      </c>
      <c r="H762" s="111">
        <v>1</v>
      </c>
      <c r="I762" s="111" t="s">
        <v>8</v>
      </c>
      <c r="J762" s="111">
        <v>4</v>
      </c>
      <c r="K762" s="111">
        <f t="shared" si="169"/>
        <v>6</v>
      </c>
      <c r="L762" s="111" t="s">
        <v>221</v>
      </c>
      <c r="M762" s="137">
        <v>5</v>
      </c>
      <c r="N762" s="133">
        <v>5.5</v>
      </c>
      <c r="O762" s="137">
        <f t="shared" si="168"/>
        <v>5.25</v>
      </c>
      <c r="P762" s="141"/>
      <c r="Q762" s="237">
        <v>21</v>
      </c>
      <c r="R762" s="111"/>
      <c r="S762" s="111"/>
      <c r="T762" s="111"/>
      <c r="U762" s="188"/>
      <c r="V762" s="143"/>
      <c r="W762" s="194"/>
      <c r="X762" s="143"/>
      <c r="Y762" s="143"/>
      <c r="Z762" s="143"/>
      <c r="AA762" s="143"/>
      <c r="AB762" s="143"/>
      <c r="AC762" s="143"/>
      <c r="AD762" s="143"/>
      <c r="AE762" s="143"/>
      <c r="AF762" s="143"/>
      <c r="AG762" s="143"/>
      <c r="AH762" s="143"/>
      <c r="AI762" s="143"/>
      <c r="AJ762" s="143"/>
      <c r="AK762" s="143"/>
      <c r="AL762" s="143"/>
      <c r="AM762" s="143"/>
      <c r="AN762" s="143"/>
      <c r="AO762" s="143"/>
      <c r="AP762" s="194"/>
      <c r="AQ762" s="188"/>
      <c r="AR762" s="188"/>
      <c r="AS762" s="143"/>
      <c r="AT762" s="143"/>
      <c r="AU762" s="143"/>
      <c r="AV762" s="143"/>
      <c r="AW762" s="188">
        <v>5.55</v>
      </c>
      <c r="AX762" s="111"/>
      <c r="AY762" s="194"/>
      <c r="AZ762" s="143"/>
      <c r="BA762" s="143"/>
      <c r="BB762" s="143"/>
      <c r="BC762" s="143"/>
      <c r="BD762" s="143"/>
      <c r="BE762" s="194"/>
      <c r="BF762" s="143"/>
      <c r="BG762" s="143"/>
      <c r="BH762" s="143"/>
      <c r="BI762" s="111"/>
      <c r="BJ762" s="143"/>
      <c r="BK762" s="143"/>
      <c r="BL762" s="143"/>
      <c r="BM762" s="143"/>
      <c r="BN762" s="143"/>
      <c r="BO762" s="143"/>
      <c r="BP762" s="143"/>
      <c r="BQ762" s="143"/>
      <c r="BR762" s="143"/>
      <c r="BS762" s="143"/>
      <c r="BT762" s="143"/>
      <c r="BU762" s="135">
        <f>VLOOKUP(D762,EXPLORACION!$A$2:$P$529,15,FALSE)</f>
        <v>4961594.6151000001</v>
      </c>
      <c r="BV762" s="135">
        <f>VLOOKUP(D762,EXPLORACION!$A$2:$P$529,16,FALSE)</f>
        <v>2170889.5361000001</v>
      </c>
    </row>
    <row r="763" spans="1:74" s="123" customFormat="1" hidden="1">
      <c r="A763" s="130" t="str">
        <f t="shared" si="163"/>
        <v>SCE26P1E5M5.75</v>
      </c>
      <c r="B763" s="130" t="str">
        <f t="shared" si="164"/>
        <v>SCE26P1E5.5</v>
      </c>
      <c r="C763" s="130" t="str">
        <f t="shared" si="165"/>
        <v>SCE26P1M5.75</v>
      </c>
      <c r="D763" s="130" t="str">
        <f t="shared" si="166"/>
        <v>SCE26P1</v>
      </c>
      <c r="E763" s="130" t="str">
        <f t="shared" si="167"/>
        <v>SCE26</v>
      </c>
      <c r="F763" s="111" t="s">
        <v>1363</v>
      </c>
      <c r="G763" s="111">
        <v>26</v>
      </c>
      <c r="H763" s="111">
        <v>1</v>
      </c>
      <c r="I763" s="111" t="s">
        <v>8</v>
      </c>
      <c r="J763" s="111">
        <v>5</v>
      </c>
      <c r="K763" s="111">
        <f t="shared" si="169"/>
        <v>7</v>
      </c>
      <c r="L763" s="111" t="s">
        <v>512</v>
      </c>
      <c r="M763" s="137">
        <v>5.5</v>
      </c>
      <c r="N763" s="133">
        <v>6</v>
      </c>
      <c r="O763" s="137">
        <f t="shared" si="168"/>
        <v>5.75</v>
      </c>
      <c r="P763" s="141"/>
      <c r="Q763" s="237">
        <v>28</v>
      </c>
      <c r="R763" s="111"/>
      <c r="S763" s="111"/>
      <c r="T763" s="111"/>
      <c r="U763" s="188"/>
      <c r="V763" s="143"/>
      <c r="W763" s="194"/>
      <c r="X763" s="143"/>
      <c r="Y763" s="143"/>
      <c r="Z763" s="143"/>
      <c r="AA763" s="143"/>
      <c r="AB763" s="143"/>
      <c r="AC763" s="143"/>
      <c r="AD763" s="143"/>
      <c r="AE763" s="143"/>
      <c r="AF763" s="143"/>
      <c r="AG763" s="143"/>
      <c r="AH763" s="143"/>
      <c r="AI763" s="143"/>
      <c r="AJ763" s="143"/>
      <c r="AK763" s="143"/>
      <c r="AL763" s="143"/>
      <c r="AM763" s="143"/>
      <c r="AN763" s="143"/>
      <c r="AO763" s="143"/>
      <c r="AP763" s="194"/>
      <c r="AQ763" s="188"/>
      <c r="AR763" s="188"/>
      <c r="AS763" s="143"/>
      <c r="AT763" s="143"/>
      <c r="AU763" s="143"/>
      <c r="AV763" s="143"/>
      <c r="AW763" s="188"/>
      <c r="AX763" s="111"/>
      <c r="AY763" s="194"/>
      <c r="AZ763" s="143"/>
      <c r="BA763" s="143"/>
      <c r="BB763" s="143"/>
      <c r="BC763" s="143"/>
      <c r="BD763" s="143"/>
      <c r="BE763" s="194"/>
      <c r="BF763" s="143"/>
      <c r="BG763" s="143"/>
      <c r="BH763" s="143"/>
      <c r="BI763" s="111"/>
      <c r="BJ763" s="143"/>
      <c r="BK763" s="143"/>
      <c r="BL763" s="143"/>
      <c r="BM763" s="143"/>
      <c r="BN763" s="143"/>
      <c r="BO763" s="143"/>
      <c r="BP763" s="143"/>
      <c r="BQ763" s="143"/>
      <c r="BR763" s="143"/>
      <c r="BS763" s="143"/>
      <c r="BT763" s="143"/>
      <c r="BU763" s="135">
        <f>VLOOKUP(D763,EXPLORACION!$A$2:$P$529,15,FALSE)</f>
        <v>4961594.6151000001</v>
      </c>
      <c r="BV763" s="135">
        <f>VLOOKUP(D763,EXPLORACION!$A$2:$P$529,16,FALSE)</f>
        <v>2170889.5361000001</v>
      </c>
    </row>
    <row r="764" spans="1:74" s="123" customFormat="1" hidden="1">
      <c r="A764" s="130" t="str">
        <f t="shared" si="163"/>
        <v>SCE26P1E5M7.25</v>
      </c>
      <c r="B764" s="130" t="str">
        <f t="shared" si="164"/>
        <v>SCE26P1E7</v>
      </c>
      <c r="C764" s="130" t="str">
        <f t="shared" si="165"/>
        <v>SCE26P1M7.25</v>
      </c>
      <c r="D764" s="130" t="str">
        <f t="shared" si="166"/>
        <v>SCE26P1</v>
      </c>
      <c r="E764" s="130" t="str">
        <f t="shared" si="167"/>
        <v>SCE26</v>
      </c>
      <c r="F764" s="111" t="s">
        <v>1363</v>
      </c>
      <c r="G764" s="111">
        <v>26</v>
      </c>
      <c r="H764" s="111">
        <v>1</v>
      </c>
      <c r="I764" s="111" t="s">
        <v>8</v>
      </c>
      <c r="J764" s="111">
        <v>5</v>
      </c>
      <c r="K764" s="111">
        <f t="shared" si="169"/>
        <v>8</v>
      </c>
      <c r="L764" s="111" t="s">
        <v>221</v>
      </c>
      <c r="M764" s="137">
        <v>7</v>
      </c>
      <c r="N764" s="133">
        <v>7.5</v>
      </c>
      <c r="O764" s="137">
        <f t="shared" si="168"/>
        <v>7.25</v>
      </c>
      <c r="P764" s="141"/>
      <c r="Q764" s="237">
        <v>25</v>
      </c>
      <c r="R764" s="111"/>
      <c r="S764" s="111"/>
      <c r="T764" s="111"/>
      <c r="U764" s="188"/>
      <c r="V764" s="143"/>
      <c r="W764" s="194"/>
      <c r="X764" s="143"/>
      <c r="Y764" s="143"/>
      <c r="Z764" s="143"/>
      <c r="AA764" s="143"/>
      <c r="AB764" s="143"/>
      <c r="AC764" s="143"/>
      <c r="AD764" s="143"/>
      <c r="AE764" s="143"/>
      <c r="AF764" s="143"/>
      <c r="AG764" s="143"/>
      <c r="AH764" s="143"/>
      <c r="AI764" s="143"/>
      <c r="AJ764" s="143"/>
      <c r="AK764" s="143"/>
      <c r="AL764" s="143"/>
      <c r="AM764" s="143"/>
      <c r="AN764" s="143"/>
      <c r="AO764" s="143"/>
      <c r="AP764" s="194"/>
      <c r="AQ764" s="188"/>
      <c r="AR764" s="188"/>
      <c r="AS764" s="143"/>
      <c r="AT764" s="143"/>
      <c r="AU764" s="143"/>
      <c r="AV764" s="143"/>
      <c r="AW764" s="188">
        <v>4.0199999999999996</v>
      </c>
      <c r="AX764" s="111"/>
      <c r="AY764" s="194"/>
      <c r="AZ764" s="143"/>
      <c r="BA764" s="143"/>
      <c r="BB764" s="143"/>
      <c r="BC764" s="143"/>
      <c r="BD764" s="143"/>
      <c r="BE764" s="194"/>
      <c r="BF764" s="143"/>
      <c r="BG764" s="143"/>
      <c r="BH764" s="143"/>
      <c r="BI764" s="111"/>
      <c r="BJ764" s="143"/>
      <c r="BK764" s="143"/>
      <c r="BL764" s="143"/>
      <c r="BM764" s="143"/>
      <c r="BN764" s="143"/>
      <c r="BO764" s="143"/>
      <c r="BP764" s="143"/>
      <c r="BQ764" s="143"/>
      <c r="BR764" s="143"/>
      <c r="BS764" s="143"/>
      <c r="BT764" s="143"/>
      <c r="BU764" s="135">
        <f>VLOOKUP(D764,EXPLORACION!$A$2:$P$529,15,FALSE)</f>
        <v>4961594.6151000001</v>
      </c>
      <c r="BV764" s="135">
        <f>VLOOKUP(D764,EXPLORACION!$A$2:$P$529,16,FALSE)</f>
        <v>2170889.5361000001</v>
      </c>
    </row>
    <row r="765" spans="1:74" s="123" customFormat="1" hidden="1">
      <c r="A765" s="130" t="str">
        <f t="shared" si="163"/>
        <v>SCE26P1E5M7.75</v>
      </c>
      <c r="B765" s="130" t="str">
        <f t="shared" si="164"/>
        <v>SCE26P1E7.5</v>
      </c>
      <c r="C765" s="130" t="str">
        <f t="shared" si="165"/>
        <v>SCE26P1M7.75</v>
      </c>
      <c r="D765" s="130" t="str">
        <f t="shared" si="166"/>
        <v>SCE26P1</v>
      </c>
      <c r="E765" s="130" t="str">
        <f t="shared" si="167"/>
        <v>SCE26</v>
      </c>
      <c r="F765" s="111" t="s">
        <v>1363</v>
      </c>
      <c r="G765" s="111">
        <v>26</v>
      </c>
      <c r="H765" s="111">
        <v>1</v>
      </c>
      <c r="I765" s="111" t="s">
        <v>8</v>
      </c>
      <c r="J765" s="111">
        <v>5</v>
      </c>
      <c r="K765" s="111">
        <f t="shared" si="169"/>
        <v>9</v>
      </c>
      <c r="L765" s="111" t="s">
        <v>512</v>
      </c>
      <c r="M765" s="137">
        <v>7.5</v>
      </c>
      <c r="N765" s="133">
        <v>8</v>
      </c>
      <c r="O765" s="137">
        <f t="shared" si="168"/>
        <v>7.75</v>
      </c>
      <c r="P765" s="141"/>
      <c r="Q765" s="237">
        <v>26</v>
      </c>
      <c r="R765" s="111"/>
      <c r="S765" s="111"/>
      <c r="T765" s="111"/>
      <c r="U765" s="188"/>
      <c r="V765" s="143"/>
      <c r="W765" s="194"/>
      <c r="X765" s="143"/>
      <c r="Y765" s="143"/>
      <c r="Z765" s="143"/>
      <c r="AA765" s="143"/>
      <c r="AB765" s="143"/>
      <c r="AC765" s="143"/>
      <c r="AD765" s="143"/>
      <c r="AE765" s="143"/>
      <c r="AF765" s="143"/>
      <c r="AG765" s="143"/>
      <c r="AH765" s="143"/>
      <c r="AI765" s="143"/>
      <c r="AJ765" s="143"/>
      <c r="AK765" s="143"/>
      <c r="AL765" s="143"/>
      <c r="AM765" s="143"/>
      <c r="AN765" s="143"/>
      <c r="AO765" s="143"/>
      <c r="AP765" s="194"/>
      <c r="AQ765" s="188"/>
      <c r="AR765" s="188"/>
      <c r="AS765" s="143"/>
      <c r="AT765" s="143"/>
      <c r="AU765" s="143"/>
      <c r="AV765" s="143"/>
      <c r="AW765" s="188"/>
      <c r="AX765" s="111"/>
      <c r="AY765" s="194"/>
      <c r="AZ765" s="143"/>
      <c r="BA765" s="143"/>
      <c r="BB765" s="143"/>
      <c r="BC765" s="143"/>
      <c r="BD765" s="143"/>
      <c r="BE765" s="194"/>
      <c r="BF765" s="143"/>
      <c r="BG765" s="143"/>
      <c r="BH765" s="143"/>
      <c r="BI765" s="111"/>
      <c r="BJ765" s="143"/>
      <c r="BK765" s="143"/>
      <c r="BL765" s="143"/>
      <c r="BM765" s="143"/>
      <c r="BN765" s="143"/>
      <c r="BO765" s="143"/>
      <c r="BP765" s="143"/>
      <c r="BQ765" s="143"/>
      <c r="BR765" s="143"/>
      <c r="BS765" s="143"/>
      <c r="BT765" s="143"/>
      <c r="BU765" s="135">
        <f>VLOOKUP(D765,EXPLORACION!$A$2:$P$529,15,FALSE)</f>
        <v>4961594.6151000001</v>
      </c>
      <c r="BV765" s="135">
        <f>VLOOKUP(D765,EXPLORACION!$A$2:$P$529,16,FALSE)</f>
        <v>2170889.5361000001</v>
      </c>
    </row>
    <row r="766" spans="1:74" s="123" customFormat="1" hidden="1">
      <c r="A766" s="130" t="str">
        <f t="shared" si="163"/>
        <v>SCE26P1E5M9.25</v>
      </c>
      <c r="B766" s="130" t="str">
        <f t="shared" si="164"/>
        <v>SCE26P1E9</v>
      </c>
      <c r="C766" s="130" t="str">
        <f t="shared" si="165"/>
        <v>SCE26P1M9.25</v>
      </c>
      <c r="D766" s="130" t="str">
        <f t="shared" si="166"/>
        <v>SCE26P1</v>
      </c>
      <c r="E766" s="130" t="str">
        <f t="shared" si="167"/>
        <v>SCE26</v>
      </c>
      <c r="F766" s="111" t="s">
        <v>1363</v>
      </c>
      <c r="G766" s="111">
        <v>26</v>
      </c>
      <c r="H766" s="111">
        <v>1</v>
      </c>
      <c r="I766" s="111" t="s">
        <v>8</v>
      </c>
      <c r="J766" s="111">
        <v>5</v>
      </c>
      <c r="K766" s="111">
        <f t="shared" si="169"/>
        <v>10</v>
      </c>
      <c r="L766" s="111" t="s">
        <v>221</v>
      </c>
      <c r="M766" s="137">
        <v>9</v>
      </c>
      <c r="N766" s="133">
        <v>9.5</v>
      </c>
      <c r="O766" s="137">
        <f t="shared" si="168"/>
        <v>9.25</v>
      </c>
      <c r="P766" s="141"/>
      <c r="Q766" s="237">
        <v>23</v>
      </c>
      <c r="R766" s="111"/>
      <c r="S766" s="111"/>
      <c r="T766" s="111"/>
      <c r="U766" s="188"/>
      <c r="V766" s="143"/>
      <c r="W766" s="194"/>
      <c r="X766" s="143"/>
      <c r="Y766" s="143"/>
      <c r="Z766" s="143"/>
      <c r="AA766" s="143"/>
      <c r="AB766" s="143"/>
      <c r="AC766" s="143"/>
      <c r="AD766" s="143"/>
      <c r="AE766" s="143"/>
      <c r="AF766" s="143"/>
      <c r="AG766" s="143"/>
      <c r="AH766" s="143"/>
      <c r="AI766" s="143"/>
      <c r="AJ766" s="143"/>
      <c r="AK766" s="143"/>
      <c r="AL766" s="143"/>
      <c r="AM766" s="143"/>
      <c r="AN766" s="143"/>
      <c r="AO766" s="143"/>
      <c r="AP766" s="194"/>
      <c r="AQ766" s="188"/>
      <c r="AR766" s="188"/>
      <c r="AS766" s="143"/>
      <c r="AT766" s="143"/>
      <c r="AU766" s="143"/>
      <c r="AV766" s="143"/>
      <c r="AW766" s="188">
        <v>4.3499999999999996</v>
      </c>
      <c r="AX766" s="111"/>
      <c r="AY766" s="194"/>
      <c r="AZ766" s="143"/>
      <c r="BA766" s="143"/>
      <c r="BB766" s="143"/>
      <c r="BC766" s="143"/>
      <c r="BD766" s="143"/>
      <c r="BE766" s="194"/>
      <c r="BF766" s="143"/>
      <c r="BG766" s="143"/>
      <c r="BH766" s="143"/>
      <c r="BI766" s="111"/>
      <c r="BJ766" s="143"/>
      <c r="BK766" s="143"/>
      <c r="BL766" s="143"/>
      <c r="BM766" s="143"/>
      <c r="BN766" s="143"/>
      <c r="BO766" s="143"/>
      <c r="BP766" s="143"/>
      <c r="BQ766" s="143"/>
      <c r="BR766" s="143"/>
      <c r="BS766" s="143"/>
      <c r="BT766" s="143"/>
      <c r="BU766" s="135">
        <f>VLOOKUP(D766,EXPLORACION!$A$2:$P$529,15,FALSE)</f>
        <v>4961594.6151000001</v>
      </c>
      <c r="BV766" s="135">
        <f>VLOOKUP(D766,EXPLORACION!$A$2:$P$529,16,FALSE)</f>
        <v>2170889.5361000001</v>
      </c>
    </row>
    <row r="767" spans="1:74" s="123" customFormat="1" hidden="1">
      <c r="A767" s="130" t="str">
        <f t="shared" si="163"/>
        <v>SCE26P1E5M9.75</v>
      </c>
      <c r="B767" s="130" t="str">
        <f t="shared" si="164"/>
        <v>SCE26P1E9.5</v>
      </c>
      <c r="C767" s="130" t="str">
        <f t="shared" si="165"/>
        <v>SCE26P1M9.75</v>
      </c>
      <c r="D767" s="130" t="str">
        <f t="shared" si="166"/>
        <v>SCE26P1</v>
      </c>
      <c r="E767" s="130" t="str">
        <f t="shared" si="167"/>
        <v>SCE26</v>
      </c>
      <c r="F767" s="111" t="s">
        <v>1363</v>
      </c>
      <c r="G767" s="111">
        <v>26</v>
      </c>
      <c r="H767" s="111">
        <v>1</v>
      </c>
      <c r="I767" s="111" t="s">
        <v>8</v>
      </c>
      <c r="J767" s="111">
        <v>5</v>
      </c>
      <c r="K767" s="111">
        <f t="shared" si="169"/>
        <v>11</v>
      </c>
      <c r="L767" s="111" t="s">
        <v>512</v>
      </c>
      <c r="M767" s="137">
        <v>9.5</v>
      </c>
      <c r="N767" s="133">
        <v>10</v>
      </c>
      <c r="O767" s="137">
        <f t="shared" si="168"/>
        <v>9.75</v>
      </c>
      <c r="P767" s="141"/>
      <c r="Q767" s="237">
        <v>37</v>
      </c>
      <c r="R767" s="111"/>
      <c r="S767" s="111"/>
      <c r="T767" s="111"/>
      <c r="U767" s="188"/>
      <c r="V767" s="143"/>
      <c r="W767" s="194"/>
      <c r="X767" s="143"/>
      <c r="Y767" s="143"/>
      <c r="Z767" s="143"/>
      <c r="AA767" s="143"/>
      <c r="AB767" s="143"/>
      <c r="AC767" s="143"/>
      <c r="AD767" s="143"/>
      <c r="AE767" s="143"/>
      <c r="AF767" s="143"/>
      <c r="AG767" s="143"/>
      <c r="AH767" s="143"/>
      <c r="AI767" s="143"/>
      <c r="AJ767" s="143"/>
      <c r="AK767" s="143"/>
      <c r="AL767" s="143"/>
      <c r="AM767" s="143"/>
      <c r="AN767" s="143"/>
      <c r="AO767" s="143"/>
      <c r="AP767" s="194"/>
      <c r="AQ767" s="188"/>
      <c r="AR767" s="188"/>
      <c r="AS767" s="143"/>
      <c r="AT767" s="143"/>
      <c r="AU767" s="143"/>
      <c r="AV767" s="143"/>
      <c r="AW767" s="188"/>
      <c r="AX767" s="111"/>
      <c r="AY767" s="194"/>
      <c r="AZ767" s="143"/>
      <c r="BA767" s="143"/>
      <c r="BB767" s="143"/>
      <c r="BC767" s="143"/>
      <c r="BD767" s="143"/>
      <c r="BE767" s="194"/>
      <c r="BF767" s="143"/>
      <c r="BG767" s="143"/>
      <c r="BH767" s="143"/>
      <c r="BI767" s="111"/>
      <c r="BJ767" s="143"/>
      <c r="BK767" s="143"/>
      <c r="BL767" s="143"/>
      <c r="BM767" s="143"/>
      <c r="BN767" s="143"/>
      <c r="BO767" s="143"/>
      <c r="BP767" s="143"/>
      <c r="BQ767" s="143"/>
      <c r="BR767" s="143"/>
      <c r="BS767" s="143"/>
      <c r="BT767" s="143"/>
      <c r="BU767" s="135">
        <f>VLOOKUP(D767,EXPLORACION!$A$2:$P$529,15,FALSE)</f>
        <v>4961594.6151000001</v>
      </c>
      <c r="BV767" s="135">
        <f>VLOOKUP(D767,EXPLORACION!$A$2:$P$529,16,FALSE)</f>
        <v>2170889.5361000001</v>
      </c>
    </row>
    <row r="768" spans="1:74" s="123" customFormat="1" hidden="1">
      <c r="A768" s="130" t="str">
        <f t="shared" si="163"/>
        <v>SCE26P1E5M11.25</v>
      </c>
      <c r="B768" s="130" t="str">
        <f t="shared" si="164"/>
        <v>SCE26P1E11</v>
      </c>
      <c r="C768" s="130" t="str">
        <f t="shared" si="165"/>
        <v>SCE26P1M11.25</v>
      </c>
      <c r="D768" s="130" t="str">
        <f t="shared" si="166"/>
        <v>SCE26P1</v>
      </c>
      <c r="E768" s="130" t="str">
        <f t="shared" si="167"/>
        <v>SCE26</v>
      </c>
      <c r="F768" s="111" t="s">
        <v>1363</v>
      </c>
      <c r="G768" s="111">
        <v>26</v>
      </c>
      <c r="H768" s="111">
        <v>1</v>
      </c>
      <c r="I768" s="111" t="s">
        <v>8</v>
      </c>
      <c r="J768" s="111">
        <v>5</v>
      </c>
      <c r="K768" s="111">
        <f t="shared" si="169"/>
        <v>12</v>
      </c>
      <c r="L768" s="111" t="s">
        <v>221</v>
      </c>
      <c r="M768" s="137">
        <v>11</v>
      </c>
      <c r="N768" s="133">
        <v>11.5</v>
      </c>
      <c r="O768" s="137">
        <f t="shared" si="168"/>
        <v>11.25</v>
      </c>
      <c r="P768" s="141"/>
      <c r="Q768" s="237">
        <v>22</v>
      </c>
      <c r="R768" s="111"/>
      <c r="S768" s="111"/>
      <c r="T768" s="111"/>
      <c r="U768" s="188"/>
      <c r="V768" s="143"/>
      <c r="W768" s="194"/>
      <c r="X768" s="143"/>
      <c r="Y768" s="143"/>
      <c r="Z768" s="143"/>
      <c r="AA768" s="143"/>
      <c r="AB768" s="143"/>
      <c r="AC768" s="143"/>
      <c r="AD768" s="143"/>
      <c r="AE768" s="143"/>
      <c r="AF768" s="143"/>
      <c r="AG768" s="143"/>
      <c r="AH768" s="143"/>
      <c r="AI768" s="143"/>
      <c r="AJ768" s="143"/>
      <c r="AK768" s="143"/>
      <c r="AL768" s="143"/>
      <c r="AM768" s="143"/>
      <c r="AN768" s="143"/>
      <c r="AO768" s="143"/>
      <c r="AP768" s="194"/>
      <c r="AQ768" s="188"/>
      <c r="AR768" s="188"/>
      <c r="AS768" s="143"/>
      <c r="AT768" s="143"/>
      <c r="AU768" s="143"/>
      <c r="AV768" s="143"/>
      <c r="AW768" s="188" t="s">
        <v>1405</v>
      </c>
      <c r="AX768" s="111"/>
      <c r="AY768" s="194"/>
      <c r="AZ768" s="143"/>
      <c r="BA768" s="143"/>
      <c r="BB768" s="143"/>
      <c r="BC768" s="143"/>
      <c r="BD768" s="143"/>
      <c r="BE768" s="194"/>
      <c r="BF768" s="143"/>
      <c r="BG768" s="143"/>
      <c r="BH768" s="143"/>
      <c r="BI768" s="111"/>
      <c r="BJ768" s="143"/>
      <c r="BK768" s="143"/>
      <c r="BL768" s="143"/>
      <c r="BM768" s="143"/>
      <c r="BN768" s="143"/>
      <c r="BO768" s="143"/>
      <c r="BP768" s="143"/>
      <c r="BQ768" s="143"/>
      <c r="BR768" s="143"/>
      <c r="BS768" s="143"/>
      <c r="BT768" s="143"/>
      <c r="BU768" s="135">
        <f>VLOOKUP(D768,EXPLORACION!$A$2:$P$529,15,FALSE)</f>
        <v>4961594.6151000001</v>
      </c>
      <c r="BV768" s="135">
        <f>VLOOKUP(D768,EXPLORACION!$A$2:$P$529,16,FALSE)</f>
        <v>2170889.5361000001</v>
      </c>
    </row>
    <row r="769" spans="1:74" s="123" customFormat="1" hidden="1">
      <c r="A769" s="130" t="str">
        <f t="shared" si="163"/>
        <v>SCE26P1E6M11.75</v>
      </c>
      <c r="B769" s="130" t="str">
        <f t="shared" si="164"/>
        <v>SCE26P1E11.5</v>
      </c>
      <c r="C769" s="130" t="str">
        <f t="shared" si="165"/>
        <v>SCE26P1M11.75</v>
      </c>
      <c r="D769" s="130" t="str">
        <f t="shared" si="166"/>
        <v>SCE26P1</v>
      </c>
      <c r="E769" s="130" t="str">
        <f t="shared" si="167"/>
        <v>SCE26</v>
      </c>
      <c r="F769" s="111" t="s">
        <v>1363</v>
      </c>
      <c r="G769" s="111">
        <v>26</v>
      </c>
      <c r="H769" s="111">
        <v>1</v>
      </c>
      <c r="I769" s="111" t="s">
        <v>8</v>
      </c>
      <c r="J769" s="111">
        <v>6</v>
      </c>
      <c r="K769" s="111">
        <f t="shared" si="169"/>
        <v>13</v>
      </c>
      <c r="L769" s="111" t="s">
        <v>512</v>
      </c>
      <c r="M769" s="137">
        <v>11.5</v>
      </c>
      <c r="N769" s="133">
        <v>12</v>
      </c>
      <c r="O769" s="137">
        <f t="shared" si="168"/>
        <v>11.75</v>
      </c>
      <c r="P769" s="141"/>
      <c r="Q769" s="237">
        <v>20</v>
      </c>
      <c r="R769" s="111"/>
      <c r="S769" s="111"/>
      <c r="T769" s="111"/>
      <c r="U769" s="188"/>
      <c r="V769" s="143"/>
      <c r="W769" s="194"/>
      <c r="X769" s="143"/>
      <c r="Y769" s="143"/>
      <c r="Z769" s="143"/>
      <c r="AA769" s="143"/>
      <c r="AB769" s="143"/>
      <c r="AC769" s="143"/>
      <c r="AD769" s="143"/>
      <c r="AE769" s="143"/>
      <c r="AF769" s="143"/>
      <c r="AG769" s="143"/>
      <c r="AH769" s="143"/>
      <c r="AI769" s="143"/>
      <c r="AJ769" s="143"/>
      <c r="AK769" s="143"/>
      <c r="AL769" s="143"/>
      <c r="AM769" s="143"/>
      <c r="AN769" s="143"/>
      <c r="AO769" s="143"/>
      <c r="AP769" s="194"/>
      <c r="AQ769" s="188"/>
      <c r="AR769" s="188"/>
      <c r="AS769" s="143"/>
      <c r="AT769" s="143"/>
      <c r="AU769" s="143"/>
      <c r="AV769" s="143"/>
      <c r="AW769" s="188"/>
      <c r="AX769" s="111"/>
      <c r="AY769" s="194"/>
      <c r="AZ769" s="143"/>
      <c r="BA769" s="143"/>
      <c r="BB769" s="143"/>
      <c r="BC769" s="143"/>
      <c r="BD769" s="143"/>
      <c r="BE769" s="194"/>
      <c r="BF769" s="143"/>
      <c r="BG769" s="143"/>
      <c r="BH769" s="143"/>
      <c r="BI769" s="111"/>
      <c r="BJ769" s="143"/>
      <c r="BK769" s="143"/>
      <c r="BL769" s="143"/>
      <c r="BM769" s="143"/>
      <c r="BN769" s="143"/>
      <c r="BO769" s="143"/>
      <c r="BP769" s="143"/>
      <c r="BQ769" s="143"/>
      <c r="BR769" s="143"/>
      <c r="BS769" s="143"/>
      <c r="BT769" s="143"/>
      <c r="BU769" s="135">
        <f>VLOOKUP(D769,EXPLORACION!$A$2:$P$529,15,FALSE)</f>
        <v>4961594.6151000001</v>
      </c>
      <c r="BV769" s="135">
        <f>VLOOKUP(D769,EXPLORACION!$A$2:$P$529,16,FALSE)</f>
        <v>2170889.5361000001</v>
      </c>
    </row>
    <row r="770" spans="1:74" s="123" customFormat="1" hidden="1">
      <c r="A770" s="130" t="str">
        <f t="shared" si="163"/>
        <v>SCE26P1E6M13.25</v>
      </c>
      <c r="B770" s="130" t="str">
        <f t="shared" si="164"/>
        <v>SCE26P1E13</v>
      </c>
      <c r="C770" s="130" t="str">
        <f t="shared" si="165"/>
        <v>SCE26P1M13.25</v>
      </c>
      <c r="D770" s="130" t="str">
        <f t="shared" si="166"/>
        <v>SCE26P1</v>
      </c>
      <c r="E770" s="130" t="str">
        <f t="shared" si="167"/>
        <v>SCE26</v>
      </c>
      <c r="F770" s="111" t="s">
        <v>1363</v>
      </c>
      <c r="G770" s="111">
        <v>26</v>
      </c>
      <c r="H770" s="111">
        <v>1</v>
      </c>
      <c r="I770" s="111" t="s">
        <v>8</v>
      </c>
      <c r="J770" s="111">
        <v>6</v>
      </c>
      <c r="K770" s="111">
        <f t="shared" si="169"/>
        <v>14</v>
      </c>
      <c r="L770" s="111" t="s">
        <v>221</v>
      </c>
      <c r="M770" s="137">
        <v>13</v>
      </c>
      <c r="N770" s="133">
        <v>13.5</v>
      </c>
      <c r="O770" s="137">
        <f t="shared" si="168"/>
        <v>13.25</v>
      </c>
      <c r="P770" s="141"/>
      <c r="Q770" s="237">
        <v>22</v>
      </c>
      <c r="R770" s="111"/>
      <c r="S770" s="111"/>
      <c r="T770" s="111"/>
      <c r="U770" s="188"/>
      <c r="V770" s="143"/>
      <c r="W770" s="194"/>
      <c r="X770" s="143"/>
      <c r="Y770" s="143"/>
      <c r="Z770" s="143"/>
      <c r="AA770" s="143"/>
      <c r="AB770" s="143"/>
      <c r="AC770" s="143"/>
      <c r="AD770" s="143"/>
      <c r="AE770" s="143"/>
      <c r="AF770" s="143"/>
      <c r="AG770" s="143"/>
      <c r="AH770" s="143"/>
      <c r="AI770" s="143"/>
      <c r="AJ770" s="143"/>
      <c r="AK770" s="143"/>
      <c r="AL770" s="143"/>
      <c r="AM770" s="143"/>
      <c r="AN770" s="143"/>
      <c r="AO770" s="143"/>
      <c r="AP770" s="194"/>
      <c r="AQ770" s="188"/>
      <c r="AR770" s="188"/>
      <c r="AS770" s="143"/>
      <c r="AT770" s="143"/>
      <c r="AU770" s="143"/>
      <c r="AV770" s="143"/>
      <c r="AW770" s="188"/>
      <c r="AX770" s="111"/>
      <c r="AY770" s="194"/>
      <c r="AZ770" s="143"/>
      <c r="BA770" s="143"/>
      <c r="BB770" s="143"/>
      <c r="BC770" s="143"/>
      <c r="BD770" s="143"/>
      <c r="BE770" s="194"/>
      <c r="BF770" s="143"/>
      <c r="BG770" s="143"/>
      <c r="BH770" s="143"/>
      <c r="BI770" s="111"/>
      <c r="BJ770" s="143"/>
      <c r="BK770" s="143"/>
      <c r="BL770" s="143"/>
      <c r="BM770" s="143"/>
      <c r="BN770" s="143"/>
      <c r="BO770" s="143"/>
      <c r="BP770" s="143"/>
      <c r="BQ770" s="143"/>
      <c r="BR770" s="143"/>
      <c r="BS770" s="143"/>
      <c r="BT770" s="143"/>
      <c r="BU770" s="135">
        <f>VLOOKUP(D770,EXPLORACION!$A$2:$P$529,15,FALSE)</f>
        <v>4961594.6151000001</v>
      </c>
      <c r="BV770" s="135">
        <f>VLOOKUP(D770,EXPLORACION!$A$2:$P$529,16,FALSE)</f>
        <v>2170889.5361000001</v>
      </c>
    </row>
    <row r="771" spans="1:74" s="123" customFormat="1" hidden="1">
      <c r="A771" s="130" t="str">
        <f t="shared" si="163"/>
        <v>SCE26P1E6M13.75</v>
      </c>
      <c r="B771" s="130" t="str">
        <f t="shared" si="164"/>
        <v>SCE26P1E13.5</v>
      </c>
      <c r="C771" s="130" t="str">
        <f t="shared" si="165"/>
        <v>SCE26P1M13.75</v>
      </c>
      <c r="D771" s="130" t="str">
        <f t="shared" si="166"/>
        <v>SCE26P1</v>
      </c>
      <c r="E771" s="130" t="str">
        <f t="shared" si="167"/>
        <v>SCE26</v>
      </c>
      <c r="F771" s="111" t="s">
        <v>1363</v>
      </c>
      <c r="G771" s="111">
        <v>26</v>
      </c>
      <c r="H771" s="111">
        <v>1</v>
      </c>
      <c r="I771" s="111" t="s">
        <v>8</v>
      </c>
      <c r="J771" s="111">
        <v>6</v>
      </c>
      <c r="K771" s="111">
        <f t="shared" si="169"/>
        <v>15</v>
      </c>
      <c r="L771" s="111" t="s">
        <v>512</v>
      </c>
      <c r="M771" s="137">
        <v>13.5</v>
      </c>
      <c r="N771" s="133">
        <v>14</v>
      </c>
      <c r="O771" s="137">
        <f t="shared" si="168"/>
        <v>13.75</v>
      </c>
      <c r="P771" s="141"/>
      <c r="Q771" s="237">
        <v>43</v>
      </c>
      <c r="R771" s="111"/>
      <c r="S771" s="111"/>
      <c r="T771" s="111"/>
      <c r="U771" s="188"/>
      <c r="V771" s="143"/>
      <c r="W771" s="194"/>
      <c r="X771" s="143"/>
      <c r="Y771" s="143"/>
      <c r="Z771" s="143"/>
      <c r="AA771" s="143"/>
      <c r="AB771" s="143"/>
      <c r="AC771" s="143"/>
      <c r="AD771" s="143"/>
      <c r="AE771" s="143"/>
      <c r="AF771" s="143"/>
      <c r="AG771" s="143"/>
      <c r="AH771" s="143"/>
      <c r="AI771" s="143"/>
      <c r="AJ771" s="143"/>
      <c r="AK771" s="143"/>
      <c r="AL771" s="143"/>
      <c r="AM771" s="143"/>
      <c r="AN771" s="143"/>
      <c r="AO771" s="143"/>
      <c r="AP771" s="194"/>
      <c r="AQ771" s="188"/>
      <c r="AR771" s="188"/>
      <c r="AS771" s="143"/>
      <c r="AT771" s="143"/>
      <c r="AU771" s="143"/>
      <c r="AV771" s="143"/>
      <c r="AW771" s="188">
        <v>0.69</v>
      </c>
      <c r="AX771" s="111"/>
      <c r="AY771" s="194"/>
      <c r="AZ771" s="143"/>
      <c r="BA771" s="143"/>
      <c r="BB771" s="143"/>
      <c r="BC771" s="143"/>
      <c r="BD771" s="143"/>
      <c r="BE771" s="194"/>
      <c r="BF771" s="143"/>
      <c r="BG771" s="143"/>
      <c r="BH771" s="143"/>
      <c r="BI771" s="111"/>
      <c r="BJ771" s="143"/>
      <c r="BK771" s="143"/>
      <c r="BL771" s="143"/>
      <c r="BM771" s="143"/>
      <c r="BN771" s="143"/>
      <c r="BO771" s="143"/>
      <c r="BP771" s="143"/>
      <c r="BQ771" s="143"/>
      <c r="BR771" s="143"/>
      <c r="BS771" s="143"/>
      <c r="BT771" s="143"/>
      <c r="BU771" s="135">
        <f>VLOOKUP(D771,EXPLORACION!$A$2:$P$529,15,FALSE)</f>
        <v>4961594.6151000001</v>
      </c>
      <c r="BV771" s="135">
        <f>VLOOKUP(D771,EXPLORACION!$A$2:$P$529,16,FALSE)</f>
        <v>2170889.5361000001</v>
      </c>
    </row>
    <row r="772" spans="1:74" s="123" customFormat="1" hidden="1">
      <c r="A772" s="130" t="str">
        <f t="shared" si="163"/>
        <v>SCE26P1E7M15.25</v>
      </c>
      <c r="B772" s="130" t="str">
        <f t="shared" si="164"/>
        <v>SCE26P1E15</v>
      </c>
      <c r="C772" s="130" t="str">
        <f t="shared" si="165"/>
        <v>SCE26P1M15.25</v>
      </c>
      <c r="D772" s="130" t="str">
        <f t="shared" si="166"/>
        <v>SCE26P1</v>
      </c>
      <c r="E772" s="130" t="str">
        <f t="shared" si="167"/>
        <v>SCE26</v>
      </c>
      <c r="F772" s="111" t="s">
        <v>1363</v>
      </c>
      <c r="G772" s="111">
        <v>26</v>
      </c>
      <c r="H772" s="111">
        <v>1</v>
      </c>
      <c r="I772" s="111" t="s">
        <v>8</v>
      </c>
      <c r="J772" s="111">
        <v>7</v>
      </c>
      <c r="K772" s="111">
        <f t="shared" si="169"/>
        <v>16</v>
      </c>
      <c r="L772" s="111" t="s">
        <v>221</v>
      </c>
      <c r="M772" s="137">
        <v>15</v>
      </c>
      <c r="N772" s="133">
        <v>15.5</v>
      </c>
      <c r="O772" s="137">
        <f t="shared" si="168"/>
        <v>15.25</v>
      </c>
      <c r="P772" s="141"/>
      <c r="Q772" s="237">
        <v>56</v>
      </c>
      <c r="R772" s="111"/>
      <c r="S772" s="111"/>
      <c r="T772" s="111"/>
      <c r="U772" s="188"/>
      <c r="V772" s="143"/>
      <c r="W772" s="194"/>
      <c r="X772" s="143"/>
      <c r="Y772" s="143"/>
      <c r="Z772" s="143"/>
      <c r="AA772" s="143"/>
      <c r="AB772" s="143"/>
      <c r="AC772" s="143"/>
      <c r="AD772" s="143"/>
      <c r="AE772" s="143"/>
      <c r="AF772" s="143"/>
      <c r="AG772" s="143"/>
      <c r="AH772" s="143"/>
      <c r="AI772" s="143"/>
      <c r="AJ772" s="143"/>
      <c r="AK772" s="143"/>
      <c r="AL772" s="143"/>
      <c r="AM772" s="143"/>
      <c r="AN772" s="143"/>
      <c r="AO772" s="143"/>
      <c r="AP772" s="194"/>
      <c r="AQ772" s="188"/>
      <c r="AR772" s="188"/>
      <c r="AS772" s="143"/>
      <c r="AT772" s="143"/>
      <c r="AU772" s="143"/>
      <c r="AV772" s="143"/>
      <c r="AW772" s="188"/>
      <c r="AX772" s="111"/>
      <c r="AY772" s="194"/>
      <c r="AZ772" s="143"/>
      <c r="BA772" s="143"/>
      <c r="BB772" s="143"/>
      <c r="BC772" s="143"/>
      <c r="BD772" s="143"/>
      <c r="BE772" s="194"/>
      <c r="BF772" s="143"/>
      <c r="BG772" s="143"/>
      <c r="BH772" s="143"/>
      <c r="BI772" s="111"/>
      <c r="BJ772" s="143"/>
      <c r="BK772" s="143"/>
      <c r="BL772" s="143"/>
      <c r="BM772" s="143"/>
      <c r="BN772" s="143"/>
      <c r="BO772" s="143"/>
      <c r="BP772" s="143"/>
      <c r="BQ772" s="143"/>
      <c r="BR772" s="143"/>
      <c r="BS772" s="143"/>
      <c r="BT772" s="143"/>
      <c r="BU772" s="135">
        <f>VLOOKUP(D772,EXPLORACION!$A$2:$P$529,15,FALSE)</f>
        <v>4961594.6151000001</v>
      </c>
      <c r="BV772" s="135">
        <f>VLOOKUP(D772,EXPLORACION!$A$2:$P$529,16,FALSE)</f>
        <v>2170889.5361000001</v>
      </c>
    </row>
    <row r="773" spans="1:74" s="123" customFormat="1" hidden="1">
      <c r="A773" s="130" t="str">
        <f t="shared" si="163"/>
        <v>SCE26P1E7M15.75</v>
      </c>
      <c r="B773" s="130" t="str">
        <f t="shared" si="164"/>
        <v>SCE26P1E15.5</v>
      </c>
      <c r="C773" s="130" t="str">
        <f t="shared" si="165"/>
        <v>SCE26P1M15.75</v>
      </c>
      <c r="D773" s="130" t="str">
        <f t="shared" si="166"/>
        <v>SCE26P1</v>
      </c>
      <c r="E773" s="130" t="str">
        <f t="shared" si="167"/>
        <v>SCE26</v>
      </c>
      <c r="F773" s="111" t="s">
        <v>1363</v>
      </c>
      <c r="G773" s="111">
        <v>26</v>
      </c>
      <c r="H773" s="111">
        <v>1</v>
      </c>
      <c r="I773" s="111" t="s">
        <v>8</v>
      </c>
      <c r="J773" s="111">
        <v>7</v>
      </c>
      <c r="K773" s="111">
        <f t="shared" si="169"/>
        <v>17</v>
      </c>
      <c r="L773" s="111" t="s">
        <v>512</v>
      </c>
      <c r="M773" s="137">
        <v>15.5</v>
      </c>
      <c r="N773" s="133">
        <v>16</v>
      </c>
      <c r="O773" s="137">
        <f t="shared" si="168"/>
        <v>15.75</v>
      </c>
      <c r="P773" s="141"/>
      <c r="Q773" s="237">
        <v>45</v>
      </c>
      <c r="R773" s="111"/>
      <c r="S773" s="111"/>
      <c r="T773" s="111"/>
      <c r="U773" s="188"/>
      <c r="V773" s="143"/>
      <c r="W773" s="194"/>
      <c r="X773" s="143"/>
      <c r="Y773" s="143"/>
      <c r="Z773" s="143"/>
      <c r="AA773" s="143"/>
      <c r="AB773" s="143"/>
      <c r="AC773" s="143"/>
      <c r="AD773" s="143"/>
      <c r="AE773" s="143"/>
      <c r="AF773" s="143"/>
      <c r="AG773" s="143"/>
      <c r="AH773" s="143"/>
      <c r="AI773" s="143"/>
      <c r="AJ773" s="143"/>
      <c r="AK773" s="143"/>
      <c r="AL773" s="143"/>
      <c r="AM773" s="143"/>
      <c r="AN773" s="143"/>
      <c r="AO773" s="143"/>
      <c r="AP773" s="194"/>
      <c r="AQ773" s="188"/>
      <c r="AR773" s="188"/>
      <c r="AS773" s="143"/>
      <c r="AT773" s="143"/>
      <c r="AU773" s="143"/>
      <c r="AV773" s="143"/>
      <c r="AW773" s="188"/>
      <c r="AX773" s="111"/>
      <c r="AY773" s="194"/>
      <c r="AZ773" s="143"/>
      <c r="BA773" s="143"/>
      <c r="BB773" s="143"/>
      <c r="BC773" s="143"/>
      <c r="BD773" s="143"/>
      <c r="BE773" s="194"/>
      <c r="BF773" s="143"/>
      <c r="BG773" s="143"/>
      <c r="BH773" s="143"/>
      <c r="BI773" s="111"/>
      <c r="BJ773" s="143"/>
      <c r="BK773" s="143"/>
      <c r="BL773" s="143"/>
      <c r="BM773" s="143"/>
      <c r="BN773" s="143"/>
      <c r="BO773" s="143"/>
      <c r="BP773" s="143"/>
      <c r="BQ773" s="143"/>
      <c r="BR773" s="143"/>
      <c r="BS773" s="143"/>
      <c r="BT773" s="143"/>
      <c r="BU773" s="135">
        <f>VLOOKUP(D773,EXPLORACION!$A$2:$P$529,15,FALSE)</f>
        <v>4961594.6151000001</v>
      </c>
      <c r="BV773" s="135">
        <f>VLOOKUP(D773,EXPLORACION!$A$2:$P$529,16,FALSE)</f>
        <v>2170889.5361000001</v>
      </c>
    </row>
    <row r="774" spans="1:74" s="123" customFormat="1" hidden="1">
      <c r="A774" s="130" t="str">
        <f t="shared" si="163"/>
        <v>SCE26P1E7M17.25</v>
      </c>
      <c r="B774" s="130" t="str">
        <f t="shared" si="164"/>
        <v>SCE26P1E17</v>
      </c>
      <c r="C774" s="130" t="str">
        <f t="shared" si="165"/>
        <v>SCE26P1M17.25</v>
      </c>
      <c r="D774" s="130" t="str">
        <f t="shared" si="166"/>
        <v>SCE26P1</v>
      </c>
      <c r="E774" s="130" t="str">
        <f t="shared" si="167"/>
        <v>SCE26</v>
      </c>
      <c r="F774" s="111" t="s">
        <v>1363</v>
      </c>
      <c r="G774" s="111">
        <v>26</v>
      </c>
      <c r="H774" s="111">
        <v>1</v>
      </c>
      <c r="I774" s="111" t="s">
        <v>8</v>
      </c>
      <c r="J774" s="111">
        <v>7</v>
      </c>
      <c r="K774" s="111">
        <f t="shared" si="169"/>
        <v>18</v>
      </c>
      <c r="L774" s="111" t="s">
        <v>512</v>
      </c>
      <c r="M774" s="137">
        <v>17</v>
      </c>
      <c r="N774" s="133">
        <v>17.5</v>
      </c>
      <c r="O774" s="137">
        <f t="shared" si="168"/>
        <v>17.25</v>
      </c>
      <c r="P774" s="141"/>
      <c r="Q774" s="237"/>
      <c r="R774" s="111"/>
      <c r="S774" s="111"/>
      <c r="T774" s="111"/>
      <c r="U774" s="188"/>
      <c r="V774" s="143"/>
      <c r="W774" s="194"/>
      <c r="X774" s="143"/>
      <c r="Y774" s="143"/>
      <c r="Z774" s="143"/>
      <c r="AA774" s="143"/>
      <c r="AB774" s="143"/>
      <c r="AC774" s="143"/>
      <c r="AD774" s="143"/>
      <c r="AE774" s="143"/>
      <c r="AF774" s="143"/>
      <c r="AG774" s="143"/>
      <c r="AH774" s="143"/>
      <c r="AI774" s="143"/>
      <c r="AJ774" s="143"/>
      <c r="AK774" s="143"/>
      <c r="AL774" s="143"/>
      <c r="AM774" s="143"/>
      <c r="AN774" s="143"/>
      <c r="AO774" s="143"/>
      <c r="AP774" s="194"/>
      <c r="AQ774" s="188"/>
      <c r="AR774" s="188"/>
      <c r="AS774" s="143"/>
      <c r="AT774" s="143"/>
      <c r="AU774" s="143"/>
      <c r="AV774" s="143"/>
      <c r="AW774" s="188"/>
      <c r="AX774" s="111"/>
      <c r="AY774" s="194"/>
      <c r="AZ774" s="143"/>
      <c r="BA774" s="143"/>
      <c r="BB774" s="143"/>
      <c r="BC774" s="143"/>
      <c r="BD774" s="143"/>
      <c r="BE774" s="194"/>
      <c r="BF774" s="143"/>
      <c r="BG774" s="143"/>
      <c r="BH774" s="143"/>
      <c r="BI774" s="111"/>
      <c r="BJ774" s="143"/>
      <c r="BK774" s="143"/>
      <c r="BL774" s="143"/>
      <c r="BM774" s="143"/>
      <c r="BN774" s="143"/>
      <c r="BO774" s="143"/>
      <c r="BP774" s="143"/>
      <c r="BQ774" s="143"/>
      <c r="BR774" s="143"/>
      <c r="BS774" s="143"/>
      <c r="BT774" s="143"/>
      <c r="BU774" s="135">
        <f>VLOOKUP(D774,EXPLORACION!$A$2:$P$529,15,FALSE)</f>
        <v>4961594.6151000001</v>
      </c>
      <c r="BV774" s="135">
        <f>VLOOKUP(D774,EXPLORACION!$A$2:$P$529,16,FALSE)</f>
        <v>2170889.5361000001</v>
      </c>
    </row>
    <row r="775" spans="1:74" s="123" customFormat="1" hidden="1">
      <c r="A775" s="130" t="str">
        <f t="shared" si="163"/>
        <v>SCE26P1E8M17.75</v>
      </c>
      <c r="B775" s="130" t="str">
        <f t="shared" si="164"/>
        <v>SCE26P1E17.5</v>
      </c>
      <c r="C775" s="130" t="str">
        <f t="shared" si="165"/>
        <v>SCE26P1M17.75</v>
      </c>
      <c r="D775" s="130" t="str">
        <f t="shared" si="166"/>
        <v>SCE26P1</v>
      </c>
      <c r="E775" s="130" t="str">
        <f t="shared" si="167"/>
        <v>SCE26</v>
      </c>
      <c r="F775" s="111" t="s">
        <v>1363</v>
      </c>
      <c r="G775" s="111">
        <v>26</v>
      </c>
      <c r="H775" s="111">
        <v>1</v>
      </c>
      <c r="I775" s="111" t="s">
        <v>8</v>
      </c>
      <c r="J775" s="111">
        <v>8</v>
      </c>
      <c r="K775" s="111">
        <f t="shared" si="169"/>
        <v>19</v>
      </c>
      <c r="L775" s="111" t="s">
        <v>221</v>
      </c>
      <c r="M775" s="137">
        <v>17.5</v>
      </c>
      <c r="N775" s="133">
        <v>18</v>
      </c>
      <c r="O775" s="137">
        <f t="shared" si="168"/>
        <v>17.75</v>
      </c>
      <c r="P775" s="141"/>
      <c r="Q775" s="237">
        <v>35</v>
      </c>
      <c r="R775" s="111"/>
      <c r="S775" s="111"/>
      <c r="T775" s="111"/>
      <c r="U775" s="188"/>
      <c r="V775" s="143"/>
      <c r="W775" s="194"/>
      <c r="X775" s="143"/>
      <c r="Y775" s="143"/>
      <c r="Z775" s="143"/>
      <c r="AA775" s="143"/>
      <c r="AB775" s="143"/>
      <c r="AC775" s="143"/>
      <c r="AD775" s="143"/>
      <c r="AE775" s="143"/>
      <c r="AF775" s="143"/>
      <c r="AG775" s="143"/>
      <c r="AH775" s="143"/>
      <c r="AI775" s="143"/>
      <c r="AJ775" s="143"/>
      <c r="AK775" s="143"/>
      <c r="AL775" s="143"/>
      <c r="AM775" s="143"/>
      <c r="AN775" s="143"/>
      <c r="AO775" s="143"/>
      <c r="AP775" s="194"/>
      <c r="AQ775" s="188"/>
      <c r="AR775" s="188"/>
      <c r="AS775" s="143"/>
      <c r="AT775" s="143"/>
      <c r="AU775" s="143"/>
      <c r="AV775" s="143"/>
      <c r="AW775" s="188"/>
      <c r="AX775" s="111"/>
      <c r="AY775" s="194"/>
      <c r="AZ775" s="143"/>
      <c r="BA775" s="143"/>
      <c r="BB775" s="143"/>
      <c r="BC775" s="143"/>
      <c r="BD775" s="143"/>
      <c r="BE775" s="194"/>
      <c r="BF775" s="143"/>
      <c r="BG775" s="143"/>
      <c r="BH775" s="143"/>
      <c r="BI775" s="111"/>
      <c r="BJ775" s="143"/>
      <c r="BK775" s="143"/>
      <c r="BL775" s="143"/>
      <c r="BM775" s="143"/>
      <c r="BN775" s="143"/>
      <c r="BO775" s="143"/>
      <c r="BP775" s="143"/>
      <c r="BQ775" s="143"/>
      <c r="BR775" s="143"/>
      <c r="BS775" s="143"/>
      <c r="BT775" s="143"/>
      <c r="BU775" s="135">
        <f>VLOOKUP(D775,EXPLORACION!$A$2:$P$529,15,FALSE)</f>
        <v>4961594.6151000001</v>
      </c>
      <c r="BV775" s="135">
        <f>VLOOKUP(D775,EXPLORACION!$A$2:$P$529,16,FALSE)</f>
        <v>2170889.5361000001</v>
      </c>
    </row>
    <row r="776" spans="1:74" s="123" customFormat="1" hidden="1">
      <c r="A776" s="130" t="str">
        <f t="shared" si="163"/>
        <v>SCE26P1E9M19.25</v>
      </c>
      <c r="B776" s="130" t="str">
        <f t="shared" si="164"/>
        <v>SCE26P1E19</v>
      </c>
      <c r="C776" s="130" t="str">
        <f t="shared" si="165"/>
        <v>SCE26P1M19.25</v>
      </c>
      <c r="D776" s="130" t="str">
        <f t="shared" si="166"/>
        <v>SCE26P1</v>
      </c>
      <c r="E776" s="130" t="str">
        <f t="shared" si="167"/>
        <v>SCE26</v>
      </c>
      <c r="F776" s="111" t="s">
        <v>1363</v>
      </c>
      <c r="G776" s="111">
        <v>26</v>
      </c>
      <c r="H776" s="111">
        <v>1</v>
      </c>
      <c r="I776" s="111" t="s">
        <v>8</v>
      </c>
      <c r="J776" s="111">
        <v>9</v>
      </c>
      <c r="K776" s="111">
        <f t="shared" si="169"/>
        <v>20</v>
      </c>
      <c r="L776" s="111" t="s">
        <v>512</v>
      </c>
      <c r="M776" s="137">
        <v>19</v>
      </c>
      <c r="N776" s="133">
        <v>19.5</v>
      </c>
      <c r="O776" s="137">
        <f t="shared" si="168"/>
        <v>19.25</v>
      </c>
      <c r="P776" s="141"/>
      <c r="Q776" s="237">
        <v>3</v>
      </c>
      <c r="R776" s="111"/>
      <c r="S776" s="111"/>
      <c r="T776" s="111"/>
      <c r="U776" s="188"/>
      <c r="V776" s="143"/>
      <c r="W776" s="194"/>
      <c r="X776" s="143"/>
      <c r="Y776" s="143"/>
      <c r="Z776" s="143"/>
      <c r="AA776" s="143"/>
      <c r="AB776" s="143"/>
      <c r="AC776" s="143"/>
      <c r="AD776" s="143"/>
      <c r="AE776" s="143"/>
      <c r="AF776" s="143"/>
      <c r="AG776" s="143"/>
      <c r="AH776" s="143"/>
      <c r="AI776" s="143"/>
      <c r="AJ776" s="143"/>
      <c r="AK776" s="143"/>
      <c r="AL776" s="143"/>
      <c r="AM776" s="143"/>
      <c r="AN776" s="143"/>
      <c r="AO776" s="143"/>
      <c r="AP776" s="194"/>
      <c r="AQ776" s="188"/>
      <c r="AR776" s="188"/>
      <c r="AS776" s="143"/>
      <c r="AT776" s="143"/>
      <c r="AU776" s="143"/>
      <c r="AV776" s="143"/>
      <c r="AW776" s="188"/>
      <c r="AX776" s="111"/>
      <c r="AY776" s="194"/>
      <c r="AZ776" s="143"/>
      <c r="BA776" s="143"/>
      <c r="BB776" s="143"/>
      <c r="BC776" s="143"/>
      <c r="BD776" s="143"/>
      <c r="BE776" s="194"/>
      <c r="BF776" s="143"/>
      <c r="BG776" s="143"/>
      <c r="BH776" s="143"/>
      <c r="BI776" s="111"/>
      <c r="BJ776" s="143"/>
      <c r="BK776" s="143"/>
      <c r="BL776" s="143"/>
      <c r="BM776" s="143"/>
      <c r="BN776" s="143"/>
      <c r="BO776" s="143"/>
      <c r="BP776" s="143"/>
      <c r="BQ776" s="143"/>
      <c r="BR776" s="143"/>
      <c r="BS776" s="143"/>
      <c r="BT776" s="143"/>
      <c r="BU776" s="135">
        <f>VLOOKUP(D776,EXPLORACION!$A$2:$P$529,15,FALSE)</f>
        <v>4961594.6151000001</v>
      </c>
      <c r="BV776" s="135">
        <f>VLOOKUP(D776,EXPLORACION!$A$2:$P$529,16,FALSE)</f>
        <v>2170889.5361000001</v>
      </c>
    </row>
    <row r="777" spans="1:74" s="123" customFormat="1" hidden="1">
      <c r="A777" s="130" t="str">
        <f t="shared" si="163"/>
        <v>SCE26P1E10M20.75</v>
      </c>
      <c r="B777" s="130" t="str">
        <f t="shared" si="164"/>
        <v>SCE26P1E20.5</v>
      </c>
      <c r="C777" s="130" t="str">
        <f t="shared" si="165"/>
        <v>SCE26P1M20.75</v>
      </c>
      <c r="D777" s="130" t="str">
        <f t="shared" si="166"/>
        <v>SCE26P1</v>
      </c>
      <c r="E777" s="130" t="str">
        <f t="shared" si="167"/>
        <v>SCE26</v>
      </c>
      <c r="F777" s="111" t="s">
        <v>1363</v>
      </c>
      <c r="G777" s="111">
        <v>26</v>
      </c>
      <c r="H777" s="111">
        <v>1</v>
      </c>
      <c r="I777" s="111" t="s">
        <v>8</v>
      </c>
      <c r="J777" s="111">
        <v>10</v>
      </c>
      <c r="K777" s="111">
        <f t="shared" si="169"/>
        <v>21</v>
      </c>
      <c r="L777" s="111" t="s">
        <v>512</v>
      </c>
      <c r="M777" s="137">
        <v>20.5</v>
      </c>
      <c r="N777" s="133">
        <v>21</v>
      </c>
      <c r="O777" s="137">
        <f t="shared" si="168"/>
        <v>20.75</v>
      </c>
      <c r="P777" s="141"/>
      <c r="Q777" s="237">
        <v>22</v>
      </c>
      <c r="R777" s="111"/>
      <c r="S777" s="111"/>
      <c r="T777" s="111"/>
      <c r="U777" s="188"/>
      <c r="V777" s="143"/>
      <c r="W777" s="194"/>
      <c r="X777" s="143"/>
      <c r="Y777" s="143"/>
      <c r="Z777" s="143"/>
      <c r="AA777" s="143"/>
      <c r="AB777" s="143"/>
      <c r="AC777" s="143"/>
      <c r="AD777" s="143"/>
      <c r="AE777" s="143"/>
      <c r="AF777" s="143"/>
      <c r="AG777" s="143"/>
      <c r="AH777" s="143"/>
      <c r="AI777" s="143"/>
      <c r="AJ777" s="143"/>
      <c r="AK777" s="143"/>
      <c r="AL777" s="143"/>
      <c r="AM777" s="143"/>
      <c r="AN777" s="143"/>
      <c r="AO777" s="143"/>
      <c r="AP777" s="194"/>
      <c r="AQ777" s="188"/>
      <c r="AR777" s="188"/>
      <c r="AS777" s="143"/>
      <c r="AT777" s="143"/>
      <c r="AU777" s="143"/>
      <c r="AV777" s="143"/>
      <c r="AW777" s="188">
        <v>1.93</v>
      </c>
      <c r="AX777" s="111"/>
      <c r="AY777" s="194"/>
      <c r="AZ777" s="143"/>
      <c r="BA777" s="143"/>
      <c r="BB777" s="143"/>
      <c r="BC777" s="143"/>
      <c r="BD777" s="143"/>
      <c r="BE777" s="194"/>
      <c r="BF777" s="143"/>
      <c r="BG777" s="143"/>
      <c r="BH777" s="143"/>
      <c r="BI777" s="111"/>
      <c r="BJ777" s="143"/>
      <c r="BK777" s="143"/>
      <c r="BL777" s="143"/>
      <c r="BM777" s="143"/>
      <c r="BN777" s="143"/>
      <c r="BO777" s="143"/>
      <c r="BP777" s="143"/>
      <c r="BQ777" s="143"/>
      <c r="BR777" s="143"/>
      <c r="BS777" s="143"/>
      <c r="BT777" s="143"/>
      <c r="BU777" s="135">
        <f>VLOOKUP(D777,EXPLORACION!$A$2:$P$529,15,FALSE)</f>
        <v>4961594.6151000001</v>
      </c>
      <c r="BV777" s="135">
        <f>VLOOKUP(D777,EXPLORACION!$A$2:$P$529,16,FALSE)</f>
        <v>2170889.5361000001</v>
      </c>
    </row>
    <row r="778" spans="1:74" s="123" customFormat="1" hidden="1">
      <c r="A778" s="130" t="str">
        <f t="shared" si="163"/>
        <v>SCE26P1E11M22.25</v>
      </c>
      <c r="B778" s="130" t="str">
        <f t="shared" si="164"/>
        <v>SCE26P1E22</v>
      </c>
      <c r="C778" s="130" t="str">
        <f t="shared" si="165"/>
        <v>SCE26P1M22.25</v>
      </c>
      <c r="D778" s="130" t="str">
        <f t="shared" si="166"/>
        <v>SCE26P1</v>
      </c>
      <c r="E778" s="130" t="str">
        <f t="shared" si="167"/>
        <v>SCE26</v>
      </c>
      <c r="F778" s="111" t="s">
        <v>1363</v>
      </c>
      <c r="G778" s="111">
        <v>26</v>
      </c>
      <c r="H778" s="111">
        <v>1</v>
      </c>
      <c r="I778" s="111" t="s">
        <v>8</v>
      </c>
      <c r="J778" s="111">
        <v>11</v>
      </c>
      <c r="K778" s="111">
        <f t="shared" si="169"/>
        <v>22</v>
      </c>
      <c r="L778" s="111" t="s">
        <v>512</v>
      </c>
      <c r="M778" s="137">
        <v>22</v>
      </c>
      <c r="N778" s="133">
        <v>22.5</v>
      </c>
      <c r="O778" s="137">
        <f t="shared" si="168"/>
        <v>22.25</v>
      </c>
      <c r="P778" s="141"/>
      <c r="Q778" s="237"/>
      <c r="R778" s="111"/>
      <c r="S778" s="111"/>
      <c r="T778" s="111"/>
      <c r="U778" s="188"/>
      <c r="V778" s="143"/>
      <c r="W778" s="194"/>
      <c r="X778" s="143"/>
      <c r="Y778" s="143"/>
      <c r="Z778" s="143"/>
      <c r="AA778" s="143"/>
      <c r="AB778" s="143"/>
      <c r="AC778" s="143"/>
      <c r="AD778" s="143"/>
      <c r="AE778" s="143"/>
      <c r="AF778" s="143"/>
      <c r="AG778" s="143"/>
      <c r="AH778" s="143"/>
      <c r="AI778" s="143"/>
      <c r="AJ778" s="143"/>
      <c r="AK778" s="143"/>
      <c r="AL778" s="143"/>
      <c r="AM778" s="143"/>
      <c r="AN778" s="143"/>
      <c r="AO778" s="143"/>
      <c r="AP778" s="194"/>
      <c r="AQ778" s="188"/>
      <c r="AR778" s="188"/>
      <c r="AS778" s="143"/>
      <c r="AT778" s="143"/>
      <c r="AU778" s="143"/>
      <c r="AV778" s="143"/>
      <c r="AW778" s="188"/>
      <c r="AX778" s="111"/>
      <c r="AY778" s="194"/>
      <c r="AZ778" s="143"/>
      <c r="BA778" s="143"/>
      <c r="BB778" s="143"/>
      <c r="BC778" s="143"/>
      <c r="BD778" s="143"/>
      <c r="BE778" s="194"/>
      <c r="BF778" s="143"/>
      <c r="BG778" s="143"/>
      <c r="BH778" s="143"/>
      <c r="BI778" s="111"/>
      <c r="BJ778" s="143"/>
      <c r="BK778" s="143"/>
      <c r="BL778" s="143"/>
      <c r="BM778" s="143"/>
      <c r="BN778" s="143"/>
      <c r="BO778" s="143"/>
      <c r="BP778" s="143"/>
      <c r="BQ778" s="143"/>
      <c r="BR778" s="143"/>
      <c r="BS778" s="143"/>
      <c r="BT778" s="143"/>
      <c r="BU778" s="135">
        <f>VLOOKUP(D778,EXPLORACION!$A$2:$P$529,15,FALSE)</f>
        <v>4961594.6151000001</v>
      </c>
      <c r="BV778" s="135">
        <f>VLOOKUP(D778,EXPLORACION!$A$2:$P$529,16,FALSE)</f>
        <v>2170889.5361000001</v>
      </c>
    </row>
    <row r="779" spans="1:74" s="123" customFormat="1" hidden="1">
      <c r="A779" s="130" t="str">
        <f t="shared" si="163"/>
        <v>SCE26P1E11M23.75</v>
      </c>
      <c r="B779" s="130" t="str">
        <f t="shared" si="164"/>
        <v>SCE26P1E23.5</v>
      </c>
      <c r="C779" s="130" t="str">
        <f t="shared" si="165"/>
        <v>SCE26P1M23.75</v>
      </c>
      <c r="D779" s="130" t="str">
        <f t="shared" si="166"/>
        <v>SCE26P1</v>
      </c>
      <c r="E779" s="130" t="str">
        <f t="shared" si="167"/>
        <v>SCE26</v>
      </c>
      <c r="F779" s="111" t="s">
        <v>1363</v>
      </c>
      <c r="G779" s="111">
        <v>26</v>
      </c>
      <c r="H779" s="111">
        <v>1</v>
      </c>
      <c r="I779" s="111" t="s">
        <v>8</v>
      </c>
      <c r="J779" s="111">
        <v>11</v>
      </c>
      <c r="K779" s="111">
        <f t="shared" si="169"/>
        <v>23</v>
      </c>
      <c r="L779" s="111" t="s">
        <v>512</v>
      </c>
      <c r="M779" s="137">
        <v>23.5</v>
      </c>
      <c r="N779" s="133">
        <v>24</v>
      </c>
      <c r="O779" s="137">
        <f>AVERAGE(M779:N779)</f>
        <v>23.75</v>
      </c>
      <c r="P779" s="141"/>
      <c r="Q779" s="237"/>
      <c r="R779" s="111"/>
      <c r="S779" s="111"/>
      <c r="T779" s="111"/>
      <c r="U779" s="188"/>
      <c r="V779" s="143"/>
      <c r="W779" s="194"/>
      <c r="X779" s="143"/>
      <c r="Y779" s="143"/>
      <c r="Z779" s="143"/>
      <c r="AA779" s="143"/>
      <c r="AB779" s="143"/>
      <c r="AC779" s="143"/>
      <c r="AD779" s="143"/>
      <c r="AE779" s="143"/>
      <c r="AF779" s="143"/>
      <c r="AG779" s="143"/>
      <c r="AH779" s="143"/>
      <c r="AI779" s="143"/>
      <c r="AJ779" s="143"/>
      <c r="AK779" s="143"/>
      <c r="AL779" s="143"/>
      <c r="AM779" s="143"/>
      <c r="AN779" s="143"/>
      <c r="AO779" s="143"/>
      <c r="AP779" s="194"/>
      <c r="AQ779" s="188"/>
      <c r="AR779" s="188"/>
      <c r="AS779" s="143"/>
      <c r="AT779" s="143"/>
      <c r="AU779" s="143"/>
      <c r="AV779" s="143"/>
      <c r="AW779" s="188"/>
      <c r="AX779" s="111"/>
      <c r="AY779" s="194"/>
      <c r="AZ779" s="143"/>
      <c r="BA779" s="143"/>
      <c r="BB779" s="143"/>
      <c r="BC779" s="143"/>
      <c r="BD779" s="143"/>
      <c r="BE779" s="194"/>
      <c r="BF779" s="143"/>
      <c r="BG779" s="143"/>
      <c r="BH779" s="143"/>
      <c r="BI779" s="111"/>
      <c r="BJ779" s="143"/>
      <c r="BK779" s="143"/>
      <c r="BL779" s="143"/>
      <c r="BM779" s="143"/>
      <c r="BN779" s="143"/>
      <c r="BO779" s="143"/>
      <c r="BP779" s="143"/>
      <c r="BQ779" s="143"/>
      <c r="BR779" s="143"/>
      <c r="BS779" s="143"/>
      <c r="BT779" s="143"/>
      <c r="BU779" s="135">
        <f>VLOOKUP(D779,EXPLORACION!$A$2:$P$529,15,FALSE)</f>
        <v>4961594.6151000001</v>
      </c>
      <c r="BV779" s="135">
        <f>VLOOKUP(D779,EXPLORACION!$A$2:$P$529,16,FALSE)</f>
        <v>2170889.5361000001</v>
      </c>
    </row>
    <row r="780" spans="1:74" s="123" customFormat="1" hidden="1">
      <c r="A780" s="130" t="str">
        <f t="shared" ref="A780:A809" si="170">CONCATENATE(F780,G780,I780,H780,"E",J780,"M",O780)</f>
        <v>SCE26P2E1M1.25</v>
      </c>
      <c r="B780" s="130" t="str">
        <f t="shared" ref="B780:B808" si="171">CONCATENATE(F780,G780,I780,H780,"E",M780)</f>
        <v>SCE26P2E1</v>
      </c>
      <c r="C780" s="130" t="str">
        <f t="shared" ref="C780:C809" si="172">CONCATENATE(F780,G780,I780,H780,"M",O780)</f>
        <v>SCE26P2M1.25</v>
      </c>
      <c r="D780" s="130" t="str">
        <f t="shared" ref="D780:D809" si="173">CONCATENATE(F780,G780,I780,H780)</f>
        <v>SCE26P2</v>
      </c>
      <c r="E780" s="130" t="str">
        <f t="shared" ref="E780:E809" si="174">CONCATENATE(F780,G780)</f>
        <v>SCE26</v>
      </c>
      <c r="F780" s="111" t="s">
        <v>1363</v>
      </c>
      <c r="G780" s="111">
        <v>26</v>
      </c>
      <c r="H780" s="111">
        <v>2</v>
      </c>
      <c r="I780" s="111" t="s">
        <v>8</v>
      </c>
      <c r="J780" s="111">
        <v>1</v>
      </c>
      <c r="K780" s="111">
        <v>1</v>
      </c>
      <c r="L780" s="111" t="s">
        <v>221</v>
      </c>
      <c r="M780" s="137">
        <v>1</v>
      </c>
      <c r="N780" s="133">
        <v>1.5</v>
      </c>
      <c r="O780" s="137">
        <f t="shared" si="168"/>
        <v>1.25</v>
      </c>
      <c r="P780" s="141"/>
      <c r="Q780" s="237">
        <v>23</v>
      </c>
      <c r="R780" s="111"/>
      <c r="S780" s="111"/>
      <c r="T780" s="111"/>
      <c r="U780" s="188"/>
      <c r="V780" s="143"/>
      <c r="W780" s="194"/>
      <c r="X780" s="143"/>
      <c r="Y780" s="143"/>
      <c r="Z780" s="143"/>
      <c r="AA780" s="143"/>
      <c r="AB780" s="143"/>
      <c r="AC780" s="143"/>
      <c r="AD780" s="143"/>
      <c r="AE780" s="143"/>
      <c r="AF780" s="143"/>
      <c r="AG780" s="143"/>
      <c r="AH780" s="143"/>
      <c r="AI780" s="143"/>
      <c r="AJ780" s="143"/>
      <c r="AK780" s="143"/>
      <c r="AL780" s="143"/>
      <c r="AM780" s="143"/>
      <c r="AN780" s="143"/>
      <c r="AO780" s="143"/>
      <c r="AP780" s="194"/>
      <c r="AQ780" s="188"/>
      <c r="AR780" s="188"/>
      <c r="AS780" s="143"/>
      <c r="AT780" s="143"/>
      <c r="AU780" s="143"/>
      <c r="AV780" s="143"/>
      <c r="AW780" s="188">
        <v>2.31</v>
      </c>
      <c r="AX780" s="111"/>
      <c r="AY780" s="194"/>
      <c r="AZ780" s="143"/>
      <c r="BA780" s="143"/>
      <c r="BB780" s="143"/>
      <c r="BC780" s="143"/>
      <c r="BD780" s="143"/>
      <c r="BE780" s="194"/>
      <c r="BF780" s="143"/>
      <c r="BG780" s="143"/>
      <c r="BH780" s="143"/>
      <c r="BI780" s="111"/>
      <c r="BJ780" s="143"/>
      <c r="BK780" s="143"/>
      <c r="BL780" s="143"/>
      <c r="BM780" s="143"/>
      <c r="BN780" s="143"/>
      <c r="BO780" s="143"/>
      <c r="BP780" s="143"/>
      <c r="BQ780" s="143"/>
      <c r="BR780" s="143"/>
      <c r="BS780" s="143"/>
      <c r="BT780" s="143"/>
      <c r="BU780" s="135">
        <f>VLOOKUP(D780,EXPLORACION!$A$2:$P$529,15,FALSE)</f>
        <v>4961594.6151000001</v>
      </c>
      <c r="BV780" s="135">
        <f>VLOOKUP(D780,EXPLORACION!$A$2:$P$529,16,FALSE)</f>
        <v>2170889.5361000001</v>
      </c>
    </row>
    <row r="781" spans="1:74" s="123" customFormat="1" hidden="1">
      <c r="A781" s="130" t="str">
        <f t="shared" si="170"/>
        <v>SCE26P2E2M1.75</v>
      </c>
      <c r="B781" s="130" t="str">
        <f t="shared" si="171"/>
        <v>SCE26P2E1.5</v>
      </c>
      <c r="C781" s="130" t="str">
        <f t="shared" si="172"/>
        <v>SCE26P2M1.75</v>
      </c>
      <c r="D781" s="130" t="str">
        <f t="shared" si="173"/>
        <v>SCE26P2</v>
      </c>
      <c r="E781" s="130" t="str">
        <f t="shared" si="174"/>
        <v>SCE26</v>
      </c>
      <c r="F781" s="111" t="s">
        <v>1363</v>
      </c>
      <c r="G781" s="111">
        <v>26</v>
      </c>
      <c r="H781" s="111">
        <v>2</v>
      </c>
      <c r="I781" s="111" t="s">
        <v>8</v>
      </c>
      <c r="J781" s="111">
        <v>2</v>
      </c>
      <c r="K781" s="111">
        <v>2</v>
      </c>
      <c r="L781" s="111" t="s">
        <v>221</v>
      </c>
      <c r="M781" s="137">
        <v>1.5</v>
      </c>
      <c r="N781" s="133">
        <v>2</v>
      </c>
      <c r="O781" s="137">
        <f t="shared" si="168"/>
        <v>1.75</v>
      </c>
      <c r="P781" s="141"/>
      <c r="Q781" s="237">
        <v>22</v>
      </c>
      <c r="R781" s="111">
        <v>8.8699999999999992</v>
      </c>
      <c r="S781" s="111"/>
      <c r="T781" s="111"/>
      <c r="U781" s="188"/>
      <c r="V781" s="143"/>
      <c r="W781" s="194"/>
      <c r="X781" s="143"/>
      <c r="Y781" s="143"/>
      <c r="Z781" s="143"/>
      <c r="AA781" s="143"/>
      <c r="AB781" s="143"/>
      <c r="AC781" s="143"/>
      <c r="AD781" s="143"/>
      <c r="AE781" s="143"/>
      <c r="AF781" s="143"/>
      <c r="AG781" s="143"/>
      <c r="AH781" s="143"/>
      <c r="AI781" s="143"/>
      <c r="AJ781" s="143"/>
      <c r="AK781" s="143"/>
      <c r="AL781" s="143"/>
      <c r="AM781" s="143"/>
      <c r="AN781" s="143"/>
      <c r="AO781" s="143"/>
      <c r="AP781" s="194"/>
      <c r="AQ781" s="188"/>
      <c r="AR781" s="188"/>
      <c r="AS781" s="143"/>
      <c r="AT781" s="143"/>
      <c r="AU781" s="143"/>
      <c r="AV781" s="143"/>
      <c r="AW781" s="188">
        <v>2.2999999999999998</v>
      </c>
      <c r="AX781" s="111"/>
      <c r="AY781" s="194"/>
      <c r="AZ781" s="143"/>
      <c r="BA781" s="143"/>
      <c r="BB781" s="143"/>
      <c r="BC781" s="143"/>
      <c r="BD781" s="143"/>
      <c r="BE781" s="194"/>
      <c r="BF781" s="143"/>
      <c r="BG781" s="143"/>
      <c r="BH781" s="143"/>
      <c r="BI781" s="111"/>
      <c r="BJ781" s="143"/>
      <c r="BK781" s="143"/>
      <c r="BL781" s="143"/>
      <c r="BM781" s="143"/>
      <c r="BN781" s="143"/>
      <c r="BO781" s="143"/>
      <c r="BP781" s="143"/>
      <c r="BQ781" s="143"/>
      <c r="BR781" s="143"/>
      <c r="BS781" s="143"/>
      <c r="BT781" s="143"/>
      <c r="BU781" s="135">
        <f>VLOOKUP(D781,EXPLORACION!$A$2:$P$529,15,FALSE)</f>
        <v>4961594.6151000001</v>
      </c>
      <c r="BV781" s="135">
        <f>VLOOKUP(D781,EXPLORACION!$A$2:$P$529,16,FALSE)</f>
        <v>2170889.5361000001</v>
      </c>
    </row>
    <row r="782" spans="1:74" s="123" customFormat="1" hidden="1">
      <c r="A782" s="130" t="str">
        <f t="shared" si="170"/>
        <v>SCE26P2E2M3.25</v>
      </c>
      <c r="B782" s="130" t="str">
        <f t="shared" si="171"/>
        <v>SCE26P2E3</v>
      </c>
      <c r="C782" s="130" t="str">
        <f t="shared" si="172"/>
        <v>SCE26P2M3.25</v>
      </c>
      <c r="D782" s="130" t="str">
        <f t="shared" si="173"/>
        <v>SCE26P2</v>
      </c>
      <c r="E782" s="130" t="str">
        <f t="shared" si="174"/>
        <v>SCE26</v>
      </c>
      <c r="F782" s="111" t="s">
        <v>1363</v>
      </c>
      <c r="G782" s="111">
        <v>26</v>
      </c>
      <c r="H782" s="111">
        <v>2</v>
      </c>
      <c r="I782" s="111" t="s">
        <v>8</v>
      </c>
      <c r="J782" s="111">
        <v>2</v>
      </c>
      <c r="K782" s="111">
        <f>K781+1</f>
        <v>3</v>
      </c>
      <c r="L782" s="111" t="s">
        <v>221</v>
      </c>
      <c r="M782" s="137">
        <v>3</v>
      </c>
      <c r="N782" s="133">
        <v>3.5</v>
      </c>
      <c r="O782" s="137">
        <f t="shared" si="168"/>
        <v>3.25</v>
      </c>
      <c r="P782" s="141"/>
      <c r="Q782" s="237">
        <v>15</v>
      </c>
      <c r="R782" s="111"/>
      <c r="S782" s="111"/>
      <c r="T782" s="111"/>
      <c r="U782" s="188"/>
      <c r="V782" s="143"/>
      <c r="W782" s="194"/>
      <c r="X782" s="143"/>
      <c r="Y782" s="143"/>
      <c r="Z782" s="143"/>
      <c r="AA782" s="143"/>
      <c r="AB782" s="143"/>
      <c r="AC782" s="143"/>
      <c r="AD782" s="143"/>
      <c r="AE782" s="143"/>
      <c r="AF782" s="143"/>
      <c r="AG782" s="143"/>
      <c r="AH782" s="143"/>
      <c r="AI782" s="143"/>
      <c r="AJ782" s="143"/>
      <c r="AK782" s="143"/>
      <c r="AL782" s="143"/>
      <c r="AM782" s="143"/>
      <c r="AN782" s="143"/>
      <c r="AO782" s="143"/>
      <c r="AP782" s="194"/>
      <c r="AQ782" s="188"/>
      <c r="AR782" s="188"/>
      <c r="AS782" s="143"/>
      <c r="AT782" s="143"/>
      <c r="AU782" s="143"/>
      <c r="AV782" s="143"/>
      <c r="AW782" s="188"/>
      <c r="AX782" s="111"/>
      <c r="AY782" s="194"/>
      <c r="AZ782" s="143"/>
      <c r="BA782" s="143"/>
      <c r="BB782" s="143"/>
      <c r="BC782" s="143"/>
      <c r="BD782" s="143"/>
      <c r="BE782" s="194"/>
      <c r="BF782" s="143"/>
      <c r="BG782" s="143"/>
      <c r="BH782" s="143"/>
      <c r="BI782" s="111"/>
      <c r="BJ782" s="143"/>
      <c r="BK782" s="143"/>
      <c r="BL782" s="143"/>
      <c r="BM782" s="143"/>
      <c r="BN782" s="143"/>
      <c r="BO782" s="143"/>
      <c r="BP782" s="143"/>
      <c r="BQ782" s="143"/>
      <c r="BR782" s="143"/>
      <c r="BS782" s="143"/>
      <c r="BT782" s="143"/>
      <c r="BU782" s="135">
        <f>VLOOKUP(D782,EXPLORACION!$A$2:$P$529,15,FALSE)</f>
        <v>4961594.6151000001</v>
      </c>
      <c r="BV782" s="135">
        <f>VLOOKUP(D782,EXPLORACION!$A$2:$P$529,16,FALSE)</f>
        <v>2170889.5361000001</v>
      </c>
    </row>
    <row r="783" spans="1:74" s="123" customFormat="1" hidden="1">
      <c r="A783" s="130" t="str">
        <f t="shared" si="170"/>
        <v>SCE26P2E2M3.75</v>
      </c>
      <c r="B783" s="130" t="str">
        <f t="shared" si="171"/>
        <v>SCE26P2E3.5</v>
      </c>
      <c r="C783" s="130" t="str">
        <f t="shared" si="172"/>
        <v>SCE26P2M3.75</v>
      </c>
      <c r="D783" s="130" t="str">
        <f t="shared" si="173"/>
        <v>SCE26P2</v>
      </c>
      <c r="E783" s="130" t="str">
        <f t="shared" si="174"/>
        <v>SCE26</v>
      </c>
      <c r="F783" s="111" t="s">
        <v>1363</v>
      </c>
      <c r="G783" s="111">
        <v>26</v>
      </c>
      <c r="H783" s="111">
        <v>2</v>
      </c>
      <c r="I783" s="111" t="s">
        <v>8</v>
      </c>
      <c r="J783" s="111">
        <v>2</v>
      </c>
      <c r="K783" s="111">
        <f t="shared" ref="K783:K808" si="175">K782+1</f>
        <v>4</v>
      </c>
      <c r="L783" s="111" t="s">
        <v>221</v>
      </c>
      <c r="M783" s="137">
        <v>3.5</v>
      </c>
      <c r="N783" s="133">
        <v>4</v>
      </c>
      <c r="O783" s="137">
        <f t="shared" si="168"/>
        <v>3.75</v>
      </c>
      <c r="P783" s="141"/>
      <c r="Q783" s="237">
        <v>11</v>
      </c>
      <c r="R783" s="111">
        <v>8.4</v>
      </c>
      <c r="S783" s="111"/>
      <c r="T783" s="111"/>
      <c r="U783" s="188"/>
      <c r="V783" s="143"/>
      <c r="W783" s="194"/>
      <c r="X783" s="143"/>
      <c r="Y783" s="143"/>
      <c r="Z783" s="143"/>
      <c r="AA783" s="143"/>
      <c r="AB783" s="143"/>
      <c r="AC783" s="143"/>
      <c r="AD783" s="143"/>
      <c r="AE783" s="143"/>
      <c r="AF783" s="143"/>
      <c r="AG783" s="143"/>
      <c r="AH783" s="143"/>
      <c r="AI783" s="143"/>
      <c r="AJ783" s="143"/>
      <c r="AK783" s="143"/>
      <c r="AL783" s="143"/>
      <c r="AM783" s="143"/>
      <c r="AN783" s="143"/>
      <c r="AO783" s="143"/>
      <c r="AP783" s="194"/>
      <c r="AQ783" s="188"/>
      <c r="AR783" s="188"/>
      <c r="AS783" s="143"/>
      <c r="AT783" s="143"/>
      <c r="AU783" s="143"/>
      <c r="AV783" s="143"/>
      <c r="AW783" s="188"/>
      <c r="AX783" s="111"/>
      <c r="AY783" s="194"/>
      <c r="AZ783" s="143"/>
      <c r="BA783" s="143"/>
      <c r="BB783" s="143"/>
      <c r="BC783" s="143"/>
      <c r="BD783" s="143"/>
      <c r="BE783" s="194"/>
      <c r="BF783" s="143"/>
      <c r="BG783" s="143"/>
      <c r="BH783" s="143"/>
      <c r="BI783" s="111"/>
      <c r="BJ783" s="143"/>
      <c r="BK783" s="143"/>
      <c r="BL783" s="143"/>
      <c r="BM783" s="143"/>
      <c r="BN783" s="143"/>
      <c r="BO783" s="143"/>
      <c r="BP783" s="143"/>
      <c r="BQ783" s="143"/>
      <c r="BR783" s="143"/>
      <c r="BS783" s="143"/>
      <c r="BT783" s="143"/>
      <c r="BU783" s="135">
        <f>VLOOKUP(D783,EXPLORACION!$A$2:$P$529,15,FALSE)</f>
        <v>4961594.6151000001</v>
      </c>
      <c r="BV783" s="135">
        <f>VLOOKUP(D783,EXPLORACION!$A$2:$P$529,16,FALSE)</f>
        <v>2170889.5361000001</v>
      </c>
    </row>
    <row r="784" spans="1:74" s="123" customFormat="1" hidden="1">
      <c r="A784" s="130" t="str">
        <f t="shared" si="170"/>
        <v>SCE26P2E3M4.75</v>
      </c>
      <c r="B784" s="130" t="str">
        <f t="shared" si="171"/>
        <v>SCE26P2E4.5</v>
      </c>
      <c r="C784" s="130" t="str">
        <f t="shared" si="172"/>
        <v>SCE26P2M4.75</v>
      </c>
      <c r="D784" s="130" t="str">
        <f t="shared" si="173"/>
        <v>SCE26P2</v>
      </c>
      <c r="E784" s="130" t="str">
        <f t="shared" si="174"/>
        <v>SCE26</v>
      </c>
      <c r="F784" s="111" t="s">
        <v>1363</v>
      </c>
      <c r="G784" s="111">
        <v>26</v>
      </c>
      <c r="H784" s="111">
        <v>2</v>
      </c>
      <c r="I784" s="111" t="s">
        <v>8</v>
      </c>
      <c r="J784" s="111">
        <v>3</v>
      </c>
      <c r="K784" s="111">
        <f t="shared" si="175"/>
        <v>5</v>
      </c>
      <c r="L784" s="111" t="s">
        <v>221</v>
      </c>
      <c r="M784" s="137">
        <v>4.5</v>
      </c>
      <c r="N784" s="133">
        <v>5</v>
      </c>
      <c r="O784" s="137">
        <f t="shared" si="168"/>
        <v>4.75</v>
      </c>
      <c r="P784" s="141"/>
      <c r="Q784" s="237">
        <v>24</v>
      </c>
      <c r="R784" s="111"/>
      <c r="S784" s="111"/>
      <c r="T784" s="111"/>
      <c r="U784" s="188"/>
      <c r="V784" s="143"/>
      <c r="W784" s="194"/>
      <c r="X784" s="143"/>
      <c r="Y784" s="143"/>
      <c r="Z784" s="143"/>
      <c r="AA784" s="143"/>
      <c r="AB784" s="143"/>
      <c r="AC784" s="143"/>
      <c r="AD784" s="143"/>
      <c r="AE784" s="143"/>
      <c r="AF784" s="143"/>
      <c r="AG784" s="143"/>
      <c r="AH784" s="143"/>
      <c r="AI784" s="143"/>
      <c r="AJ784" s="143"/>
      <c r="AK784" s="143"/>
      <c r="AL784" s="143"/>
      <c r="AM784" s="143"/>
      <c r="AN784" s="143"/>
      <c r="AO784" s="143"/>
      <c r="AP784" s="194"/>
      <c r="AQ784" s="188"/>
      <c r="AR784" s="188"/>
      <c r="AS784" s="143"/>
      <c r="AT784" s="143"/>
      <c r="AU784" s="143"/>
      <c r="AV784" s="143"/>
      <c r="AW784" s="188">
        <v>5.5</v>
      </c>
      <c r="AX784" s="111"/>
      <c r="AY784" s="194"/>
      <c r="AZ784" s="143"/>
      <c r="BA784" s="143"/>
      <c r="BB784" s="143"/>
      <c r="BC784" s="143"/>
      <c r="BD784" s="143"/>
      <c r="BE784" s="194"/>
      <c r="BF784" s="143"/>
      <c r="BG784" s="143"/>
      <c r="BH784" s="143"/>
      <c r="BI784" s="111"/>
      <c r="BJ784" s="143"/>
      <c r="BK784" s="143"/>
      <c r="BL784" s="143"/>
      <c r="BM784" s="143"/>
      <c r="BN784" s="143"/>
      <c r="BO784" s="143"/>
      <c r="BP784" s="143"/>
      <c r="BQ784" s="143"/>
      <c r="BR784" s="143"/>
      <c r="BS784" s="143"/>
      <c r="BT784" s="143"/>
      <c r="BU784" s="135">
        <f>VLOOKUP(D784,EXPLORACION!$A$2:$P$529,15,FALSE)</f>
        <v>4961594.6151000001</v>
      </c>
      <c r="BV784" s="135">
        <f>VLOOKUP(D784,EXPLORACION!$A$2:$P$529,16,FALSE)</f>
        <v>2170889.5361000001</v>
      </c>
    </row>
    <row r="785" spans="1:74" s="123" customFormat="1" hidden="1">
      <c r="A785" s="130" t="str">
        <f t="shared" si="170"/>
        <v>SCE26P2E4M5.75</v>
      </c>
      <c r="B785" s="130" t="str">
        <f t="shared" si="171"/>
        <v>SCE26P2E5.5</v>
      </c>
      <c r="C785" s="130" t="str">
        <f t="shared" si="172"/>
        <v>SCE26P2M5.75</v>
      </c>
      <c r="D785" s="130" t="str">
        <f t="shared" si="173"/>
        <v>SCE26P2</v>
      </c>
      <c r="E785" s="130" t="str">
        <f t="shared" si="174"/>
        <v>SCE26</v>
      </c>
      <c r="F785" s="111" t="s">
        <v>1363</v>
      </c>
      <c r="G785" s="111">
        <v>26</v>
      </c>
      <c r="H785" s="111">
        <v>2</v>
      </c>
      <c r="I785" s="111" t="s">
        <v>8</v>
      </c>
      <c r="J785" s="111">
        <v>4</v>
      </c>
      <c r="K785" s="111">
        <f t="shared" si="175"/>
        <v>6</v>
      </c>
      <c r="L785" s="111" t="s">
        <v>512</v>
      </c>
      <c r="M785" s="137">
        <v>5.5</v>
      </c>
      <c r="N785" s="133">
        <v>6</v>
      </c>
      <c r="O785" s="137">
        <f t="shared" si="168"/>
        <v>5.75</v>
      </c>
      <c r="P785" s="141"/>
      <c r="Q785" s="237">
        <v>30</v>
      </c>
      <c r="R785" s="111">
        <v>5.55</v>
      </c>
      <c r="S785" s="111"/>
      <c r="T785" s="111"/>
      <c r="U785" s="188"/>
      <c r="V785" s="143"/>
      <c r="W785" s="194"/>
      <c r="X785" s="143"/>
      <c r="Y785" s="143"/>
      <c r="Z785" s="143"/>
      <c r="AA785" s="143"/>
      <c r="AB785" s="143"/>
      <c r="AC785" s="143"/>
      <c r="AD785" s="143"/>
      <c r="AE785" s="143"/>
      <c r="AF785" s="143"/>
      <c r="AG785" s="143"/>
      <c r="AH785" s="143"/>
      <c r="AI785" s="143"/>
      <c r="AJ785" s="143"/>
      <c r="AK785" s="143"/>
      <c r="AL785" s="143"/>
      <c r="AM785" s="143"/>
      <c r="AN785" s="143"/>
      <c r="AO785" s="143"/>
      <c r="AP785" s="194"/>
      <c r="AQ785" s="188"/>
      <c r="AR785" s="188"/>
      <c r="AS785" s="143"/>
      <c r="AT785" s="143"/>
      <c r="AU785" s="143"/>
      <c r="AV785" s="143"/>
      <c r="AW785" s="188"/>
      <c r="AX785" s="111"/>
      <c r="AY785" s="194"/>
      <c r="AZ785" s="143"/>
      <c r="BA785" s="143"/>
      <c r="BB785" s="143"/>
      <c r="BC785" s="143"/>
      <c r="BD785" s="143"/>
      <c r="BE785" s="194"/>
      <c r="BF785" s="143"/>
      <c r="BG785" s="143"/>
      <c r="BH785" s="143"/>
      <c r="BI785" s="111"/>
      <c r="BJ785" s="143"/>
      <c r="BK785" s="143"/>
      <c r="BL785" s="143"/>
      <c r="BM785" s="143"/>
      <c r="BN785" s="143"/>
      <c r="BO785" s="143"/>
      <c r="BP785" s="143"/>
      <c r="BQ785" s="143"/>
      <c r="BR785" s="143"/>
      <c r="BS785" s="143"/>
      <c r="BT785" s="143"/>
      <c r="BU785" s="135">
        <f>VLOOKUP(D785,EXPLORACION!$A$2:$P$529,15,FALSE)</f>
        <v>4961594.6151000001</v>
      </c>
      <c r="BV785" s="135">
        <f>VLOOKUP(D785,EXPLORACION!$A$2:$P$529,16,FALSE)</f>
        <v>2170889.5361000001</v>
      </c>
    </row>
    <row r="786" spans="1:74" s="123" customFormat="1" hidden="1">
      <c r="A786" s="130" t="str">
        <f t="shared" si="170"/>
        <v>SCE26P2E5M6.75</v>
      </c>
      <c r="B786" s="130" t="str">
        <f t="shared" si="171"/>
        <v>SCE26P2E6.5</v>
      </c>
      <c r="C786" s="130" t="str">
        <f t="shared" si="172"/>
        <v>SCE26P2M6.75</v>
      </c>
      <c r="D786" s="130" t="str">
        <f t="shared" si="173"/>
        <v>SCE26P2</v>
      </c>
      <c r="E786" s="130" t="str">
        <f t="shared" si="174"/>
        <v>SCE26</v>
      </c>
      <c r="F786" s="111" t="s">
        <v>1363</v>
      </c>
      <c r="G786" s="111">
        <v>26</v>
      </c>
      <c r="H786" s="111">
        <v>2</v>
      </c>
      <c r="I786" s="111" t="s">
        <v>8</v>
      </c>
      <c r="J786" s="111">
        <v>5</v>
      </c>
      <c r="K786" s="111">
        <f t="shared" si="175"/>
        <v>7</v>
      </c>
      <c r="L786" s="111" t="s">
        <v>221</v>
      </c>
      <c r="M786" s="137">
        <v>6.5</v>
      </c>
      <c r="N786" s="133">
        <v>7</v>
      </c>
      <c r="O786" s="137">
        <f t="shared" si="168"/>
        <v>6.75</v>
      </c>
      <c r="P786" s="141"/>
      <c r="Q786" s="237">
        <v>22</v>
      </c>
      <c r="R786" s="111"/>
      <c r="S786" s="111"/>
      <c r="T786" s="111"/>
      <c r="U786" s="188"/>
      <c r="V786" s="143"/>
      <c r="W786" s="194"/>
      <c r="X786" s="143"/>
      <c r="Y786" s="143"/>
      <c r="Z786" s="143"/>
      <c r="AA786" s="143"/>
      <c r="AB786" s="143"/>
      <c r="AC786" s="143"/>
      <c r="AD786" s="143"/>
      <c r="AE786" s="143"/>
      <c r="AF786" s="143"/>
      <c r="AG786" s="143"/>
      <c r="AH786" s="143"/>
      <c r="AI786" s="143"/>
      <c r="AJ786" s="143"/>
      <c r="AK786" s="143"/>
      <c r="AL786" s="143"/>
      <c r="AM786" s="143"/>
      <c r="AN786" s="143"/>
      <c r="AO786" s="143"/>
      <c r="AP786" s="194"/>
      <c r="AQ786" s="188"/>
      <c r="AR786" s="188"/>
      <c r="AS786" s="143"/>
      <c r="AT786" s="143"/>
      <c r="AU786" s="143"/>
      <c r="AV786" s="143"/>
      <c r="AW786" s="188">
        <v>8.02</v>
      </c>
      <c r="AX786" s="111"/>
      <c r="AY786" s="194"/>
      <c r="AZ786" s="143"/>
      <c r="BA786" s="143"/>
      <c r="BB786" s="143"/>
      <c r="BC786" s="143"/>
      <c r="BD786" s="143"/>
      <c r="BE786" s="194"/>
      <c r="BF786" s="143"/>
      <c r="BG786" s="143"/>
      <c r="BH786" s="143"/>
      <c r="BI786" s="111"/>
      <c r="BJ786" s="143"/>
      <c r="BK786" s="143"/>
      <c r="BL786" s="143"/>
      <c r="BM786" s="143"/>
      <c r="BN786" s="143"/>
      <c r="BO786" s="143"/>
      <c r="BP786" s="143"/>
      <c r="BQ786" s="143"/>
      <c r="BR786" s="143"/>
      <c r="BS786" s="143"/>
      <c r="BT786" s="143"/>
      <c r="BU786" s="135">
        <f>VLOOKUP(D786,EXPLORACION!$A$2:$P$529,15,FALSE)</f>
        <v>4961594.6151000001</v>
      </c>
      <c r="BV786" s="135">
        <f>VLOOKUP(D786,EXPLORACION!$A$2:$P$529,16,FALSE)</f>
        <v>2170889.5361000001</v>
      </c>
    </row>
    <row r="787" spans="1:74" s="123" customFormat="1" hidden="1">
      <c r="A787" s="130" t="str">
        <f t="shared" si="170"/>
        <v>SCE26P2E5M8.25</v>
      </c>
      <c r="B787" s="130" t="str">
        <f t="shared" si="171"/>
        <v>SCE26P2E8</v>
      </c>
      <c r="C787" s="130" t="str">
        <f t="shared" si="172"/>
        <v>SCE26P2M8.25</v>
      </c>
      <c r="D787" s="130" t="str">
        <f t="shared" si="173"/>
        <v>SCE26P2</v>
      </c>
      <c r="E787" s="130" t="str">
        <f t="shared" si="174"/>
        <v>SCE26</v>
      </c>
      <c r="F787" s="111" t="s">
        <v>1363</v>
      </c>
      <c r="G787" s="111">
        <v>26</v>
      </c>
      <c r="H787" s="111">
        <v>2</v>
      </c>
      <c r="I787" s="111" t="s">
        <v>8</v>
      </c>
      <c r="J787" s="111">
        <v>5</v>
      </c>
      <c r="K787" s="111">
        <f t="shared" si="175"/>
        <v>8</v>
      </c>
      <c r="L787" s="111" t="s">
        <v>221</v>
      </c>
      <c r="M787" s="137">
        <v>8</v>
      </c>
      <c r="N787" s="133">
        <v>8.5</v>
      </c>
      <c r="O787" s="137">
        <f t="shared" si="168"/>
        <v>8.25</v>
      </c>
      <c r="P787" s="141"/>
      <c r="Q787" s="237">
        <v>22</v>
      </c>
      <c r="R787" s="111">
        <v>4.0199999999999996</v>
      </c>
      <c r="S787" s="111"/>
      <c r="T787" s="111"/>
      <c r="U787" s="188"/>
      <c r="V787" s="143"/>
      <c r="W787" s="194"/>
      <c r="X787" s="143"/>
      <c r="Y787" s="143"/>
      <c r="Z787" s="143"/>
      <c r="AA787" s="143"/>
      <c r="AB787" s="143"/>
      <c r="AC787" s="143"/>
      <c r="AD787" s="143"/>
      <c r="AE787" s="143"/>
      <c r="AF787" s="143"/>
      <c r="AG787" s="143"/>
      <c r="AH787" s="143"/>
      <c r="AI787" s="143"/>
      <c r="AJ787" s="143"/>
      <c r="AK787" s="143"/>
      <c r="AL787" s="143"/>
      <c r="AM787" s="143"/>
      <c r="AN787" s="143"/>
      <c r="AO787" s="143"/>
      <c r="AP787" s="194"/>
      <c r="AQ787" s="188"/>
      <c r="AR787" s="188"/>
      <c r="AS787" s="143"/>
      <c r="AT787" s="143"/>
      <c r="AU787" s="143"/>
      <c r="AV787" s="143"/>
      <c r="AW787" s="188">
        <v>7.85</v>
      </c>
      <c r="AX787" s="111"/>
      <c r="AY787" s="194"/>
      <c r="AZ787" s="143"/>
      <c r="BA787" s="143"/>
      <c r="BB787" s="143"/>
      <c r="BC787" s="143"/>
      <c r="BD787" s="143"/>
      <c r="BE787" s="194"/>
      <c r="BF787" s="143"/>
      <c r="BG787" s="143"/>
      <c r="BH787" s="143"/>
      <c r="BI787" s="111"/>
      <c r="BJ787" s="143"/>
      <c r="BK787" s="143"/>
      <c r="BL787" s="143"/>
      <c r="BM787" s="143"/>
      <c r="BN787" s="143"/>
      <c r="BO787" s="143"/>
      <c r="BP787" s="143"/>
      <c r="BQ787" s="143"/>
      <c r="BR787" s="143"/>
      <c r="BS787" s="143"/>
      <c r="BT787" s="143"/>
      <c r="BU787" s="135">
        <f>VLOOKUP(D787,EXPLORACION!$A$2:$P$529,15,FALSE)</f>
        <v>4961594.6151000001</v>
      </c>
      <c r="BV787" s="135">
        <f>VLOOKUP(D787,EXPLORACION!$A$2:$P$529,16,FALSE)</f>
        <v>2170889.5361000001</v>
      </c>
    </row>
    <row r="788" spans="1:74" s="123" customFormat="1" hidden="1">
      <c r="A788" s="130" t="str">
        <f t="shared" si="170"/>
        <v>SCE26P2E5M8.75</v>
      </c>
      <c r="B788" s="130" t="str">
        <f t="shared" si="171"/>
        <v>SCE26P2E8.5</v>
      </c>
      <c r="C788" s="130" t="str">
        <f t="shared" si="172"/>
        <v>SCE26P2M8.75</v>
      </c>
      <c r="D788" s="130" t="str">
        <f t="shared" si="173"/>
        <v>SCE26P2</v>
      </c>
      <c r="E788" s="130" t="str">
        <f t="shared" si="174"/>
        <v>SCE26</v>
      </c>
      <c r="F788" s="111" t="s">
        <v>1363</v>
      </c>
      <c r="G788" s="111">
        <v>26</v>
      </c>
      <c r="H788" s="111">
        <v>2</v>
      </c>
      <c r="I788" s="111" t="s">
        <v>8</v>
      </c>
      <c r="J788" s="111">
        <v>5</v>
      </c>
      <c r="K788" s="111">
        <f t="shared" si="175"/>
        <v>9</v>
      </c>
      <c r="L788" s="111" t="s">
        <v>512</v>
      </c>
      <c r="M788" s="137">
        <v>8.5</v>
      </c>
      <c r="N788" s="133">
        <v>9</v>
      </c>
      <c r="O788" s="137">
        <f t="shared" si="168"/>
        <v>8.75</v>
      </c>
      <c r="P788" s="141"/>
      <c r="Q788" s="237">
        <v>32</v>
      </c>
      <c r="R788" s="111"/>
      <c r="S788" s="111"/>
      <c r="T788" s="111"/>
      <c r="U788" s="188"/>
      <c r="V788" s="143"/>
      <c r="W788" s="194"/>
      <c r="X788" s="143"/>
      <c r="Y788" s="143"/>
      <c r="Z788" s="143"/>
      <c r="AA788" s="143"/>
      <c r="AB788" s="143"/>
      <c r="AC788" s="143"/>
      <c r="AD788" s="143"/>
      <c r="AE788" s="143"/>
      <c r="AF788" s="143"/>
      <c r="AG788" s="143"/>
      <c r="AH788" s="143"/>
      <c r="AI788" s="143"/>
      <c r="AJ788" s="143"/>
      <c r="AK788" s="143"/>
      <c r="AL788" s="143"/>
      <c r="AM788" s="143"/>
      <c r="AN788" s="143"/>
      <c r="AO788" s="143"/>
      <c r="AP788" s="194"/>
      <c r="AQ788" s="188"/>
      <c r="AR788" s="188"/>
      <c r="AS788" s="143"/>
      <c r="AT788" s="143"/>
      <c r="AU788" s="143"/>
      <c r="AV788" s="143"/>
      <c r="AW788" s="188"/>
      <c r="AX788" s="111"/>
      <c r="AY788" s="194"/>
      <c r="AZ788" s="143"/>
      <c r="BA788" s="143"/>
      <c r="BB788" s="143"/>
      <c r="BC788" s="143"/>
      <c r="BD788" s="143"/>
      <c r="BE788" s="194"/>
      <c r="BF788" s="143"/>
      <c r="BG788" s="143"/>
      <c r="BH788" s="143"/>
      <c r="BI788" s="111"/>
      <c r="BJ788" s="143"/>
      <c r="BK788" s="143"/>
      <c r="BL788" s="143"/>
      <c r="BM788" s="143"/>
      <c r="BN788" s="143"/>
      <c r="BO788" s="143"/>
      <c r="BP788" s="143"/>
      <c r="BQ788" s="143"/>
      <c r="BR788" s="143"/>
      <c r="BS788" s="143"/>
      <c r="BT788" s="143"/>
      <c r="BU788" s="135">
        <f>VLOOKUP(D788,EXPLORACION!$A$2:$P$529,15,FALSE)</f>
        <v>4961594.6151000001</v>
      </c>
      <c r="BV788" s="135">
        <f>VLOOKUP(D788,EXPLORACION!$A$2:$P$529,16,FALSE)</f>
        <v>2170889.5361000001</v>
      </c>
    </row>
    <row r="789" spans="1:74" s="123" customFormat="1" hidden="1">
      <c r="A789" s="130" t="str">
        <f t="shared" si="170"/>
        <v>SCE26P2E5M10.25</v>
      </c>
      <c r="B789" s="130" t="str">
        <f t="shared" si="171"/>
        <v>SCE26P2E10</v>
      </c>
      <c r="C789" s="130" t="str">
        <f t="shared" si="172"/>
        <v>SCE26P2M10.25</v>
      </c>
      <c r="D789" s="130" t="str">
        <f t="shared" si="173"/>
        <v>SCE26P2</v>
      </c>
      <c r="E789" s="130" t="str">
        <f t="shared" si="174"/>
        <v>SCE26</v>
      </c>
      <c r="F789" s="111" t="s">
        <v>1363</v>
      </c>
      <c r="G789" s="111">
        <v>26</v>
      </c>
      <c r="H789" s="111">
        <v>2</v>
      </c>
      <c r="I789" s="111" t="s">
        <v>8</v>
      </c>
      <c r="J789" s="111">
        <v>5</v>
      </c>
      <c r="K789" s="111">
        <f t="shared" si="175"/>
        <v>10</v>
      </c>
      <c r="L789" s="111" t="s">
        <v>221</v>
      </c>
      <c r="M789" s="137">
        <v>10</v>
      </c>
      <c r="N789" s="133">
        <v>10.5</v>
      </c>
      <c r="O789" s="137">
        <f t="shared" si="168"/>
        <v>10.25</v>
      </c>
      <c r="P789" s="141"/>
      <c r="Q789" s="237">
        <v>22</v>
      </c>
      <c r="R789" s="111">
        <v>4.3499999999999996</v>
      </c>
      <c r="S789" s="111"/>
      <c r="T789" s="111"/>
      <c r="U789" s="188"/>
      <c r="V789" s="143"/>
      <c r="W789" s="194"/>
      <c r="X789" s="143"/>
      <c r="Y789" s="143"/>
      <c r="Z789" s="143"/>
      <c r="AA789" s="143"/>
      <c r="AB789" s="143"/>
      <c r="AC789" s="143"/>
      <c r="AD789" s="143"/>
      <c r="AE789" s="143"/>
      <c r="AF789" s="143"/>
      <c r="AG789" s="143"/>
      <c r="AH789" s="143"/>
      <c r="AI789" s="143"/>
      <c r="AJ789" s="143"/>
      <c r="AK789" s="143"/>
      <c r="AL789" s="143"/>
      <c r="AM789" s="143"/>
      <c r="AN789" s="143"/>
      <c r="AO789" s="143"/>
      <c r="AP789" s="194"/>
      <c r="AQ789" s="188"/>
      <c r="AR789" s="188"/>
      <c r="AS789" s="143"/>
      <c r="AT789" s="143"/>
      <c r="AU789" s="143"/>
      <c r="AV789" s="143"/>
      <c r="AW789" s="188">
        <v>5.6</v>
      </c>
      <c r="AX789" s="111"/>
      <c r="AY789" s="194"/>
      <c r="AZ789" s="143"/>
      <c r="BA789" s="143"/>
      <c r="BB789" s="143"/>
      <c r="BC789" s="143"/>
      <c r="BD789" s="143"/>
      <c r="BE789" s="194"/>
      <c r="BF789" s="143"/>
      <c r="BG789" s="143"/>
      <c r="BH789" s="143"/>
      <c r="BI789" s="111"/>
      <c r="BJ789" s="143"/>
      <c r="BK789" s="143"/>
      <c r="BL789" s="143"/>
      <c r="BM789" s="143"/>
      <c r="BN789" s="143"/>
      <c r="BO789" s="143"/>
      <c r="BP789" s="143"/>
      <c r="BQ789" s="143"/>
      <c r="BR789" s="143"/>
      <c r="BS789" s="143"/>
      <c r="BT789" s="143"/>
      <c r="BU789" s="135">
        <f>VLOOKUP(D789,EXPLORACION!$A$2:$P$529,15,FALSE)</f>
        <v>4961594.6151000001</v>
      </c>
      <c r="BV789" s="135">
        <f>VLOOKUP(D789,EXPLORACION!$A$2:$P$529,16,FALSE)</f>
        <v>2170889.5361000001</v>
      </c>
    </row>
    <row r="790" spans="1:74" s="123" customFormat="1" hidden="1">
      <c r="A790" s="130" t="str">
        <f t="shared" si="170"/>
        <v>SCE26P2E5M10.75</v>
      </c>
      <c r="B790" s="130" t="str">
        <f t="shared" si="171"/>
        <v>SCE26P2E10.5</v>
      </c>
      <c r="C790" s="130" t="str">
        <f t="shared" si="172"/>
        <v>SCE26P2M10.75</v>
      </c>
      <c r="D790" s="130" t="str">
        <f t="shared" si="173"/>
        <v>SCE26P2</v>
      </c>
      <c r="E790" s="130" t="str">
        <f t="shared" si="174"/>
        <v>SCE26</v>
      </c>
      <c r="F790" s="111" t="s">
        <v>1363</v>
      </c>
      <c r="G790" s="111">
        <v>26</v>
      </c>
      <c r="H790" s="111">
        <v>2</v>
      </c>
      <c r="I790" s="111" t="s">
        <v>8</v>
      </c>
      <c r="J790" s="111">
        <v>5</v>
      </c>
      <c r="K790" s="111">
        <f t="shared" si="175"/>
        <v>11</v>
      </c>
      <c r="L790" s="111" t="s">
        <v>512</v>
      </c>
      <c r="M790" s="137">
        <v>10.5</v>
      </c>
      <c r="N790" s="133">
        <v>11</v>
      </c>
      <c r="O790" s="137">
        <f t="shared" si="168"/>
        <v>10.75</v>
      </c>
      <c r="P790" s="141"/>
      <c r="Q790" s="237">
        <v>37</v>
      </c>
      <c r="R790" s="111"/>
      <c r="S790" s="111"/>
      <c r="T790" s="111"/>
      <c r="U790" s="188"/>
      <c r="V790" s="143"/>
      <c r="W790" s="194"/>
      <c r="X790" s="143"/>
      <c r="Y790" s="143"/>
      <c r="Z790" s="143"/>
      <c r="AA790" s="143"/>
      <c r="AB790" s="143"/>
      <c r="AC790" s="143"/>
      <c r="AD790" s="143"/>
      <c r="AE790" s="143"/>
      <c r="AF790" s="143"/>
      <c r="AG790" s="143"/>
      <c r="AH790" s="143"/>
      <c r="AI790" s="143"/>
      <c r="AJ790" s="143"/>
      <c r="AK790" s="143"/>
      <c r="AL790" s="143"/>
      <c r="AM790" s="143"/>
      <c r="AN790" s="143"/>
      <c r="AO790" s="143"/>
      <c r="AP790" s="194"/>
      <c r="AQ790" s="188"/>
      <c r="AR790" s="188"/>
      <c r="AS790" s="143"/>
      <c r="AT790" s="143"/>
      <c r="AU790" s="143"/>
      <c r="AV790" s="143"/>
      <c r="AW790" s="188"/>
      <c r="AX790" s="111"/>
      <c r="AY790" s="194"/>
      <c r="AZ790" s="143"/>
      <c r="BA790" s="143"/>
      <c r="BB790" s="143"/>
      <c r="BC790" s="143"/>
      <c r="BD790" s="143"/>
      <c r="BE790" s="194"/>
      <c r="BF790" s="143"/>
      <c r="BG790" s="143"/>
      <c r="BH790" s="143"/>
      <c r="BI790" s="111"/>
      <c r="BJ790" s="143"/>
      <c r="BK790" s="143"/>
      <c r="BL790" s="143"/>
      <c r="BM790" s="143"/>
      <c r="BN790" s="143"/>
      <c r="BO790" s="143"/>
      <c r="BP790" s="143"/>
      <c r="BQ790" s="143"/>
      <c r="BR790" s="143"/>
      <c r="BS790" s="143"/>
      <c r="BT790" s="143"/>
      <c r="BU790" s="135">
        <f>VLOOKUP(D790,EXPLORACION!$A$2:$P$529,15,FALSE)</f>
        <v>4961594.6151000001</v>
      </c>
      <c r="BV790" s="135">
        <f>VLOOKUP(D790,EXPLORACION!$A$2:$P$529,16,FALSE)</f>
        <v>2170889.5361000001</v>
      </c>
    </row>
    <row r="791" spans="1:74" s="123" customFormat="1" hidden="1">
      <c r="A791" s="130" t="str">
        <f t="shared" si="170"/>
        <v>SCE26P2E5M12.25</v>
      </c>
      <c r="B791" s="130" t="str">
        <f t="shared" si="171"/>
        <v>SCE26P2E12</v>
      </c>
      <c r="C791" s="130" t="str">
        <f t="shared" si="172"/>
        <v>SCE26P2M12.25</v>
      </c>
      <c r="D791" s="130" t="str">
        <f t="shared" si="173"/>
        <v>SCE26P2</v>
      </c>
      <c r="E791" s="130" t="str">
        <f t="shared" si="174"/>
        <v>SCE26</v>
      </c>
      <c r="F791" s="111" t="s">
        <v>1363</v>
      </c>
      <c r="G791" s="111">
        <v>26</v>
      </c>
      <c r="H791" s="111">
        <v>2</v>
      </c>
      <c r="I791" s="111" t="s">
        <v>8</v>
      </c>
      <c r="J791" s="111">
        <v>5</v>
      </c>
      <c r="K791" s="111">
        <f t="shared" si="175"/>
        <v>12</v>
      </c>
      <c r="L791" s="111" t="s">
        <v>221</v>
      </c>
      <c r="M791" s="137">
        <v>12</v>
      </c>
      <c r="N791" s="133">
        <v>12.5</v>
      </c>
      <c r="O791" s="137">
        <f t="shared" si="168"/>
        <v>12.25</v>
      </c>
      <c r="P791" s="141"/>
      <c r="Q791" s="237">
        <v>32</v>
      </c>
      <c r="R791" s="111" t="s">
        <v>1405</v>
      </c>
      <c r="S791" s="111"/>
      <c r="T791" s="111"/>
      <c r="U791" s="188"/>
      <c r="V791" s="143"/>
      <c r="W791" s="194"/>
      <c r="X791" s="143"/>
      <c r="Y791" s="143"/>
      <c r="Z791" s="143"/>
      <c r="AA791" s="143"/>
      <c r="AB791" s="143"/>
      <c r="AC791" s="143"/>
      <c r="AD791" s="143"/>
      <c r="AE791" s="143"/>
      <c r="AF791" s="143"/>
      <c r="AG791" s="143"/>
      <c r="AH791" s="143"/>
      <c r="AI791" s="143"/>
      <c r="AJ791" s="143"/>
      <c r="AK791" s="143"/>
      <c r="AL791" s="143"/>
      <c r="AM791" s="143"/>
      <c r="AN791" s="143"/>
      <c r="AO791" s="143"/>
      <c r="AP791" s="194"/>
      <c r="AQ791" s="188"/>
      <c r="AR791" s="188"/>
      <c r="AS791" s="143"/>
      <c r="AT791" s="143"/>
      <c r="AU791" s="143"/>
      <c r="AV791" s="143"/>
      <c r="AW791" s="188">
        <v>2.6</v>
      </c>
      <c r="AX791" s="111"/>
      <c r="AY791" s="194"/>
      <c r="AZ791" s="143"/>
      <c r="BA791" s="143"/>
      <c r="BB791" s="143"/>
      <c r="BC791" s="143"/>
      <c r="BD791" s="143"/>
      <c r="BE791" s="194"/>
      <c r="BF791" s="143"/>
      <c r="BG791" s="143"/>
      <c r="BH791" s="143"/>
      <c r="BI791" s="111"/>
      <c r="BJ791" s="143"/>
      <c r="BK791" s="143"/>
      <c r="BL791" s="143"/>
      <c r="BM791" s="143"/>
      <c r="BN791" s="143"/>
      <c r="BO791" s="143"/>
      <c r="BP791" s="143"/>
      <c r="BQ791" s="143"/>
      <c r="BR791" s="143"/>
      <c r="BS791" s="143"/>
      <c r="BT791" s="143"/>
      <c r="BU791" s="135">
        <f>VLOOKUP(D791,EXPLORACION!$A$2:$P$529,15,FALSE)</f>
        <v>4961594.6151000001</v>
      </c>
      <c r="BV791" s="135">
        <f>VLOOKUP(D791,EXPLORACION!$A$2:$P$529,16,FALSE)</f>
        <v>2170889.5361000001</v>
      </c>
    </row>
    <row r="792" spans="1:74" s="123" customFormat="1" hidden="1">
      <c r="A792" s="130" t="str">
        <f t="shared" si="170"/>
        <v>SCE26P2E6M12.75</v>
      </c>
      <c r="B792" s="130" t="str">
        <f t="shared" si="171"/>
        <v>SCE26P2E12.5</v>
      </c>
      <c r="C792" s="130" t="str">
        <f t="shared" si="172"/>
        <v>SCE26P2M12.75</v>
      </c>
      <c r="D792" s="130" t="str">
        <f t="shared" si="173"/>
        <v>SCE26P2</v>
      </c>
      <c r="E792" s="130" t="str">
        <f t="shared" si="174"/>
        <v>SCE26</v>
      </c>
      <c r="F792" s="111" t="s">
        <v>1363</v>
      </c>
      <c r="G792" s="111">
        <v>26</v>
      </c>
      <c r="H792" s="111">
        <v>2</v>
      </c>
      <c r="I792" s="111" t="s">
        <v>8</v>
      </c>
      <c r="J792" s="111">
        <v>6</v>
      </c>
      <c r="K792" s="111">
        <f t="shared" si="175"/>
        <v>13</v>
      </c>
      <c r="L792" s="111" t="s">
        <v>221</v>
      </c>
      <c r="M792" s="137">
        <v>12.5</v>
      </c>
      <c r="N792" s="133">
        <v>13</v>
      </c>
      <c r="O792" s="137">
        <f t="shared" si="168"/>
        <v>12.75</v>
      </c>
      <c r="P792" s="141"/>
      <c r="Q792" s="237">
        <v>17</v>
      </c>
      <c r="R792" s="111"/>
      <c r="S792" s="111"/>
      <c r="T792" s="111"/>
      <c r="U792" s="188"/>
      <c r="V792" s="143"/>
      <c r="W792" s="194"/>
      <c r="X792" s="143"/>
      <c r="Y792" s="143"/>
      <c r="Z792" s="143"/>
      <c r="AA792" s="143"/>
      <c r="AB792" s="143"/>
      <c r="AC792" s="143"/>
      <c r="AD792" s="143"/>
      <c r="AE792" s="143"/>
      <c r="AF792" s="143"/>
      <c r="AG792" s="143"/>
      <c r="AH792" s="143"/>
      <c r="AI792" s="143"/>
      <c r="AJ792" s="143"/>
      <c r="AK792" s="143"/>
      <c r="AL792" s="143"/>
      <c r="AM792" s="143"/>
      <c r="AN792" s="143"/>
      <c r="AO792" s="143"/>
      <c r="AP792" s="194"/>
      <c r="AQ792" s="188"/>
      <c r="AR792" s="188"/>
      <c r="AS792" s="143"/>
      <c r="AT792" s="143"/>
      <c r="AU792" s="143"/>
      <c r="AV792" s="143"/>
      <c r="AW792" s="188"/>
      <c r="AX792" s="111"/>
      <c r="AY792" s="194"/>
      <c r="AZ792" s="143"/>
      <c r="BA792" s="143"/>
      <c r="BB792" s="143"/>
      <c r="BC792" s="143"/>
      <c r="BD792" s="143"/>
      <c r="BE792" s="194"/>
      <c r="BF792" s="143"/>
      <c r="BG792" s="143"/>
      <c r="BH792" s="143"/>
      <c r="BI792" s="111"/>
      <c r="BJ792" s="143"/>
      <c r="BK792" s="143"/>
      <c r="BL792" s="143"/>
      <c r="BM792" s="143"/>
      <c r="BN792" s="143"/>
      <c r="BO792" s="143"/>
      <c r="BP792" s="143"/>
      <c r="BQ792" s="143"/>
      <c r="BR792" s="143"/>
      <c r="BS792" s="143"/>
      <c r="BT792" s="143"/>
      <c r="BU792" s="135">
        <f>VLOOKUP(D792,EXPLORACION!$A$2:$P$529,15,FALSE)</f>
        <v>4961594.6151000001</v>
      </c>
      <c r="BV792" s="135">
        <f>VLOOKUP(D792,EXPLORACION!$A$2:$P$529,16,FALSE)</f>
        <v>2170889.5361000001</v>
      </c>
    </row>
    <row r="793" spans="1:74" s="123" customFormat="1" hidden="1">
      <c r="A793" s="130" t="str">
        <f t="shared" si="170"/>
        <v>SCE26P2E6M14.25</v>
      </c>
      <c r="B793" s="130" t="str">
        <f t="shared" si="171"/>
        <v>SCE26P2E14</v>
      </c>
      <c r="C793" s="130" t="str">
        <f t="shared" si="172"/>
        <v>SCE26P2M14.25</v>
      </c>
      <c r="D793" s="130" t="str">
        <f t="shared" si="173"/>
        <v>SCE26P2</v>
      </c>
      <c r="E793" s="130" t="str">
        <f t="shared" si="174"/>
        <v>SCE26</v>
      </c>
      <c r="F793" s="111" t="s">
        <v>1363</v>
      </c>
      <c r="G793" s="111">
        <v>26</v>
      </c>
      <c r="H793" s="111">
        <v>2</v>
      </c>
      <c r="I793" s="111" t="s">
        <v>8</v>
      </c>
      <c r="J793" s="111">
        <v>6</v>
      </c>
      <c r="K793" s="111">
        <f t="shared" si="175"/>
        <v>14</v>
      </c>
      <c r="L793" s="111" t="s">
        <v>221</v>
      </c>
      <c r="M793" s="137">
        <v>14</v>
      </c>
      <c r="N793" s="133">
        <v>14.5</v>
      </c>
      <c r="O793" s="137">
        <f t="shared" si="168"/>
        <v>14.25</v>
      </c>
      <c r="P793" s="141"/>
      <c r="Q793" s="237">
        <v>36</v>
      </c>
      <c r="R793" s="111"/>
      <c r="S793" s="111"/>
      <c r="T793" s="111"/>
      <c r="U793" s="188"/>
      <c r="V793" s="143"/>
      <c r="W793" s="194"/>
      <c r="X793" s="143"/>
      <c r="Y793" s="143"/>
      <c r="Z793" s="143"/>
      <c r="AA793" s="143"/>
      <c r="AB793" s="143"/>
      <c r="AC793" s="143"/>
      <c r="AD793" s="143"/>
      <c r="AE793" s="143"/>
      <c r="AF793" s="143"/>
      <c r="AG793" s="143"/>
      <c r="AH793" s="143"/>
      <c r="AI793" s="143"/>
      <c r="AJ793" s="143"/>
      <c r="AK793" s="143"/>
      <c r="AL793" s="143"/>
      <c r="AM793" s="143"/>
      <c r="AN793" s="143"/>
      <c r="AO793" s="143"/>
      <c r="AP793" s="194"/>
      <c r="AQ793" s="188"/>
      <c r="AR793" s="188"/>
      <c r="AS793" s="143"/>
      <c r="AT793" s="143"/>
      <c r="AU793" s="143"/>
      <c r="AV793" s="143"/>
      <c r="AW793" s="188"/>
      <c r="AX793" s="111"/>
      <c r="AY793" s="194"/>
      <c r="AZ793" s="143"/>
      <c r="BA793" s="143"/>
      <c r="BB793" s="143"/>
      <c r="BC793" s="143"/>
      <c r="BD793" s="143"/>
      <c r="BE793" s="194"/>
      <c r="BF793" s="143"/>
      <c r="BG793" s="143"/>
      <c r="BH793" s="143"/>
      <c r="BI793" s="111"/>
      <c r="BJ793" s="143"/>
      <c r="BK793" s="143"/>
      <c r="BL793" s="143"/>
      <c r="BM793" s="143"/>
      <c r="BN793" s="143"/>
      <c r="BO793" s="143"/>
      <c r="BP793" s="143"/>
      <c r="BQ793" s="143"/>
      <c r="BR793" s="143"/>
      <c r="BS793" s="143"/>
      <c r="BT793" s="143"/>
      <c r="BU793" s="135">
        <f>VLOOKUP(D793,EXPLORACION!$A$2:$P$529,15,FALSE)</f>
        <v>4961594.6151000001</v>
      </c>
      <c r="BV793" s="135">
        <f>VLOOKUP(D793,EXPLORACION!$A$2:$P$529,16,FALSE)</f>
        <v>2170889.5361000001</v>
      </c>
    </row>
    <row r="794" spans="1:74" s="123" customFormat="1" hidden="1">
      <c r="A794" s="130" t="str">
        <f t="shared" si="170"/>
        <v>SCE26P2E6M14.75</v>
      </c>
      <c r="B794" s="130" t="str">
        <f t="shared" si="171"/>
        <v>SCE26P2E14.5</v>
      </c>
      <c r="C794" s="130" t="str">
        <f t="shared" si="172"/>
        <v>SCE26P2M14.75</v>
      </c>
      <c r="D794" s="130" t="str">
        <f t="shared" si="173"/>
        <v>SCE26P2</v>
      </c>
      <c r="E794" s="130" t="str">
        <f t="shared" si="174"/>
        <v>SCE26</v>
      </c>
      <c r="F794" s="111" t="s">
        <v>1363</v>
      </c>
      <c r="G794" s="111">
        <v>26</v>
      </c>
      <c r="H794" s="111">
        <v>2</v>
      </c>
      <c r="I794" s="111" t="s">
        <v>8</v>
      </c>
      <c r="J794" s="111">
        <v>6</v>
      </c>
      <c r="K794" s="111">
        <f t="shared" si="175"/>
        <v>15</v>
      </c>
      <c r="L794" s="111" t="s">
        <v>221</v>
      </c>
      <c r="M794" s="137">
        <v>14.5</v>
      </c>
      <c r="N794" s="133">
        <v>15</v>
      </c>
      <c r="O794" s="137">
        <f t="shared" si="168"/>
        <v>14.75</v>
      </c>
      <c r="P794" s="141"/>
      <c r="Q794" s="237">
        <v>61.7</v>
      </c>
      <c r="R794" s="111">
        <v>0.69</v>
      </c>
      <c r="S794" s="111"/>
      <c r="T794" s="111"/>
      <c r="U794" s="188"/>
      <c r="V794" s="143"/>
      <c r="W794" s="194"/>
      <c r="X794" s="143"/>
      <c r="Y794" s="143"/>
      <c r="Z794" s="143"/>
      <c r="AA794" s="143"/>
      <c r="AB794" s="143"/>
      <c r="AC794" s="143"/>
      <c r="AD794" s="143"/>
      <c r="AE794" s="143"/>
      <c r="AF794" s="143"/>
      <c r="AG794" s="143"/>
      <c r="AH794" s="143"/>
      <c r="AI794" s="143"/>
      <c r="AJ794" s="143"/>
      <c r="AK794" s="143"/>
      <c r="AL794" s="143"/>
      <c r="AM794" s="143"/>
      <c r="AN794" s="143"/>
      <c r="AO794" s="143"/>
      <c r="AP794" s="194"/>
      <c r="AQ794" s="188"/>
      <c r="AR794" s="188"/>
      <c r="AS794" s="143"/>
      <c r="AT794" s="143"/>
      <c r="AU794" s="143"/>
      <c r="AV794" s="143"/>
      <c r="AW794" s="188"/>
      <c r="AX794" s="111"/>
      <c r="AY794" s="194"/>
      <c r="AZ794" s="143"/>
      <c r="BA794" s="143"/>
      <c r="BB794" s="143"/>
      <c r="BC794" s="143"/>
      <c r="BD794" s="143"/>
      <c r="BE794" s="194"/>
      <c r="BF794" s="143"/>
      <c r="BG794" s="143"/>
      <c r="BH794" s="143"/>
      <c r="BI794" s="111"/>
      <c r="BJ794" s="143"/>
      <c r="BK794" s="143"/>
      <c r="BL794" s="143"/>
      <c r="BM794" s="143"/>
      <c r="BN794" s="143"/>
      <c r="BO794" s="143"/>
      <c r="BP794" s="143"/>
      <c r="BQ794" s="143"/>
      <c r="BR794" s="143"/>
      <c r="BS794" s="143"/>
      <c r="BT794" s="143"/>
      <c r="BU794" s="135">
        <f>VLOOKUP(D794,EXPLORACION!$A$2:$P$529,15,FALSE)</f>
        <v>4961594.6151000001</v>
      </c>
      <c r="BV794" s="135">
        <f>VLOOKUP(D794,EXPLORACION!$A$2:$P$529,16,FALSE)</f>
        <v>2170889.5361000001</v>
      </c>
    </row>
    <row r="795" spans="1:74" s="123" customFormat="1" hidden="1">
      <c r="A795" s="130" t="str">
        <f t="shared" si="170"/>
        <v>SCE26P2E7M16.25</v>
      </c>
      <c r="B795" s="130" t="str">
        <f t="shared" si="171"/>
        <v>SCE26P2E16</v>
      </c>
      <c r="C795" s="130" t="str">
        <f t="shared" si="172"/>
        <v>SCE26P2M16.25</v>
      </c>
      <c r="D795" s="130" t="str">
        <f t="shared" si="173"/>
        <v>SCE26P2</v>
      </c>
      <c r="E795" s="130" t="str">
        <f t="shared" si="174"/>
        <v>SCE26</v>
      </c>
      <c r="F795" s="111" t="s">
        <v>1363</v>
      </c>
      <c r="G795" s="111">
        <v>26</v>
      </c>
      <c r="H795" s="111">
        <v>2</v>
      </c>
      <c r="I795" s="111" t="s">
        <v>8</v>
      </c>
      <c r="J795" s="111">
        <v>7</v>
      </c>
      <c r="K795" s="111">
        <f t="shared" si="175"/>
        <v>16</v>
      </c>
      <c r="L795" s="111" t="s">
        <v>512</v>
      </c>
      <c r="M795" s="137">
        <v>16</v>
      </c>
      <c r="N795" s="133">
        <v>16.5</v>
      </c>
      <c r="O795" s="137">
        <f t="shared" si="168"/>
        <v>16.25</v>
      </c>
      <c r="P795" s="141"/>
      <c r="Q795" s="237">
        <v>52</v>
      </c>
      <c r="R795" s="111"/>
      <c r="S795" s="111"/>
      <c r="T795" s="111"/>
      <c r="U795" s="188"/>
      <c r="V795" s="143"/>
      <c r="W795" s="194"/>
      <c r="X795" s="143"/>
      <c r="Y795" s="143"/>
      <c r="Z795" s="143"/>
      <c r="AA795" s="143"/>
      <c r="AB795" s="143"/>
      <c r="AC795" s="143"/>
      <c r="AD795" s="143"/>
      <c r="AE795" s="143"/>
      <c r="AF795" s="143"/>
      <c r="AG795" s="143"/>
      <c r="AH795" s="143"/>
      <c r="AI795" s="143"/>
      <c r="AJ795" s="143"/>
      <c r="AK795" s="143"/>
      <c r="AL795" s="143"/>
      <c r="AM795" s="143"/>
      <c r="AN795" s="143"/>
      <c r="AO795" s="143"/>
      <c r="AP795" s="194"/>
      <c r="AQ795" s="188"/>
      <c r="AR795" s="188"/>
      <c r="AS795" s="143"/>
      <c r="AT795" s="143"/>
      <c r="AU795" s="143"/>
      <c r="AV795" s="143"/>
      <c r="AW795" s="188"/>
      <c r="AX795" s="111"/>
      <c r="AY795" s="194"/>
      <c r="AZ795" s="143"/>
      <c r="BA795" s="143"/>
      <c r="BB795" s="143"/>
      <c r="BC795" s="143"/>
      <c r="BD795" s="143"/>
      <c r="BE795" s="194"/>
      <c r="BF795" s="143"/>
      <c r="BG795" s="143"/>
      <c r="BH795" s="143"/>
      <c r="BI795" s="111"/>
      <c r="BJ795" s="143"/>
      <c r="BK795" s="143"/>
      <c r="BL795" s="143"/>
      <c r="BM795" s="143"/>
      <c r="BN795" s="143"/>
      <c r="BO795" s="143"/>
      <c r="BP795" s="143"/>
      <c r="BQ795" s="143"/>
      <c r="BR795" s="143"/>
      <c r="BS795" s="143"/>
      <c r="BT795" s="143"/>
      <c r="BU795" s="135">
        <f>VLOOKUP(D795,EXPLORACION!$A$2:$P$529,15,FALSE)</f>
        <v>4961594.6151000001</v>
      </c>
      <c r="BV795" s="135">
        <f>VLOOKUP(D795,EXPLORACION!$A$2:$P$529,16,FALSE)</f>
        <v>2170889.5361000001</v>
      </c>
    </row>
    <row r="796" spans="1:74" s="123" customFormat="1" hidden="1">
      <c r="A796" s="130" t="str">
        <f t="shared" si="170"/>
        <v>SCE26P2E7M16.75</v>
      </c>
      <c r="B796" s="130" t="str">
        <f t="shared" si="171"/>
        <v>SCE26P2E16.5</v>
      </c>
      <c r="C796" s="130" t="str">
        <f t="shared" si="172"/>
        <v>SCE26P2M16.75</v>
      </c>
      <c r="D796" s="130" t="str">
        <f t="shared" si="173"/>
        <v>SCE26P2</v>
      </c>
      <c r="E796" s="130" t="str">
        <f t="shared" si="174"/>
        <v>SCE26</v>
      </c>
      <c r="F796" s="111" t="s">
        <v>1363</v>
      </c>
      <c r="G796" s="111">
        <v>26</v>
      </c>
      <c r="H796" s="111">
        <v>2</v>
      </c>
      <c r="I796" s="111" t="s">
        <v>8</v>
      </c>
      <c r="J796" s="111">
        <v>7</v>
      </c>
      <c r="K796" s="111">
        <f t="shared" si="175"/>
        <v>17</v>
      </c>
      <c r="L796" s="111" t="s">
        <v>221</v>
      </c>
      <c r="M796" s="137">
        <v>16.5</v>
      </c>
      <c r="N796" s="133">
        <v>17</v>
      </c>
      <c r="O796" s="137">
        <f t="shared" si="168"/>
        <v>16.75</v>
      </c>
      <c r="P796" s="141"/>
      <c r="Q796" s="237">
        <v>34</v>
      </c>
      <c r="R796" s="111"/>
      <c r="S796" s="111"/>
      <c r="T796" s="111"/>
      <c r="U796" s="188"/>
      <c r="V796" s="143"/>
      <c r="W796" s="194"/>
      <c r="X796" s="143"/>
      <c r="Y796" s="143"/>
      <c r="Z796" s="143"/>
      <c r="AA796" s="143"/>
      <c r="AB796" s="143"/>
      <c r="AC796" s="143"/>
      <c r="AD796" s="143"/>
      <c r="AE796" s="143"/>
      <c r="AF796" s="143"/>
      <c r="AG796" s="143"/>
      <c r="AH796" s="143"/>
      <c r="AI796" s="143"/>
      <c r="AJ796" s="143"/>
      <c r="AK796" s="143"/>
      <c r="AL796" s="143"/>
      <c r="AM796" s="143"/>
      <c r="AN796" s="143"/>
      <c r="AO796" s="143"/>
      <c r="AP796" s="194"/>
      <c r="AQ796" s="188"/>
      <c r="AR796" s="188"/>
      <c r="AS796" s="143"/>
      <c r="AT796" s="143"/>
      <c r="AU796" s="143"/>
      <c r="AV796" s="143"/>
      <c r="AW796" s="188"/>
      <c r="AX796" s="111"/>
      <c r="AY796" s="194"/>
      <c r="AZ796" s="143"/>
      <c r="BA796" s="143"/>
      <c r="BB796" s="143"/>
      <c r="BC796" s="143"/>
      <c r="BD796" s="143"/>
      <c r="BE796" s="194"/>
      <c r="BF796" s="143"/>
      <c r="BG796" s="143"/>
      <c r="BH796" s="143"/>
      <c r="BI796" s="111"/>
      <c r="BJ796" s="143"/>
      <c r="BK796" s="143"/>
      <c r="BL796" s="143"/>
      <c r="BM796" s="143"/>
      <c r="BN796" s="143"/>
      <c r="BO796" s="143"/>
      <c r="BP796" s="143"/>
      <c r="BQ796" s="143"/>
      <c r="BR796" s="143"/>
      <c r="BS796" s="143"/>
      <c r="BT796" s="143"/>
      <c r="BU796" s="135">
        <f>VLOOKUP(D796,EXPLORACION!$A$2:$P$529,15,FALSE)</f>
        <v>4961594.6151000001</v>
      </c>
      <c r="BV796" s="135">
        <f>VLOOKUP(D796,EXPLORACION!$A$2:$P$529,16,FALSE)</f>
        <v>2170889.5361000001</v>
      </c>
    </row>
    <row r="797" spans="1:74" s="123" customFormat="1" hidden="1">
      <c r="A797" s="130" t="str">
        <f t="shared" si="170"/>
        <v>SCE26P2E7M18.25</v>
      </c>
      <c r="B797" s="130" t="str">
        <f t="shared" si="171"/>
        <v>SCE26P2E18</v>
      </c>
      <c r="C797" s="130" t="str">
        <f t="shared" si="172"/>
        <v>SCE26P2M18.25</v>
      </c>
      <c r="D797" s="130" t="str">
        <f t="shared" si="173"/>
        <v>SCE26P2</v>
      </c>
      <c r="E797" s="130" t="str">
        <f t="shared" si="174"/>
        <v>SCE26</v>
      </c>
      <c r="F797" s="111" t="s">
        <v>1363</v>
      </c>
      <c r="G797" s="111">
        <v>26</v>
      </c>
      <c r="H797" s="111">
        <v>2</v>
      </c>
      <c r="I797" s="111" t="s">
        <v>8</v>
      </c>
      <c r="J797" s="111">
        <v>7</v>
      </c>
      <c r="K797" s="111">
        <f t="shared" si="175"/>
        <v>18</v>
      </c>
      <c r="L797" s="111" t="s">
        <v>221</v>
      </c>
      <c r="M797" s="137">
        <v>18</v>
      </c>
      <c r="N797" s="133">
        <v>18.5</v>
      </c>
      <c r="O797" s="137">
        <f t="shared" si="168"/>
        <v>18.25</v>
      </c>
      <c r="P797" s="141"/>
      <c r="Q797" s="237">
        <v>23</v>
      </c>
      <c r="R797" s="111"/>
      <c r="S797" s="111"/>
      <c r="T797" s="111"/>
      <c r="U797" s="188"/>
      <c r="V797" s="143"/>
      <c r="W797" s="194"/>
      <c r="X797" s="143"/>
      <c r="Y797" s="143"/>
      <c r="Z797" s="143"/>
      <c r="AA797" s="143"/>
      <c r="AB797" s="143"/>
      <c r="AC797" s="143"/>
      <c r="AD797" s="143"/>
      <c r="AE797" s="143"/>
      <c r="AF797" s="143"/>
      <c r="AG797" s="143"/>
      <c r="AH797" s="143"/>
      <c r="AI797" s="143"/>
      <c r="AJ797" s="143"/>
      <c r="AK797" s="143"/>
      <c r="AL797" s="143"/>
      <c r="AM797" s="143"/>
      <c r="AN797" s="143"/>
      <c r="AO797" s="143"/>
      <c r="AP797" s="194"/>
      <c r="AQ797" s="188"/>
      <c r="AR797" s="188"/>
      <c r="AS797" s="143"/>
      <c r="AT797" s="143"/>
      <c r="AU797" s="143"/>
      <c r="AV797" s="143"/>
      <c r="AW797" s="188"/>
      <c r="AX797" s="111"/>
      <c r="AY797" s="194"/>
      <c r="AZ797" s="143"/>
      <c r="BA797" s="143"/>
      <c r="BB797" s="143"/>
      <c r="BC797" s="143"/>
      <c r="BD797" s="143"/>
      <c r="BE797" s="194"/>
      <c r="BF797" s="143"/>
      <c r="BG797" s="143"/>
      <c r="BH797" s="143"/>
      <c r="BI797" s="111"/>
      <c r="BJ797" s="143"/>
      <c r="BK797" s="143"/>
      <c r="BL797" s="143"/>
      <c r="BM797" s="143"/>
      <c r="BN797" s="143"/>
      <c r="BO797" s="143"/>
      <c r="BP797" s="143"/>
      <c r="BQ797" s="143"/>
      <c r="BR797" s="143"/>
      <c r="BS797" s="143"/>
      <c r="BT797" s="143"/>
      <c r="BU797" s="135">
        <f>VLOOKUP(D797,EXPLORACION!$A$2:$P$529,15,FALSE)</f>
        <v>4961594.6151000001</v>
      </c>
      <c r="BV797" s="135">
        <f>VLOOKUP(D797,EXPLORACION!$A$2:$P$529,16,FALSE)</f>
        <v>2170889.5361000001</v>
      </c>
    </row>
    <row r="798" spans="1:74" s="123" customFormat="1" hidden="1">
      <c r="A798" s="130" t="str">
        <f t="shared" si="170"/>
        <v>SCE26P2E8M18.75</v>
      </c>
      <c r="B798" s="130" t="str">
        <f t="shared" si="171"/>
        <v>SCE26P2E18.5</v>
      </c>
      <c r="C798" s="130" t="str">
        <f t="shared" si="172"/>
        <v>SCE26P2M18.75</v>
      </c>
      <c r="D798" s="130" t="str">
        <f t="shared" si="173"/>
        <v>SCE26P2</v>
      </c>
      <c r="E798" s="130" t="str">
        <f t="shared" si="174"/>
        <v>SCE26</v>
      </c>
      <c r="F798" s="111" t="s">
        <v>1363</v>
      </c>
      <c r="G798" s="111">
        <v>26</v>
      </c>
      <c r="H798" s="111">
        <v>2</v>
      </c>
      <c r="I798" s="111" t="s">
        <v>8</v>
      </c>
      <c r="J798" s="111">
        <v>8</v>
      </c>
      <c r="K798" s="111">
        <f t="shared" si="175"/>
        <v>19</v>
      </c>
      <c r="L798" s="111" t="s">
        <v>221</v>
      </c>
      <c r="M798" s="137">
        <v>18.5</v>
      </c>
      <c r="N798" s="133">
        <v>19</v>
      </c>
      <c r="O798" s="137">
        <f t="shared" si="168"/>
        <v>18.75</v>
      </c>
      <c r="P798" s="141"/>
      <c r="Q798" s="237">
        <v>32</v>
      </c>
      <c r="R798" s="111"/>
      <c r="S798" s="111"/>
      <c r="T798" s="111"/>
      <c r="U798" s="188"/>
      <c r="V798" s="143"/>
      <c r="W798" s="194"/>
      <c r="X798" s="143"/>
      <c r="Y798" s="143"/>
      <c r="Z798" s="143"/>
      <c r="AA798" s="143"/>
      <c r="AB798" s="143"/>
      <c r="AC798" s="143"/>
      <c r="AD798" s="143"/>
      <c r="AE798" s="143"/>
      <c r="AF798" s="143"/>
      <c r="AG798" s="143"/>
      <c r="AH798" s="143"/>
      <c r="AI798" s="143"/>
      <c r="AJ798" s="143"/>
      <c r="AK798" s="143"/>
      <c r="AL798" s="143"/>
      <c r="AM798" s="143"/>
      <c r="AN798" s="143"/>
      <c r="AO798" s="143"/>
      <c r="AP798" s="194"/>
      <c r="AQ798" s="188"/>
      <c r="AR798" s="188"/>
      <c r="AS798" s="143"/>
      <c r="AT798" s="143"/>
      <c r="AU798" s="143"/>
      <c r="AV798" s="143"/>
      <c r="AW798" s="188"/>
      <c r="AX798" s="111"/>
      <c r="AY798" s="194"/>
      <c r="AZ798" s="143"/>
      <c r="BA798" s="143"/>
      <c r="BB798" s="143"/>
      <c r="BC798" s="143"/>
      <c r="BD798" s="143"/>
      <c r="BE798" s="194"/>
      <c r="BF798" s="143"/>
      <c r="BG798" s="143"/>
      <c r="BH798" s="143"/>
      <c r="BI798" s="111"/>
      <c r="BJ798" s="143"/>
      <c r="BK798" s="143"/>
      <c r="BL798" s="143"/>
      <c r="BM798" s="143"/>
      <c r="BN798" s="143"/>
      <c r="BO798" s="143"/>
      <c r="BP798" s="143"/>
      <c r="BQ798" s="143"/>
      <c r="BR798" s="143"/>
      <c r="BS798" s="143"/>
      <c r="BT798" s="143"/>
      <c r="BU798" s="135">
        <f>VLOOKUP(D798,EXPLORACION!$A$2:$P$529,15,FALSE)</f>
        <v>4961594.6151000001</v>
      </c>
      <c r="BV798" s="135">
        <f>VLOOKUP(D798,EXPLORACION!$A$2:$P$529,16,FALSE)</f>
        <v>2170889.5361000001</v>
      </c>
    </row>
    <row r="799" spans="1:74" s="123" customFormat="1" hidden="1">
      <c r="A799" s="130" t="str">
        <f t="shared" si="170"/>
        <v>SCE26P2E9M20.25</v>
      </c>
      <c r="B799" s="130" t="str">
        <f t="shared" si="171"/>
        <v>SCE26P2E20</v>
      </c>
      <c r="C799" s="130" t="str">
        <f t="shared" si="172"/>
        <v>SCE26P2M20.25</v>
      </c>
      <c r="D799" s="130" t="str">
        <f t="shared" si="173"/>
        <v>SCE26P2</v>
      </c>
      <c r="E799" s="130" t="str">
        <f t="shared" si="174"/>
        <v>SCE26</v>
      </c>
      <c r="F799" s="111" t="s">
        <v>1363</v>
      </c>
      <c r="G799" s="111">
        <v>26</v>
      </c>
      <c r="H799" s="111">
        <v>2</v>
      </c>
      <c r="I799" s="111" t="s">
        <v>8</v>
      </c>
      <c r="J799" s="111">
        <v>9</v>
      </c>
      <c r="K799" s="111">
        <f t="shared" si="175"/>
        <v>20</v>
      </c>
      <c r="L799" s="111" t="s">
        <v>512</v>
      </c>
      <c r="M799" s="137">
        <v>20</v>
      </c>
      <c r="N799" s="133">
        <v>20.5</v>
      </c>
      <c r="O799" s="137">
        <f t="shared" si="168"/>
        <v>20.25</v>
      </c>
      <c r="P799" s="141"/>
      <c r="Q799" s="237">
        <v>15</v>
      </c>
      <c r="R799" s="111"/>
      <c r="S799" s="111"/>
      <c r="T799" s="111"/>
      <c r="U799" s="188"/>
      <c r="V799" s="143"/>
      <c r="W799" s="194"/>
      <c r="X799" s="143"/>
      <c r="Y799" s="143"/>
      <c r="Z799" s="143"/>
      <c r="AA799" s="143"/>
      <c r="AB799" s="143"/>
      <c r="AC799" s="143"/>
      <c r="AD799" s="143"/>
      <c r="AE799" s="143"/>
      <c r="AF799" s="143"/>
      <c r="AG799" s="143"/>
      <c r="AH799" s="143"/>
      <c r="AI799" s="143"/>
      <c r="AJ799" s="143"/>
      <c r="AK799" s="143"/>
      <c r="AL799" s="143"/>
      <c r="AM799" s="143"/>
      <c r="AN799" s="143"/>
      <c r="AO799" s="143"/>
      <c r="AP799" s="194"/>
      <c r="AQ799" s="188"/>
      <c r="AR799" s="188"/>
      <c r="AS799" s="143"/>
      <c r="AT799" s="143"/>
      <c r="AU799" s="143"/>
      <c r="AV799" s="143"/>
      <c r="AW799" s="188"/>
      <c r="AX799" s="111"/>
      <c r="AY799" s="194"/>
      <c r="AZ799" s="143"/>
      <c r="BA799" s="143"/>
      <c r="BB799" s="143"/>
      <c r="BC799" s="143"/>
      <c r="BD799" s="143"/>
      <c r="BE799" s="194"/>
      <c r="BF799" s="143"/>
      <c r="BG799" s="143"/>
      <c r="BH799" s="143"/>
      <c r="BI799" s="111"/>
      <c r="BJ799" s="143"/>
      <c r="BK799" s="143"/>
      <c r="BL799" s="143"/>
      <c r="BM799" s="143"/>
      <c r="BN799" s="143"/>
      <c r="BO799" s="143"/>
      <c r="BP799" s="143"/>
      <c r="BQ799" s="143"/>
      <c r="BR799" s="143"/>
      <c r="BS799" s="143"/>
      <c r="BT799" s="143"/>
      <c r="BU799" s="135">
        <f>VLOOKUP(D799,EXPLORACION!$A$2:$P$529,15,FALSE)</f>
        <v>4961594.6151000001</v>
      </c>
      <c r="BV799" s="135">
        <f>VLOOKUP(D799,EXPLORACION!$A$2:$P$529,16,FALSE)</f>
        <v>2170889.5361000001</v>
      </c>
    </row>
    <row r="800" spans="1:74" s="123" customFormat="1" hidden="1">
      <c r="A800" s="130" t="str">
        <f t="shared" si="170"/>
        <v>SCE26P2E10M20.75</v>
      </c>
      <c r="B800" s="130" t="str">
        <f t="shared" si="171"/>
        <v>SCE26P2E20.5</v>
      </c>
      <c r="C800" s="130" t="str">
        <f t="shared" si="172"/>
        <v>SCE26P2M20.75</v>
      </c>
      <c r="D800" s="130" t="str">
        <f t="shared" si="173"/>
        <v>SCE26P2</v>
      </c>
      <c r="E800" s="130" t="str">
        <f t="shared" si="174"/>
        <v>SCE26</v>
      </c>
      <c r="F800" s="111" t="s">
        <v>1363</v>
      </c>
      <c r="G800" s="111">
        <v>26</v>
      </c>
      <c r="H800" s="111">
        <v>2</v>
      </c>
      <c r="I800" s="111" t="s">
        <v>8</v>
      </c>
      <c r="J800" s="111">
        <v>10</v>
      </c>
      <c r="K800" s="111">
        <f t="shared" si="175"/>
        <v>21</v>
      </c>
      <c r="L800" s="111" t="s">
        <v>512</v>
      </c>
      <c r="M800" s="137">
        <v>20.5</v>
      </c>
      <c r="N800" s="133">
        <v>21</v>
      </c>
      <c r="O800" s="137">
        <f t="shared" si="168"/>
        <v>20.75</v>
      </c>
      <c r="P800" s="141"/>
      <c r="Q800" s="237">
        <v>25</v>
      </c>
      <c r="R800" s="111">
        <v>1.93</v>
      </c>
      <c r="S800" s="111"/>
      <c r="T800" s="111"/>
      <c r="U800" s="188"/>
      <c r="V800" s="143"/>
      <c r="W800" s="194"/>
      <c r="X800" s="143"/>
      <c r="Y800" s="143"/>
      <c r="Z800" s="143"/>
      <c r="AA800" s="143"/>
      <c r="AB800" s="143"/>
      <c r="AC800" s="143"/>
      <c r="AD800" s="143"/>
      <c r="AE800" s="143"/>
      <c r="AF800" s="143"/>
      <c r="AG800" s="143"/>
      <c r="AH800" s="143"/>
      <c r="AI800" s="143"/>
      <c r="AJ800" s="143"/>
      <c r="AK800" s="143"/>
      <c r="AL800" s="143"/>
      <c r="AM800" s="143"/>
      <c r="AN800" s="143"/>
      <c r="AO800" s="143"/>
      <c r="AP800" s="194"/>
      <c r="AQ800" s="188"/>
      <c r="AR800" s="188"/>
      <c r="AS800" s="143"/>
      <c r="AT800" s="143"/>
      <c r="AU800" s="143"/>
      <c r="AV800" s="143"/>
      <c r="AW800" s="188"/>
      <c r="AX800" s="111"/>
      <c r="AY800" s="194"/>
      <c r="AZ800" s="143"/>
      <c r="BA800" s="143"/>
      <c r="BB800" s="143"/>
      <c r="BC800" s="143"/>
      <c r="BD800" s="143"/>
      <c r="BE800" s="194"/>
      <c r="BF800" s="143"/>
      <c r="BG800" s="143"/>
      <c r="BH800" s="143"/>
      <c r="BI800" s="111"/>
      <c r="BJ800" s="143"/>
      <c r="BK800" s="143"/>
      <c r="BL800" s="143"/>
      <c r="BM800" s="143"/>
      <c r="BN800" s="143"/>
      <c r="BO800" s="143"/>
      <c r="BP800" s="143"/>
      <c r="BQ800" s="143"/>
      <c r="BR800" s="143"/>
      <c r="BS800" s="143"/>
      <c r="BT800" s="143"/>
      <c r="BU800" s="135">
        <f>VLOOKUP(D800,EXPLORACION!$A$2:$P$529,15,FALSE)</f>
        <v>4961594.6151000001</v>
      </c>
      <c r="BV800" s="135">
        <f>VLOOKUP(D800,EXPLORACION!$A$2:$P$529,16,FALSE)</f>
        <v>2170889.5361000001</v>
      </c>
    </row>
    <row r="801" spans="1:74" s="123" customFormat="1" hidden="1">
      <c r="A801" s="130" t="str">
        <f t="shared" si="170"/>
        <v>SCE26P2E11M22.25</v>
      </c>
      <c r="B801" s="130" t="str">
        <f t="shared" si="171"/>
        <v>SCE26P2E22</v>
      </c>
      <c r="C801" s="130" t="str">
        <f t="shared" si="172"/>
        <v>SCE26P2M22.25</v>
      </c>
      <c r="D801" s="130" t="str">
        <f t="shared" si="173"/>
        <v>SCE26P2</v>
      </c>
      <c r="E801" s="130" t="str">
        <f t="shared" si="174"/>
        <v>SCE26</v>
      </c>
      <c r="F801" s="111" t="s">
        <v>1363</v>
      </c>
      <c r="G801" s="111">
        <v>26</v>
      </c>
      <c r="H801" s="111">
        <v>2</v>
      </c>
      <c r="I801" s="111" t="s">
        <v>8</v>
      </c>
      <c r="J801" s="111">
        <v>11</v>
      </c>
      <c r="K801" s="111">
        <f t="shared" si="175"/>
        <v>22</v>
      </c>
      <c r="L801" s="111" t="s">
        <v>221</v>
      </c>
      <c r="M801" s="137">
        <v>22</v>
      </c>
      <c r="N801" s="133">
        <v>22.5</v>
      </c>
      <c r="O801" s="137">
        <f t="shared" si="168"/>
        <v>22.25</v>
      </c>
      <c r="P801" s="141"/>
      <c r="Q801" s="237">
        <v>23</v>
      </c>
      <c r="R801" s="111"/>
      <c r="S801" s="111"/>
      <c r="T801" s="111"/>
      <c r="U801" s="188"/>
      <c r="V801" s="143"/>
      <c r="W801" s="194"/>
      <c r="X801" s="143"/>
      <c r="Y801" s="143"/>
      <c r="Z801" s="143"/>
      <c r="AA801" s="143"/>
      <c r="AB801" s="143"/>
      <c r="AC801" s="143"/>
      <c r="AD801" s="143"/>
      <c r="AE801" s="143"/>
      <c r="AF801" s="143"/>
      <c r="AG801" s="143"/>
      <c r="AH801" s="143"/>
      <c r="AI801" s="143"/>
      <c r="AJ801" s="143"/>
      <c r="AK801" s="143"/>
      <c r="AL801" s="143"/>
      <c r="AM801" s="143"/>
      <c r="AN801" s="143"/>
      <c r="AO801" s="143"/>
      <c r="AP801" s="194"/>
      <c r="AQ801" s="188"/>
      <c r="AR801" s="188"/>
      <c r="AS801" s="143"/>
      <c r="AT801" s="143"/>
      <c r="AU801" s="143"/>
      <c r="AV801" s="143"/>
      <c r="AW801" s="188"/>
      <c r="AX801" s="111"/>
      <c r="AY801" s="194"/>
      <c r="AZ801" s="143"/>
      <c r="BA801" s="143"/>
      <c r="BB801" s="143"/>
      <c r="BC801" s="143"/>
      <c r="BD801" s="143"/>
      <c r="BE801" s="194"/>
      <c r="BF801" s="143"/>
      <c r="BG801" s="143"/>
      <c r="BH801" s="143"/>
      <c r="BI801" s="111"/>
      <c r="BJ801" s="143"/>
      <c r="BK801" s="143"/>
      <c r="BL801" s="143"/>
      <c r="BM801" s="143"/>
      <c r="BN801" s="143"/>
      <c r="BO801" s="143"/>
      <c r="BP801" s="143"/>
      <c r="BQ801" s="143"/>
      <c r="BR801" s="143"/>
      <c r="BS801" s="143"/>
      <c r="BT801" s="143"/>
      <c r="BU801" s="135">
        <f>VLOOKUP(D801,EXPLORACION!$A$2:$P$529,15,FALSE)</f>
        <v>4961594.6151000001</v>
      </c>
      <c r="BV801" s="135">
        <f>VLOOKUP(D801,EXPLORACION!$A$2:$P$529,16,FALSE)</f>
        <v>2170889.5361000001</v>
      </c>
    </row>
    <row r="802" spans="1:74" s="123" customFormat="1" hidden="1">
      <c r="A802" s="130" t="str">
        <f t="shared" si="170"/>
        <v>SCE26P2E11M22.75</v>
      </c>
      <c r="B802" s="130" t="str">
        <f t="shared" si="171"/>
        <v>SCE26P2E22.5</v>
      </c>
      <c r="C802" s="130" t="str">
        <f t="shared" si="172"/>
        <v>SCE26P2M22.75</v>
      </c>
      <c r="D802" s="130" t="str">
        <f t="shared" si="173"/>
        <v>SCE26P2</v>
      </c>
      <c r="E802" s="130" t="str">
        <f t="shared" si="174"/>
        <v>SCE26</v>
      </c>
      <c r="F802" s="111" t="s">
        <v>1363</v>
      </c>
      <c r="G802" s="111">
        <v>26</v>
      </c>
      <c r="H802" s="111">
        <v>2</v>
      </c>
      <c r="I802" s="111" t="s">
        <v>8</v>
      </c>
      <c r="J802" s="111">
        <v>11</v>
      </c>
      <c r="K802" s="111">
        <f t="shared" si="175"/>
        <v>23</v>
      </c>
      <c r="L802" s="111" t="s">
        <v>512</v>
      </c>
      <c r="M802" s="137">
        <v>22.5</v>
      </c>
      <c r="N802" s="133">
        <v>23</v>
      </c>
      <c r="O802" s="137">
        <f t="shared" si="168"/>
        <v>22.75</v>
      </c>
      <c r="P802" s="141"/>
      <c r="Q802" s="237">
        <v>25</v>
      </c>
      <c r="R802" s="111"/>
      <c r="S802" s="111"/>
      <c r="T802" s="111"/>
      <c r="U802" s="188"/>
      <c r="V802" s="143"/>
      <c r="W802" s="194"/>
      <c r="X802" s="143"/>
      <c r="Y802" s="143"/>
      <c r="Z802" s="143"/>
      <c r="AA802" s="143"/>
      <c r="AB802" s="143"/>
      <c r="AC802" s="143"/>
      <c r="AD802" s="143"/>
      <c r="AE802" s="143"/>
      <c r="AF802" s="143"/>
      <c r="AG802" s="143"/>
      <c r="AH802" s="143"/>
      <c r="AI802" s="143"/>
      <c r="AJ802" s="143"/>
      <c r="AK802" s="143"/>
      <c r="AL802" s="143"/>
      <c r="AM802" s="143"/>
      <c r="AN802" s="143"/>
      <c r="AO802" s="143"/>
      <c r="AP802" s="194"/>
      <c r="AQ802" s="188"/>
      <c r="AR802" s="188"/>
      <c r="AS802" s="143"/>
      <c r="AT802" s="143"/>
      <c r="AU802" s="143"/>
      <c r="AV802" s="143"/>
      <c r="AW802" s="188"/>
      <c r="AX802" s="111"/>
      <c r="AY802" s="194"/>
      <c r="AZ802" s="143"/>
      <c r="BA802" s="143"/>
      <c r="BB802" s="143"/>
      <c r="BC802" s="143"/>
      <c r="BD802" s="143"/>
      <c r="BE802" s="194"/>
      <c r="BF802" s="143"/>
      <c r="BG802" s="143"/>
      <c r="BH802" s="143"/>
      <c r="BI802" s="111"/>
      <c r="BJ802" s="143"/>
      <c r="BK802" s="143"/>
      <c r="BL802" s="143"/>
      <c r="BM802" s="143"/>
      <c r="BN802" s="143"/>
      <c r="BO802" s="143"/>
      <c r="BP802" s="143"/>
      <c r="BQ802" s="143"/>
      <c r="BR802" s="143"/>
      <c r="BS802" s="143"/>
      <c r="BT802" s="143"/>
      <c r="BU802" s="135">
        <f>VLOOKUP(D802,EXPLORACION!$A$2:$P$529,15,FALSE)</f>
        <v>4961594.6151000001</v>
      </c>
      <c r="BV802" s="135">
        <f>VLOOKUP(D802,EXPLORACION!$A$2:$P$529,16,FALSE)</f>
        <v>2170889.5361000001</v>
      </c>
    </row>
    <row r="803" spans="1:74" s="123" customFormat="1" hidden="1">
      <c r="A803" s="130" t="str">
        <f t="shared" si="170"/>
        <v>SCE26P2E11M24.25</v>
      </c>
      <c r="B803" s="130" t="str">
        <f t="shared" si="171"/>
        <v>SCE26P2E24</v>
      </c>
      <c r="C803" s="130" t="str">
        <f t="shared" si="172"/>
        <v>SCE26P2M24.25</v>
      </c>
      <c r="D803" s="130" t="str">
        <f t="shared" si="173"/>
        <v>SCE26P2</v>
      </c>
      <c r="E803" s="130" t="str">
        <f t="shared" si="174"/>
        <v>SCE26</v>
      </c>
      <c r="F803" s="111" t="s">
        <v>1363</v>
      </c>
      <c r="G803" s="111">
        <v>26</v>
      </c>
      <c r="H803" s="111">
        <v>2</v>
      </c>
      <c r="I803" s="111" t="s">
        <v>8</v>
      </c>
      <c r="J803" s="111">
        <v>11</v>
      </c>
      <c r="K803" s="111">
        <f t="shared" si="175"/>
        <v>24</v>
      </c>
      <c r="L803" s="111" t="s">
        <v>512</v>
      </c>
      <c r="M803" s="137">
        <v>24</v>
      </c>
      <c r="N803" s="133">
        <v>24.5</v>
      </c>
      <c r="O803" s="137">
        <f t="shared" si="168"/>
        <v>24.25</v>
      </c>
      <c r="P803" s="141"/>
      <c r="Q803" s="237">
        <v>24</v>
      </c>
      <c r="R803" s="111"/>
      <c r="S803" s="111"/>
      <c r="T803" s="111"/>
      <c r="U803" s="188"/>
      <c r="V803" s="143"/>
      <c r="W803" s="194"/>
      <c r="X803" s="143"/>
      <c r="Y803" s="143"/>
      <c r="Z803" s="143"/>
      <c r="AA803" s="143"/>
      <c r="AB803" s="143"/>
      <c r="AC803" s="143"/>
      <c r="AD803" s="143"/>
      <c r="AE803" s="143"/>
      <c r="AF803" s="143"/>
      <c r="AG803" s="143"/>
      <c r="AH803" s="143"/>
      <c r="AI803" s="143"/>
      <c r="AJ803" s="143"/>
      <c r="AK803" s="143"/>
      <c r="AL803" s="143"/>
      <c r="AM803" s="143"/>
      <c r="AN803" s="143"/>
      <c r="AO803" s="143"/>
      <c r="AP803" s="194"/>
      <c r="AQ803" s="188"/>
      <c r="AR803" s="188"/>
      <c r="AS803" s="143"/>
      <c r="AT803" s="143"/>
      <c r="AU803" s="143"/>
      <c r="AV803" s="143"/>
      <c r="AW803" s="188"/>
      <c r="AX803" s="111"/>
      <c r="AY803" s="194"/>
      <c r="AZ803" s="143"/>
      <c r="BA803" s="143"/>
      <c r="BB803" s="143"/>
      <c r="BC803" s="143"/>
      <c r="BD803" s="143"/>
      <c r="BE803" s="194"/>
      <c r="BF803" s="143"/>
      <c r="BG803" s="143"/>
      <c r="BH803" s="143"/>
      <c r="BI803" s="111"/>
      <c r="BJ803" s="143"/>
      <c r="BK803" s="143"/>
      <c r="BL803" s="143"/>
      <c r="BM803" s="143"/>
      <c r="BN803" s="143"/>
      <c r="BO803" s="143"/>
      <c r="BP803" s="143"/>
      <c r="BQ803" s="143"/>
      <c r="BR803" s="143"/>
      <c r="BS803" s="143"/>
      <c r="BT803" s="143"/>
      <c r="BU803" s="135">
        <f>VLOOKUP(D803,EXPLORACION!$A$2:$P$529,15,FALSE)</f>
        <v>4961594.6151000001</v>
      </c>
      <c r="BV803" s="135">
        <f>VLOOKUP(D803,EXPLORACION!$A$2:$P$529,16,FALSE)</f>
        <v>2170889.5361000001</v>
      </c>
    </row>
    <row r="804" spans="1:74" s="123" customFormat="1" hidden="1">
      <c r="A804" s="130" t="str">
        <f t="shared" si="170"/>
        <v>SCE26P2E11M24.75</v>
      </c>
      <c r="B804" s="130" t="str">
        <f t="shared" si="171"/>
        <v>SCE26P2E24.5</v>
      </c>
      <c r="C804" s="130" t="str">
        <f t="shared" si="172"/>
        <v>SCE26P2M24.75</v>
      </c>
      <c r="D804" s="130" t="str">
        <f t="shared" si="173"/>
        <v>SCE26P2</v>
      </c>
      <c r="E804" s="130" t="str">
        <f t="shared" si="174"/>
        <v>SCE26</v>
      </c>
      <c r="F804" s="111" t="s">
        <v>1363</v>
      </c>
      <c r="G804" s="111">
        <v>26</v>
      </c>
      <c r="H804" s="111">
        <v>2</v>
      </c>
      <c r="I804" s="111" t="s">
        <v>8</v>
      </c>
      <c r="J804" s="111">
        <v>11</v>
      </c>
      <c r="K804" s="111">
        <f t="shared" si="175"/>
        <v>25</v>
      </c>
      <c r="L804" s="111" t="s">
        <v>512</v>
      </c>
      <c r="M804" s="137">
        <v>24.5</v>
      </c>
      <c r="N804" s="133">
        <v>25</v>
      </c>
      <c r="O804" s="137">
        <f t="shared" si="168"/>
        <v>24.75</v>
      </c>
      <c r="P804" s="141"/>
      <c r="Q804" s="237">
        <v>18</v>
      </c>
      <c r="R804" s="111"/>
      <c r="S804" s="111"/>
      <c r="T804" s="111"/>
      <c r="U804" s="188"/>
      <c r="V804" s="143"/>
      <c r="W804" s="194"/>
      <c r="X804" s="143"/>
      <c r="Y804" s="143"/>
      <c r="Z804" s="143"/>
      <c r="AA804" s="143"/>
      <c r="AB804" s="143"/>
      <c r="AC804" s="143"/>
      <c r="AD804" s="143"/>
      <c r="AE804" s="143"/>
      <c r="AF804" s="143"/>
      <c r="AG804" s="143"/>
      <c r="AH804" s="143"/>
      <c r="AI804" s="143"/>
      <c r="AJ804" s="143"/>
      <c r="AK804" s="143"/>
      <c r="AL804" s="143"/>
      <c r="AM804" s="143"/>
      <c r="AN804" s="143"/>
      <c r="AO804" s="143"/>
      <c r="AP804" s="194"/>
      <c r="AQ804" s="188"/>
      <c r="AR804" s="188"/>
      <c r="AS804" s="143"/>
      <c r="AT804" s="143"/>
      <c r="AU804" s="143"/>
      <c r="AV804" s="143"/>
      <c r="AW804" s="188"/>
      <c r="AX804" s="111"/>
      <c r="AY804" s="194"/>
      <c r="AZ804" s="143"/>
      <c r="BA804" s="143"/>
      <c r="BB804" s="143"/>
      <c r="BC804" s="143"/>
      <c r="BD804" s="143"/>
      <c r="BE804" s="194"/>
      <c r="BF804" s="143"/>
      <c r="BG804" s="143"/>
      <c r="BH804" s="143"/>
      <c r="BI804" s="111"/>
      <c r="BJ804" s="143"/>
      <c r="BK804" s="143"/>
      <c r="BL804" s="143"/>
      <c r="BM804" s="143"/>
      <c r="BN804" s="143"/>
      <c r="BO804" s="143"/>
      <c r="BP804" s="143"/>
      <c r="BQ804" s="143"/>
      <c r="BR804" s="143"/>
      <c r="BS804" s="143"/>
      <c r="BT804" s="143"/>
      <c r="BU804" s="135">
        <f>VLOOKUP(D804,EXPLORACION!$A$2:$P$529,15,FALSE)</f>
        <v>4961594.6151000001</v>
      </c>
      <c r="BV804" s="135">
        <f>VLOOKUP(D804,EXPLORACION!$A$2:$P$529,16,FALSE)</f>
        <v>2170889.5361000001</v>
      </c>
    </row>
    <row r="805" spans="1:74" s="123" customFormat="1" hidden="1">
      <c r="A805" s="130" t="str">
        <f t="shared" si="170"/>
        <v>SCE26P2E11M26.25</v>
      </c>
      <c r="B805" s="130" t="str">
        <f t="shared" si="171"/>
        <v>SCE26P2E26</v>
      </c>
      <c r="C805" s="130" t="str">
        <f t="shared" si="172"/>
        <v>SCE26P2M26.25</v>
      </c>
      <c r="D805" s="130" t="str">
        <f t="shared" si="173"/>
        <v>SCE26P2</v>
      </c>
      <c r="E805" s="130" t="str">
        <f t="shared" si="174"/>
        <v>SCE26</v>
      </c>
      <c r="F805" s="111" t="s">
        <v>1363</v>
      </c>
      <c r="G805" s="111">
        <v>26</v>
      </c>
      <c r="H805" s="111">
        <v>2</v>
      </c>
      <c r="I805" s="111" t="s">
        <v>8</v>
      </c>
      <c r="J805" s="111">
        <v>11</v>
      </c>
      <c r="K805" s="111">
        <f t="shared" si="175"/>
        <v>26</v>
      </c>
      <c r="L805" s="111" t="s">
        <v>512</v>
      </c>
      <c r="M805" s="137">
        <v>26</v>
      </c>
      <c r="N805" s="133">
        <v>26.5</v>
      </c>
      <c r="O805" s="137">
        <f t="shared" si="168"/>
        <v>26.25</v>
      </c>
      <c r="P805" s="141"/>
      <c r="Q805" s="237">
        <v>18</v>
      </c>
      <c r="R805" s="111"/>
      <c r="S805" s="111"/>
      <c r="T805" s="111"/>
      <c r="U805" s="188"/>
      <c r="V805" s="143"/>
      <c r="W805" s="194"/>
      <c r="X805" s="143"/>
      <c r="Y805" s="143"/>
      <c r="Z805" s="143"/>
      <c r="AA805" s="143"/>
      <c r="AB805" s="143"/>
      <c r="AC805" s="143"/>
      <c r="AD805" s="143"/>
      <c r="AE805" s="143"/>
      <c r="AF805" s="143"/>
      <c r="AG805" s="143"/>
      <c r="AH805" s="143"/>
      <c r="AI805" s="143"/>
      <c r="AJ805" s="143"/>
      <c r="AK805" s="143"/>
      <c r="AL805" s="143"/>
      <c r="AM805" s="143"/>
      <c r="AN805" s="143"/>
      <c r="AO805" s="143"/>
      <c r="AP805" s="194"/>
      <c r="AQ805" s="188"/>
      <c r="AR805" s="188"/>
      <c r="AS805" s="143"/>
      <c r="AT805" s="143"/>
      <c r="AU805" s="143"/>
      <c r="AV805" s="143"/>
      <c r="AW805" s="188"/>
      <c r="AX805" s="111"/>
      <c r="AY805" s="194"/>
      <c r="AZ805" s="143"/>
      <c r="BA805" s="143"/>
      <c r="BB805" s="143"/>
      <c r="BC805" s="143"/>
      <c r="BD805" s="143"/>
      <c r="BE805" s="194"/>
      <c r="BF805" s="143"/>
      <c r="BG805" s="143"/>
      <c r="BH805" s="143"/>
      <c r="BI805" s="111"/>
      <c r="BJ805" s="143"/>
      <c r="BK805" s="143"/>
      <c r="BL805" s="143"/>
      <c r="BM805" s="143"/>
      <c r="BN805" s="143"/>
      <c r="BO805" s="143"/>
      <c r="BP805" s="143"/>
      <c r="BQ805" s="143"/>
      <c r="BR805" s="143"/>
      <c r="BS805" s="143"/>
      <c r="BT805" s="143"/>
      <c r="BU805" s="135">
        <f>VLOOKUP(D805,EXPLORACION!$A$2:$P$529,15,FALSE)</f>
        <v>4961594.6151000001</v>
      </c>
      <c r="BV805" s="135">
        <f>VLOOKUP(D805,EXPLORACION!$A$2:$P$529,16,FALSE)</f>
        <v>2170889.5361000001</v>
      </c>
    </row>
    <row r="806" spans="1:74" s="123" customFormat="1" hidden="1">
      <c r="A806" s="130" t="str">
        <f t="shared" si="170"/>
        <v>SCE26P2E11M26.75</v>
      </c>
      <c r="B806" s="130" t="str">
        <f t="shared" si="171"/>
        <v>SCE26P2E26.5</v>
      </c>
      <c r="C806" s="130" t="str">
        <f t="shared" si="172"/>
        <v>SCE26P2M26.75</v>
      </c>
      <c r="D806" s="130" t="str">
        <f t="shared" si="173"/>
        <v>SCE26P2</v>
      </c>
      <c r="E806" s="130" t="str">
        <f t="shared" si="174"/>
        <v>SCE26</v>
      </c>
      <c r="F806" s="111" t="s">
        <v>1363</v>
      </c>
      <c r="G806" s="111">
        <v>26</v>
      </c>
      <c r="H806" s="111">
        <v>2</v>
      </c>
      <c r="I806" s="111" t="s">
        <v>8</v>
      </c>
      <c r="J806" s="111">
        <v>11</v>
      </c>
      <c r="K806" s="111">
        <f t="shared" si="175"/>
        <v>27</v>
      </c>
      <c r="L806" s="111" t="s">
        <v>512</v>
      </c>
      <c r="M806" s="137">
        <v>26.5</v>
      </c>
      <c r="N806" s="133">
        <v>27</v>
      </c>
      <c r="O806" s="137">
        <f t="shared" si="168"/>
        <v>26.75</v>
      </c>
      <c r="P806" s="141"/>
      <c r="Q806" s="237">
        <v>18</v>
      </c>
      <c r="R806" s="111"/>
      <c r="S806" s="111"/>
      <c r="T806" s="111"/>
      <c r="U806" s="188"/>
      <c r="V806" s="143"/>
      <c r="W806" s="194"/>
      <c r="X806" s="143"/>
      <c r="Y806" s="143"/>
      <c r="Z806" s="143"/>
      <c r="AA806" s="143"/>
      <c r="AB806" s="143"/>
      <c r="AC806" s="143"/>
      <c r="AD806" s="143"/>
      <c r="AE806" s="143"/>
      <c r="AF806" s="143"/>
      <c r="AG806" s="143"/>
      <c r="AH806" s="143"/>
      <c r="AI806" s="143"/>
      <c r="AJ806" s="143"/>
      <c r="AK806" s="143"/>
      <c r="AL806" s="143"/>
      <c r="AM806" s="143"/>
      <c r="AN806" s="143"/>
      <c r="AO806" s="143"/>
      <c r="AP806" s="194"/>
      <c r="AQ806" s="188"/>
      <c r="AR806" s="188"/>
      <c r="AS806" s="143"/>
      <c r="AT806" s="143"/>
      <c r="AU806" s="143"/>
      <c r="AV806" s="143"/>
      <c r="AW806" s="188">
        <v>1.07</v>
      </c>
      <c r="AX806" s="111"/>
      <c r="AY806" s="194"/>
      <c r="AZ806" s="143"/>
      <c r="BA806" s="143"/>
      <c r="BB806" s="143"/>
      <c r="BC806" s="143"/>
      <c r="BD806" s="143"/>
      <c r="BE806" s="194"/>
      <c r="BF806" s="143"/>
      <c r="BG806" s="143"/>
      <c r="BH806" s="143"/>
      <c r="BI806" s="111"/>
      <c r="BJ806" s="143"/>
      <c r="BK806" s="143"/>
      <c r="BL806" s="143"/>
      <c r="BM806" s="143"/>
      <c r="BN806" s="143"/>
      <c r="BO806" s="143"/>
      <c r="BP806" s="143"/>
      <c r="BQ806" s="143"/>
      <c r="BR806" s="143"/>
      <c r="BS806" s="143"/>
      <c r="BT806" s="143"/>
      <c r="BU806" s="135">
        <f>VLOOKUP(D806,EXPLORACION!$A$2:$P$529,15,FALSE)</f>
        <v>4961594.6151000001</v>
      </c>
      <c r="BV806" s="135">
        <f>VLOOKUP(D806,EXPLORACION!$A$2:$P$529,16,FALSE)</f>
        <v>2170889.5361000001</v>
      </c>
    </row>
    <row r="807" spans="1:74" s="123" customFormat="1" hidden="1">
      <c r="A807" s="130" t="str">
        <f t="shared" si="170"/>
        <v>SCE26P2E11M28.25</v>
      </c>
      <c r="B807" s="130" t="str">
        <f t="shared" si="171"/>
        <v>SCE26P2E28</v>
      </c>
      <c r="C807" s="130" t="str">
        <f t="shared" si="172"/>
        <v>SCE26P2M28.25</v>
      </c>
      <c r="D807" s="130" t="str">
        <f t="shared" si="173"/>
        <v>SCE26P2</v>
      </c>
      <c r="E807" s="130" t="str">
        <f t="shared" si="174"/>
        <v>SCE26</v>
      </c>
      <c r="F807" s="111" t="s">
        <v>1363</v>
      </c>
      <c r="G807" s="111">
        <v>26</v>
      </c>
      <c r="H807" s="111">
        <v>2</v>
      </c>
      <c r="I807" s="111" t="s">
        <v>8</v>
      </c>
      <c r="J807" s="111">
        <v>11</v>
      </c>
      <c r="K807" s="111">
        <f t="shared" si="175"/>
        <v>28</v>
      </c>
      <c r="L807" s="111" t="s">
        <v>512</v>
      </c>
      <c r="M807" s="137">
        <v>28</v>
      </c>
      <c r="N807" s="133">
        <v>28.5</v>
      </c>
      <c r="O807" s="137">
        <f t="shared" si="168"/>
        <v>28.25</v>
      </c>
      <c r="P807" s="141"/>
      <c r="Q807" s="237">
        <v>22</v>
      </c>
      <c r="R807" s="111"/>
      <c r="S807" s="111"/>
      <c r="T807" s="111"/>
      <c r="U807" s="188"/>
      <c r="V807" s="143"/>
      <c r="W807" s="194"/>
      <c r="X807" s="143"/>
      <c r="Y807" s="143"/>
      <c r="Z807" s="143"/>
      <c r="AA807" s="143"/>
      <c r="AB807" s="143"/>
      <c r="AC807" s="143"/>
      <c r="AD807" s="143"/>
      <c r="AE807" s="143"/>
      <c r="AF807" s="143"/>
      <c r="AG807" s="143"/>
      <c r="AH807" s="143"/>
      <c r="AI807" s="143"/>
      <c r="AJ807" s="143"/>
      <c r="AK807" s="143"/>
      <c r="AL807" s="143"/>
      <c r="AM807" s="143"/>
      <c r="AN807" s="143"/>
      <c r="AO807" s="143"/>
      <c r="AP807" s="194"/>
      <c r="AQ807" s="188"/>
      <c r="AR807" s="188"/>
      <c r="AS807" s="143"/>
      <c r="AT807" s="143"/>
      <c r="AU807" s="143"/>
      <c r="AV807" s="143"/>
      <c r="AW807" s="188"/>
      <c r="AX807" s="111"/>
      <c r="AY807" s="194"/>
      <c r="AZ807" s="143"/>
      <c r="BA807" s="143"/>
      <c r="BB807" s="143"/>
      <c r="BC807" s="143"/>
      <c r="BD807" s="143"/>
      <c r="BE807" s="194"/>
      <c r="BF807" s="143"/>
      <c r="BG807" s="143"/>
      <c r="BH807" s="143"/>
      <c r="BI807" s="111"/>
      <c r="BJ807" s="143"/>
      <c r="BK807" s="143"/>
      <c r="BL807" s="143"/>
      <c r="BM807" s="143"/>
      <c r="BN807" s="143"/>
      <c r="BO807" s="143"/>
      <c r="BP807" s="143"/>
      <c r="BQ807" s="143"/>
      <c r="BR807" s="143"/>
      <c r="BS807" s="143"/>
      <c r="BT807" s="143"/>
      <c r="BU807" s="135">
        <f>VLOOKUP(D807,EXPLORACION!$A$2:$P$529,15,FALSE)</f>
        <v>4961594.6151000001</v>
      </c>
      <c r="BV807" s="135">
        <f>VLOOKUP(D807,EXPLORACION!$A$2:$P$529,16,FALSE)</f>
        <v>2170889.5361000001</v>
      </c>
    </row>
    <row r="808" spans="1:74" s="123" customFormat="1" hidden="1">
      <c r="A808" s="130" t="str">
        <f t="shared" si="170"/>
        <v>SCE26P2E11M29.75</v>
      </c>
      <c r="B808" s="130" t="str">
        <f t="shared" si="171"/>
        <v>SCE26P2E29.5</v>
      </c>
      <c r="C808" s="130" t="str">
        <f t="shared" si="172"/>
        <v>SCE26P2M29.75</v>
      </c>
      <c r="D808" s="130" t="str">
        <f t="shared" si="173"/>
        <v>SCE26P2</v>
      </c>
      <c r="E808" s="130" t="str">
        <f t="shared" si="174"/>
        <v>SCE26</v>
      </c>
      <c r="F808" s="111" t="s">
        <v>1363</v>
      </c>
      <c r="G808" s="111">
        <v>26</v>
      </c>
      <c r="H808" s="111">
        <v>2</v>
      </c>
      <c r="I808" s="111" t="s">
        <v>8</v>
      </c>
      <c r="J808" s="111">
        <v>11</v>
      </c>
      <c r="K808" s="111">
        <f t="shared" si="175"/>
        <v>29</v>
      </c>
      <c r="L808" s="111" t="s">
        <v>512</v>
      </c>
      <c r="M808" s="137">
        <v>29.5</v>
      </c>
      <c r="N808" s="133">
        <v>30</v>
      </c>
      <c r="O808" s="137">
        <f>AVERAGE(M808:N808)</f>
        <v>29.75</v>
      </c>
      <c r="P808" s="141"/>
      <c r="Q808" s="237">
        <v>13</v>
      </c>
      <c r="R808" s="111"/>
      <c r="S808" s="111"/>
      <c r="T808" s="111"/>
      <c r="U808" s="188"/>
      <c r="V808" s="143"/>
      <c r="W808" s="194"/>
      <c r="X808" s="143"/>
      <c r="Y808" s="143"/>
      <c r="Z808" s="143"/>
      <c r="AA808" s="143"/>
      <c r="AB808" s="143"/>
      <c r="AC808" s="143"/>
      <c r="AD808" s="143"/>
      <c r="AE808" s="143"/>
      <c r="AF808" s="143"/>
      <c r="AG808" s="143"/>
      <c r="AH808" s="143"/>
      <c r="AI808" s="143"/>
      <c r="AJ808" s="143"/>
      <c r="AK808" s="143"/>
      <c r="AL808" s="143"/>
      <c r="AM808" s="143"/>
      <c r="AN808" s="143"/>
      <c r="AO808" s="143"/>
      <c r="AP808" s="194"/>
      <c r="AQ808" s="188"/>
      <c r="AR808" s="188"/>
      <c r="AS808" s="143"/>
      <c r="AT808" s="143"/>
      <c r="AU808" s="143"/>
      <c r="AV808" s="143"/>
      <c r="AW808" s="188">
        <v>3.93</v>
      </c>
      <c r="AX808" s="111"/>
      <c r="AY808" s="194"/>
      <c r="AZ808" s="143"/>
      <c r="BA808" s="143"/>
      <c r="BB808" s="143"/>
      <c r="BC808" s="143"/>
      <c r="BD808" s="143"/>
      <c r="BE808" s="194"/>
      <c r="BF808" s="143"/>
      <c r="BG808" s="143"/>
      <c r="BH808" s="143"/>
      <c r="BI808" s="111"/>
      <c r="BJ808" s="143"/>
      <c r="BK808" s="143"/>
      <c r="BL808" s="143"/>
      <c r="BM808" s="143"/>
      <c r="BN808" s="143"/>
      <c r="BO808" s="143"/>
      <c r="BP808" s="143"/>
      <c r="BQ808" s="143"/>
      <c r="BR808" s="143"/>
      <c r="BS808" s="143"/>
      <c r="BT808" s="143"/>
      <c r="BU808" s="135">
        <f>VLOOKUP(D808,EXPLORACION!$A$2:$P$529,15,FALSE)</f>
        <v>4961594.6151000001</v>
      </c>
      <c r="BV808" s="135">
        <f>VLOOKUP(D808,EXPLORACION!$A$2:$P$529,16,FALSE)</f>
        <v>2170889.5361000001</v>
      </c>
    </row>
    <row r="809" spans="1:74" s="123" customFormat="1" hidden="1">
      <c r="A809" s="130" t="str">
        <f t="shared" si="170"/>
        <v>SCE26P3E2M0.75</v>
      </c>
      <c r="B809" s="130" t="str">
        <f>CONCATENATE(F809,G809,I809,H809,"E",M808)</f>
        <v>SCE26P3E29.5</v>
      </c>
      <c r="C809" s="130" t="str">
        <f t="shared" si="172"/>
        <v>SCE26P3M0.75</v>
      </c>
      <c r="D809" s="130" t="str">
        <f t="shared" si="173"/>
        <v>SCE26P3</v>
      </c>
      <c r="E809" s="130" t="str">
        <f t="shared" si="174"/>
        <v>SCE26</v>
      </c>
      <c r="F809" s="111" t="s">
        <v>1363</v>
      </c>
      <c r="G809" s="111">
        <v>26</v>
      </c>
      <c r="H809" s="111">
        <v>3</v>
      </c>
      <c r="I809" s="111" t="s">
        <v>8</v>
      </c>
      <c r="J809" s="111">
        <v>2</v>
      </c>
      <c r="K809" s="111">
        <v>1</v>
      </c>
      <c r="L809" s="111" t="s">
        <v>221</v>
      </c>
      <c r="M809" s="137">
        <f>N809-0.5</f>
        <v>0.5</v>
      </c>
      <c r="N809" s="133">
        <v>1</v>
      </c>
      <c r="O809" s="137">
        <f t="shared" ref="O809:O836" si="176">AVERAGE(M809:N809)</f>
        <v>0.75</v>
      </c>
      <c r="P809" s="141"/>
      <c r="Q809" s="237">
        <v>16</v>
      </c>
      <c r="R809" s="111">
        <v>2.31</v>
      </c>
      <c r="S809" s="111"/>
      <c r="T809" s="111"/>
      <c r="U809" s="188"/>
      <c r="V809" s="143"/>
      <c r="W809" s="194"/>
      <c r="X809" s="143"/>
      <c r="Y809" s="143"/>
      <c r="Z809" s="143"/>
      <c r="AA809" s="143"/>
      <c r="AB809" s="143"/>
      <c r="AC809" s="143"/>
      <c r="AD809" s="143"/>
      <c r="AE809" s="143"/>
      <c r="AF809" s="143"/>
      <c r="AG809" s="143"/>
      <c r="AH809" s="143"/>
      <c r="AI809" s="143"/>
      <c r="AJ809" s="143"/>
      <c r="AK809" s="143"/>
      <c r="AL809" s="143"/>
      <c r="AM809" s="143"/>
      <c r="AN809" s="143"/>
      <c r="AO809" s="143"/>
      <c r="AP809" s="194"/>
      <c r="AQ809" s="188"/>
      <c r="AR809" s="188"/>
      <c r="AS809" s="143"/>
      <c r="AT809" s="143"/>
      <c r="AU809" s="143"/>
      <c r="AV809" s="143"/>
      <c r="AW809" s="188"/>
      <c r="AX809" s="111"/>
      <c r="AY809" s="194"/>
      <c r="AZ809" s="143"/>
      <c r="BA809" s="143"/>
      <c r="BB809" s="143"/>
      <c r="BC809" s="143"/>
      <c r="BD809" s="143"/>
      <c r="BE809" s="194"/>
      <c r="BF809" s="143"/>
      <c r="BG809" s="143"/>
      <c r="BH809" s="143"/>
      <c r="BI809" s="111"/>
      <c r="BJ809" s="143"/>
      <c r="BK809" s="143"/>
      <c r="BL809" s="143"/>
      <c r="BM809" s="143"/>
      <c r="BN809" s="143"/>
      <c r="BO809" s="143"/>
      <c r="BP809" s="143"/>
      <c r="BQ809" s="143"/>
      <c r="BR809" s="143"/>
      <c r="BS809" s="143"/>
      <c r="BT809" s="143"/>
      <c r="BU809" s="135">
        <f>VLOOKUP(D809,EXPLORACION!$A$2:$P$529,15,FALSE)</f>
        <v>4961594.6151000001</v>
      </c>
      <c r="BV809" s="135">
        <f>VLOOKUP(D809,EXPLORACION!$A$2:$P$529,16,FALSE)</f>
        <v>2170889.5361000001</v>
      </c>
    </row>
    <row r="810" spans="1:74" s="123" customFormat="1" hidden="1">
      <c r="A810" s="130" t="str">
        <f t="shared" ref="A810:A836" si="177">CONCATENATE(F810,G810,I810,H810,"E",J810,"M",O810)</f>
        <v>SCE26P3E3M2.25</v>
      </c>
      <c r="B810" s="130" t="str">
        <f t="shared" ref="B810:B836" si="178">CONCATENATE(F810,G810,I810,H810,"E",M809)</f>
        <v>SCE26P3E0.5</v>
      </c>
      <c r="C810" s="130" t="str">
        <f t="shared" ref="C810:C836" si="179">CONCATENATE(F810,G810,I810,H810,"M",O810)</f>
        <v>SCE26P3M2.25</v>
      </c>
      <c r="D810" s="130" t="str">
        <f t="shared" ref="D810:D836" si="180">CONCATENATE(F810,G810,I810,H810)</f>
        <v>SCE26P3</v>
      </c>
      <c r="E810" s="130" t="str">
        <f t="shared" ref="E810:E836" si="181">CONCATENATE(F810,G810)</f>
        <v>SCE26</v>
      </c>
      <c r="F810" s="111" t="s">
        <v>1363</v>
      </c>
      <c r="G810" s="111">
        <v>26</v>
      </c>
      <c r="H810" s="111">
        <v>3</v>
      </c>
      <c r="I810" s="111" t="s">
        <v>8</v>
      </c>
      <c r="J810" s="111">
        <v>3</v>
      </c>
      <c r="K810" s="111">
        <f>K809+1</f>
        <v>2</v>
      </c>
      <c r="L810" s="111" t="s">
        <v>221</v>
      </c>
      <c r="M810" s="137">
        <f t="shared" ref="M810:M822" si="182">N810-0.5</f>
        <v>2</v>
      </c>
      <c r="N810" s="133">
        <v>2.5</v>
      </c>
      <c r="O810" s="137">
        <f t="shared" si="176"/>
        <v>2.25</v>
      </c>
      <c r="P810" s="141"/>
      <c r="Q810" s="237">
        <v>18</v>
      </c>
      <c r="R810" s="111">
        <v>2.2999999999999998</v>
      </c>
      <c r="S810" s="111"/>
      <c r="T810" s="111"/>
      <c r="U810" s="188"/>
      <c r="V810" s="143"/>
      <c r="W810" s="194"/>
      <c r="X810" s="143"/>
      <c r="Y810" s="143"/>
      <c r="Z810" s="143"/>
      <c r="AA810" s="143"/>
      <c r="AB810" s="143"/>
      <c r="AC810" s="143"/>
      <c r="AD810" s="143"/>
      <c r="AE810" s="143"/>
      <c r="AF810" s="143"/>
      <c r="AG810" s="143"/>
      <c r="AH810" s="143"/>
      <c r="AI810" s="143"/>
      <c r="AJ810" s="143"/>
      <c r="AK810" s="143"/>
      <c r="AL810" s="143"/>
      <c r="AM810" s="143"/>
      <c r="AN810" s="143"/>
      <c r="AO810" s="143"/>
      <c r="AP810" s="194"/>
      <c r="AQ810" s="188"/>
      <c r="AR810" s="188"/>
      <c r="AS810" s="143"/>
      <c r="AT810" s="143"/>
      <c r="AU810" s="143"/>
      <c r="AV810" s="143"/>
      <c r="AW810" s="188">
        <v>5.23</v>
      </c>
      <c r="AX810" s="111"/>
      <c r="AY810" s="194"/>
      <c r="AZ810" s="143"/>
      <c r="BA810" s="143"/>
      <c r="BB810" s="143"/>
      <c r="BC810" s="143"/>
      <c r="BD810" s="143"/>
      <c r="BE810" s="194"/>
      <c r="BF810" s="143"/>
      <c r="BG810" s="143"/>
      <c r="BH810" s="143"/>
      <c r="BI810" s="111"/>
      <c r="BJ810" s="143"/>
      <c r="BK810" s="143"/>
      <c r="BL810" s="143"/>
      <c r="BM810" s="143"/>
      <c r="BN810" s="143"/>
      <c r="BO810" s="143"/>
      <c r="BP810" s="143"/>
      <c r="BQ810" s="143"/>
      <c r="BR810" s="143"/>
      <c r="BS810" s="143"/>
      <c r="BT810" s="143"/>
      <c r="BU810" s="135">
        <f>VLOOKUP(D810,EXPLORACION!$A$2:$P$529,15,FALSE)</f>
        <v>4961594.6151000001</v>
      </c>
      <c r="BV810" s="135">
        <f>VLOOKUP(D810,EXPLORACION!$A$2:$P$529,16,FALSE)</f>
        <v>2170889.5361000001</v>
      </c>
    </row>
    <row r="811" spans="1:74" s="123" customFormat="1" hidden="1">
      <c r="A811" s="130" t="str">
        <f t="shared" si="177"/>
        <v>SCE26P3E3M2.75</v>
      </c>
      <c r="B811" s="130" t="str">
        <f t="shared" si="178"/>
        <v>SCE26P3E2</v>
      </c>
      <c r="C811" s="130" t="str">
        <f t="shared" si="179"/>
        <v>SCE26P3M2.75</v>
      </c>
      <c r="D811" s="130" t="str">
        <f t="shared" si="180"/>
        <v>SCE26P3</v>
      </c>
      <c r="E811" s="130" t="str">
        <f t="shared" si="181"/>
        <v>SCE26</v>
      </c>
      <c r="F811" s="111" t="s">
        <v>1363</v>
      </c>
      <c r="G811" s="111">
        <v>26</v>
      </c>
      <c r="H811" s="111">
        <v>3</v>
      </c>
      <c r="I811" s="111" t="s">
        <v>8</v>
      </c>
      <c r="J811" s="111">
        <v>3</v>
      </c>
      <c r="K811" s="111">
        <f t="shared" ref="K811:K836" si="183">K810+1</f>
        <v>3</v>
      </c>
      <c r="L811" s="111" t="s">
        <v>221</v>
      </c>
      <c r="M811" s="137">
        <f t="shared" si="182"/>
        <v>2.5</v>
      </c>
      <c r="N811" s="133">
        <v>3</v>
      </c>
      <c r="O811" s="137">
        <f t="shared" si="176"/>
        <v>2.75</v>
      </c>
      <c r="P811" s="141"/>
      <c r="Q811" s="237">
        <v>22</v>
      </c>
      <c r="R811" s="111"/>
      <c r="S811" s="111"/>
      <c r="T811" s="111"/>
      <c r="U811" s="188"/>
      <c r="V811" s="143"/>
      <c r="W811" s="194"/>
      <c r="X811" s="143"/>
      <c r="Y811" s="143"/>
      <c r="Z811" s="143"/>
      <c r="AA811" s="143"/>
      <c r="AB811" s="143"/>
      <c r="AC811" s="143"/>
      <c r="AD811" s="143"/>
      <c r="AE811" s="143"/>
      <c r="AF811" s="143"/>
      <c r="AG811" s="143"/>
      <c r="AH811" s="143"/>
      <c r="AI811" s="143"/>
      <c r="AJ811" s="143"/>
      <c r="AK811" s="143"/>
      <c r="AL811" s="143"/>
      <c r="AM811" s="143"/>
      <c r="AN811" s="143"/>
      <c r="AO811" s="143"/>
      <c r="AP811" s="194"/>
      <c r="AQ811" s="188"/>
      <c r="AR811" s="188"/>
      <c r="AS811" s="143"/>
      <c r="AT811" s="143"/>
      <c r="AU811" s="143"/>
      <c r="AV811" s="143"/>
      <c r="AW811" s="188">
        <v>5.79</v>
      </c>
      <c r="AX811" s="111"/>
      <c r="AY811" s="194"/>
      <c r="AZ811" s="143"/>
      <c r="BA811" s="143"/>
      <c r="BB811" s="143"/>
      <c r="BC811" s="143"/>
      <c r="BD811" s="143"/>
      <c r="BE811" s="194"/>
      <c r="BF811" s="143"/>
      <c r="BG811" s="143"/>
      <c r="BH811" s="143"/>
      <c r="BI811" s="111"/>
      <c r="BJ811" s="143"/>
      <c r="BK811" s="143"/>
      <c r="BL811" s="143"/>
      <c r="BM811" s="143"/>
      <c r="BN811" s="143"/>
      <c r="BO811" s="143"/>
      <c r="BP811" s="143"/>
      <c r="BQ811" s="143"/>
      <c r="BR811" s="143"/>
      <c r="BS811" s="143"/>
      <c r="BT811" s="143"/>
      <c r="BU811" s="135">
        <f>VLOOKUP(D811,EXPLORACION!$A$2:$P$529,15,FALSE)</f>
        <v>4961594.6151000001</v>
      </c>
      <c r="BV811" s="135">
        <f>VLOOKUP(D811,EXPLORACION!$A$2:$P$529,16,FALSE)</f>
        <v>2170889.5361000001</v>
      </c>
    </row>
    <row r="812" spans="1:74" s="123" customFormat="1" hidden="1">
      <c r="A812" s="130" t="str">
        <f t="shared" si="177"/>
        <v>SCE26P3E3M3.75</v>
      </c>
      <c r="B812" s="130" t="str">
        <f t="shared" si="178"/>
        <v>SCE26P3E2.5</v>
      </c>
      <c r="C812" s="130" t="str">
        <f t="shared" si="179"/>
        <v>SCE26P3M3.75</v>
      </c>
      <c r="D812" s="130" t="str">
        <f t="shared" si="180"/>
        <v>SCE26P3</v>
      </c>
      <c r="E812" s="130" t="str">
        <f t="shared" si="181"/>
        <v>SCE26</v>
      </c>
      <c r="F812" s="111" t="s">
        <v>1363</v>
      </c>
      <c r="G812" s="111">
        <v>26</v>
      </c>
      <c r="H812" s="111">
        <v>3</v>
      </c>
      <c r="I812" s="111" t="s">
        <v>8</v>
      </c>
      <c r="J812" s="111">
        <v>3</v>
      </c>
      <c r="K812" s="111">
        <f t="shared" si="183"/>
        <v>4</v>
      </c>
      <c r="L812" s="111" t="s">
        <v>221</v>
      </c>
      <c r="M812" s="137">
        <f t="shared" si="182"/>
        <v>3.5</v>
      </c>
      <c r="N812" s="133">
        <v>4</v>
      </c>
      <c r="O812" s="137">
        <f t="shared" si="176"/>
        <v>3.75</v>
      </c>
      <c r="P812" s="141"/>
      <c r="Q812" s="237">
        <v>22</v>
      </c>
      <c r="R812" s="111"/>
      <c r="S812" s="111"/>
      <c r="T812" s="111"/>
      <c r="U812" s="188"/>
      <c r="V812" s="143"/>
      <c r="W812" s="194"/>
      <c r="X812" s="143"/>
      <c r="Y812" s="143"/>
      <c r="Z812" s="143"/>
      <c r="AA812" s="143"/>
      <c r="AB812" s="143"/>
      <c r="AC812" s="143"/>
      <c r="AD812" s="143"/>
      <c r="AE812" s="143"/>
      <c r="AF812" s="143"/>
      <c r="AG812" s="143"/>
      <c r="AH812" s="143"/>
      <c r="AI812" s="143"/>
      <c r="AJ812" s="143"/>
      <c r="AK812" s="143"/>
      <c r="AL812" s="143"/>
      <c r="AM812" s="143"/>
      <c r="AN812" s="143"/>
      <c r="AO812" s="143"/>
      <c r="AP812" s="194"/>
      <c r="AQ812" s="188"/>
      <c r="AR812" s="188"/>
      <c r="AS812" s="143"/>
      <c r="AT812" s="143"/>
      <c r="AU812" s="143"/>
      <c r="AV812" s="143"/>
      <c r="AW812" s="188">
        <v>6.08</v>
      </c>
      <c r="AX812" s="111"/>
      <c r="AY812" s="194"/>
      <c r="AZ812" s="143"/>
      <c r="BA812" s="143"/>
      <c r="BB812" s="143"/>
      <c r="BC812" s="143"/>
      <c r="BD812" s="143"/>
      <c r="BE812" s="194"/>
      <c r="BF812" s="143"/>
      <c r="BG812" s="143"/>
      <c r="BH812" s="143"/>
      <c r="BI812" s="111"/>
      <c r="BJ812" s="143"/>
      <c r="BK812" s="143"/>
      <c r="BL812" s="143"/>
      <c r="BM812" s="143"/>
      <c r="BN812" s="143"/>
      <c r="BO812" s="143"/>
      <c r="BP812" s="143"/>
      <c r="BQ812" s="143"/>
      <c r="BR812" s="143"/>
      <c r="BS812" s="143"/>
      <c r="BT812" s="143"/>
      <c r="BU812" s="135">
        <f>VLOOKUP(D812,EXPLORACION!$A$2:$P$529,15,FALSE)</f>
        <v>4961594.6151000001</v>
      </c>
      <c r="BV812" s="135">
        <f>VLOOKUP(D812,EXPLORACION!$A$2:$P$529,16,FALSE)</f>
        <v>2170889.5361000001</v>
      </c>
    </row>
    <row r="813" spans="1:74" s="123" customFormat="1" hidden="1">
      <c r="A813" s="130" t="str">
        <f t="shared" si="177"/>
        <v>SCE26P3E4M5.25</v>
      </c>
      <c r="B813" s="130" t="str">
        <f t="shared" si="178"/>
        <v>SCE26P3E3.5</v>
      </c>
      <c r="C813" s="130" t="str">
        <f t="shared" si="179"/>
        <v>SCE26P3M5.25</v>
      </c>
      <c r="D813" s="130" t="str">
        <f t="shared" si="180"/>
        <v>SCE26P3</v>
      </c>
      <c r="E813" s="130" t="str">
        <f t="shared" si="181"/>
        <v>SCE26</v>
      </c>
      <c r="F813" s="111" t="s">
        <v>1363</v>
      </c>
      <c r="G813" s="111">
        <v>26</v>
      </c>
      <c r="H813" s="111">
        <v>3</v>
      </c>
      <c r="I813" s="111" t="s">
        <v>8</v>
      </c>
      <c r="J813" s="111">
        <v>4</v>
      </c>
      <c r="K813" s="111">
        <f t="shared" si="183"/>
        <v>5</v>
      </c>
      <c r="L813" s="111" t="s">
        <v>221</v>
      </c>
      <c r="M813" s="137">
        <f t="shared" si="182"/>
        <v>5</v>
      </c>
      <c r="N813" s="133">
        <v>5.5</v>
      </c>
      <c r="O813" s="137">
        <f t="shared" si="176"/>
        <v>5.25</v>
      </c>
      <c r="P813" s="141"/>
      <c r="Q813" s="237">
        <v>27</v>
      </c>
      <c r="R813" s="111">
        <v>5.5</v>
      </c>
      <c r="S813" s="111"/>
      <c r="T813" s="111"/>
      <c r="U813" s="188"/>
      <c r="V813" s="143"/>
      <c r="W813" s="194"/>
      <c r="X813" s="143"/>
      <c r="Y813" s="143"/>
      <c r="Z813" s="143"/>
      <c r="AA813" s="143"/>
      <c r="AB813" s="143"/>
      <c r="AC813" s="143"/>
      <c r="AD813" s="143"/>
      <c r="AE813" s="143"/>
      <c r="AF813" s="143"/>
      <c r="AG813" s="143"/>
      <c r="AH813" s="143"/>
      <c r="AI813" s="143"/>
      <c r="AJ813" s="143"/>
      <c r="AK813" s="143"/>
      <c r="AL813" s="143"/>
      <c r="AM813" s="143"/>
      <c r="AN813" s="143"/>
      <c r="AO813" s="143"/>
      <c r="AP813" s="194"/>
      <c r="AQ813" s="188"/>
      <c r="AR813" s="188"/>
      <c r="AS813" s="143"/>
      <c r="AT813" s="143"/>
      <c r="AU813" s="143"/>
      <c r="AV813" s="143"/>
      <c r="AW813" s="188">
        <v>3.01</v>
      </c>
      <c r="AX813" s="111"/>
      <c r="AY813" s="194"/>
      <c r="AZ813" s="143"/>
      <c r="BA813" s="143"/>
      <c r="BB813" s="143"/>
      <c r="BC813" s="143"/>
      <c r="BD813" s="143"/>
      <c r="BE813" s="194"/>
      <c r="BF813" s="143"/>
      <c r="BG813" s="143"/>
      <c r="BH813" s="143"/>
      <c r="BI813" s="111"/>
      <c r="BJ813" s="143"/>
      <c r="BK813" s="143"/>
      <c r="BL813" s="143"/>
      <c r="BM813" s="143"/>
      <c r="BN813" s="143"/>
      <c r="BO813" s="143"/>
      <c r="BP813" s="143"/>
      <c r="BQ813" s="143"/>
      <c r="BR813" s="143"/>
      <c r="BS813" s="143"/>
      <c r="BT813" s="143"/>
      <c r="BU813" s="135">
        <f>VLOOKUP(D813,EXPLORACION!$A$2:$P$529,15,FALSE)</f>
        <v>4961594.6151000001</v>
      </c>
      <c r="BV813" s="135">
        <f>VLOOKUP(D813,EXPLORACION!$A$2:$P$529,16,FALSE)</f>
        <v>2170889.5361000001</v>
      </c>
    </row>
    <row r="814" spans="1:74" s="123" customFormat="1" hidden="1">
      <c r="A814" s="130" t="str">
        <f t="shared" si="177"/>
        <v>SCE26P3E4M5.75</v>
      </c>
      <c r="B814" s="130" t="str">
        <f t="shared" si="178"/>
        <v>SCE26P3E5</v>
      </c>
      <c r="C814" s="130" t="str">
        <f t="shared" si="179"/>
        <v>SCE26P3M5.75</v>
      </c>
      <c r="D814" s="130" t="str">
        <f t="shared" si="180"/>
        <v>SCE26P3</v>
      </c>
      <c r="E814" s="130" t="str">
        <f t="shared" si="181"/>
        <v>SCE26</v>
      </c>
      <c r="F814" s="111" t="s">
        <v>1363</v>
      </c>
      <c r="G814" s="111">
        <v>26</v>
      </c>
      <c r="H814" s="111">
        <v>3</v>
      </c>
      <c r="I814" s="111" t="s">
        <v>8</v>
      </c>
      <c r="J814" s="111">
        <v>4</v>
      </c>
      <c r="K814" s="111">
        <f t="shared" si="183"/>
        <v>6</v>
      </c>
      <c r="L814" s="111" t="s">
        <v>512</v>
      </c>
      <c r="M814" s="137">
        <f t="shared" si="182"/>
        <v>5.5</v>
      </c>
      <c r="N814" s="133">
        <v>6</v>
      </c>
      <c r="O814" s="137">
        <f t="shared" si="176"/>
        <v>5.75</v>
      </c>
      <c r="P814" s="141"/>
      <c r="Q814" s="237">
        <v>35</v>
      </c>
      <c r="R814" s="111"/>
      <c r="S814" s="111"/>
      <c r="T814" s="111"/>
      <c r="U814" s="188"/>
      <c r="V814" s="143"/>
      <c r="W814" s="194"/>
      <c r="X814" s="143"/>
      <c r="Y814" s="143"/>
      <c r="Z814" s="143"/>
      <c r="AA814" s="143"/>
      <c r="AB814" s="143"/>
      <c r="AC814" s="143"/>
      <c r="AD814" s="143"/>
      <c r="AE814" s="143"/>
      <c r="AF814" s="143"/>
      <c r="AG814" s="143"/>
      <c r="AH814" s="143"/>
      <c r="AI814" s="143"/>
      <c r="AJ814" s="143"/>
      <c r="AK814" s="143"/>
      <c r="AL814" s="143"/>
      <c r="AM814" s="143"/>
      <c r="AN814" s="143"/>
      <c r="AO814" s="143"/>
      <c r="AP814" s="194"/>
      <c r="AQ814" s="188"/>
      <c r="AR814" s="188"/>
      <c r="AS814" s="143"/>
      <c r="AT814" s="143"/>
      <c r="AU814" s="143"/>
      <c r="AV814" s="143"/>
      <c r="AW814" s="188"/>
      <c r="AX814" s="111"/>
      <c r="AY814" s="194"/>
      <c r="AZ814" s="143"/>
      <c r="BA814" s="143"/>
      <c r="BB814" s="143"/>
      <c r="BC814" s="143"/>
      <c r="BD814" s="143"/>
      <c r="BE814" s="194"/>
      <c r="BF814" s="143"/>
      <c r="BG814" s="143"/>
      <c r="BH814" s="143"/>
      <c r="BI814" s="111"/>
      <c r="BJ814" s="143"/>
      <c r="BK814" s="143"/>
      <c r="BL814" s="143"/>
      <c r="BM814" s="143"/>
      <c r="BN814" s="143"/>
      <c r="BO814" s="143"/>
      <c r="BP814" s="143"/>
      <c r="BQ814" s="143"/>
      <c r="BR814" s="143"/>
      <c r="BS814" s="143"/>
      <c r="BT814" s="143"/>
      <c r="BU814" s="135">
        <f>VLOOKUP(D814,EXPLORACION!$A$2:$P$529,15,FALSE)</f>
        <v>4961594.6151000001</v>
      </c>
      <c r="BV814" s="135">
        <f>VLOOKUP(D814,EXPLORACION!$A$2:$P$529,16,FALSE)</f>
        <v>2170889.5361000001</v>
      </c>
    </row>
    <row r="815" spans="1:74" s="123" customFormat="1" hidden="1">
      <c r="A815" s="130" t="str">
        <f t="shared" si="177"/>
        <v>SCE26P3E4M8.25</v>
      </c>
      <c r="B815" s="130" t="str">
        <f t="shared" si="178"/>
        <v>SCE26P3E5.5</v>
      </c>
      <c r="C815" s="130" t="str">
        <f t="shared" si="179"/>
        <v>SCE26P3M8.25</v>
      </c>
      <c r="D815" s="130" t="str">
        <f t="shared" si="180"/>
        <v>SCE26P3</v>
      </c>
      <c r="E815" s="130" t="str">
        <f t="shared" si="181"/>
        <v>SCE26</v>
      </c>
      <c r="F815" s="111" t="s">
        <v>1363</v>
      </c>
      <c r="G815" s="111">
        <v>26</v>
      </c>
      <c r="H815" s="111">
        <v>3</v>
      </c>
      <c r="I815" s="111" t="s">
        <v>8</v>
      </c>
      <c r="J815" s="111">
        <v>4</v>
      </c>
      <c r="K815" s="111">
        <f t="shared" si="183"/>
        <v>7</v>
      </c>
      <c r="L815" s="111" t="s">
        <v>221</v>
      </c>
      <c r="M815" s="137">
        <f t="shared" si="182"/>
        <v>8</v>
      </c>
      <c r="N815" s="133">
        <v>8.5</v>
      </c>
      <c r="O815" s="137">
        <f t="shared" si="176"/>
        <v>8.25</v>
      </c>
      <c r="P815" s="141"/>
      <c r="Q815" s="237">
        <v>24</v>
      </c>
      <c r="R815" s="111">
        <v>8.02</v>
      </c>
      <c r="S815" s="111"/>
      <c r="T815" s="111"/>
      <c r="U815" s="188"/>
      <c r="V815" s="143"/>
      <c r="W815" s="194"/>
      <c r="X815" s="143"/>
      <c r="Y815" s="143"/>
      <c r="Z815" s="143"/>
      <c r="AA815" s="143"/>
      <c r="AB815" s="143"/>
      <c r="AC815" s="143"/>
      <c r="AD815" s="143"/>
      <c r="AE815" s="143"/>
      <c r="AF815" s="143"/>
      <c r="AG815" s="143"/>
      <c r="AH815" s="143"/>
      <c r="AI815" s="143"/>
      <c r="AJ815" s="143"/>
      <c r="AK815" s="143"/>
      <c r="AL815" s="143"/>
      <c r="AM815" s="143"/>
      <c r="AN815" s="143"/>
      <c r="AO815" s="143"/>
      <c r="AP815" s="194"/>
      <c r="AQ815" s="188"/>
      <c r="AR815" s="188"/>
      <c r="AS815" s="143"/>
      <c r="AT815" s="143"/>
      <c r="AU815" s="143"/>
      <c r="AV815" s="143"/>
      <c r="AW815" s="188">
        <v>5.24</v>
      </c>
      <c r="AX815" s="111"/>
      <c r="AY815" s="194"/>
      <c r="AZ815" s="143"/>
      <c r="BA815" s="143"/>
      <c r="BB815" s="143"/>
      <c r="BC815" s="143"/>
      <c r="BD815" s="143"/>
      <c r="BE815" s="194"/>
      <c r="BF815" s="143"/>
      <c r="BG815" s="143"/>
      <c r="BH815" s="143"/>
      <c r="BI815" s="111"/>
      <c r="BJ815" s="143"/>
      <c r="BK815" s="143"/>
      <c r="BL815" s="143"/>
      <c r="BM815" s="143"/>
      <c r="BN815" s="143"/>
      <c r="BO815" s="143"/>
      <c r="BP815" s="143"/>
      <c r="BQ815" s="143"/>
      <c r="BR815" s="143"/>
      <c r="BS815" s="143"/>
      <c r="BT815" s="143"/>
      <c r="BU815" s="135">
        <f>VLOOKUP(D815,EXPLORACION!$A$2:$P$529,15,FALSE)</f>
        <v>4961594.6151000001</v>
      </c>
      <c r="BV815" s="135">
        <f>VLOOKUP(D815,EXPLORACION!$A$2:$P$529,16,FALSE)</f>
        <v>2170889.5361000001</v>
      </c>
    </row>
    <row r="816" spans="1:74" s="123" customFormat="1" hidden="1">
      <c r="A816" s="130" t="str">
        <f t="shared" si="177"/>
        <v>SCE26P3E4M7.75</v>
      </c>
      <c r="B816" s="130" t="str">
        <f t="shared" si="178"/>
        <v>SCE26P3E8</v>
      </c>
      <c r="C816" s="130" t="str">
        <f t="shared" si="179"/>
        <v>SCE26P3M7.75</v>
      </c>
      <c r="D816" s="130" t="str">
        <f t="shared" si="180"/>
        <v>SCE26P3</v>
      </c>
      <c r="E816" s="130" t="str">
        <f t="shared" si="181"/>
        <v>SCE26</v>
      </c>
      <c r="F816" s="111" t="s">
        <v>1363</v>
      </c>
      <c r="G816" s="111">
        <v>26</v>
      </c>
      <c r="H816" s="111">
        <v>3</v>
      </c>
      <c r="I816" s="111" t="s">
        <v>8</v>
      </c>
      <c r="J816" s="111">
        <v>4</v>
      </c>
      <c r="K816" s="111">
        <f t="shared" si="183"/>
        <v>8</v>
      </c>
      <c r="L816" s="111" t="s">
        <v>221</v>
      </c>
      <c r="M816" s="137">
        <f t="shared" si="182"/>
        <v>7.5</v>
      </c>
      <c r="N816" s="133">
        <v>8</v>
      </c>
      <c r="O816" s="137">
        <f t="shared" si="176"/>
        <v>7.75</v>
      </c>
      <c r="P816" s="141"/>
      <c r="Q816" s="237">
        <v>32</v>
      </c>
      <c r="R816" s="111">
        <v>7.85</v>
      </c>
      <c r="S816" s="111"/>
      <c r="T816" s="111"/>
      <c r="U816" s="188"/>
      <c r="V816" s="143"/>
      <c r="W816" s="194"/>
      <c r="X816" s="143"/>
      <c r="Y816" s="143"/>
      <c r="Z816" s="143"/>
      <c r="AA816" s="143"/>
      <c r="AB816" s="143"/>
      <c r="AC816" s="143"/>
      <c r="AD816" s="143"/>
      <c r="AE816" s="143"/>
      <c r="AF816" s="143"/>
      <c r="AG816" s="143"/>
      <c r="AH816" s="143"/>
      <c r="AI816" s="143"/>
      <c r="AJ816" s="143"/>
      <c r="AK816" s="143"/>
      <c r="AL816" s="143"/>
      <c r="AM816" s="143"/>
      <c r="AN816" s="143"/>
      <c r="AO816" s="143"/>
      <c r="AP816" s="194"/>
      <c r="AQ816" s="188"/>
      <c r="AR816" s="188"/>
      <c r="AS816" s="143"/>
      <c r="AT816" s="143"/>
      <c r="AU816" s="143"/>
      <c r="AV816" s="143"/>
      <c r="AW816" s="188"/>
      <c r="AX816" s="111"/>
      <c r="AY816" s="194"/>
      <c r="AZ816" s="143"/>
      <c r="BA816" s="143"/>
      <c r="BB816" s="143"/>
      <c r="BC816" s="143"/>
      <c r="BD816" s="143"/>
      <c r="BE816" s="194"/>
      <c r="BF816" s="143"/>
      <c r="BG816" s="143"/>
      <c r="BH816" s="143"/>
      <c r="BI816" s="111"/>
      <c r="BJ816" s="143"/>
      <c r="BK816" s="143"/>
      <c r="BL816" s="143"/>
      <c r="BM816" s="143"/>
      <c r="BN816" s="143"/>
      <c r="BO816" s="143"/>
      <c r="BP816" s="143"/>
      <c r="BQ816" s="143"/>
      <c r="BR816" s="143"/>
      <c r="BS816" s="143"/>
      <c r="BT816" s="143"/>
      <c r="BU816" s="135">
        <f>VLOOKUP(D816,EXPLORACION!$A$2:$P$529,15,FALSE)</f>
        <v>4961594.6151000001</v>
      </c>
      <c r="BV816" s="135">
        <f>VLOOKUP(D816,EXPLORACION!$A$2:$P$529,16,FALSE)</f>
        <v>2170889.5361000001</v>
      </c>
    </row>
    <row r="817" spans="1:74" s="123" customFormat="1" hidden="1">
      <c r="A817" s="130" t="str">
        <f t="shared" si="177"/>
        <v>SCE26P3E4M9.25</v>
      </c>
      <c r="B817" s="130" t="str">
        <f t="shared" si="178"/>
        <v>SCE26P3E7.5</v>
      </c>
      <c r="C817" s="130" t="str">
        <f t="shared" si="179"/>
        <v>SCE26P3M9.25</v>
      </c>
      <c r="D817" s="130" t="str">
        <f t="shared" si="180"/>
        <v>SCE26P3</v>
      </c>
      <c r="E817" s="130" t="str">
        <f t="shared" si="181"/>
        <v>SCE26</v>
      </c>
      <c r="F817" s="111" t="s">
        <v>1363</v>
      </c>
      <c r="G817" s="111">
        <v>26</v>
      </c>
      <c r="H817" s="111">
        <v>3</v>
      </c>
      <c r="I817" s="111" t="s">
        <v>8</v>
      </c>
      <c r="J817" s="111">
        <v>4</v>
      </c>
      <c r="K817" s="111">
        <f t="shared" si="183"/>
        <v>9</v>
      </c>
      <c r="L817" s="111" t="s">
        <v>512</v>
      </c>
      <c r="M817" s="137">
        <f t="shared" si="182"/>
        <v>9</v>
      </c>
      <c r="N817" s="133">
        <v>9.5</v>
      </c>
      <c r="O817" s="137">
        <f t="shared" si="176"/>
        <v>9.25</v>
      </c>
      <c r="P817" s="141"/>
      <c r="Q817" s="237">
        <v>32</v>
      </c>
      <c r="R817" s="111"/>
      <c r="S817" s="111"/>
      <c r="T817" s="111"/>
      <c r="U817" s="188"/>
      <c r="V817" s="143"/>
      <c r="W817" s="194"/>
      <c r="X817" s="143"/>
      <c r="Y817" s="143"/>
      <c r="Z817" s="143"/>
      <c r="AA817" s="143"/>
      <c r="AB817" s="143"/>
      <c r="AC817" s="143"/>
      <c r="AD817" s="143"/>
      <c r="AE817" s="143"/>
      <c r="AF817" s="143"/>
      <c r="AG817" s="143"/>
      <c r="AH817" s="143"/>
      <c r="AI817" s="143"/>
      <c r="AJ817" s="143"/>
      <c r="AK817" s="143"/>
      <c r="AL817" s="143"/>
      <c r="AM817" s="143"/>
      <c r="AN817" s="143"/>
      <c r="AO817" s="143"/>
      <c r="AP817" s="194"/>
      <c r="AQ817" s="188"/>
      <c r="AR817" s="188"/>
      <c r="AS817" s="143"/>
      <c r="AT817" s="143"/>
      <c r="AU817" s="143"/>
      <c r="AV817" s="143"/>
      <c r="AW817" s="188">
        <v>2.94</v>
      </c>
      <c r="AX817" s="111"/>
      <c r="AY817" s="194"/>
      <c r="AZ817" s="143"/>
      <c r="BA817" s="143"/>
      <c r="BB817" s="143"/>
      <c r="BC817" s="143"/>
      <c r="BD817" s="143"/>
      <c r="BE817" s="194"/>
      <c r="BF817" s="143"/>
      <c r="BG817" s="143"/>
      <c r="BH817" s="143"/>
      <c r="BI817" s="111"/>
      <c r="BJ817" s="143"/>
      <c r="BK817" s="143"/>
      <c r="BL817" s="143"/>
      <c r="BM817" s="143"/>
      <c r="BN817" s="143"/>
      <c r="BO817" s="143"/>
      <c r="BP817" s="143"/>
      <c r="BQ817" s="143"/>
      <c r="BR817" s="143"/>
      <c r="BS817" s="143"/>
      <c r="BT817" s="143"/>
      <c r="BU817" s="135">
        <f>VLOOKUP(D817,EXPLORACION!$A$2:$P$529,15,FALSE)</f>
        <v>4961594.6151000001</v>
      </c>
      <c r="BV817" s="135">
        <f>VLOOKUP(D817,EXPLORACION!$A$2:$P$529,16,FALSE)</f>
        <v>2170889.5361000001</v>
      </c>
    </row>
    <row r="818" spans="1:74" s="123" customFormat="1" hidden="1">
      <c r="A818" s="130" t="str">
        <f t="shared" si="177"/>
        <v>SCE26P3E4M9.75</v>
      </c>
      <c r="B818" s="130" t="str">
        <f t="shared" si="178"/>
        <v>SCE26P3E9</v>
      </c>
      <c r="C818" s="130" t="str">
        <f t="shared" si="179"/>
        <v>SCE26P3M9.75</v>
      </c>
      <c r="D818" s="130" t="str">
        <f t="shared" si="180"/>
        <v>SCE26P3</v>
      </c>
      <c r="E818" s="130" t="str">
        <f t="shared" si="181"/>
        <v>SCE26</v>
      </c>
      <c r="F818" s="111" t="s">
        <v>1363</v>
      </c>
      <c r="G818" s="111">
        <v>26</v>
      </c>
      <c r="H818" s="111">
        <v>3</v>
      </c>
      <c r="I818" s="111" t="s">
        <v>8</v>
      </c>
      <c r="J818" s="111">
        <v>4</v>
      </c>
      <c r="K818" s="111">
        <f t="shared" si="183"/>
        <v>10</v>
      </c>
      <c r="L818" s="111" t="s">
        <v>221</v>
      </c>
      <c r="M818" s="137">
        <f t="shared" si="182"/>
        <v>9.5</v>
      </c>
      <c r="N818" s="133">
        <v>10</v>
      </c>
      <c r="O818" s="137">
        <f t="shared" si="176"/>
        <v>9.75</v>
      </c>
      <c r="P818" s="141"/>
      <c r="Q818" s="237">
        <v>18</v>
      </c>
      <c r="R818" s="111">
        <v>5.6</v>
      </c>
      <c r="S818" s="111"/>
      <c r="T818" s="111"/>
      <c r="U818" s="188"/>
      <c r="V818" s="143"/>
      <c r="W818" s="194"/>
      <c r="X818" s="143"/>
      <c r="Y818" s="143"/>
      <c r="Z818" s="143"/>
      <c r="AA818" s="143"/>
      <c r="AB818" s="143"/>
      <c r="AC818" s="143"/>
      <c r="AD818" s="143"/>
      <c r="AE818" s="143"/>
      <c r="AF818" s="143"/>
      <c r="AG818" s="143"/>
      <c r="AH818" s="143"/>
      <c r="AI818" s="143"/>
      <c r="AJ818" s="143"/>
      <c r="AK818" s="143"/>
      <c r="AL818" s="143"/>
      <c r="AM818" s="143"/>
      <c r="AN818" s="143"/>
      <c r="AO818" s="143"/>
      <c r="AP818" s="194"/>
      <c r="AQ818" s="188"/>
      <c r="AR818" s="188"/>
      <c r="AS818" s="143"/>
      <c r="AT818" s="143"/>
      <c r="AU818" s="143"/>
      <c r="AV818" s="143"/>
      <c r="AW818" s="188"/>
      <c r="AX818" s="111"/>
      <c r="AY818" s="194"/>
      <c r="AZ818" s="143"/>
      <c r="BA818" s="143"/>
      <c r="BB818" s="143"/>
      <c r="BC818" s="143"/>
      <c r="BD818" s="143"/>
      <c r="BE818" s="194"/>
      <c r="BF818" s="143"/>
      <c r="BG818" s="143"/>
      <c r="BH818" s="143"/>
      <c r="BI818" s="111"/>
      <c r="BJ818" s="143"/>
      <c r="BK818" s="143"/>
      <c r="BL818" s="143"/>
      <c r="BM818" s="143"/>
      <c r="BN818" s="143"/>
      <c r="BO818" s="143"/>
      <c r="BP818" s="143"/>
      <c r="BQ818" s="143"/>
      <c r="BR818" s="143"/>
      <c r="BS818" s="143"/>
      <c r="BT818" s="143"/>
      <c r="BU818" s="135">
        <f>VLOOKUP(D818,EXPLORACION!$A$2:$P$529,15,FALSE)</f>
        <v>4961594.6151000001</v>
      </c>
      <c r="BV818" s="135">
        <f>VLOOKUP(D818,EXPLORACION!$A$2:$P$529,16,FALSE)</f>
        <v>2170889.5361000001</v>
      </c>
    </row>
    <row r="819" spans="1:74" s="123" customFormat="1" hidden="1">
      <c r="A819" s="130" t="str">
        <f t="shared" si="177"/>
        <v>SCE26P3E4M11.25</v>
      </c>
      <c r="B819" s="130" t="str">
        <f t="shared" si="178"/>
        <v>SCE26P3E9.5</v>
      </c>
      <c r="C819" s="130" t="str">
        <f t="shared" si="179"/>
        <v>SCE26P3M11.25</v>
      </c>
      <c r="D819" s="130" t="str">
        <f t="shared" si="180"/>
        <v>SCE26P3</v>
      </c>
      <c r="E819" s="130" t="str">
        <f t="shared" si="181"/>
        <v>SCE26</v>
      </c>
      <c r="F819" s="111" t="s">
        <v>1363</v>
      </c>
      <c r="G819" s="111">
        <v>26</v>
      </c>
      <c r="H819" s="111">
        <v>3</v>
      </c>
      <c r="I819" s="111" t="s">
        <v>8</v>
      </c>
      <c r="J819" s="111">
        <v>4</v>
      </c>
      <c r="K819" s="111">
        <f t="shared" si="183"/>
        <v>11</v>
      </c>
      <c r="L819" s="111" t="s">
        <v>512</v>
      </c>
      <c r="M819" s="137">
        <f t="shared" si="182"/>
        <v>11</v>
      </c>
      <c r="N819" s="133">
        <v>11.5</v>
      </c>
      <c r="O819" s="137">
        <f t="shared" si="176"/>
        <v>11.25</v>
      </c>
      <c r="P819" s="141"/>
      <c r="Q819" s="237">
        <v>38</v>
      </c>
      <c r="R819" s="111"/>
      <c r="S819" s="111"/>
      <c r="T819" s="111"/>
      <c r="U819" s="188"/>
      <c r="V819" s="143"/>
      <c r="W819" s="194"/>
      <c r="X819" s="143"/>
      <c r="Y819" s="143"/>
      <c r="Z819" s="143"/>
      <c r="AA819" s="143"/>
      <c r="AB819" s="143"/>
      <c r="AC819" s="143"/>
      <c r="AD819" s="143"/>
      <c r="AE819" s="143"/>
      <c r="AF819" s="143"/>
      <c r="AG819" s="143"/>
      <c r="AH819" s="143"/>
      <c r="AI819" s="143"/>
      <c r="AJ819" s="143"/>
      <c r="AK819" s="143"/>
      <c r="AL819" s="143"/>
      <c r="AM819" s="143"/>
      <c r="AN819" s="143"/>
      <c r="AO819" s="143"/>
      <c r="AP819" s="194"/>
      <c r="AQ819" s="188"/>
      <c r="AR819" s="188"/>
      <c r="AS819" s="143"/>
      <c r="AT819" s="143"/>
      <c r="AU819" s="143"/>
      <c r="AV819" s="143"/>
      <c r="AW819" s="188"/>
      <c r="AX819" s="111"/>
      <c r="AY819" s="194"/>
      <c r="AZ819" s="143"/>
      <c r="BA819" s="143"/>
      <c r="BB819" s="143"/>
      <c r="BC819" s="143"/>
      <c r="BD819" s="143"/>
      <c r="BE819" s="194"/>
      <c r="BF819" s="143"/>
      <c r="BG819" s="143"/>
      <c r="BH819" s="143"/>
      <c r="BI819" s="111"/>
      <c r="BJ819" s="143"/>
      <c r="BK819" s="143"/>
      <c r="BL819" s="143"/>
      <c r="BM819" s="143"/>
      <c r="BN819" s="143"/>
      <c r="BO819" s="143"/>
      <c r="BP819" s="143"/>
      <c r="BQ819" s="143"/>
      <c r="BR819" s="143"/>
      <c r="BS819" s="143"/>
      <c r="BT819" s="143"/>
      <c r="BU819" s="135">
        <f>VLOOKUP(D819,EXPLORACION!$A$2:$P$529,15,FALSE)</f>
        <v>4961594.6151000001</v>
      </c>
      <c r="BV819" s="135">
        <f>VLOOKUP(D819,EXPLORACION!$A$2:$P$529,16,FALSE)</f>
        <v>2170889.5361000001</v>
      </c>
    </row>
    <row r="820" spans="1:74" s="123" customFormat="1" hidden="1">
      <c r="A820" s="130" t="str">
        <f t="shared" si="177"/>
        <v>SCE26P3E4M11.75</v>
      </c>
      <c r="B820" s="130" t="str">
        <f t="shared" si="178"/>
        <v>SCE26P3E11</v>
      </c>
      <c r="C820" s="130" t="str">
        <f t="shared" si="179"/>
        <v>SCE26P3M11.75</v>
      </c>
      <c r="D820" s="130" t="str">
        <f t="shared" si="180"/>
        <v>SCE26P3</v>
      </c>
      <c r="E820" s="130" t="str">
        <f t="shared" si="181"/>
        <v>SCE26</v>
      </c>
      <c r="F820" s="111" t="s">
        <v>1363</v>
      </c>
      <c r="G820" s="111">
        <v>26</v>
      </c>
      <c r="H820" s="111">
        <v>3</v>
      </c>
      <c r="I820" s="111" t="s">
        <v>8</v>
      </c>
      <c r="J820" s="111">
        <v>4</v>
      </c>
      <c r="K820" s="111">
        <f t="shared" si="183"/>
        <v>12</v>
      </c>
      <c r="L820" s="111" t="s">
        <v>221</v>
      </c>
      <c r="M820" s="137">
        <f t="shared" si="182"/>
        <v>11.5</v>
      </c>
      <c r="N820" s="133">
        <v>12</v>
      </c>
      <c r="O820" s="137">
        <f t="shared" si="176"/>
        <v>11.75</v>
      </c>
      <c r="P820" s="141"/>
      <c r="Q820" s="237">
        <v>35</v>
      </c>
      <c r="R820" s="111">
        <v>2.6</v>
      </c>
      <c r="S820" s="111"/>
      <c r="T820" s="111"/>
      <c r="U820" s="188"/>
      <c r="V820" s="143"/>
      <c r="W820" s="194"/>
      <c r="X820" s="143"/>
      <c r="Y820" s="143"/>
      <c r="Z820" s="143"/>
      <c r="AA820" s="143"/>
      <c r="AB820" s="143"/>
      <c r="AC820" s="143"/>
      <c r="AD820" s="143"/>
      <c r="AE820" s="143"/>
      <c r="AF820" s="143"/>
      <c r="AG820" s="143"/>
      <c r="AH820" s="143"/>
      <c r="AI820" s="143"/>
      <c r="AJ820" s="143"/>
      <c r="AK820" s="143"/>
      <c r="AL820" s="143"/>
      <c r="AM820" s="143"/>
      <c r="AN820" s="143"/>
      <c r="AO820" s="143"/>
      <c r="AP820" s="194"/>
      <c r="AQ820" s="188"/>
      <c r="AR820" s="188"/>
      <c r="AS820" s="143"/>
      <c r="AT820" s="143"/>
      <c r="AU820" s="143"/>
      <c r="AV820" s="143"/>
      <c r="AW820" s="188"/>
      <c r="AX820" s="111"/>
      <c r="AY820" s="194"/>
      <c r="AZ820" s="143"/>
      <c r="BA820" s="143"/>
      <c r="BB820" s="143"/>
      <c r="BC820" s="143"/>
      <c r="BD820" s="143"/>
      <c r="BE820" s="194"/>
      <c r="BF820" s="143"/>
      <c r="BG820" s="143"/>
      <c r="BH820" s="143"/>
      <c r="BI820" s="111"/>
      <c r="BJ820" s="143"/>
      <c r="BK820" s="143"/>
      <c r="BL820" s="143"/>
      <c r="BM820" s="143"/>
      <c r="BN820" s="143"/>
      <c r="BO820" s="143"/>
      <c r="BP820" s="143"/>
      <c r="BQ820" s="143"/>
      <c r="BR820" s="143"/>
      <c r="BS820" s="143"/>
      <c r="BT820" s="143"/>
      <c r="BU820" s="135">
        <f>VLOOKUP(D820,EXPLORACION!$A$2:$P$529,15,FALSE)</f>
        <v>4961594.6151000001</v>
      </c>
      <c r="BV820" s="135">
        <f>VLOOKUP(D820,EXPLORACION!$A$2:$P$529,16,FALSE)</f>
        <v>2170889.5361000001</v>
      </c>
    </row>
    <row r="821" spans="1:74" s="123" customFormat="1" hidden="1">
      <c r="A821" s="130" t="str">
        <f t="shared" si="177"/>
        <v>SCE26P3E4M14.25</v>
      </c>
      <c r="B821" s="130" t="str">
        <f t="shared" si="178"/>
        <v>SCE26P3E11.5</v>
      </c>
      <c r="C821" s="130" t="str">
        <f t="shared" si="179"/>
        <v>SCE26P3M14.25</v>
      </c>
      <c r="D821" s="130" t="str">
        <f t="shared" si="180"/>
        <v>SCE26P3</v>
      </c>
      <c r="E821" s="130" t="str">
        <f t="shared" si="181"/>
        <v>SCE26</v>
      </c>
      <c r="F821" s="111" t="s">
        <v>1363</v>
      </c>
      <c r="G821" s="111">
        <v>26</v>
      </c>
      <c r="H821" s="111">
        <v>3</v>
      </c>
      <c r="I821" s="111" t="s">
        <v>8</v>
      </c>
      <c r="J821" s="111">
        <v>4</v>
      </c>
      <c r="K821" s="111">
        <f t="shared" si="183"/>
        <v>13</v>
      </c>
      <c r="L821" s="111" t="s">
        <v>221</v>
      </c>
      <c r="M821" s="137">
        <f t="shared" si="182"/>
        <v>14</v>
      </c>
      <c r="N821" s="133">
        <v>14.5</v>
      </c>
      <c r="O821" s="137">
        <f t="shared" si="176"/>
        <v>14.25</v>
      </c>
      <c r="P821" s="141"/>
      <c r="Q821" s="237">
        <v>42</v>
      </c>
      <c r="R821" s="111"/>
      <c r="S821" s="111"/>
      <c r="T821" s="111"/>
      <c r="U821" s="188"/>
      <c r="V821" s="143"/>
      <c r="W821" s="194"/>
      <c r="X821" s="143"/>
      <c r="Y821" s="143"/>
      <c r="Z821" s="143"/>
      <c r="AA821" s="143"/>
      <c r="AB821" s="143"/>
      <c r="AC821" s="143"/>
      <c r="AD821" s="143"/>
      <c r="AE821" s="143"/>
      <c r="AF821" s="143"/>
      <c r="AG821" s="143"/>
      <c r="AH821" s="143"/>
      <c r="AI821" s="143"/>
      <c r="AJ821" s="143"/>
      <c r="AK821" s="143"/>
      <c r="AL821" s="143"/>
      <c r="AM821" s="143"/>
      <c r="AN821" s="143"/>
      <c r="AO821" s="143"/>
      <c r="AP821" s="194"/>
      <c r="AQ821" s="188"/>
      <c r="AR821" s="188"/>
      <c r="AS821" s="143"/>
      <c r="AT821" s="143"/>
      <c r="AU821" s="143"/>
      <c r="AV821" s="143"/>
      <c r="AW821" s="188"/>
      <c r="AX821" s="111"/>
      <c r="AY821" s="194"/>
      <c r="AZ821" s="143"/>
      <c r="BA821" s="143"/>
      <c r="BB821" s="143"/>
      <c r="BC821" s="143"/>
      <c r="BD821" s="143"/>
      <c r="BE821" s="194"/>
      <c r="BF821" s="143"/>
      <c r="BG821" s="143"/>
      <c r="BH821" s="143"/>
      <c r="BI821" s="111"/>
      <c r="BJ821" s="143"/>
      <c r="BK821" s="143"/>
      <c r="BL821" s="143"/>
      <c r="BM821" s="143"/>
      <c r="BN821" s="143"/>
      <c r="BO821" s="143"/>
      <c r="BP821" s="143"/>
      <c r="BQ821" s="143"/>
      <c r="BR821" s="143"/>
      <c r="BS821" s="143"/>
      <c r="BT821" s="143"/>
      <c r="BU821" s="135">
        <f>VLOOKUP(D821,EXPLORACION!$A$2:$P$529,15,FALSE)</f>
        <v>4961594.6151000001</v>
      </c>
      <c r="BV821" s="135">
        <f>VLOOKUP(D821,EXPLORACION!$A$2:$P$529,16,FALSE)</f>
        <v>2170889.5361000001</v>
      </c>
    </row>
    <row r="822" spans="1:74" s="123" customFormat="1" hidden="1">
      <c r="A822" s="130" t="str">
        <f t="shared" si="177"/>
        <v>SCE26P3E4M13.75</v>
      </c>
      <c r="B822" s="130" t="str">
        <f t="shared" si="178"/>
        <v>SCE26P3E14</v>
      </c>
      <c r="C822" s="130" t="str">
        <f t="shared" si="179"/>
        <v>SCE26P3M13.75</v>
      </c>
      <c r="D822" s="130" t="str">
        <f t="shared" si="180"/>
        <v>SCE26P3</v>
      </c>
      <c r="E822" s="130" t="str">
        <f t="shared" si="181"/>
        <v>SCE26</v>
      </c>
      <c r="F822" s="111" t="s">
        <v>1363</v>
      </c>
      <c r="G822" s="111">
        <v>26</v>
      </c>
      <c r="H822" s="111">
        <v>3</v>
      </c>
      <c r="I822" s="111" t="s">
        <v>8</v>
      </c>
      <c r="J822" s="111">
        <v>4</v>
      </c>
      <c r="K822" s="111">
        <f t="shared" si="183"/>
        <v>14</v>
      </c>
      <c r="L822" s="111" t="s">
        <v>221</v>
      </c>
      <c r="M822" s="137">
        <f t="shared" si="182"/>
        <v>13.5</v>
      </c>
      <c r="N822" s="133">
        <v>14</v>
      </c>
      <c r="O822" s="137">
        <f t="shared" si="176"/>
        <v>13.75</v>
      </c>
      <c r="P822" s="141"/>
      <c r="Q822" s="237">
        <v>80</v>
      </c>
      <c r="R822" s="111"/>
      <c r="S822" s="111"/>
      <c r="T822" s="111"/>
      <c r="U822" s="188"/>
      <c r="V822" s="143"/>
      <c r="W822" s="194"/>
      <c r="X822" s="143"/>
      <c r="Y822" s="143"/>
      <c r="Z822" s="143"/>
      <c r="AA822" s="143"/>
      <c r="AB822" s="143"/>
      <c r="AC822" s="143"/>
      <c r="AD822" s="143"/>
      <c r="AE822" s="143"/>
      <c r="AF822" s="143"/>
      <c r="AG822" s="143"/>
      <c r="AH822" s="143"/>
      <c r="AI822" s="143"/>
      <c r="AJ822" s="143"/>
      <c r="AK822" s="143"/>
      <c r="AL822" s="143"/>
      <c r="AM822" s="143"/>
      <c r="AN822" s="143"/>
      <c r="AO822" s="143"/>
      <c r="AP822" s="194"/>
      <c r="AQ822" s="188"/>
      <c r="AR822" s="188"/>
      <c r="AS822" s="143"/>
      <c r="AT822" s="143"/>
      <c r="AU822" s="143"/>
      <c r="AV822" s="143"/>
      <c r="AW822" s="188"/>
      <c r="AX822" s="111"/>
      <c r="AY822" s="194"/>
      <c r="AZ822" s="143"/>
      <c r="BA822" s="143"/>
      <c r="BB822" s="143"/>
      <c r="BC822" s="143"/>
      <c r="BD822" s="143"/>
      <c r="BE822" s="194"/>
      <c r="BF822" s="143"/>
      <c r="BG822" s="143"/>
      <c r="BH822" s="143"/>
      <c r="BI822" s="111"/>
      <c r="BJ822" s="143"/>
      <c r="BK822" s="143"/>
      <c r="BL822" s="143"/>
      <c r="BM822" s="143"/>
      <c r="BN822" s="143"/>
      <c r="BO822" s="143"/>
      <c r="BP822" s="143"/>
      <c r="BQ822" s="143"/>
      <c r="BR822" s="143"/>
      <c r="BS822" s="143"/>
      <c r="BT822" s="143"/>
      <c r="BU822" s="135">
        <f>VLOOKUP(D822,EXPLORACION!$A$2:$P$529,15,FALSE)</f>
        <v>4961594.6151000001</v>
      </c>
      <c r="BV822" s="135">
        <f>VLOOKUP(D822,EXPLORACION!$A$2:$P$529,16,FALSE)</f>
        <v>2170889.5361000001</v>
      </c>
    </row>
    <row r="823" spans="1:74" s="123" customFormat="1" hidden="1">
      <c r="A823" s="130" t="str">
        <f t="shared" si="177"/>
        <v>SCE26P3E5M15.5</v>
      </c>
      <c r="B823" s="130" t="str">
        <f t="shared" si="178"/>
        <v>SCE26P3E13.5</v>
      </c>
      <c r="C823" s="130" t="str">
        <f t="shared" si="179"/>
        <v>SCE26P3M15.5</v>
      </c>
      <c r="D823" s="130" t="str">
        <f t="shared" si="180"/>
        <v>SCE26P3</v>
      </c>
      <c r="E823" s="130" t="str">
        <f t="shared" si="181"/>
        <v>SCE26</v>
      </c>
      <c r="F823" s="111" t="s">
        <v>1363</v>
      </c>
      <c r="G823" s="111">
        <v>26</v>
      </c>
      <c r="H823" s="111">
        <v>3</v>
      </c>
      <c r="I823" s="111" t="s">
        <v>8</v>
      </c>
      <c r="J823" s="111">
        <v>5</v>
      </c>
      <c r="K823" s="111">
        <f t="shared" si="183"/>
        <v>15</v>
      </c>
      <c r="L823" s="111" t="s">
        <v>221</v>
      </c>
      <c r="M823" s="137">
        <v>14.5</v>
      </c>
      <c r="N823" s="133">
        <v>16.5</v>
      </c>
      <c r="O823" s="137">
        <f t="shared" si="176"/>
        <v>15.5</v>
      </c>
      <c r="P823" s="141"/>
      <c r="Q823" s="237">
        <v>24</v>
      </c>
      <c r="R823" s="111"/>
      <c r="S823" s="111"/>
      <c r="T823" s="111"/>
      <c r="U823" s="188"/>
      <c r="V823" s="143"/>
      <c r="W823" s="194"/>
      <c r="X823" s="143"/>
      <c r="Y823" s="143"/>
      <c r="Z823" s="143"/>
      <c r="AA823" s="143"/>
      <c r="AB823" s="143"/>
      <c r="AC823" s="143"/>
      <c r="AD823" s="143"/>
      <c r="AE823" s="143"/>
      <c r="AF823" s="143"/>
      <c r="AG823" s="143"/>
      <c r="AH823" s="143"/>
      <c r="AI823" s="143"/>
      <c r="AJ823" s="143"/>
      <c r="AK823" s="143"/>
      <c r="AL823" s="143"/>
      <c r="AM823" s="143"/>
      <c r="AN823" s="143"/>
      <c r="AO823" s="143"/>
      <c r="AP823" s="194"/>
      <c r="AQ823" s="188"/>
      <c r="AR823" s="188"/>
      <c r="AS823" s="143"/>
      <c r="AT823" s="143"/>
      <c r="AU823" s="143"/>
      <c r="AV823" s="143"/>
      <c r="AW823" s="188">
        <v>7.66</v>
      </c>
      <c r="AX823" s="111"/>
      <c r="AY823" s="194"/>
      <c r="AZ823" s="143"/>
      <c r="BA823" s="143"/>
      <c r="BB823" s="143"/>
      <c r="BC823" s="143"/>
      <c r="BD823" s="143"/>
      <c r="BE823" s="194"/>
      <c r="BF823" s="143"/>
      <c r="BG823" s="143"/>
      <c r="BH823" s="143"/>
      <c r="BI823" s="111"/>
      <c r="BJ823" s="143"/>
      <c r="BK823" s="143"/>
      <c r="BL823" s="143"/>
      <c r="BM823" s="143"/>
      <c r="BN823" s="143"/>
      <c r="BO823" s="143"/>
      <c r="BP823" s="143"/>
      <c r="BQ823" s="143"/>
      <c r="BR823" s="143"/>
      <c r="BS823" s="143"/>
      <c r="BT823" s="143"/>
      <c r="BU823" s="135">
        <f>VLOOKUP(D823,EXPLORACION!$A$2:$P$529,15,FALSE)</f>
        <v>4961594.6151000001</v>
      </c>
      <c r="BV823" s="135">
        <f>VLOOKUP(D823,EXPLORACION!$A$2:$P$529,16,FALSE)</f>
        <v>2170889.5361000001</v>
      </c>
    </row>
    <row r="824" spans="1:74" s="123" customFormat="1" hidden="1">
      <c r="A824" s="130" t="str">
        <f t="shared" si="177"/>
        <v>SCE26P3E5M16</v>
      </c>
      <c r="B824" s="130" t="str">
        <f t="shared" si="178"/>
        <v>SCE26P3E14.5</v>
      </c>
      <c r="C824" s="130" t="str">
        <f t="shared" si="179"/>
        <v>SCE26P3M16</v>
      </c>
      <c r="D824" s="130" t="str">
        <f t="shared" si="180"/>
        <v>SCE26P3</v>
      </c>
      <c r="E824" s="130" t="str">
        <f t="shared" si="181"/>
        <v>SCE26</v>
      </c>
      <c r="F824" s="111" t="s">
        <v>1363</v>
      </c>
      <c r="G824" s="111">
        <v>26</v>
      </c>
      <c r="H824" s="111">
        <v>3</v>
      </c>
      <c r="I824" s="111" t="s">
        <v>8</v>
      </c>
      <c r="J824" s="111">
        <v>5</v>
      </c>
      <c r="K824" s="111">
        <f t="shared" si="183"/>
        <v>16</v>
      </c>
      <c r="L824" s="111" t="s">
        <v>512</v>
      </c>
      <c r="M824" s="137">
        <v>16</v>
      </c>
      <c r="N824" s="133">
        <v>16</v>
      </c>
      <c r="O824" s="137">
        <f t="shared" si="176"/>
        <v>16</v>
      </c>
      <c r="P824" s="141"/>
      <c r="Q824" s="237">
        <v>28</v>
      </c>
      <c r="R824" s="111"/>
      <c r="S824" s="111"/>
      <c r="T824" s="111"/>
      <c r="U824" s="188"/>
      <c r="V824" s="143"/>
      <c r="W824" s="194"/>
      <c r="X824" s="143"/>
      <c r="Y824" s="143"/>
      <c r="Z824" s="143"/>
      <c r="AA824" s="143"/>
      <c r="AB824" s="143"/>
      <c r="AC824" s="143"/>
      <c r="AD824" s="143"/>
      <c r="AE824" s="143"/>
      <c r="AF824" s="143"/>
      <c r="AG824" s="143"/>
      <c r="AH824" s="143"/>
      <c r="AI824" s="143"/>
      <c r="AJ824" s="143"/>
      <c r="AK824" s="143"/>
      <c r="AL824" s="143"/>
      <c r="AM824" s="143"/>
      <c r="AN824" s="143"/>
      <c r="AO824" s="143"/>
      <c r="AP824" s="194"/>
      <c r="AQ824" s="188"/>
      <c r="AR824" s="188"/>
      <c r="AS824" s="143"/>
      <c r="AT824" s="143"/>
      <c r="AU824" s="143"/>
      <c r="AV824" s="143"/>
      <c r="AW824" s="188"/>
      <c r="AX824" s="111"/>
      <c r="AY824" s="194"/>
      <c r="AZ824" s="143"/>
      <c r="BA824" s="143"/>
      <c r="BB824" s="143"/>
      <c r="BC824" s="143"/>
      <c r="BD824" s="143"/>
      <c r="BE824" s="194"/>
      <c r="BF824" s="143"/>
      <c r="BG824" s="143"/>
      <c r="BH824" s="143"/>
      <c r="BI824" s="111"/>
      <c r="BJ824" s="143"/>
      <c r="BK824" s="143"/>
      <c r="BL824" s="143"/>
      <c r="BM824" s="143"/>
      <c r="BN824" s="143"/>
      <c r="BO824" s="143"/>
      <c r="BP824" s="143"/>
      <c r="BQ824" s="143"/>
      <c r="BR824" s="143"/>
      <c r="BS824" s="143"/>
      <c r="BT824" s="143"/>
      <c r="BU824" s="135">
        <f>VLOOKUP(D824,EXPLORACION!$A$2:$P$529,15,FALSE)</f>
        <v>4961594.6151000001</v>
      </c>
      <c r="BV824" s="135">
        <f>VLOOKUP(D824,EXPLORACION!$A$2:$P$529,16,FALSE)</f>
        <v>2170889.5361000001</v>
      </c>
    </row>
    <row r="825" spans="1:74" s="123" customFormat="1" hidden="1">
      <c r="A825" s="130" t="str">
        <f t="shared" si="177"/>
        <v>SCE26P3E6M17.25</v>
      </c>
      <c r="B825" s="130" t="str">
        <f t="shared" si="178"/>
        <v>SCE26P3E16</v>
      </c>
      <c r="C825" s="130" t="str">
        <f t="shared" si="179"/>
        <v>SCE26P3M17.25</v>
      </c>
      <c r="D825" s="130" t="str">
        <f t="shared" si="180"/>
        <v>SCE26P3</v>
      </c>
      <c r="E825" s="130" t="str">
        <f t="shared" si="181"/>
        <v>SCE26</v>
      </c>
      <c r="F825" s="111" t="s">
        <v>1363</v>
      </c>
      <c r="G825" s="111">
        <v>26</v>
      </c>
      <c r="H825" s="111">
        <v>3</v>
      </c>
      <c r="I825" s="111" t="s">
        <v>8</v>
      </c>
      <c r="J825" s="111">
        <v>6</v>
      </c>
      <c r="K825" s="111">
        <f t="shared" si="183"/>
        <v>17</v>
      </c>
      <c r="L825" s="111" t="s">
        <v>221</v>
      </c>
      <c r="M825" s="137">
        <f t="shared" ref="M825:M836" si="184">N825-0.5</f>
        <v>17</v>
      </c>
      <c r="N825" s="133">
        <v>17.5</v>
      </c>
      <c r="O825" s="137">
        <f t="shared" si="176"/>
        <v>17.25</v>
      </c>
      <c r="P825" s="141"/>
      <c r="Q825" s="237">
        <v>45</v>
      </c>
      <c r="R825" s="111"/>
      <c r="S825" s="111"/>
      <c r="T825" s="111"/>
      <c r="U825" s="188"/>
      <c r="V825" s="143"/>
      <c r="W825" s="194"/>
      <c r="X825" s="143"/>
      <c r="Y825" s="143"/>
      <c r="Z825" s="143"/>
      <c r="AA825" s="143"/>
      <c r="AB825" s="143"/>
      <c r="AC825" s="143"/>
      <c r="AD825" s="143"/>
      <c r="AE825" s="143"/>
      <c r="AF825" s="143"/>
      <c r="AG825" s="143"/>
      <c r="AH825" s="143"/>
      <c r="AI825" s="143"/>
      <c r="AJ825" s="143"/>
      <c r="AK825" s="143"/>
      <c r="AL825" s="143"/>
      <c r="AM825" s="143"/>
      <c r="AN825" s="143"/>
      <c r="AO825" s="143"/>
      <c r="AP825" s="194"/>
      <c r="AQ825" s="188"/>
      <c r="AR825" s="188"/>
      <c r="AS825" s="143"/>
      <c r="AT825" s="143"/>
      <c r="AU825" s="143"/>
      <c r="AV825" s="143"/>
      <c r="AW825" s="188"/>
      <c r="AX825" s="111"/>
      <c r="AY825" s="194"/>
      <c r="AZ825" s="143"/>
      <c r="BA825" s="143"/>
      <c r="BB825" s="143"/>
      <c r="BC825" s="143"/>
      <c r="BD825" s="143"/>
      <c r="BE825" s="194"/>
      <c r="BF825" s="143"/>
      <c r="BG825" s="143"/>
      <c r="BH825" s="143"/>
      <c r="BI825" s="111"/>
      <c r="BJ825" s="143"/>
      <c r="BK825" s="143"/>
      <c r="BL825" s="143"/>
      <c r="BM825" s="143"/>
      <c r="BN825" s="143"/>
      <c r="BO825" s="143"/>
      <c r="BP825" s="143"/>
      <c r="BQ825" s="143"/>
      <c r="BR825" s="143"/>
      <c r="BS825" s="143"/>
      <c r="BT825" s="143"/>
      <c r="BU825" s="135">
        <f>VLOOKUP(D825,EXPLORACION!$A$2:$P$529,15,FALSE)</f>
        <v>4961594.6151000001</v>
      </c>
      <c r="BV825" s="135">
        <f>VLOOKUP(D825,EXPLORACION!$A$2:$P$529,16,FALSE)</f>
        <v>2170889.5361000001</v>
      </c>
    </row>
    <row r="826" spans="1:74" s="123" customFormat="1" hidden="1">
      <c r="A826" s="130" t="str">
        <f t="shared" si="177"/>
        <v>SCE26P3E7M17.75</v>
      </c>
      <c r="B826" s="130" t="str">
        <f t="shared" si="178"/>
        <v>SCE26P3E17</v>
      </c>
      <c r="C826" s="130" t="str">
        <f t="shared" si="179"/>
        <v>SCE26P3M17.75</v>
      </c>
      <c r="D826" s="130" t="str">
        <f t="shared" si="180"/>
        <v>SCE26P3</v>
      </c>
      <c r="E826" s="130" t="str">
        <f t="shared" si="181"/>
        <v>SCE26</v>
      </c>
      <c r="F826" s="111" t="s">
        <v>1363</v>
      </c>
      <c r="G826" s="111">
        <v>26</v>
      </c>
      <c r="H826" s="111">
        <v>3</v>
      </c>
      <c r="I826" s="111" t="s">
        <v>8</v>
      </c>
      <c r="J826" s="111">
        <v>7</v>
      </c>
      <c r="K826" s="111">
        <f t="shared" si="183"/>
        <v>18</v>
      </c>
      <c r="L826" s="111" t="s">
        <v>221</v>
      </c>
      <c r="M826" s="137">
        <f t="shared" si="184"/>
        <v>17.5</v>
      </c>
      <c r="N826" s="133">
        <v>18</v>
      </c>
      <c r="O826" s="137">
        <f t="shared" si="176"/>
        <v>17.75</v>
      </c>
      <c r="P826" s="141"/>
      <c r="Q826" s="237">
        <v>9</v>
      </c>
      <c r="R826" s="111"/>
      <c r="S826" s="111"/>
      <c r="T826" s="111"/>
      <c r="U826" s="188"/>
      <c r="V826" s="143"/>
      <c r="W826" s="194"/>
      <c r="X826" s="143"/>
      <c r="Y826" s="143"/>
      <c r="Z826" s="143"/>
      <c r="AA826" s="143"/>
      <c r="AB826" s="143"/>
      <c r="AC826" s="143"/>
      <c r="AD826" s="143"/>
      <c r="AE826" s="143"/>
      <c r="AF826" s="143"/>
      <c r="AG826" s="143"/>
      <c r="AH826" s="143"/>
      <c r="AI826" s="143"/>
      <c r="AJ826" s="143"/>
      <c r="AK826" s="143"/>
      <c r="AL826" s="143"/>
      <c r="AM826" s="143"/>
      <c r="AN826" s="143"/>
      <c r="AO826" s="143"/>
      <c r="AP826" s="194"/>
      <c r="AQ826" s="188"/>
      <c r="AR826" s="188"/>
      <c r="AS826" s="143"/>
      <c r="AT826" s="143"/>
      <c r="AU826" s="143"/>
      <c r="AV826" s="143"/>
      <c r="AW826" s="188"/>
      <c r="AX826" s="111"/>
      <c r="AY826" s="194"/>
      <c r="AZ826" s="143"/>
      <c r="BA826" s="143"/>
      <c r="BB826" s="143"/>
      <c r="BC826" s="143"/>
      <c r="BD826" s="143"/>
      <c r="BE826" s="194"/>
      <c r="BF826" s="143"/>
      <c r="BG826" s="143"/>
      <c r="BH826" s="143"/>
      <c r="BI826" s="111"/>
      <c r="BJ826" s="143"/>
      <c r="BK826" s="143"/>
      <c r="BL826" s="143"/>
      <c r="BM826" s="143"/>
      <c r="BN826" s="143"/>
      <c r="BO826" s="143"/>
      <c r="BP826" s="143"/>
      <c r="BQ826" s="143"/>
      <c r="BR826" s="143"/>
      <c r="BS826" s="143"/>
      <c r="BT826" s="143"/>
      <c r="BU826" s="135">
        <f>VLOOKUP(D826,EXPLORACION!$A$2:$P$529,15,FALSE)</f>
        <v>4961594.6151000001</v>
      </c>
      <c r="BV826" s="135">
        <f>VLOOKUP(D826,EXPLORACION!$A$2:$P$529,16,FALSE)</f>
        <v>2170889.5361000001</v>
      </c>
    </row>
    <row r="827" spans="1:74" s="123" customFormat="1" hidden="1">
      <c r="A827" s="130" t="str">
        <f t="shared" si="177"/>
        <v>SCE26P3E8M20.25</v>
      </c>
      <c r="B827" s="130" t="str">
        <f t="shared" si="178"/>
        <v>SCE26P3E17.5</v>
      </c>
      <c r="C827" s="130" t="str">
        <f t="shared" si="179"/>
        <v>SCE26P3M20.25</v>
      </c>
      <c r="D827" s="130" t="str">
        <f t="shared" si="180"/>
        <v>SCE26P3</v>
      </c>
      <c r="E827" s="130" t="str">
        <f t="shared" si="181"/>
        <v>SCE26</v>
      </c>
      <c r="F827" s="111" t="s">
        <v>1363</v>
      </c>
      <c r="G827" s="111">
        <v>26</v>
      </c>
      <c r="H827" s="111">
        <v>3</v>
      </c>
      <c r="I827" s="111" t="s">
        <v>8</v>
      </c>
      <c r="J827" s="111">
        <v>8</v>
      </c>
      <c r="K827" s="111">
        <f t="shared" si="183"/>
        <v>19</v>
      </c>
      <c r="L827" s="111" t="s">
        <v>221</v>
      </c>
      <c r="M827" s="137">
        <f t="shared" si="184"/>
        <v>20</v>
      </c>
      <c r="N827" s="133">
        <v>20.5</v>
      </c>
      <c r="O827" s="137">
        <f t="shared" si="176"/>
        <v>20.25</v>
      </c>
      <c r="P827" s="141"/>
      <c r="Q827" s="237">
        <v>22</v>
      </c>
      <c r="R827" s="111"/>
      <c r="S827" s="111"/>
      <c r="T827" s="111"/>
      <c r="U827" s="188"/>
      <c r="V827" s="143"/>
      <c r="W827" s="194"/>
      <c r="X827" s="143"/>
      <c r="Y827" s="143"/>
      <c r="Z827" s="143"/>
      <c r="AA827" s="143"/>
      <c r="AB827" s="143"/>
      <c r="AC827" s="143"/>
      <c r="AD827" s="143"/>
      <c r="AE827" s="143"/>
      <c r="AF827" s="143"/>
      <c r="AG827" s="143"/>
      <c r="AH827" s="143"/>
      <c r="AI827" s="143"/>
      <c r="AJ827" s="143"/>
      <c r="AK827" s="143"/>
      <c r="AL827" s="143"/>
      <c r="AM827" s="143"/>
      <c r="AN827" s="143"/>
      <c r="AO827" s="143"/>
      <c r="AP827" s="194"/>
      <c r="AQ827" s="188"/>
      <c r="AR827" s="188"/>
      <c r="AS827" s="143"/>
      <c r="AT827" s="143"/>
      <c r="AU827" s="143"/>
      <c r="AV827" s="143"/>
      <c r="AW827" s="188">
        <v>6.41</v>
      </c>
      <c r="AX827" s="111"/>
      <c r="AY827" s="194"/>
      <c r="AZ827" s="143"/>
      <c r="BA827" s="143"/>
      <c r="BB827" s="143"/>
      <c r="BC827" s="143"/>
      <c r="BD827" s="143"/>
      <c r="BE827" s="194"/>
      <c r="BF827" s="143"/>
      <c r="BG827" s="143"/>
      <c r="BH827" s="143"/>
      <c r="BI827" s="111"/>
      <c r="BJ827" s="143"/>
      <c r="BK827" s="143"/>
      <c r="BL827" s="143"/>
      <c r="BM827" s="143"/>
      <c r="BN827" s="143"/>
      <c r="BO827" s="143"/>
      <c r="BP827" s="143"/>
      <c r="BQ827" s="143"/>
      <c r="BR827" s="143"/>
      <c r="BS827" s="143"/>
      <c r="BT827" s="143"/>
      <c r="BU827" s="135">
        <f>VLOOKUP(D827,EXPLORACION!$A$2:$P$529,15,FALSE)</f>
        <v>4961594.6151000001</v>
      </c>
      <c r="BV827" s="135">
        <f>VLOOKUP(D827,EXPLORACION!$A$2:$P$529,16,FALSE)</f>
        <v>2170889.5361000001</v>
      </c>
    </row>
    <row r="828" spans="1:74" s="123" customFormat="1" hidden="1">
      <c r="A828" s="130" t="str">
        <f t="shared" si="177"/>
        <v>SCE26P3E8M19.75</v>
      </c>
      <c r="B828" s="130" t="str">
        <f t="shared" si="178"/>
        <v>SCE26P3E20</v>
      </c>
      <c r="C828" s="130" t="str">
        <f t="shared" si="179"/>
        <v>SCE26P3M19.75</v>
      </c>
      <c r="D828" s="130" t="str">
        <f t="shared" si="180"/>
        <v>SCE26P3</v>
      </c>
      <c r="E828" s="130" t="str">
        <f t="shared" si="181"/>
        <v>SCE26</v>
      </c>
      <c r="F828" s="111" t="s">
        <v>1363</v>
      </c>
      <c r="G828" s="111">
        <v>26</v>
      </c>
      <c r="H828" s="111">
        <v>3</v>
      </c>
      <c r="I828" s="111" t="s">
        <v>8</v>
      </c>
      <c r="J828" s="111">
        <v>8</v>
      </c>
      <c r="K828" s="111">
        <f t="shared" si="183"/>
        <v>20</v>
      </c>
      <c r="L828" s="111" t="s">
        <v>512</v>
      </c>
      <c r="M828" s="137">
        <f t="shared" si="184"/>
        <v>19.5</v>
      </c>
      <c r="N828" s="133">
        <v>20</v>
      </c>
      <c r="O828" s="137">
        <f t="shared" si="176"/>
        <v>19.75</v>
      </c>
      <c r="P828" s="141"/>
      <c r="Q828" s="237">
        <v>25</v>
      </c>
      <c r="R828" s="111"/>
      <c r="S828" s="111"/>
      <c r="T828" s="111"/>
      <c r="U828" s="188"/>
      <c r="V828" s="143"/>
      <c r="W828" s="194"/>
      <c r="X828" s="143"/>
      <c r="Y828" s="143"/>
      <c r="Z828" s="143"/>
      <c r="AA828" s="143"/>
      <c r="AB828" s="143"/>
      <c r="AC828" s="143"/>
      <c r="AD828" s="143"/>
      <c r="AE828" s="143"/>
      <c r="AF828" s="143"/>
      <c r="AG828" s="143"/>
      <c r="AH828" s="143"/>
      <c r="AI828" s="143"/>
      <c r="AJ828" s="143"/>
      <c r="AK828" s="143"/>
      <c r="AL828" s="143"/>
      <c r="AM828" s="143"/>
      <c r="AN828" s="143"/>
      <c r="AO828" s="143"/>
      <c r="AP828" s="194"/>
      <c r="AQ828" s="188"/>
      <c r="AR828" s="188"/>
      <c r="AS828" s="143"/>
      <c r="AT828" s="143"/>
      <c r="AU828" s="143"/>
      <c r="AV828" s="143"/>
      <c r="AW828" s="188"/>
      <c r="AX828" s="111"/>
      <c r="AY828" s="194"/>
      <c r="AZ828" s="143"/>
      <c r="BA828" s="143"/>
      <c r="BB828" s="143"/>
      <c r="BC828" s="143"/>
      <c r="BD828" s="143"/>
      <c r="BE828" s="194"/>
      <c r="BF828" s="143"/>
      <c r="BG828" s="143"/>
      <c r="BH828" s="143"/>
      <c r="BI828" s="111"/>
      <c r="BJ828" s="143"/>
      <c r="BK828" s="143"/>
      <c r="BL828" s="143"/>
      <c r="BM828" s="143"/>
      <c r="BN828" s="143"/>
      <c r="BO828" s="143"/>
      <c r="BP828" s="143"/>
      <c r="BQ828" s="143"/>
      <c r="BR828" s="143"/>
      <c r="BS828" s="143"/>
      <c r="BT828" s="143"/>
      <c r="BU828" s="135">
        <f>VLOOKUP(D828,EXPLORACION!$A$2:$P$529,15,FALSE)</f>
        <v>4961594.6151000001</v>
      </c>
      <c r="BV828" s="135">
        <f>VLOOKUP(D828,EXPLORACION!$A$2:$P$529,16,FALSE)</f>
        <v>2170889.5361000001</v>
      </c>
    </row>
    <row r="829" spans="1:74" s="123" customFormat="1" hidden="1">
      <c r="A829" s="130" t="str">
        <f t="shared" si="177"/>
        <v>SCE26P3E8M21.25</v>
      </c>
      <c r="B829" s="130" t="str">
        <f t="shared" si="178"/>
        <v>SCE26P3E19.5</v>
      </c>
      <c r="C829" s="130" t="str">
        <f t="shared" si="179"/>
        <v>SCE26P3M21.25</v>
      </c>
      <c r="D829" s="130" t="str">
        <f t="shared" si="180"/>
        <v>SCE26P3</v>
      </c>
      <c r="E829" s="130" t="str">
        <f t="shared" si="181"/>
        <v>SCE26</v>
      </c>
      <c r="F829" s="111" t="s">
        <v>1363</v>
      </c>
      <c r="G829" s="111">
        <v>26</v>
      </c>
      <c r="H829" s="111">
        <v>3</v>
      </c>
      <c r="I829" s="111" t="s">
        <v>8</v>
      </c>
      <c r="J829" s="111">
        <v>8</v>
      </c>
      <c r="K829" s="111">
        <f t="shared" si="183"/>
        <v>21</v>
      </c>
      <c r="L829" s="111" t="s">
        <v>512</v>
      </c>
      <c r="M829" s="137">
        <f t="shared" si="184"/>
        <v>21</v>
      </c>
      <c r="N829" s="133">
        <v>21.5</v>
      </c>
      <c r="O829" s="137">
        <f t="shared" si="176"/>
        <v>21.25</v>
      </c>
      <c r="P829" s="141"/>
      <c r="Q829" s="237">
        <v>25</v>
      </c>
      <c r="R829" s="111"/>
      <c r="S829" s="111"/>
      <c r="T829" s="111"/>
      <c r="U829" s="188"/>
      <c r="V829" s="143"/>
      <c r="W829" s="194"/>
      <c r="X829" s="143"/>
      <c r="Y829" s="143"/>
      <c r="Z829" s="143"/>
      <c r="AA829" s="143"/>
      <c r="AB829" s="143"/>
      <c r="AC829" s="143"/>
      <c r="AD829" s="143"/>
      <c r="AE829" s="143"/>
      <c r="AF829" s="143"/>
      <c r="AG829" s="143"/>
      <c r="AH829" s="143"/>
      <c r="AI829" s="143"/>
      <c r="AJ829" s="143"/>
      <c r="AK829" s="143"/>
      <c r="AL829" s="143"/>
      <c r="AM829" s="143"/>
      <c r="AN829" s="143"/>
      <c r="AO829" s="143"/>
      <c r="AP829" s="194"/>
      <c r="AQ829" s="188"/>
      <c r="AR829" s="188"/>
      <c r="AS829" s="143"/>
      <c r="AT829" s="143"/>
      <c r="AU829" s="143"/>
      <c r="AV829" s="143"/>
      <c r="AW829" s="188">
        <v>3.05</v>
      </c>
      <c r="AX829" s="111"/>
      <c r="AY829" s="194"/>
      <c r="AZ829" s="143"/>
      <c r="BA829" s="143"/>
      <c r="BB829" s="143"/>
      <c r="BC829" s="143"/>
      <c r="BD829" s="143"/>
      <c r="BE829" s="194"/>
      <c r="BF829" s="143"/>
      <c r="BG829" s="143"/>
      <c r="BH829" s="143"/>
      <c r="BI829" s="111"/>
      <c r="BJ829" s="143"/>
      <c r="BK829" s="143"/>
      <c r="BL829" s="143"/>
      <c r="BM829" s="143"/>
      <c r="BN829" s="143"/>
      <c r="BO829" s="143"/>
      <c r="BP829" s="143"/>
      <c r="BQ829" s="143"/>
      <c r="BR829" s="143"/>
      <c r="BS829" s="143"/>
      <c r="BT829" s="143"/>
      <c r="BU829" s="135">
        <f>VLOOKUP(D829,EXPLORACION!$A$2:$P$529,15,FALSE)</f>
        <v>4961594.6151000001</v>
      </c>
      <c r="BV829" s="135">
        <f>VLOOKUP(D829,EXPLORACION!$A$2:$P$529,16,FALSE)</f>
        <v>2170889.5361000001</v>
      </c>
    </row>
    <row r="830" spans="1:74" s="123" customFormat="1" hidden="1">
      <c r="A830" s="130" t="str">
        <f t="shared" si="177"/>
        <v>SCE26P3E8M21.75</v>
      </c>
      <c r="B830" s="130" t="str">
        <f t="shared" si="178"/>
        <v>SCE26P3E21</v>
      </c>
      <c r="C830" s="130" t="str">
        <f t="shared" si="179"/>
        <v>SCE26P3M21.75</v>
      </c>
      <c r="D830" s="130" t="str">
        <f t="shared" si="180"/>
        <v>SCE26P3</v>
      </c>
      <c r="E830" s="130" t="str">
        <f t="shared" si="181"/>
        <v>SCE26</v>
      </c>
      <c r="F830" s="111" t="s">
        <v>1363</v>
      </c>
      <c r="G830" s="111">
        <v>26</v>
      </c>
      <c r="H830" s="111">
        <v>3</v>
      </c>
      <c r="I830" s="111" t="s">
        <v>8</v>
      </c>
      <c r="J830" s="111">
        <v>8</v>
      </c>
      <c r="K830" s="111">
        <f t="shared" si="183"/>
        <v>22</v>
      </c>
      <c r="L830" s="111" t="s">
        <v>221</v>
      </c>
      <c r="M830" s="137">
        <f t="shared" si="184"/>
        <v>21.5</v>
      </c>
      <c r="N830" s="133">
        <v>22</v>
      </c>
      <c r="O830" s="137">
        <f t="shared" si="176"/>
        <v>21.75</v>
      </c>
      <c r="P830" s="141"/>
      <c r="Q830" s="237">
        <v>24</v>
      </c>
      <c r="R830" s="111"/>
      <c r="S830" s="111"/>
      <c r="T830" s="111"/>
      <c r="U830" s="188"/>
      <c r="V830" s="143"/>
      <c r="W830" s="194"/>
      <c r="X830" s="143"/>
      <c r="Y830" s="143"/>
      <c r="Z830" s="143"/>
      <c r="AA830" s="143"/>
      <c r="AB830" s="143"/>
      <c r="AC830" s="143"/>
      <c r="AD830" s="143"/>
      <c r="AE830" s="143"/>
      <c r="AF830" s="143"/>
      <c r="AG830" s="143"/>
      <c r="AH830" s="143"/>
      <c r="AI830" s="143"/>
      <c r="AJ830" s="143"/>
      <c r="AK830" s="143"/>
      <c r="AL830" s="143"/>
      <c r="AM830" s="143"/>
      <c r="AN830" s="143"/>
      <c r="AO830" s="143"/>
      <c r="AP830" s="194"/>
      <c r="AQ830" s="188"/>
      <c r="AR830" s="188"/>
      <c r="AS830" s="143"/>
      <c r="AT830" s="143"/>
      <c r="AU830" s="143"/>
      <c r="AV830" s="143"/>
      <c r="AW830" s="188"/>
      <c r="AX830" s="111"/>
      <c r="AY830" s="194"/>
      <c r="AZ830" s="143"/>
      <c r="BA830" s="143"/>
      <c r="BB830" s="143"/>
      <c r="BC830" s="143"/>
      <c r="BD830" s="143"/>
      <c r="BE830" s="194"/>
      <c r="BF830" s="143"/>
      <c r="BG830" s="143"/>
      <c r="BH830" s="143"/>
      <c r="BI830" s="111"/>
      <c r="BJ830" s="143"/>
      <c r="BK830" s="143"/>
      <c r="BL830" s="143"/>
      <c r="BM830" s="143"/>
      <c r="BN830" s="143"/>
      <c r="BO830" s="143"/>
      <c r="BP830" s="143"/>
      <c r="BQ830" s="143"/>
      <c r="BR830" s="143"/>
      <c r="BS830" s="143"/>
      <c r="BT830" s="143"/>
      <c r="BU830" s="135">
        <f>VLOOKUP(D830,EXPLORACION!$A$2:$P$529,15,FALSE)</f>
        <v>4961594.6151000001</v>
      </c>
      <c r="BV830" s="135">
        <f>VLOOKUP(D830,EXPLORACION!$A$2:$P$529,16,FALSE)</f>
        <v>2170889.5361000001</v>
      </c>
    </row>
    <row r="831" spans="1:74" s="123" customFormat="1" hidden="1">
      <c r="A831" s="130" t="str">
        <f t="shared" si="177"/>
        <v>SCE26P3E9M24.25</v>
      </c>
      <c r="B831" s="130" t="str">
        <f t="shared" si="178"/>
        <v>SCE26P3E21.5</v>
      </c>
      <c r="C831" s="130" t="str">
        <f t="shared" si="179"/>
        <v>SCE26P3M24.25</v>
      </c>
      <c r="D831" s="130" t="str">
        <f t="shared" si="180"/>
        <v>SCE26P3</v>
      </c>
      <c r="E831" s="130" t="str">
        <f t="shared" si="181"/>
        <v>SCE26</v>
      </c>
      <c r="F831" s="111" t="s">
        <v>1363</v>
      </c>
      <c r="G831" s="111">
        <v>26</v>
      </c>
      <c r="H831" s="111">
        <v>3</v>
      </c>
      <c r="I831" s="111" t="s">
        <v>8</v>
      </c>
      <c r="J831" s="111">
        <v>9</v>
      </c>
      <c r="K831" s="111">
        <f t="shared" si="183"/>
        <v>23</v>
      </c>
      <c r="L831" s="111" t="s">
        <v>512</v>
      </c>
      <c r="M831" s="137">
        <f t="shared" si="184"/>
        <v>24</v>
      </c>
      <c r="N831" s="133">
        <v>24.5</v>
      </c>
      <c r="O831" s="137">
        <f t="shared" si="176"/>
        <v>24.25</v>
      </c>
      <c r="P831" s="141"/>
      <c r="Q831" s="237">
        <v>20</v>
      </c>
      <c r="R831" s="111"/>
      <c r="S831" s="111"/>
      <c r="T831" s="111"/>
      <c r="U831" s="188"/>
      <c r="V831" s="143"/>
      <c r="W831" s="194"/>
      <c r="X831" s="143"/>
      <c r="Y831" s="143"/>
      <c r="Z831" s="143"/>
      <c r="AA831" s="143"/>
      <c r="AB831" s="143"/>
      <c r="AC831" s="143"/>
      <c r="AD831" s="143"/>
      <c r="AE831" s="143"/>
      <c r="AF831" s="143"/>
      <c r="AG831" s="143"/>
      <c r="AH831" s="143"/>
      <c r="AI831" s="143"/>
      <c r="AJ831" s="143"/>
      <c r="AK831" s="143"/>
      <c r="AL831" s="143"/>
      <c r="AM831" s="143"/>
      <c r="AN831" s="143"/>
      <c r="AO831" s="143"/>
      <c r="AP831" s="194"/>
      <c r="AQ831" s="188"/>
      <c r="AR831" s="188"/>
      <c r="AS831" s="143"/>
      <c r="AT831" s="143"/>
      <c r="AU831" s="143"/>
      <c r="AV831" s="143"/>
      <c r="AW831" s="188">
        <v>2.67</v>
      </c>
      <c r="AX831" s="111"/>
      <c r="AY831" s="194"/>
      <c r="AZ831" s="143"/>
      <c r="BA831" s="143"/>
      <c r="BB831" s="143"/>
      <c r="BC831" s="143"/>
      <c r="BD831" s="143"/>
      <c r="BE831" s="194"/>
      <c r="BF831" s="143"/>
      <c r="BG831" s="143"/>
      <c r="BH831" s="143"/>
      <c r="BI831" s="111"/>
      <c r="BJ831" s="143"/>
      <c r="BK831" s="143"/>
      <c r="BL831" s="143"/>
      <c r="BM831" s="143"/>
      <c r="BN831" s="143"/>
      <c r="BO831" s="143"/>
      <c r="BP831" s="143"/>
      <c r="BQ831" s="143"/>
      <c r="BR831" s="143"/>
      <c r="BS831" s="143"/>
      <c r="BT831" s="143"/>
      <c r="BU831" s="135">
        <f>VLOOKUP(D831,EXPLORACION!$A$2:$P$529,15,FALSE)</f>
        <v>4961594.6151000001</v>
      </c>
      <c r="BV831" s="135">
        <f>VLOOKUP(D831,EXPLORACION!$A$2:$P$529,16,FALSE)</f>
        <v>2170889.5361000001</v>
      </c>
    </row>
    <row r="832" spans="1:74" s="123" customFormat="1" hidden="1">
      <c r="A832" s="130" t="str">
        <f t="shared" si="177"/>
        <v>SCE26P3E9M23.75</v>
      </c>
      <c r="B832" s="130" t="str">
        <f t="shared" si="178"/>
        <v>SCE26P3E24</v>
      </c>
      <c r="C832" s="130" t="str">
        <f t="shared" si="179"/>
        <v>SCE26P3M23.75</v>
      </c>
      <c r="D832" s="130" t="str">
        <f t="shared" si="180"/>
        <v>SCE26P3</v>
      </c>
      <c r="E832" s="130" t="str">
        <f t="shared" si="181"/>
        <v>SCE26</v>
      </c>
      <c r="F832" s="111" t="s">
        <v>1363</v>
      </c>
      <c r="G832" s="111">
        <v>26</v>
      </c>
      <c r="H832" s="111">
        <v>3</v>
      </c>
      <c r="I832" s="111" t="s">
        <v>8</v>
      </c>
      <c r="J832" s="111">
        <v>9</v>
      </c>
      <c r="K832" s="111">
        <f t="shared" si="183"/>
        <v>24</v>
      </c>
      <c r="L832" s="111" t="s">
        <v>512</v>
      </c>
      <c r="M832" s="137">
        <f t="shared" si="184"/>
        <v>23.5</v>
      </c>
      <c r="N832" s="133">
        <v>24</v>
      </c>
      <c r="O832" s="137">
        <f t="shared" si="176"/>
        <v>23.75</v>
      </c>
      <c r="P832" s="141"/>
      <c r="Q832" s="237">
        <v>23</v>
      </c>
      <c r="R832" s="111"/>
      <c r="S832" s="111"/>
      <c r="T832" s="111"/>
      <c r="U832" s="188"/>
      <c r="V832" s="143"/>
      <c r="W832" s="194"/>
      <c r="X832" s="143"/>
      <c r="Y832" s="143"/>
      <c r="Z832" s="143"/>
      <c r="AA832" s="143"/>
      <c r="AB832" s="143"/>
      <c r="AC832" s="143"/>
      <c r="AD832" s="143"/>
      <c r="AE832" s="143"/>
      <c r="AF832" s="143"/>
      <c r="AG832" s="143"/>
      <c r="AH832" s="143"/>
      <c r="AI832" s="143"/>
      <c r="AJ832" s="143"/>
      <c r="AK832" s="143"/>
      <c r="AL832" s="143"/>
      <c r="AM832" s="143"/>
      <c r="AN832" s="143"/>
      <c r="AO832" s="143"/>
      <c r="AP832" s="194"/>
      <c r="AQ832" s="188"/>
      <c r="AR832" s="188"/>
      <c r="AS832" s="143"/>
      <c r="AT832" s="143"/>
      <c r="AU832" s="143"/>
      <c r="AV832" s="143"/>
      <c r="AW832" s="188"/>
      <c r="AX832" s="111"/>
      <c r="AY832" s="194"/>
      <c r="AZ832" s="143"/>
      <c r="BA832" s="143"/>
      <c r="BB832" s="143"/>
      <c r="BC832" s="143"/>
      <c r="BD832" s="143"/>
      <c r="BE832" s="194"/>
      <c r="BF832" s="143"/>
      <c r="BG832" s="143"/>
      <c r="BH832" s="143"/>
      <c r="BI832" s="111"/>
      <c r="BJ832" s="143"/>
      <c r="BK832" s="143"/>
      <c r="BL832" s="143"/>
      <c r="BM832" s="143"/>
      <c r="BN832" s="143"/>
      <c r="BO832" s="143"/>
      <c r="BP832" s="143"/>
      <c r="BQ832" s="143"/>
      <c r="BR832" s="143"/>
      <c r="BS832" s="143"/>
      <c r="BT832" s="143"/>
      <c r="BU832" s="135">
        <f>VLOOKUP(D832,EXPLORACION!$A$2:$P$529,15,FALSE)</f>
        <v>4961594.6151000001</v>
      </c>
      <c r="BV832" s="135">
        <f>VLOOKUP(D832,EXPLORACION!$A$2:$P$529,16,FALSE)</f>
        <v>2170889.5361000001</v>
      </c>
    </row>
    <row r="833" spans="1:74" s="123" customFormat="1" hidden="1">
      <c r="A833" s="130" t="str">
        <f t="shared" si="177"/>
        <v>SCE26P3E9M25.25</v>
      </c>
      <c r="B833" s="130" t="str">
        <f t="shared" si="178"/>
        <v>SCE26P3E23.5</v>
      </c>
      <c r="C833" s="130" t="str">
        <f t="shared" si="179"/>
        <v>SCE26P3M25.25</v>
      </c>
      <c r="D833" s="130" t="str">
        <f t="shared" si="180"/>
        <v>SCE26P3</v>
      </c>
      <c r="E833" s="130" t="str">
        <f t="shared" si="181"/>
        <v>SCE26</v>
      </c>
      <c r="F833" s="111" t="s">
        <v>1363</v>
      </c>
      <c r="G833" s="111">
        <v>26</v>
      </c>
      <c r="H833" s="111">
        <v>3</v>
      </c>
      <c r="I833" s="111" t="s">
        <v>8</v>
      </c>
      <c r="J833" s="111">
        <v>9</v>
      </c>
      <c r="K833" s="111">
        <f t="shared" si="183"/>
        <v>25</v>
      </c>
      <c r="L833" s="111" t="s">
        <v>512</v>
      </c>
      <c r="M833" s="137">
        <f t="shared" si="184"/>
        <v>25</v>
      </c>
      <c r="N833" s="133">
        <v>25.5</v>
      </c>
      <c r="O833" s="137">
        <f t="shared" si="176"/>
        <v>25.25</v>
      </c>
      <c r="P833" s="141"/>
      <c r="Q833" s="237">
        <v>28</v>
      </c>
      <c r="R833" s="111"/>
      <c r="S833" s="111"/>
      <c r="T833" s="111"/>
      <c r="U833" s="188"/>
      <c r="V833" s="143"/>
      <c r="W833" s="194"/>
      <c r="X833" s="143"/>
      <c r="Y833" s="143"/>
      <c r="Z833" s="143"/>
      <c r="AA833" s="143"/>
      <c r="AB833" s="143"/>
      <c r="AC833" s="143"/>
      <c r="AD833" s="143"/>
      <c r="AE833" s="143"/>
      <c r="AF833" s="143"/>
      <c r="AG833" s="143"/>
      <c r="AH833" s="143"/>
      <c r="AI833" s="143"/>
      <c r="AJ833" s="143"/>
      <c r="AK833" s="143"/>
      <c r="AL833" s="143"/>
      <c r="AM833" s="143"/>
      <c r="AN833" s="143"/>
      <c r="AO833" s="143"/>
      <c r="AP833" s="194"/>
      <c r="AQ833" s="188"/>
      <c r="AR833" s="188"/>
      <c r="AS833" s="143"/>
      <c r="AT833" s="143"/>
      <c r="AU833" s="143"/>
      <c r="AV833" s="143"/>
      <c r="AW833" s="188">
        <v>4.58</v>
      </c>
      <c r="AX833" s="111"/>
      <c r="AY833" s="194"/>
      <c r="AZ833" s="143"/>
      <c r="BA833" s="143"/>
      <c r="BB833" s="143"/>
      <c r="BC833" s="143"/>
      <c r="BD833" s="143"/>
      <c r="BE833" s="194"/>
      <c r="BF833" s="143"/>
      <c r="BG833" s="143"/>
      <c r="BH833" s="143"/>
      <c r="BI833" s="111"/>
      <c r="BJ833" s="143"/>
      <c r="BK833" s="143"/>
      <c r="BL833" s="143"/>
      <c r="BM833" s="143"/>
      <c r="BN833" s="143"/>
      <c r="BO833" s="143"/>
      <c r="BP833" s="143"/>
      <c r="BQ833" s="143"/>
      <c r="BR833" s="143"/>
      <c r="BS833" s="143"/>
      <c r="BT833" s="143"/>
      <c r="BU833" s="135">
        <f>VLOOKUP(D833,EXPLORACION!$A$2:$P$529,15,FALSE)</f>
        <v>4961594.6151000001</v>
      </c>
      <c r="BV833" s="135">
        <f>VLOOKUP(D833,EXPLORACION!$A$2:$P$529,16,FALSE)</f>
        <v>2170889.5361000001</v>
      </c>
    </row>
    <row r="834" spans="1:74" s="123" customFormat="1" hidden="1">
      <c r="A834" s="130" t="str">
        <f t="shared" si="177"/>
        <v>SCE26P3E10M26.75</v>
      </c>
      <c r="B834" s="130" t="str">
        <f t="shared" si="178"/>
        <v>SCE26P3E25</v>
      </c>
      <c r="C834" s="130" t="str">
        <f t="shared" si="179"/>
        <v>SCE26P3M26.75</v>
      </c>
      <c r="D834" s="130" t="str">
        <f t="shared" si="180"/>
        <v>SCE26P3</v>
      </c>
      <c r="E834" s="130" t="str">
        <f t="shared" si="181"/>
        <v>SCE26</v>
      </c>
      <c r="F834" s="111" t="s">
        <v>1363</v>
      </c>
      <c r="G834" s="111">
        <v>26</v>
      </c>
      <c r="H834" s="111">
        <v>3</v>
      </c>
      <c r="I834" s="111" t="s">
        <v>8</v>
      </c>
      <c r="J834" s="111">
        <v>10</v>
      </c>
      <c r="K834" s="111">
        <f t="shared" si="183"/>
        <v>26</v>
      </c>
      <c r="L834" s="111" t="s">
        <v>512</v>
      </c>
      <c r="M834" s="137">
        <f t="shared" si="184"/>
        <v>26.5</v>
      </c>
      <c r="N834" s="133">
        <v>27</v>
      </c>
      <c r="O834" s="137">
        <f t="shared" si="176"/>
        <v>26.75</v>
      </c>
      <c r="P834" s="141"/>
      <c r="Q834" s="237">
        <v>15</v>
      </c>
      <c r="R834" s="111"/>
      <c r="S834" s="111"/>
      <c r="T834" s="111"/>
      <c r="U834" s="188"/>
      <c r="V834" s="143"/>
      <c r="W834" s="194"/>
      <c r="X834" s="143"/>
      <c r="Y834" s="143"/>
      <c r="Z834" s="143"/>
      <c r="AA834" s="143"/>
      <c r="AB834" s="143"/>
      <c r="AC834" s="143"/>
      <c r="AD834" s="143"/>
      <c r="AE834" s="143"/>
      <c r="AF834" s="143"/>
      <c r="AG834" s="143"/>
      <c r="AH834" s="143"/>
      <c r="AI834" s="143"/>
      <c r="AJ834" s="143"/>
      <c r="AK834" s="143"/>
      <c r="AL834" s="143"/>
      <c r="AM834" s="143"/>
      <c r="AN834" s="143"/>
      <c r="AO834" s="143"/>
      <c r="AP834" s="194"/>
      <c r="AQ834" s="188"/>
      <c r="AR834" s="188"/>
      <c r="AS834" s="143"/>
      <c r="AT834" s="143"/>
      <c r="AU834" s="143"/>
      <c r="AV834" s="143"/>
      <c r="AW834" s="188"/>
      <c r="AX834" s="111"/>
      <c r="AY834" s="194"/>
      <c r="AZ834" s="143"/>
      <c r="BA834" s="143"/>
      <c r="BB834" s="143"/>
      <c r="BC834" s="143"/>
      <c r="BD834" s="143"/>
      <c r="BE834" s="194"/>
      <c r="BF834" s="143"/>
      <c r="BG834" s="143"/>
      <c r="BH834" s="143"/>
      <c r="BI834" s="111"/>
      <c r="BJ834" s="143"/>
      <c r="BK834" s="143"/>
      <c r="BL834" s="143"/>
      <c r="BM834" s="143"/>
      <c r="BN834" s="143"/>
      <c r="BO834" s="143"/>
      <c r="BP834" s="143"/>
      <c r="BQ834" s="143"/>
      <c r="BR834" s="143"/>
      <c r="BS834" s="143"/>
      <c r="BT834" s="143"/>
      <c r="BU834" s="135">
        <f>VLOOKUP(D834,EXPLORACION!$A$2:$P$529,15,FALSE)</f>
        <v>4961594.6151000001</v>
      </c>
      <c r="BV834" s="135">
        <f>VLOOKUP(D834,EXPLORACION!$A$2:$P$529,16,FALSE)</f>
        <v>2170889.5361000001</v>
      </c>
    </row>
    <row r="835" spans="1:74" s="123" customFormat="1" hidden="1">
      <c r="A835" s="130" t="str">
        <f t="shared" si="177"/>
        <v>SCE26P3E10M28.25</v>
      </c>
      <c r="B835" s="130" t="str">
        <f t="shared" si="178"/>
        <v>SCE26P3E26.5</v>
      </c>
      <c r="C835" s="130" t="str">
        <f t="shared" si="179"/>
        <v>SCE26P3M28.25</v>
      </c>
      <c r="D835" s="130" t="str">
        <f t="shared" si="180"/>
        <v>SCE26P3</v>
      </c>
      <c r="E835" s="130" t="str">
        <f t="shared" si="181"/>
        <v>SCE26</v>
      </c>
      <c r="F835" s="111" t="s">
        <v>1363</v>
      </c>
      <c r="G835" s="111">
        <v>26</v>
      </c>
      <c r="H835" s="111">
        <v>3</v>
      </c>
      <c r="I835" s="111" t="s">
        <v>8</v>
      </c>
      <c r="J835" s="111">
        <v>10</v>
      </c>
      <c r="K835" s="111">
        <f t="shared" si="183"/>
        <v>27</v>
      </c>
      <c r="L835" s="111" t="s">
        <v>512</v>
      </c>
      <c r="M835" s="137">
        <f t="shared" si="184"/>
        <v>28</v>
      </c>
      <c r="N835" s="133">
        <v>28.5</v>
      </c>
      <c r="O835" s="137">
        <f t="shared" si="176"/>
        <v>28.25</v>
      </c>
      <c r="P835" s="141"/>
      <c r="Q835" s="237">
        <v>23</v>
      </c>
      <c r="R835" s="111">
        <v>1.07</v>
      </c>
      <c r="S835" s="111"/>
      <c r="T835" s="111"/>
      <c r="U835" s="188"/>
      <c r="V835" s="143"/>
      <c r="W835" s="194"/>
      <c r="X835" s="143"/>
      <c r="Y835" s="143"/>
      <c r="Z835" s="143"/>
      <c r="AA835" s="143"/>
      <c r="AB835" s="143"/>
      <c r="AC835" s="143"/>
      <c r="AD835" s="143"/>
      <c r="AE835" s="143"/>
      <c r="AF835" s="143"/>
      <c r="AG835" s="143"/>
      <c r="AH835" s="143"/>
      <c r="AI835" s="143"/>
      <c r="AJ835" s="143"/>
      <c r="AK835" s="143"/>
      <c r="AL835" s="143"/>
      <c r="AM835" s="143"/>
      <c r="AN835" s="143"/>
      <c r="AO835" s="143"/>
      <c r="AP835" s="194"/>
      <c r="AQ835" s="188"/>
      <c r="AR835" s="188"/>
      <c r="AS835" s="143"/>
      <c r="AT835" s="143"/>
      <c r="AU835" s="143"/>
      <c r="AV835" s="143"/>
      <c r="AW835" s="188"/>
      <c r="AX835" s="111"/>
      <c r="AY835" s="194"/>
      <c r="AZ835" s="143"/>
      <c r="BA835" s="143"/>
      <c r="BB835" s="143"/>
      <c r="BC835" s="143"/>
      <c r="BD835" s="143"/>
      <c r="BE835" s="194"/>
      <c r="BF835" s="143"/>
      <c r="BG835" s="143"/>
      <c r="BH835" s="143"/>
      <c r="BI835" s="111"/>
      <c r="BJ835" s="143"/>
      <c r="BK835" s="143"/>
      <c r="BL835" s="143"/>
      <c r="BM835" s="143"/>
      <c r="BN835" s="143"/>
      <c r="BO835" s="143"/>
      <c r="BP835" s="143"/>
      <c r="BQ835" s="143"/>
      <c r="BR835" s="143"/>
      <c r="BS835" s="143"/>
      <c r="BT835" s="143"/>
      <c r="BU835" s="135">
        <f>VLOOKUP(D835,EXPLORACION!$A$2:$P$529,15,FALSE)</f>
        <v>4961594.6151000001</v>
      </c>
      <c r="BV835" s="135">
        <f>VLOOKUP(D835,EXPLORACION!$A$2:$P$529,16,FALSE)</f>
        <v>2170889.5361000001</v>
      </c>
    </row>
    <row r="836" spans="1:74" s="123" customFormat="1" hidden="1">
      <c r="A836" s="130" t="str">
        <f t="shared" si="177"/>
        <v>SCE26P3E10M29.75</v>
      </c>
      <c r="B836" s="130" t="str">
        <f t="shared" si="178"/>
        <v>SCE26P3E28</v>
      </c>
      <c r="C836" s="130" t="str">
        <f t="shared" si="179"/>
        <v>SCE26P3M29.75</v>
      </c>
      <c r="D836" s="130" t="str">
        <f t="shared" si="180"/>
        <v>SCE26P3</v>
      </c>
      <c r="E836" s="130" t="str">
        <f t="shared" si="181"/>
        <v>SCE26</v>
      </c>
      <c r="F836" s="111" t="s">
        <v>1363</v>
      </c>
      <c r="G836" s="111">
        <v>26</v>
      </c>
      <c r="H836" s="111">
        <v>3</v>
      </c>
      <c r="I836" s="111" t="s">
        <v>8</v>
      </c>
      <c r="J836" s="111">
        <v>10</v>
      </c>
      <c r="K836" s="111">
        <f t="shared" si="183"/>
        <v>28</v>
      </c>
      <c r="L836" s="111" t="s">
        <v>512</v>
      </c>
      <c r="M836" s="137">
        <f t="shared" si="184"/>
        <v>29.5</v>
      </c>
      <c r="N836" s="133">
        <v>30</v>
      </c>
      <c r="O836" s="137">
        <f t="shared" si="176"/>
        <v>29.75</v>
      </c>
      <c r="P836" s="141"/>
      <c r="Q836" s="237">
        <v>13</v>
      </c>
      <c r="R836" s="111"/>
      <c r="S836" s="111"/>
      <c r="T836" s="111"/>
      <c r="U836" s="188"/>
      <c r="V836" s="143"/>
      <c r="W836" s="194"/>
      <c r="X836" s="143"/>
      <c r="Y836" s="143"/>
      <c r="Z836" s="143"/>
      <c r="AA836" s="143"/>
      <c r="AB836" s="143"/>
      <c r="AC836" s="143"/>
      <c r="AD836" s="143"/>
      <c r="AE836" s="143"/>
      <c r="AF836" s="143"/>
      <c r="AG836" s="143"/>
      <c r="AH836" s="143"/>
      <c r="AI836" s="143"/>
      <c r="AJ836" s="143"/>
      <c r="AK836" s="143"/>
      <c r="AL836" s="143"/>
      <c r="AM836" s="143"/>
      <c r="AN836" s="143"/>
      <c r="AO836" s="143"/>
      <c r="AP836" s="194"/>
      <c r="AQ836" s="188"/>
      <c r="AR836" s="188"/>
      <c r="AS836" s="143"/>
      <c r="AT836" s="143"/>
      <c r="AU836" s="143"/>
      <c r="AV836" s="143"/>
      <c r="AW836" s="188"/>
      <c r="AX836" s="111"/>
      <c r="AY836" s="194"/>
      <c r="AZ836" s="143"/>
      <c r="BA836" s="143"/>
      <c r="BB836" s="143"/>
      <c r="BC836" s="143"/>
      <c r="BD836" s="143"/>
      <c r="BE836" s="194"/>
      <c r="BF836" s="143"/>
      <c r="BG836" s="143"/>
      <c r="BH836" s="143"/>
      <c r="BI836" s="111"/>
      <c r="BJ836" s="143"/>
      <c r="BK836" s="143"/>
      <c r="BL836" s="143"/>
      <c r="BM836" s="143"/>
      <c r="BN836" s="143"/>
      <c r="BO836" s="143"/>
      <c r="BP836" s="143"/>
      <c r="BQ836" s="143"/>
      <c r="BR836" s="143"/>
      <c r="BS836" s="143"/>
      <c r="BT836" s="143"/>
      <c r="BU836" s="135">
        <f>VLOOKUP(D836,EXPLORACION!$A$2:$P$529,15,FALSE)</f>
        <v>4961594.6151000001</v>
      </c>
      <c r="BV836" s="135">
        <f>VLOOKUP(D836,EXPLORACION!$A$2:$P$529,16,FALSE)</f>
        <v>2170889.5361000001</v>
      </c>
    </row>
    <row r="837" spans="1:74" s="123" customFormat="1" hidden="1">
      <c r="A837" s="130" t="str">
        <f t="shared" ref="A837:A864" si="185">CONCATENATE(F837,G837,I837,H837,"E",J837,"M",O837)</f>
        <v>SCE26P4E2M0.75</v>
      </c>
      <c r="B837" s="130" t="str">
        <f t="shared" ref="B837:B864" si="186">CONCATENATE(F837,G837,I837,H837,"E",M836)</f>
        <v>SCE26P4E29.5</v>
      </c>
      <c r="C837" s="130" t="str">
        <f t="shared" ref="C837:C864" si="187">CONCATENATE(F837,G837,I837,H837,"M",O837)</f>
        <v>SCE26P4M0.75</v>
      </c>
      <c r="D837" s="130" t="str">
        <f t="shared" ref="D837:D864" si="188">CONCATENATE(F837,G837,I837,H837)</f>
        <v>SCE26P4</v>
      </c>
      <c r="E837" s="130" t="str">
        <f t="shared" ref="E837:E864" si="189">CONCATENATE(F837,G837)</f>
        <v>SCE26</v>
      </c>
      <c r="F837" s="111" t="s">
        <v>1363</v>
      </c>
      <c r="G837" s="111">
        <v>26</v>
      </c>
      <c r="H837" s="111">
        <v>4</v>
      </c>
      <c r="I837" s="111" t="s">
        <v>8</v>
      </c>
      <c r="J837" s="111">
        <v>2</v>
      </c>
      <c r="K837" s="111">
        <v>1</v>
      </c>
      <c r="L837" s="111" t="s">
        <v>221</v>
      </c>
      <c r="M837" s="137">
        <f>N837-0.5</f>
        <v>0.5</v>
      </c>
      <c r="N837" s="133">
        <v>1</v>
      </c>
      <c r="O837" s="137">
        <f t="shared" ref="O837:O867" si="190">AVERAGE(M837:N837)</f>
        <v>0.75</v>
      </c>
      <c r="P837" s="141"/>
      <c r="Q837" s="237">
        <v>14</v>
      </c>
      <c r="R837" s="111">
        <v>3.93</v>
      </c>
      <c r="S837" s="111"/>
      <c r="T837" s="111"/>
      <c r="U837" s="188"/>
      <c r="V837" s="143"/>
      <c r="W837" s="194"/>
      <c r="X837" s="143"/>
      <c r="Y837" s="143"/>
      <c r="Z837" s="143"/>
      <c r="AA837" s="143"/>
      <c r="AB837" s="143"/>
      <c r="AC837" s="143"/>
      <c r="AD837" s="143"/>
      <c r="AE837" s="143"/>
      <c r="AF837" s="143"/>
      <c r="AG837" s="143"/>
      <c r="AH837" s="143"/>
      <c r="AI837" s="143"/>
      <c r="AJ837" s="143"/>
      <c r="AK837" s="143"/>
      <c r="AL837" s="143"/>
      <c r="AM837" s="143"/>
      <c r="AN837" s="143"/>
      <c r="AO837" s="143"/>
      <c r="AP837" s="194"/>
      <c r="AQ837" s="188"/>
      <c r="AR837" s="188"/>
      <c r="AS837" s="143"/>
      <c r="AT837" s="143"/>
      <c r="AU837" s="143"/>
      <c r="AV837" s="143"/>
      <c r="AW837" s="188"/>
      <c r="AX837" s="111"/>
      <c r="AY837" s="194"/>
      <c r="AZ837" s="143"/>
      <c r="BA837" s="143"/>
      <c r="BB837" s="143"/>
      <c r="BC837" s="143"/>
      <c r="BD837" s="143"/>
      <c r="BE837" s="194"/>
      <c r="BF837" s="143"/>
      <c r="BG837" s="143"/>
      <c r="BH837" s="143"/>
      <c r="BI837" s="111"/>
      <c r="BJ837" s="143"/>
      <c r="BK837" s="143"/>
      <c r="BL837" s="143"/>
      <c r="BM837" s="143"/>
      <c r="BN837" s="143"/>
      <c r="BO837" s="143"/>
      <c r="BP837" s="143"/>
      <c r="BQ837" s="143"/>
      <c r="BR837" s="143"/>
      <c r="BS837" s="143"/>
      <c r="BT837" s="143"/>
      <c r="BU837" s="135">
        <f>VLOOKUP(D837,EXPLORACION!$A$2:$P$529,15,FALSE)</f>
        <v>4961594.6151000001</v>
      </c>
      <c r="BV837" s="135">
        <f>VLOOKUP(D837,EXPLORACION!$A$2:$P$529,16,FALSE)</f>
        <v>2170889.5361000001</v>
      </c>
    </row>
    <row r="838" spans="1:74" s="123" customFormat="1" hidden="1">
      <c r="A838" s="130" t="str">
        <f t="shared" si="185"/>
        <v>SCE26P4E3M1.75</v>
      </c>
      <c r="B838" s="130" t="str">
        <f t="shared" si="186"/>
        <v>SCE26P4E0.5</v>
      </c>
      <c r="C838" s="130" t="str">
        <f t="shared" si="187"/>
        <v>SCE26P4M1.75</v>
      </c>
      <c r="D838" s="130" t="str">
        <f t="shared" si="188"/>
        <v>SCE26P4</v>
      </c>
      <c r="E838" s="130" t="str">
        <f t="shared" si="189"/>
        <v>SCE26</v>
      </c>
      <c r="F838" s="111" t="s">
        <v>1363</v>
      </c>
      <c r="G838" s="111">
        <v>26</v>
      </c>
      <c r="H838" s="111">
        <v>4</v>
      </c>
      <c r="I838" s="111" t="s">
        <v>8</v>
      </c>
      <c r="J838" s="111">
        <v>3</v>
      </c>
      <c r="K838" s="111">
        <f>K837+1</f>
        <v>2</v>
      </c>
      <c r="L838" s="111" t="s">
        <v>221</v>
      </c>
      <c r="M838" s="137">
        <f t="shared" ref="M838:M850" si="191">N838-0.5</f>
        <v>1.5</v>
      </c>
      <c r="N838" s="133">
        <v>2</v>
      </c>
      <c r="O838" s="137">
        <f t="shared" si="190"/>
        <v>1.75</v>
      </c>
      <c r="P838" s="141"/>
      <c r="Q838" s="237">
        <v>16</v>
      </c>
      <c r="R838" s="111"/>
      <c r="S838" s="111"/>
      <c r="T838" s="111"/>
      <c r="U838" s="188"/>
      <c r="V838" s="143"/>
      <c r="W838" s="194"/>
      <c r="X838" s="143"/>
      <c r="Y838" s="143"/>
      <c r="Z838" s="143"/>
      <c r="AA838" s="143"/>
      <c r="AB838" s="143"/>
      <c r="AC838" s="143"/>
      <c r="AD838" s="143"/>
      <c r="AE838" s="143"/>
      <c r="AF838" s="143"/>
      <c r="AG838" s="143"/>
      <c r="AH838" s="143"/>
      <c r="AI838" s="143"/>
      <c r="AJ838" s="143"/>
      <c r="AK838" s="143"/>
      <c r="AL838" s="143"/>
      <c r="AM838" s="143"/>
      <c r="AN838" s="143"/>
      <c r="AO838" s="143"/>
      <c r="AP838" s="194"/>
      <c r="AQ838" s="188"/>
      <c r="AR838" s="188"/>
      <c r="AS838" s="143"/>
      <c r="AT838" s="143"/>
      <c r="AU838" s="143"/>
      <c r="AV838" s="143"/>
      <c r="AW838" s="188"/>
      <c r="AX838" s="111"/>
      <c r="AY838" s="194"/>
      <c r="AZ838" s="143"/>
      <c r="BA838" s="143"/>
      <c r="BB838" s="143"/>
      <c r="BC838" s="143"/>
      <c r="BD838" s="143"/>
      <c r="BE838" s="194"/>
      <c r="BF838" s="143"/>
      <c r="BG838" s="143"/>
      <c r="BH838" s="143"/>
      <c r="BI838" s="111"/>
      <c r="BJ838" s="143"/>
      <c r="BK838" s="143"/>
      <c r="BL838" s="143"/>
      <c r="BM838" s="143"/>
      <c r="BN838" s="143"/>
      <c r="BO838" s="143"/>
      <c r="BP838" s="143"/>
      <c r="BQ838" s="143"/>
      <c r="BR838" s="143"/>
      <c r="BS838" s="143"/>
      <c r="BT838" s="143"/>
      <c r="BU838" s="135">
        <f>VLOOKUP(D838,EXPLORACION!$A$2:$P$529,15,FALSE)</f>
        <v>4961594.6151000001</v>
      </c>
      <c r="BV838" s="135">
        <f>VLOOKUP(D838,EXPLORACION!$A$2:$P$529,16,FALSE)</f>
        <v>2170889.5361000001</v>
      </c>
    </row>
    <row r="839" spans="1:74" s="123" customFormat="1" hidden="1">
      <c r="A839" s="130" t="str">
        <f t="shared" si="185"/>
        <v>SCE26P4E3M2.75</v>
      </c>
      <c r="B839" s="130" t="str">
        <f t="shared" si="186"/>
        <v>SCE26P4E1.5</v>
      </c>
      <c r="C839" s="130" t="str">
        <f t="shared" si="187"/>
        <v>SCE26P4M2.75</v>
      </c>
      <c r="D839" s="130" t="str">
        <f t="shared" si="188"/>
        <v>SCE26P4</v>
      </c>
      <c r="E839" s="130" t="str">
        <f t="shared" si="189"/>
        <v>SCE26</v>
      </c>
      <c r="F839" s="111" t="s">
        <v>1363</v>
      </c>
      <c r="G839" s="111">
        <v>26</v>
      </c>
      <c r="H839" s="111">
        <v>4</v>
      </c>
      <c r="I839" s="111" t="s">
        <v>8</v>
      </c>
      <c r="J839" s="111">
        <v>3</v>
      </c>
      <c r="K839" s="111">
        <f t="shared" ref="K839:K867" si="192">K838+1</f>
        <v>3</v>
      </c>
      <c r="L839" s="111" t="s">
        <v>221</v>
      </c>
      <c r="M839" s="137">
        <f t="shared" si="191"/>
        <v>2.5</v>
      </c>
      <c r="N839" s="133">
        <v>3</v>
      </c>
      <c r="O839" s="137">
        <f t="shared" si="190"/>
        <v>2.75</v>
      </c>
      <c r="P839" s="141"/>
      <c r="Q839" s="237">
        <v>36</v>
      </c>
      <c r="R839" s="111"/>
      <c r="S839" s="111"/>
      <c r="T839" s="111"/>
      <c r="U839" s="188"/>
      <c r="V839" s="143"/>
      <c r="W839" s="194"/>
      <c r="X839" s="143"/>
      <c r="Y839" s="143"/>
      <c r="Z839" s="143"/>
      <c r="AA839" s="143"/>
      <c r="AB839" s="143"/>
      <c r="AC839" s="143"/>
      <c r="AD839" s="143"/>
      <c r="AE839" s="143"/>
      <c r="AF839" s="143"/>
      <c r="AG839" s="143"/>
      <c r="AH839" s="143"/>
      <c r="AI839" s="143"/>
      <c r="AJ839" s="143"/>
      <c r="AK839" s="143"/>
      <c r="AL839" s="143"/>
      <c r="AM839" s="143"/>
      <c r="AN839" s="143"/>
      <c r="AO839" s="143"/>
      <c r="AP839" s="194"/>
      <c r="AQ839" s="188"/>
      <c r="AR839" s="188"/>
      <c r="AS839" s="143"/>
      <c r="AT839" s="143"/>
      <c r="AU839" s="143"/>
      <c r="AV839" s="143"/>
      <c r="AW839" s="188"/>
      <c r="AX839" s="111"/>
      <c r="AY839" s="194"/>
      <c r="AZ839" s="143"/>
      <c r="BA839" s="143"/>
      <c r="BB839" s="143"/>
      <c r="BC839" s="143"/>
      <c r="BD839" s="143"/>
      <c r="BE839" s="194"/>
      <c r="BF839" s="143"/>
      <c r="BG839" s="143"/>
      <c r="BH839" s="143"/>
      <c r="BI839" s="111"/>
      <c r="BJ839" s="143"/>
      <c r="BK839" s="143"/>
      <c r="BL839" s="143"/>
      <c r="BM839" s="143"/>
      <c r="BN839" s="143"/>
      <c r="BO839" s="143"/>
      <c r="BP839" s="143"/>
      <c r="BQ839" s="143"/>
      <c r="BR839" s="143"/>
      <c r="BS839" s="143"/>
      <c r="BT839" s="143"/>
      <c r="BU839" s="135">
        <f>VLOOKUP(D839,EXPLORACION!$A$2:$P$529,15,FALSE)</f>
        <v>4961594.6151000001</v>
      </c>
      <c r="BV839" s="135">
        <f>VLOOKUP(D839,EXPLORACION!$A$2:$P$529,16,FALSE)</f>
        <v>2170889.5361000001</v>
      </c>
    </row>
    <row r="840" spans="1:74" s="123" customFormat="1" hidden="1">
      <c r="A840" s="130" t="str">
        <f t="shared" si="185"/>
        <v>SCE26P4E3M4.25</v>
      </c>
      <c r="B840" s="130" t="str">
        <f t="shared" si="186"/>
        <v>SCE26P4E2.5</v>
      </c>
      <c r="C840" s="130" t="str">
        <f t="shared" si="187"/>
        <v>SCE26P4M4.25</v>
      </c>
      <c r="D840" s="130" t="str">
        <f t="shared" si="188"/>
        <v>SCE26P4</v>
      </c>
      <c r="E840" s="130" t="str">
        <f t="shared" si="189"/>
        <v>SCE26</v>
      </c>
      <c r="F840" s="111" t="s">
        <v>1363</v>
      </c>
      <c r="G840" s="111">
        <v>26</v>
      </c>
      <c r="H840" s="111">
        <v>4</v>
      </c>
      <c r="I840" s="111" t="s">
        <v>8</v>
      </c>
      <c r="J840" s="111">
        <v>3</v>
      </c>
      <c r="K840" s="111">
        <f t="shared" si="192"/>
        <v>4</v>
      </c>
      <c r="L840" s="111" t="s">
        <v>221</v>
      </c>
      <c r="M840" s="137">
        <f t="shared" si="191"/>
        <v>4</v>
      </c>
      <c r="N840" s="133">
        <v>4.5</v>
      </c>
      <c r="O840" s="137">
        <f t="shared" si="190"/>
        <v>4.25</v>
      </c>
      <c r="P840" s="141"/>
      <c r="Q840" s="237">
        <v>26</v>
      </c>
      <c r="R840" s="111"/>
      <c r="S840" s="111"/>
      <c r="T840" s="111"/>
      <c r="U840" s="188"/>
      <c r="V840" s="143"/>
      <c r="W840" s="194"/>
      <c r="X840" s="143"/>
      <c r="Y840" s="143"/>
      <c r="Z840" s="143"/>
      <c r="AA840" s="143"/>
      <c r="AB840" s="143"/>
      <c r="AC840" s="143"/>
      <c r="AD840" s="143"/>
      <c r="AE840" s="143"/>
      <c r="AF840" s="143"/>
      <c r="AG840" s="143"/>
      <c r="AH840" s="143"/>
      <c r="AI840" s="143"/>
      <c r="AJ840" s="143"/>
      <c r="AK840" s="143"/>
      <c r="AL840" s="143"/>
      <c r="AM840" s="143"/>
      <c r="AN840" s="143"/>
      <c r="AO840" s="143"/>
      <c r="AP840" s="194"/>
      <c r="AQ840" s="188"/>
      <c r="AR840" s="188"/>
      <c r="AS840" s="143"/>
      <c r="AT840" s="143"/>
      <c r="AU840" s="143"/>
      <c r="AV840" s="143"/>
      <c r="AW840" s="188">
        <v>6.26</v>
      </c>
      <c r="AX840" s="111"/>
      <c r="AY840" s="194"/>
      <c r="AZ840" s="143"/>
      <c r="BA840" s="143"/>
      <c r="BB840" s="143"/>
      <c r="BC840" s="143"/>
      <c r="BD840" s="143"/>
      <c r="BE840" s="194"/>
      <c r="BF840" s="143"/>
      <c r="BG840" s="143"/>
      <c r="BH840" s="143"/>
      <c r="BI840" s="111"/>
      <c r="BJ840" s="143"/>
      <c r="BK840" s="143"/>
      <c r="BL840" s="143"/>
      <c r="BM840" s="143"/>
      <c r="BN840" s="143"/>
      <c r="BO840" s="143"/>
      <c r="BP840" s="143"/>
      <c r="BQ840" s="143"/>
      <c r="BR840" s="143"/>
      <c r="BS840" s="143"/>
      <c r="BT840" s="143"/>
      <c r="BU840" s="135">
        <f>VLOOKUP(D840,EXPLORACION!$A$2:$P$529,15,FALSE)</f>
        <v>4961594.6151000001</v>
      </c>
      <c r="BV840" s="135">
        <f>VLOOKUP(D840,EXPLORACION!$A$2:$P$529,16,FALSE)</f>
        <v>2170889.5361000001</v>
      </c>
    </row>
    <row r="841" spans="1:74" s="123" customFormat="1" hidden="1">
      <c r="A841" s="130" t="str">
        <f t="shared" si="185"/>
        <v>SCE26P4E4M4.75</v>
      </c>
      <c r="B841" s="130" t="str">
        <f t="shared" si="186"/>
        <v>SCE26P4E4</v>
      </c>
      <c r="C841" s="130" t="str">
        <f t="shared" si="187"/>
        <v>SCE26P4M4.75</v>
      </c>
      <c r="D841" s="130" t="str">
        <f t="shared" si="188"/>
        <v>SCE26P4</v>
      </c>
      <c r="E841" s="130" t="str">
        <f t="shared" si="189"/>
        <v>SCE26</v>
      </c>
      <c r="F841" s="111" t="s">
        <v>1363</v>
      </c>
      <c r="G841" s="111">
        <v>26</v>
      </c>
      <c r="H841" s="111">
        <v>4</v>
      </c>
      <c r="I841" s="111" t="s">
        <v>8</v>
      </c>
      <c r="J841" s="111">
        <v>4</v>
      </c>
      <c r="K841" s="111">
        <f t="shared" si="192"/>
        <v>5</v>
      </c>
      <c r="L841" s="111" t="s">
        <v>221</v>
      </c>
      <c r="M841" s="137">
        <f t="shared" si="191"/>
        <v>4.5</v>
      </c>
      <c r="N841" s="133">
        <v>5</v>
      </c>
      <c r="O841" s="137">
        <f t="shared" si="190"/>
        <v>4.75</v>
      </c>
      <c r="P841" s="141"/>
      <c r="Q841" s="237">
        <v>24</v>
      </c>
      <c r="R841" s="111"/>
      <c r="S841" s="111"/>
      <c r="T841" s="111"/>
      <c r="U841" s="188"/>
      <c r="V841" s="143"/>
      <c r="W841" s="194"/>
      <c r="X841" s="143"/>
      <c r="Y841" s="143"/>
      <c r="Z841" s="143"/>
      <c r="AA841" s="143"/>
      <c r="AB841" s="143"/>
      <c r="AC841" s="143"/>
      <c r="AD841" s="143"/>
      <c r="AE841" s="143"/>
      <c r="AF841" s="143"/>
      <c r="AG841" s="143"/>
      <c r="AH841" s="143"/>
      <c r="AI841" s="143"/>
      <c r="AJ841" s="143"/>
      <c r="AK841" s="143"/>
      <c r="AL841" s="143"/>
      <c r="AM841" s="143"/>
      <c r="AN841" s="143"/>
      <c r="AO841" s="143"/>
      <c r="AP841" s="194"/>
      <c r="AQ841" s="188"/>
      <c r="AR841" s="188"/>
      <c r="AS841" s="143"/>
      <c r="AT841" s="143"/>
      <c r="AU841" s="143"/>
      <c r="AV841" s="143"/>
      <c r="AW841" s="188"/>
      <c r="AX841" s="111"/>
      <c r="AY841" s="194"/>
      <c r="AZ841" s="143"/>
      <c r="BA841" s="143"/>
      <c r="BB841" s="143"/>
      <c r="BC841" s="143"/>
      <c r="BD841" s="143"/>
      <c r="BE841" s="194"/>
      <c r="BF841" s="143"/>
      <c r="BG841" s="143"/>
      <c r="BH841" s="143"/>
      <c r="BI841" s="111"/>
      <c r="BJ841" s="143"/>
      <c r="BK841" s="143"/>
      <c r="BL841" s="143"/>
      <c r="BM841" s="143"/>
      <c r="BN841" s="143"/>
      <c r="BO841" s="143"/>
      <c r="BP841" s="143"/>
      <c r="BQ841" s="143"/>
      <c r="BR841" s="143"/>
      <c r="BS841" s="143"/>
      <c r="BT841" s="143"/>
      <c r="BU841" s="135">
        <f>VLOOKUP(D841,EXPLORACION!$A$2:$P$529,15,FALSE)</f>
        <v>4961594.6151000001</v>
      </c>
      <c r="BV841" s="135">
        <f>VLOOKUP(D841,EXPLORACION!$A$2:$P$529,16,FALSE)</f>
        <v>2170889.5361000001</v>
      </c>
    </row>
    <row r="842" spans="1:74" s="123" customFormat="1" hidden="1">
      <c r="A842" s="130" t="str">
        <f t="shared" si="185"/>
        <v>SCE26P4E4M6.25</v>
      </c>
      <c r="B842" s="130" t="str">
        <f t="shared" si="186"/>
        <v>SCE26P4E4.5</v>
      </c>
      <c r="C842" s="130" t="str">
        <f t="shared" si="187"/>
        <v>SCE26P4M6.25</v>
      </c>
      <c r="D842" s="130" t="str">
        <f t="shared" si="188"/>
        <v>SCE26P4</v>
      </c>
      <c r="E842" s="130" t="str">
        <f t="shared" si="189"/>
        <v>SCE26</v>
      </c>
      <c r="F842" s="111" t="s">
        <v>1363</v>
      </c>
      <c r="G842" s="111">
        <v>26</v>
      </c>
      <c r="H842" s="111">
        <v>4</v>
      </c>
      <c r="I842" s="111" t="s">
        <v>8</v>
      </c>
      <c r="J842" s="111">
        <v>4</v>
      </c>
      <c r="K842" s="111">
        <f t="shared" si="192"/>
        <v>6</v>
      </c>
      <c r="L842" s="111" t="s">
        <v>512</v>
      </c>
      <c r="M842" s="137">
        <f t="shared" si="191"/>
        <v>6</v>
      </c>
      <c r="N842" s="133">
        <v>6.5</v>
      </c>
      <c r="O842" s="137">
        <f t="shared" si="190"/>
        <v>6.25</v>
      </c>
      <c r="P842" s="141"/>
      <c r="Q842" s="237">
        <v>32</v>
      </c>
      <c r="R842" s="111"/>
      <c r="S842" s="111"/>
      <c r="T842" s="111"/>
      <c r="U842" s="188"/>
      <c r="V842" s="143"/>
      <c r="W842" s="194"/>
      <c r="X842" s="143"/>
      <c r="Y842" s="143"/>
      <c r="Z842" s="143"/>
      <c r="AA842" s="143"/>
      <c r="AB842" s="143"/>
      <c r="AC842" s="143"/>
      <c r="AD842" s="143"/>
      <c r="AE842" s="143"/>
      <c r="AF842" s="143"/>
      <c r="AG842" s="143"/>
      <c r="AH842" s="143"/>
      <c r="AI842" s="143"/>
      <c r="AJ842" s="143"/>
      <c r="AK842" s="143"/>
      <c r="AL842" s="143"/>
      <c r="AM842" s="143"/>
      <c r="AN842" s="143"/>
      <c r="AO842" s="143"/>
      <c r="AP842" s="194"/>
      <c r="AQ842" s="188"/>
      <c r="AR842" s="188"/>
      <c r="AS842" s="143"/>
      <c r="AT842" s="143"/>
      <c r="AU842" s="143"/>
      <c r="AV842" s="143"/>
      <c r="AW842" s="188">
        <v>2.57</v>
      </c>
      <c r="AX842" s="111"/>
      <c r="AY842" s="194"/>
      <c r="AZ842" s="143"/>
      <c r="BA842" s="143"/>
      <c r="BB842" s="143"/>
      <c r="BC842" s="143"/>
      <c r="BD842" s="143"/>
      <c r="BE842" s="194"/>
      <c r="BF842" s="143"/>
      <c r="BG842" s="143"/>
      <c r="BH842" s="143"/>
      <c r="BI842" s="111"/>
      <c r="BJ842" s="143"/>
      <c r="BK842" s="143"/>
      <c r="BL842" s="143"/>
      <c r="BM842" s="143"/>
      <c r="BN842" s="143"/>
      <c r="BO842" s="143"/>
      <c r="BP842" s="143"/>
      <c r="BQ842" s="143"/>
      <c r="BR842" s="143"/>
      <c r="BS842" s="143"/>
      <c r="BT842" s="143"/>
      <c r="BU842" s="135">
        <f>VLOOKUP(D842,EXPLORACION!$A$2:$P$529,15,FALSE)</f>
        <v>4961594.6151000001</v>
      </c>
      <c r="BV842" s="135">
        <f>VLOOKUP(D842,EXPLORACION!$A$2:$P$529,16,FALSE)</f>
        <v>2170889.5361000001</v>
      </c>
    </row>
    <row r="843" spans="1:74" s="123" customFormat="1" hidden="1">
      <c r="A843" s="130" t="str">
        <f t="shared" si="185"/>
        <v>SCE26P4E4M6.75</v>
      </c>
      <c r="B843" s="130" t="str">
        <f t="shared" si="186"/>
        <v>SCE26P4E6</v>
      </c>
      <c r="C843" s="130" t="str">
        <f t="shared" si="187"/>
        <v>SCE26P4M6.75</v>
      </c>
      <c r="D843" s="130" t="str">
        <f t="shared" si="188"/>
        <v>SCE26P4</v>
      </c>
      <c r="E843" s="130" t="str">
        <f t="shared" si="189"/>
        <v>SCE26</v>
      </c>
      <c r="F843" s="111" t="s">
        <v>1363</v>
      </c>
      <c r="G843" s="111">
        <v>26</v>
      </c>
      <c r="H843" s="111">
        <v>4</v>
      </c>
      <c r="I843" s="111" t="s">
        <v>8</v>
      </c>
      <c r="J843" s="111">
        <v>4</v>
      </c>
      <c r="K843" s="111">
        <f t="shared" si="192"/>
        <v>7</v>
      </c>
      <c r="L843" s="111" t="s">
        <v>221</v>
      </c>
      <c r="M843" s="137">
        <f t="shared" si="191"/>
        <v>6.5</v>
      </c>
      <c r="N843" s="133">
        <v>7</v>
      </c>
      <c r="O843" s="137">
        <f t="shared" si="190"/>
        <v>6.75</v>
      </c>
      <c r="P843" s="141"/>
      <c r="Q843" s="237">
        <v>33</v>
      </c>
      <c r="R843" s="111"/>
      <c r="S843" s="111"/>
      <c r="T843" s="111"/>
      <c r="U843" s="188"/>
      <c r="V843" s="143"/>
      <c r="W843" s="194"/>
      <c r="X843" s="143"/>
      <c r="Y843" s="143"/>
      <c r="Z843" s="143"/>
      <c r="AA843" s="143"/>
      <c r="AB843" s="143"/>
      <c r="AC843" s="143"/>
      <c r="AD843" s="143"/>
      <c r="AE843" s="143"/>
      <c r="AF843" s="143"/>
      <c r="AG843" s="143"/>
      <c r="AH843" s="143"/>
      <c r="AI843" s="143"/>
      <c r="AJ843" s="143"/>
      <c r="AK843" s="143"/>
      <c r="AL843" s="143"/>
      <c r="AM843" s="143"/>
      <c r="AN843" s="143"/>
      <c r="AO843" s="143"/>
      <c r="AP843" s="194"/>
      <c r="AQ843" s="188"/>
      <c r="AR843" s="188"/>
      <c r="AS843" s="143"/>
      <c r="AT843" s="143"/>
      <c r="AU843" s="143"/>
      <c r="AV843" s="143"/>
      <c r="AW843" s="188"/>
      <c r="AX843" s="111"/>
      <c r="AY843" s="194"/>
      <c r="AZ843" s="143"/>
      <c r="BA843" s="143"/>
      <c r="BB843" s="143"/>
      <c r="BC843" s="143"/>
      <c r="BD843" s="143"/>
      <c r="BE843" s="194"/>
      <c r="BF843" s="143"/>
      <c r="BG843" s="143"/>
      <c r="BH843" s="143"/>
      <c r="BI843" s="111"/>
      <c r="BJ843" s="143"/>
      <c r="BK843" s="143"/>
      <c r="BL843" s="143"/>
      <c r="BM843" s="143"/>
      <c r="BN843" s="143"/>
      <c r="BO843" s="143"/>
      <c r="BP843" s="143"/>
      <c r="BQ843" s="143"/>
      <c r="BR843" s="143"/>
      <c r="BS843" s="143"/>
      <c r="BT843" s="143"/>
      <c r="BU843" s="135">
        <f>VLOOKUP(D843,EXPLORACION!$A$2:$P$529,15,FALSE)</f>
        <v>4961594.6151000001</v>
      </c>
      <c r="BV843" s="135">
        <f>VLOOKUP(D843,EXPLORACION!$A$2:$P$529,16,FALSE)</f>
        <v>2170889.5361000001</v>
      </c>
    </row>
    <row r="844" spans="1:74" s="123" customFormat="1" hidden="1">
      <c r="A844" s="130" t="str">
        <f t="shared" si="185"/>
        <v>SCE26P4E4M8.25</v>
      </c>
      <c r="B844" s="130" t="str">
        <f t="shared" si="186"/>
        <v>SCE26P4E6.5</v>
      </c>
      <c r="C844" s="130" t="str">
        <f t="shared" si="187"/>
        <v>SCE26P4M8.25</v>
      </c>
      <c r="D844" s="130" t="str">
        <f t="shared" si="188"/>
        <v>SCE26P4</v>
      </c>
      <c r="E844" s="130" t="str">
        <f t="shared" si="189"/>
        <v>SCE26</v>
      </c>
      <c r="F844" s="111" t="s">
        <v>1363</v>
      </c>
      <c r="G844" s="111">
        <v>26</v>
      </c>
      <c r="H844" s="111">
        <v>4</v>
      </c>
      <c r="I844" s="111" t="s">
        <v>8</v>
      </c>
      <c r="J844" s="111">
        <v>4</v>
      </c>
      <c r="K844" s="111">
        <f t="shared" si="192"/>
        <v>8</v>
      </c>
      <c r="L844" s="111" t="s">
        <v>221</v>
      </c>
      <c r="M844" s="137">
        <f t="shared" si="191"/>
        <v>8</v>
      </c>
      <c r="N844" s="133">
        <v>8.5</v>
      </c>
      <c r="O844" s="137">
        <f t="shared" si="190"/>
        <v>8.25</v>
      </c>
      <c r="P844" s="141"/>
      <c r="Q844" s="237">
        <v>35</v>
      </c>
      <c r="R844" s="111"/>
      <c r="S844" s="111"/>
      <c r="T844" s="111"/>
      <c r="U844" s="188"/>
      <c r="V844" s="143"/>
      <c r="W844" s="194"/>
      <c r="X844" s="143"/>
      <c r="Y844" s="143"/>
      <c r="Z844" s="143"/>
      <c r="AA844" s="143"/>
      <c r="AB844" s="143"/>
      <c r="AC844" s="143"/>
      <c r="AD844" s="143"/>
      <c r="AE844" s="143"/>
      <c r="AF844" s="143"/>
      <c r="AG844" s="143"/>
      <c r="AH844" s="143"/>
      <c r="AI844" s="143"/>
      <c r="AJ844" s="143"/>
      <c r="AK844" s="143"/>
      <c r="AL844" s="143"/>
      <c r="AM844" s="143"/>
      <c r="AN844" s="143"/>
      <c r="AO844" s="143"/>
      <c r="AP844" s="194"/>
      <c r="AQ844" s="188"/>
      <c r="AR844" s="188"/>
      <c r="AS844" s="143"/>
      <c r="AT844" s="143"/>
      <c r="AU844" s="143"/>
      <c r="AV844" s="143"/>
      <c r="AW844" s="188">
        <v>1.5</v>
      </c>
      <c r="AX844" s="111"/>
      <c r="AY844" s="194"/>
      <c r="AZ844" s="143"/>
      <c r="BA844" s="143"/>
      <c r="BB844" s="143"/>
      <c r="BC844" s="143"/>
      <c r="BD844" s="143"/>
      <c r="BE844" s="194"/>
      <c r="BF844" s="143"/>
      <c r="BG844" s="143"/>
      <c r="BH844" s="143"/>
      <c r="BI844" s="111"/>
      <c r="BJ844" s="143"/>
      <c r="BK844" s="143"/>
      <c r="BL844" s="143"/>
      <c r="BM844" s="143"/>
      <c r="BN844" s="143"/>
      <c r="BO844" s="143"/>
      <c r="BP844" s="143"/>
      <c r="BQ844" s="143"/>
      <c r="BR844" s="143"/>
      <c r="BS844" s="143"/>
      <c r="BT844" s="143"/>
      <c r="BU844" s="135">
        <f>VLOOKUP(D844,EXPLORACION!$A$2:$P$529,15,FALSE)</f>
        <v>4961594.6151000001</v>
      </c>
      <c r="BV844" s="135">
        <f>VLOOKUP(D844,EXPLORACION!$A$2:$P$529,16,FALSE)</f>
        <v>2170889.5361000001</v>
      </c>
    </row>
    <row r="845" spans="1:74" s="123" customFormat="1" hidden="1">
      <c r="A845" s="130" t="str">
        <f t="shared" si="185"/>
        <v>SCE26P4E4M8.75</v>
      </c>
      <c r="B845" s="130" t="str">
        <f t="shared" si="186"/>
        <v>SCE26P4E8</v>
      </c>
      <c r="C845" s="130" t="str">
        <f t="shared" si="187"/>
        <v>SCE26P4M8.75</v>
      </c>
      <c r="D845" s="130" t="str">
        <f t="shared" si="188"/>
        <v>SCE26P4</v>
      </c>
      <c r="E845" s="130" t="str">
        <f t="shared" si="189"/>
        <v>SCE26</v>
      </c>
      <c r="F845" s="111" t="s">
        <v>1363</v>
      </c>
      <c r="G845" s="111">
        <v>26</v>
      </c>
      <c r="H845" s="111">
        <v>4</v>
      </c>
      <c r="I845" s="111" t="s">
        <v>8</v>
      </c>
      <c r="J845" s="111">
        <v>4</v>
      </c>
      <c r="K845" s="111">
        <f t="shared" si="192"/>
        <v>9</v>
      </c>
      <c r="L845" s="111" t="s">
        <v>512</v>
      </c>
      <c r="M845" s="137">
        <f t="shared" si="191"/>
        <v>8.5</v>
      </c>
      <c r="N845" s="133">
        <v>9</v>
      </c>
      <c r="O845" s="137">
        <f t="shared" si="190"/>
        <v>8.75</v>
      </c>
      <c r="P845" s="141"/>
      <c r="Q845" s="237">
        <v>24</v>
      </c>
      <c r="R845" s="111"/>
      <c r="S845" s="111"/>
      <c r="T845" s="111"/>
      <c r="U845" s="188"/>
      <c r="V845" s="143"/>
      <c r="W845" s="194"/>
      <c r="X845" s="143"/>
      <c r="Y845" s="143"/>
      <c r="Z845" s="143"/>
      <c r="AA845" s="143"/>
      <c r="AB845" s="143"/>
      <c r="AC845" s="143"/>
      <c r="AD845" s="143"/>
      <c r="AE845" s="143"/>
      <c r="AF845" s="143"/>
      <c r="AG845" s="143"/>
      <c r="AH845" s="143"/>
      <c r="AI845" s="143"/>
      <c r="AJ845" s="143"/>
      <c r="AK845" s="143"/>
      <c r="AL845" s="143"/>
      <c r="AM845" s="143"/>
      <c r="AN845" s="143"/>
      <c r="AO845" s="143"/>
      <c r="AP845" s="194"/>
      <c r="AQ845" s="188"/>
      <c r="AR845" s="188"/>
      <c r="AS845" s="143"/>
      <c r="AT845" s="143"/>
      <c r="AU845" s="143"/>
      <c r="AV845" s="143"/>
      <c r="AW845" s="188">
        <v>2.4500000000000002</v>
      </c>
      <c r="AX845" s="111"/>
      <c r="AY845" s="194"/>
      <c r="AZ845" s="143"/>
      <c r="BA845" s="143"/>
      <c r="BB845" s="143"/>
      <c r="BC845" s="143"/>
      <c r="BD845" s="143"/>
      <c r="BE845" s="194"/>
      <c r="BF845" s="143"/>
      <c r="BG845" s="143"/>
      <c r="BH845" s="143"/>
      <c r="BI845" s="111"/>
      <c r="BJ845" s="143"/>
      <c r="BK845" s="143"/>
      <c r="BL845" s="143"/>
      <c r="BM845" s="143"/>
      <c r="BN845" s="143"/>
      <c r="BO845" s="143"/>
      <c r="BP845" s="143"/>
      <c r="BQ845" s="143"/>
      <c r="BR845" s="143"/>
      <c r="BS845" s="143"/>
      <c r="BT845" s="143"/>
      <c r="BU845" s="135">
        <f>VLOOKUP(D845,EXPLORACION!$A$2:$P$529,15,FALSE)</f>
        <v>4961594.6151000001</v>
      </c>
      <c r="BV845" s="135">
        <f>VLOOKUP(D845,EXPLORACION!$A$2:$P$529,16,FALSE)</f>
        <v>2170889.5361000001</v>
      </c>
    </row>
    <row r="846" spans="1:74" s="123" customFormat="1" hidden="1">
      <c r="A846" s="130" t="str">
        <f t="shared" si="185"/>
        <v>SCE26P4E4M9.75</v>
      </c>
      <c r="B846" s="130" t="str">
        <f t="shared" si="186"/>
        <v>SCE26P4E8.5</v>
      </c>
      <c r="C846" s="130" t="str">
        <f t="shared" si="187"/>
        <v>SCE26P4M9.75</v>
      </c>
      <c r="D846" s="130" t="str">
        <f t="shared" si="188"/>
        <v>SCE26P4</v>
      </c>
      <c r="E846" s="130" t="str">
        <f t="shared" si="189"/>
        <v>SCE26</v>
      </c>
      <c r="F846" s="111" t="s">
        <v>1363</v>
      </c>
      <c r="G846" s="111">
        <v>26</v>
      </c>
      <c r="H846" s="111">
        <v>4</v>
      </c>
      <c r="I846" s="111" t="s">
        <v>8</v>
      </c>
      <c r="J846" s="111">
        <v>4</v>
      </c>
      <c r="K846" s="111">
        <f t="shared" si="192"/>
        <v>10</v>
      </c>
      <c r="L846" s="111" t="s">
        <v>221</v>
      </c>
      <c r="M846" s="137">
        <f t="shared" si="191"/>
        <v>9.5</v>
      </c>
      <c r="N846" s="133">
        <v>10</v>
      </c>
      <c r="O846" s="137">
        <f t="shared" si="190"/>
        <v>9.75</v>
      </c>
      <c r="P846" s="141"/>
      <c r="Q846" s="237">
        <v>28</v>
      </c>
      <c r="R846" s="111"/>
      <c r="S846" s="111"/>
      <c r="T846" s="111"/>
      <c r="U846" s="188"/>
      <c r="V846" s="143"/>
      <c r="W846" s="194"/>
      <c r="X846" s="143"/>
      <c r="Y846" s="143"/>
      <c r="Z846" s="143"/>
      <c r="AA846" s="143"/>
      <c r="AB846" s="143"/>
      <c r="AC846" s="143"/>
      <c r="AD846" s="143"/>
      <c r="AE846" s="143"/>
      <c r="AF846" s="143"/>
      <c r="AG846" s="143"/>
      <c r="AH846" s="143"/>
      <c r="AI846" s="143"/>
      <c r="AJ846" s="143"/>
      <c r="AK846" s="143"/>
      <c r="AL846" s="143"/>
      <c r="AM846" s="143"/>
      <c r="AN846" s="143"/>
      <c r="AO846" s="143"/>
      <c r="AP846" s="194"/>
      <c r="AQ846" s="188"/>
      <c r="AR846" s="188"/>
      <c r="AS846" s="143"/>
      <c r="AT846" s="143"/>
      <c r="AU846" s="143"/>
      <c r="AV846" s="143"/>
      <c r="AW846" s="188">
        <v>3.75</v>
      </c>
      <c r="AX846" s="111"/>
      <c r="AY846" s="194"/>
      <c r="AZ846" s="143"/>
      <c r="BA846" s="143"/>
      <c r="BB846" s="143"/>
      <c r="BC846" s="143"/>
      <c r="BD846" s="143"/>
      <c r="BE846" s="194"/>
      <c r="BF846" s="143"/>
      <c r="BG846" s="143"/>
      <c r="BH846" s="143"/>
      <c r="BI846" s="111"/>
      <c r="BJ846" s="143"/>
      <c r="BK846" s="143"/>
      <c r="BL846" s="143"/>
      <c r="BM846" s="143"/>
      <c r="BN846" s="143"/>
      <c r="BO846" s="143"/>
      <c r="BP846" s="143"/>
      <c r="BQ846" s="143"/>
      <c r="BR846" s="143"/>
      <c r="BS846" s="143"/>
      <c r="BT846" s="143"/>
      <c r="BU846" s="135">
        <f>VLOOKUP(D846,EXPLORACION!$A$2:$P$529,15,FALSE)</f>
        <v>4961594.6151000001</v>
      </c>
      <c r="BV846" s="135">
        <f>VLOOKUP(D846,EXPLORACION!$A$2:$P$529,16,FALSE)</f>
        <v>2170889.5361000001</v>
      </c>
    </row>
    <row r="847" spans="1:74" s="123" customFormat="1" hidden="1">
      <c r="A847" s="130" t="str">
        <f t="shared" si="185"/>
        <v>SCE26P4E4M11.25</v>
      </c>
      <c r="B847" s="130" t="str">
        <f t="shared" si="186"/>
        <v>SCE26P4E9.5</v>
      </c>
      <c r="C847" s="130" t="str">
        <f t="shared" si="187"/>
        <v>SCE26P4M11.25</v>
      </c>
      <c r="D847" s="130" t="str">
        <f t="shared" si="188"/>
        <v>SCE26P4</v>
      </c>
      <c r="E847" s="130" t="str">
        <f t="shared" si="189"/>
        <v>SCE26</v>
      </c>
      <c r="F847" s="111" t="s">
        <v>1363</v>
      </c>
      <c r="G847" s="111">
        <v>26</v>
      </c>
      <c r="H847" s="111">
        <v>4</v>
      </c>
      <c r="I847" s="111" t="s">
        <v>8</v>
      </c>
      <c r="J847" s="111">
        <v>4</v>
      </c>
      <c r="K847" s="111">
        <f t="shared" si="192"/>
        <v>11</v>
      </c>
      <c r="L847" s="111" t="s">
        <v>512</v>
      </c>
      <c r="M847" s="137">
        <f t="shared" si="191"/>
        <v>11</v>
      </c>
      <c r="N847" s="133">
        <v>11.5</v>
      </c>
      <c r="O847" s="137">
        <f t="shared" si="190"/>
        <v>11.25</v>
      </c>
      <c r="P847" s="141"/>
      <c r="Q847" s="237"/>
      <c r="R847" s="111"/>
      <c r="S847" s="111"/>
      <c r="T847" s="111"/>
      <c r="U847" s="188"/>
      <c r="V847" s="143"/>
      <c r="W847" s="194"/>
      <c r="X847" s="143"/>
      <c r="Y847" s="143"/>
      <c r="Z847" s="143"/>
      <c r="AA847" s="143"/>
      <c r="AB847" s="143"/>
      <c r="AC847" s="143"/>
      <c r="AD847" s="143"/>
      <c r="AE847" s="143"/>
      <c r="AF847" s="143"/>
      <c r="AG847" s="143"/>
      <c r="AH847" s="143"/>
      <c r="AI847" s="143"/>
      <c r="AJ847" s="143"/>
      <c r="AK847" s="143"/>
      <c r="AL847" s="143"/>
      <c r="AM847" s="143"/>
      <c r="AN847" s="143"/>
      <c r="AO847" s="143"/>
      <c r="AP847" s="194"/>
      <c r="AQ847" s="188"/>
      <c r="AR847" s="188"/>
      <c r="AS847" s="143"/>
      <c r="AT847" s="143"/>
      <c r="AU847" s="143"/>
      <c r="AV847" s="143"/>
      <c r="AW847" s="188"/>
      <c r="AX847" s="111"/>
      <c r="AY847" s="194"/>
      <c r="AZ847" s="143"/>
      <c r="BA847" s="143"/>
      <c r="BB847" s="143"/>
      <c r="BC847" s="143"/>
      <c r="BD847" s="143"/>
      <c r="BE847" s="194"/>
      <c r="BF847" s="143"/>
      <c r="BG847" s="143"/>
      <c r="BH847" s="143"/>
      <c r="BI847" s="111"/>
      <c r="BJ847" s="143"/>
      <c r="BK847" s="143"/>
      <c r="BL847" s="143"/>
      <c r="BM847" s="143"/>
      <c r="BN847" s="143"/>
      <c r="BO847" s="143"/>
      <c r="BP847" s="143"/>
      <c r="BQ847" s="143"/>
      <c r="BR847" s="143"/>
      <c r="BS847" s="143"/>
      <c r="BT847" s="143"/>
      <c r="BU847" s="135">
        <f>VLOOKUP(D847,EXPLORACION!$A$2:$P$529,15,FALSE)</f>
        <v>4961594.6151000001</v>
      </c>
      <c r="BV847" s="135">
        <f>VLOOKUP(D847,EXPLORACION!$A$2:$P$529,16,FALSE)</f>
        <v>2170889.5361000001</v>
      </c>
    </row>
    <row r="848" spans="1:74" s="123" customFormat="1" hidden="1">
      <c r="A848" s="130" t="str">
        <f t="shared" si="185"/>
        <v>SCE26P4E4M11.75</v>
      </c>
      <c r="B848" s="130" t="str">
        <f t="shared" si="186"/>
        <v>SCE26P4E11</v>
      </c>
      <c r="C848" s="130" t="str">
        <f t="shared" si="187"/>
        <v>SCE26P4M11.75</v>
      </c>
      <c r="D848" s="130" t="str">
        <f t="shared" si="188"/>
        <v>SCE26P4</v>
      </c>
      <c r="E848" s="130" t="str">
        <f t="shared" si="189"/>
        <v>SCE26</v>
      </c>
      <c r="F848" s="111" t="s">
        <v>1363</v>
      </c>
      <c r="G848" s="111">
        <v>26</v>
      </c>
      <c r="H848" s="111">
        <v>4</v>
      </c>
      <c r="I848" s="111" t="s">
        <v>8</v>
      </c>
      <c r="J848" s="111">
        <v>4</v>
      </c>
      <c r="K848" s="111">
        <f t="shared" si="192"/>
        <v>12</v>
      </c>
      <c r="L848" s="111" t="s">
        <v>221</v>
      </c>
      <c r="M848" s="137">
        <f t="shared" si="191"/>
        <v>11.5</v>
      </c>
      <c r="N848" s="133">
        <v>12</v>
      </c>
      <c r="O848" s="137">
        <f t="shared" si="190"/>
        <v>11.75</v>
      </c>
      <c r="P848" s="141"/>
      <c r="Q848" s="237"/>
      <c r="R848" s="111"/>
      <c r="S848" s="111"/>
      <c r="T848" s="111"/>
      <c r="U848" s="188"/>
      <c r="V848" s="143"/>
      <c r="W848" s="194"/>
      <c r="X848" s="143"/>
      <c r="Y848" s="143"/>
      <c r="Z848" s="143"/>
      <c r="AA848" s="143"/>
      <c r="AB848" s="143"/>
      <c r="AC848" s="143"/>
      <c r="AD848" s="143"/>
      <c r="AE848" s="143"/>
      <c r="AF848" s="143"/>
      <c r="AG848" s="143"/>
      <c r="AH848" s="143"/>
      <c r="AI848" s="143"/>
      <c r="AJ848" s="143"/>
      <c r="AK848" s="143"/>
      <c r="AL848" s="143"/>
      <c r="AM848" s="143"/>
      <c r="AN848" s="143"/>
      <c r="AO848" s="143"/>
      <c r="AP848" s="194"/>
      <c r="AQ848" s="188"/>
      <c r="AR848" s="188"/>
      <c r="AS848" s="143"/>
      <c r="AT848" s="143"/>
      <c r="AU848" s="143"/>
      <c r="AV848" s="143"/>
      <c r="AW848" s="188"/>
      <c r="AX848" s="111"/>
      <c r="AY848" s="194"/>
      <c r="AZ848" s="143"/>
      <c r="BA848" s="143"/>
      <c r="BB848" s="143"/>
      <c r="BC848" s="143"/>
      <c r="BD848" s="143"/>
      <c r="BE848" s="194"/>
      <c r="BF848" s="143"/>
      <c r="BG848" s="143"/>
      <c r="BH848" s="143"/>
      <c r="BI848" s="111"/>
      <c r="BJ848" s="143"/>
      <c r="BK848" s="143"/>
      <c r="BL848" s="143"/>
      <c r="BM848" s="143"/>
      <c r="BN848" s="143"/>
      <c r="BO848" s="143"/>
      <c r="BP848" s="143"/>
      <c r="BQ848" s="143"/>
      <c r="BR848" s="143"/>
      <c r="BS848" s="143"/>
      <c r="BT848" s="143"/>
      <c r="BU848" s="135">
        <f>VLOOKUP(D848,EXPLORACION!$A$2:$P$529,15,FALSE)</f>
        <v>4961594.6151000001</v>
      </c>
      <c r="BV848" s="135">
        <f>VLOOKUP(D848,EXPLORACION!$A$2:$P$529,16,FALSE)</f>
        <v>2170889.5361000001</v>
      </c>
    </row>
    <row r="849" spans="1:74" s="123" customFormat="1" hidden="1">
      <c r="A849" s="130" t="str">
        <f t="shared" si="185"/>
        <v>SCE26P4E4M14.25</v>
      </c>
      <c r="B849" s="130" t="str">
        <f t="shared" si="186"/>
        <v>SCE26P4E11.5</v>
      </c>
      <c r="C849" s="130" t="str">
        <f t="shared" si="187"/>
        <v>SCE26P4M14.25</v>
      </c>
      <c r="D849" s="130" t="str">
        <f t="shared" si="188"/>
        <v>SCE26P4</v>
      </c>
      <c r="E849" s="130" t="str">
        <f t="shared" si="189"/>
        <v>SCE26</v>
      </c>
      <c r="F849" s="111" t="s">
        <v>1363</v>
      </c>
      <c r="G849" s="111">
        <v>26</v>
      </c>
      <c r="H849" s="111">
        <v>4</v>
      </c>
      <c r="I849" s="111" t="s">
        <v>8</v>
      </c>
      <c r="J849" s="111">
        <v>4</v>
      </c>
      <c r="K849" s="111">
        <f t="shared" si="192"/>
        <v>13</v>
      </c>
      <c r="L849" s="111" t="s">
        <v>221</v>
      </c>
      <c r="M849" s="137">
        <f t="shared" si="191"/>
        <v>14</v>
      </c>
      <c r="N849" s="133">
        <v>14.5</v>
      </c>
      <c r="O849" s="137">
        <f t="shared" si="190"/>
        <v>14.25</v>
      </c>
      <c r="P849" s="141"/>
      <c r="Q849" s="237"/>
      <c r="R849" s="111"/>
      <c r="S849" s="111"/>
      <c r="T849" s="111"/>
      <c r="U849" s="188"/>
      <c r="V849" s="143"/>
      <c r="W849" s="194"/>
      <c r="X849" s="143"/>
      <c r="Y849" s="143"/>
      <c r="Z849" s="143"/>
      <c r="AA849" s="143"/>
      <c r="AB849" s="143"/>
      <c r="AC849" s="143"/>
      <c r="AD849" s="143"/>
      <c r="AE849" s="143"/>
      <c r="AF849" s="143"/>
      <c r="AG849" s="143"/>
      <c r="AH849" s="143"/>
      <c r="AI849" s="143"/>
      <c r="AJ849" s="143"/>
      <c r="AK849" s="143"/>
      <c r="AL849" s="143"/>
      <c r="AM849" s="143"/>
      <c r="AN849" s="143"/>
      <c r="AO849" s="143"/>
      <c r="AP849" s="194"/>
      <c r="AQ849" s="188"/>
      <c r="AR849" s="188"/>
      <c r="AS849" s="143"/>
      <c r="AT849" s="143"/>
      <c r="AU849" s="143"/>
      <c r="AV849" s="143"/>
      <c r="AW849" s="188"/>
      <c r="AX849" s="111"/>
      <c r="AY849" s="194"/>
      <c r="AZ849" s="143"/>
      <c r="BA849" s="143"/>
      <c r="BB849" s="143"/>
      <c r="BC849" s="143"/>
      <c r="BD849" s="143"/>
      <c r="BE849" s="194"/>
      <c r="BF849" s="143"/>
      <c r="BG849" s="143"/>
      <c r="BH849" s="143"/>
      <c r="BI849" s="111"/>
      <c r="BJ849" s="143"/>
      <c r="BK849" s="143"/>
      <c r="BL849" s="143"/>
      <c r="BM849" s="143"/>
      <c r="BN849" s="143"/>
      <c r="BO849" s="143"/>
      <c r="BP849" s="143"/>
      <c r="BQ849" s="143"/>
      <c r="BR849" s="143"/>
      <c r="BS849" s="143"/>
      <c r="BT849" s="143"/>
      <c r="BU849" s="135">
        <f>VLOOKUP(D849,EXPLORACION!$A$2:$P$529,15,FALSE)</f>
        <v>4961594.6151000001</v>
      </c>
      <c r="BV849" s="135">
        <f>VLOOKUP(D849,EXPLORACION!$A$2:$P$529,16,FALSE)</f>
        <v>2170889.5361000001</v>
      </c>
    </row>
    <row r="850" spans="1:74" s="123" customFormat="1" hidden="1">
      <c r="A850" s="130" t="str">
        <f t="shared" si="185"/>
        <v>SCE26P4E4M13.75</v>
      </c>
      <c r="B850" s="130" t="str">
        <f t="shared" si="186"/>
        <v>SCE26P4E14</v>
      </c>
      <c r="C850" s="130" t="str">
        <f t="shared" si="187"/>
        <v>SCE26P4M13.75</v>
      </c>
      <c r="D850" s="130" t="str">
        <f t="shared" si="188"/>
        <v>SCE26P4</v>
      </c>
      <c r="E850" s="130" t="str">
        <f t="shared" si="189"/>
        <v>SCE26</v>
      </c>
      <c r="F850" s="111" t="s">
        <v>1363</v>
      </c>
      <c r="G850" s="111">
        <v>26</v>
      </c>
      <c r="H850" s="111">
        <v>4</v>
      </c>
      <c r="I850" s="111" t="s">
        <v>8</v>
      </c>
      <c r="J850" s="111">
        <v>4</v>
      </c>
      <c r="K850" s="111">
        <f t="shared" si="192"/>
        <v>14</v>
      </c>
      <c r="L850" s="111" t="s">
        <v>221</v>
      </c>
      <c r="M850" s="137">
        <f t="shared" si="191"/>
        <v>13.5</v>
      </c>
      <c r="N850" s="133">
        <v>14</v>
      </c>
      <c r="O850" s="137">
        <f t="shared" si="190"/>
        <v>13.75</v>
      </c>
      <c r="P850" s="141"/>
      <c r="Q850" s="237">
        <v>27</v>
      </c>
      <c r="R850" s="111"/>
      <c r="S850" s="111"/>
      <c r="T850" s="111"/>
      <c r="U850" s="188"/>
      <c r="V850" s="143"/>
      <c r="W850" s="194"/>
      <c r="X850" s="143"/>
      <c r="Y850" s="143"/>
      <c r="Z850" s="143"/>
      <c r="AA850" s="143"/>
      <c r="AB850" s="143"/>
      <c r="AC850" s="143"/>
      <c r="AD850" s="143"/>
      <c r="AE850" s="143"/>
      <c r="AF850" s="143"/>
      <c r="AG850" s="143"/>
      <c r="AH850" s="143"/>
      <c r="AI850" s="143"/>
      <c r="AJ850" s="143"/>
      <c r="AK850" s="143"/>
      <c r="AL850" s="143"/>
      <c r="AM850" s="143"/>
      <c r="AN850" s="143"/>
      <c r="AO850" s="143"/>
      <c r="AP850" s="194"/>
      <c r="AQ850" s="188"/>
      <c r="AR850" s="188"/>
      <c r="AS850" s="143"/>
      <c r="AT850" s="143"/>
      <c r="AU850" s="143"/>
      <c r="AV850" s="143"/>
      <c r="AW850" s="188">
        <v>2.75</v>
      </c>
      <c r="AX850" s="111"/>
      <c r="AY850" s="194"/>
      <c r="AZ850" s="143"/>
      <c r="BA850" s="143"/>
      <c r="BB850" s="143"/>
      <c r="BC850" s="143"/>
      <c r="BD850" s="143"/>
      <c r="BE850" s="194"/>
      <c r="BF850" s="143"/>
      <c r="BG850" s="143"/>
      <c r="BH850" s="143"/>
      <c r="BI850" s="111"/>
      <c r="BJ850" s="143"/>
      <c r="BK850" s="143"/>
      <c r="BL850" s="143"/>
      <c r="BM850" s="143"/>
      <c r="BN850" s="143"/>
      <c r="BO850" s="143"/>
      <c r="BP850" s="143"/>
      <c r="BQ850" s="143"/>
      <c r="BR850" s="143"/>
      <c r="BS850" s="143"/>
      <c r="BT850" s="143"/>
      <c r="BU850" s="135">
        <f>VLOOKUP(D850,EXPLORACION!$A$2:$P$529,15,FALSE)</f>
        <v>4961594.6151000001</v>
      </c>
      <c r="BV850" s="135">
        <f>VLOOKUP(D850,EXPLORACION!$A$2:$P$529,16,FALSE)</f>
        <v>2170889.5361000001</v>
      </c>
    </row>
    <row r="851" spans="1:74" s="123" customFormat="1" hidden="1">
      <c r="A851" s="130" t="str">
        <f t="shared" si="185"/>
        <v>SCE26P4E5M15.5</v>
      </c>
      <c r="B851" s="130" t="str">
        <f t="shared" si="186"/>
        <v>SCE26P4E13.5</v>
      </c>
      <c r="C851" s="130" t="str">
        <f t="shared" si="187"/>
        <v>SCE26P4M15.5</v>
      </c>
      <c r="D851" s="130" t="str">
        <f t="shared" si="188"/>
        <v>SCE26P4</v>
      </c>
      <c r="E851" s="130" t="str">
        <f t="shared" si="189"/>
        <v>SCE26</v>
      </c>
      <c r="F851" s="111" t="s">
        <v>1363</v>
      </c>
      <c r="G851" s="111">
        <v>26</v>
      </c>
      <c r="H851" s="111">
        <v>4</v>
      </c>
      <c r="I851" s="111" t="s">
        <v>8</v>
      </c>
      <c r="J851" s="111">
        <v>5</v>
      </c>
      <c r="K851" s="111">
        <f t="shared" si="192"/>
        <v>15</v>
      </c>
      <c r="L851" s="111" t="s">
        <v>221</v>
      </c>
      <c r="M851" s="137">
        <v>14.5</v>
      </c>
      <c r="N851" s="133">
        <v>16.5</v>
      </c>
      <c r="O851" s="137">
        <f t="shared" si="190"/>
        <v>15.5</v>
      </c>
      <c r="P851" s="141"/>
      <c r="Q851" s="237">
        <v>24</v>
      </c>
      <c r="R851" s="111"/>
      <c r="S851" s="111"/>
      <c r="T851" s="111"/>
      <c r="U851" s="188"/>
      <c r="V851" s="143"/>
      <c r="W851" s="194"/>
      <c r="X851" s="143"/>
      <c r="Y851" s="143"/>
      <c r="Z851" s="143"/>
      <c r="AA851" s="143"/>
      <c r="AB851" s="143"/>
      <c r="AC851" s="143"/>
      <c r="AD851" s="143"/>
      <c r="AE851" s="143"/>
      <c r="AF851" s="143"/>
      <c r="AG851" s="143"/>
      <c r="AH851" s="143"/>
      <c r="AI851" s="143"/>
      <c r="AJ851" s="143"/>
      <c r="AK851" s="143"/>
      <c r="AL851" s="143"/>
      <c r="AM851" s="143"/>
      <c r="AN851" s="143"/>
      <c r="AO851" s="143"/>
      <c r="AP851" s="194"/>
      <c r="AQ851" s="188"/>
      <c r="AR851" s="188"/>
      <c r="AS851" s="143"/>
      <c r="AT851" s="143"/>
      <c r="AU851" s="143"/>
      <c r="AV851" s="143"/>
      <c r="AW851" s="188">
        <v>2.63</v>
      </c>
      <c r="AX851" s="111"/>
      <c r="AY851" s="194"/>
      <c r="AZ851" s="143"/>
      <c r="BA851" s="143"/>
      <c r="BB851" s="143"/>
      <c r="BC851" s="143"/>
      <c r="BD851" s="143"/>
      <c r="BE851" s="194"/>
      <c r="BF851" s="143"/>
      <c r="BG851" s="143"/>
      <c r="BH851" s="143"/>
      <c r="BI851" s="111"/>
      <c r="BJ851" s="143"/>
      <c r="BK851" s="143"/>
      <c r="BL851" s="143"/>
      <c r="BM851" s="143"/>
      <c r="BN851" s="143"/>
      <c r="BO851" s="143"/>
      <c r="BP851" s="143"/>
      <c r="BQ851" s="143"/>
      <c r="BR851" s="143"/>
      <c r="BS851" s="143"/>
      <c r="BT851" s="143"/>
      <c r="BU851" s="135">
        <f>VLOOKUP(D851,EXPLORACION!$A$2:$P$529,15,FALSE)</f>
        <v>4961594.6151000001</v>
      </c>
      <c r="BV851" s="135">
        <f>VLOOKUP(D851,EXPLORACION!$A$2:$P$529,16,FALSE)</f>
        <v>2170889.5361000001</v>
      </c>
    </row>
    <row r="852" spans="1:74" s="123" customFormat="1" hidden="1">
      <c r="A852" s="130" t="str">
        <f t="shared" si="185"/>
        <v>SCE26P4E5M16</v>
      </c>
      <c r="B852" s="130" t="str">
        <f t="shared" si="186"/>
        <v>SCE26P4E14.5</v>
      </c>
      <c r="C852" s="130" t="str">
        <f t="shared" si="187"/>
        <v>SCE26P4M16</v>
      </c>
      <c r="D852" s="130" t="str">
        <f t="shared" si="188"/>
        <v>SCE26P4</v>
      </c>
      <c r="E852" s="130" t="str">
        <f t="shared" si="189"/>
        <v>SCE26</v>
      </c>
      <c r="F852" s="111" t="s">
        <v>1363</v>
      </c>
      <c r="G852" s="111">
        <v>26</v>
      </c>
      <c r="H852" s="111">
        <v>4</v>
      </c>
      <c r="I852" s="111" t="s">
        <v>8</v>
      </c>
      <c r="J852" s="111">
        <v>5</v>
      </c>
      <c r="K852" s="111">
        <f t="shared" si="192"/>
        <v>16</v>
      </c>
      <c r="L852" s="111" t="s">
        <v>512</v>
      </c>
      <c r="M852" s="137">
        <v>16</v>
      </c>
      <c r="N852" s="133">
        <v>16</v>
      </c>
      <c r="O852" s="137">
        <f t="shared" si="190"/>
        <v>16</v>
      </c>
      <c r="P852" s="141"/>
      <c r="Q852" s="237">
        <v>27</v>
      </c>
      <c r="R852" s="111"/>
      <c r="S852" s="111"/>
      <c r="T852" s="111"/>
      <c r="U852" s="188"/>
      <c r="V852" s="143"/>
      <c r="W852" s="194"/>
      <c r="X852" s="143"/>
      <c r="Y852" s="143"/>
      <c r="Z852" s="143"/>
      <c r="AA852" s="143"/>
      <c r="AB852" s="143"/>
      <c r="AC852" s="143"/>
      <c r="AD852" s="143"/>
      <c r="AE852" s="143"/>
      <c r="AF852" s="143"/>
      <c r="AG852" s="143"/>
      <c r="AH852" s="143"/>
      <c r="AI852" s="143"/>
      <c r="AJ852" s="143"/>
      <c r="AK852" s="143"/>
      <c r="AL852" s="143"/>
      <c r="AM852" s="143"/>
      <c r="AN852" s="143"/>
      <c r="AO852" s="143"/>
      <c r="AP852" s="194"/>
      <c r="AQ852" s="188"/>
      <c r="AR852" s="188"/>
      <c r="AS852" s="143"/>
      <c r="AT852" s="143"/>
      <c r="AU852" s="143"/>
      <c r="AV852" s="143"/>
      <c r="AW852" s="188"/>
      <c r="AX852" s="111"/>
      <c r="AY852" s="194"/>
      <c r="AZ852" s="143"/>
      <c r="BA852" s="143"/>
      <c r="BB852" s="143"/>
      <c r="BC852" s="143"/>
      <c r="BD852" s="143"/>
      <c r="BE852" s="194"/>
      <c r="BF852" s="143"/>
      <c r="BG852" s="143"/>
      <c r="BH852" s="143"/>
      <c r="BI852" s="111"/>
      <c r="BJ852" s="143"/>
      <c r="BK852" s="143"/>
      <c r="BL852" s="143"/>
      <c r="BM852" s="143"/>
      <c r="BN852" s="143"/>
      <c r="BO852" s="143"/>
      <c r="BP852" s="143"/>
      <c r="BQ852" s="143"/>
      <c r="BR852" s="143"/>
      <c r="BS852" s="143"/>
      <c r="BT852" s="143"/>
      <c r="BU852" s="135">
        <f>VLOOKUP(D852,EXPLORACION!$A$2:$P$529,15,FALSE)</f>
        <v>4961594.6151000001</v>
      </c>
      <c r="BV852" s="135">
        <f>VLOOKUP(D852,EXPLORACION!$A$2:$P$529,16,FALSE)</f>
        <v>2170889.5361000001</v>
      </c>
    </row>
    <row r="853" spans="1:74" s="123" customFormat="1" hidden="1">
      <c r="A853" s="130" t="str">
        <f t="shared" si="185"/>
        <v>SCE26P4E6M17.25</v>
      </c>
      <c r="B853" s="130" t="str">
        <f t="shared" si="186"/>
        <v>SCE26P4E16</v>
      </c>
      <c r="C853" s="130" t="str">
        <f t="shared" si="187"/>
        <v>SCE26P4M17.25</v>
      </c>
      <c r="D853" s="130" t="str">
        <f t="shared" si="188"/>
        <v>SCE26P4</v>
      </c>
      <c r="E853" s="130" t="str">
        <f t="shared" si="189"/>
        <v>SCE26</v>
      </c>
      <c r="F853" s="111" t="s">
        <v>1363</v>
      </c>
      <c r="G853" s="111">
        <v>26</v>
      </c>
      <c r="H853" s="111">
        <v>4</v>
      </c>
      <c r="I853" s="111" t="s">
        <v>8</v>
      </c>
      <c r="J853" s="111">
        <v>6</v>
      </c>
      <c r="K853" s="111">
        <f t="shared" si="192"/>
        <v>17</v>
      </c>
      <c r="L853" s="111" t="s">
        <v>221</v>
      </c>
      <c r="M853" s="137">
        <f t="shared" ref="M853:M867" si="193">N853-0.5</f>
        <v>17</v>
      </c>
      <c r="N853" s="133">
        <v>17.5</v>
      </c>
      <c r="O853" s="137">
        <f t="shared" si="190"/>
        <v>17.25</v>
      </c>
      <c r="P853" s="141"/>
      <c r="Q853" s="237">
        <v>13</v>
      </c>
      <c r="R853" s="111"/>
      <c r="S853" s="111"/>
      <c r="T853" s="111"/>
      <c r="U853" s="188"/>
      <c r="V853" s="143"/>
      <c r="W853" s="194"/>
      <c r="X853" s="143"/>
      <c r="Y853" s="143"/>
      <c r="Z853" s="143"/>
      <c r="AA853" s="143"/>
      <c r="AB853" s="143"/>
      <c r="AC853" s="143"/>
      <c r="AD853" s="143"/>
      <c r="AE853" s="143"/>
      <c r="AF853" s="143"/>
      <c r="AG853" s="143"/>
      <c r="AH853" s="143"/>
      <c r="AI853" s="143"/>
      <c r="AJ853" s="143"/>
      <c r="AK853" s="143"/>
      <c r="AL853" s="143"/>
      <c r="AM853" s="143"/>
      <c r="AN853" s="143"/>
      <c r="AO853" s="143"/>
      <c r="AP853" s="194"/>
      <c r="AQ853" s="188"/>
      <c r="AR853" s="188"/>
      <c r="AS853" s="143"/>
      <c r="AT853" s="143"/>
      <c r="AU853" s="143"/>
      <c r="AV853" s="143"/>
      <c r="AW853" s="188">
        <v>8.17</v>
      </c>
      <c r="AX853" s="111"/>
      <c r="AY853" s="194"/>
      <c r="AZ853" s="143"/>
      <c r="BA853" s="143"/>
      <c r="BB853" s="143"/>
      <c r="BC853" s="143"/>
      <c r="BD853" s="143"/>
      <c r="BE853" s="194"/>
      <c r="BF853" s="143"/>
      <c r="BG853" s="143"/>
      <c r="BH853" s="143"/>
      <c r="BI853" s="111"/>
      <c r="BJ853" s="143"/>
      <c r="BK853" s="143"/>
      <c r="BL853" s="143"/>
      <c r="BM853" s="143"/>
      <c r="BN853" s="143"/>
      <c r="BO853" s="143"/>
      <c r="BP853" s="143"/>
      <c r="BQ853" s="143"/>
      <c r="BR853" s="143"/>
      <c r="BS853" s="143"/>
      <c r="BT853" s="143"/>
      <c r="BU853" s="135">
        <f>VLOOKUP(D853,EXPLORACION!$A$2:$P$529,15,FALSE)</f>
        <v>4961594.6151000001</v>
      </c>
      <c r="BV853" s="135">
        <f>VLOOKUP(D853,EXPLORACION!$A$2:$P$529,16,FALSE)</f>
        <v>2170889.5361000001</v>
      </c>
    </row>
    <row r="854" spans="1:74" s="123" customFormat="1" hidden="1">
      <c r="A854" s="130" t="str">
        <f t="shared" si="185"/>
        <v>SCE26P4E7M17.75</v>
      </c>
      <c r="B854" s="130" t="str">
        <f t="shared" si="186"/>
        <v>SCE26P4E17</v>
      </c>
      <c r="C854" s="130" t="str">
        <f t="shared" si="187"/>
        <v>SCE26P4M17.75</v>
      </c>
      <c r="D854" s="130" t="str">
        <f t="shared" si="188"/>
        <v>SCE26P4</v>
      </c>
      <c r="E854" s="130" t="str">
        <f t="shared" si="189"/>
        <v>SCE26</v>
      </c>
      <c r="F854" s="111" t="s">
        <v>1363</v>
      </c>
      <c r="G854" s="111">
        <v>26</v>
      </c>
      <c r="H854" s="111">
        <v>4</v>
      </c>
      <c r="I854" s="111" t="s">
        <v>8</v>
      </c>
      <c r="J854" s="111">
        <v>7</v>
      </c>
      <c r="K854" s="111">
        <f t="shared" si="192"/>
        <v>18</v>
      </c>
      <c r="L854" s="111" t="s">
        <v>221</v>
      </c>
      <c r="M854" s="137">
        <f t="shared" si="193"/>
        <v>17.5</v>
      </c>
      <c r="N854" s="133">
        <v>18</v>
      </c>
      <c r="O854" s="137">
        <f t="shared" si="190"/>
        <v>17.75</v>
      </c>
      <c r="P854" s="141"/>
      <c r="Q854" s="237">
        <v>10</v>
      </c>
      <c r="R854" s="111"/>
      <c r="S854" s="111"/>
      <c r="T854" s="111"/>
      <c r="U854" s="188"/>
      <c r="V854" s="143"/>
      <c r="W854" s="194"/>
      <c r="X854" s="143"/>
      <c r="Y854" s="143"/>
      <c r="Z854" s="143"/>
      <c r="AA854" s="143"/>
      <c r="AB854" s="143"/>
      <c r="AC854" s="143"/>
      <c r="AD854" s="143"/>
      <c r="AE854" s="143"/>
      <c r="AF854" s="143"/>
      <c r="AG854" s="143"/>
      <c r="AH854" s="143"/>
      <c r="AI854" s="143"/>
      <c r="AJ854" s="143"/>
      <c r="AK854" s="143"/>
      <c r="AL854" s="143"/>
      <c r="AM854" s="143"/>
      <c r="AN854" s="143"/>
      <c r="AO854" s="143"/>
      <c r="AP854" s="194"/>
      <c r="AQ854" s="188"/>
      <c r="AR854" s="188"/>
      <c r="AS854" s="143"/>
      <c r="AT854" s="143"/>
      <c r="AU854" s="143"/>
      <c r="AV854" s="143"/>
      <c r="AW854" s="188"/>
      <c r="AX854" s="111"/>
      <c r="AY854" s="194"/>
      <c r="AZ854" s="143"/>
      <c r="BA854" s="143"/>
      <c r="BB854" s="143"/>
      <c r="BC854" s="143"/>
      <c r="BD854" s="143"/>
      <c r="BE854" s="194"/>
      <c r="BF854" s="143"/>
      <c r="BG854" s="143"/>
      <c r="BH854" s="143"/>
      <c r="BI854" s="111"/>
      <c r="BJ854" s="143"/>
      <c r="BK854" s="143"/>
      <c r="BL854" s="143"/>
      <c r="BM854" s="143"/>
      <c r="BN854" s="143"/>
      <c r="BO854" s="143"/>
      <c r="BP854" s="143"/>
      <c r="BQ854" s="143"/>
      <c r="BR854" s="143"/>
      <c r="BS854" s="143"/>
      <c r="BT854" s="143"/>
      <c r="BU854" s="135">
        <f>VLOOKUP(D854,EXPLORACION!$A$2:$P$529,15,FALSE)</f>
        <v>4961594.6151000001</v>
      </c>
      <c r="BV854" s="135">
        <f>VLOOKUP(D854,EXPLORACION!$A$2:$P$529,16,FALSE)</f>
        <v>2170889.5361000001</v>
      </c>
    </row>
    <row r="855" spans="1:74" s="123" customFormat="1" hidden="1">
      <c r="A855" s="130" t="str">
        <f t="shared" si="185"/>
        <v>SCE26P4E8M20.25</v>
      </c>
      <c r="B855" s="130" t="str">
        <f t="shared" si="186"/>
        <v>SCE26P4E17.5</v>
      </c>
      <c r="C855" s="130" t="str">
        <f t="shared" si="187"/>
        <v>SCE26P4M20.25</v>
      </c>
      <c r="D855" s="130" t="str">
        <f t="shared" si="188"/>
        <v>SCE26P4</v>
      </c>
      <c r="E855" s="130" t="str">
        <f t="shared" si="189"/>
        <v>SCE26</v>
      </c>
      <c r="F855" s="111" t="s">
        <v>1363</v>
      </c>
      <c r="G855" s="111">
        <v>26</v>
      </c>
      <c r="H855" s="111">
        <v>4</v>
      </c>
      <c r="I855" s="111" t="s">
        <v>8</v>
      </c>
      <c r="J855" s="111">
        <v>8</v>
      </c>
      <c r="K855" s="111">
        <f t="shared" si="192"/>
        <v>19</v>
      </c>
      <c r="L855" s="111" t="s">
        <v>221</v>
      </c>
      <c r="M855" s="137">
        <f t="shared" si="193"/>
        <v>20</v>
      </c>
      <c r="N855" s="133">
        <v>20.5</v>
      </c>
      <c r="O855" s="137">
        <f t="shared" si="190"/>
        <v>20.25</v>
      </c>
      <c r="P855" s="141"/>
      <c r="Q855" s="237">
        <v>33</v>
      </c>
      <c r="R855" s="111"/>
      <c r="S855" s="111"/>
      <c r="T855" s="111"/>
      <c r="U855" s="188"/>
      <c r="V855" s="143"/>
      <c r="W855" s="194"/>
      <c r="X855" s="143"/>
      <c r="Y855" s="143"/>
      <c r="Z855" s="143"/>
      <c r="AA855" s="143"/>
      <c r="AB855" s="143"/>
      <c r="AC855" s="143"/>
      <c r="AD855" s="143"/>
      <c r="AE855" s="143"/>
      <c r="AF855" s="143"/>
      <c r="AG855" s="143"/>
      <c r="AH855" s="143"/>
      <c r="AI855" s="143"/>
      <c r="AJ855" s="143"/>
      <c r="AK855" s="143"/>
      <c r="AL855" s="143"/>
      <c r="AM855" s="143"/>
      <c r="AN855" s="143"/>
      <c r="AO855" s="143"/>
      <c r="AP855" s="194"/>
      <c r="AQ855" s="188"/>
      <c r="AR855" s="188"/>
      <c r="AS855" s="143"/>
      <c r="AT855" s="143"/>
      <c r="AU855" s="143"/>
      <c r="AV855" s="143"/>
      <c r="AW855" s="188">
        <v>1.87</v>
      </c>
      <c r="AX855" s="111"/>
      <c r="AY855" s="194"/>
      <c r="AZ855" s="143"/>
      <c r="BA855" s="143"/>
      <c r="BB855" s="143"/>
      <c r="BC855" s="143"/>
      <c r="BD855" s="143"/>
      <c r="BE855" s="194"/>
      <c r="BF855" s="143"/>
      <c r="BG855" s="143"/>
      <c r="BH855" s="143"/>
      <c r="BI855" s="111"/>
      <c r="BJ855" s="143"/>
      <c r="BK855" s="143"/>
      <c r="BL855" s="143"/>
      <c r="BM855" s="143"/>
      <c r="BN855" s="143"/>
      <c r="BO855" s="143"/>
      <c r="BP855" s="143"/>
      <c r="BQ855" s="143"/>
      <c r="BR855" s="143"/>
      <c r="BS855" s="143"/>
      <c r="BT855" s="143"/>
      <c r="BU855" s="135">
        <f>VLOOKUP(D855,EXPLORACION!$A$2:$P$529,15,FALSE)</f>
        <v>4961594.6151000001</v>
      </c>
      <c r="BV855" s="135">
        <f>VLOOKUP(D855,EXPLORACION!$A$2:$P$529,16,FALSE)</f>
        <v>2170889.5361000001</v>
      </c>
    </row>
    <row r="856" spans="1:74" s="123" customFormat="1" hidden="1">
      <c r="A856" s="130" t="str">
        <f t="shared" si="185"/>
        <v>SCE26P4E8M19.75</v>
      </c>
      <c r="B856" s="130" t="str">
        <f t="shared" si="186"/>
        <v>SCE26P4E20</v>
      </c>
      <c r="C856" s="130" t="str">
        <f t="shared" si="187"/>
        <v>SCE26P4M19.75</v>
      </c>
      <c r="D856" s="130" t="str">
        <f t="shared" si="188"/>
        <v>SCE26P4</v>
      </c>
      <c r="E856" s="130" t="str">
        <f t="shared" si="189"/>
        <v>SCE26</v>
      </c>
      <c r="F856" s="111" t="s">
        <v>1363</v>
      </c>
      <c r="G856" s="111">
        <v>26</v>
      </c>
      <c r="H856" s="111">
        <v>4</v>
      </c>
      <c r="I856" s="111" t="s">
        <v>8</v>
      </c>
      <c r="J856" s="111">
        <v>8</v>
      </c>
      <c r="K856" s="111">
        <f t="shared" si="192"/>
        <v>20</v>
      </c>
      <c r="L856" s="111" t="s">
        <v>512</v>
      </c>
      <c r="M856" s="137">
        <f t="shared" si="193"/>
        <v>19.5</v>
      </c>
      <c r="N856" s="133">
        <v>20</v>
      </c>
      <c r="O856" s="137">
        <f t="shared" si="190"/>
        <v>19.75</v>
      </c>
      <c r="P856" s="141"/>
      <c r="Q856" s="237">
        <v>33</v>
      </c>
      <c r="R856" s="111"/>
      <c r="S856" s="111"/>
      <c r="T856" s="111"/>
      <c r="U856" s="188"/>
      <c r="V856" s="143"/>
      <c r="W856" s="194"/>
      <c r="X856" s="143"/>
      <c r="Y856" s="143"/>
      <c r="Z856" s="143"/>
      <c r="AA856" s="143"/>
      <c r="AB856" s="143"/>
      <c r="AC856" s="143"/>
      <c r="AD856" s="143"/>
      <c r="AE856" s="143"/>
      <c r="AF856" s="143"/>
      <c r="AG856" s="143"/>
      <c r="AH856" s="143"/>
      <c r="AI856" s="143"/>
      <c r="AJ856" s="143"/>
      <c r="AK856" s="143"/>
      <c r="AL856" s="143"/>
      <c r="AM856" s="143"/>
      <c r="AN856" s="143"/>
      <c r="AO856" s="143"/>
      <c r="AP856" s="194"/>
      <c r="AQ856" s="188"/>
      <c r="AR856" s="188"/>
      <c r="AS856" s="143"/>
      <c r="AT856" s="143"/>
      <c r="AU856" s="143"/>
      <c r="AV856" s="143"/>
      <c r="AW856" s="188"/>
      <c r="AX856" s="111"/>
      <c r="AY856" s="194"/>
      <c r="AZ856" s="143"/>
      <c r="BA856" s="143"/>
      <c r="BB856" s="143"/>
      <c r="BC856" s="143"/>
      <c r="BD856" s="143"/>
      <c r="BE856" s="194"/>
      <c r="BF856" s="143"/>
      <c r="BG856" s="143"/>
      <c r="BH856" s="143"/>
      <c r="BI856" s="111"/>
      <c r="BJ856" s="143"/>
      <c r="BK856" s="143"/>
      <c r="BL856" s="143"/>
      <c r="BM856" s="143"/>
      <c r="BN856" s="143"/>
      <c r="BO856" s="143"/>
      <c r="BP856" s="143"/>
      <c r="BQ856" s="143"/>
      <c r="BR856" s="143"/>
      <c r="BS856" s="143"/>
      <c r="BT856" s="143"/>
      <c r="BU856" s="135">
        <f>VLOOKUP(D856,EXPLORACION!$A$2:$P$529,15,FALSE)</f>
        <v>4961594.6151000001</v>
      </c>
      <c r="BV856" s="135">
        <f>VLOOKUP(D856,EXPLORACION!$A$2:$P$529,16,FALSE)</f>
        <v>2170889.5361000001</v>
      </c>
    </row>
    <row r="857" spans="1:74" s="123" customFormat="1" hidden="1">
      <c r="A857" s="130" t="str">
        <f t="shared" si="185"/>
        <v>SCE26P4E8M21.25</v>
      </c>
      <c r="B857" s="130" t="str">
        <f t="shared" si="186"/>
        <v>SCE26P4E19.5</v>
      </c>
      <c r="C857" s="130" t="str">
        <f t="shared" si="187"/>
        <v>SCE26P4M21.25</v>
      </c>
      <c r="D857" s="130" t="str">
        <f t="shared" si="188"/>
        <v>SCE26P4</v>
      </c>
      <c r="E857" s="130" t="str">
        <f t="shared" si="189"/>
        <v>SCE26</v>
      </c>
      <c r="F857" s="111" t="s">
        <v>1363</v>
      </c>
      <c r="G857" s="111">
        <v>26</v>
      </c>
      <c r="H857" s="111">
        <v>4</v>
      </c>
      <c r="I857" s="111" t="s">
        <v>8</v>
      </c>
      <c r="J857" s="111">
        <v>8</v>
      </c>
      <c r="K857" s="111">
        <f t="shared" si="192"/>
        <v>21</v>
      </c>
      <c r="L857" s="111" t="s">
        <v>512</v>
      </c>
      <c r="M857" s="137">
        <f t="shared" si="193"/>
        <v>21</v>
      </c>
      <c r="N857" s="133">
        <v>21.5</v>
      </c>
      <c r="O857" s="137">
        <f t="shared" si="190"/>
        <v>21.25</v>
      </c>
      <c r="P857" s="141"/>
      <c r="Q857" s="237"/>
      <c r="R857" s="111"/>
      <c r="S857" s="111"/>
      <c r="T857" s="111"/>
      <c r="U857" s="188"/>
      <c r="V857" s="143"/>
      <c r="W857" s="194"/>
      <c r="X857" s="143"/>
      <c r="Y857" s="143"/>
      <c r="Z857" s="143"/>
      <c r="AA857" s="143"/>
      <c r="AB857" s="143"/>
      <c r="AC857" s="143"/>
      <c r="AD857" s="143"/>
      <c r="AE857" s="143"/>
      <c r="AF857" s="143"/>
      <c r="AG857" s="143"/>
      <c r="AH857" s="143"/>
      <c r="AI857" s="143"/>
      <c r="AJ857" s="143"/>
      <c r="AK857" s="143"/>
      <c r="AL857" s="143"/>
      <c r="AM857" s="143"/>
      <c r="AN857" s="143"/>
      <c r="AO857" s="143"/>
      <c r="AP857" s="194"/>
      <c r="AQ857" s="188"/>
      <c r="AR857" s="188"/>
      <c r="AS857" s="143"/>
      <c r="AT857" s="143"/>
      <c r="AU857" s="143"/>
      <c r="AV857" s="143"/>
      <c r="AW857" s="188"/>
      <c r="AX857" s="111"/>
      <c r="AY857" s="194"/>
      <c r="AZ857" s="143"/>
      <c r="BA857" s="143"/>
      <c r="BB857" s="143"/>
      <c r="BC857" s="143"/>
      <c r="BD857" s="143"/>
      <c r="BE857" s="194"/>
      <c r="BF857" s="143"/>
      <c r="BG857" s="143"/>
      <c r="BH857" s="143"/>
      <c r="BI857" s="111"/>
      <c r="BJ857" s="143"/>
      <c r="BK857" s="143"/>
      <c r="BL857" s="143"/>
      <c r="BM857" s="143"/>
      <c r="BN857" s="143"/>
      <c r="BO857" s="143"/>
      <c r="BP857" s="143"/>
      <c r="BQ857" s="143"/>
      <c r="BR857" s="143"/>
      <c r="BS857" s="143"/>
      <c r="BT857" s="143"/>
      <c r="BU857" s="135">
        <f>VLOOKUP(D857,EXPLORACION!$A$2:$P$529,15,FALSE)</f>
        <v>4961594.6151000001</v>
      </c>
      <c r="BV857" s="135">
        <f>VLOOKUP(D857,EXPLORACION!$A$2:$P$529,16,FALSE)</f>
        <v>2170889.5361000001</v>
      </c>
    </row>
    <row r="858" spans="1:74" s="123" customFormat="1" hidden="1">
      <c r="A858" s="130" t="str">
        <f t="shared" si="185"/>
        <v>SCE26P4E8M21.75</v>
      </c>
      <c r="B858" s="130" t="str">
        <f t="shared" si="186"/>
        <v>SCE26P4E21</v>
      </c>
      <c r="C858" s="130" t="str">
        <f t="shared" si="187"/>
        <v>SCE26P4M21.75</v>
      </c>
      <c r="D858" s="130" t="str">
        <f t="shared" si="188"/>
        <v>SCE26P4</v>
      </c>
      <c r="E858" s="130" t="str">
        <f t="shared" si="189"/>
        <v>SCE26</v>
      </c>
      <c r="F858" s="111" t="s">
        <v>1363</v>
      </c>
      <c r="G858" s="111">
        <v>26</v>
      </c>
      <c r="H858" s="111">
        <v>4</v>
      </c>
      <c r="I858" s="111" t="s">
        <v>8</v>
      </c>
      <c r="J858" s="111">
        <v>8</v>
      </c>
      <c r="K858" s="111">
        <f t="shared" si="192"/>
        <v>22</v>
      </c>
      <c r="L858" s="111" t="s">
        <v>221</v>
      </c>
      <c r="M858" s="137">
        <f t="shared" si="193"/>
        <v>21.5</v>
      </c>
      <c r="N858" s="133">
        <v>22</v>
      </c>
      <c r="O858" s="137">
        <f t="shared" si="190"/>
        <v>21.75</v>
      </c>
      <c r="P858" s="141"/>
      <c r="Q858" s="237">
        <v>24</v>
      </c>
      <c r="R858" s="111"/>
      <c r="S858" s="111"/>
      <c r="T858" s="111"/>
      <c r="U858" s="188"/>
      <c r="V858" s="143"/>
      <c r="W858" s="194"/>
      <c r="X858" s="143"/>
      <c r="Y858" s="143"/>
      <c r="Z858" s="143"/>
      <c r="AA858" s="143"/>
      <c r="AB858" s="143"/>
      <c r="AC858" s="143"/>
      <c r="AD858" s="143"/>
      <c r="AE858" s="143"/>
      <c r="AF858" s="143"/>
      <c r="AG858" s="143"/>
      <c r="AH858" s="143"/>
      <c r="AI858" s="143"/>
      <c r="AJ858" s="143"/>
      <c r="AK858" s="143"/>
      <c r="AL858" s="143"/>
      <c r="AM858" s="143"/>
      <c r="AN858" s="143"/>
      <c r="AO858" s="143"/>
      <c r="AP858" s="194"/>
      <c r="AQ858" s="188"/>
      <c r="AR858" s="188"/>
      <c r="AS858" s="143"/>
      <c r="AT858" s="143"/>
      <c r="AU858" s="143"/>
      <c r="AV858" s="143"/>
      <c r="AW858" s="188">
        <v>2.16</v>
      </c>
      <c r="AX858" s="111"/>
      <c r="AY858" s="194"/>
      <c r="AZ858" s="143"/>
      <c r="BA858" s="143"/>
      <c r="BB858" s="143"/>
      <c r="BC858" s="143"/>
      <c r="BD858" s="143"/>
      <c r="BE858" s="194"/>
      <c r="BF858" s="143"/>
      <c r="BG858" s="143"/>
      <c r="BH858" s="143"/>
      <c r="BI858" s="111"/>
      <c r="BJ858" s="143"/>
      <c r="BK858" s="143"/>
      <c r="BL858" s="143"/>
      <c r="BM858" s="143"/>
      <c r="BN858" s="143"/>
      <c r="BO858" s="143"/>
      <c r="BP858" s="143"/>
      <c r="BQ858" s="143"/>
      <c r="BR858" s="143"/>
      <c r="BS858" s="143"/>
      <c r="BT858" s="143"/>
      <c r="BU858" s="135">
        <f>VLOOKUP(D858,EXPLORACION!$A$2:$P$529,15,FALSE)</f>
        <v>4961594.6151000001</v>
      </c>
      <c r="BV858" s="135">
        <f>VLOOKUP(D858,EXPLORACION!$A$2:$P$529,16,FALSE)</f>
        <v>2170889.5361000001</v>
      </c>
    </row>
    <row r="859" spans="1:74" s="123" customFormat="1" hidden="1">
      <c r="A859" s="130" t="str">
        <f t="shared" si="185"/>
        <v>SCE26P4E9M24.25</v>
      </c>
      <c r="B859" s="130" t="str">
        <f t="shared" si="186"/>
        <v>SCE26P4E21.5</v>
      </c>
      <c r="C859" s="130" t="str">
        <f t="shared" si="187"/>
        <v>SCE26P4M24.25</v>
      </c>
      <c r="D859" s="130" t="str">
        <f t="shared" si="188"/>
        <v>SCE26P4</v>
      </c>
      <c r="E859" s="130" t="str">
        <f t="shared" si="189"/>
        <v>SCE26</v>
      </c>
      <c r="F859" s="111" t="s">
        <v>1363</v>
      </c>
      <c r="G859" s="111">
        <v>26</v>
      </c>
      <c r="H859" s="111">
        <v>4</v>
      </c>
      <c r="I859" s="111" t="s">
        <v>8</v>
      </c>
      <c r="J859" s="111">
        <v>9</v>
      </c>
      <c r="K859" s="111">
        <f t="shared" si="192"/>
        <v>23</v>
      </c>
      <c r="L859" s="111" t="s">
        <v>512</v>
      </c>
      <c r="M859" s="137">
        <f t="shared" si="193"/>
        <v>24</v>
      </c>
      <c r="N859" s="133">
        <v>24.5</v>
      </c>
      <c r="O859" s="137">
        <f t="shared" si="190"/>
        <v>24.25</v>
      </c>
      <c r="P859" s="141"/>
      <c r="Q859" s="237">
        <v>25</v>
      </c>
      <c r="R859" s="111"/>
      <c r="S859" s="111"/>
      <c r="T859" s="111"/>
      <c r="U859" s="188"/>
      <c r="V859" s="143"/>
      <c r="W859" s="194"/>
      <c r="X859" s="143"/>
      <c r="Y859" s="143"/>
      <c r="Z859" s="143"/>
      <c r="AA859" s="143"/>
      <c r="AB859" s="143"/>
      <c r="AC859" s="143"/>
      <c r="AD859" s="143"/>
      <c r="AE859" s="143"/>
      <c r="AF859" s="143"/>
      <c r="AG859" s="143"/>
      <c r="AH859" s="143"/>
      <c r="AI859" s="143"/>
      <c r="AJ859" s="143"/>
      <c r="AK859" s="143"/>
      <c r="AL859" s="143"/>
      <c r="AM859" s="143"/>
      <c r="AN859" s="143"/>
      <c r="AO859" s="143"/>
      <c r="AP859" s="194"/>
      <c r="AQ859" s="188"/>
      <c r="AR859" s="188"/>
      <c r="AS859" s="143"/>
      <c r="AT859" s="143"/>
      <c r="AU859" s="143"/>
      <c r="AV859" s="143"/>
      <c r="AW859" s="188">
        <v>7.44</v>
      </c>
      <c r="AX859" s="111"/>
      <c r="AY859" s="194"/>
      <c r="AZ859" s="143"/>
      <c r="BA859" s="143"/>
      <c r="BB859" s="143"/>
      <c r="BC859" s="143"/>
      <c r="BD859" s="143"/>
      <c r="BE859" s="194"/>
      <c r="BF859" s="143"/>
      <c r="BG859" s="143"/>
      <c r="BH859" s="143"/>
      <c r="BI859" s="111"/>
      <c r="BJ859" s="143"/>
      <c r="BK859" s="143"/>
      <c r="BL859" s="143"/>
      <c r="BM859" s="143"/>
      <c r="BN859" s="143"/>
      <c r="BO859" s="143"/>
      <c r="BP859" s="143"/>
      <c r="BQ859" s="143"/>
      <c r="BR859" s="143"/>
      <c r="BS859" s="143"/>
      <c r="BT859" s="143"/>
      <c r="BU859" s="135">
        <f>VLOOKUP(D859,EXPLORACION!$A$2:$P$529,15,FALSE)</f>
        <v>4961594.6151000001</v>
      </c>
      <c r="BV859" s="135">
        <f>VLOOKUP(D859,EXPLORACION!$A$2:$P$529,16,FALSE)</f>
        <v>2170889.5361000001</v>
      </c>
    </row>
    <row r="860" spans="1:74" s="123" customFormat="1" hidden="1">
      <c r="A860" s="130" t="str">
        <f t="shared" si="185"/>
        <v>SCE26P4E9M23.75</v>
      </c>
      <c r="B860" s="130" t="str">
        <f t="shared" si="186"/>
        <v>SCE26P4E24</v>
      </c>
      <c r="C860" s="130" t="str">
        <f t="shared" si="187"/>
        <v>SCE26P4M23.75</v>
      </c>
      <c r="D860" s="130" t="str">
        <f t="shared" si="188"/>
        <v>SCE26P4</v>
      </c>
      <c r="E860" s="130" t="str">
        <f t="shared" si="189"/>
        <v>SCE26</v>
      </c>
      <c r="F860" s="111" t="s">
        <v>1363</v>
      </c>
      <c r="G860" s="111">
        <v>26</v>
      </c>
      <c r="H860" s="111">
        <v>4</v>
      </c>
      <c r="I860" s="111" t="s">
        <v>8</v>
      </c>
      <c r="J860" s="111">
        <v>9</v>
      </c>
      <c r="K860" s="111">
        <f t="shared" si="192"/>
        <v>24</v>
      </c>
      <c r="L860" s="111" t="s">
        <v>512</v>
      </c>
      <c r="M860" s="137">
        <f t="shared" si="193"/>
        <v>23.5</v>
      </c>
      <c r="N860" s="133">
        <v>24</v>
      </c>
      <c r="O860" s="137">
        <f t="shared" si="190"/>
        <v>23.75</v>
      </c>
      <c r="P860" s="141"/>
      <c r="Q860" s="237">
        <v>24</v>
      </c>
      <c r="R860" s="111"/>
      <c r="S860" s="111"/>
      <c r="T860" s="111"/>
      <c r="U860" s="188"/>
      <c r="V860" s="143"/>
      <c r="W860" s="194"/>
      <c r="X860" s="143"/>
      <c r="Y860" s="143"/>
      <c r="Z860" s="143"/>
      <c r="AA860" s="143"/>
      <c r="AB860" s="143"/>
      <c r="AC860" s="143"/>
      <c r="AD860" s="143"/>
      <c r="AE860" s="143"/>
      <c r="AF860" s="143"/>
      <c r="AG860" s="143"/>
      <c r="AH860" s="143"/>
      <c r="AI860" s="143"/>
      <c r="AJ860" s="143"/>
      <c r="AK860" s="143"/>
      <c r="AL860" s="143"/>
      <c r="AM860" s="143"/>
      <c r="AN860" s="143"/>
      <c r="AO860" s="143"/>
      <c r="AP860" s="194"/>
      <c r="AQ860" s="188"/>
      <c r="AR860" s="188"/>
      <c r="AS860" s="143"/>
      <c r="AT860" s="143"/>
      <c r="AU860" s="143"/>
      <c r="AV860" s="143"/>
      <c r="AW860" s="188"/>
      <c r="AX860" s="111"/>
      <c r="AY860" s="194"/>
      <c r="AZ860" s="143"/>
      <c r="BA860" s="143"/>
      <c r="BB860" s="143"/>
      <c r="BC860" s="143"/>
      <c r="BD860" s="143"/>
      <c r="BE860" s="194"/>
      <c r="BF860" s="143"/>
      <c r="BG860" s="143"/>
      <c r="BH860" s="143"/>
      <c r="BI860" s="111"/>
      <c r="BJ860" s="143"/>
      <c r="BK860" s="143"/>
      <c r="BL860" s="143"/>
      <c r="BM860" s="143"/>
      <c r="BN860" s="143"/>
      <c r="BO860" s="143"/>
      <c r="BP860" s="143"/>
      <c r="BQ860" s="143"/>
      <c r="BR860" s="143"/>
      <c r="BS860" s="143"/>
      <c r="BT860" s="143"/>
      <c r="BU860" s="135">
        <f>VLOOKUP(D860,EXPLORACION!$A$2:$P$529,15,FALSE)</f>
        <v>4961594.6151000001</v>
      </c>
      <c r="BV860" s="135">
        <f>VLOOKUP(D860,EXPLORACION!$A$2:$P$529,16,FALSE)</f>
        <v>2170889.5361000001</v>
      </c>
    </row>
    <row r="861" spans="1:74" s="123" customFormat="1" hidden="1">
      <c r="A861" s="130" t="str">
        <f t="shared" si="185"/>
        <v>SCE26P4E9M24.25</v>
      </c>
      <c r="B861" s="130" t="str">
        <f t="shared" si="186"/>
        <v>SCE26P4E23.5</v>
      </c>
      <c r="C861" s="130" t="str">
        <f t="shared" si="187"/>
        <v>SCE26P4M24.25</v>
      </c>
      <c r="D861" s="130" t="str">
        <f t="shared" si="188"/>
        <v>SCE26P4</v>
      </c>
      <c r="E861" s="130" t="str">
        <f t="shared" si="189"/>
        <v>SCE26</v>
      </c>
      <c r="F861" s="111" t="s">
        <v>1363</v>
      </c>
      <c r="G861" s="111">
        <v>26</v>
      </c>
      <c r="H861" s="111">
        <v>4</v>
      </c>
      <c r="I861" s="111" t="s">
        <v>8</v>
      </c>
      <c r="J861" s="111">
        <v>9</v>
      </c>
      <c r="K861" s="111">
        <f t="shared" si="192"/>
        <v>25</v>
      </c>
      <c r="L861" s="111" t="s">
        <v>512</v>
      </c>
      <c r="M861" s="137">
        <f t="shared" si="193"/>
        <v>24</v>
      </c>
      <c r="N861" s="133">
        <v>24.5</v>
      </c>
      <c r="O861" s="137">
        <f t="shared" si="190"/>
        <v>24.25</v>
      </c>
      <c r="P861" s="141"/>
      <c r="Q861" s="237">
        <v>22</v>
      </c>
      <c r="R861" s="111"/>
      <c r="S861" s="111"/>
      <c r="T861" s="111"/>
      <c r="U861" s="188"/>
      <c r="V861" s="143"/>
      <c r="W861" s="194"/>
      <c r="X861" s="143"/>
      <c r="Y861" s="143"/>
      <c r="Z861" s="143"/>
      <c r="AA861" s="143"/>
      <c r="AB861" s="143"/>
      <c r="AC861" s="143"/>
      <c r="AD861" s="143"/>
      <c r="AE861" s="143"/>
      <c r="AF861" s="143"/>
      <c r="AG861" s="143"/>
      <c r="AH861" s="143"/>
      <c r="AI861" s="143"/>
      <c r="AJ861" s="143"/>
      <c r="AK861" s="143"/>
      <c r="AL861" s="143"/>
      <c r="AM861" s="143"/>
      <c r="AN861" s="143"/>
      <c r="AO861" s="143"/>
      <c r="AP861" s="194"/>
      <c r="AQ861" s="188"/>
      <c r="AR861" s="188"/>
      <c r="AS861" s="143"/>
      <c r="AT861" s="143"/>
      <c r="AU861" s="143"/>
      <c r="AV861" s="143"/>
      <c r="AW861" s="188"/>
      <c r="AX861" s="111"/>
      <c r="AY861" s="194"/>
      <c r="AZ861" s="143"/>
      <c r="BA861" s="143"/>
      <c r="BB861" s="143"/>
      <c r="BC861" s="143"/>
      <c r="BD861" s="143"/>
      <c r="BE861" s="194"/>
      <c r="BF861" s="143"/>
      <c r="BG861" s="143"/>
      <c r="BH861" s="143"/>
      <c r="BI861" s="111"/>
      <c r="BJ861" s="143"/>
      <c r="BK861" s="143"/>
      <c r="BL861" s="143"/>
      <c r="BM861" s="143"/>
      <c r="BN861" s="143"/>
      <c r="BO861" s="143"/>
      <c r="BP861" s="143"/>
      <c r="BQ861" s="143"/>
      <c r="BR861" s="143"/>
      <c r="BS861" s="143"/>
      <c r="BT861" s="143"/>
      <c r="BU861" s="135">
        <f>VLOOKUP(D861,EXPLORACION!$A$2:$P$529,15,FALSE)</f>
        <v>4961594.6151000001</v>
      </c>
      <c r="BV861" s="135">
        <f>VLOOKUP(D861,EXPLORACION!$A$2:$P$529,16,FALSE)</f>
        <v>2170889.5361000001</v>
      </c>
    </row>
    <row r="862" spans="1:74" s="123" customFormat="1" hidden="1">
      <c r="A862" s="130" t="str">
        <f t="shared" si="185"/>
        <v>SCE26P4E10M24.75</v>
      </c>
      <c r="B862" s="130" t="str">
        <f t="shared" si="186"/>
        <v>SCE26P4E24</v>
      </c>
      <c r="C862" s="130" t="str">
        <f t="shared" si="187"/>
        <v>SCE26P4M24.75</v>
      </c>
      <c r="D862" s="130" t="str">
        <f t="shared" si="188"/>
        <v>SCE26P4</v>
      </c>
      <c r="E862" s="130" t="str">
        <f t="shared" si="189"/>
        <v>SCE26</v>
      </c>
      <c r="F862" s="111" t="s">
        <v>1363</v>
      </c>
      <c r="G862" s="111">
        <v>26</v>
      </c>
      <c r="H862" s="111">
        <v>4</v>
      </c>
      <c r="I862" s="111" t="s">
        <v>8</v>
      </c>
      <c r="J862" s="111">
        <v>10</v>
      </c>
      <c r="K862" s="111">
        <f t="shared" si="192"/>
        <v>26</v>
      </c>
      <c r="L862" s="111" t="s">
        <v>512</v>
      </c>
      <c r="M862" s="137">
        <f t="shared" si="193"/>
        <v>24.5</v>
      </c>
      <c r="N862" s="133">
        <v>25</v>
      </c>
      <c r="O862" s="137">
        <f t="shared" si="190"/>
        <v>24.75</v>
      </c>
      <c r="P862" s="141"/>
      <c r="Q862" s="237">
        <v>24</v>
      </c>
      <c r="R862" s="111"/>
      <c r="S862" s="111"/>
      <c r="T862" s="111"/>
      <c r="U862" s="188"/>
      <c r="V862" s="143"/>
      <c r="W862" s="194"/>
      <c r="X862" s="143"/>
      <c r="Y862" s="143"/>
      <c r="Z862" s="143"/>
      <c r="AA862" s="143"/>
      <c r="AB862" s="143"/>
      <c r="AC862" s="143"/>
      <c r="AD862" s="143"/>
      <c r="AE862" s="143"/>
      <c r="AF862" s="143"/>
      <c r="AG862" s="143"/>
      <c r="AH862" s="143"/>
      <c r="AI862" s="143"/>
      <c r="AJ862" s="143"/>
      <c r="AK862" s="143"/>
      <c r="AL862" s="143"/>
      <c r="AM862" s="143"/>
      <c r="AN862" s="143"/>
      <c r="AO862" s="143"/>
      <c r="AP862" s="194"/>
      <c r="AQ862" s="188"/>
      <c r="AR862" s="188"/>
      <c r="AS862" s="143"/>
      <c r="AT862" s="143"/>
      <c r="AU862" s="143"/>
      <c r="AV862" s="143"/>
      <c r="AW862" s="188">
        <v>1.28</v>
      </c>
      <c r="AX862" s="111"/>
      <c r="AY862" s="194"/>
      <c r="AZ862" s="143"/>
      <c r="BA862" s="143"/>
      <c r="BB862" s="143"/>
      <c r="BC862" s="143"/>
      <c r="BD862" s="143"/>
      <c r="BE862" s="194"/>
      <c r="BF862" s="143"/>
      <c r="BG862" s="143"/>
      <c r="BH862" s="143"/>
      <c r="BI862" s="111"/>
      <c r="BJ862" s="143"/>
      <c r="BK862" s="143"/>
      <c r="BL862" s="143"/>
      <c r="BM862" s="143"/>
      <c r="BN862" s="143"/>
      <c r="BO862" s="143"/>
      <c r="BP862" s="143"/>
      <c r="BQ862" s="143"/>
      <c r="BR862" s="143"/>
      <c r="BS862" s="143"/>
      <c r="BT862" s="143"/>
      <c r="BU862" s="135">
        <f>VLOOKUP(D862,EXPLORACION!$A$2:$P$529,15,FALSE)</f>
        <v>4961594.6151000001</v>
      </c>
      <c r="BV862" s="135">
        <f>VLOOKUP(D862,EXPLORACION!$A$2:$P$529,16,FALSE)</f>
        <v>2170889.5361000001</v>
      </c>
    </row>
    <row r="863" spans="1:74" s="123" customFormat="1" hidden="1">
      <c r="A863" s="130" t="str">
        <f t="shared" si="185"/>
        <v>SCE26P4E10M26.25</v>
      </c>
      <c r="B863" s="130" t="str">
        <f t="shared" si="186"/>
        <v>SCE26P4E24.5</v>
      </c>
      <c r="C863" s="130" t="str">
        <f t="shared" si="187"/>
        <v>SCE26P4M26.25</v>
      </c>
      <c r="D863" s="130" t="str">
        <f t="shared" si="188"/>
        <v>SCE26P4</v>
      </c>
      <c r="E863" s="130" t="str">
        <f t="shared" si="189"/>
        <v>SCE26</v>
      </c>
      <c r="F863" s="111" t="s">
        <v>1363</v>
      </c>
      <c r="G863" s="111">
        <v>26</v>
      </c>
      <c r="H863" s="111">
        <v>4</v>
      </c>
      <c r="I863" s="111" t="s">
        <v>8</v>
      </c>
      <c r="J863" s="111">
        <v>10</v>
      </c>
      <c r="K863" s="111">
        <f t="shared" si="192"/>
        <v>27</v>
      </c>
      <c r="L863" s="111" t="s">
        <v>512</v>
      </c>
      <c r="M863" s="137">
        <f t="shared" si="193"/>
        <v>26</v>
      </c>
      <c r="N863" s="133">
        <v>26.5</v>
      </c>
      <c r="O863" s="137">
        <f t="shared" si="190"/>
        <v>26.25</v>
      </c>
      <c r="P863" s="141"/>
      <c r="Q863" s="237">
        <v>25</v>
      </c>
      <c r="R863" s="111"/>
      <c r="S863" s="111"/>
      <c r="T863" s="111"/>
      <c r="U863" s="188"/>
      <c r="V863" s="143"/>
      <c r="W863" s="194"/>
      <c r="X863" s="143"/>
      <c r="Y863" s="143"/>
      <c r="Z863" s="143"/>
      <c r="AA863" s="143"/>
      <c r="AB863" s="143"/>
      <c r="AC863" s="143"/>
      <c r="AD863" s="143"/>
      <c r="AE863" s="143"/>
      <c r="AF863" s="143"/>
      <c r="AG863" s="143"/>
      <c r="AH863" s="143"/>
      <c r="AI863" s="143"/>
      <c r="AJ863" s="143"/>
      <c r="AK863" s="143"/>
      <c r="AL863" s="143"/>
      <c r="AM863" s="143"/>
      <c r="AN863" s="143"/>
      <c r="AO863" s="143"/>
      <c r="AP863" s="194"/>
      <c r="AQ863" s="188"/>
      <c r="AR863" s="188"/>
      <c r="AS863" s="143"/>
      <c r="AT863" s="143"/>
      <c r="AU863" s="143"/>
      <c r="AV863" s="143"/>
      <c r="AW863" s="188">
        <v>2.37</v>
      </c>
      <c r="AX863" s="111"/>
      <c r="AY863" s="194"/>
      <c r="AZ863" s="143"/>
      <c r="BA863" s="143"/>
      <c r="BB863" s="143"/>
      <c r="BC863" s="143"/>
      <c r="BD863" s="143"/>
      <c r="BE863" s="194"/>
      <c r="BF863" s="143"/>
      <c r="BG863" s="143"/>
      <c r="BH863" s="143"/>
      <c r="BI863" s="111"/>
      <c r="BJ863" s="143"/>
      <c r="BK863" s="143"/>
      <c r="BL863" s="143"/>
      <c r="BM863" s="143"/>
      <c r="BN863" s="143"/>
      <c r="BO863" s="143"/>
      <c r="BP863" s="143"/>
      <c r="BQ863" s="143"/>
      <c r="BR863" s="143"/>
      <c r="BS863" s="143"/>
      <c r="BT863" s="143"/>
      <c r="BU863" s="135">
        <f>VLOOKUP(D863,EXPLORACION!$A$2:$P$529,15,FALSE)</f>
        <v>4961594.6151000001</v>
      </c>
      <c r="BV863" s="135">
        <f>VLOOKUP(D863,EXPLORACION!$A$2:$P$529,16,FALSE)</f>
        <v>2170889.5361000001</v>
      </c>
    </row>
    <row r="864" spans="1:74" s="123" customFormat="1" hidden="1">
      <c r="A864" s="130" t="str">
        <f t="shared" si="185"/>
        <v>SCE26P4E10M26.75</v>
      </c>
      <c r="B864" s="130" t="str">
        <f t="shared" si="186"/>
        <v>SCE26P4E26</v>
      </c>
      <c r="C864" s="130" t="str">
        <f t="shared" si="187"/>
        <v>SCE26P4M26.75</v>
      </c>
      <c r="D864" s="130" t="str">
        <f t="shared" si="188"/>
        <v>SCE26P4</v>
      </c>
      <c r="E864" s="130" t="str">
        <f t="shared" si="189"/>
        <v>SCE26</v>
      </c>
      <c r="F864" s="111" t="s">
        <v>1363</v>
      </c>
      <c r="G864" s="111">
        <v>26</v>
      </c>
      <c r="H864" s="111">
        <v>4</v>
      </c>
      <c r="I864" s="111" t="s">
        <v>8</v>
      </c>
      <c r="J864" s="111">
        <v>10</v>
      </c>
      <c r="K864" s="111">
        <f t="shared" si="192"/>
        <v>28</v>
      </c>
      <c r="L864" s="111" t="s">
        <v>512</v>
      </c>
      <c r="M864" s="137">
        <f t="shared" si="193"/>
        <v>26.5</v>
      </c>
      <c r="N864" s="133">
        <v>27</v>
      </c>
      <c r="O864" s="137">
        <f t="shared" si="190"/>
        <v>26.75</v>
      </c>
      <c r="P864" s="141"/>
      <c r="Q864" s="237">
        <v>27</v>
      </c>
      <c r="R864" s="111"/>
      <c r="S864" s="111"/>
      <c r="T864" s="111"/>
      <c r="U864" s="188"/>
      <c r="V864" s="143"/>
      <c r="W864" s="194"/>
      <c r="X864" s="143"/>
      <c r="Y864" s="143"/>
      <c r="Z864" s="143"/>
      <c r="AA864" s="143"/>
      <c r="AB864" s="143"/>
      <c r="AC864" s="143"/>
      <c r="AD864" s="143"/>
      <c r="AE864" s="143"/>
      <c r="AF864" s="143"/>
      <c r="AG864" s="143"/>
      <c r="AH864" s="143"/>
      <c r="AI864" s="143"/>
      <c r="AJ864" s="143"/>
      <c r="AK864" s="143"/>
      <c r="AL864" s="143"/>
      <c r="AM864" s="143"/>
      <c r="AN864" s="143"/>
      <c r="AO864" s="143"/>
      <c r="AP864" s="194"/>
      <c r="AQ864" s="188"/>
      <c r="AR864" s="188"/>
      <c r="AS864" s="143"/>
      <c r="AT864" s="143"/>
      <c r="AU864" s="143"/>
      <c r="AV864" s="143"/>
      <c r="AW864" s="188"/>
      <c r="AX864" s="111"/>
      <c r="AY864" s="194"/>
      <c r="AZ864" s="143"/>
      <c r="BA864" s="143"/>
      <c r="BB864" s="143"/>
      <c r="BC864" s="143"/>
      <c r="BD864" s="143"/>
      <c r="BE864" s="194"/>
      <c r="BF864" s="143"/>
      <c r="BG864" s="143"/>
      <c r="BH864" s="143"/>
      <c r="BI864" s="111"/>
      <c r="BJ864" s="143"/>
      <c r="BK864" s="143"/>
      <c r="BL864" s="143"/>
      <c r="BM864" s="143"/>
      <c r="BN864" s="143"/>
      <c r="BO864" s="143"/>
      <c r="BP864" s="143"/>
      <c r="BQ864" s="143"/>
      <c r="BR864" s="143"/>
      <c r="BS864" s="143"/>
      <c r="BT864" s="143"/>
      <c r="BU864" s="135">
        <f>VLOOKUP(D864,EXPLORACION!$A$2:$P$529,15,FALSE)</f>
        <v>4961594.6151000001</v>
      </c>
      <c r="BV864" s="135">
        <f>VLOOKUP(D864,EXPLORACION!$A$2:$P$529,16,FALSE)</f>
        <v>2170889.5361000001</v>
      </c>
    </row>
    <row r="865" spans="1:74" s="123" customFormat="1" hidden="1">
      <c r="A865" s="130" t="str">
        <f>CONCATENATE(F865,G865,I865,H865,"E",J865,"M",O865)</f>
        <v>SCE26P4E10M28.25</v>
      </c>
      <c r="B865" s="130" t="str">
        <f>CONCATENATE(F865,G865,I865,H865,"E",M864)</f>
        <v>SCE26P4E26.5</v>
      </c>
      <c r="C865" s="130" t="str">
        <f>CONCATENATE(F865,G865,I865,H865,"M",O865)</f>
        <v>SCE26P4M28.25</v>
      </c>
      <c r="D865" s="130" t="str">
        <f>CONCATENATE(F865,G865,I865,H865)</f>
        <v>SCE26P4</v>
      </c>
      <c r="E865" s="130" t="str">
        <f>CONCATENATE(F865,G865)</f>
        <v>SCE26</v>
      </c>
      <c r="F865" s="111" t="s">
        <v>1363</v>
      </c>
      <c r="G865" s="111">
        <v>26</v>
      </c>
      <c r="H865" s="111">
        <v>4</v>
      </c>
      <c r="I865" s="111" t="s">
        <v>8</v>
      </c>
      <c r="J865" s="111">
        <v>10</v>
      </c>
      <c r="K865" s="111">
        <f t="shared" si="192"/>
        <v>29</v>
      </c>
      <c r="L865" s="111" t="s">
        <v>512</v>
      </c>
      <c r="M865" s="137">
        <f t="shared" si="193"/>
        <v>28</v>
      </c>
      <c r="N865" s="133">
        <v>28.5</v>
      </c>
      <c r="O865" s="137">
        <f t="shared" si="190"/>
        <v>28.25</v>
      </c>
      <c r="P865" s="141"/>
      <c r="Q865" s="237">
        <v>14</v>
      </c>
      <c r="R865" s="111"/>
      <c r="S865" s="111"/>
      <c r="T865" s="111"/>
      <c r="U865" s="188"/>
      <c r="V865" s="143"/>
      <c r="W865" s="194"/>
      <c r="X865" s="143"/>
      <c r="Y865" s="143"/>
      <c r="Z865" s="143"/>
      <c r="AA865" s="143"/>
      <c r="AB865" s="143"/>
      <c r="AC865" s="143"/>
      <c r="AD865" s="143"/>
      <c r="AE865" s="143"/>
      <c r="AF865" s="143"/>
      <c r="AG865" s="143"/>
      <c r="AH865" s="143"/>
      <c r="AI865" s="143"/>
      <c r="AJ865" s="143"/>
      <c r="AK865" s="143"/>
      <c r="AL865" s="143"/>
      <c r="AM865" s="143"/>
      <c r="AN865" s="143"/>
      <c r="AO865" s="143"/>
      <c r="AP865" s="194"/>
      <c r="AQ865" s="188"/>
      <c r="AR865" s="188"/>
      <c r="AS865" s="143"/>
      <c r="AT865" s="143"/>
      <c r="AU865" s="143"/>
      <c r="AV865" s="143"/>
      <c r="AW865" s="188">
        <v>1.82</v>
      </c>
      <c r="AX865" s="111"/>
      <c r="AY865" s="194"/>
      <c r="AZ865" s="143"/>
      <c r="BA865" s="143"/>
      <c r="BB865" s="143"/>
      <c r="BC865" s="143"/>
      <c r="BD865" s="143"/>
      <c r="BE865" s="194"/>
      <c r="BF865" s="143"/>
      <c r="BG865" s="143"/>
      <c r="BH865" s="143"/>
      <c r="BI865" s="111"/>
      <c r="BJ865" s="143"/>
      <c r="BK865" s="143"/>
      <c r="BL865" s="143"/>
      <c r="BM865" s="143"/>
      <c r="BN865" s="143"/>
      <c r="BO865" s="143"/>
      <c r="BP865" s="143"/>
      <c r="BQ865" s="143"/>
      <c r="BR865" s="143"/>
      <c r="BS865" s="143"/>
      <c r="BT865" s="143"/>
      <c r="BU865" s="135">
        <f>VLOOKUP(D865,EXPLORACION!$A$2:$P$529,15,FALSE)</f>
        <v>4961594.6151000001</v>
      </c>
      <c r="BV865" s="135">
        <f>VLOOKUP(D865,EXPLORACION!$A$2:$P$529,16,FALSE)</f>
        <v>2170889.5361000001</v>
      </c>
    </row>
    <row r="866" spans="1:74" s="123" customFormat="1" hidden="1">
      <c r="A866" s="130" t="str">
        <f>CONCATENATE(F866,G866,I866,H866,"E",J866,"M",O866)</f>
        <v>SCE26P4E10M28.75</v>
      </c>
      <c r="B866" s="130" t="str">
        <f>CONCATENATE(F866,G866,I866,H866,"E",M865)</f>
        <v>SCE26P4E28</v>
      </c>
      <c r="C866" s="130" t="str">
        <f>CONCATENATE(F866,G866,I866,H866,"M",O866)</f>
        <v>SCE26P4M28.75</v>
      </c>
      <c r="D866" s="130" t="str">
        <f>CONCATENATE(F866,G866,I866,H866)</f>
        <v>SCE26P4</v>
      </c>
      <c r="E866" s="130" t="str">
        <f>CONCATENATE(F866,G866)</f>
        <v>SCE26</v>
      </c>
      <c r="F866" s="111" t="s">
        <v>1363</v>
      </c>
      <c r="G866" s="111">
        <v>26</v>
      </c>
      <c r="H866" s="111">
        <v>4</v>
      </c>
      <c r="I866" s="111" t="s">
        <v>8</v>
      </c>
      <c r="J866" s="111">
        <v>10</v>
      </c>
      <c r="K866" s="111">
        <f t="shared" si="192"/>
        <v>30</v>
      </c>
      <c r="L866" s="111" t="s">
        <v>512</v>
      </c>
      <c r="M866" s="137">
        <f t="shared" si="193"/>
        <v>28.5</v>
      </c>
      <c r="N866" s="133">
        <v>29</v>
      </c>
      <c r="O866" s="137">
        <f t="shared" si="190"/>
        <v>28.75</v>
      </c>
      <c r="P866" s="141"/>
      <c r="Q866" s="237"/>
      <c r="R866" s="111"/>
      <c r="S866" s="111"/>
      <c r="T866" s="111"/>
      <c r="U866" s="188"/>
      <c r="V866" s="143"/>
      <c r="W866" s="194"/>
      <c r="X866" s="143"/>
      <c r="Y866" s="143"/>
      <c r="Z866" s="143"/>
      <c r="AA866" s="143"/>
      <c r="AB866" s="143"/>
      <c r="AC866" s="143"/>
      <c r="AD866" s="143"/>
      <c r="AE866" s="143"/>
      <c r="AF866" s="143"/>
      <c r="AG866" s="143"/>
      <c r="AH866" s="143"/>
      <c r="AI866" s="143"/>
      <c r="AJ866" s="143"/>
      <c r="AK866" s="143"/>
      <c r="AL866" s="143"/>
      <c r="AM866" s="143"/>
      <c r="AN866" s="143"/>
      <c r="AO866" s="143"/>
      <c r="AP866" s="194"/>
      <c r="AQ866" s="188"/>
      <c r="AR866" s="188"/>
      <c r="AS866" s="143"/>
      <c r="AT866" s="143"/>
      <c r="AU866" s="143"/>
      <c r="AV866" s="143"/>
      <c r="AW866" s="188"/>
      <c r="AX866" s="111"/>
      <c r="AY866" s="194"/>
      <c r="AZ866" s="143"/>
      <c r="BA866" s="143"/>
      <c r="BB866" s="143"/>
      <c r="BC866" s="143"/>
      <c r="BD866" s="143"/>
      <c r="BE866" s="194"/>
      <c r="BF866" s="143"/>
      <c r="BG866" s="143"/>
      <c r="BH866" s="143"/>
      <c r="BI866" s="111"/>
      <c r="BJ866" s="143"/>
      <c r="BK866" s="143"/>
      <c r="BL866" s="143"/>
      <c r="BM866" s="143"/>
      <c r="BN866" s="143"/>
      <c r="BO866" s="143"/>
      <c r="BP866" s="143"/>
      <c r="BQ866" s="143"/>
      <c r="BR866" s="143"/>
      <c r="BS866" s="143"/>
      <c r="BT866" s="143"/>
      <c r="BU866" s="135">
        <f>VLOOKUP(D866,EXPLORACION!$A$2:$P$529,15,FALSE)</f>
        <v>4961594.6151000001</v>
      </c>
      <c r="BV866" s="135">
        <f>VLOOKUP(D866,EXPLORACION!$A$2:$P$529,16,FALSE)</f>
        <v>2170889.5361000001</v>
      </c>
    </row>
    <row r="867" spans="1:74" s="123" customFormat="1" hidden="1">
      <c r="A867" s="130" t="str">
        <f>CONCATENATE(F867,G867,I867,H867,"E",J867,"M",O867)</f>
        <v>SCE26P4E10M29.75</v>
      </c>
      <c r="B867" s="130" t="str">
        <f>CONCATENATE(F867,G867,I867,H867,"E",M866)</f>
        <v>SCE26P4E28.5</v>
      </c>
      <c r="C867" s="130" t="str">
        <f>CONCATENATE(F867,G867,I867,H867,"M",O867)</f>
        <v>SCE26P4M29.75</v>
      </c>
      <c r="D867" s="130" t="str">
        <f>CONCATENATE(F867,G867,I867,H867)</f>
        <v>SCE26P4</v>
      </c>
      <c r="E867" s="130" t="str">
        <f>CONCATENATE(F867,G867)</f>
        <v>SCE26</v>
      </c>
      <c r="F867" s="111" t="s">
        <v>1363</v>
      </c>
      <c r="G867" s="111">
        <v>26</v>
      </c>
      <c r="H867" s="111">
        <v>4</v>
      </c>
      <c r="I867" s="111" t="s">
        <v>8</v>
      </c>
      <c r="J867" s="111">
        <v>10</v>
      </c>
      <c r="K867" s="111">
        <f t="shared" si="192"/>
        <v>31</v>
      </c>
      <c r="L867" s="111" t="s">
        <v>512</v>
      </c>
      <c r="M867" s="137">
        <f t="shared" si="193"/>
        <v>29.5</v>
      </c>
      <c r="N867" s="133">
        <v>30</v>
      </c>
      <c r="O867" s="137">
        <f t="shared" si="190"/>
        <v>29.75</v>
      </c>
      <c r="P867" s="141"/>
      <c r="Q867" s="237"/>
      <c r="R867" s="111"/>
      <c r="S867" s="111"/>
      <c r="T867" s="111"/>
      <c r="U867" s="188"/>
      <c r="V867" s="143"/>
      <c r="W867" s="194"/>
      <c r="X867" s="143"/>
      <c r="Y867" s="143"/>
      <c r="Z867" s="143"/>
      <c r="AA867" s="143"/>
      <c r="AB867" s="143"/>
      <c r="AC867" s="143"/>
      <c r="AD867" s="143"/>
      <c r="AE867" s="143"/>
      <c r="AF867" s="143"/>
      <c r="AG867" s="143"/>
      <c r="AH867" s="143"/>
      <c r="AI867" s="143"/>
      <c r="AJ867" s="143"/>
      <c r="AK867" s="143"/>
      <c r="AL867" s="143"/>
      <c r="AM867" s="143"/>
      <c r="AN867" s="143"/>
      <c r="AO867" s="143"/>
      <c r="AP867" s="194"/>
      <c r="AQ867" s="188"/>
      <c r="AR867" s="188"/>
      <c r="AS867" s="143"/>
      <c r="AT867" s="143"/>
      <c r="AU867" s="143"/>
      <c r="AV867" s="143"/>
      <c r="AW867" s="188"/>
      <c r="AX867" s="111"/>
      <c r="AY867" s="194"/>
      <c r="AZ867" s="143"/>
      <c r="BA867" s="143"/>
      <c r="BB867" s="143"/>
      <c r="BC867" s="143"/>
      <c r="BD867" s="143"/>
      <c r="BE867" s="194"/>
      <c r="BF867" s="143"/>
      <c r="BG867" s="143"/>
      <c r="BH867" s="143"/>
      <c r="BI867" s="111"/>
      <c r="BJ867" s="143"/>
      <c r="BK867" s="143"/>
      <c r="BL867" s="143"/>
      <c r="BM867" s="143"/>
      <c r="BN867" s="143"/>
      <c r="BO867" s="143"/>
      <c r="BP867" s="143"/>
      <c r="BQ867" s="143"/>
      <c r="BR867" s="143"/>
      <c r="BS867" s="143"/>
      <c r="BT867" s="143"/>
      <c r="BU867" s="135">
        <f>VLOOKUP(D867,EXPLORACION!$A$2:$P$529,15,FALSE)</f>
        <v>4961594.6151000001</v>
      </c>
      <c r="BV867" s="135" t="e">
        <f>VLOOKUP(E867,EXPLORACION!$A$2:$P$529,15,FALSE)</f>
        <v>#N/A</v>
      </c>
    </row>
    <row r="868" spans="1:74" s="123" customFormat="1" hidden="1">
      <c r="A868" s="130" t="str">
        <f t="shared" ref="A868:A873" si="194">CONCATENATE(F868,G868,I868,H868,"E",J868,"M",O868)</f>
        <v>PYA27P1E1M0.05</v>
      </c>
      <c r="B868" s="130" t="str">
        <f t="shared" ref="B868:B899" si="195">CONCATENATE(F868,G868,I868,H868,"E",M867)</f>
        <v>PYA27P1E29.5</v>
      </c>
      <c r="C868" s="130" t="str">
        <f t="shared" ref="C868:C899" si="196">CONCATENATE(F868,G868,I868,H868,"M",O868)</f>
        <v>PYA27P1M0.05</v>
      </c>
      <c r="D868" s="130" t="str">
        <f t="shared" ref="D868:D899" si="197">CONCATENATE(F868,G868,I868,H868)</f>
        <v>PYA27P1</v>
      </c>
      <c r="E868" s="130" t="str">
        <f t="shared" ref="E868:E899" si="198">CONCATENATE(F868,G868)</f>
        <v>PYA27</v>
      </c>
      <c r="F868" s="111" t="s">
        <v>1368</v>
      </c>
      <c r="G868" s="111">
        <v>27</v>
      </c>
      <c r="H868" s="111">
        <v>1</v>
      </c>
      <c r="I868" s="111" t="s">
        <v>8</v>
      </c>
      <c r="J868" s="111">
        <v>1</v>
      </c>
      <c r="K868" s="111">
        <f>1</f>
        <v>1</v>
      </c>
      <c r="L868" s="111"/>
      <c r="M868" s="137">
        <v>0</v>
      </c>
      <c r="N868" s="133">
        <v>0.1</v>
      </c>
      <c r="O868" s="137">
        <f>AVERAGE(M868:N868)</f>
        <v>0.05</v>
      </c>
      <c r="P868" s="141"/>
      <c r="Q868" s="237">
        <v>16</v>
      </c>
      <c r="R868" s="111"/>
      <c r="S868" s="111"/>
      <c r="T868" s="111"/>
      <c r="U868" s="188"/>
      <c r="V868" s="143"/>
      <c r="W868" s="194"/>
      <c r="X868" s="143"/>
      <c r="Y868" s="143"/>
      <c r="Z868" s="143"/>
      <c r="AA868" s="143"/>
      <c r="AB868" s="143"/>
      <c r="AC868" s="143"/>
      <c r="AD868" s="143"/>
      <c r="AE868" s="143"/>
      <c r="AF868" s="143"/>
      <c r="AG868" s="143"/>
      <c r="AH868" s="143"/>
      <c r="AI868" s="143"/>
      <c r="AJ868" s="143"/>
      <c r="AK868" s="143"/>
      <c r="AL868" s="143"/>
      <c r="AM868" s="143"/>
      <c r="AN868" s="143"/>
      <c r="AO868" s="143"/>
      <c r="AP868" s="194"/>
      <c r="AQ868" s="188"/>
      <c r="AR868" s="188"/>
      <c r="AS868" s="143"/>
      <c r="AT868" s="143"/>
      <c r="AU868" s="143"/>
      <c r="AV868" s="143"/>
      <c r="AW868" s="188"/>
      <c r="AX868" s="111"/>
      <c r="AY868" s="194"/>
      <c r="AZ868" s="143"/>
      <c r="BA868" s="143"/>
      <c r="BB868" s="143"/>
      <c r="BC868" s="143"/>
      <c r="BD868" s="143"/>
      <c r="BE868" s="194"/>
      <c r="BF868" s="143"/>
      <c r="BG868" s="143"/>
      <c r="BH868" s="143"/>
      <c r="BI868" s="111"/>
      <c r="BJ868" s="143"/>
      <c r="BK868" s="143"/>
      <c r="BL868" s="143"/>
      <c r="BM868" s="143"/>
      <c r="BN868" s="143"/>
      <c r="BO868" s="143"/>
      <c r="BP868" s="143"/>
      <c r="BQ868" s="143"/>
      <c r="BR868" s="143"/>
      <c r="BS868" s="143"/>
      <c r="BT868" s="143"/>
      <c r="BU868" s="135">
        <f>VLOOKUP(D868,EXPLORACION!$A$2:$P$529,15,FALSE)</f>
        <v>4961983.7843000004</v>
      </c>
      <c r="BV868" s="135">
        <f>VLOOKUP(D868,EXPLORACION!$A$2:$P$529,16,FALSE)</f>
        <v>2173759.1940000001</v>
      </c>
    </row>
    <row r="869" spans="1:74" s="123" customFormat="1" hidden="1">
      <c r="A869" s="130" t="str">
        <f t="shared" si="194"/>
        <v>PYA27P1E2M0.5</v>
      </c>
      <c r="B869" s="130" t="str">
        <f t="shared" si="195"/>
        <v>PYA27P1E0</v>
      </c>
      <c r="C869" s="130" t="str">
        <f t="shared" si="196"/>
        <v>PYA27P1M0.5</v>
      </c>
      <c r="D869" s="130" t="str">
        <f t="shared" si="197"/>
        <v>PYA27P1</v>
      </c>
      <c r="E869" s="130" t="str">
        <f t="shared" si="198"/>
        <v>PYA27</v>
      </c>
      <c r="F869" s="111" t="s">
        <v>1368</v>
      </c>
      <c r="G869" s="111">
        <v>27</v>
      </c>
      <c r="H869" s="111">
        <v>1</v>
      </c>
      <c r="I869" s="111" t="s">
        <v>8</v>
      </c>
      <c r="J869" s="111">
        <v>2</v>
      </c>
      <c r="K869" s="111">
        <f>K868+1</f>
        <v>2</v>
      </c>
      <c r="L869" s="111"/>
      <c r="M869" s="137">
        <v>0</v>
      </c>
      <c r="N869" s="133">
        <v>1</v>
      </c>
      <c r="O869" s="137">
        <v>0.5</v>
      </c>
      <c r="P869" s="141"/>
      <c r="Q869" s="187">
        <v>11.6</v>
      </c>
      <c r="R869" s="111"/>
      <c r="S869" s="111">
        <v>0</v>
      </c>
      <c r="T869" s="111">
        <v>1</v>
      </c>
      <c r="U869" s="188"/>
      <c r="V869" s="143"/>
      <c r="W869" s="194"/>
      <c r="X869" s="143"/>
      <c r="Y869" s="143"/>
      <c r="Z869" s="143"/>
      <c r="AA869" s="143"/>
      <c r="AB869" s="143"/>
      <c r="AC869" s="143"/>
      <c r="AD869" s="143"/>
      <c r="AE869" s="143"/>
      <c r="AF869" s="143"/>
      <c r="AG869" s="143"/>
      <c r="AH869" s="143"/>
      <c r="AI869" s="143"/>
      <c r="AJ869" s="143"/>
      <c r="AK869" s="143"/>
      <c r="AL869" s="143"/>
      <c r="AM869" s="143"/>
      <c r="AN869" s="143"/>
      <c r="AO869" s="143"/>
      <c r="AP869" s="194"/>
      <c r="AQ869" s="188"/>
      <c r="AR869" s="188"/>
      <c r="AS869" s="143"/>
      <c r="AT869" s="143"/>
      <c r="AU869" s="143"/>
      <c r="AV869" s="143"/>
      <c r="AW869" s="188"/>
      <c r="AX869" s="111"/>
      <c r="AY869" s="194"/>
      <c r="AZ869" s="143"/>
      <c r="BA869" s="143"/>
      <c r="BB869" s="143"/>
      <c r="BC869" s="143"/>
      <c r="BD869" s="143"/>
      <c r="BE869" s="194"/>
      <c r="BF869" s="143"/>
      <c r="BG869" s="143"/>
      <c r="BH869" s="143"/>
      <c r="BI869" s="111"/>
      <c r="BJ869" s="143"/>
      <c r="BK869" s="143"/>
      <c r="BL869" s="143"/>
      <c r="BM869" s="143"/>
      <c r="BN869" s="143"/>
      <c r="BO869" s="143"/>
      <c r="BP869" s="143"/>
      <c r="BQ869" s="143"/>
      <c r="BR869" s="143"/>
      <c r="BS869" s="143"/>
      <c r="BT869" s="143"/>
      <c r="BU869" s="135">
        <f>VLOOKUP(D869,EXPLORACION!$A$2:$P$529,15,FALSE)</f>
        <v>4961983.7843000004</v>
      </c>
      <c r="BV869" s="135">
        <f>VLOOKUP(D869,EXPLORACION!$A$2:$P$529,16,FALSE)</f>
        <v>2173759.1940000001</v>
      </c>
    </row>
    <row r="870" spans="1:74" s="123" customFormat="1" hidden="1">
      <c r="A870" s="130" t="str">
        <f t="shared" si="194"/>
        <v>PYA27P1E2M1</v>
      </c>
      <c r="B870" s="130" t="str">
        <f t="shared" si="195"/>
        <v>PYA27P1E0</v>
      </c>
      <c r="C870" s="130" t="str">
        <f t="shared" si="196"/>
        <v>PYA27P1M1</v>
      </c>
      <c r="D870" s="130" t="str">
        <f t="shared" si="197"/>
        <v>PYA27P1</v>
      </c>
      <c r="E870" s="130" t="str">
        <f t="shared" si="198"/>
        <v>PYA27</v>
      </c>
      <c r="F870" s="111" t="s">
        <v>1368</v>
      </c>
      <c r="G870" s="111">
        <v>27</v>
      </c>
      <c r="H870" s="111">
        <v>1</v>
      </c>
      <c r="I870" s="111" t="s">
        <v>8</v>
      </c>
      <c r="J870" s="111">
        <v>2</v>
      </c>
      <c r="K870" s="111">
        <f>K869+1</f>
        <v>3</v>
      </c>
      <c r="L870" s="111"/>
      <c r="M870" s="137">
        <v>0.5</v>
      </c>
      <c r="N870" s="133">
        <v>1.5</v>
      </c>
      <c r="O870" s="137">
        <v>1</v>
      </c>
      <c r="P870" s="141"/>
      <c r="Q870" s="187">
        <v>9.2200000000000006</v>
      </c>
      <c r="R870" s="111"/>
      <c r="S870" s="111">
        <v>0.5</v>
      </c>
      <c r="T870" s="111">
        <v>1.5</v>
      </c>
      <c r="U870" s="188"/>
      <c r="V870" s="143"/>
      <c r="W870" s="194"/>
      <c r="X870" s="143"/>
      <c r="Y870" s="143"/>
      <c r="Z870" s="143"/>
      <c r="AA870" s="143"/>
      <c r="AB870" s="143"/>
      <c r="AC870" s="143"/>
      <c r="AD870" s="143"/>
      <c r="AE870" s="143"/>
      <c r="AF870" s="143"/>
      <c r="AG870" s="143"/>
      <c r="AH870" s="143"/>
      <c r="AI870" s="143"/>
      <c r="AJ870" s="143"/>
      <c r="AK870" s="143"/>
      <c r="AL870" s="143"/>
      <c r="AM870" s="143"/>
      <c r="AN870" s="143"/>
      <c r="AO870" s="143"/>
      <c r="AP870" s="194"/>
      <c r="AQ870" s="188"/>
      <c r="AR870" s="188"/>
      <c r="AS870" s="143"/>
      <c r="AT870" s="143"/>
      <c r="AU870" s="143"/>
      <c r="AV870" s="143"/>
      <c r="AW870" s="188"/>
      <c r="AX870" s="111"/>
      <c r="AY870" s="194"/>
      <c r="AZ870" s="143"/>
      <c r="BA870" s="143"/>
      <c r="BB870" s="143"/>
      <c r="BC870" s="143"/>
      <c r="BD870" s="143"/>
      <c r="BE870" s="194"/>
      <c r="BF870" s="143"/>
      <c r="BG870" s="143"/>
      <c r="BH870" s="143"/>
      <c r="BI870" s="111"/>
      <c r="BJ870" s="143"/>
      <c r="BK870" s="143"/>
      <c r="BL870" s="143"/>
      <c r="BM870" s="143"/>
      <c r="BN870" s="143"/>
      <c r="BO870" s="143"/>
      <c r="BP870" s="143"/>
      <c r="BQ870" s="143"/>
      <c r="BR870" s="143"/>
      <c r="BS870" s="143"/>
      <c r="BT870" s="143"/>
      <c r="BU870" s="135">
        <f>VLOOKUP(D870,EXPLORACION!$A$2:$P$529,15,FALSE)</f>
        <v>4961983.7843000004</v>
      </c>
      <c r="BV870" s="135">
        <f>VLOOKUP(D870,EXPLORACION!$A$2:$P$529,16,FALSE)</f>
        <v>2173759.1940000001</v>
      </c>
    </row>
    <row r="871" spans="1:74" s="123" customFormat="1" hidden="1">
      <c r="A871" s="130" t="str">
        <f t="shared" si="194"/>
        <v>PYA27P1E2M1.05</v>
      </c>
      <c r="B871" s="130" t="str">
        <f t="shared" si="195"/>
        <v>PYA27P1E0.5</v>
      </c>
      <c r="C871" s="130" t="str">
        <f t="shared" si="196"/>
        <v>PYA27P1M1.05</v>
      </c>
      <c r="D871" s="130" t="str">
        <f t="shared" si="197"/>
        <v>PYA27P1</v>
      </c>
      <c r="E871" s="130" t="str">
        <f t="shared" si="198"/>
        <v>PYA27</v>
      </c>
      <c r="F871" s="111" t="s">
        <v>1368</v>
      </c>
      <c r="G871" s="111">
        <v>27</v>
      </c>
      <c r="H871" s="111">
        <v>1</v>
      </c>
      <c r="I871" s="111" t="s">
        <v>8</v>
      </c>
      <c r="J871" s="111">
        <v>2</v>
      </c>
      <c r="K871" s="111">
        <f>K870+1</f>
        <v>4</v>
      </c>
      <c r="L871" s="111"/>
      <c r="M871" s="137">
        <v>0.1</v>
      </c>
      <c r="N871" s="133">
        <v>2</v>
      </c>
      <c r="O871" s="137">
        <f>AVERAGE(M871:N871)</f>
        <v>1.05</v>
      </c>
      <c r="P871" s="141" t="s">
        <v>284</v>
      </c>
      <c r="Q871" s="237">
        <v>12.49</v>
      </c>
      <c r="R871" s="111">
        <v>19.920000000000002</v>
      </c>
      <c r="S871" s="111">
        <v>11.43</v>
      </c>
      <c r="T871" s="111">
        <v>8.49</v>
      </c>
      <c r="U871" s="188"/>
      <c r="V871" s="143"/>
      <c r="W871" s="194"/>
      <c r="X871" s="143"/>
      <c r="Y871" s="143"/>
      <c r="Z871" s="143"/>
      <c r="AA871" s="143"/>
      <c r="AB871" s="143"/>
      <c r="AC871" s="143"/>
      <c r="AD871" s="143"/>
      <c r="AE871" s="143"/>
      <c r="AF871" s="143"/>
      <c r="AG871" s="143"/>
      <c r="AH871" s="143"/>
      <c r="AI871" s="143"/>
      <c r="AJ871" s="143"/>
      <c r="AK871" s="143"/>
      <c r="AL871" s="143"/>
      <c r="AM871" s="143"/>
      <c r="AN871" s="143"/>
      <c r="AO871" s="143">
        <v>61.43</v>
      </c>
      <c r="AP871" s="194"/>
      <c r="AQ871" s="188"/>
      <c r="AR871" s="188"/>
      <c r="AS871" s="143"/>
      <c r="AT871" s="143"/>
      <c r="AU871" s="143"/>
      <c r="AV871" s="143"/>
      <c r="AW871" s="188"/>
      <c r="AX871" s="111"/>
      <c r="AY871" s="194"/>
      <c r="AZ871" s="143"/>
      <c r="BA871" s="143"/>
      <c r="BB871" s="143"/>
      <c r="BC871" s="143"/>
      <c r="BD871" s="143"/>
      <c r="BE871" s="194"/>
      <c r="BF871" s="143"/>
      <c r="BG871" s="143"/>
      <c r="BH871" s="143"/>
      <c r="BI871" s="111"/>
      <c r="BJ871" s="143"/>
      <c r="BK871" s="143"/>
      <c r="BL871" s="143"/>
      <c r="BM871" s="143"/>
      <c r="BN871" s="143"/>
      <c r="BO871" s="143"/>
      <c r="BP871" s="143"/>
      <c r="BQ871" s="143"/>
      <c r="BR871" s="143"/>
      <c r="BS871" s="143"/>
      <c r="BT871" s="143"/>
      <c r="BU871" s="135">
        <f>VLOOKUP(D871,EXPLORACION!$A$2:$P$529,15,FALSE)</f>
        <v>4961983.7843000004</v>
      </c>
      <c r="BV871" s="135">
        <f>VLOOKUP(D871,EXPLORACION!$A$2:$P$529,16,FALSE)</f>
        <v>2173759.1940000001</v>
      </c>
    </row>
    <row r="872" spans="1:74" s="123" customFormat="1" hidden="1">
      <c r="A872" s="130" t="str">
        <f t="shared" si="194"/>
        <v>PYA27P2E1M0.05</v>
      </c>
      <c r="B872" s="130" t="str">
        <f t="shared" si="195"/>
        <v>PYA27P2E0.1</v>
      </c>
      <c r="C872" s="130" t="str">
        <f t="shared" si="196"/>
        <v>PYA27P2M0.05</v>
      </c>
      <c r="D872" s="130" t="str">
        <f t="shared" si="197"/>
        <v>PYA27P2</v>
      </c>
      <c r="E872" s="130" t="str">
        <f t="shared" si="198"/>
        <v>PYA27</v>
      </c>
      <c r="F872" s="111" t="s">
        <v>1368</v>
      </c>
      <c r="G872" s="171">
        <v>27</v>
      </c>
      <c r="H872" s="109">
        <v>2</v>
      </c>
      <c r="I872" s="171" t="s">
        <v>8</v>
      </c>
      <c r="J872" s="109">
        <v>1</v>
      </c>
      <c r="K872" s="111">
        <v>1</v>
      </c>
      <c r="L872" s="111"/>
      <c r="M872" s="137">
        <v>0</v>
      </c>
      <c r="N872" s="133">
        <v>0.1</v>
      </c>
      <c r="O872" s="137">
        <f>AVERAGE(M872:N872)</f>
        <v>0.05</v>
      </c>
      <c r="P872" s="109"/>
      <c r="Q872" s="237"/>
      <c r="R872" s="111"/>
      <c r="S872" s="111"/>
      <c r="T872" s="111"/>
      <c r="U872" s="188"/>
      <c r="V872" s="143"/>
      <c r="W872" s="194"/>
      <c r="X872" s="143"/>
      <c r="Y872" s="143"/>
      <c r="Z872" s="143"/>
      <c r="AA872" s="143"/>
      <c r="AB872" s="143"/>
      <c r="AC872" s="143"/>
      <c r="AD872" s="143"/>
      <c r="AE872" s="143"/>
      <c r="AF872" s="143"/>
      <c r="AG872" s="143"/>
      <c r="AH872" s="143"/>
      <c r="AI872" s="143"/>
      <c r="AJ872" s="143"/>
      <c r="AK872" s="143"/>
      <c r="AL872" s="143"/>
      <c r="AM872" s="143"/>
      <c r="AN872" s="143"/>
      <c r="AO872" s="143"/>
      <c r="AP872" s="194"/>
      <c r="AQ872" s="188"/>
      <c r="AR872" s="188"/>
      <c r="AS872" s="143"/>
      <c r="AT872" s="143"/>
      <c r="AU872" s="143"/>
      <c r="AV872" s="143"/>
      <c r="AW872" s="188"/>
      <c r="AX872" s="111"/>
      <c r="AY872" s="194"/>
      <c r="AZ872" s="143"/>
      <c r="BA872" s="143"/>
      <c r="BB872" s="143"/>
      <c r="BC872" s="143"/>
      <c r="BD872" s="143"/>
      <c r="BE872" s="194"/>
      <c r="BF872" s="143"/>
      <c r="BG872" s="143"/>
      <c r="BH872" s="143"/>
      <c r="BI872" s="111"/>
      <c r="BJ872" s="143"/>
      <c r="BK872" s="143"/>
      <c r="BL872" s="143"/>
      <c r="BM872" s="143"/>
      <c r="BN872" s="143"/>
      <c r="BO872" s="143"/>
      <c r="BP872" s="143"/>
      <c r="BQ872" s="143"/>
      <c r="BR872" s="143"/>
      <c r="BS872" s="143"/>
      <c r="BT872" s="143"/>
      <c r="BU872" s="135">
        <f>VLOOKUP(D872,EXPLORACION!$A$2:$P$529,15,FALSE)</f>
        <v>4961983.7843000004</v>
      </c>
      <c r="BV872" s="135">
        <f>VLOOKUP(D872,EXPLORACION!$A$2:$P$529,16,FALSE)</f>
        <v>2173759.1940000001</v>
      </c>
    </row>
    <row r="873" spans="1:74" s="123" customFormat="1" hidden="1">
      <c r="A873" s="130" t="str">
        <f t="shared" si="194"/>
        <v>PYA27P2E2M0.25</v>
      </c>
      <c r="B873" s="130" t="str">
        <f t="shared" si="195"/>
        <v>PYA27P2E0</v>
      </c>
      <c r="C873" s="130" t="str">
        <f t="shared" si="196"/>
        <v>PYA27P2M0.25</v>
      </c>
      <c r="D873" s="130" t="str">
        <f t="shared" si="197"/>
        <v>PYA27P2</v>
      </c>
      <c r="E873" s="130" t="str">
        <f t="shared" si="198"/>
        <v>PYA27</v>
      </c>
      <c r="F873" s="111" t="s">
        <v>1368</v>
      </c>
      <c r="G873" s="171">
        <v>27</v>
      </c>
      <c r="H873" s="109">
        <v>2</v>
      </c>
      <c r="I873" s="171" t="s">
        <v>8</v>
      </c>
      <c r="J873" s="109">
        <v>2</v>
      </c>
      <c r="K873" s="111">
        <f>1+1</f>
        <v>2</v>
      </c>
      <c r="L873" s="111"/>
      <c r="M873" s="137">
        <f>N872</f>
        <v>0.1</v>
      </c>
      <c r="N873" s="133">
        <v>0.4</v>
      </c>
      <c r="O873" s="137">
        <f>AVERAGE(M873:N873)</f>
        <v>0.25</v>
      </c>
      <c r="P873" s="109"/>
      <c r="Q873" s="237"/>
      <c r="R873" s="111"/>
      <c r="S873" s="111"/>
      <c r="T873" s="111"/>
      <c r="U873" s="188"/>
      <c r="V873" s="143"/>
      <c r="W873" s="194"/>
      <c r="X873" s="143"/>
      <c r="Y873" s="143"/>
      <c r="Z873" s="143"/>
      <c r="AA873" s="143"/>
      <c r="AB873" s="143"/>
      <c r="AC873" s="143"/>
      <c r="AD873" s="143"/>
      <c r="AE873" s="143"/>
      <c r="AF873" s="143"/>
      <c r="AG873" s="143"/>
      <c r="AH873" s="143"/>
      <c r="AI873" s="143"/>
      <c r="AJ873" s="143"/>
      <c r="AK873" s="143"/>
      <c r="AL873" s="143"/>
      <c r="AM873" s="143"/>
      <c r="AN873" s="143"/>
      <c r="AO873" s="143"/>
      <c r="AP873" s="194"/>
      <c r="AQ873" s="188"/>
      <c r="AR873" s="188"/>
      <c r="AS873" s="143"/>
      <c r="AT873" s="143"/>
      <c r="AU873" s="143"/>
      <c r="AV873" s="143"/>
      <c r="AW873" s="188"/>
      <c r="AX873" s="111"/>
      <c r="AY873" s="194"/>
      <c r="AZ873" s="143"/>
      <c r="BA873" s="143"/>
      <c r="BB873" s="143"/>
      <c r="BC873" s="143"/>
      <c r="BD873" s="143"/>
      <c r="BE873" s="194"/>
      <c r="BF873" s="143"/>
      <c r="BG873" s="143"/>
      <c r="BH873" s="143"/>
      <c r="BI873" s="111"/>
      <c r="BJ873" s="143"/>
      <c r="BK873" s="143"/>
      <c r="BL873" s="143"/>
      <c r="BM873" s="143"/>
      <c r="BN873" s="143"/>
      <c r="BO873" s="143"/>
      <c r="BP873" s="143"/>
      <c r="BQ873" s="143"/>
      <c r="BR873" s="143"/>
      <c r="BS873" s="143"/>
      <c r="BT873" s="143"/>
      <c r="BU873" s="135">
        <f>VLOOKUP(D873,EXPLORACION!$A$2:$P$529,15,FALSE)</f>
        <v>4961983.7843000004</v>
      </c>
      <c r="BV873" s="135">
        <f>VLOOKUP(D873,EXPLORACION!$A$2:$P$529,16,FALSE)</f>
        <v>2173759.1940000001</v>
      </c>
    </row>
    <row r="874" spans="1:74" s="123" customFormat="1" hidden="1">
      <c r="A874" s="130" t="str">
        <f>CONCATENATE(F874,G874,I874,H874,"E",J874,"M",O874)</f>
        <v>PYA27P2E3M0.5</v>
      </c>
      <c r="B874" s="130" t="str">
        <f t="shared" si="195"/>
        <v>PYA27P2E0.1</v>
      </c>
      <c r="C874" s="130" t="str">
        <f t="shared" si="196"/>
        <v>PYA27P2M0.5</v>
      </c>
      <c r="D874" s="130" t="str">
        <f t="shared" si="197"/>
        <v>PYA27P2</v>
      </c>
      <c r="E874" s="130" t="str">
        <f t="shared" si="198"/>
        <v>PYA27</v>
      </c>
      <c r="F874" s="111" t="s">
        <v>1368</v>
      </c>
      <c r="G874" s="171">
        <v>27</v>
      </c>
      <c r="H874" s="109">
        <v>2</v>
      </c>
      <c r="I874" s="171" t="s">
        <v>8</v>
      </c>
      <c r="J874" s="111">
        <v>3</v>
      </c>
      <c r="K874" s="111">
        <f>1+1</f>
        <v>2</v>
      </c>
      <c r="L874" s="111"/>
      <c r="M874" s="137">
        <v>0</v>
      </c>
      <c r="N874" s="133">
        <v>1</v>
      </c>
      <c r="O874" s="137">
        <v>0.5</v>
      </c>
      <c r="P874" s="141"/>
      <c r="Q874" s="141">
        <v>12.5</v>
      </c>
      <c r="R874" s="111"/>
      <c r="S874" s="111"/>
      <c r="T874" s="111"/>
      <c r="U874" s="188"/>
      <c r="V874" s="143"/>
      <c r="W874" s="194"/>
      <c r="X874" s="143"/>
      <c r="Y874" s="143"/>
      <c r="Z874" s="143"/>
      <c r="AA874" s="143"/>
      <c r="AB874" s="143"/>
      <c r="AC874" s="143"/>
      <c r="AD874" s="143"/>
      <c r="AE874" s="143"/>
      <c r="AF874" s="143"/>
      <c r="AG874" s="143"/>
      <c r="AH874" s="143"/>
      <c r="AI874" s="143"/>
      <c r="AJ874" s="143"/>
      <c r="AK874" s="143"/>
      <c r="AL874" s="143"/>
      <c r="AM874" s="143"/>
      <c r="AN874" s="143"/>
      <c r="AO874" s="143"/>
      <c r="AP874" s="194"/>
      <c r="AQ874" s="188"/>
      <c r="AR874" s="188"/>
      <c r="AS874" s="143"/>
      <c r="AT874" s="143"/>
      <c r="AU874" s="143"/>
      <c r="AV874" s="143"/>
      <c r="AW874" s="188"/>
      <c r="AX874" s="111"/>
      <c r="AY874" s="194"/>
      <c r="AZ874" s="143"/>
      <c r="BA874" s="143"/>
      <c r="BB874" s="143"/>
      <c r="BC874" s="143"/>
      <c r="BD874" s="143"/>
      <c r="BE874" s="194"/>
      <c r="BF874" s="143"/>
      <c r="BG874" s="143"/>
      <c r="BH874" s="143"/>
      <c r="BI874" s="111"/>
      <c r="BJ874" s="143"/>
      <c r="BK874" s="143"/>
      <c r="BL874" s="143"/>
      <c r="BM874" s="143"/>
      <c r="BN874" s="143"/>
      <c r="BO874" s="143"/>
      <c r="BP874" s="143"/>
      <c r="BQ874" s="143"/>
      <c r="BR874" s="143"/>
      <c r="BS874" s="143"/>
      <c r="BT874" s="143"/>
      <c r="BU874" s="135">
        <f>VLOOKUP(D874,EXPLORACION!$A$2:$P$529,15,FALSE)</f>
        <v>4961983.7843000004</v>
      </c>
      <c r="BV874" s="135">
        <f>VLOOKUP(D874,EXPLORACION!$A$2:$P$529,16,FALSE)</f>
        <v>2173759.1940000001</v>
      </c>
    </row>
    <row r="875" spans="1:74" s="123" customFormat="1" hidden="1">
      <c r="A875" s="130" t="str">
        <f>CONCATENATE(F875,G875,I875,H875,"E",J875,"M",O875)</f>
        <v>PYA27P2E3M1.25</v>
      </c>
      <c r="B875" s="130" t="str">
        <f t="shared" si="195"/>
        <v>PYA27P2E0</v>
      </c>
      <c r="C875" s="130" t="str">
        <f t="shared" si="196"/>
        <v>PYA27P2M1.25</v>
      </c>
      <c r="D875" s="130" t="str">
        <f t="shared" si="197"/>
        <v>PYA27P2</v>
      </c>
      <c r="E875" s="130" t="str">
        <f t="shared" si="198"/>
        <v>PYA27</v>
      </c>
      <c r="F875" s="111" t="s">
        <v>1368</v>
      </c>
      <c r="G875" s="171">
        <v>27</v>
      </c>
      <c r="H875" s="109">
        <v>2</v>
      </c>
      <c r="I875" s="171" t="s">
        <v>8</v>
      </c>
      <c r="J875" s="109">
        <v>3</v>
      </c>
      <c r="K875" s="111">
        <f>1+1</f>
        <v>2</v>
      </c>
      <c r="L875" s="111"/>
      <c r="M875" s="137">
        <f>N874</f>
        <v>1</v>
      </c>
      <c r="N875" s="133">
        <v>1.5</v>
      </c>
      <c r="O875" s="137">
        <f>AVERAGE(M875:N875)</f>
        <v>1.25</v>
      </c>
      <c r="P875" s="109" t="s">
        <v>284</v>
      </c>
      <c r="Q875" s="237" t="s">
        <v>1490</v>
      </c>
      <c r="R875" s="111">
        <v>20.69</v>
      </c>
      <c r="S875" s="111">
        <v>12.71</v>
      </c>
      <c r="T875" s="111">
        <v>7.98</v>
      </c>
      <c r="U875" s="188"/>
      <c r="V875" s="143"/>
      <c r="W875" s="194"/>
      <c r="X875" s="143"/>
      <c r="Y875" s="143"/>
      <c r="Z875" s="143"/>
      <c r="AA875" s="143"/>
      <c r="AB875" s="143"/>
      <c r="AC875" s="143"/>
      <c r="AD875" s="143"/>
      <c r="AE875" s="143"/>
      <c r="AF875" s="143"/>
      <c r="AG875" s="143"/>
      <c r="AH875" s="143"/>
      <c r="AI875" s="143"/>
      <c r="AJ875" s="143"/>
      <c r="AK875" s="143"/>
      <c r="AL875" s="143"/>
      <c r="AM875" s="143"/>
      <c r="AN875" s="143"/>
      <c r="AO875" s="143">
        <v>74.739999999999995</v>
      </c>
      <c r="AP875" s="194"/>
      <c r="AQ875" s="188"/>
      <c r="AR875" s="188"/>
      <c r="AS875" s="143"/>
      <c r="AT875" s="143"/>
      <c r="AU875" s="143"/>
      <c r="AV875" s="143"/>
      <c r="AW875" s="188"/>
      <c r="AX875" s="111"/>
      <c r="AY875" s="194"/>
      <c r="AZ875" s="143"/>
      <c r="BA875" s="143"/>
      <c r="BB875" s="143"/>
      <c r="BC875" s="143"/>
      <c r="BD875" s="143"/>
      <c r="BE875" s="194"/>
      <c r="BF875" s="143"/>
      <c r="BG875" s="143"/>
      <c r="BH875" s="143"/>
      <c r="BI875" s="111"/>
      <c r="BJ875" s="143"/>
      <c r="BK875" s="143"/>
      <c r="BL875" s="143"/>
      <c r="BM875" s="143"/>
      <c r="BN875" s="143"/>
      <c r="BO875" s="143"/>
      <c r="BP875" s="143"/>
      <c r="BQ875" s="143"/>
      <c r="BR875" s="143"/>
      <c r="BS875" s="143"/>
      <c r="BT875" s="143"/>
      <c r="BU875" s="135">
        <f>VLOOKUP(D875,EXPLORACION!$A$2:$P$529,15,FALSE)</f>
        <v>4961983.7843000004</v>
      </c>
      <c r="BV875" s="135">
        <f>VLOOKUP(D875,EXPLORACION!$A$2:$P$529,16,FALSE)</f>
        <v>2173759.1940000001</v>
      </c>
    </row>
    <row r="876" spans="1:74" s="123" customFormat="1" hidden="1">
      <c r="A876" s="130" t="str">
        <f>CONCATENATE(F876,G876,I876,H876,"E",J876,"M",O876)</f>
        <v>PYA27P2E3M1</v>
      </c>
      <c r="B876" s="130" t="str">
        <f t="shared" si="195"/>
        <v>PYA27P2E1</v>
      </c>
      <c r="C876" s="130" t="str">
        <f t="shared" si="196"/>
        <v>PYA27P2M1</v>
      </c>
      <c r="D876" s="130" t="str">
        <f t="shared" si="197"/>
        <v>PYA27P2</v>
      </c>
      <c r="E876" s="130" t="str">
        <f t="shared" si="198"/>
        <v>PYA27</v>
      </c>
      <c r="F876" s="111" t="s">
        <v>1368</v>
      </c>
      <c r="G876" s="171">
        <v>27</v>
      </c>
      <c r="H876" s="109">
        <v>2</v>
      </c>
      <c r="I876" s="171" t="s">
        <v>8</v>
      </c>
      <c r="J876" s="111">
        <v>3</v>
      </c>
      <c r="K876" s="111">
        <f>1+1</f>
        <v>2</v>
      </c>
      <c r="L876" s="111"/>
      <c r="M876" s="137">
        <v>0.5</v>
      </c>
      <c r="N876" s="133">
        <v>1.5</v>
      </c>
      <c r="O876" s="137">
        <v>1</v>
      </c>
      <c r="P876" s="141"/>
      <c r="Q876" s="141">
        <v>11.82</v>
      </c>
      <c r="R876" s="111"/>
      <c r="S876" s="111"/>
      <c r="T876" s="111"/>
      <c r="U876" s="188"/>
      <c r="V876" s="143"/>
      <c r="W876" s="194"/>
      <c r="X876" s="143"/>
      <c r="Y876" s="143"/>
      <c r="Z876" s="143"/>
      <c r="AA876" s="143"/>
      <c r="AB876" s="143"/>
      <c r="AC876" s="143"/>
      <c r="AD876" s="143"/>
      <c r="AE876" s="143"/>
      <c r="AF876" s="143"/>
      <c r="AG876" s="143"/>
      <c r="AH876" s="143"/>
      <c r="AI876" s="143"/>
      <c r="AJ876" s="143"/>
      <c r="AK876" s="143"/>
      <c r="AL876" s="143"/>
      <c r="AM876" s="143"/>
      <c r="AN876" s="143"/>
      <c r="AO876" s="143"/>
      <c r="AP876" s="194"/>
      <c r="AQ876" s="188"/>
      <c r="AR876" s="188"/>
      <c r="AS876" s="143"/>
      <c r="AT876" s="143"/>
      <c r="AU876" s="143"/>
      <c r="AV876" s="143"/>
      <c r="AW876" s="188"/>
      <c r="AX876" s="111"/>
      <c r="AY876" s="194"/>
      <c r="AZ876" s="143"/>
      <c r="BA876" s="143"/>
      <c r="BB876" s="143"/>
      <c r="BC876" s="143"/>
      <c r="BD876" s="143"/>
      <c r="BE876" s="194"/>
      <c r="BF876" s="143"/>
      <c r="BG876" s="143"/>
      <c r="BH876" s="143"/>
      <c r="BI876" s="111"/>
      <c r="BJ876" s="143"/>
      <c r="BK876" s="143"/>
      <c r="BL876" s="143"/>
      <c r="BM876" s="143"/>
      <c r="BN876" s="143"/>
      <c r="BO876" s="143"/>
      <c r="BP876" s="143"/>
      <c r="BQ876" s="143"/>
      <c r="BR876" s="143"/>
      <c r="BS876" s="143"/>
      <c r="BT876" s="143"/>
      <c r="BU876" s="135">
        <f>VLOOKUP(D876,EXPLORACION!$A$2:$P$529,15,FALSE)</f>
        <v>4961983.7843000004</v>
      </c>
      <c r="BV876" s="135">
        <f>VLOOKUP(D876,EXPLORACION!$A$2:$P$529,16,FALSE)</f>
        <v>2173759.1940000001</v>
      </c>
    </row>
    <row r="877" spans="1:74" s="123" customFormat="1" hidden="1">
      <c r="A877" s="130" t="str">
        <f>CONCATENATE(F877,G877,I877,H877,"E",J877,"M",O877)</f>
        <v>PYA27P2E4M1.5</v>
      </c>
      <c r="B877" s="130" t="str">
        <f t="shared" si="195"/>
        <v>PYA27P2E0.5</v>
      </c>
      <c r="C877" s="130" t="str">
        <f t="shared" si="196"/>
        <v>PYA27P2M1.5</v>
      </c>
      <c r="D877" s="130" t="str">
        <f t="shared" si="197"/>
        <v>PYA27P2</v>
      </c>
      <c r="E877" s="130" t="str">
        <f t="shared" si="198"/>
        <v>PYA27</v>
      </c>
      <c r="F877" s="111" t="s">
        <v>1368</v>
      </c>
      <c r="G877" s="171">
        <v>27</v>
      </c>
      <c r="H877" s="109">
        <v>2</v>
      </c>
      <c r="I877" s="171" t="s">
        <v>8</v>
      </c>
      <c r="J877" s="111">
        <v>4</v>
      </c>
      <c r="K877" s="111">
        <f>1+1</f>
        <v>2</v>
      </c>
      <c r="L877" s="111"/>
      <c r="M877" s="137">
        <v>1</v>
      </c>
      <c r="N877" s="133">
        <v>2</v>
      </c>
      <c r="O877" s="137">
        <v>1.5</v>
      </c>
      <c r="P877" s="141"/>
      <c r="Q877" s="141">
        <v>13.85</v>
      </c>
      <c r="R877" s="111"/>
      <c r="S877" s="111"/>
      <c r="T877" s="111"/>
      <c r="U877" s="188"/>
      <c r="V877" s="143"/>
      <c r="W877" s="194"/>
      <c r="X877" s="143"/>
      <c r="Y877" s="143"/>
      <c r="Z877" s="143"/>
      <c r="AA877" s="143"/>
      <c r="AB877" s="143"/>
      <c r="AC877" s="143"/>
      <c r="AD877" s="143"/>
      <c r="AE877" s="143"/>
      <c r="AF877" s="143"/>
      <c r="AG877" s="143"/>
      <c r="AH877" s="143"/>
      <c r="AI877" s="143"/>
      <c r="AJ877" s="143"/>
      <c r="AK877" s="143"/>
      <c r="AL877" s="143"/>
      <c r="AM877" s="143"/>
      <c r="AN877" s="143"/>
      <c r="AO877" s="143"/>
      <c r="AP877" s="194"/>
      <c r="AQ877" s="188"/>
      <c r="AR877" s="188"/>
      <c r="AS877" s="143"/>
      <c r="AT877" s="143"/>
      <c r="AU877" s="143"/>
      <c r="AV877" s="143"/>
      <c r="AW877" s="188"/>
      <c r="AX877" s="111"/>
      <c r="AY877" s="194"/>
      <c r="AZ877" s="143"/>
      <c r="BA877" s="143"/>
      <c r="BB877" s="143"/>
      <c r="BC877" s="143"/>
      <c r="BD877" s="143"/>
      <c r="BE877" s="194"/>
      <c r="BF877" s="143"/>
      <c r="BG877" s="143"/>
      <c r="BH877" s="143"/>
      <c r="BI877" s="111"/>
      <c r="BJ877" s="143"/>
      <c r="BK877" s="143"/>
      <c r="BL877" s="143"/>
      <c r="BM877" s="143"/>
      <c r="BN877" s="143"/>
      <c r="BO877" s="143"/>
      <c r="BP877" s="143"/>
      <c r="BQ877" s="143"/>
      <c r="BR877" s="143"/>
      <c r="BS877" s="143"/>
      <c r="BT877" s="143"/>
      <c r="BU877" s="135">
        <f>VLOOKUP(D877,EXPLORACION!$A$2:$P$529,15,FALSE)</f>
        <v>4961983.7843000004</v>
      </c>
      <c r="BV877" s="135">
        <f>VLOOKUP(D877,EXPLORACION!$A$2:$P$529,16,FALSE)</f>
        <v>2173759.1940000001</v>
      </c>
    </row>
    <row r="878" spans="1:74" s="123" customFormat="1" hidden="1">
      <c r="A878" s="130" t="str">
        <f t="shared" ref="A878:A913" si="199">CONCATENATE(F878,G878,I878,H878,"E",J878,"M",O878)</f>
        <v>PYA27P3E1M0.05</v>
      </c>
      <c r="B878" s="130" t="str">
        <f t="shared" si="195"/>
        <v>PYA27P3E1</v>
      </c>
      <c r="C878" s="130" t="str">
        <f t="shared" si="196"/>
        <v>PYA27P3M0.05</v>
      </c>
      <c r="D878" s="130" t="str">
        <f t="shared" si="197"/>
        <v>PYA27P3</v>
      </c>
      <c r="E878" s="130" t="str">
        <f t="shared" si="198"/>
        <v>PYA27</v>
      </c>
      <c r="F878" s="111" t="s">
        <v>1368</v>
      </c>
      <c r="G878" s="171">
        <v>27</v>
      </c>
      <c r="H878" s="109">
        <v>3</v>
      </c>
      <c r="I878" s="171" t="s">
        <v>8</v>
      </c>
      <c r="J878" s="109">
        <v>1</v>
      </c>
      <c r="K878" s="111"/>
      <c r="L878" s="111"/>
      <c r="M878" s="137">
        <v>0</v>
      </c>
      <c r="N878" s="133">
        <v>0.1</v>
      </c>
      <c r="O878" s="137">
        <f>AVERAGE(M878:N878)</f>
        <v>0.05</v>
      </c>
      <c r="P878" s="109"/>
      <c r="Q878" s="237"/>
      <c r="R878" s="111"/>
      <c r="S878" s="111"/>
      <c r="T878" s="111"/>
      <c r="U878" s="188"/>
      <c r="V878" s="143"/>
      <c r="W878" s="194"/>
      <c r="X878" s="143"/>
      <c r="Y878" s="143"/>
      <c r="Z878" s="143"/>
      <c r="AA878" s="143"/>
      <c r="AB878" s="143"/>
      <c r="AC878" s="143"/>
      <c r="AD878" s="143"/>
      <c r="AE878" s="143"/>
      <c r="AF878" s="143"/>
      <c r="AG878" s="143"/>
      <c r="AH878" s="143"/>
      <c r="AI878" s="143"/>
      <c r="AJ878" s="143"/>
      <c r="AK878" s="143"/>
      <c r="AL878" s="143"/>
      <c r="AM878" s="143"/>
      <c r="AN878" s="143"/>
      <c r="AO878" s="143"/>
      <c r="AP878" s="194"/>
      <c r="AQ878" s="188"/>
      <c r="AR878" s="188"/>
      <c r="AS878" s="143"/>
      <c r="AT878" s="143"/>
      <c r="AU878" s="143"/>
      <c r="AV878" s="143"/>
      <c r="AW878" s="188"/>
      <c r="AX878" s="111"/>
      <c r="AY878" s="194"/>
      <c r="AZ878" s="143"/>
      <c r="BA878" s="143"/>
      <c r="BB878" s="143"/>
      <c r="BC878" s="143"/>
      <c r="BD878" s="143"/>
      <c r="BE878" s="194"/>
      <c r="BF878" s="143"/>
      <c r="BG878" s="143"/>
      <c r="BH878" s="143"/>
      <c r="BI878" s="111"/>
      <c r="BJ878" s="143"/>
      <c r="BK878" s="143"/>
      <c r="BL878" s="143"/>
      <c r="BM878" s="143"/>
      <c r="BN878" s="143"/>
      <c r="BO878" s="143"/>
      <c r="BP878" s="143"/>
      <c r="BQ878" s="143"/>
      <c r="BR878" s="143"/>
      <c r="BS878" s="143"/>
      <c r="BT878" s="143"/>
      <c r="BU878" s="135">
        <f>VLOOKUP(D878,EXPLORACION!$A$2:$P$529,15,FALSE)</f>
        <v>4961983.7843000004</v>
      </c>
      <c r="BV878" s="135">
        <f>VLOOKUP(D878,EXPLORACION!$A$2:$P$529,16,FALSE)</f>
        <v>2173759.1940000001</v>
      </c>
    </row>
    <row r="879" spans="1:74" s="123" customFormat="1" hidden="1">
      <c r="A879" s="130" t="str">
        <f t="shared" si="199"/>
        <v>PYA27P3E1M0.5</v>
      </c>
      <c r="B879" s="130" t="str">
        <f t="shared" si="195"/>
        <v>PYA27P3E0</v>
      </c>
      <c r="C879" s="130" t="str">
        <f t="shared" si="196"/>
        <v>PYA27P3M0.5</v>
      </c>
      <c r="D879" s="130" t="str">
        <f t="shared" si="197"/>
        <v>PYA27P3</v>
      </c>
      <c r="E879" s="130" t="str">
        <f t="shared" si="198"/>
        <v>PYA27</v>
      </c>
      <c r="F879" s="111" t="s">
        <v>1368</v>
      </c>
      <c r="G879" s="171">
        <v>27</v>
      </c>
      <c r="H879" s="109">
        <v>3</v>
      </c>
      <c r="I879" s="171" t="s">
        <v>8</v>
      </c>
      <c r="J879" s="109">
        <v>1</v>
      </c>
      <c r="K879" s="109">
        <v>1</v>
      </c>
      <c r="L879" s="111"/>
      <c r="M879" s="137">
        <v>0</v>
      </c>
      <c r="N879" s="133">
        <v>1</v>
      </c>
      <c r="O879" s="137">
        <v>0.5</v>
      </c>
      <c r="P879" s="141"/>
      <c r="Q879" s="237">
        <v>12.5</v>
      </c>
      <c r="R879" s="111"/>
      <c r="S879" s="111"/>
      <c r="T879" s="111"/>
      <c r="U879" s="188"/>
      <c r="V879" s="143"/>
      <c r="W879" s="194"/>
      <c r="X879" s="143"/>
      <c r="Y879" s="143"/>
      <c r="Z879" s="143"/>
      <c r="AA879" s="143"/>
      <c r="AB879" s="143"/>
      <c r="AC879" s="143"/>
      <c r="AD879" s="143"/>
      <c r="AE879" s="143"/>
      <c r="AF879" s="143"/>
      <c r="AG879" s="143"/>
      <c r="AH879" s="143"/>
      <c r="AI879" s="143"/>
      <c r="AJ879" s="143"/>
      <c r="AK879" s="143"/>
      <c r="AL879" s="143"/>
      <c r="AM879" s="143"/>
      <c r="AN879" s="143"/>
      <c r="AO879" s="143"/>
      <c r="AP879" s="194"/>
      <c r="AQ879" s="188"/>
      <c r="AR879" s="188"/>
      <c r="AS879" s="143"/>
      <c r="AT879" s="143"/>
      <c r="AU879" s="143"/>
      <c r="AV879" s="143"/>
      <c r="AW879" s="188"/>
      <c r="AX879" s="111"/>
      <c r="AY879" s="194"/>
      <c r="AZ879" s="143"/>
      <c r="BA879" s="143"/>
      <c r="BB879" s="143"/>
      <c r="BC879" s="143"/>
      <c r="BD879" s="143"/>
      <c r="BE879" s="194"/>
      <c r="BF879" s="143"/>
      <c r="BG879" s="143"/>
      <c r="BH879" s="143"/>
      <c r="BI879" s="111"/>
      <c r="BJ879" s="143"/>
      <c r="BK879" s="143"/>
      <c r="BL879" s="143"/>
      <c r="BM879" s="143"/>
      <c r="BN879" s="143"/>
      <c r="BO879" s="143"/>
      <c r="BP879" s="143"/>
      <c r="BQ879" s="143"/>
      <c r="BR879" s="143"/>
      <c r="BS879" s="143"/>
      <c r="BT879" s="143"/>
      <c r="BU879" s="135">
        <f>VLOOKUP(D879,EXPLORACION!$A$2:$P$529,15,FALSE)</f>
        <v>4961983.7843000004</v>
      </c>
      <c r="BV879" s="135">
        <f>VLOOKUP(D879,EXPLORACION!$A$2:$P$529,16,FALSE)</f>
        <v>2173759.1940000001</v>
      </c>
    </row>
    <row r="880" spans="1:74" s="123" customFormat="1" hidden="1">
      <c r="A880" s="130" t="str">
        <f t="shared" si="199"/>
        <v>PYA27P3E1M1</v>
      </c>
      <c r="B880" s="130" t="str">
        <f t="shared" si="195"/>
        <v>PYA27P3E0</v>
      </c>
      <c r="C880" s="130" t="str">
        <f t="shared" si="196"/>
        <v>PYA27P3M1</v>
      </c>
      <c r="D880" s="130" t="str">
        <f t="shared" si="197"/>
        <v>PYA27P3</v>
      </c>
      <c r="E880" s="130" t="str">
        <f t="shared" si="198"/>
        <v>PYA27</v>
      </c>
      <c r="F880" s="111" t="s">
        <v>1368</v>
      </c>
      <c r="G880" s="171">
        <v>27</v>
      </c>
      <c r="H880" s="109">
        <v>3</v>
      </c>
      <c r="I880" s="171" t="s">
        <v>8</v>
      </c>
      <c r="J880" s="109">
        <v>1</v>
      </c>
      <c r="K880" s="109">
        <v>2</v>
      </c>
      <c r="L880" s="111"/>
      <c r="M880" s="137">
        <v>0.5</v>
      </c>
      <c r="N880" s="133">
        <v>1.5</v>
      </c>
      <c r="O880" s="137">
        <v>1</v>
      </c>
      <c r="P880" s="141"/>
      <c r="Q880" s="237">
        <v>11.82</v>
      </c>
      <c r="R880" s="111"/>
      <c r="S880" s="111"/>
      <c r="T880" s="111"/>
      <c r="U880" s="188"/>
      <c r="V880" s="143"/>
      <c r="W880" s="194"/>
      <c r="X880" s="143"/>
      <c r="Y880" s="143"/>
      <c r="Z880" s="143"/>
      <c r="AA880" s="143"/>
      <c r="AB880" s="143"/>
      <c r="AC880" s="143"/>
      <c r="AD880" s="143"/>
      <c r="AE880" s="143"/>
      <c r="AF880" s="143"/>
      <c r="AG880" s="143"/>
      <c r="AH880" s="143"/>
      <c r="AI880" s="143"/>
      <c r="AJ880" s="143"/>
      <c r="AK880" s="143"/>
      <c r="AL880" s="143"/>
      <c r="AM880" s="143"/>
      <c r="AN880" s="143"/>
      <c r="AO880" s="143"/>
      <c r="AP880" s="194"/>
      <c r="AQ880" s="188"/>
      <c r="AR880" s="188"/>
      <c r="AS880" s="143"/>
      <c r="AT880" s="143"/>
      <c r="AU880" s="143"/>
      <c r="AV880" s="143"/>
      <c r="AW880" s="188"/>
      <c r="AX880" s="111"/>
      <c r="AY880" s="194"/>
      <c r="AZ880" s="143"/>
      <c r="BA880" s="143"/>
      <c r="BB880" s="143"/>
      <c r="BC880" s="143"/>
      <c r="BD880" s="143"/>
      <c r="BE880" s="194"/>
      <c r="BF880" s="143"/>
      <c r="BG880" s="143"/>
      <c r="BH880" s="143"/>
      <c r="BI880" s="111"/>
      <c r="BJ880" s="143"/>
      <c r="BK880" s="143"/>
      <c r="BL880" s="143"/>
      <c r="BM880" s="143"/>
      <c r="BN880" s="143"/>
      <c r="BO880" s="143"/>
      <c r="BP880" s="143"/>
      <c r="BQ880" s="143"/>
      <c r="BR880" s="143"/>
      <c r="BS880" s="143"/>
      <c r="BT880" s="143"/>
      <c r="BU880" s="135">
        <f>VLOOKUP(D880,EXPLORACION!$A$2:$P$529,15,FALSE)</f>
        <v>4961983.7843000004</v>
      </c>
      <c r="BV880" s="135">
        <f>VLOOKUP(D880,EXPLORACION!$A$2:$P$529,16,FALSE)</f>
        <v>2173759.1940000001</v>
      </c>
    </row>
    <row r="881" spans="1:74" s="123" customFormat="1" hidden="1">
      <c r="A881" s="130" t="str">
        <f t="shared" si="199"/>
        <v>PYA27P3E2M1.5</v>
      </c>
      <c r="B881" s="130" t="str">
        <f t="shared" si="195"/>
        <v>PYA27P3E0.5</v>
      </c>
      <c r="C881" s="130" t="str">
        <f t="shared" si="196"/>
        <v>PYA27P3M1.5</v>
      </c>
      <c r="D881" s="130" t="str">
        <f t="shared" si="197"/>
        <v>PYA27P3</v>
      </c>
      <c r="E881" s="130" t="str">
        <f t="shared" si="198"/>
        <v>PYA27</v>
      </c>
      <c r="F881" s="111" t="s">
        <v>1368</v>
      </c>
      <c r="G881" s="171">
        <v>27</v>
      </c>
      <c r="H881" s="109">
        <v>3</v>
      </c>
      <c r="I881" s="171" t="s">
        <v>8</v>
      </c>
      <c r="J881" s="109">
        <v>2</v>
      </c>
      <c r="K881" s="109">
        <v>3</v>
      </c>
      <c r="L881" s="111"/>
      <c r="M881" s="137">
        <v>1</v>
      </c>
      <c r="N881" s="133">
        <v>2</v>
      </c>
      <c r="O881" s="137">
        <v>1.5</v>
      </c>
      <c r="P881" s="141"/>
      <c r="Q881" s="237">
        <v>13.85</v>
      </c>
      <c r="R881" s="111"/>
      <c r="S881" s="111"/>
      <c r="T881" s="111"/>
      <c r="U881" s="188"/>
      <c r="V881" s="143"/>
      <c r="W881" s="194"/>
      <c r="X881" s="143"/>
      <c r="Y881" s="143"/>
      <c r="Z881" s="143"/>
      <c r="AA881" s="143"/>
      <c r="AB881" s="143"/>
      <c r="AC881" s="143"/>
      <c r="AD881" s="143"/>
      <c r="AE881" s="143"/>
      <c r="AF881" s="143"/>
      <c r="AG881" s="143"/>
      <c r="AH881" s="143"/>
      <c r="AI881" s="143"/>
      <c r="AJ881" s="143"/>
      <c r="AK881" s="143"/>
      <c r="AL881" s="143"/>
      <c r="AM881" s="143"/>
      <c r="AN881" s="143"/>
      <c r="AO881" s="143"/>
      <c r="AP881" s="194"/>
      <c r="AQ881" s="188"/>
      <c r="AR881" s="188"/>
      <c r="AS881" s="143"/>
      <c r="AT881" s="143"/>
      <c r="AU881" s="143"/>
      <c r="AV881" s="143"/>
      <c r="AW881" s="188"/>
      <c r="AX881" s="111"/>
      <c r="AY881" s="194"/>
      <c r="AZ881" s="143"/>
      <c r="BA881" s="143"/>
      <c r="BB881" s="143"/>
      <c r="BC881" s="143"/>
      <c r="BD881" s="143"/>
      <c r="BE881" s="194"/>
      <c r="BF881" s="143"/>
      <c r="BG881" s="143"/>
      <c r="BH881" s="143"/>
      <c r="BI881" s="111"/>
      <c r="BJ881" s="143"/>
      <c r="BK881" s="143"/>
      <c r="BL881" s="143"/>
      <c r="BM881" s="143"/>
      <c r="BN881" s="143"/>
      <c r="BO881" s="143"/>
      <c r="BP881" s="143"/>
      <c r="BQ881" s="143"/>
      <c r="BR881" s="143"/>
      <c r="BS881" s="143"/>
      <c r="BT881" s="143"/>
      <c r="BU881" s="135">
        <f>VLOOKUP(D881,EXPLORACION!$A$2:$P$529,15,FALSE)</f>
        <v>4961983.7843000004</v>
      </c>
      <c r="BV881" s="135">
        <f>VLOOKUP(D881,EXPLORACION!$A$2:$P$529,16,FALSE)</f>
        <v>2173759.1940000001</v>
      </c>
    </row>
    <row r="882" spans="1:74" s="123" customFormat="1" hidden="1">
      <c r="A882" s="130" t="str">
        <f t="shared" si="199"/>
        <v>PYA27P3E2M2</v>
      </c>
      <c r="B882" s="130" t="str">
        <f t="shared" si="195"/>
        <v>PYA27P3E1</v>
      </c>
      <c r="C882" s="130" t="str">
        <f t="shared" si="196"/>
        <v>PYA27P3M2</v>
      </c>
      <c r="D882" s="130" t="str">
        <f t="shared" si="197"/>
        <v>PYA27P3</v>
      </c>
      <c r="E882" s="130" t="str">
        <f t="shared" si="198"/>
        <v>PYA27</v>
      </c>
      <c r="F882" s="111" t="s">
        <v>1368</v>
      </c>
      <c r="G882" s="171">
        <v>27</v>
      </c>
      <c r="H882" s="109">
        <v>3</v>
      </c>
      <c r="I882" s="171" t="s">
        <v>8</v>
      </c>
      <c r="J882" s="109">
        <v>2</v>
      </c>
      <c r="K882" s="109">
        <v>4</v>
      </c>
      <c r="L882" s="111"/>
      <c r="M882" s="137">
        <v>1.5</v>
      </c>
      <c r="N882" s="133">
        <v>2.5</v>
      </c>
      <c r="O882" s="137">
        <v>2</v>
      </c>
      <c r="P882" s="141"/>
      <c r="Q882" s="237">
        <v>14.72</v>
      </c>
      <c r="R882" s="111"/>
      <c r="S882" s="111"/>
      <c r="T882" s="111"/>
      <c r="U882" s="188"/>
      <c r="V882" s="143"/>
      <c r="W882" s="194"/>
      <c r="X882" s="143"/>
      <c r="Y882" s="143"/>
      <c r="Z882" s="143"/>
      <c r="AA882" s="143"/>
      <c r="AB882" s="143"/>
      <c r="AC882" s="143"/>
      <c r="AD882" s="143"/>
      <c r="AE882" s="143"/>
      <c r="AF882" s="143"/>
      <c r="AG882" s="143"/>
      <c r="AH882" s="143"/>
      <c r="AI882" s="143"/>
      <c r="AJ882" s="143"/>
      <c r="AK882" s="143"/>
      <c r="AL882" s="143"/>
      <c r="AM882" s="143"/>
      <c r="AN882" s="143"/>
      <c r="AO882" s="143"/>
      <c r="AP882" s="194"/>
      <c r="AQ882" s="188"/>
      <c r="AR882" s="188"/>
      <c r="AS882" s="143"/>
      <c r="AT882" s="143"/>
      <c r="AU882" s="143"/>
      <c r="AV882" s="143"/>
      <c r="AW882" s="188"/>
      <c r="AX882" s="111"/>
      <c r="AY882" s="194"/>
      <c r="AZ882" s="143"/>
      <c r="BA882" s="143"/>
      <c r="BB882" s="143"/>
      <c r="BC882" s="143"/>
      <c r="BD882" s="143"/>
      <c r="BE882" s="194"/>
      <c r="BF882" s="143"/>
      <c r="BG882" s="143"/>
      <c r="BH882" s="143"/>
      <c r="BI882" s="111"/>
      <c r="BJ882" s="143"/>
      <c r="BK882" s="143"/>
      <c r="BL882" s="143"/>
      <c r="BM882" s="143"/>
      <c r="BN882" s="143"/>
      <c r="BO882" s="143"/>
      <c r="BP882" s="143"/>
      <c r="BQ882" s="143"/>
      <c r="BR882" s="143"/>
      <c r="BS882" s="143"/>
      <c r="BT882" s="143"/>
      <c r="BU882" s="135">
        <f>VLOOKUP(D882,EXPLORACION!$A$2:$P$529,15,FALSE)</f>
        <v>4961983.7843000004</v>
      </c>
      <c r="BV882" s="135">
        <f>VLOOKUP(D882,EXPLORACION!$A$2:$P$529,16,FALSE)</f>
        <v>2173759.1940000001</v>
      </c>
    </row>
    <row r="883" spans="1:74" s="123" customFormat="1" hidden="1">
      <c r="A883" s="130" t="str">
        <f t="shared" si="199"/>
        <v>PYA27P3E2M2.25</v>
      </c>
      <c r="B883" s="130" t="str">
        <f t="shared" si="195"/>
        <v>PYA27P3E1.5</v>
      </c>
      <c r="C883" s="130" t="str">
        <f t="shared" si="196"/>
        <v>PYA27P3M2.25</v>
      </c>
      <c r="D883" s="130" t="str">
        <f t="shared" si="197"/>
        <v>PYA27P3</v>
      </c>
      <c r="E883" s="130" t="str">
        <f t="shared" si="198"/>
        <v>PYA27</v>
      </c>
      <c r="F883" s="111" t="s">
        <v>1368</v>
      </c>
      <c r="G883" s="171">
        <v>27</v>
      </c>
      <c r="H883" s="109">
        <v>3</v>
      </c>
      <c r="I883" s="171" t="s">
        <v>8</v>
      </c>
      <c r="J883" s="109">
        <v>2</v>
      </c>
      <c r="K883" s="111"/>
      <c r="L883" s="111"/>
      <c r="M883" s="137">
        <f>N882</f>
        <v>2.5</v>
      </c>
      <c r="N883" s="133">
        <v>2</v>
      </c>
      <c r="O883" s="137">
        <f>AVERAGE(M883:N883)</f>
        <v>2.25</v>
      </c>
      <c r="P883" s="109" t="s">
        <v>284</v>
      </c>
      <c r="Q883" s="237">
        <v>13.2</v>
      </c>
      <c r="R883" s="111" t="s">
        <v>1496</v>
      </c>
      <c r="S883" s="111">
        <v>15.28</v>
      </c>
      <c r="T883" s="111">
        <v>8.76</v>
      </c>
      <c r="U883" s="188"/>
      <c r="V883" s="143"/>
      <c r="W883" s="194"/>
      <c r="X883" s="143"/>
      <c r="Y883" s="143"/>
      <c r="Z883" s="143"/>
      <c r="AA883" s="143"/>
      <c r="AB883" s="143"/>
      <c r="AC883" s="143"/>
      <c r="AD883" s="143"/>
      <c r="AE883" s="143"/>
      <c r="AF883" s="143"/>
      <c r="AG883" s="143"/>
      <c r="AH883" s="143"/>
      <c r="AI883" s="143"/>
      <c r="AJ883" s="143"/>
      <c r="AK883" s="143"/>
      <c r="AL883" s="143"/>
      <c r="AM883" s="143"/>
      <c r="AN883" s="143"/>
      <c r="AO883" s="143">
        <v>58.79</v>
      </c>
      <c r="AP883" s="194"/>
      <c r="AQ883" s="188"/>
      <c r="AR883" s="188"/>
      <c r="AS883" s="143"/>
      <c r="AT883" s="143"/>
      <c r="AU883" s="143"/>
      <c r="AV883" s="143"/>
      <c r="AW883" s="188"/>
      <c r="AX883" s="111"/>
      <c r="AY883" s="194"/>
      <c r="AZ883" s="143"/>
      <c r="BA883" s="143"/>
      <c r="BB883" s="143"/>
      <c r="BC883" s="143"/>
      <c r="BD883" s="143"/>
      <c r="BE883" s="194"/>
      <c r="BF883" s="143"/>
      <c r="BG883" s="143"/>
      <c r="BH883" s="143"/>
      <c r="BI883" s="111"/>
      <c r="BJ883" s="143"/>
      <c r="BK883" s="143"/>
      <c r="BL883" s="143"/>
      <c r="BM883" s="143"/>
      <c r="BN883" s="143"/>
      <c r="BO883" s="143"/>
      <c r="BP883" s="143"/>
      <c r="BQ883" s="143"/>
      <c r="BR883" s="143"/>
      <c r="BS883" s="143"/>
      <c r="BT883" s="143"/>
      <c r="BU883" s="135">
        <f>VLOOKUP(D883,EXPLORACION!$A$2:$P$529,15,FALSE)</f>
        <v>4961983.7843000004</v>
      </c>
      <c r="BV883" s="135">
        <f>VLOOKUP(D883,EXPLORACION!$A$2:$P$529,16,FALSE)</f>
        <v>2173759.1940000001</v>
      </c>
    </row>
    <row r="884" spans="1:74" s="123" customFormat="1" hidden="1">
      <c r="A884" s="130" t="str">
        <f t="shared" si="199"/>
        <v>PYA27P3E3M2.5</v>
      </c>
      <c r="B884" s="130" t="str">
        <f t="shared" si="195"/>
        <v>PYA27P3E2.5</v>
      </c>
      <c r="C884" s="130" t="str">
        <f t="shared" si="196"/>
        <v>PYA27P3M2.5</v>
      </c>
      <c r="D884" s="130" t="str">
        <f t="shared" si="197"/>
        <v>PYA27P3</v>
      </c>
      <c r="E884" s="130" t="str">
        <f t="shared" si="198"/>
        <v>PYA27</v>
      </c>
      <c r="F884" s="111" t="s">
        <v>1368</v>
      </c>
      <c r="G884" s="171">
        <v>27</v>
      </c>
      <c r="H884" s="109">
        <v>3</v>
      </c>
      <c r="I884" s="171" t="s">
        <v>8</v>
      </c>
      <c r="J884" s="111">
        <v>3</v>
      </c>
      <c r="K884" s="111">
        <f>K883+1</f>
        <v>1</v>
      </c>
      <c r="L884" s="111"/>
      <c r="M884" s="137">
        <v>2</v>
      </c>
      <c r="N884" s="133">
        <v>3</v>
      </c>
      <c r="O884" s="137">
        <v>2.5</v>
      </c>
      <c r="P884" s="141"/>
      <c r="Q884" s="237">
        <v>15.51</v>
      </c>
      <c r="R884" s="111"/>
      <c r="S884" s="111"/>
      <c r="T884" s="111"/>
      <c r="U884" s="188"/>
      <c r="V884" s="143"/>
      <c r="W884" s="194"/>
      <c r="X884" s="143"/>
      <c r="Y884" s="143"/>
      <c r="Z884" s="143"/>
      <c r="AA884" s="143"/>
      <c r="AB884" s="143"/>
      <c r="AC884" s="143"/>
      <c r="AD884" s="143"/>
      <c r="AE884" s="143"/>
      <c r="AF884" s="143"/>
      <c r="AG884" s="143"/>
      <c r="AH884" s="143"/>
      <c r="AI884" s="143"/>
      <c r="AJ884" s="143"/>
      <c r="AK884" s="143"/>
      <c r="AL884" s="143"/>
      <c r="AM884" s="143"/>
      <c r="AN884" s="143"/>
      <c r="AO884" s="143"/>
      <c r="AP884" s="194"/>
      <c r="AQ884" s="188"/>
      <c r="AR884" s="188"/>
      <c r="AS884" s="143"/>
      <c r="AT884" s="143"/>
      <c r="AU884" s="143"/>
      <c r="AV884" s="143"/>
      <c r="AW884" s="188"/>
      <c r="AX884" s="111"/>
      <c r="AY884" s="194"/>
      <c r="AZ884" s="143"/>
      <c r="BA884" s="143"/>
      <c r="BB884" s="143"/>
      <c r="BC884" s="143"/>
      <c r="BD884" s="143"/>
      <c r="BE884" s="194"/>
      <c r="BF884" s="143"/>
      <c r="BG884" s="143"/>
      <c r="BH884" s="143"/>
      <c r="BI884" s="111"/>
      <c r="BJ884" s="143"/>
      <c r="BK884" s="143"/>
      <c r="BL884" s="143"/>
      <c r="BM884" s="143"/>
      <c r="BN884" s="143"/>
      <c r="BO884" s="143"/>
      <c r="BP884" s="143"/>
      <c r="BQ884" s="143"/>
      <c r="BR884" s="143"/>
      <c r="BS884" s="143"/>
      <c r="BT884" s="143"/>
      <c r="BU884" s="135">
        <f>VLOOKUP(D884,EXPLORACION!$A$2:$P$529,15,FALSE)</f>
        <v>4961983.7843000004</v>
      </c>
      <c r="BV884" s="135">
        <f>VLOOKUP(D884,EXPLORACION!$A$2:$P$529,16,FALSE)</f>
        <v>2173759.1940000001</v>
      </c>
    </row>
    <row r="885" spans="1:74" s="123" customFormat="1" hidden="1">
      <c r="A885" s="130" t="str">
        <f t="shared" si="199"/>
        <v>PYA27P3E3M3</v>
      </c>
      <c r="B885" s="130" t="str">
        <f t="shared" si="195"/>
        <v>PYA27P3E2</v>
      </c>
      <c r="C885" s="130" t="str">
        <f t="shared" si="196"/>
        <v>PYA27P3M3</v>
      </c>
      <c r="D885" s="130" t="str">
        <f t="shared" si="197"/>
        <v>PYA27P3</v>
      </c>
      <c r="E885" s="130" t="str">
        <f t="shared" si="198"/>
        <v>PYA27</v>
      </c>
      <c r="F885" s="111" t="s">
        <v>1368</v>
      </c>
      <c r="G885" s="171">
        <v>27</v>
      </c>
      <c r="H885" s="109">
        <v>3</v>
      </c>
      <c r="I885" s="171" t="s">
        <v>8</v>
      </c>
      <c r="J885" s="111">
        <v>3</v>
      </c>
      <c r="K885" s="111">
        <f>K884+1</f>
        <v>2</v>
      </c>
      <c r="L885" s="111"/>
      <c r="M885" s="137">
        <v>2.5</v>
      </c>
      <c r="N885" s="133">
        <v>3.5</v>
      </c>
      <c r="O885" s="137">
        <v>3</v>
      </c>
      <c r="P885" s="141"/>
      <c r="Q885" s="237">
        <v>15.93</v>
      </c>
      <c r="R885" s="111"/>
      <c r="S885" s="111"/>
      <c r="T885" s="111"/>
      <c r="U885" s="188"/>
      <c r="V885" s="143"/>
      <c r="W885" s="194"/>
      <c r="X885" s="143"/>
      <c r="Y885" s="143"/>
      <c r="Z885" s="143"/>
      <c r="AA885" s="143"/>
      <c r="AB885" s="143"/>
      <c r="AC885" s="143"/>
      <c r="AD885" s="143"/>
      <c r="AE885" s="143"/>
      <c r="AF885" s="143"/>
      <c r="AG885" s="143"/>
      <c r="AH885" s="143"/>
      <c r="AI885" s="143"/>
      <c r="AJ885" s="143"/>
      <c r="AK885" s="143"/>
      <c r="AL885" s="143"/>
      <c r="AM885" s="143"/>
      <c r="AN885" s="143"/>
      <c r="AO885" s="143"/>
      <c r="AP885" s="194"/>
      <c r="AQ885" s="188"/>
      <c r="AR885" s="188"/>
      <c r="AS885" s="143"/>
      <c r="AT885" s="143"/>
      <c r="AU885" s="143"/>
      <c r="AV885" s="143"/>
      <c r="AW885" s="188"/>
      <c r="AX885" s="111"/>
      <c r="AY885" s="194"/>
      <c r="AZ885" s="143"/>
      <c r="BA885" s="143"/>
      <c r="BB885" s="143"/>
      <c r="BC885" s="143"/>
      <c r="BD885" s="143"/>
      <c r="BE885" s="194"/>
      <c r="BF885" s="143"/>
      <c r="BG885" s="143"/>
      <c r="BH885" s="143"/>
      <c r="BI885" s="111"/>
      <c r="BJ885" s="143"/>
      <c r="BK885" s="143"/>
      <c r="BL885" s="143"/>
      <c r="BM885" s="143"/>
      <c r="BN885" s="143"/>
      <c r="BO885" s="143"/>
      <c r="BP885" s="143"/>
      <c r="BQ885" s="143"/>
      <c r="BR885" s="143"/>
      <c r="BS885" s="143"/>
      <c r="BT885" s="143"/>
      <c r="BU885" s="135">
        <f>VLOOKUP(D885,EXPLORACION!$A$2:$P$529,15,FALSE)</f>
        <v>4961983.7843000004</v>
      </c>
      <c r="BV885" s="135">
        <f>VLOOKUP(D885,EXPLORACION!$A$2:$P$529,16,FALSE)</f>
        <v>2173759.1940000001</v>
      </c>
    </row>
    <row r="886" spans="1:74" s="123" customFormat="1" hidden="1">
      <c r="A886" s="130" t="str">
        <f t="shared" si="199"/>
        <v>PYA27P3E3M3.5</v>
      </c>
      <c r="B886" s="130" t="str">
        <f t="shared" si="195"/>
        <v>PYA27P3E2.5</v>
      </c>
      <c r="C886" s="130" t="str">
        <f t="shared" si="196"/>
        <v>PYA27P3M3.5</v>
      </c>
      <c r="D886" s="130" t="str">
        <f t="shared" si="197"/>
        <v>PYA27P3</v>
      </c>
      <c r="E886" s="130" t="str">
        <f t="shared" si="198"/>
        <v>PYA27</v>
      </c>
      <c r="F886" s="109" t="s">
        <v>1368</v>
      </c>
      <c r="G886" s="171">
        <v>27</v>
      </c>
      <c r="H886" s="109">
        <v>3</v>
      </c>
      <c r="I886" s="171" t="s">
        <v>8</v>
      </c>
      <c r="J886" s="111">
        <v>3</v>
      </c>
      <c r="K886" s="111">
        <f>K885+1</f>
        <v>3</v>
      </c>
      <c r="L886" s="111"/>
      <c r="M886" s="137">
        <v>3</v>
      </c>
      <c r="N886" s="133">
        <v>4</v>
      </c>
      <c r="O886" s="137">
        <v>3.5</v>
      </c>
      <c r="P886" s="141"/>
      <c r="Q886" s="237">
        <v>16.23</v>
      </c>
      <c r="R886" s="111"/>
      <c r="S886" s="111"/>
      <c r="T886" s="111"/>
      <c r="U886" s="188"/>
      <c r="V886" s="143"/>
      <c r="W886" s="194"/>
      <c r="X886" s="143"/>
      <c r="Y886" s="143"/>
      <c r="Z886" s="143"/>
      <c r="AA886" s="143"/>
      <c r="AB886" s="143"/>
      <c r="AC886" s="143"/>
      <c r="AD886" s="143"/>
      <c r="AE886" s="143"/>
      <c r="AF886" s="143"/>
      <c r="AG886" s="143"/>
      <c r="AH886" s="143"/>
      <c r="AI886" s="143"/>
      <c r="AJ886" s="143"/>
      <c r="AK886" s="143"/>
      <c r="AL886" s="143"/>
      <c r="AM886" s="143"/>
      <c r="AN886" s="143"/>
      <c r="AO886" s="143"/>
      <c r="AP886" s="194"/>
      <c r="AQ886" s="188"/>
      <c r="AR886" s="188"/>
      <c r="AS886" s="143"/>
      <c r="AT886" s="143"/>
      <c r="AU886" s="143"/>
      <c r="AV886" s="143"/>
      <c r="AW886" s="188"/>
      <c r="AX886" s="111"/>
      <c r="AY886" s="194"/>
      <c r="AZ886" s="143"/>
      <c r="BA886" s="143"/>
      <c r="BB886" s="143"/>
      <c r="BC886" s="143"/>
      <c r="BD886" s="143"/>
      <c r="BE886" s="194"/>
      <c r="BF886" s="143"/>
      <c r="BG886" s="143"/>
      <c r="BH886" s="143"/>
      <c r="BI886" s="111"/>
      <c r="BJ886" s="143"/>
      <c r="BK886" s="143"/>
      <c r="BL886" s="143"/>
      <c r="BM886" s="143"/>
      <c r="BN886" s="143"/>
      <c r="BO886" s="143"/>
      <c r="BP886" s="143"/>
      <c r="BQ886" s="143"/>
      <c r="BR886" s="143"/>
      <c r="BS886" s="143"/>
      <c r="BT886" s="143"/>
      <c r="BU886" s="135">
        <f>VLOOKUP(D886,EXPLORACION!$A$2:$P$529,15,FALSE)</f>
        <v>4961983.7843000004</v>
      </c>
      <c r="BV886" s="135">
        <f>VLOOKUP(D886,EXPLORACION!$A$2:$P$529,16,FALSE)</f>
        <v>2173759.1940000001</v>
      </c>
    </row>
    <row r="887" spans="1:74" s="123" customFormat="1" hidden="1">
      <c r="A887" s="130" t="str">
        <f t="shared" si="199"/>
        <v>PYA27P3E4M4</v>
      </c>
      <c r="B887" s="130" t="str">
        <f t="shared" si="195"/>
        <v>PYA27P3E3</v>
      </c>
      <c r="C887" s="130" t="str">
        <f t="shared" si="196"/>
        <v>PYA27P3M4</v>
      </c>
      <c r="D887" s="130" t="str">
        <f t="shared" si="197"/>
        <v>PYA27P3</v>
      </c>
      <c r="E887" s="130" t="str">
        <f t="shared" si="198"/>
        <v>PYA27</v>
      </c>
      <c r="F887" s="109" t="s">
        <v>1368</v>
      </c>
      <c r="G887" s="171">
        <v>27</v>
      </c>
      <c r="H887" s="109">
        <v>3</v>
      </c>
      <c r="I887" s="171" t="s">
        <v>8</v>
      </c>
      <c r="J887" s="111">
        <v>4</v>
      </c>
      <c r="K887" s="111">
        <f>K886+1</f>
        <v>4</v>
      </c>
      <c r="L887" s="111"/>
      <c r="M887" s="137">
        <v>3.5</v>
      </c>
      <c r="N887" s="133">
        <v>4.5</v>
      </c>
      <c r="O887" s="137">
        <v>4</v>
      </c>
      <c r="P887" s="141"/>
      <c r="Q887" s="237">
        <v>16.489999999999998</v>
      </c>
      <c r="R887" s="111"/>
      <c r="S887" s="111"/>
      <c r="T887" s="111"/>
      <c r="U887" s="188"/>
      <c r="V887" s="143"/>
      <c r="W887" s="194"/>
      <c r="X887" s="143"/>
      <c r="Y887" s="143"/>
      <c r="Z887" s="143"/>
      <c r="AA887" s="143"/>
      <c r="AB887" s="143"/>
      <c r="AC887" s="143"/>
      <c r="AD887" s="143"/>
      <c r="AE887" s="143"/>
      <c r="AF887" s="143"/>
      <c r="AG887" s="143"/>
      <c r="AH887" s="143"/>
      <c r="AI887" s="143"/>
      <c r="AJ887" s="143"/>
      <c r="AK887" s="143"/>
      <c r="AL887" s="143"/>
      <c r="AM887" s="143"/>
      <c r="AN887" s="143"/>
      <c r="AO887" s="143"/>
      <c r="AP887" s="194"/>
      <c r="AQ887" s="188"/>
      <c r="AR887" s="188"/>
      <c r="AS887" s="143"/>
      <c r="AT887" s="143"/>
      <c r="AU887" s="143"/>
      <c r="AV887" s="143"/>
      <c r="AW887" s="188"/>
      <c r="AX887" s="111"/>
      <c r="AY887" s="194"/>
      <c r="AZ887" s="143"/>
      <c r="BA887" s="143"/>
      <c r="BB887" s="143"/>
      <c r="BC887" s="143"/>
      <c r="BD887" s="143"/>
      <c r="BE887" s="194"/>
      <c r="BF887" s="143"/>
      <c r="BG887" s="143"/>
      <c r="BH887" s="143"/>
      <c r="BI887" s="111"/>
      <c r="BJ887" s="143"/>
      <c r="BK887" s="143"/>
      <c r="BL887" s="143"/>
      <c r="BM887" s="143"/>
      <c r="BN887" s="143"/>
      <c r="BO887" s="143"/>
      <c r="BP887" s="143"/>
      <c r="BQ887" s="143"/>
      <c r="BR887" s="143"/>
      <c r="BS887" s="143"/>
      <c r="BT887" s="143"/>
      <c r="BU887" s="135">
        <f>VLOOKUP(D887,EXPLORACION!$A$2:$P$529,15,FALSE)</f>
        <v>4961983.7843000004</v>
      </c>
      <c r="BV887" s="135">
        <f>VLOOKUP(D887,EXPLORACION!$A$2:$P$529,16,FALSE)</f>
        <v>2173759.1940000001</v>
      </c>
    </row>
    <row r="888" spans="1:74" s="123" customFormat="1" hidden="1">
      <c r="A888" s="130" t="str">
        <f t="shared" si="199"/>
        <v>PYA27P3E4M4.5</v>
      </c>
      <c r="B888" s="130" t="str">
        <f t="shared" si="195"/>
        <v>PYA27P3E3.5</v>
      </c>
      <c r="C888" s="130" t="str">
        <f t="shared" si="196"/>
        <v>PYA27P3M4.5</v>
      </c>
      <c r="D888" s="130" t="str">
        <f t="shared" si="197"/>
        <v>PYA27P3</v>
      </c>
      <c r="E888" s="130" t="str">
        <f t="shared" si="198"/>
        <v>PYA27</v>
      </c>
      <c r="F888" s="109" t="s">
        <v>1368</v>
      </c>
      <c r="G888" s="171">
        <v>27</v>
      </c>
      <c r="H888" s="109">
        <v>3</v>
      </c>
      <c r="I888" s="171" t="s">
        <v>8</v>
      </c>
      <c r="J888" s="111">
        <v>4</v>
      </c>
      <c r="K888" s="111">
        <f>K887+1</f>
        <v>5</v>
      </c>
      <c r="L888" s="111"/>
      <c r="M888" s="137">
        <v>4</v>
      </c>
      <c r="N888" s="133">
        <v>5</v>
      </c>
      <c r="O888" s="137">
        <v>4.5</v>
      </c>
      <c r="P888" s="141"/>
      <c r="Q888" s="237">
        <v>16.55</v>
      </c>
      <c r="R888" s="111"/>
      <c r="S888" s="111"/>
      <c r="T888" s="111"/>
      <c r="U888" s="188"/>
      <c r="V888" s="143"/>
      <c r="W888" s="194"/>
      <c r="X888" s="143"/>
      <c r="Y888" s="143"/>
      <c r="Z888" s="143"/>
      <c r="AA888" s="143"/>
      <c r="AB888" s="143"/>
      <c r="AC888" s="143"/>
      <c r="AD888" s="143"/>
      <c r="AE888" s="143"/>
      <c r="AF888" s="143"/>
      <c r="AG888" s="143"/>
      <c r="AH888" s="143"/>
      <c r="AI888" s="143"/>
      <c r="AJ888" s="143"/>
      <c r="AK888" s="143"/>
      <c r="AL888" s="143"/>
      <c r="AM888" s="143"/>
      <c r="AN888" s="143"/>
      <c r="AO888" s="143"/>
      <c r="AP888" s="194"/>
      <c r="AQ888" s="188"/>
      <c r="AR888" s="188"/>
      <c r="AS888" s="143"/>
      <c r="AT888" s="143"/>
      <c r="AU888" s="143"/>
      <c r="AV888" s="143"/>
      <c r="AW888" s="188"/>
      <c r="AX888" s="111"/>
      <c r="AY888" s="194"/>
      <c r="AZ888" s="143"/>
      <c r="BA888" s="143"/>
      <c r="BB888" s="143"/>
      <c r="BC888" s="143"/>
      <c r="BD888" s="143"/>
      <c r="BE888" s="194"/>
      <c r="BF888" s="143"/>
      <c r="BG888" s="143"/>
      <c r="BH888" s="143"/>
      <c r="BI888" s="111"/>
      <c r="BJ888" s="143"/>
      <c r="BK888" s="143"/>
      <c r="BL888" s="143"/>
      <c r="BM888" s="143"/>
      <c r="BN888" s="143"/>
      <c r="BO888" s="143"/>
      <c r="BP888" s="143"/>
      <c r="BQ888" s="143"/>
      <c r="BR888" s="143"/>
      <c r="BS888" s="143"/>
      <c r="BT888" s="143"/>
      <c r="BU888" s="135">
        <f>VLOOKUP(D888,EXPLORACION!$A$2:$P$529,15,FALSE)</f>
        <v>4961983.7843000004</v>
      </c>
      <c r="BV888" s="135">
        <f>VLOOKUP(D888,EXPLORACION!$A$2:$P$529,16,FALSE)</f>
        <v>2173759.1940000001</v>
      </c>
    </row>
    <row r="889" spans="1:74" s="123" customFormat="1" hidden="1">
      <c r="A889" s="130" t="str">
        <f t="shared" si="199"/>
        <v>PYA27P3E4M5</v>
      </c>
      <c r="B889" s="130" t="str">
        <f t="shared" si="195"/>
        <v>PYA27P3E4</v>
      </c>
      <c r="C889" s="130" t="str">
        <f t="shared" si="196"/>
        <v>PYA27P3M5</v>
      </c>
      <c r="D889" s="130" t="str">
        <f t="shared" si="197"/>
        <v>PYA27P3</v>
      </c>
      <c r="E889" s="130" t="str">
        <f t="shared" si="198"/>
        <v>PYA27</v>
      </c>
      <c r="F889" s="109" t="s">
        <v>1368</v>
      </c>
      <c r="G889" s="171">
        <v>27</v>
      </c>
      <c r="H889" s="109">
        <v>3</v>
      </c>
      <c r="I889" s="171" t="s">
        <v>8</v>
      </c>
      <c r="J889" s="109">
        <v>4</v>
      </c>
      <c r="K889" s="111">
        <v>1</v>
      </c>
      <c r="L889" s="111" t="s">
        <v>221</v>
      </c>
      <c r="M889" s="137">
        <f>N888</f>
        <v>5</v>
      </c>
      <c r="N889" s="133">
        <v>5</v>
      </c>
      <c r="O889" s="137">
        <f>AVERAGE(M889:N889)</f>
        <v>5</v>
      </c>
      <c r="P889" s="109" t="s">
        <v>284</v>
      </c>
      <c r="Q889" s="237">
        <v>16.04</v>
      </c>
      <c r="R889" s="111">
        <v>17.78</v>
      </c>
      <c r="S889" s="111">
        <v>11.24</v>
      </c>
      <c r="T889" s="111">
        <v>6.53</v>
      </c>
      <c r="U889" s="188"/>
      <c r="V889" s="143"/>
      <c r="W889" s="194"/>
      <c r="X889" s="143"/>
      <c r="Y889" s="143"/>
      <c r="Z889" s="143"/>
      <c r="AA889" s="143"/>
      <c r="AB889" s="143"/>
      <c r="AC889" s="143"/>
      <c r="AD889" s="143"/>
      <c r="AE889" s="143"/>
      <c r="AF889" s="143"/>
      <c r="AG889" s="143"/>
      <c r="AH889" s="143"/>
      <c r="AI889" s="143"/>
      <c r="AJ889" s="143"/>
      <c r="AK889" s="143"/>
      <c r="AL889" s="143"/>
      <c r="AM889" s="143"/>
      <c r="AN889" s="143"/>
      <c r="AO889" s="143">
        <v>72.84</v>
      </c>
      <c r="AP889" s="194"/>
      <c r="AQ889" s="188"/>
      <c r="AR889" s="188"/>
      <c r="AS889" s="143"/>
      <c r="AT889" s="143"/>
      <c r="AU889" s="143"/>
      <c r="AV889" s="143"/>
      <c r="AW889" s="188">
        <v>4.95</v>
      </c>
      <c r="AX889" s="111">
        <v>118.51</v>
      </c>
      <c r="AY889" s="194"/>
      <c r="AZ889" s="143"/>
      <c r="BA889" s="143"/>
      <c r="BB889" s="143"/>
      <c r="BC889" s="143"/>
      <c r="BD889" s="143"/>
      <c r="BE889" s="194"/>
      <c r="BF889" s="143"/>
      <c r="BG889" s="143"/>
      <c r="BH889" s="143"/>
      <c r="BI889" s="111"/>
      <c r="BJ889" s="143"/>
      <c r="BK889" s="143"/>
      <c r="BL889" s="143"/>
      <c r="BM889" s="143"/>
      <c r="BN889" s="143"/>
      <c r="BO889" s="143"/>
      <c r="BP889" s="143"/>
      <c r="BQ889" s="143"/>
      <c r="BR889" s="143"/>
      <c r="BS889" s="143"/>
      <c r="BT889" s="143"/>
      <c r="BU889" s="135">
        <f>VLOOKUP(D889,EXPLORACION!$A$2:$P$529,15,FALSE)</f>
        <v>4961983.7843000004</v>
      </c>
      <c r="BV889" s="135">
        <f>VLOOKUP(D889,EXPLORACION!$A$2:$P$529,16,FALSE)</f>
        <v>2173759.1940000001</v>
      </c>
    </row>
    <row r="890" spans="1:74" s="123" customFormat="1" hidden="1">
      <c r="A890" s="130" t="str">
        <f t="shared" si="199"/>
        <v>PYA27P3E4M5</v>
      </c>
      <c r="B890" s="130" t="str">
        <f t="shared" si="195"/>
        <v>PYA27P3E5</v>
      </c>
      <c r="C890" s="130" t="str">
        <f t="shared" si="196"/>
        <v>PYA27P3M5</v>
      </c>
      <c r="D890" s="130" t="str">
        <f t="shared" si="197"/>
        <v>PYA27P3</v>
      </c>
      <c r="E890" s="130" t="str">
        <f t="shared" si="198"/>
        <v>PYA27</v>
      </c>
      <c r="F890" s="109" t="s">
        <v>1368</v>
      </c>
      <c r="G890" s="171">
        <v>27</v>
      </c>
      <c r="H890" s="109">
        <v>3</v>
      </c>
      <c r="I890" s="171" t="s">
        <v>8</v>
      </c>
      <c r="J890" s="111">
        <v>4</v>
      </c>
      <c r="K890" s="111">
        <f t="shared" ref="K890:K895" si="200">K889+1</f>
        <v>2</v>
      </c>
      <c r="L890" s="111"/>
      <c r="M890" s="137">
        <v>4.5</v>
      </c>
      <c r="N890" s="133">
        <v>5.5</v>
      </c>
      <c r="O890" s="137">
        <v>5</v>
      </c>
      <c r="P890" s="141"/>
      <c r="Q890" s="237">
        <v>16.57</v>
      </c>
      <c r="R890" s="111"/>
      <c r="S890" s="111"/>
      <c r="T890" s="111"/>
      <c r="U890" s="188"/>
      <c r="V890" s="143"/>
      <c r="W890" s="194"/>
      <c r="X890" s="143"/>
      <c r="Y890" s="143"/>
      <c r="Z890" s="143"/>
      <c r="AA890" s="143"/>
      <c r="AB890" s="143"/>
      <c r="AC890" s="143"/>
      <c r="AD890" s="143"/>
      <c r="AE890" s="143"/>
      <c r="AF890" s="143"/>
      <c r="AG890" s="143"/>
      <c r="AH890" s="143"/>
      <c r="AI890" s="143"/>
      <c r="AJ890" s="143"/>
      <c r="AK890" s="143"/>
      <c r="AL890" s="143"/>
      <c r="AM890" s="143"/>
      <c r="AN890" s="143"/>
      <c r="AO890" s="143"/>
      <c r="AP890" s="194"/>
      <c r="AQ890" s="188"/>
      <c r="AR890" s="188"/>
      <c r="AS890" s="143"/>
      <c r="AT890" s="143"/>
      <c r="AU890" s="143"/>
      <c r="AV890" s="143"/>
      <c r="AW890" s="188"/>
      <c r="AX890" s="111"/>
      <c r="AY890" s="194"/>
      <c r="AZ890" s="143"/>
      <c r="BA890" s="143"/>
      <c r="BB890" s="143"/>
      <c r="BC890" s="143"/>
      <c r="BD890" s="143"/>
      <c r="BE890" s="194"/>
      <c r="BF890" s="143"/>
      <c r="BG890" s="143"/>
      <c r="BH890" s="143"/>
      <c r="BI890" s="111"/>
      <c r="BJ890" s="143"/>
      <c r="BK890" s="143"/>
      <c r="BL890" s="143"/>
      <c r="BM890" s="143"/>
      <c r="BN890" s="143"/>
      <c r="BO890" s="143"/>
      <c r="BP890" s="143"/>
      <c r="BQ890" s="143"/>
      <c r="BR890" s="143"/>
      <c r="BS890" s="143"/>
      <c r="BT890" s="143"/>
      <c r="BU890" s="135">
        <f>VLOOKUP(D890,EXPLORACION!$A$2:$P$529,15,FALSE)</f>
        <v>4961983.7843000004</v>
      </c>
      <c r="BV890" s="135">
        <f>VLOOKUP(D890,EXPLORACION!$A$2:$P$529,16,FALSE)</f>
        <v>2173759.1940000001</v>
      </c>
    </row>
    <row r="891" spans="1:74" s="123" customFormat="1" hidden="1">
      <c r="A891" s="130" t="str">
        <f t="shared" si="199"/>
        <v>PYA27P3E4M5.5</v>
      </c>
      <c r="B891" s="130" t="str">
        <f t="shared" si="195"/>
        <v>PYA27P3E4.5</v>
      </c>
      <c r="C891" s="130" t="str">
        <f t="shared" si="196"/>
        <v>PYA27P3M5.5</v>
      </c>
      <c r="D891" s="130" t="str">
        <f t="shared" si="197"/>
        <v>PYA27P3</v>
      </c>
      <c r="E891" s="130" t="str">
        <f t="shared" si="198"/>
        <v>PYA27</v>
      </c>
      <c r="F891" s="109" t="s">
        <v>1368</v>
      </c>
      <c r="G891" s="171">
        <v>27</v>
      </c>
      <c r="H891" s="109">
        <v>3</v>
      </c>
      <c r="I891" s="171" t="s">
        <v>8</v>
      </c>
      <c r="J891" s="111">
        <v>4</v>
      </c>
      <c r="K891" s="111">
        <f t="shared" si="200"/>
        <v>3</v>
      </c>
      <c r="L891" s="111"/>
      <c r="M891" s="137">
        <v>5</v>
      </c>
      <c r="N891" s="133">
        <v>6</v>
      </c>
      <c r="O891" s="137">
        <v>5.5</v>
      </c>
      <c r="P891" s="141"/>
      <c r="Q891" s="237">
        <v>16.7</v>
      </c>
      <c r="R891" s="111"/>
      <c r="S891" s="111"/>
      <c r="T891" s="111"/>
      <c r="U891" s="188"/>
      <c r="V891" s="143"/>
      <c r="W891" s="194"/>
      <c r="X891" s="143"/>
      <c r="Y891" s="143"/>
      <c r="Z891" s="143"/>
      <c r="AA891" s="143"/>
      <c r="AB891" s="143"/>
      <c r="AC891" s="143"/>
      <c r="AD891" s="143"/>
      <c r="AE891" s="143"/>
      <c r="AF891" s="143"/>
      <c r="AG891" s="143"/>
      <c r="AH891" s="143"/>
      <c r="AI891" s="143"/>
      <c r="AJ891" s="143"/>
      <c r="AK891" s="143"/>
      <c r="AL891" s="143"/>
      <c r="AM891" s="143"/>
      <c r="AN891" s="143"/>
      <c r="AO891" s="143"/>
      <c r="AP891" s="194"/>
      <c r="AQ891" s="188"/>
      <c r="AR891" s="188"/>
      <c r="AS891" s="143"/>
      <c r="AT891" s="143"/>
      <c r="AU891" s="143"/>
      <c r="AV891" s="143"/>
      <c r="AW891" s="188"/>
      <c r="AX891" s="111"/>
      <c r="AY891" s="194"/>
      <c r="AZ891" s="143"/>
      <c r="BA891" s="143"/>
      <c r="BB891" s="143"/>
      <c r="BC891" s="143"/>
      <c r="BD891" s="143"/>
      <c r="BE891" s="194"/>
      <c r="BF891" s="143"/>
      <c r="BG891" s="143"/>
      <c r="BH891" s="143"/>
      <c r="BI891" s="111"/>
      <c r="BJ891" s="143"/>
      <c r="BK891" s="143"/>
      <c r="BL891" s="143"/>
      <c r="BM891" s="143"/>
      <c r="BN891" s="143"/>
      <c r="BO891" s="143"/>
      <c r="BP891" s="143"/>
      <c r="BQ891" s="143"/>
      <c r="BR891" s="143"/>
      <c r="BS891" s="143"/>
      <c r="BT891" s="143"/>
      <c r="BU891" s="135">
        <f>VLOOKUP(D891,EXPLORACION!$A$2:$P$529,15,FALSE)</f>
        <v>4961983.7843000004</v>
      </c>
      <c r="BV891" s="135">
        <f>VLOOKUP(D891,EXPLORACION!$A$2:$P$529,16,FALSE)</f>
        <v>2173759.1940000001</v>
      </c>
    </row>
    <row r="892" spans="1:74" s="123" customFormat="1" hidden="1">
      <c r="A892" s="130" t="str">
        <f t="shared" si="199"/>
        <v>PYA27P3E4M6</v>
      </c>
      <c r="B892" s="130" t="str">
        <f t="shared" si="195"/>
        <v>PYA27P3E5</v>
      </c>
      <c r="C892" s="130" t="str">
        <f t="shared" si="196"/>
        <v>PYA27P3M6</v>
      </c>
      <c r="D892" s="130" t="str">
        <f t="shared" si="197"/>
        <v>PYA27P3</v>
      </c>
      <c r="E892" s="130" t="str">
        <f t="shared" si="198"/>
        <v>PYA27</v>
      </c>
      <c r="F892" s="109" t="s">
        <v>1368</v>
      </c>
      <c r="G892" s="171">
        <v>27</v>
      </c>
      <c r="H892" s="109">
        <v>3</v>
      </c>
      <c r="I892" s="171" t="s">
        <v>8</v>
      </c>
      <c r="J892" s="111">
        <v>4</v>
      </c>
      <c r="K892" s="111">
        <f t="shared" si="200"/>
        <v>4</v>
      </c>
      <c r="L892" s="111"/>
      <c r="M892" s="137">
        <v>5.5</v>
      </c>
      <c r="N892" s="133">
        <v>6.5</v>
      </c>
      <c r="O892" s="137">
        <v>6</v>
      </c>
      <c r="P892" s="141"/>
      <c r="Q892" s="237">
        <v>17.149999999999999</v>
      </c>
      <c r="R892" s="111"/>
      <c r="S892" s="111"/>
      <c r="T892" s="111"/>
      <c r="U892" s="188"/>
      <c r="V892" s="143"/>
      <c r="W892" s="194"/>
      <c r="X892" s="143"/>
      <c r="Y892" s="143"/>
      <c r="Z892" s="143"/>
      <c r="AA892" s="143"/>
      <c r="AB892" s="143"/>
      <c r="AC892" s="143"/>
      <c r="AD892" s="143"/>
      <c r="AE892" s="143"/>
      <c r="AF892" s="143"/>
      <c r="AG892" s="143"/>
      <c r="AH892" s="143"/>
      <c r="AI892" s="143"/>
      <c r="AJ892" s="143"/>
      <c r="AK892" s="143"/>
      <c r="AL892" s="143"/>
      <c r="AM892" s="143"/>
      <c r="AN892" s="143"/>
      <c r="AO892" s="143"/>
      <c r="AP892" s="194"/>
      <c r="AQ892" s="188"/>
      <c r="AR892" s="188"/>
      <c r="AS892" s="143"/>
      <c r="AT892" s="143"/>
      <c r="AU892" s="143"/>
      <c r="AV892" s="143"/>
      <c r="AW892" s="188"/>
      <c r="AX892" s="111"/>
      <c r="AY892" s="194"/>
      <c r="AZ892" s="143"/>
      <c r="BA892" s="143"/>
      <c r="BB892" s="143"/>
      <c r="BC892" s="143"/>
      <c r="BD892" s="143"/>
      <c r="BE892" s="194"/>
      <c r="BF892" s="143"/>
      <c r="BG892" s="143"/>
      <c r="BH892" s="143"/>
      <c r="BI892" s="111"/>
      <c r="BJ892" s="143"/>
      <c r="BK892" s="143"/>
      <c r="BL892" s="143"/>
      <c r="BM892" s="143"/>
      <c r="BN892" s="143"/>
      <c r="BO892" s="143"/>
      <c r="BP892" s="143"/>
      <c r="BQ892" s="143"/>
      <c r="BR892" s="143"/>
      <c r="BS892" s="143"/>
      <c r="BT892" s="143"/>
      <c r="BU892" s="135">
        <f>VLOOKUP(D892,EXPLORACION!$A$2:$P$529,15,FALSE)</f>
        <v>4961983.7843000004</v>
      </c>
      <c r="BV892" s="135">
        <f>VLOOKUP(D892,EXPLORACION!$A$2:$P$529,16,FALSE)</f>
        <v>2173759.1940000001</v>
      </c>
    </row>
    <row r="893" spans="1:74" s="123" customFormat="1" hidden="1">
      <c r="A893" s="130" t="str">
        <f t="shared" si="199"/>
        <v>PYA27P3E4M7</v>
      </c>
      <c r="B893" s="130" t="str">
        <f t="shared" si="195"/>
        <v>PYA27P3E5.5</v>
      </c>
      <c r="C893" s="130" t="str">
        <f t="shared" si="196"/>
        <v>PYA27P3M7</v>
      </c>
      <c r="D893" s="130" t="str">
        <f t="shared" si="197"/>
        <v>PYA27P3</v>
      </c>
      <c r="E893" s="130" t="str">
        <f t="shared" si="198"/>
        <v>PYA27</v>
      </c>
      <c r="F893" s="109" t="s">
        <v>1368</v>
      </c>
      <c r="G893" s="171">
        <v>27</v>
      </c>
      <c r="H893" s="109">
        <v>3</v>
      </c>
      <c r="I893" s="171" t="s">
        <v>8</v>
      </c>
      <c r="J893" s="111">
        <v>4</v>
      </c>
      <c r="K893" s="111">
        <f t="shared" si="200"/>
        <v>5</v>
      </c>
      <c r="L893" s="111"/>
      <c r="M893" s="137">
        <v>6.5</v>
      </c>
      <c r="N893" s="133">
        <v>7.5</v>
      </c>
      <c r="O893" s="137">
        <v>7</v>
      </c>
      <c r="P893" s="141"/>
      <c r="Q893" s="237">
        <v>17.28</v>
      </c>
      <c r="R893" s="111"/>
      <c r="S893" s="111"/>
      <c r="T893" s="111"/>
      <c r="U893" s="188"/>
      <c r="V893" s="143"/>
      <c r="W893" s="194"/>
      <c r="X893" s="143"/>
      <c r="Y893" s="143"/>
      <c r="Z893" s="143"/>
      <c r="AA893" s="143"/>
      <c r="AB893" s="143"/>
      <c r="AC893" s="143"/>
      <c r="AD893" s="143"/>
      <c r="AE893" s="143"/>
      <c r="AF893" s="143"/>
      <c r="AG893" s="143"/>
      <c r="AH893" s="143"/>
      <c r="AI893" s="143"/>
      <c r="AJ893" s="143"/>
      <c r="AK893" s="143"/>
      <c r="AL893" s="143"/>
      <c r="AM893" s="143"/>
      <c r="AN893" s="143"/>
      <c r="AO893" s="143"/>
      <c r="AP893" s="194"/>
      <c r="AQ893" s="188"/>
      <c r="AR893" s="188"/>
      <c r="AS893" s="143"/>
      <c r="AT893" s="143"/>
      <c r="AU893" s="143"/>
      <c r="AV893" s="143"/>
      <c r="AW893" s="188"/>
      <c r="AX893" s="111"/>
      <c r="AY893" s="194"/>
      <c r="AZ893" s="143"/>
      <c r="BA893" s="143"/>
      <c r="BB893" s="143"/>
      <c r="BC893" s="143"/>
      <c r="BD893" s="143"/>
      <c r="BE893" s="194"/>
      <c r="BF893" s="143"/>
      <c r="BG893" s="143"/>
      <c r="BH893" s="143"/>
      <c r="BI893" s="111"/>
      <c r="BJ893" s="143"/>
      <c r="BK893" s="143"/>
      <c r="BL893" s="143"/>
      <c r="BM893" s="143"/>
      <c r="BN893" s="143"/>
      <c r="BO893" s="143"/>
      <c r="BP893" s="143"/>
      <c r="BQ893" s="143"/>
      <c r="BR893" s="143"/>
      <c r="BS893" s="143"/>
      <c r="BT893" s="143"/>
      <c r="BU893" s="135">
        <f>VLOOKUP(D893,EXPLORACION!$A$2:$P$529,15,FALSE)</f>
        <v>4961983.7843000004</v>
      </c>
      <c r="BV893" s="135">
        <f>VLOOKUP(D893,EXPLORACION!$A$2:$P$529,16,FALSE)</f>
        <v>2173759.1940000001</v>
      </c>
    </row>
    <row r="894" spans="1:74" s="123" customFormat="1" hidden="1">
      <c r="A894" s="130" t="str">
        <f t="shared" si="199"/>
        <v>PYA27P3E4M8</v>
      </c>
      <c r="B894" s="130" t="str">
        <f t="shared" si="195"/>
        <v>PYA27P3E6.5</v>
      </c>
      <c r="C894" s="130" t="str">
        <f t="shared" si="196"/>
        <v>PYA27P3M8</v>
      </c>
      <c r="D894" s="130" t="str">
        <f t="shared" si="197"/>
        <v>PYA27P3</v>
      </c>
      <c r="E894" s="130" t="str">
        <f t="shared" si="198"/>
        <v>PYA27</v>
      </c>
      <c r="F894" s="109" t="s">
        <v>1368</v>
      </c>
      <c r="G894" s="171">
        <v>27</v>
      </c>
      <c r="H894" s="109">
        <v>3</v>
      </c>
      <c r="I894" s="171" t="s">
        <v>8</v>
      </c>
      <c r="J894" s="111">
        <v>4</v>
      </c>
      <c r="K894" s="111">
        <f t="shared" si="200"/>
        <v>6</v>
      </c>
      <c r="L894" s="111"/>
      <c r="M894" s="137">
        <v>7.5</v>
      </c>
      <c r="N894" s="133">
        <v>8.5</v>
      </c>
      <c r="O894" s="137">
        <v>8</v>
      </c>
      <c r="P894" s="141"/>
      <c r="Q894" s="237">
        <v>18.190000000000001</v>
      </c>
      <c r="R894" s="111"/>
      <c r="S894" s="111"/>
      <c r="T894" s="111"/>
      <c r="U894" s="188"/>
      <c r="V894" s="143"/>
      <c r="W894" s="194"/>
      <c r="X894" s="143"/>
      <c r="Y894" s="143"/>
      <c r="Z894" s="143"/>
      <c r="AA894" s="143"/>
      <c r="AB894" s="143"/>
      <c r="AC894" s="143"/>
      <c r="AD894" s="143"/>
      <c r="AE894" s="143"/>
      <c r="AF894" s="143"/>
      <c r="AG894" s="143"/>
      <c r="AH894" s="143"/>
      <c r="AI894" s="143"/>
      <c r="AJ894" s="143"/>
      <c r="AK894" s="143"/>
      <c r="AL894" s="143"/>
      <c r="AM894" s="143"/>
      <c r="AN894" s="143"/>
      <c r="AO894" s="143"/>
      <c r="AP894" s="194"/>
      <c r="AQ894" s="188"/>
      <c r="AR894" s="188"/>
      <c r="AS894" s="143"/>
      <c r="AT894" s="143"/>
      <c r="AU894" s="143"/>
      <c r="AV894" s="143"/>
      <c r="AW894" s="188"/>
      <c r="AX894" s="111"/>
      <c r="AY894" s="194"/>
      <c r="AZ894" s="143"/>
      <c r="BA894" s="143"/>
      <c r="BB894" s="143"/>
      <c r="BC894" s="143"/>
      <c r="BD894" s="143"/>
      <c r="BE894" s="194"/>
      <c r="BF894" s="143"/>
      <c r="BG894" s="143"/>
      <c r="BH894" s="143"/>
      <c r="BI894" s="111"/>
      <c r="BJ894" s="143"/>
      <c r="BK894" s="143"/>
      <c r="BL894" s="143"/>
      <c r="BM894" s="143"/>
      <c r="BN894" s="143"/>
      <c r="BO894" s="143"/>
      <c r="BP894" s="143"/>
      <c r="BQ894" s="143"/>
      <c r="BR894" s="143"/>
      <c r="BS894" s="143"/>
      <c r="BT894" s="143"/>
      <c r="BU894" s="135">
        <f>VLOOKUP(D894,EXPLORACION!$A$2:$P$529,15,FALSE)</f>
        <v>4961983.7843000004</v>
      </c>
      <c r="BV894" s="135">
        <f>VLOOKUP(D894,EXPLORACION!$A$2:$P$529,16,FALSE)</f>
        <v>2173759.1940000001</v>
      </c>
    </row>
    <row r="895" spans="1:74" s="123" customFormat="1" hidden="1">
      <c r="A895" s="130" t="str">
        <f t="shared" si="199"/>
        <v>PYA27P3E4M9</v>
      </c>
      <c r="B895" s="130" t="str">
        <f t="shared" si="195"/>
        <v>PYA27P3E7.5</v>
      </c>
      <c r="C895" s="130" t="str">
        <f t="shared" si="196"/>
        <v>PYA27P3M9</v>
      </c>
      <c r="D895" s="130" t="str">
        <f t="shared" si="197"/>
        <v>PYA27P3</v>
      </c>
      <c r="E895" s="130" t="str">
        <f t="shared" si="198"/>
        <v>PYA27</v>
      </c>
      <c r="F895" s="109" t="s">
        <v>1368</v>
      </c>
      <c r="G895" s="171">
        <v>27</v>
      </c>
      <c r="H895" s="109">
        <v>3</v>
      </c>
      <c r="I895" s="171" t="s">
        <v>8</v>
      </c>
      <c r="J895" s="111">
        <v>4</v>
      </c>
      <c r="K895" s="111">
        <f t="shared" si="200"/>
        <v>7</v>
      </c>
      <c r="L895" s="111"/>
      <c r="M895" s="137">
        <v>8.5</v>
      </c>
      <c r="N895" s="133">
        <v>9.5</v>
      </c>
      <c r="O895" s="137">
        <v>9</v>
      </c>
      <c r="P895" s="141"/>
      <c r="Q895" s="237">
        <v>18.37</v>
      </c>
      <c r="R895" s="111"/>
      <c r="S895" s="111"/>
      <c r="T895" s="111"/>
      <c r="U895" s="188"/>
      <c r="V895" s="143"/>
      <c r="W895" s="194"/>
      <c r="X895" s="143"/>
      <c r="Y895" s="143"/>
      <c r="Z895" s="143"/>
      <c r="AA895" s="143"/>
      <c r="AB895" s="143"/>
      <c r="AC895" s="143"/>
      <c r="AD895" s="143"/>
      <c r="AE895" s="143"/>
      <c r="AF895" s="143"/>
      <c r="AG895" s="143"/>
      <c r="AH895" s="143"/>
      <c r="AI895" s="143"/>
      <c r="AJ895" s="143"/>
      <c r="AK895" s="143"/>
      <c r="AL895" s="143"/>
      <c r="AM895" s="143"/>
      <c r="AN895" s="143"/>
      <c r="AO895" s="143"/>
      <c r="AP895" s="194"/>
      <c r="AQ895" s="188"/>
      <c r="AR895" s="188"/>
      <c r="AS895" s="143"/>
      <c r="AT895" s="143"/>
      <c r="AU895" s="143"/>
      <c r="AV895" s="143"/>
      <c r="AW895" s="188"/>
      <c r="AX895" s="111"/>
      <c r="AY895" s="194"/>
      <c r="AZ895" s="143"/>
      <c r="BA895" s="143"/>
      <c r="BB895" s="143"/>
      <c r="BC895" s="143"/>
      <c r="BD895" s="143"/>
      <c r="BE895" s="194"/>
      <c r="BF895" s="143"/>
      <c r="BG895" s="143"/>
      <c r="BH895" s="143"/>
      <c r="BI895" s="111"/>
      <c r="BJ895" s="143"/>
      <c r="BK895" s="143"/>
      <c r="BL895" s="143"/>
      <c r="BM895" s="143"/>
      <c r="BN895" s="143"/>
      <c r="BO895" s="143"/>
      <c r="BP895" s="143"/>
      <c r="BQ895" s="143"/>
      <c r="BR895" s="143"/>
      <c r="BS895" s="143"/>
      <c r="BT895" s="143"/>
      <c r="BU895" s="135">
        <f>VLOOKUP(D895,EXPLORACION!$A$2:$P$529,15,FALSE)</f>
        <v>4961983.7843000004</v>
      </c>
      <c r="BV895" s="135">
        <f>VLOOKUP(D895,EXPLORACION!$A$2:$P$529,16,FALSE)</f>
        <v>2173759.1940000001</v>
      </c>
    </row>
    <row r="896" spans="1:74" s="123" customFormat="1" hidden="1">
      <c r="A896" s="130" t="str">
        <f t="shared" si="199"/>
        <v>PYA27P3E4M9.75</v>
      </c>
      <c r="B896" s="130" t="str">
        <f t="shared" si="195"/>
        <v>PYA27P3E8.5</v>
      </c>
      <c r="C896" s="130" t="str">
        <f t="shared" si="196"/>
        <v>PYA27P3M9.75</v>
      </c>
      <c r="D896" s="130" t="str">
        <f t="shared" si="197"/>
        <v>PYA27P3</v>
      </c>
      <c r="E896" s="130" t="str">
        <f t="shared" si="198"/>
        <v>PYA27</v>
      </c>
      <c r="F896" s="109" t="s">
        <v>1368</v>
      </c>
      <c r="G896" s="171">
        <v>27</v>
      </c>
      <c r="H896" s="109">
        <v>3</v>
      </c>
      <c r="I896" s="171" t="s">
        <v>8</v>
      </c>
      <c r="J896" s="109">
        <v>4</v>
      </c>
      <c r="K896" s="111">
        <v>2</v>
      </c>
      <c r="L896" s="111" t="s">
        <v>221</v>
      </c>
      <c r="M896" s="137">
        <f>N895</f>
        <v>9.5</v>
      </c>
      <c r="N896" s="133">
        <v>10</v>
      </c>
      <c r="O896" s="137">
        <f>AVERAGE(M896:N896)</f>
        <v>9.75</v>
      </c>
      <c r="P896" s="109" t="s">
        <v>284</v>
      </c>
      <c r="Q896" s="237">
        <v>17.260000000000002</v>
      </c>
      <c r="R896" s="111">
        <v>28.43</v>
      </c>
      <c r="S896" s="111">
        <v>14.08</v>
      </c>
      <c r="T896" s="111">
        <v>14.35</v>
      </c>
      <c r="U896" s="188"/>
      <c r="V896" s="143"/>
      <c r="W896" s="194"/>
      <c r="X896" s="143"/>
      <c r="Y896" s="143"/>
      <c r="Z896" s="143"/>
      <c r="AA896" s="143"/>
      <c r="AB896" s="143"/>
      <c r="AC896" s="143"/>
      <c r="AD896" s="143"/>
      <c r="AE896" s="143"/>
      <c r="AF896" s="143"/>
      <c r="AG896" s="143"/>
      <c r="AH896" s="143"/>
      <c r="AI896" s="143"/>
      <c r="AJ896" s="143"/>
      <c r="AK896" s="143"/>
      <c r="AL896" s="143"/>
      <c r="AM896" s="143"/>
      <c r="AN896" s="143"/>
      <c r="AO896" s="143">
        <v>51.93</v>
      </c>
      <c r="AP896" s="194"/>
      <c r="AQ896" s="188"/>
      <c r="AR896" s="188"/>
      <c r="AS896" s="143"/>
      <c r="AT896" s="143"/>
      <c r="AU896" s="143"/>
      <c r="AV896" s="143"/>
      <c r="AW896" s="188">
        <v>3.56</v>
      </c>
      <c r="AX896" s="111">
        <v>80.239999999999995</v>
      </c>
      <c r="AY896" s="194"/>
      <c r="AZ896" s="143"/>
      <c r="BA896" s="143"/>
      <c r="BB896" s="143"/>
      <c r="BC896" s="143"/>
      <c r="BD896" s="143"/>
      <c r="BE896" s="194"/>
      <c r="BF896" s="143"/>
      <c r="BG896" s="143"/>
      <c r="BH896" s="143"/>
      <c r="BI896" s="111"/>
      <c r="BJ896" s="143"/>
      <c r="BK896" s="143"/>
      <c r="BL896" s="143"/>
      <c r="BM896" s="143"/>
      <c r="BN896" s="143"/>
      <c r="BO896" s="143"/>
      <c r="BP896" s="143"/>
      <c r="BQ896" s="143"/>
      <c r="BR896" s="143"/>
      <c r="BS896" s="143"/>
      <c r="BT896" s="143"/>
      <c r="BU896" s="135">
        <f>VLOOKUP(D896,EXPLORACION!$A$2:$P$529,15,FALSE)</f>
        <v>4961983.7843000004</v>
      </c>
      <c r="BV896" s="135">
        <f>VLOOKUP(D896,EXPLORACION!$A$2:$P$529,16,FALSE)</f>
        <v>2173759.1940000001</v>
      </c>
    </row>
    <row r="897" spans="1:74" s="123" customFormat="1" hidden="1">
      <c r="A897" s="130" t="str">
        <f t="shared" si="199"/>
        <v>PYA27P3E4M10</v>
      </c>
      <c r="B897" s="130" t="str">
        <f t="shared" si="195"/>
        <v>PYA27P3E9.5</v>
      </c>
      <c r="C897" s="130" t="str">
        <f t="shared" si="196"/>
        <v>PYA27P3M10</v>
      </c>
      <c r="D897" s="130" t="str">
        <f t="shared" si="197"/>
        <v>PYA27P3</v>
      </c>
      <c r="E897" s="130" t="str">
        <f t="shared" si="198"/>
        <v>PYA27</v>
      </c>
      <c r="F897" s="109" t="s">
        <v>1368</v>
      </c>
      <c r="G897" s="171">
        <v>27</v>
      </c>
      <c r="H897" s="109">
        <v>3</v>
      </c>
      <c r="I897" s="171" t="s">
        <v>8</v>
      </c>
      <c r="J897" s="111">
        <v>4</v>
      </c>
      <c r="K897" s="111">
        <f t="shared" ref="K897:K913" si="201">K896+1</f>
        <v>3</v>
      </c>
      <c r="L897" s="111"/>
      <c r="M897" s="137">
        <v>9.5</v>
      </c>
      <c r="N897" s="133">
        <v>10.5</v>
      </c>
      <c r="O897" s="137">
        <v>10</v>
      </c>
      <c r="P897" s="141"/>
      <c r="Q897" s="237">
        <v>18.489999999999998</v>
      </c>
      <c r="R897" s="111"/>
      <c r="S897" s="111"/>
      <c r="T897" s="111"/>
      <c r="U897" s="188"/>
      <c r="V897" s="143"/>
      <c r="W897" s="194"/>
      <c r="X897" s="143"/>
      <c r="Y897" s="143"/>
      <c r="Z897" s="143"/>
      <c r="AA897" s="143"/>
      <c r="AB897" s="143"/>
      <c r="AC897" s="143"/>
      <c r="AD897" s="143"/>
      <c r="AE897" s="143"/>
      <c r="AF897" s="143"/>
      <c r="AG897" s="143"/>
      <c r="AH897" s="143"/>
      <c r="AI897" s="143"/>
      <c r="AJ897" s="143"/>
      <c r="AK897" s="143"/>
      <c r="AL897" s="143"/>
      <c r="AM897" s="143"/>
      <c r="AN897" s="143"/>
      <c r="AO897" s="143"/>
      <c r="AP897" s="194"/>
      <c r="AQ897" s="188"/>
      <c r="AR897" s="188"/>
      <c r="AS897" s="143"/>
      <c r="AT897" s="143"/>
      <c r="AU897" s="143"/>
      <c r="AV897" s="143"/>
      <c r="AW897" s="188"/>
      <c r="AX897" s="111"/>
      <c r="AY897" s="194"/>
      <c r="AZ897" s="143"/>
      <c r="BA897" s="143"/>
      <c r="BB897" s="143"/>
      <c r="BC897" s="143"/>
      <c r="BD897" s="143"/>
      <c r="BE897" s="194"/>
      <c r="BF897" s="143"/>
      <c r="BG897" s="143"/>
      <c r="BH897" s="143"/>
      <c r="BI897" s="111"/>
      <c r="BJ897" s="143"/>
      <c r="BK897" s="143"/>
      <c r="BL897" s="143"/>
      <c r="BM897" s="143"/>
      <c r="BN897" s="143"/>
      <c r="BO897" s="143"/>
      <c r="BP897" s="143"/>
      <c r="BQ897" s="143"/>
      <c r="BR897" s="143"/>
      <c r="BS897" s="143"/>
      <c r="BT897" s="143"/>
      <c r="BU897" s="135">
        <f>VLOOKUP(D897,EXPLORACION!$A$2:$P$529,15,FALSE)</f>
        <v>4961983.7843000004</v>
      </c>
      <c r="BV897" s="135">
        <f>VLOOKUP(D897,EXPLORACION!$A$2:$P$529,16,FALSE)</f>
        <v>2173759.1940000001</v>
      </c>
    </row>
    <row r="898" spans="1:74" s="123" customFormat="1" hidden="1">
      <c r="A898" s="130" t="str">
        <f t="shared" si="199"/>
        <v>PYA27P1E2M1.5</v>
      </c>
      <c r="B898" s="130" t="str">
        <f t="shared" si="195"/>
        <v>PYA27P1E9.5</v>
      </c>
      <c r="C898" s="130" t="str">
        <f t="shared" si="196"/>
        <v>PYA27P1M1.5</v>
      </c>
      <c r="D898" s="130" t="str">
        <f t="shared" si="197"/>
        <v>PYA27P1</v>
      </c>
      <c r="E898" s="130" t="str">
        <f t="shared" si="198"/>
        <v>PYA27</v>
      </c>
      <c r="F898" s="111" t="s">
        <v>1368</v>
      </c>
      <c r="G898" s="111">
        <v>27</v>
      </c>
      <c r="H898" s="111">
        <v>1</v>
      </c>
      <c r="I898" s="111" t="s">
        <v>8</v>
      </c>
      <c r="J898" s="111">
        <v>2</v>
      </c>
      <c r="K898" s="111">
        <f t="shared" si="201"/>
        <v>4</v>
      </c>
      <c r="L898" s="111"/>
      <c r="M898" s="137">
        <v>1</v>
      </c>
      <c r="N898" s="133">
        <v>2</v>
      </c>
      <c r="O898" s="137">
        <v>1.5</v>
      </c>
      <c r="P898" s="141"/>
      <c r="Q898" s="187">
        <v>15.27</v>
      </c>
      <c r="R898" s="111"/>
      <c r="S898" s="111">
        <v>1</v>
      </c>
      <c r="T898" s="111">
        <v>2</v>
      </c>
      <c r="U898" s="188"/>
      <c r="V898" s="143"/>
      <c r="W898" s="194"/>
      <c r="X898" s="143"/>
      <c r="Y898" s="143"/>
      <c r="Z898" s="143"/>
      <c r="AA898" s="143"/>
      <c r="AB898" s="143"/>
      <c r="AC898" s="143"/>
      <c r="AD898" s="143"/>
      <c r="AE898" s="143"/>
      <c r="AF898" s="143"/>
      <c r="AG898" s="143"/>
      <c r="AH898" s="143"/>
      <c r="AI898" s="143"/>
      <c r="AJ898" s="143"/>
      <c r="AK898" s="143"/>
      <c r="AL898" s="143"/>
      <c r="AM898" s="143"/>
      <c r="AN898" s="143"/>
      <c r="AO898" s="143"/>
      <c r="AP898" s="194"/>
      <c r="AQ898" s="188"/>
      <c r="AR898" s="188"/>
      <c r="AS898" s="143"/>
      <c r="AT898" s="143"/>
      <c r="AU898" s="143"/>
      <c r="AV898" s="143"/>
      <c r="AW898" s="188"/>
      <c r="AX898" s="111"/>
      <c r="AY898" s="194"/>
      <c r="AZ898" s="143"/>
      <c r="BA898" s="143"/>
      <c r="BB898" s="143"/>
      <c r="BC898" s="143"/>
      <c r="BD898" s="143"/>
      <c r="BE898" s="194"/>
      <c r="BF898" s="143"/>
      <c r="BG898" s="143"/>
      <c r="BH898" s="143"/>
      <c r="BI898" s="111"/>
      <c r="BJ898" s="143"/>
      <c r="BK898" s="143"/>
      <c r="BL898" s="143"/>
      <c r="BM898" s="143"/>
      <c r="BN898" s="143"/>
      <c r="BO898" s="143"/>
      <c r="BP898" s="143"/>
      <c r="BQ898" s="143"/>
      <c r="BR898" s="143"/>
      <c r="BS898" s="143"/>
      <c r="BT898" s="143"/>
      <c r="BU898" s="135">
        <f>VLOOKUP(D898,EXPLORACION!$A$2:$P$529,15,FALSE)</f>
        <v>4961983.7843000004</v>
      </c>
      <c r="BV898" s="135">
        <f>VLOOKUP(D898,EXPLORACION!$A$2:$P$529,16,FALSE)</f>
        <v>2173759.1940000001</v>
      </c>
    </row>
    <row r="899" spans="1:74" s="123" customFormat="1" hidden="1">
      <c r="A899" s="130" t="str">
        <f t="shared" si="199"/>
        <v>PYA27P1E3M2</v>
      </c>
      <c r="B899" s="130" t="str">
        <f t="shared" si="195"/>
        <v>PYA27P1E1</v>
      </c>
      <c r="C899" s="130" t="str">
        <f t="shared" si="196"/>
        <v>PYA27P1M2</v>
      </c>
      <c r="D899" s="130" t="str">
        <f t="shared" si="197"/>
        <v>PYA27P1</v>
      </c>
      <c r="E899" s="130" t="str">
        <f t="shared" si="198"/>
        <v>PYA27</v>
      </c>
      <c r="F899" s="111" t="s">
        <v>1368</v>
      </c>
      <c r="G899" s="111">
        <v>27</v>
      </c>
      <c r="H899" s="111">
        <v>1</v>
      </c>
      <c r="I899" s="111" t="s">
        <v>8</v>
      </c>
      <c r="J899" s="111">
        <v>3</v>
      </c>
      <c r="K899" s="111">
        <f t="shared" si="201"/>
        <v>5</v>
      </c>
      <c r="L899" s="111"/>
      <c r="M899" s="137">
        <v>1.5</v>
      </c>
      <c r="N899" s="133">
        <v>2.5</v>
      </c>
      <c r="O899" s="137">
        <v>2</v>
      </c>
      <c r="P899" s="141"/>
      <c r="Q899" s="187">
        <v>13.86</v>
      </c>
      <c r="R899" s="111"/>
      <c r="S899" s="111">
        <v>1.5</v>
      </c>
      <c r="T899" s="111">
        <v>2.5</v>
      </c>
      <c r="U899" s="188"/>
      <c r="V899" s="143"/>
      <c r="W899" s="194"/>
      <c r="X899" s="143"/>
      <c r="Y899" s="143"/>
      <c r="Z899" s="143"/>
      <c r="AA899" s="143"/>
      <c r="AB899" s="143"/>
      <c r="AC899" s="143"/>
      <c r="AD899" s="143"/>
      <c r="AE899" s="143"/>
      <c r="AF899" s="143"/>
      <c r="AG899" s="143"/>
      <c r="AH899" s="143"/>
      <c r="AI899" s="143"/>
      <c r="AJ899" s="143"/>
      <c r="AK899" s="143"/>
      <c r="AL899" s="143"/>
      <c r="AM899" s="143"/>
      <c r="AN899" s="143"/>
      <c r="AO899" s="143"/>
      <c r="AP899" s="194"/>
      <c r="AQ899" s="188"/>
      <c r="AR899" s="188"/>
      <c r="AS899" s="143"/>
      <c r="AT899" s="143"/>
      <c r="AU899" s="143"/>
      <c r="AV899" s="143"/>
      <c r="AW899" s="188"/>
      <c r="AX899" s="111"/>
      <c r="AY899" s="194"/>
      <c r="AZ899" s="143"/>
      <c r="BA899" s="143"/>
      <c r="BB899" s="143"/>
      <c r="BC899" s="143"/>
      <c r="BD899" s="143"/>
      <c r="BE899" s="194"/>
      <c r="BF899" s="143"/>
      <c r="BG899" s="143"/>
      <c r="BH899" s="143"/>
      <c r="BI899" s="111"/>
      <c r="BJ899" s="143"/>
      <c r="BK899" s="143"/>
      <c r="BL899" s="143"/>
      <c r="BM899" s="143"/>
      <c r="BN899" s="143"/>
      <c r="BO899" s="143"/>
      <c r="BP899" s="143"/>
      <c r="BQ899" s="143"/>
      <c r="BR899" s="143"/>
      <c r="BS899" s="143"/>
      <c r="BT899" s="143"/>
      <c r="BU899" s="135">
        <f>VLOOKUP(D899,EXPLORACION!$A$2:$P$529,15,FALSE)</f>
        <v>4961983.7843000004</v>
      </c>
      <c r="BV899" s="135">
        <f>VLOOKUP(D899,EXPLORACION!$A$2:$P$529,16,FALSE)</f>
        <v>2173759.1940000001</v>
      </c>
    </row>
    <row r="900" spans="1:74" s="123" customFormat="1" hidden="1">
      <c r="A900" s="130" t="str">
        <f t="shared" si="199"/>
        <v>PYA27P1E3M2.5</v>
      </c>
      <c r="B900" s="130" t="str">
        <f t="shared" ref="B900:B929" si="202">CONCATENATE(F900,G900,I900,H900,"E",M899)</f>
        <v>PYA27P1E1.5</v>
      </c>
      <c r="C900" s="130" t="str">
        <f t="shared" ref="C900:C929" si="203">CONCATENATE(F900,G900,I900,H900,"M",O900)</f>
        <v>PYA27P1M2.5</v>
      </c>
      <c r="D900" s="130" t="str">
        <f t="shared" ref="D900:D929" si="204">CONCATENATE(F900,G900,I900,H900)</f>
        <v>PYA27P1</v>
      </c>
      <c r="E900" s="130" t="str">
        <f t="shared" ref="E900:E929" si="205">CONCATENATE(F900,G900)</f>
        <v>PYA27</v>
      </c>
      <c r="F900" s="111" t="s">
        <v>1368</v>
      </c>
      <c r="G900" s="111">
        <v>27</v>
      </c>
      <c r="H900" s="111">
        <v>1</v>
      </c>
      <c r="I900" s="111" t="s">
        <v>8</v>
      </c>
      <c r="J900" s="111">
        <v>3</v>
      </c>
      <c r="K900" s="111">
        <f t="shared" si="201"/>
        <v>6</v>
      </c>
      <c r="L900" s="111"/>
      <c r="M900" s="137">
        <v>2</v>
      </c>
      <c r="N900" s="133">
        <v>3</v>
      </c>
      <c r="O900" s="137">
        <v>2.5</v>
      </c>
      <c r="P900" s="141"/>
      <c r="Q900" s="187">
        <v>13.91</v>
      </c>
      <c r="R900" s="111"/>
      <c r="S900" s="111">
        <v>2</v>
      </c>
      <c r="T900" s="111">
        <v>3</v>
      </c>
      <c r="U900" s="188"/>
      <c r="V900" s="143"/>
      <c r="W900" s="194"/>
      <c r="X900" s="143"/>
      <c r="Y900" s="143"/>
      <c r="Z900" s="143"/>
      <c r="AA900" s="143"/>
      <c r="AB900" s="143"/>
      <c r="AC900" s="143"/>
      <c r="AD900" s="143"/>
      <c r="AE900" s="143"/>
      <c r="AF900" s="143"/>
      <c r="AG900" s="143"/>
      <c r="AH900" s="143"/>
      <c r="AI900" s="143"/>
      <c r="AJ900" s="143"/>
      <c r="AK900" s="143"/>
      <c r="AL900" s="143"/>
      <c r="AM900" s="143"/>
      <c r="AN900" s="143"/>
      <c r="AO900" s="143"/>
      <c r="AP900" s="194"/>
      <c r="AQ900" s="188"/>
      <c r="AR900" s="188"/>
      <c r="AS900" s="143"/>
      <c r="AT900" s="143"/>
      <c r="AU900" s="143"/>
      <c r="AV900" s="143"/>
      <c r="AW900" s="188"/>
      <c r="AX900" s="111"/>
      <c r="AY900" s="194"/>
      <c r="AZ900" s="143"/>
      <c r="BA900" s="143"/>
      <c r="BB900" s="143"/>
      <c r="BC900" s="143"/>
      <c r="BD900" s="143"/>
      <c r="BE900" s="194"/>
      <c r="BF900" s="143"/>
      <c r="BG900" s="143"/>
      <c r="BH900" s="143"/>
      <c r="BI900" s="111"/>
      <c r="BJ900" s="143"/>
      <c r="BK900" s="143"/>
      <c r="BL900" s="143"/>
      <c r="BM900" s="143"/>
      <c r="BN900" s="143"/>
      <c r="BO900" s="143"/>
      <c r="BP900" s="143"/>
      <c r="BQ900" s="143"/>
      <c r="BR900" s="143"/>
      <c r="BS900" s="143"/>
      <c r="BT900" s="143"/>
      <c r="BU900" s="135">
        <f>VLOOKUP(D900,EXPLORACION!$A$2:$P$529,15,FALSE)</f>
        <v>4961983.7843000004</v>
      </c>
      <c r="BV900" s="135">
        <f>VLOOKUP(D900,EXPLORACION!$A$2:$P$529,16,FALSE)</f>
        <v>2173759.1940000001</v>
      </c>
    </row>
    <row r="901" spans="1:74" s="123" customFormat="1" hidden="1">
      <c r="A901" s="130" t="str">
        <f t="shared" si="199"/>
        <v>PYA27P1E3M3</v>
      </c>
      <c r="B901" s="130" t="str">
        <f t="shared" si="202"/>
        <v>PYA27P1E2</v>
      </c>
      <c r="C901" s="130" t="str">
        <f t="shared" si="203"/>
        <v>PYA27P1M3</v>
      </c>
      <c r="D901" s="130" t="str">
        <f t="shared" si="204"/>
        <v>PYA27P1</v>
      </c>
      <c r="E901" s="130" t="str">
        <f t="shared" si="205"/>
        <v>PYA27</v>
      </c>
      <c r="F901" s="111" t="s">
        <v>1368</v>
      </c>
      <c r="G901" s="111">
        <v>27</v>
      </c>
      <c r="H901" s="111">
        <v>1</v>
      </c>
      <c r="I901" s="111" t="s">
        <v>8</v>
      </c>
      <c r="J901" s="111">
        <v>3</v>
      </c>
      <c r="K901" s="111">
        <f t="shared" si="201"/>
        <v>7</v>
      </c>
      <c r="L901" s="111"/>
      <c r="M901" s="137">
        <v>2.5</v>
      </c>
      <c r="N901" s="133">
        <v>3.5</v>
      </c>
      <c r="O901" s="137">
        <v>3</v>
      </c>
      <c r="P901" s="141"/>
      <c r="Q901" s="187">
        <v>14.67</v>
      </c>
      <c r="R901" s="111"/>
      <c r="S901" s="111">
        <v>2.5</v>
      </c>
      <c r="T901" s="111">
        <v>3.5</v>
      </c>
      <c r="U901" s="188"/>
      <c r="V901" s="143"/>
      <c r="W901" s="194"/>
      <c r="X901" s="143"/>
      <c r="Y901" s="143"/>
      <c r="Z901" s="143"/>
      <c r="AA901" s="143"/>
      <c r="AB901" s="143"/>
      <c r="AC901" s="143"/>
      <c r="AD901" s="143"/>
      <c r="AE901" s="143"/>
      <c r="AF901" s="143"/>
      <c r="AG901" s="143"/>
      <c r="AH901" s="143"/>
      <c r="AI901" s="143"/>
      <c r="AJ901" s="143"/>
      <c r="AK901" s="143"/>
      <c r="AL901" s="143"/>
      <c r="AM901" s="143"/>
      <c r="AN901" s="143"/>
      <c r="AO901" s="143"/>
      <c r="AP901" s="194"/>
      <c r="AQ901" s="188"/>
      <c r="AR901" s="188"/>
      <c r="AS901" s="143"/>
      <c r="AT901" s="143"/>
      <c r="AU901" s="143"/>
      <c r="AV901" s="143"/>
      <c r="AW901" s="188"/>
      <c r="AX901" s="111"/>
      <c r="AY901" s="194"/>
      <c r="AZ901" s="143"/>
      <c r="BA901" s="143"/>
      <c r="BB901" s="143"/>
      <c r="BC901" s="143"/>
      <c r="BD901" s="143"/>
      <c r="BE901" s="194"/>
      <c r="BF901" s="143"/>
      <c r="BG901" s="143"/>
      <c r="BH901" s="143"/>
      <c r="BI901" s="111"/>
      <c r="BJ901" s="143"/>
      <c r="BK901" s="143"/>
      <c r="BL901" s="143"/>
      <c r="BM901" s="143"/>
      <c r="BN901" s="143"/>
      <c r="BO901" s="143"/>
      <c r="BP901" s="143"/>
      <c r="BQ901" s="143"/>
      <c r="BR901" s="143"/>
      <c r="BS901" s="143"/>
      <c r="BT901" s="143"/>
      <c r="BU901" s="135">
        <f>VLOOKUP(D901,EXPLORACION!$A$2:$P$529,15,FALSE)</f>
        <v>4961983.7843000004</v>
      </c>
      <c r="BV901" s="135">
        <f>VLOOKUP(D901,EXPLORACION!$A$2:$P$529,16,FALSE)</f>
        <v>2173759.1940000001</v>
      </c>
    </row>
    <row r="902" spans="1:74" s="123" customFormat="1" hidden="1">
      <c r="A902" s="130" t="str">
        <f t="shared" si="199"/>
        <v>PYA27P1E3M3.5</v>
      </c>
      <c r="B902" s="130" t="str">
        <f t="shared" si="202"/>
        <v>PYA27P1E2.5</v>
      </c>
      <c r="C902" s="130" t="str">
        <f t="shared" si="203"/>
        <v>PYA27P1M3.5</v>
      </c>
      <c r="D902" s="130" t="str">
        <f t="shared" si="204"/>
        <v>PYA27P1</v>
      </c>
      <c r="E902" s="130" t="str">
        <f t="shared" si="205"/>
        <v>PYA27</v>
      </c>
      <c r="F902" s="111" t="s">
        <v>1368</v>
      </c>
      <c r="G902" s="111">
        <v>27</v>
      </c>
      <c r="H902" s="111">
        <v>1</v>
      </c>
      <c r="I902" s="111" t="s">
        <v>8</v>
      </c>
      <c r="J902" s="111">
        <v>3</v>
      </c>
      <c r="K902" s="111">
        <f t="shared" si="201"/>
        <v>8</v>
      </c>
      <c r="L902" s="111" t="s">
        <v>221</v>
      </c>
      <c r="M902" s="137">
        <v>2</v>
      </c>
      <c r="N902" s="133">
        <v>5</v>
      </c>
      <c r="O902" s="137">
        <f>AVERAGE(M902:N902)</f>
        <v>3.5</v>
      </c>
      <c r="P902" s="141" t="s">
        <v>284</v>
      </c>
      <c r="Q902" s="237" t="s">
        <v>1483</v>
      </c>
      <c r="R902" s="111">
        <v>20.170000000000002</v>
      </c>
      <c r="S902" s="111">
        <v>11.83</v>
      </c>
      <c r="T902" s="111">
        <v>8.34</v>
      </c>
      <c r="U902" s="188"/>
      <c r="V902" s="143"/>
      <c r="W902" s="194"/>
      <c r="X902" s="143"/>
      <c r="Y902" s="143"/>
      <c r="Z902" s="143"/>
      <c r="AA902" s="143"/>
      <c r="AB902" s="143"/>
      <c r="AC902" s="143"/>
      <c r="AD902" s="143"/>
      <c r="AE902" s="143"/>
      <c r="AF902" s="143"/>
      <c r="AG902" s="143"/>
      <c r="AH902" s="143"/>
      <c r="AI902" s="143"/>
      <c r="AJ902" s="143"/>
      <c r="AK902" s="143"/>
      <c r="AL902" s="143"/>
      <c r="AM902" s="143"/>
      <c r="AN902" s="143"/>
      <c r="AO902" s="143">
        <v>50.29</v>
      </c>
      <c r="AP902" s="194"/>
      <c r="AQ902" s="188"/>
      <c r="AR902" s="188"/>
      <c r="AS902" s="143"/>
      <c r="AT902" s="143"/>
      <c r="AU902" s="143"/>
      <c r="AV902" s="143"/>
      <c r="AW902" s="188">
        <v>3.14</v>
      </c>
      <c r="AX902" s="111">
        <v>42.63</v>
      </c>
      <c r="AY902" s="194"/>
      <c r="AZ902" s="143"/>
      <c r="BA902" s="143"/>
      <c r="BB902" s="143"/>
      <c r="BC902" s="143"/>
      <c r="BD902" s="143"/>
      <c r="BE902" s="194"/>
      <c r="BF902" s="143"/>
      <c r="BG902" s="143"/>
      <c r="BH902" s="143"/>
      <c r="BI902" s="111"/>
      <c r="BJ902" s="143"/>
      <c r="BK902" s="143"/>
      <c r="BL902" s="143"/>
      <c r="BM902" s="143"/>
      <c r="BN902" s="143"/>
      <c r="BO902" s="143"/>
      <c r="BP902" s="143"/>
      <c r="BQ902" s="143"/>
      <c r="BR902" s="143"/>
      <c r="BS902" s="143"/>
      <c r="BT902" s="143"/>
      <c r="BU902" s="135">
        <f>VLOOKUP(D902,EXPLORACION!$A$2:$P$529,15,FALSE)</f>
        <v>4961983.7843000004</v>
      </c>
      <c r="BV902" s="135">
        <f>VLOOKUP(D902,EXPLORACION!$A$2:$P$529,16,FALSE)</f>
        <v>2173759.1940000001</v>
      </c>
    </row>
    <row r="903" spans="1:74" s="123" customFormat="1" hidden="1">
      <c r="A903" s="130" t="str">
        <f t="shared" si="199"/>
        <v>PYA27P1E3M3.5</v>
      </c>
      <c r="B903" s="130" t="str">
        <f t="shared" si="202"/>
        <v>PYA27P1E2</v>
      </c>
      <c r="C903" s="130" t="str">
        <f t="shared" si="203"/>
        <v>PYA27P1M3.5</v>
      </c>
      <c r="D903" s="130" t="str">
        <f t="shared" si="204"/>
        <v>PYA27P1</v>
      </c>
      <c r="E903" s="130" t="str">
        <f t="shared" si="205"/>
        <v>PYA27</v>
      </c>
      <c r="F903" s="111" t="s">
        <v>1368</v>
      </c>
      <c r="G903" s="111">
        <v>27</v>
      </c>
      <c r="H903" s="111">
        <v>1</v>
      </c>
      <c r="I903" s="111" t="s">
        <v>8</v>
      </c>
      <c r="J903" s="111">
        <v>3</v>
      </c>
      <c r="K903" s="111">
        <f t="shared" si="201"/>
        <v>9</v>
      </c>
      <c r="L903" s="111"/>
      <c r="M903" s="137">
        <v>3</v>
      </c>
      <c r="N903" s="133">
        <v>4</v>
      </c>
      <c r="O903" s="137">
        <v>3.5</v>
      </c>
      <c r="P903" s="141"/>
      <c r="Q903" s="187">
        <v>14.92</v>
      </c>
      <c r="R903" s="111"/>
      <c r="S903" s="111">
        <v>3</v>
      </c>
      <c r="T903" s="111">
        <v>4</v>
      </c>
      <c r="U903" s="188"/>
      <c r="V903" s="143"/>
      <c r="W903" s="194"/>
      <c r="X903" s="143"/>
      <c r="Y903" s="143"/>
      <c r="Z903" s="143"/>
      <c r="AA903" s="143"/>
      <c r="AB903" s="143"/>
      <c r="AC903" s="143"/>
      <c r="AD903" s="143"/>
      <c r="AE903" s="143"/>
      <c r="AF903" s="143"/>
      <c r="AG903" s="143"/>
      <c r="AH903" s="143"/>
      <c r="AI903" s="143"/>
      <c r="AJ903" s="143"/>
      <c r="AK903" s="143"/>
      <c r="AL903" s="143"/>
      <c r="AM903" s="143"/>
      <c r="AN903" s="143"/>
      <c r="AO903" s="143"/>
      <c r="AP903" s="194"/>
      <c r="AQ903" s="188"/>
      <c r="AR903" s="188"/>
      <c r="AS903" s="143"/>
      <c r="AT903" s="143"/>
      <c r="AU903" s="143"/>
      <c r="AV903" s="143"/>
      <c r="AW903" s="188"/>
      <c r="AX903" s="111"/>
      <c r="AY903" s="194"/>
      <c r="AZ903" s="143"/>
      <c r="BA903" s="143"/>
      <c r="BB903" s="143"/>
      <c r="BC903" s="143"/>
      <c r="BD903" s="143"/>
      <c r="BE903" s="194"/>
      <c r="BF903" s="143"/>
      <c r="BG903" s="143"/>
      <c r="BH903" s="143"/>
      <c r="BI903" s="111"/>
      <c r="BJ903" s="143"/>
      <c r="BK903" s="143"/>
      <c r="BL903" s="143"/>
      <c r="BM903" s="143"/>
      <c r="BN903" s="143"/>
      <c r="BO903" s="143"/>
      <c r="BP903" s="143"/>
      <c r="BQ903" s="143"/>
      <c r="BR903" s="143"/>
      <c r="BS903" s="143"/>
      <c r="BT903" s="143"/>
      <c r="BU903" s="135">
        <f>VLOOKUP(D903,EXPLORACION!$A$2:$P$529,15,FALSE)</f>
        <v>4961983.7843000004</v>
      </c>
      <c r="BV903" s="135">
        <f>VLOOKUP(D903,EXPLORACION!$A$2:$P$529,16,FALSE)</f>
        <v>2173759.1940000001</v>
      </c>
    </row>
    <row r="904" spans="1:74" s="123" customFormat="1" hidden="1">
      <c r="A904" s="130" t="str">
        <f t="shared" si="199"/>
        <v>PYA27P1E3M4</v>
      </c>
      <c r="B904" s="130" t="str">
        <f t="shared" si="202"/>
        <v>PYA27P1E3</v>
      </c>
      <c r="C904" s="130" t="str">
        <f t="shared" si="203"/>
        <v>PYA27P1M4</v>
      </c>
      <c r="D904" s="130" t="str">
        <f t="shared" si="204"/>
        <v>PYA27P1</v>
      </c>
      <c r="E904" s="130" t="str">
        <f t="shared" si="205"/>
        <v>PYA27</v>
      </c>
      <c r="F904" s="111" t="s">
        <v>1368</v>
      </c>
      <c r="G904" s="111">
        <v>27</v>
      </c>
      <c r="H904" s="111">
        <v>1</v>
      </c>
      <c r="I904" s="111" t="s">
        <v>8</v>
      </c>
      <c r="J904" s="111">
        <v>3</v>
      </c>
      <c r="K904" s="111">
        <f t="shared" si="201"/>
        <v>10</v>
      </c>
      <c r="L904" s="111"/>
      <c r="M904" s="137">
        <v>3.5</v>
      </c>
      <c r="N904" s="133">
        <v>4.5</v>
      </c>
      <c r="O904" s="137">
        <v>4</v>
      </c>
      <c r="P904" s="141"/>
      <c r="Q904" s="187">
        <v>15.06</v>
      </c>
      <c r="R904" s="111"/>
      <c r="S904" s="111">
        <v>3.5</v>
      </c>
      <c r="T904" s="111">
        <v>4.5</v>
      </c>
      <c r="U904" s="188"/>
      <c r="V904" s="143"/>
      <c r="W904" s="194"/>
      <c r="X904" s="143"/>
      <c r="Y904" s="143"/>
      <c r="Z904" s="143"/>
      <c r="AA904" s="143"/>
      <c r="AB904" s="143"/>
      <c r="AC904" s="143"/>
      <c r="AD904" s="143"/>
      <c r="AE904" s="143"/>
      <c r="AF904" s="143"/>
      <c r="AG904" s="143"/>
      <c r="AH904" s="143"/>
      <c r="AI904" s="143"/>
      <c r="AJ904" s="143"/>
      <c r="AK904" s="143"/>
      <c r="AL904" s="143"/>
      <c r="AM904" s="143"/>
      <c r="AN904" s="143"/>
      <c r="AO904" s="143"/>
      <c r="AP904" s="194"/>
      <c r="AQ904" s="188"/>
      <c r="AR904" s="188"/>
      <c r="AS904" s="143"/>
      <c r="AT904" s="143"/>
      <c r="AU904" s="143"/>
      <c r="AV904" s="143"/>
      <c r="AW904" s="188"/>
      <c r="AX904" s="111"/>
      <c r="AY904" s="194"/>
      <c r="AZ904" s="143"/>
      <c r="BA904" s="143"/>
      <c r="BB904" s="143"/>
      <c r="BC904" s="143"/>
      <c r="BD904" s="143"/>
      <c r="BE904" s="194"/>
      <c r="BF904" s="143"/>
      <c r="BG904" s="143"/>
      <c r="BH904" s="143"/>
      <c r="BI904" s="111"/>
      <c r="BJ904" s="143"/>
      <c r="BK904" s="143"/>
      <c r="BL904" s="143"/>
      <c r="BM904" s="143"/>
      <c r="BN904" s="143"/>
      <c r="BO904" s="143"/>
      <c r="BP904" s="143"/>
      <c r="BQ904" s="143"/>
      <c r="BR904" s="143"/>
      <c r="BS904" s="143"/>
      <c r="BT904" s="143"/>
      <c r="BU904" s="135">
        <f>VLOOKUP(D904,EXPLORACION!$A$2:$P$529,15,FALSE)</f>
        <v>4961983.7843000004</v>
      </c>
      <c r="BV904" s="135">
        <f>VLOOKUP(D904,EXPLORACION!$A$2:$P$529,16,FALSE)</f>
        <v>2173759.1940000001</v>
      </c>
    </row>
    <row r="905" spans="1:74" s="123" customFormat="1" hidden="1">
      <c r="A905" s="130" t="str">
        <f t="shared" si="199"/>
        <v>PYA27P1E3M4.5</v>
      </c>
      <c r="B905" s="130" t="str">
        <f t="shared" si="202"/>
        <v>PYA27P1E3.5</v>
      </c>
      <c r="C905" s="130" t="str">
        <f t="shared" si="203"/>
        <v>PYA27P1M4.5</v>
      </c>
      <c r="D905" s="130" t="str">
        <f t="shared" si="204"/>
        <v>PYA27P1</v>
      </c>
      <c r="E905" s="130" t="str">
        <f t="shared" si="205"/>
        <v>PYA27</v>
      </c>
      <c r="F905" s="111" t="s">
        <v>1368</v>
      </c>
      <c r="G905" s="111">
        <v>27</v>
      </c>
      <c r="H905" s="111">
        <v>1</v>
      </c>
      <c r="I905" s="111" t="s">
        <v>8</v>
      </c>
      <c r="J905" s="111">
        <v>3</v>
      </c>
      <c r="K905" s="111">
        <f t="shared" si="201"/>
        <v>11</v>
      </c>
      <c r="L905" s="111"/>
      <c r="M905" s="137">
        <v>4</v>
      </c>
      <c r="N905" s="133">
        <v>5</v>
      </c>
      <c r="O905" s="137">
        <v>4.5</v>
      </c>
      <c r="P905" s="141"/>
      <c r="Q905" s="187">
        <v>15.75</v>
      </c>
      <c r="R905" s="111"/>
      <c r="S905" s="111">
        <v>4</v>
      </c>
      <c r="T905" s="111">
        <v>5</v>
      </c>
      <c r="U905" s="188"/>
      <c r="V905" s="143"/>
      <c r="W905" s="194"/>
      <c r="X905" s="143"/>
      <c r="Y905" s="143"/>
      <c r="Z905" s="143"/>
      <c r="AA905" s="143"/>
      <c r="AB905" s="143"/>
      <c r="AC905" s="143"/>
      <c r="AD905" s="143"/>
      <c r="AE905" s="143"/>
      <c r="AF905" s="143"/>
      <c r="AG905" s="143"/>
      <c r="AH905" s="143"/>
      <c r="AI905" s="143"/>
      <c r="AJ905" s="143"/>
      <c r="AK905" s="143"/>
      <c r="AL905" s="143"/>
      <c r="AM905" s="143"/>
      <c r="AN905" s="143"/>
      <c r="AO905" s="143"/>
      <c r="AP905" s="194"/>
      <c r="AQ905" s="188"/>
      <c r="AR905" s="188"/>
      <c r="AS905" s="143"/>
      <c r="AT905" s="143"/>
      <c r="AU905" s="143"/>
      <c r="AV905" s="143"/>
      <c r="AW905" s="188"/>
      <c r="AX905" s="111"/>
      <c r="AY905" s="194"/>
      <c r="AZ905" s="143"/>
      <c r="BA905" s="143"/>
      <c r="BB905" s="143"/>
      <c r="BC905" s="143"/>
      <c r="BD905" s="143"/>
      <c r="BE905" s="194"/>
      <c r="BF905" s="143"/>
      <c r="BG905" s="143"/>
      <c r="BH905" s="143"/>
      <c r="BI905" s="111"/>
      <c r="BJ905" s="143"/>
      <c r="BK905" s="143"/>
      <c r="BL905" s="143"/>
      <c r="BM905" s="143"/>
      <c r="BN905" s="143"/>
      <c r="BO905" s="143"/>
      <c r="BP905" s="143"/>
      <c r="BQ905" s="143"/>
      <c r="BR905" s="143"/>
      <c r="BS905" s="143"/>
      <c r="BT905" s="143"/>
      <c r="BU905" s="135">
        <f>VLOOKUP(D905,EXPLORACION!$A$2:$P$529,15,FALSE)</f>
        <v>4961983.7843000004</v>
      </c>
      <c r="BV905" s="135">
        <f>VLOOKUP(D905,EXPLORACION!$A$2:$P$529,16,FALSE)</f>
        <v>2173759.1940000001</v>
      </c>
    </row>
    <row r="906" spans="1:74" s="123" customFormat="1" hidden="1">
      <c r="A906" s="130" t="str">
        <f t="shared" si="199"/>
        <v>PYA27P1E4M5</v>
      </c>
      <c r="B906" s="130" t="str">
        <f t="shared" si="202"/>
        <v>PYA27P1E4</v>
      </c>
      <c r="C906" s="130" t="str">
        <f t="shared" si="203"/>
        <v>PYA27P1M5</v>
      </c>
      <c r="D906" s="130" t="str">
        <f t="shared" si="204"/>
        <v>PYA27P1</v>
      </c>
      <c r="E906" s="130" t="str">
        <f t="shared" si="205"/>
        <v>PYA27</v>
      </c>
      <c r="F906" s="111" t="s">
        <v>1368</v>
      </c>
      <c r="G906" s="111">
        <v>27</v>
      </c>
      <c r="H906" s="111">
        <v>1</v>
      </c>
      <c r="I906" s="111" t="s">
        <v>8</v>
      </c>
      <c r="J906" s="111">
        <v>4</v>
      </c>
      <c r="K906" s="111">
        <f t="shared" si="201"/>
        <v>12</v>
      </c>
      <c r="L906" s="111"/>
      <c r="M906" s="137">
        <v>4.5</v>
      </c>
      <c r="N906" s="133">
        <v>5.5</v>
      </c>
      <c r="O906" s="137">
        <v>5</v>
      </c>
      <c r="P906" s="141"/>
      <c r="Q906" s="187">
        <v>15.85</v>
      </c>
      <c r="R906" s="111"/>
      <c r="S906" s="111">
        <v>4.5</v>
      </c>
      <c r="T906" s="111">
        <v>5.5</v>
      </c>
      <c r="U906" s="188"/>
      <c r="V906" s="143"/>
      <c r="W906" s="194"/>
      <c r="X906" s="143"/>
      <c r="Y906" s="143"/>
      <c r="Z906" s="143"/>
      <c r="AA906" s="143"/>
      <c r="AB906" s="143"/>
      <c r="AC906" s="143"/>
      <c r="AD906" s="143"/>
      <c r="AE906" s="143"/>
      <c r="AF906" s="143"/>
      <c r="AG906" s="143"/>
      <c r="AH906" s="143"/>
      <c r="AI906" s="143"/>
      <c r="AJ906" s="143"/>
      <c r="AK906" s="143"/>
      <c r="AL906" s="143"/>
      <c r="AM906" s="143"/>
      <c r="AN906" s="143"/>
      <c r="AO906" s="143"/>
      <c r="AP906" s="194"/>
      <c r="AQ906" s="188"/>
      <c r="AR906" s="188"/>
      <c r="AS906" s="143"/>
      <c r="AT906" s="143"/>
      <c r="AU906" s="143"/>
      <c r="AV906" s="143"/>
      <c r="AW906" s="188"/>
      <c r="AX906" s="111"/>
      <c r="AY906" s="194"/>
      <c r="AZ906" s="143"/>
      <c r="BA906" s="143"/>
      <c r="BB906" s="143"/>
      <c r="BC906" s="143"/>
      <c r="BD906" s="143"/>
      <c r="BE906" s="194"/>
      <c r="BF906" s="143"/>
      <c r="BG906" s="143"/>
      <c r="BH906" s="143"/>
      <c r="BI906" s="111"/>
      <c r="BJ906" s="143"/>
      <c r="BK906" s="143"/>
      <c r="BL906" s="143"/>
      <c r="BM906" s="143"/>
      <c r="BN906" s="143"/>
      <c r="BO906" s="143"/>
      <c r="BP906" s="143"/>
      <c r="BQ906" s="143"/>
      <c r="BR906" s="143"/>
      <c r="BS906" s="143"/>
      <c r="BT906" s="143"/>
      <c r="BU906" s="135">
        <f>VLOOKUP(D906,EXPLORACION!$A$2:$P$529,15,FALSE)</f>
        <v>4961983.7843000004</v>
      </c>
      <c r="BV906" s="135">
        <f>VLOOKUP(D906,EXPLORACION!$A$2:$P$529,16,FALSE)</f>
        <v>2173759.1940000001</v>
      </c>
    </row>
    <row r="907" spans="1:74" s="123" customFormat="1" hidden="1">
      <c r="A907" s="130" t="str">
        <f t="shared" si="199"/>
        <v>PYA27P1E4M5.5</v>
      </c>
      <c r="B907" s="130" t="str">
        <f t="shared" si="202"/>
        <v>PYA27P1E4.5</v>
      </c>
      <c r="C907" s="130" t="str">
        <f t="shared" si="203"/>
        <v>PYA27P1M5.5</v>
      </c>
      <c r="D907" s="130" t="str">
        <f t="shared" si="204"/>
        <v>PYA27P1</v>
      </c>
      <c r="E907" s="130" t="str">
        <f t="shared" si="205"/>
        <v>PYA27</v>
      </c>
      <c r="F907" s="111" t="s">
        <v>1368</v>
      </c>
      <c r="G907" s="111">
        <v>27</v>
      </c>
      <c r="H907" s="111">
        <v>1</v>
      </c>
      <c r="I907" s="111" t="s">
        <v>8</v>
      </c>
      <c r="J907" s="111">
        <v>4</v>
      </c>
      <c r="K907" s="111">
        <f t="shared" si="201"/>
        <v>13</v>
      </c>
      <c r="L907" s="111"/>
      <c r="M907" s="137">
        <v>5</v>
      </c>
      <c r="N907" s="133">
        <v>6</v>
      </c>
      <c r="O907" s="137">
        <v>5.5</v>
      </c>
      <c r="P907" s="141"/>
      <c r="Q907" s="187">
        <v>15.93</v>
      </c>
      <c r="R907" s="111"/>
      <c r="S907" s="111">
        <v>5</v>
      </c>
      <c r="T907" s="111">
        <v>6</v>
      </c>
      <c r="U907" s="188"/>
      <c r="V907" s="143"/>
      <c r="W907" s="194"/>
      <c r="X907" s="143"/>
      <c r="Y907" s="143"/>
      <c r="Z907" s="143"/>
      <c r="AA907" s="143"/>
      <c r="AB907" s="143"/>
      <c r="AC907" s="143"/>
      <c r="AD907" s="143"/>
      <c r="AE907" s="143"/>
      <c r="AF907" s="143"/>
      <c r="AG907" s="143"/>
      <c r="AH907" s="143"/>
      <c r="AI907" s="143"/>
      <c r="AJ907" s="143"/>
      <c r="AK907" s="143"/>
      <c r="AL907" s="143"/>
      <c r="AM907" s="143"/>
      <c r="AN907" s="143"/>
      <c r="AO907" s="143"/>
      <c r="AP907" s="194"/>
      <c r="AQ907" s="188"/>
      <c r="AR907" s="188"/>
      <c r="AS907" s="143"/>
      <c r="AT907" s="143"/>
      <c r="AU907" s="143"/>
      <c r="AV907" s="143"/>
      <c r="AW907" s="188"/>
      <c r="AX907" s="111"/>
      <c r="AY907" s="194"/>
      <c r="AZ907" s="143"/>
      <c r="BA907" s="143"/>
      <c r="BB907" s="143"/>
      <c r="BC907" s="143"/>
      <c r="BD907" s="143"/>
      <c r="BE907" s="194"/>
      <c r="BF907" s="143"/>
      <c r="BG907" s="143"/>
      <c r="BH907" s="143"/>
      <c r="BI907" s="111"/>
      <c r="BJ907" s="143"/>
      <c r="BK907" s="143"/>
      <c r="BL907" s="143"/>
      <c r="BM907" s="143"/>
      <c r="BN907" s="143"/>
      <c r="BO907" s="143"/>
      <c r="BP907" s="143"/>
      <c r="BQ907" s="143"/>
      <c r="BR907" s="143"/>
      <c r="BS907" s="143"/>
      <c r="BT907" s="143"/>
      <c r="BU907" s="135">
        <f>VLOOKUP(D907,EXPLORACION!$A$2:$P$529,15,FALSE)</f>
        <v>4961983.7843000004</v>
      </c>
      <c r="BV907" s="135">
        <f>VLOOKUP(D907,EXPLORACION!$A$2:$P$529,16,FALSE)</f>
        <v>2173759.1940000001</v>
      </c>
    </row>
    <row r="908" spans="1:74" s="123" customFormat="1" hidden="1">
      <c r="A908" s="130" t="str">
        <f t="shared" si="199"/>
        <v>PYA27P1E4M6</v>
      </c>
      <c r="B908" s="130" t="str">
        <f t="shared" si="202"/>
        <v>PYA27P1E5</v>
      </c>
      <c r="C908" s="130" t="str">
        <f t="shared" si="203"/>
        <v>PYA27P1M6</v>
      </c>
      <c r="D908" s="130" t="str">
        <f t="shared" si="204"/>
        <v>PYA27P1</v>
      </c>
      <c r="E908" s="130" t="str">
        <f t="shared" si="205"/>
        <v>PYA27</v>
      </c>
      <c r="F908" s="111" t="s">
        <v>1368</v>
      </c>
      <c r="G908" s="111">
        <v>27</v>
      </c>
      <c r="H908" s="111">
        <v>1</v>
      </c>
      <c r="I908" s="111" t="s">
        <v>8</v>
      </c>
      <c r="J908" s="111">
        <v>4</v>
      </c>
      <c r="K908" s="111">
        <f t="shared" si="201"/>
        <v>14</v>
      </c>
      <c r="L908" s="111"/>
      <c r="M908" s="137">
        <v>5.5</v>
      </c>
      <c r="N908" s="133">
        <v>6.5</v>
      </c>
      <c r="O908" s="137">
        <v>6</v>
      </c>
      <c r="P908" s="141"/>
      <c r="Q908" s="187">
        <v>16.22</v>
      </c>
      <c r="R908" s="111"/>
      <c r="S908" s="111">
        <v>5.5</v>
      </c>
      <c r="T908" s="111">
        <v>6.5</v>
      </c>
      <c r="U908" s="188"/>
      <c r="V908" s="143"/>
      <c r="W908" s="194"/>
      <c r="X908" s="143"/>
      <c r="Y908" s="143"/>
      <c r="Z908" s="143"/>
      <c r="AA908" s="143"/>
      <c r="AB908" s="143"/>
      <c r="AC908" s="143"/>
      <c r="AD908" s="143"/>
      <c r="AE908" s="143"/>
      <c r="AF908" s="143"/>
      <c r="AG908" s="143"/>
      <c r="AH908" s="143"/>
      <c r="AI908" s="143"/>
      <c r="AJ908" s="143"/>
      <c r="AK908" s="143"/>
      <c r="AL908" s="143"/>
      <c r="AM908" s="143"/>
      <c r="AN908" s="143"/>
      <c r="AO908" s="143"/>
      <c r="AP908" s="194"/>
      <c r="AQ908" s="188"/>
      <c r="AR908" s="188"/>
      <c r="AS908" s="143"/>
      <c r="AT908" s="143"/>
      <c r="AU908" s="143"/>
      <c r="AV908" s="143"/>
      <c r="AW908" s="188"/>
      <c r="AX908" s="111"/>
      <c r="AY908" s="194"/>
      <c r="AZ908" s="143"/>
      <c r="BA908" s="143"/>
      <c r="BB908" s="143"/>
      <c r="BC908" s="143"/>
      <c r="BD908" s="143"/>
      <c r="BE908" s="194"/>
      <c r="BF908" s="143"/>
      <c r="BG908" s="143"/>
      <c r="BH908" s="143"/>
      <c r="BI908" s="111"/>
      <c r="BJ908" s="143"/>
      <c r="BK908" s="143"/>
      <c r="BL908" s="143"/>
      <c r="BM908" s="143"/>
      <c r="BN908" s="143"/>
      <c r="BO908" s="143"/>
      <c r="BP908" s="143"/>
      <c r="BQ908" s="143"/>
      <c r="BR908" s="143"/>
      <c r="BS908" s="143"/>
      <c r="BT908" s="143"/>
      <c r="BU908" s="135">
        <f>VLOOKUP(D908,EXPLORACION!$A$2:$P$529,15,FALSE)</f>
        <v>4961983.7843000004</v>
      </c>
      <c r="BV908" s="135">
        <f>VLOOKUP(D908,EXPLORACION!$A$2:$P$529,16,FALSE)</f>
        <v>2173759.1940000001</v>
      </c>
    </row>
    <row r="909" spans="1:74" s="123" customFormat="1" hidden="1">
      <c r="A909" s="130" t="str">
        <f t="shared" si="199"/>
        <v>PYA27P1E4M7</v>
      </c>
      <c r="B909" s="130" t="str">
        <f t="shared" si="202"/>
        <v>PYA27P1E5.5</v>
      </c>
      <c r="C909" s="130" t="str">
        <f t="shared" si="203"/>
        <v>PYA27P1M7</v>
      </c>
      <c r="D909" s="130" t="str">
        <f t="shared" si="204"/>
        <v>PYA27P1</v>
      </c>
      <c r="E909" s="130" t="str">
        <f t="shared" si="205"/>
        <v>PYA27</v>
      </c>
      <c r="F909" s="111" t="s">
        <v>1368</v>
      </c>
      <c r="G909" s="111">
        <v>27</v>
      </c>
      <c r="H909" s="111">
        <v>1</v>
      </c>
      <c r="I909" s="111" t="s">
        <v>8</v>
      </c>
      <c r="J909" s="111">
        <v>4</v>
      </c>
      <c r="K909" s="111">
        <f t="shared" si="201"/>
        <v>15</v>
      </c>
      <c r="L909" s="111"/>
      <c r="M909" s="137">
        <v>6.5</v>
      </c>
      <c r="N909" s="133">
        <v>7.5</v>
      </c>
      <c r="O909" s="137">
        <v>7</v>
      </c>
      <c r="P909" s="141"/>
      <c r="Q909" s="187">
        <v>16.29</v>
      </c>
      <c r="R909" s="111"/>
      <c r="S909" s="111">
        <v>6.5</v>
      </c>
      <c r="T909" s="111">
        <v>7.5</v>
      </c>
      <c r="U909" s="188"/>
      <c r="V909" s="143"/>
      <c r="W909" s="194"/>
      <c r="X909" s="143"/>
      <c r="Y909" s="143"/>
      <c r="Z909" s="143"/>
      <c r="AA909" s="143"/>
      <c r="AB909" s="143"/>
      <c r="AC909" s="143"/>
      <c r="AD909" s="143"/>
      <c r="AE909" s="143"/>
      <c r="AF909" s="143"/>
      <c r="AG909" s="143"/>
      <c r="AH909" s="143"/>
      <c r="AI909" s="143"/>
      <c r="AJ909" s="143"/>
      <c r="AK909" s="143"/>
      <c r="AL909" s="143"/>
      <c r="AM909" s="143"/>
      <c r="AN909" s="143"/>
      <c r="AO909" s="143"/>
      <c r="AP909" s="194"/>
      <c r="AQ909" s="188"/>
      <c r="AR909" s="188"/>
      <c r="AS909" s="143"/>
      <c r="AT909" s="143"/>
      <c r="AU909" s="143"/>
      <c r="AV909" s="143"/>
      <c r="AW909" s="188"/>
      <c r="AX909" s="111"/>
      <c r="AY909" s="194"/>
      <c r="AZ909" s="143"/>
      <c r="BA909" s="143"/>
      <c r="BB909" s="143"/>
      <c r="BC909" s="143"/>
      <c r="BD909" s="143"/>
      <c r="BE909" s="194"/>
      <c r="BF909" s="143"/>
      <c r="BG909" s="143"/>
      <c r="BH909" s="143"/>
      <c r="BI909" s="111"/>
      <c r="BJ909" s="143"/>
      <c r="BK909" s="143"/>
      <c r="BL909" s="143"/>
      <c r="BM909" s="143"/>
      <c r="BN909" s="143"/>
      <c r="BO909" s="143"/>
      <c r="BP909" s="143"/>
      <c r="BQ909" s="143"/>
      <c r="BR909" s="143"/>
      <c r="BS909" s="143"/>
      <c r="BT909" s="143"/>
      <c r="BU909" s="135">
        <f>VLOOKUP(D909,EXPLORACION!$A$2:$P$529,15,FALSE)</f>
        <v>4961983.7843000004</v>
      </c>
      <c r="BV909" s="135">
        <f>VLOOKUP(D909,EXPLORACION!$A$2:$P$529,16,FALSE)</f>
        <v>2173759.1940000001</v>
      </c>
    </row>
    <row r="910" spans="1:74" s="123" customFormat="1" hidden="1">
      <c r="A910" s="130" t="str">
        <f t="shared" si="199"/>
        <v>PYA27P1E4M7.5</v>
      </c>
      <c r="B910" s="130" t="str">
        <f t="shared" si="202"/>
        <v>PYA27P1E6.5</v>
      </c>
      <c r="C910" s="130" t="str">
        <f t="shared" si="203"/>
        <v>PYA27P1M7.5</v>
      </c>
      <c r="D910" s="130" t="str">
        <f t="shared" si="204"/>
        <v>PYA27P1</v>
      </c>
      <c r="E910" s="130" t="str">
        <f t="shared" si="205"/>
        <v>PYA27</v>
      </c>
      <c r="F910" s="111" t="s">
        <v>1368</v>
      </c>
      <c r="G910" s="111">
        <v>27</v>
      </c>
      <c r="H910" s="111">
        <v>1</v>
      </c>
      <c r="I910" s="111" t="s">
        <v>8</v>
      </c>
      <c r="J910" s="111">
        <v>4</v>
      </c>
      <c r="K910" s="111">
        <f t="shared" si="201"/>
        <v>16</v>
      </c>
      <c r="L910" s="111" t="s">
        <v>221</v>
      </c>
      <c r="M910" s="137">
        <v>5</v>
      </c>
      <c r="N910" s="133">
        <v>10</v>
      </c>
      <c r="O910" s="137">
        <f>AVERAGE(M910:N910)</f>
        <v>7.5</v>
      </c>
      <c r="P910" s="141" t="s">
        <v>284</v>
      </c>
      <c r="Q910" s="237">
        <v>16.670000000000002</v>
      </c>
      <c r="R910" s="111">
        <v>32.840000000000003</v>
      </c>
      <c r="S910" s="111">
        <v>15.45</v>
      </c>
      <c r="T910" s="111">
        <v>17.399999999999999</v>
      </c>
      <c r="U910" s="188"/>
      <c r="V910" s="143"/>
      <c r="W910" s="194"/>
      <c r="X910" s="143"/>
      <c r="Y910" s="143"/>
      <c r="Z910" s="143"/>
      <c r="AA910" s="143"/>
      <c r="AB910" s="143"/>
      <c r="AC910" s="143"/>
      <c r="AD910" s="143"/>
      <c r="AE910" s="143"/>
      <c r="AF910" s="143"/>
      <c r="AG910" s="143"/>
      <c r="AH910" s="143"/>
      <c r="AI910" s="143"/>
      <c r="AJ910" s="143"/>
      <c r="AK910" s="143"/>
      <c r="AL910" s="143"/>
      <c r="AM910" s="143"/>
      <c r="AN910" s="143"/>
      <c r="AO910" s="143">
        <v>67.94</v>
      </c>
      <c r="AP910" s="194"/>
      <c r="AQ910" s="188"/>
      <c r="AR910" s="188"/>
      <c r="AS910" s="143"/>
      <c r="AT910" s="143"/>
      <c r="AU910" s="143"/>
      <c r="AV910" s="143"/>
      <c r="AW910" s="188">
        <v>3.64</v>
      </c>
      <c r="AX910" s="111">
        <v>39.049999999999997</v>
      </c>
      <c r="AY910" s="194"/>
      <c r="AZ910" s="143"/>
      <c r="BA910" s="143"/>
      <c r="BB910" s="143"/>
      <c r="BC910" s="143"/>
      <c r="BD910" s="143"/>
      <c r="BE910" s="194"/>
      <c r="BF910" s="143"/>
      <c r="BG910" s="143"/>
      <c r="BH910" s="143"/>
      <c r="BI910" s="111"/>
      <c r="BJ910" s="143"/>
      <c r="BK910" s="143"/>
      <c r="BL910" s="143"/>
      <c r="BM910" s="143"/>
      <c r="BN910" s="143"/>
      <c r="BO910" s="143"/>
      <c r="BP910" s="143"/>
      <c r="BQ910" s="143"/>
      <c r="BR910" s="143"/>
      <c r="BS910" s="143"/>
      <c r="BT910" s="143"/>
      <c r="BU910" s="135">
        <f>VLOOKUP(D910,EXPLORACION!$A$2:$P$529,15,FALSE)</f>
        <v>4961983.7843000004</v>
      </c>
      <c r="BV910" s="135">
        <f>VLOOKUP(D910,EXPLORACION!$A$2:$P$529,16,FALSE)</f>
        <v>2173759.1940000001</v>
      </c>
    </row>
    <row r="911" spans="1:74" s="123" customFormat="1" hidden="1">
      <c r="A911" s="130" t="str">
        <f t="shared" si="199"/>
        <v>PYA27P1E4M8</v>
      </c>
      <c r="B911" s="130" t="str">
        <f t="shared" si="202"/>
        <v>PYA27P1E5</v>
      </c>
      <c r="C911" s="130" t="str">
        <f t="shared" si="203"/>
        <v>PYA27P1M8</v>
      </c>
      <c r="D911" s="130" t="str">
        <f t="shared" si="204"/>
        <v>PYA27P1</v>
      </c>
      <c r="E911" s="130" t="str">
        <f t="shared" si="205"/>
        <v>PYA27</v>
      </c>
      <c r="F911" s="111" t="s">
        <v>1368</v>
      </c>
      <c r="G911" s="111">
        <v>27</v>
      </c>
      <c r="H911" s="111">
        <v>1</v>
      </c>
      <c r="I911" s="111" t="s">
        <v>8</v>
      </c>
      <c r="J911" s="111">
        <v>4</v>
      </c>
      <c r="K911" s="111">
        <f t="shared" si="201"/>
        <v>17</v>
      </c>
      <c r="L911" s="111"/>
      <c r="M911" s="137">
        <v>7.5</v>
      </c>
      <c r="N911" s="133">
        <v>8.5</v>
      </c>
      <c r="O911" s="137">
        <v>8</v>
      </c>
      <c r="P911" s="141"/>
      <c r="Q911" s="187">
        <v>17.23</v>
      </c>
      <c r="R911" s="111"/>
      <c r="S911" s="111">
        <v>7.5</v>
      </c>
      <c r="T911" s="111">
        <v>8.5</v>
      </c>
      <c r="U911" s="188"/>
      <c r="V911" s="143"/>
      <c r="W911" s="194"/>
      <c r="X911" s="143"/>
      <c r="Y911" s="143"/>
      <c r="Z911" s="143"/>
      <c r="AA911" s="143"/>
      <c r="AB911" s="143"/>
      <c r="AC911" s="143"/>
      <c r="AD911" s="143"/>
      <c r="AE911" s="143"/>
      <c r="AF911" s="143"/>
      <c r="AG911" s="143"/>
      <c r="AH911" s="143"/>
      <c r="AI911" s="143"/>
      <c r="AJ911" s="143"/>
      <c r="AK911" s="143"/>
      <c r="AL911" s="143"/>
      <c r="AM911" s="143"/>
      <c r="AN911" s="143"/>
      <c r="AO911" s="143"/>
      <c r="AP911" s="194"/>
      <c r="AQ911" s="188"/>
      <c r="AR911" s="188"/>
      <c r="AS911" s="143"/>
      <c r="AT911" s="143"/>
      <c r="AU911" s="143"/>
      <c r="AV911" s="143"/>
      <c r="AW911" s="188"/>
      <c r="AX911" s="111"/>
      <c r="AY911" s="194"/>
      <c r="AZ911" s="143"/>
      <c r="BA911" s="143"/>
      <c r="BB911" s="143"/>
      <c r="BC911" s="143"/>
      <c r="BD911" s="143"/>
      <c r="BE911" s="194"/>
      <c r="BF911" s="143"/>
      <c r="BG911" s="143"/>
      <c r="BH911" s="143"/>
      <c r="BI911" s="111"/>
      <c r="BJ911" s="143"/>
      <c r="BK911" s="143"/>
      <c r="BL911" s="143"/>
      <c r="BM911" s="143"/>
      <c r="BN911" s="143"/>
      <c r="BO911" s="143"/>
      <c r="BP911" s="143"/>
      <c r="BQ911" s="143"/>
      <c r="BR911" s="143"/>
      <c r="BS911" s="143"/>
      <c r="BT911" s="143"/>
      <c r="BU911" s="135">
        <f>VLOOKUP(D911,EXPLORACION!$A$2:$P$529,15,FALSE)</f>
        <v>4961983.7843000004</v>
      </c>
      <c r="BV911" s="135">
        <f>VLOOKUP(D911,EXPLORACION!$A$2:$P$529,16,FALSE)</f>
        <v>2173759.1940000001</v>
      </c>
    </row>
    <row r="912" spans="1:74" s="123" customFormat="1" hidden="1">
      <c r="A912" s="130" t="str">
        <f t="shared" si="199"/>
        <v>PYA27P1E4M9</v>
      </c>
      <c r="B912" s="130" t="str">
        <f t="shared" si="202"/>
        <v>PYA27P1E7.5</v>
      </c>
      <c r="C912" s="130" t="str">
        <f t="shared" si="203"/>
        <v>PYA27P1M9</v>
      </c>
      <c r="D912" s="130" t="str">
        <f t="shared" si="204"/>
        <v>PYA27P1</v>
      </c>
      <c r="E912" s="130" t="str">
        <f t="shared" si="205"/>
        <v>PYA27</v>
      </c>
      <c r="F912" s="111" t="s">
        <v>1368</v>
      </c>
      <c r="G912" s="111">
        <v>27</v>
      </c>
      <c r="H912" s="111">
        <v>1</v>
      </c>
      <c r="I912" s="111" t="s">
        <v>8</v>
      </c>
      <c r="J912" s="111">
        <v>4</v>
      </c>
      <c r="K912" s="111">
        <f t="shared" si="201"/>
        <v>18</v>
      </c>
      <c r="L912" s="111"/>
      <c r="M912" s="137">
        <v>8.5</v>
      </c>
      <c r="N912" s="133">
        <v>9.5</v>
      </c>
      <c r="O912" s="137">
        <v>9</v>
      </c>
      <c r="P912" s="141"/>
      <c r="Q912" s="187">
        <v>17.690000000000001</v>
      </c>
      <c r="R912" s="111"/>
      <c r="S912" s="111">
        <v>8.5</v>
      </c>
      <c r="T912" s="111">
        <v>9.5</v>
      </c>
      <c r="U912" s="188"/>
      <c r="V912" s="143"/>
      <c r="W912" s="194"/>
      <c r="X912" s="143"/>
      <c r="Y912" s="143"/>
      <c r="Z912" s="143"/>
      <c r="AA912" s="143"/>
      <c r="AB912" s="143"/>
      <c r="AC912" s="143"/>
      <c r="AD912" s="143"/>
      <c r="AE912" s="143"/>
      <c r="AF912" s="143"/>
      <c r="AG912" s="143"/>
      <c r="AH912" s="143"/>
      <c r="AI912" s="143"/>
      <c r="AJ912" s="143"/>
      <c r="AK912" s="143"/>
      <c r="AL912" s="143"/>
      <c r="AM912" s="143"/>
      <c r="AN912" s="143"/>
      <c r="AO912" s="143"/>
      <c r="AP912" s="194"/>
      <c r="AQ912" s="188"/>
      <c r="AR912" s="188"/>
      <c r="AS912" s="143"/>
      <c r="AT912" s="143"/>
      <c r="AU912" s="143"/>
      <c r="AV912" s="143"/>
      <c r="AW912" s="188"/>
      <c r="AX912" s="111"/>
      <c r="AY912" s="194"/>
      <c r="AZ912" s="143"/>
      <c r="BA912" s="143"/>
      <c r="BB912" s="143"/>
      <c r="BC912" s="143"/>
      <c r="BD912" s="143"/>
      <c r="BE912" s="194"/>
      <c r="BF912" s="143"/>
      <c r="BG912" s="143"/>
      <c r="BH912" s="143"/>
      <c r="BI912" s="111"/>
      <c r="BJ912" s="143"/>
      <c r="BK912" s="143"/>
      <c r="BL912" s="143"/>
      <c r="BM912" s="143"/>
      <c r="BN912" s="143"/>
      <c r="BO912" s="143"/>
      <c r="BP912" s="143"/>
      <c r="BQ912" s="143"/>
      <c r="BR912" s="143"/>
      <c r="BS912" s="143"/>
      <c r="BT912" s="143"/>
      <c r="BU912" s="135">
        <f>VLOOKUP(D912,EXPLORACION!$A$2:$P$529,15,FALSE)</f>
        <v>4961983.7843000004</v>
      </c>
      <c r="BV912" s="135">
        <f>VLOOKUP(D912,EXPLORACION!$A$2:$P$529,16,FALSE)</f>
        <v>2173759.1940000001</v>
      </c>
    </row>
    <row r="913" spans="1:74" s="123" customFormat="1" hidden="1">
      <c r="A913" s="130" t="str">
        <f t="shared" si="199"/>
        <v>PYA27P1E4M10</v>
      </c>
      <c r="B913" s="130" t="str">
        <f t="shared" si="202"/>
        <v>PYA27P1E8.5</v>
      </c>
      <c r="C913" s="130" t="str">
        <f t="shared" si="203"/>
        <v>PYA27P1M10</v>
      </c>
      <c r="D913" s="130" t="str">
        <f t="shared" si="204"/>
        <v>PYA27P1</v>
      </c>
      <c r="E913" s="130" t="str">
        <f t="shared" si="205"/>
        <v>PYA27</v>
      </c>
      <c r="F913" s="111" t="s">
        <v>1368</v>
      </c>
      <c r="G913" s="111">
        <v>27</v>
      </c>
      <c r="H913" s="111">
        <v>1</v>
      </c>
      <c r="I913" s="111" t="s">
        <v>8</v>
      </c>
      <c r="J913" s="111">
        <v>4</v>
      </c>
      <c r="K913" s="111">
        <f t="shared" si="201"/>
        <v>19</v>
      </c>
      <c r="L913" s="111"/>
      <c r="M913" s="137">
        <v>9.5</v>
      </c>
      <c r="N913" s="133">
        <v>10.5</v>
      </c>
      <c r="O913" s="137">
        <v>10</v>
      </c>
      <c r="P913" s="141"/>
      <c r="Q913" s="187">
        <v>17.809999999999999</v>
      </c>
      <c r="R913" s="111"/>
      <c r="S913" s="111">
        <v>9.5</v>
      </c>
      <c r="T913" s="111">
        <v>10.5</v>
      </c>
      <c r="U913" s="188"/>
      <c r="V913" s="143"/>
      <c r="W913" s="194"/>
      <c r="X913" s="143"/>
      <c r="Y913" s="143"/>
      <c r="Z913" s="143"/>
      <c r="AA913" s="143"/>
      <c r="AB913" s="143"/>
      <c r="AC913" s="143"/>
      <c r="AD913" s="143"/>
      <c r="AE913" s="143"/>
      <c r="AF913" s="143"/>
      <c r="AG913" s="143"/>
      <c r="AH913" s="143"/>
      <c r="AI913" s="143"/>
      <c r="AJ913" s="143"/>
      <c r="AK913" s="143"/>
      <c r="AL913" s="143"/>
      <c r="AM913" s="143"/>
      <c r="AN913" s="143"/>
      <c r="AO913" s="143"/>
      <c r="AP913" s="194"/>
      <c r="AQ913" s="188"/>
      <c r="AR913" s="188"/>
      <c r="AS913" s="143"/>
      <c r="AT913" s="143"/>
      <c r="AU913" s="143"/>
      <c r="AV913" s="143"/>
      <c r="AW913" s="188"/>
      <c r="AX913" s="111"/>
      <c r="AY913" s="194"/>
      <c r="AZ913" s="143"/>
      <c r="BA913" s="143"/>
      <c r="BB913" s="143"/>
      <c r="BC913" s="143"/>
      <c r="BD913" s="143"/>
      <c r="BE913" s="194"/>
      <c r="BF913" s="143"/>
      <c r="BG913" s="143"/>
      <c r="BH913" s="143"/>
      <c r="BI913" s="111"/>
      <c r="BJ913" s="143"/>
      <c r="BK913" s="143"/>
      <c r="BL913" s="143"/>
      <c r="BM913" s="143"/>
      <c r="BN913" s="143"/>
      <c r="BO913" s="143"/>
      <c r="BP913" s="143"/>
      <c r="BQ913" s="143"/>
      <c r="BR913" s="143"/>
      <c r="BS913" s="143"/>
      <c r="BT913" s="143"/>
      <c r="BU913" s="135">
        <f>VLOOKUP(D913,EXPLORACION!$A$2:$P$529,15,FALSE)</f>
        <v>4961983.7843000004</v>
      </c>
      <c r="BV913" s="135">
        <f>VLOOKUP(D913,EXPLORACION!$A$2:$P$529,16,FALSE)</f>
        <v>2173759.1940000001</v>
      </c>
    </row>
    <row r="914" spans="1:74" s="123" customFormat="1" hidden="1">
      <c r="A914" s="130" t="str">
        <f t="shared" ref="A914:A929" si="206">CONCATENATE(F914,G914,I914,H914,"E",J914,"M",O914)</f>
        <v>PYA27P2E4M2</v>
      </c>
      <c r="B914" s="130" t="str">
        <f t="shared" si="202"/>
        <v>PYA27P2E9.5</v>
      </c>
      <c r="C914" s="130" t="str">
        <f t="shared" si="203"/>
        <v>PYA27P2M2</v>
      </c>
      <c r="D914" s="130" t="str">
        <f t="shared" si="204"/>
        <v>PYA27P2</v>
      </c>
      <c r="E914" s="130" t="str">
        <f t="shared" si="205"/>
        <v>PYA27</v>
      </c>
      <c r="F914" s="111" t="s">
        <v>1368</v>
      </c>
      <c r="G914" s="171">
        <v>27</v>
      </c>
      <c r="H914" s="109">
        <v>2</v>
      </c>
      <c r="I914" s="171" t="s">
        <v>8</v>
      </c>
      <c r="J914" s="111">
        <v>4</v>
      </c>
      <c r="K914" s="111">
        <f t="shared" ref="K914:K929" si="207">1+1</f>
        <v>2</v>
      </c>
      <c r="L914" s="111"/>
      <c r="M914" s="137">
        <v>1.5</v>
      </c>
      <c r="N914" s="133">
        <v>2.5</v>
      </c>
      <c r="O914" s="137">
        <v>2</v>
      </c>
      <c r="P914" s="141"/>
      <c r="Q914" s="141">
        <v>14.72</v>
      </c>
      <c r="R914" s="111"/>
      <c r="S914" s="111"/>
      <c r="T914" s="111"/>
      <c r="U914" s="188"/>
      <c r="V914" s="143"/>
      <c r="W914" s="194"/>
      <c r="X914" s="143"/>
      <c r="Y914" s="143"/>
      <c r="Z914" s="143"/>
      <c r="AA914" s="143"/>
      <c r="AB914" s="143"/>
      <c r="AC914" s="143"/>
      <c r="AD914" s="143"/>
      <c r="AE914" s="143"/>
      <c r="AF914" s="143"/>
      <c r="AG914" s="143"/>
      <c r="AH914" s="143"/>
      <c r="AI914" s="143"/>
      <c r="AJ914" s="143"/>
      <c r="AK914" s="143"/>
      <c r="AL914" s="143"/>
      <c r="AM914" s="143"/>
      <c r="AN914" s="143"/>
      <c r="AO914" s="143"/>
      <c r="AP914" s="194"/>
      <c r="AQ914" s="188"/>
      <c r="AR914" s="188"/>
      <c r="AS914" s="143"/>
      <c r="AT914" s="143"/>
      <c r="AU914" s="143"/>
      <c r="AV914" s="143"/>
      <c r="AW914" s="188"/>
      <c r="AX914" s="111"/>
      <c r="AY914" s="194"/>
      <c r="AZ914" s="143"/>
      <c r="BA914" s="143"/>
      <c r="BB914" s="143"/>
      <c r="BC914" s="143"/>
      <c r="BD914" s="143"/>
      <c r="BE914" s="194"/>
      <c r="BF914" s="143"/>
      <c r="BG914" s="143"/>
      <c r="BH914" s="143"/>
      <c r="BI914" s="111"/>
      <c r="BJ914" s="143"/>
      <c r="BK914" s="143"/>
      <c r="BL914" s="143"/>
      <c r="BM914" s="143"/>
      <c r="BN914" s="143"/>
      <c r="BO914" s="143"/>
      <c r="BP914" s="143"/>
      <c r="BQ914" s="143"/>
      <c r="BR914" s="143"/>
      <c r="BS914" s="143"/>
      <c r="BT914" s="143"/>
      <c r="BU914" s="135">
        <f>VLOOKUP(D914,EXPLORACION!$A$2:$P$529,15,FALSE)</f>
        <v>4961983.7843000004</v>
      </c>
      <c r="BV914" s="135">
        <f>VLOOKUP(D914,EXPLORACION!$A$2:$P$529,16,FALSE)</f>
        <v>2173759.1940000001</v>
      </c>
    </row>
    <row r="915" spans="1:74" s="123" customFormat="1" hidden="1">
      <c r="A915" s="130" t="str">
        <f t="shared" si="206"/>
        <v>PYA27P2E4M2.75</v>
      </c>
      <c r="B915" s="130" t="str">
        <f t="shared" si="202"/>
        <v>PYA27P2E1.5</v>
      </c>
      <c r="C915" s="130" t="str">
        <f t="shared" si="203"/>
        <v>PYA27P2M2.75</v>
      </c>
      <c r="D915" s="130" t="str">
        <f t="shared" si="204"/>
        <v>PYA27P2</v>
      </c>
      <c r="E915" s="130" t="str">
        <f t="shared" si="205"/>
        <v>PYA27</v>
      </c>
      <c r="F915" s="111" t="s">
        <v>1368</v>
      </c>
      <c r="G915" s="171">
        <v>27</v>
      </c>
      <c r="H915" s="109">
        <v>2</v>
      </c>
      <c r="I915" s="171" t="s">
        <v>8</v>
      </c>
      <c r="J915" s="109">
        <v>4</v>
      </c>
      <c r="K915" s="111">
        <f t="shared" si="207"/>
        <v>2</v>
      </c>
      <c r="L915" s="111" t="s">
        <v>221</v>
      </c>
      <c r="M915" s="137">
        <f>N914</f>
        <v>2.5</v>
      </c>
      <c r="N915" s="133">
        <v>3</v>
      </c>
      <c r="O915" s="137">
        <f>AVERAGE(M915:N915)</f>
        <v>2.75</v>
      </c>
      <c r="P915" s="109" t="s">
        <v>284</v>
      </c>
      <c r="Q915" s="237">
        <v>23.45</v>
      </c>
      <c r="R915" s="111">
        <v>21.5</v>
      </c>
      <c r="S915" s="111">
        <v>12.71</v>
      </c>
      <c r="T915" s="111">
        <v>8.7899999999999991</v>
      </c>
      <c r="U915" s="188"/>
      <c r="V915" s="143"/>
      <c r="W915" s="194"/>
      <c r="X915" s="143"/>
      <c r="Y915" s="143"/>
      <c r="Z915" s="143"/>
      <c r="AA915" s="143"/>
      <c r="AB915" s="143"/>
      <c r="AC915" s="143"/>
      <c r="AD915" s="143"/>
      <c r="AE915" s="143"/>
      <c r="AF915" s="143"/>
      <c r="AG915" s="143"/>
      <c r="AH915" s="143"/>
      <c r="AI915" s="143"/>
      <c r="AJ915" s="143"/>
      <c r="AK915" s="143"/>
      <c r="AL915" s="143"/>
      <c r="AM915" s="143"/>
      <c r="AN915" s="143"/>
      <c r="AO915" s="143">
        <v>75.010000000000005</v>
      </c>
      <c r="AP915" s="194"/>
      <c r="AQ915" s="188"/>
      <c r="AR915" s="188"/>
      <c r="AS915" s="143"/>
      <c r="AT915" s="143"/>
      <c r="AU915" s="143"/>
      <c r="AV915" s="143"/>
      <c r="AW915" s="188">
        <v>5.04</v>
      </c>
      <c r="AX915" s="111">
        <v>41.71</v>
      </c>
      <c r="AY915" s="194"/>
      <c r="AZ915" s="143"/>
      <c r="BA915" s="143"/>
      <c r="BB915" s="143"/>
      <c r="BC915" s="143"/>
      <c r="BD915" s="143"/>
      <c r="BE915" s="194"/>
      <c r="BF915" s="143"/>
      <c r="BG915" s="143"/>
      <c r="BH915" s="143"/>
      <c r="BI915" s="111"/>
      <c r="BJ915" s="143"/>
      <c r="BK915" s="143"/>
      <c r="BL915" s="143"/>
      <c r="BM915" s="143"/>
      <c r="BN915" s="143"/>
      <c r="BO915" s="143"/>
      <c r="BP915" s="143"/>
      <c r="BQ915" s="143"/>
      <c r="BR915" s="143"/>
      <c r="BS915" s="143"/>
      <c r="BT915" s="143"/>
      <c r="BU915" s="135">
        <f>VLOOKUP(D915,EXPLORACION!$A$2:$P$529,15,FALSE)</f>
        <v>4961983.7843000004</v>
      </c>
      <c r="BV915" s="135">
        <f>VLOOKUP(D915,EXPLORACION!$A$2:$P$529,16,FALSE)</f>
        <v>2173759.1940000001</v>
      </c>
    </row>
    <row r="916" spans="1:74" s="123" customFormat="1" hidden="1">
      <c r="A916" s="130" t="str">
        <f t="shared" si="206"/>
        <v>PYA27P2E4M2.5</v>
      </c>
      <c r="B916" s="130" t="str">
        <f t="shared" si="202"/>
        <v>PYA27P2E2.5</v>
      </c>
      <c r="C916" s="130" t="str">
        <f t="shared" si="203"/>
        <v>PYA27P2M2.5</v>
      </c>
      <c r="D916" s="130" t="str">
        <f t="shared" si="204"/>
        <v>PYA27P2</v>
      </c>
      <c r="E916" s="130" t="str">
        <f t="shared" si="205"/>
        <v>PYA27</v>
      </c>
      <c r="F916" s="111" t="s">
        <v>1368</v>
      </c>
      <c r="G916" s="171">
        <v>27</v>
      </c>
      <c r="H916" s="109">
        <v>2</v>
      </c>
      <c r="I916" s="171" t="s">
        <v>8</v>
      </c>
      <c r="J916" s="111">
        <v>4</v>
      </c>
      <c r="K916" s="111">
        <f t="shared" si="207"/>
        <v>2</v>
      </c>
      <c r="L916" s="111"/>
      <c r="M916" s="137">
        <v>2</v>
      </c>
      <c r="N916" s="133">
        <v>3</v>
      </c>
      <c r="O916" s="137">
        <v>2.5</v>
      </c>
      <c r="P916" s="141"/>
      <c r="Q916" s="141">
        <v>15.51</v>
      </c>
      <c r="R916" s="111"/>
      <c r="S916" s="111"/>
      <c r="T916" s="111"/>
      <c r="U916" s="188"/>
      <c r="V916" s="143"/>
      <c r="W916" s="194"/>
      <c r="X916" s="143"/>
      <c r="Y916" s="143"/>
      <c r="Z916" s="143"/>
      <c r="AA916" s="143"/>
      <c r="AB916" s="143"/>
      <c r="AC916" s="143"/>
      <c r="AD916" s="143"/>
      <c r="AE916" s="143"/>
      <c r="AF916" s="143"/>
      <c r="AG916" s="143"/>
      <c r="AH916" s="143"/>
      <c r="AI916" s="143"/>
      <c r="AJ916" s="143"/>
      <c r="AK916" s="143"/>
      <c r="AL916" s="143"/>
      <c r="AM916" s="143"/>
      <c r="AN916" s="143"/>
      <c r="AO916" s="143"/>
      <c r="AP916" s="194"/>
      <c r="AQ916" s="188"/>
      <c r="AR916" s="188"/>
      <c r="AS916" s="143"/>
      <c r="AT916" s="143"/>
      <c r="AU916" s="143"/>
      <c r="AV916" s="143"/>
      <c r="AW916" s="188"/>
      <c r="AX916" s="111"/>
      <c r="AY916" s="194"/>
      <c r="AZ916" s="143"/>
      <c r="BA916" s="143"/>
      <c r="BB916" s="143"/>
      <c r="BC916" s="143"/>
      <c r="BD916" s="143"/>
      <c r="BE916" s="194"/>
      <c r="BF916" s="143"/>
      <c r="BG916" s="143"/>
      <c r="BH916" s="143"/>
      <c r="BI916" s="111"/>
      <c r="BJ916" s="143"/>
      <c r="BK916" s="143"/>
      <c r="BL916" s="143"/>
      <c r="BM916" s="143"/>
      <c r="BN916" s="143"/>
      <c r="BO916" s="143"/>
      <c r="BP916" s="143"/>
      <c r="BQ916" s="143"/>
      <c r="BR916" s="143"/>
      <c r="BS916" s="143"/>
      <c r="BT916" s="143"/>
      <c r="BU916" s="135">
        <f>VLOOKUP(D916,EXPLORACION!$A$2:$P$529,15,FALSE)</f>
        <v>4961983.7843000004</v>
      </c>
      <c r="BV916" s="135">
        <f>VLOOKUP(D916,EXPLORACION!$A$2:$P$529,16,FALSE)</f>
        <v>2173759.1940000001</v>
      </c>
    </row>
    <row r="917" spans="1:74" s="123" customFormat="1" hidden="1">
      <c r="A917" s="130" t="str">
        <f t="shared" si="206"/>
        <v>PYA27P2E5M3</v>
      </c>
      <c r="B917" s="130" t="str">
        <f t="shared" si="202"/>
        <v>PYA27P2E2</v>
      </c>
      <c r="C917" s="130" t="str">
        <f t="shared" si="203"/>
        <v>PYA27P2M3</v>
      </c>
      <c r="D917" s="130" t="str">
        <f t="shared" si="204"/>
        <v>PYA27P2</v>
      </c>
      <c r="E917" s="130" t="str">
        <f t="shared" si="205"/>
        <v>PYA27</v>
      </c>
      <c r="F917" s="111" t="s">
        <v>1368</v>
      </c>
      <c r="G917" s="171">
        <v>27</v>
      </c>
      <c r="H917" s="109">
        <v>2</v>
      </c>
      <c r="I917" s="171" t="s">
        <v>8</v>
      </c>
      <c r="J917" s="111">
        <v>5</v>
      </c>
      <c r="K917" s="111">
        <f t="shared" si="207"/>
        <v>2</v>
      </c>
      <c r="L917" s="111"/>
      <c r="M917" s="137">
        <v>2.5</v>
      </c>
      <c r="N917" s="133">
        <v>3.5</v>
      </c>
      <c r="O917" s="137">
        <v>3</v>
      </c>
      <c r="P917" s="141"/>
      <c r="Q917" s="141">
        <v>15.93</v>
      </c>
      <c r="R917" s="111"/>
      <c r="S917" s="111"/>
      <c r="T917" s="111"/>
      <c r="U917" s="188"/>
      <c r="V917" s="143"/>
      <c r="W917" s="194"/>
      <c r="X917" s="143"/>
      <c r="Y917" s="143"/>
      <c r="Z917" s="143"/>
      <c r="AA917" s="143"/>
      <c r="AB917" s="143"/>
      <c r="AC917" s="143"/>
      <c r="AD917" s="143"/>
      <c r="AE917" s="143"/>
      <c r="AF917" s="143"/>
      <c r="AG917" s="143"/>
      <c r="AH917" s="143"/>
      <c r="AI917" s="143"/>
      <c r="AJ917" s="143"/>
      <c r="AK917" s="143"/>
      <c r="AL917" s="143"/>
      <c r="AM917" s="143"/>
      <c r="AN917" s="143"/>
      <c r="AO917" s="143"/>
      <c r="AP917" s="194"/>
      <c r="AQ917" s="188"/>
      <c r="AR917" s="188"/>
      <c r="AS917" s="143"/>
      <c r="AT917" s="143"/>
      <c r="AU917" s="143"/>
      <c r="AV917" s="143"/>
      <c r="AW917" s="188"/>
      <c r="AX917" s="111"/>
      <c r="AY917" s="194"/>
      <c r="AZ917" s="143"/>
      <c r="BA917" s="143"/>
      <c r="BB917" s="143"/>
      <c r="BC917" s="143"/>
      <c r="BD917" s="143"/>
      <c r="BE917" s="194"/>
      <c r="BF917" s="143"/>
      <c r="BG917" s="143"/>
      <c r="BH917" s="143"/>
      <c r="BI917" s="111"/>
      <c r="BJ917" s="143"/>
      <c r="BK917" s="143"/>
      <c r="BL917" s="143"/>
      <c r="BM917" s="143"/>
      <c r="BN917" s="143"/>
      <c r="BO917" s="143"/>
      <c r="BP917" s="143"/>
      <c r="BQ917" s="143"/>
      <c r="BR917" s="143"/>
      <c r="BS917" s="143"/>
      <c r="BT917" s="143"/>
      <c r="BU917" s="135">
        <f>VLOOKUP(D917,EXPLORACION!$A$2:$P$529,15,FALSE)</f>
        <v>4961983.7843000004</v>
      </c>
      <c r="BV917" s="135">
        <f>VLOOKUP(D917,EXPLORACION!$A$2:$P$529,16,FALSE)</f>
        <v>2173759.1940000001</v>
      </c>
    </row>
    <row r="918" spans="1:74" s="123" customFormat="1" hidden="1">
      <c r="A918" s="130" t="str">
        <f t="shared" si="206"/>
        <v>PYA27P2E5M3.5</v>
      </c>
      <c r="B918" s="130" t="str">
        <f t="shared" si="202"/>
        <v>PYA27P2E2.5</v>
      </c>
      <c r="C918" s="130" t="str">
        <f t="shared" si="203"/>
        <v>PYA27P2M3.5</v>
      </c>
      <c r="D918" s="130" t="str">
        <f t="shared" si="204"/>
        <v>PYA27P2</v>
      </c>
      <c r="E918" s="130" t="str">
        <f t="shared" si="205"/>
        <v>PYA27</v>
      </c>
      <c r="F918" s="111" t="s">
        <v>1368</v>
      </c>
      <c r="G918" s="171">
        <v>27</v>
      </c>
      <c r="H918" s="109">
        <v>2</v>
      </c>
      <c r="I918" s="171" t="s">
        <v>8</v>
      </c>
      <c r="J918" s="111">
        <v>5</v>
      </c>
      <c r="K918" s="111">
        <f t="shared" si="207"/>
        <v>2</v>
      </c>
      <c r="L918" s="111"/>
      <c r="M918" s="137">
        <v>3</v>
      </c>
      <c r="N918" s="133">
        <v>4</v>
      </c>
      <c r="O918" s="137">
        <v>3.5</v>
      </c>
      <c r="P918" s="141"/>
      <c r="Q918" s="141">
        <v>16.23</v>
      </c>
      <c r="R918" s="111"/>
      <c r="S918" s="111"/>
      <c r="T918" s="111"/>
      <c r="U918" s="188"/>
      <c r="V918" s="143"/>
      <c r="W918" s="194"/>
      <c r="X918" s="143"/>
      <c r="Y918" s="143"/>
      <c r="Z918" s="143"/>
      <c r="AA918" s="143"/>
      <c r="AB918" s="143"/>
      <c r="AC918" s="143"/>
      <c r="AD918" s="143"/>
      <c r="AE918" s="143"/>
      <c r="AF918" s="143"/>
      <c r="AG918" s="143"/>
      <c r="AH918" s="143"/>
      <c r="AI918" s="143"/>
      <c r="AJ918" s="143"/>
      <c r="AK918" s="143"/>
      <c r="AL918" s="143"/>
      <c r="AM918" s="143"/>
      <c r="AN918" s="143"/>
      <c r="AO918" s="143"/>
      <c r="AP918" s="194"/>
      <c r="AQ918" s="188"/>
      <c r="AR918" s="188"/>
      <c r="AS918" s="143"/>
      <c r="AT918" s="143"/>
      <c r="AU918" s="143"/>
      <c r="AV918" s="143"/>
      <c r="AW918" s="188"/>
      <c r="AX918" s="111"/>
      <c r="AY918" s="194"/>
      <c r="AZ918" s="143"/>
      <c r="BA918" s="143"/>
      <c r="BB918" s="143"/>
      <c r="BC918" s="143"/>
      <c r="BD918" s="143"/>
      <c r="BE918" s="194"/>
      <c r="BF918" s="143"/>
      <c r="BG918" s="143"/>
      <c r="BH918" s="143"/>
      <c r="BI918" s="111"/>
      <c r="BJ918" s="143"/>
      <c r="BK918" s="143"/>
      <c r="BL918" s="143"/>
      <c r="BM918" s="143"/>
      <c r="BN918" s="143"/>
      <c r="BO918" s="143"/>
      <c r="BP918" s="143"/>
      <c r="BQ918" s="143"/>
      <c r="BR918" s="143"/>
      <c r="BS918" s="143"/>
      <c r="BT918" s="143"/>
      <c r="BU918" s="135">
        <f>VLOOKUP(D918,EXPLORACION!$A$2:$P$529,15,FALSE)</f>
        <v>4961983.7843000004</v>
      </c>
      <c r="BV918" s="135">
        <f>VLOOKUP(D918,EXPLORACION!$A$2:$P$529,16,FALSE)</f>
        <v>2173759.1940000001</v>
      </c>
    </row>
    <row r="919" spans="1:74" s="123" customFormat="1" hidden="1">
      <c r="A919" s="130" t="str">
        <f t="shared" si="206"/>
        <v>PYA27P2E5M4</v>
      </c>
      <c r="B919" s="130" t="str">
        <f t="shared" si="202"/>
        <v>PYA27P2E3</v>
      </c>
      <c r="C919" s="130" t="str">
        <f t="shared" si="203"/>
        <v>PYA27P2M4</v>
      </c>
      <c r="D919" s="130" t="str">
        <f t="shared" si="204"/>
        <v>PYA27P2</v>
      </c>
      <c r="E919" s="130" t="str">
        <f t="shared" si="205"/>
        <v>PYA27</v>
      </c>
      <c r="F919" s="111" t="s">
        <v>1368</v>
      </c>
      <c r="G919" s="171">
        <v>27</v>
      </c>
      <c r="H919" s="109">
        <v>2</v>
      </c>
      <c r="I919" s="171" t="s">
        <v>8</v>
      </c>
      <c r="J919" s="111">
        <v>5</v>
      </c>
      <c r="K919" s="111">
        <f t="shared" si="207"/>
        <v>2</v>
      </c>
      <c r="L919" s="111"/>
      <c r="M919" s="137">
        <v>3.5</v>
      </c>
      <c r="N919" s="133">
        <v>4.5</v>
      </c>
      <c r="O919" s="137">
        <v>4</v>
      </c>
      <c r="P919" s="141"/>
      <c r="Q919" s="141">
        <v>16.489999999999998</v>
      </c>
      <c r="R919" s="111"/>
      <c r="S919" s="111"/>
      <c r="T919" s="111"/>
      <c r="U919" s="188"/>
      <c r="V919" s="143"/>
      <c r="W919" s="194"/>
      <c r="X919" s="143"/>
      <c r="Y919" s="143"/>
      <c r="Z919" s="143"/>
      <c r="AA919" s="143"/>
      <c r="AB919" s="143"/>
      <c r="AC919" s="143"/>
      <c r="AD919" s="143"/>
      <c r="AE919" s="143"/>
      <c r="AF919" s="143"/>
      <c r="AG919" s="143"/>
      <c r="AH919" s="143"/>
      <c r="AI919" s="143"/>
      <c r="AJ919" s="143"/>
      <c r="AK919" s="143"/>
      <c r="AL919" s="143"/>
      <c r="AM919" s="143"/>
      <c r="AN919" s="143"/>
      <c r="AO919" s="143"/>
      <c r="AP919" s="194"/>
      <c r="AQ919" s="188"/>
      <c r="AR919" s="188"/>
      <c r="AS919" s="143"/>
      <c r="AT919" s="143"/>
      <c r="AU919" s="143"/>
      <c r="AV919" s="143"/>
      <c r="AW919" s="188"/>
      <c r="AX919" s="111"/>
      <c r="AY919" s="194"/>
      <c r="AZ919" s="143"/>
      <c r="BA919" s="143"/>
      <c r="BB919" s="143"/>
      <c r="BC919" s="143"/>
      <c r="BD919" s="143"/>
      <c r="BE919" s="194"/>
      <c r="BF919" s="143"/>
      <c r="BG919" s="143"/>
      <c r="BH919" s="143"/>
      <c r="BI919" s="111"/>
      <c r="BJ919" s="143"/>
      <c r="BK919" s="143"/>
      <c r="BL919" s="143"/>
      <c r="BM919" s="143"/>
      <c r="BN919" s="143"/>
      <c r="BO919" s="143"/>
      <c r="BP919" s="143"/>
      <c r="BQ919" s="143"/>
      <c r="BR919" s="143"/>
      <c r="BS919" s="143"/>
      <c r="BT919" s="143"/>
      <c r="BU919" s="135">
        <f>VLOOKUP(D919,EXPLORACION!$A$2:$P$529,15,FALSE)</f>
        <v>4961983.7843000004</v>
      </c>
      <c r="BV919" s="135">
        <f>VLOOKUP(D919,EXPLORACION!$A$2:$P$529,16,FALSE)</f>
        <v>2173759.1940000001</v>
      </c>
    </row>
    <row r="920" spans="1:74" s="123" customFormat="1" hidden="1">
      <c r="A920" s="130" t="str">
        <f t="shared" si="206"/>
        <v>PYA27P2E5M5.25</v>
      </c>
      <c r="B920" s="130" t="str">
        <f t="shared" si="202"/>
        <v>PYA27P2E3.5</v>
      </c>
      <c r="C920" s="130" t="str">
        <f t="shared" si="203"/>
        <v>PYA27P2M5.25</v>
      </c>
      <c r="D920" s="130" t="str">
        <f t="shared" si="204"/>
        <v>PYA27P2</v>
      </c>
      <c r="E920" s="130" t="str">
        <f t="shared" si="205"/>
        <v>PYA27</v>
      </c>
      <c r="F920" s="111" t="s">
        <v>1368</v>
      </c>
      <c r="G920" s="171">
        <v>27</v>
      </c>
      <c r="H920" s="109">
        <v>2</v>
      </c>
      <c r="I920" s="171" t="s">
        <v>8</v>
      </c>
      <c r="J920" s="109">
        <v>5</v>
      </c>
      <c r="K920" s="111">
        <f t="shared" si="207"/>
        <v>2</v>
      </c>
      <c r="L920" s="111" t="s">
        <v>221</v>
      </c>
      <c r="M920" s="137">
        <f>N919</f>
        <v>4.5</v>
      </c>
      <c r="N920" s="133">
        <v>6</v>
      </c>
      <c r="O920" s="137">
        <f>AVERAGE(M920:N920)</f>
        <v>5.25</v>
      </c>
      <c r="P920" s="109" t="s">
        <v>284</v>
      </c>
      <c r="Q920" s="237">
        <v>14.29</v>
      </c>
      <c r="R920" s="111">
        <v>25.6</v>
      </c>
      <c r="S920" s="111">
        <v>13.74</v>
      </c>
      <c r="T920" s="111">
        <v>11.86</v>
      </c>
      <c r="U920" s="188"/>
      <c r="V920" s="143"/>
      <c r="W920" s="194"/>
      <c r="X920" s="143"/>
      <c r="Y920" s="143"/>
      <c r="Z920" s="143"/>
      <c r="AA920" s="143"/>
      <c r="AB920" s="143"/>
      <c r="AC920" s="143"/>
      <c r="AD920" s="143"/>
      <c r="AE920" s="143"/>
      <c r="AF920" s="143"/>
      <c r="AG920" s="143"/>
      <c r="AH920" s="143"/>
      <c r="AI920" s="143"/>
      <c r="AJ920" s="143"/>
      <c r="AK920" s="143"/>
      <c r="AL920" s="143"/>
      <c r="AM920" s="143"/>
      <c r="AN920" s="143"/>
      <c r="AO920" s="143">
        <v>67.19</v>
      </c>
      <c r="AP920" s="194"/>
      <c r="AQ920" s="188"/>
      <c r="AR920" s="188"/>
      <c r="AS920" s="143"/>
      <c r="AT920" s="143"/>
      <c r="AU920" s="143"/>
      <c r="AV920" s="143"/>
      <c r="AW920" s="188">
        <v>3.61</v>
      </c>
      <c r="AX920" s="111">
        <v>43.9</v>
      </c>
      <c r="AY920" s="194"/>
      <c r="AZ920" s="143"/>
      <c r="BA920" s="143"/>
      <c r="BB920" s="143"/>
      <c r="BC920" s="143"/>
      <c r="BD920" s="143"/>
      <c r="BE920" s="194"/>
      <c r="BF920" s="143"/>
      <c r="BG920" s="143"/>
      <c r="BH920" s="143"/>
      <c r="BI920" s="111"/>
      <c r="BJ920" s="143"/>
      <c r="BK920" s="143"/>
      <c r="BL920" s="143"/>
      <c r="BM920" s="143"/>
      <c r="BN920" s="143"/>
      <c r="BO920" s="143"/>
      <c r="BP920" s="143"/>
      <c r="BQ920" s="143"/>
      <c r="BR920" s="143"/>
      <c r="BS920" s="143"/>
      <c r="BT920" s="143"/>
      <c r="BU920" s="135">
        <f>VLOOKUP(D920,EXPLORACION!$A$2:$P$529,15,FALSE)</f>
        <v>4961983.7843000004</v>
      </c>
      <c r="BV920" s="135">
        <f>VLOOKUP(D920,EXPLORACION!$A$2:$P$529,16,FALSE)</f>
        <v>2173759.1940000001</v>
      </c>
    </row>
    <row r="921" spans="1:74" s="123" customFormat="1" hidden="1">
      <c r="A921" s="130" t="str">
        <f t="shared" si="206"/>
        <v>PYA27P2E5M4.5</v>
      </c>
      <c r="B921" s="130" t="str">
        <f t="shared" si="202"/>
        <v>PYA27P2E4.5</v>
      </c>
      <c r="C921" s="130" t="str">
        <f t="shared" si="203"/>
        <v>PYA27P2M4.5</v>
      </c>
      <c r="D921" s="130" t="str">
        <f t="shared" si="204"/>
        <v>PYA27P2</v>
      </c>
      <c r="E921" s="130" t="str">
        <f t="shared" si="205"/>
        <v>PYA27</v>
      </c>
      <c r="F921" s="111" t="s">
        <v>1368</v>
      </c>
      <c r="G921" s="171">
        <v>27</v>
      </c>
      <c r="H921" s="109">
        <v>2</v>
      </c>
      <c r="I921" s="171" t="s">
        <v>8</v>
      </c>
      <c r="J921" s="111">
        <v>5</v>
      </c>
      <c r="K921" s="111">
        <f t="shared" si="207"/>
        <v>2</v>
      </c>
      <c r="L921" s="111"/>
      <c r="M921" s="137">
        <v>4</v>
      </c>
      <c r="N921" s="133">
        <v>5</v>
      </c>
      <c r="O921" s="137">
        <v>4.5</v>
      </c>
      <c r="P921" s="141"/>
      <c r="Q921" s="141">
        <v>16.55</v>
      </c>
      <c r="R921" s="111"/>
      <c r="S921" s="111"/>
      <c r="T921" s="111"/>
      <c r="U921" s="188"/>
      <c r="V921" s="143"/>
      <c r="W921" s="194"/>
      <c r="X921" s="143"/>
      <c r="Y921" s="143"/>
      <c r="Z921" s="143"/>
      <c r="AA921" s="143"/>
      <c r="AB921" s="143"/>
      <c r="AC921" s="143"/>
      <c r="AD921" s="143"/>
      <c r="AE921" s="143"/>
      <c r="AF921" s="143"/>
      <c r="AG921" s="143"/>
      <c r="AH921" s="143"/>
      <c r="AI921" s="143"/>
      <c r="AJ921" s="143"/>
      <c r="AK921" s="143"/>
      <c r="AL921" s="143"/>
      <c r="AM921" s="143"/>
      <c r="AN921" s="143"/>
      <c r="AO921" s="143"/>
      <c r="AP921" s="194"/>
      <c r="AQ921" s="188"/>
      <c r="AR921" s="188"/>
      <c r="AS921" s="143"/>
      <c r="AT921" s="143"/>
      <c r="AU921" s="143"/>
      <c r="AV921" s="143"/>
      <c r="AW921" s="188"/>
      <c r="AX921" s="111"/>
      <c r="AY921" s="194"/>
      <c r="AZ921" s="143"/>
      <c r="BA921" s="143"/>
      <c r="BB921" s="143"/>
      <c r="BC921" s="143"/>
      <c r="BD921" s="143"/>
      <c r="BE921" s="194"/>
      <c r="BF921" s="143"/>
      <c r="BG921" s="143"/>
      <c r="BH921" s="143"/>
      <c r="BI921" s="111"/>
      <c r="BJ921" s="143"/>
      <c r="BK921" s="143"/>
      <c r="BL921" s="143"/>
      <c r="BM921" s="143"/>
      <c r="BN921" s="143"/>
      <c r="BO921" s="143"/>
      <c r="BP921" s="143"/>
      <c r="BQ921" s="143"/>
      <c r="BR921" s="143"/>
      <c r="BS921" s="143"/>
      <c r="BT921" s="143"/>
      <c r="BU921" s="135">
        <f>VLOOKUP(D921,EXPLORACION!$A$2:$P$529,15,FALSE)</f>
        <v>4961983.7843000004</v>
      </c>
      <c r="BV921" s="135">
        <f>VLOOKUP(D921,EXPLORACION!$A$2:$P$529,16,FALSE)</f>
        <v>2173759.1940000001</v>
      </c>
    </row>
    <row r="922" spans="1:74" s="123" customFormat="1" hidden="1">
      <c r="A922" s="130" t="str">
        <f t="shared" si="206"/>
        <v>PYA27P2E5M5</v>
      </c>
      <c r="B922" s="130" t="str">
        <f t="shared" si="202"/>
        <v>PYA27P2E4</v>
      </c>
      <c r="C922" s="130" t="str">
        <f t="shared" si="203"/>
        <v>PYA27P2M5</v>
      </c>
      <c r="D922" s="130" t="str">
        <f t="shared" si="204"/>
        <v>PYA27P2</v>
      </c>
      <c r="E922" s="130" t="str">
        <f t="shared" si="205"/>
        <v>PYA27</v>
      </c>
      <c r="F922" s="111" t="s">
        <v>1368</v>
      </c>
      <c r="G922" s="171">
        <v>27</v>
      </c>
      <c r="H922" s="109">
        <v>2</v>
      </c>
      <c r="I922" s="171" t="s">
        <v>8</v>
      </c>
      <c r="J922" s="111">
        <v>5</v>
      </c>
      <c r="K922" s="111">
        <f t="shared" si="207"/>
        <v>2</v>
      </c>
      <c r="L922" s="111"/>
      <c r="M922" s="137">
        <v>4.5</v>
      </c>
      <c r="N922" s="133">
        <v>5.5</v>
      </c>
      <c r="O922" s="137">
        <v>5</v>
      </c>
      <c r="P922" s="141"/>
      <c r="Q922" s="141">
        <v>16.57</v>
      </c>
      <c r="R922" s="111"/>
      <c r="S922" s="111"/>
      <c r="T922" s="111"/>
      <c r="U922" s="188"/>
      <c r="V922" s="143"/>
      <c r="W922" s="194"/>
      <c r="X922" s="143"/>
      <c r="Y922" s="143"/>
      <c r="Z922" s="143"/>
      <c r="AA922" s="143"/>
      <c r="AB922" s="143"/>
      <c r="AC922" s="143"/>
      <c r="AD922" s="143"/>
      <c r="AE922" s="143"/>
      <c r="AF922" s="143"/>
      <c r="AG922" s="143"/>
      <c r="AH922" s="143"/>
      <c r="AI922" s="143"/>
      <c r="AJ922" s="143"/>
      <c r="AK922" s="143"/>
      <c r="AL922" s="143"/>
      <c r="AM922" s="143"/>
      <c r="AN922" s="143"/>
      <c r="AO922" s="143"/>
      <c r="AP922" s="194"/>
      <c r="AQ922" s="188"/>
      <c r="AR922" s="188"/>
      <c r="AS922" s="143"/>
      <c r="AT922" s="143"/>
      <c r="AU922" s="143"/>
      <c r="AV922" s="143"/>
      <c r="AW922" s="188"/>
      <c r="AX922" s="111"/>
      <c r="AY922" s="194"/>
      <c r="AZ922" s="143"/>
      <c r="BA922" s="143"/>
      <c r="BB922" s="143"/>
      <c r="BC922" s="143"/>
      <c r="BD922" s="143"/>
      <c r="BE922" s="194"/>
      <c r="BF922" s="143"/>
      <c r="BG922" s="143"/>
      <c r="BH922" s="143"/>
      <c r="BI922" s="111"/>
      <c r="BJ922" s="143"/>
      <c r="BK922" s="143"/>
      <c r="BL922" s="143"/>
      <c r="BM922" s="143"/>
      <c r="BN922" s="143"/>
      <c r="BO922" s="143"/>
      <c r="BP922" s="143"/>
      <c r="BQ922" s="143"/>
      <c r="BR922" s="143"/>
      <c r="BS922" s="143"/>
      <c r="BT922" s="143"/>
      <c r="BU922" s="135">
        <f>VLOOKUP(D922,EXPLORACION!$A$2:$P$529,15,FALSE)</f>
        <v>4961983.7843000004</v>
      </c>
      <c r="BV922" s="135">
        <f>VLOOKUP(D922,EXPLORACION!$A$2:$P$529,16,FALSE)</f>
        <v>2173759.1940000001</v>
      </c>
    </row>
    <row r="923" spans="1:74" s="123" customFormat="1" hidden="1">
      <c r="A923" s="130" t="str">
        <f t="shared" si="206"/>
        <v>PYA27P2E5M5.5</v>
      </c>
      <c r="B923" s="130" t="str">
        <f t="shared" si="202"/>
        <v>PYA27P2E4.5</v>
      </c>
      <c r="C923" s="130" t="str">
        <f t="shared" si="203"/>
        <v>PYA27P2M5.5</v>
      </c>
      <c r="D923" s="130" t="str">
        <f t="shared" si="204"/>
        <v>PYA27P2</v>
      </c>
      <c r="E923" s="130" t="str">
        <f t="shared" si="205"/>
        <v>PYA27</v>
      </c>
      <c r="F923" s="111" t="s">
        <v>1368</v>
      </c>
      <c r="G923" s="171">
        <v>27</v>
      </c>
      <c r="H923" s="109">
        <v>2</v>
      </c>
      <c r="I923" s="171" t="s">
        <v>8</v>
      </c>
      <c r="J923" s="111">
        <v>5</v>
      </c>
      <c r="K923" s="111">
        <f t="shared" si="207"/>
        <v>2</v>
      </c>
      <c r="L923" s="111"/>
      <c r="M923" s="137">
        <v>5</v>
      </c>
      <c r="N923" s="133">
        <v>6</v>
      </c>
      <c r="O923" s="137">
        <v>5.5</v>
      </c>
      <c r="P923" s="141"/>
      <c r="Q923" s="141">
        <v>16.7</v>
      </c>
      <c r="R923" s="111"/>
      <c r="S923" s="111"/>
      <c r="T923" s="111"/>
      <c r="U923" s="188"/>
      <c r="V923" s="143"/>
      <c r="W923" s="194"/>
      <c r="X923" s="143"/>
      <c r="Y923" s="143"/>
      <c r="Z923" s="143"/>
      <c r="AA923" s="143"/>
      <c r="AB923" s="143"/>
      <c r="AC923" s="143"/>
      <c r="AD923" s="143"/>
      <c r="AE923" s="143"/>
      <c r="AF923" s="143"/>
      <c r="AG923" s="143"/>
      <c r="AH923" s="143"/>
      <c r="AI923" s="143"/>
      <c r="AJ923" s="143"/>
      <c r="AK923" s="143"/>
      <c r="AL923" s="143"/>
      <c r="AM923" s="143"/>
      <c r="AN923" s="143"/>
      <c r="AO923" s="143"/>
      <c r="AP923" s="194"/>
      <c r="AQ923" s="188"/>
      <c r="AR923" s="188"/>
      <c r="AS923" s="143"/>
      <c r="AT923" s="143"/>
      <c r="AU923" s="143"/>
      <c r="AV923" s="143"/>
      <c r="AW923" s="188"/>
      <c r="AX923" s="111"/>
      <c r="AY923" s="194"/>
      <c r="AZ923" s="143"/>
      <c r="BA923" s="143"/>
      <c r="BB923" s="143"/>
      <c r="BC923" s="143"/>
      <c r="BD923" s="143"/>
      <c r="BE923" s="194"/>
      <c r="BF923" s="143"/>
      <c r="BG923" s="143"/>
      <c r="BH923" s="143"/>
      <c r="BI923" s="111"/>
      <c r="BJ923" s="143"/>
      <c r="BK923" s="143"/>
      <c r="BL923" s="143"/>
      <c r="BM923" s="143"/>
      <c r="BN923" s="143"/>
      <c r="BO923" s="143"/>
      <c r="BP923" s="143"/>
      <c r="BQ923" s="143"/>
      <c r="BR923" s="143"/>
      <c r="BS923" s="143"/>
      <c r="BT923" s="143"/>
      <c r="BU923" s="135">
        <f>VLOOKUP(D923,EXPLORACION!$A$2:$P$529,15,FALSE)</f>
        <v>4961983.7843000004</v>
      </c>
      <c r="BV923" s="135">
        <f>VLOOKUP(D923,EXPLORACION!$A$2:$P$529,16,FALSE)</f>
        <v>2173759.1940000001</v>
      </c>
    </row>
    <row r="924" spans="1:74" s="123" customFormat="1" hidden="1">
      <c r="A924" s="130" t="str">
        <f t="shared" si="206"/>
        <v>PYA27P2E6M6</v>
      </c>
      <c r="B924" s="130" t="str">
        <f t="shared" si="202"/>
        <v>PYA27P2E5</v>
      </c>
      <c r="C924" s="130" t="str">
        <f t="shared" si="203"/>
        <v>PYA27P2M6</v>
      </c>
      <c r="D924" s="130" t="str">
        <f t="shared" si="204"/>
        <v>PYA27P2</v>
      </c>
      <c r="E924" s="130" t="str">
        <f t="shared" si="205"/>
        <v>PYA27</v>
      </c>
      <c r="F924" s="111" t="s">
        <v>1368</v>
      </c>
      <c r="G924" s="171">
        <v>27</v>
      </c>
      <c r="H924" s="109">
        <v>2</v>
      </c>
      <c r="I924" s="171" t="s">
        <v>8</v>
      </c>
      <c r="J924" s="111">
        <v>6</v>
      </c>
      <c r="K924" s="111">
        <f t="shared" si="207"/>
        <v>2</v>
      </c>
      <c r="L924" s="111"/>
      <c r="M924" s="137">
        <v>5.5</v>
      </c>
      <c r="N924" s="133">
        <v>6.5</v>
      </c>
      <c r="O924" s="137">
        <v>6</v>
      </c>
      <c r="P924" s="141"/>
      <c r="Q924" s="141">
        <v>17.149999999999999</v>
      </c>
      <c r="R924" s="111"/>
      <c r="S924" s="111"/>
      <c r="T924" s="111"/>
      <c r="U924" s="188"/>
      <c r="V924" s="143"/>
      <c r="W924" s="194"/>
      <c r="X924" s="143"/>
      <c r="Y924" s="143"/>
      <c r="Z924" s="143"/>
      <c r="AA924" s="143"/>
      <c r="AB924" s="143"/>
      <c r="AC924" s="143"/>
      <c r="AD924" s="143"/>
      <c r="AE924" s="143"/>
      <c r="AF924" s="143"/>
      <c r="AG924" s="143"/>
      <c r="AH924" s="143"/>
      <c r="AI924" s="143"/>
      <c r="AJ924" s="143"/>
      <c r="AK924" s="143"/>
      <c r="AL924" s="143"/>
      <c r="AM924" s="143"/>
      <c r="AN924" s="143"/>
      <c r="AO924" s="143"/>
      <c r="AP924" s="194"/>
      <c r="AQ924" s="188"/>
      <c r="AR924" s="188"/>
      <c r="AS924" s="143"/>
      <c r="AT924" s="143"/>
      <c r="AU924" s="143"/>
      <c r="AV924" s="143"/>
      <c r="AW924" s="188"/>
      <c r="AX924" s="111"/>
      <c r="AY924" s="194"/>
      <c r="AZ924" s="143"/>
      <c r="BA924" s="143"/>
      <c r="BB924" s="143"/>
      <c r="BC924" s="143"/>
      <c r="BD924" s="143"/>
      <c r="BE924" s="194"/>
      <c r="BF924" s="143"/>
      <c r="BG924" s="143"/>
      <c r="BH924" s="143"/>
      <c r="BI924" s="111"/>
      <c r="BJ924" s="143"/>
      <c r="BK924" s="143"/>
      <c r="BL924" s="143"/>
      <c r="BM924" s="143"/>
      <c r="BN924" s="143"/>
      <c r="BO924" s="143"/>
      <c r="BP924" s="143"/>
      <c r="BQ924" s="143"/>
      <c r="BR924" s="143"/>
      <c r="BS924" s="143"/>
      <c r="BT924" s="143"/>
      <c r="BU924" s="135">
        <f>VLOOKUP(D924,EXPLORACION!$A$2:$P$529,15,FALSE)</f>
        <v>4961983.7843000004</v>
      </c>
      <c r="BV924" s="135">
        <f>VLOOKUP(D924,EXPLORACION!$A$2:$P$529,16,FALSE)</f>
        <v>2173759.1940000001</v>
      </c>
    </row>
    <row r="925" spans="1:74" s="123" customFormat="1" hidden="1">
      <c r="A925" s="130" t="str">
        <f t="shared" si="206"/>
        <v>PYA27P2E6M7</v>
      </c>
      <c r="B925" s="130" t="str">
        <f t="shared" si="202"/>
        <v>PYA27P2E5.5</v>
      </c>
      <c r="C925" s="130" t="str">
        <f t="shared" si="203"/>
        <v>PYA27P2M7</v>
      </c>
      <c r="D925" s="130" t="str">
        <f t="shared" si="204"/>
        <v>PYA27P2</v>
      </c>
      <c r="E925" s="130" t="str">
        <f t="shared" si="205"/>
        <v>PYA27</v>
      </c>
      <c r="F925" s="111" t="s">
        <v>1368</v>
      </c>
      <c r="G925" s="171">
        <v>27</v>
      </c>
      <c r="H925" s="109">
        <v>2</v>
      </c>
      <c r="I925" s="171" t="s">
        <v>8</v>
      </c>
      <c r="J925" s="111">
        <v>6</v>
      </c>
      <c r="K925" s="111">
        <f t="shared" si="207"/>
        <v>2</v>
      </c>
      <c r="L925" s="111"/>
      <c r="M925" s="137">
        <v>6.5</v>
      </c>
      <c r="N925" s="133">
        <v>7.5</v>
      </c>
      <c r="O925" s="137">
        <v>7</v>
      </c>
      <c r="P925" s="141"/>
      <c r="Q925" s="141">
        <v>17.28</v>
      </c>
      <c r="R925" s="111"/>
      <c r="S925" s="111"/>
      <c r="T925" s="111"/>
      <c r="U925" s="188"/>
      <c r="V925" s="143"/>
      <c r="W925" s="194"/>
      <c r="X925" s="143"/>
      <c r="Y925" s="143"/>
      <c r="Z925" s="143"/>
      <c r="AA925" s="143"/>
      <c r="AB925" s="143"/>
      <c r="AC925" s="143"/>
      <c r="AD925" s="143"/>
      <c r="AE925" s="143"/>
      <c r="AF925" s="143"/>
      <c r="AG925" s="143"/>
      <c r="AH925" s="143"/>
      <c r="AI925" s="143"/>
      <c r="AJ925" s="143"/>
      <c r="AK925" s="143"/>
      <c r="AL925" s="143"/>
      <c r="AM925" s="143"/>
      <c r="AN925" s="143"/>
      <c r="AO925" s="143"/>
      <c r="AP925" s="194"/>
      <c r="AQ925" s="188"/>
      <c r="AR925" s="188"/>
      <c r="AS925" s="143"/>
      <c r="AT925" s="143"/>
      <c r="AU925" s="143"/>
      <c r="AV925" s="143"/>
      <c r="AW925" s="188"/>
      <c r="AX925" s="111"/>
      <c r="AY925" s="194"/>
      <c r="AZ925" s="143"/>
      <c r="BA925" s="143"/>
      <c r="BB925" s="143"/>
      <c r="BC925" s="143"/>
      <c r="BD925" s="143"/>
      <c r="BE925" s="194"/>
      <c r="BF925" s="143"/>
      <c r="BG925" s="143"/>
      <c r="BH925" s="143"/>
      <c r="BI925" s="111"/>
      <c r="BJ925" s="143"/>
      <c r="BK925" s="143"/>
      <c r="BL925" s="143"/>
      <c r="BM925" s="143"/>
      <c r="BN925" s="143"/>
      <c r="BO925" s="143"/>
      <c r="BP925" s="143"/>
      <c r="BQ925" s="143"/>
      <c r="BR925" s="143"/>
      <c r="BS925" s="143"/>
      <c r="BT925" s="143"/>
      <c r="BU925" s="135">
        <f>VLOOKUP(D925,EXPLORACION!$A$2:$P$529,15,FALSE)</f>
        <v>4961983.7843000004</v>
      </c>
      <c r="BV925" s="135">
        <f>VLOOKUP(D925,EXPLORACION!$A$2:$P$529,16,FALSE)</f>
        <v>2173759.1940000001</v>
      </c>
    </row>
    <row r="926" spans="1:74" s="123" customFormat="1" hidden="1">
      <c r="A926" s="130" t="str">
        <f t="shared" si="206"/>
        <v>PYA27P2E6M8.75</v>
      </c>
      <c r="B926" s="130" t="str">
        <f t="shared" si="202"/>
        <v>PYA27P2E6.5</v>
      </c>
      <c r="C926" s="130" t="str">
        <f t="shared" si="203"/>
        <v>PYA27P2M8.75</v>
      </c>
      <c r="D926" s="130" t="str">
        <f t="shared" si="204"/>
        <v>PYA27P2</v>
      </c>
      <c r="E926" s="130" t="str">
        <f t="shared" si="205"/>
        <v>PYA27</v>
      </c>
      <c r="F926" s="111" t="s">
        <v>1368</v>
      </c>
      <c r="G926" s="171">
        <v>27</v>
      </c>
      <c r="H926" s="109">
        <v>2</v>
      </c>
      <c r="I926" s="171" t="s">
        <v>8</v>
      </c>
      <c r="J926" s="109">
        <v>6</v>
      </c>
      <c r="K926" s="111">
        <f t="shared" si="207"/>
        <v>2</v>
      </c>
      <c r="L926" s="111"/>
      <c r="M926" s="137">
        <f>N925</f>
        <v>7.5</v>
      </c>
      <c r="N926" s="133">
        <v>10</v>
      </c>
      <c r="O926" s="137">
        <f>AVERAGE(M926:N926)</f>
        <v>8.75</v>
      </c>
      <c r="P926" s="109" t="s">
        <v>284</v>
      </c>
      <c r="Q926" s="237">
        <v>15.42</v>
      </c>
      <c r="R926" s="111">
        <v>33.35</v>
      </c>
      <c r="S926" s="111">
        <v>14.48</v>
      </c>
      <c r="T926" s="111">
        <v>18.87</v>
      </c>
      <c r="U926" s="188"/>
      <c r="V926" s="143"/>
      <c r="W926" s="194"/>
      <c r="X926" s="143"/>
      <c r="Y926" s="143"/>
      <c r="Z926" s="143"/>
      <c r="AA926" s="143"/>
      <c r="AB926" s="143"/>
      <c r="AC926" s="143"/>
      <c r="AD926" s="143"/>
      <c r="AE926" s="143"/>
      <c r="AF926" s="143"/>
      <c r="AG926" s="143"/>
      <c r="AH926" s="143"/>
      <c r="AI926" s="143"/>
      <c r="AJ926" s="143"/>
      <c r="AK926" s="143"/>
      <c r="AL926" s="143"/>
      <c r="AM926" s="143"/>
      <c r="AN926" s="143"/>
      <c r="AO926" s="143">
        <v>72.8</v>
      </c>
      <c r="AP926" s="194"/>
      <c r="AQ926" s="188"/>
      <c r="AR926" s="188"/>
      <c r="AS926" s="143"/>
      <c r="AT926" s="143"/>
      <c r="AU926" s="143"/>
      <c r="AV926" s="143"/>
      <c r="AW926" s="188"/>
      <c r="AX926" s="111"/>
      <c r="AY926" s="194"/>
      <c r="AZ926" s="143"/>
      <c r="BA926" s="143"/>
      <c r="BB926" s="143"/>
      <c r="BC926" s="143"/>
      <c r="BD926" s="143"/>
      <c r="BE926" s="194"/>
      <c r="BF926" s="143"/>
      <c r="BG926" s="143"/>
      <c r="BH926" s="143"/>
      <c r="BI926" s="111"/>
      <c r="BJ926" s="143"/>
      <c r="BK926" s="143"/>
      <c r="BL926" s="143"/>
      <c r="BM926" s="143"/>
      <c r="BN926" s="143"/>
      <c r="BO926" s="143"/>
      <c r="BP926" s="143"/>
      <c r="BQ926" s="143"/>
      <c r="BR926" s="143"/>
      <c r="BS926" s="143"/>
      <c r="BT926" s="143"/>
      <c r="BU926" s="135">
        <f>VLOOKUP(D926,EXPLORACION!$A$2:$P$529,15,FALSE)</f>
        <v>4961983.7843000004</v>
      </c>
      <c r="BV926" s="135">
        <f>VLOOKUP(D926,EXPLORACION!$A$2:$P$529,16,FALSE)</f>
        <v>2173759.1940000001</v>
      </c>
    </row>
    <row r="927" spans="1:74" s="123" customFormat="1" hidden="1">
      <c r="A927" s="130" t="str">
        <f t="shared" si="206"/>
        <v>PYA27P2E6M8</v>
      </c>
      <c r="B927" s="130" t="str">
        <f t="shared" si="202"/>
        <v>PYA27P2E7.5</v>
      </c>
      <c r="C927" s="130" t="str">
        <f t="shared" si="203"/>
        <v>PYA27P2M8</v>
      </c>
      <c r="D927" s="130" t="str">
        <f t="shared" si="204"/>
        <v>PYA27P2</v>
      </c>
      <c r="E927" s="130" t="str">
        <f t="shared" si="205"/>
        <v>PYA27</v>
      </c>
      <c r="F927" s="111" t="s">
        <v>1368</v>
      </c>
      <c r="G927" s="171">
        <v>27</v>
      </c>
      <c r="H927" s="109">
        <v>2</v>
      </c>
      <c r="I927" s="171" t="s">
        <v>8</v>
      </c>
      <c r="J927" s="111">
        <v>6</v>
      </c>
      <c r="K927" s="111">
        <f t="shared" si="207"/>
        <v>2</v>
      </c>
      <c r="L927" s="111"/>
      <c r="M927" s="137">
        <v>7.5</v>
      </c>
      <c r="N927" s="133">
        <v>8.5</v>
      </c>
      <c r="O927" s="137">
        <v>8</v>
      </c>
      <c r="P927" s="141"/>
      <c r="Q927" s="141">
        <v>18.190000000000001</v>
      </c>
      <c r="R927" s="111"/>
      <c r="S927" s="111"/>
      <c r="T927" s="111"/>
      <c r="U927" s="188"/>
      <c r="V927" s="143"/>
      <c r="W927" s="194"/>
      <c r="X927" s="143"/>
      <c r="Y927" s="143"/>
      <c r="Z927" s="143"/>
      <c r="AA927" s="143"/>
      <c r="AB927" s="143"/>
      <c r="AC927" s="143"/>
      <c r="AD927" s="143"/>
      <c r="AE927" s="143"/>
      <c r="AF927" s="143"/>
      <c r="AG927" s="143"/>
      <c r="AH927" s="143"/>
      <c r="AI927" s="143"/>
      <c r="AJ927" s="143"/>
      <c r="AK927" s="143"/>
      <c r="AL927" s="143"/>
      <c r="AM927" s="143"/>
      <c r="AN927" s="143"/>
      <c r="AO927" s="143"/>
      <c r="AP927" s="194"/>
      <c r="AQ927" s="188"/>
      <c r="AR927" s="188"/>
      <c r="AS927" s="143"/>
      <c r="AT927" s="143"/>
      <c r="AU927" s="143"/>
      <c r="AV927" s="143"/>
      <c r="AW927" s="188"/>
      <c r="AX927" s="111"/>
      <c r="AY927" s="194"/>
      <c r="AZ927" s="143"/>
      <c r="BA927" s="143"/>
      <c r="BB927" s="143"/>
      <c r="BC927" s="143"/>
      <c r="BD927" s="143"/>
      <c r="BE927" s="194"/>
      <c r="BF927" s="143"/>
      <c r="BG927" s="143"/>
      <c r="BH927" s="143"/>
      <c r="BI927" s="111"/>
      <c r="BJ927" s="143"/>
      <c r="BK927" s="143"/>
      <c r="BL927" s="143"/>
      <c r="BM927" s="143"/>
      <c r="BN927" s="143"/>
      <c r="BO927" s="143"/>
      <c r="BP927" s="143"/>
      <c r="BQ927" s="143"/>
      <c r="BR927" s="143"/>
      <c r="BS927" s="143"/>
      <c r="BT927" s="143"/>
      <c r="BU927" s="135">
        <f>VLOOKUP(D927,EXPLORACION!$A$2:$P$529,15,FALSE)</f>
        <v>4961983.7843000004</v>
      </c>
      <c r="BV927" s="135">
        <f>VLOOKUP(D927,EXPLORACION!$A$2:$P$529,16,FALSE)</f>
        <v>2173759.1940000001</v>
      </c>
    </row>
    <row r="928" spans="1:74" s="123" customFormat="1" hidden="1">
      <c r="A928" s="130" t="str">
        <f t="shared" si="206"/>
        <v>PYA27P2E6M9</v>
      </c>
      <c r="B928" s="130" t="str">
        <f t="shared" si="202"/>
        <v>PYA27P2E7.5</v>
      </c>
      <c r="C928" s="130" t="str">
        <f t="shared" si="203"/>
        <v>PYA27P2M9</v>
      </c>
      <c r="D928" s="130" t="str">
        <f t="shared" si="204"/>
        <v>PYA27P2</v>
      </c>
      <c r="E928" s="130" t="str">
        <f t="shared" si="205"/>
        <v>PYA27</v>
      </c>
      <c r="F928" s="111" t="s">
        <v>1368</v>
      </c>
      <c r="G928" s="171">
        <v>27</v>
      </c>
      <c r="H928" s="109">
        <v>2</v>
      </c>
      <c r="I928" s="171" t="s">
        <v>8</v>
      </c>
      <c r="J928" s="111">
        <v>6</v>
      </c>
      <c r="K928" s="111">
        <f t="shared" si="207"/>
        <v>2</v>
      </c>
      <c r="L928" s="111"/>
      <c r="M928" s="137">
        <v>8.5</v>
      </c>
      <c r="N928" s="133">
        <v>9.5</v>
      </c>
      <c r="O928" s="137">
        <v>9</v>
      </c>
      <c r="P928" s="141"/>
      <c r="Q928" s="141">
        <v>18.37</v>
      </c>
      <c r="R928" s="111"/>
      <c r="S928" s="111"/>
      <c r="T928" s="111"/>
      <c r="U928" s="188"/>
      <c r="V928" s="143"/>
      <c r="W928" s="194"/>
      <c r="X928" s="143"/>
      <c r="Y928" s="143"/>
      <c r="Z928" s="143"/>
      <c r="AA928" s="143"/>
      <c r="AB928" s="143"/>
      <c r="AC928" s="143"/>
      <c r="AD928" s="143"/>
      <c r="AE928" s="143"/>
      <c r="AF928" s="143"/>
      <c r="AG928" s="143"/>
      <c r="AH928" s="143"/>
      <c r="AI928" s="143"/>
      <c r="AJ928" s="143"/>
      <c r="AK928" s="143"/>
      <c r="AL928" s="143"/>
      <c r="AM928" s="143"/>
      <c r="AN928" s="143"/>
      <c r="AO928" s="143"/>
      <c r="AP928" s="194"/>
      <c r="AQ928" s="188"/>
      <c r="AR928" s="188"/>
      <c r="AS928" s="143"/>
      <c r="AT928" s="143"/>
      <c r="AU928" s="143"/>
      <c r="AV928" s="143"/>
      <c r="AW928" s="188"/>
      <c r="AX928" s="111"/>
      <c r="AY928" s="194"/>
      <c r="AZ928" s="143"/>
      <c r="BA928" s="143"/>
      <c r="BB928" s="143"/>
      <c r="BC928" s="143"/>
      <c r="BD928" s="143"/>
      <c r="BE928" s="194"/>
      <c r="BF928" s="143"/>
      <c r="BG928" s="143"/>
      <c r="BH928" s="143"/>
      <c r="BI928" s="111"/>
      <c r="BJ928" s="143"/>
      <c r="BK928" s="143"/>
      <c r="BL928" s="143"/>
      <c r="BM928" s="143"/>
      <c r="BN928" s="143"/>
      <c r="BO928" s="143"/>
      <c r="BP928" s="143"/>
      <c r="BQ928" s="143"/>
      <c r="BR928" s="143"/>
      <c r="BS928" s="143"/>
      <c r="BT928" s="143"/>
      <c r="BU928" s="135">
        <f>VLOOKUP(D928,EXPLORACION!$A$2:$P$529,15,FALSE)</f>
        <v>4961983.7843000004</v>
      </c>
      <c r="BV928" s="135">
        <f>VLOOKUP(D928,EXPLORACION!$A$2:$P$529,16,FALSE)</f>
        <v>2173759.1940000001</v>
      </c>
    </row>
    <row r="929" spans="1:74" s="123" customFormat="1" hidden="1">
      <c r="A929" s="130" t="str">
        <f t="shared" si="206"/>
        <v>PYA27P2E6M10</v>
      </c>
      <c r="B929" s="130" t="str">
        <f t="shared" si="202"/>
        <v>PYA27P2E8.5</v>
      </c>
      <c r="C929" s="130" t="str">
        <f t="shared" si="203"/>
        <v>PYA27P2M10</v>
      </c>
      <c r="D929" s="130" t="str">
        <f t="shared" si="204"/>
        <v>PYA27P2</v>
      </c>
      <c r="E929" s="130" t="str">
        <f t="shared" si="205"/>
        <v>PYA27</v>
      </c>
      <c r="F929" s="111" t="s">
        <v>1368</v>
      </c>
      <c r="G929" s="171">
        <v>27</v>
      </c>
      <c r="H929" s="109">
        <v>2</v>
      </c>
      <c r="I929" s="171" t="s">
        <v>8</v>
      </c>
      <c r="J929" s="111">
        <v>6</v>
      </c>
      <c r="K929" s="111">
        <f t="shared" si="207"/>
        <v>2</v>
      </c>
      <c r="L929" s="111"/>
      <c r="M929" s="137">
        <v>9.5</v>
      </c>
      <c r="N929" s="133">
        <v>10.5</v>
      </c>
      <c r="O929" s="137">
        <v>10</v>
      </c>
      <c r="P929" s="141"/>
      <c r="Q929" s="141">
        <v>18.489999999999998</v>
      </c>
      <c r="R929" s="111"/>
      <c r="S929" s="111"/>
      <c r="T929" s="111"/>
      <c r="U929" s="188"/>
      <c r="V929" s="143"/>
      <c r="W929" s="194"/>
      <c r="X929" s="143"/>
      <c r="Y929" s="143"/>
      <c r="Z929" s="143"/>
      <c r="AA929" s="143"/>
      <c r="AB929" s="143"/>
      <c r="AC929" s="143"/>
      <c r="AD929" s="143"/>
      <c r="AE929" s="143"/>
      <c r="AF929" s="143"/>
      <c r="AG929" s="143"/>
      <c r="AH929" s="143"/>
      <c r="AI929" s="143"/>
      <c r="AJ929" s="143"/>
      <c r="AK929" s="143"/>
      <c r="AL929" s="143"/>
      <c r="AM929" s="143"/>
      <c r="AN929" s="143"/>
      <c r="AO929" s="143"/>
      <c r="AP929" s="194"/>
      <c r="AQ929" s="188"/>
      <c r="AR929" s="188"/>
      <c r="AS929" s="143"/>
      <c r="AT929" s="143"/>
      <c r="AU929" s="143"/>
      <c r="AV929" s="143"/>
      <c r="AW929" s="188"/>
      <c r="AX929" s="111"/>
      <c r="AY929" s="194"/>
      <c r="AZ929" s="143"/>
      <c r="BA929" s="143"/>
      <c r="BB929" s="143"/>
      <c r="BC929" s="143"/>
      <c r="BD929" s="143"/>
      <c r="BE929" s="194"/>
      <c r="BF929" s="143"/>
      <c r="BG929" s="143"/>
      <c r="BH929" s="143"/>
      <c r="BI929" s="111"/>
      <c r="BJ929" s="111"/>
      <c r="BK929" s="143"/>
      <c r="BL929" s="143"/>
      <c r="BM929" s="143"/>
      <c r="BN929" s="143"/>
      <c r="BO929" s="143"/>
      <c r="BP929" s="143"/>
      <c r="BQ929" s="143"/>
      <c r="BR929" s="143"/>
      <c r="BS929" s="143"/>
      <c r="BT929" s="143"/>
      <c r="BU929" s="135">
        <f>VLOOKUP(D929,EXPLORACION!$A$2:$P$529,15,FALSE)</f>
        <v>4961983.7843000004</v>
      </c>
      <c r="BV929" s="135">
        <f>VLOOKUP(D929,EXPLORACION!$A$2:$P$529,16,FALSE)</f>
        <v>2173759.1940000001</v>
      </c>
    </row>
    <row r="930" spans="1:74" s="123" customFormat="1" hidden="1">
      <c r="A930" s="130" t="str">
        <f t="shared" ref="A930:A954" si="208">CONCATENATE(F930,G930,I930,H930,"E",J930,"M",O930)</f>
        <v>DEI28P1E1M0.5</v>
      </c>
      <c r="B930" s="130" t="str">
        <f t="shared" ref="B930:B954" si="209">CONCATENATE(F930,G930,I930,H930,"E",M929)</f>
        <v>DEI28P1E9.5</v>
      </c>
      <c r="C930" s="130" t="str">
        <f t="shared" ref="C930:C954" si="210">CONCATENATE(F930,G930,I930,H930,"M",O930)</f>
        <v>DEI28P1M0.5</v>
      </c>
      <c r="D930" s="130" t="str">
        <f t="shared" ref="D930:D954" si="211">CONCATENATE(F930,G930,I930,H930)</f>
        <v>DEI28P1</v>
      </c>
      <c r="E930" s="130" t="str">
        <f t="shared" ref="E930:E954" si="212">CONCATENATE(F930,G930)</f>
        <v>DEI28</v>
      </c>
      <c r="F930" s="111" t="s">
        <v>584</v>
      </c>
      <c r="G930" s="111">
        <v>28</v>
      </c>
      <c r="H930" s="111">
        <v>1</v>
      </c>
      <c r="I930" s="171" t="s">
        <v>8</v>
      </c>
      <c r="J930" s="111">
        <v>1</v>
      </c>
      <c r="K930" s="111">
        <v>1</v>
      </c>
      <c r="L930" s="111" t="s">
        <v>221</v>
      </c>
      <c r="M930" s="137">
        <v>0</v>
      </c>
      <c r="N930" s="133">
        <v>1</v>
      </c>
      <c r="O930" s="137">
        <f t="shared" ref="O930:O956" si="213">AVERAGE(M930:N930)</f>
        <v>0.5</v>
      </c>
      <c r="P930" s="141" t="s">
        <v>284</v>
      </c>
      <c r="Q930" s="237">
        <v>18.18</v>
      </c>
      <c r="R930" s="111">
        <v>22.68</v>
      </c>
      <c r="S930" s="111">
        <v>13.39</v>
      </c>
      <c r="T930" s="111">
        <v>9.3000000000000007</v>
      </c>
      <c r="U930" s="188" t="s">
        <v>1504</v>
      </c>
      <c r="V930" s="143">
        <v>1.75</v>
      </c>
      <c r="W930" s="194"/>
      <c r="X930" s="143"/>
      <c r="Y930" s="143"/>
      <c r="Z930" s="143"/>
      <c r="AA930" s="143"/>
      <c r="AB930" s="143"/>
      <c r="AC930" s="143"/>
      <c r="AD930" s="143"/>
      <c r="AE930" s="143"/>
      <c r="AF930" s="143"/>
      <c r="AG930" s="143"/>
      <c r="AH930" s="143"/>
      <c r="AI930" s="143"/>
      <c r="AJ930" s="143"/>
      <c r="AK930" s="143"/>
      <c r="AL930" s="143"/>
      <c r="AM930" s="143"/>
      <c r="AN930" s="143"/>
      <c r="AO930" s="143"/>
      <c r="AP930" s="194"/>
      <c r="AQ930" s="188"/>
      <c r="AR930" s="188"/>
      <c r="AS930" s="143"/>
      <c r="AT930" s="143"/>
      <c r="AU930" s="143"/>
      <c r="AV930" s="143"/>
      <c r="AW930" s="188">
        <v>0.52</v>
      </c>
      <c r="AX930" s="111">
        <v>6.97</v>
      </c>
      <c r="AY930" s="194">
        <v>0.26</v>
      </c>
      <c r="AZ930" s="143"/>
      <c r="BA930" s="143"/>
      <c r="BB930" s="143"/>
      <c r="BC930" s="143"/>
      <c r="BD930" s="143"/>
      <c r="BE930" s="194"/>
      <c r="BF930" s="143"/>
      <c r="BG930" s="143"/>
      <c r="BH930" s="143"/>
      <c r="BI930" s="111"/>
      <c r="BJ930" s="143"/>
      <c r="BK930" s="143"/>
      <c r="BL930" s="143"/>
      <c r="BM930" s="143"/>
      <c r="BN930" s="143"/>
      <c r="BO930" s="143"/>
      <c r="BP930" s="143"/>
      <c r="BQ930" s="143"/>
      <c r="BR930" s="143"/>
      <c r="BS930" s="143"/>
      <c r="BT930" s="143"/>
      <c r="BU930" s="135">
        <f>VLOOKUP(D930,EXPLORACION!$A$2:$P$529,15,FALSE)</f>
        <v>4962153.9370999997</v>
      </c>
      <c r="BV930" s="135">
        <f>VLOOKUP(D930,EXPLORACION!$A$2:$P$529,16,FALSE)</f>
        <v>2172851.4748999998</v>
      </c>
    </row>
    <row r="931" spans="1:74" s="123" customFormat="1" hidden="1">
      <c r="A931" s="130" t="str">
        <f t="shared" si="208"/>
        <v>DEI28P1E1M1.5</v>
      </c>
      <c r="B931" s="130" t="str">
        <f t="shared" si="209"/>
        <v>DEI28P1E0</v>
      </c>
      <c r="C931" s="130" t="str">
        <f t="shared" si="210"/>
        <v>DEI28P1M1.5</v>
      </c>
      <c r="D931" s="130" t="str">
        <f t="shared" si="211"/>
        <v>DEI28P1</v>
      </c>
      <c r="E931" s="130" t="str">
        <f t="shared" si="212"/>
        <v>DEI28</v>
      </c>
      <c r="F931" s="111" t="s">
        <v>584</v>
      </c>
      <c r="G931" s="111">
        <v>28</v>
      </c>
      <c r="H931" s="111">
        <v>1</v>
      </c>
      <c r="I931" s="171" t="s">
        <v>8</v>
      </c>
      <c r="J931" s="111">
        <v>1</v>
      </c>
      <c r="K931" s="111">
        <v>1</v>
      </c>
      <c r="L931" s="111" t="s">
        <v>221</v>
      </c>
      <c r="M931" s="137">
        <f>N930</f>
        <v>1</v>
      </c>
      <c r="N931" s="133">
        <f>N930+1</f>
        <v>2</v>
      </c>
      <c r="O931" s="137">
        <f t="shared" si="213"/>
        <v>1.5</v>
      </c>
      <c r="P931" s="141"/>
      <c r="Q931" s="237">
        <v>19.64</v>
      </c>
      <c r="R931" s="111"/>
      <c r="S931" s="111"/>
      <c r="T931" s="111"/>
      <c r="U931" s="188"/>
      <c r="V931" s="143"/>
      <c r="W931" s="194"/>
      <c r="X931" s="143"/>
      <c r="Y931" s="143"/>
      <c r="Z931" s="143"/>
      <c r="AA931" s="143"/>
      <c r="AB931" s="143"/>
      <c r="AC931" s="143"/>
      <c r="AD931" s="143"/>
      <c r="AE931" s="143"/>
      <c r="AF931" s="143"/>
      <c r="AG931" s="143"/>
      <c r="AH931" s="143"/>
      <c r="AI931" s="143"/>
      <c r="AJ931" s="143"/>
      <c r="AK931" s="143"/>
      <c r="AL931" s="143"/>
      <c r="AM931" s="143"/>
      <c r="AN931" s="143"/>
      <c r="AO931" s="143">
        <v>62.1</v>
      </c>
      <c r="AP931" s="194"/>
      <c r="AQ931" s="188"/>
      <c r="AR931" s="188"/>
      <c r="AS931" s="143"/>
      <c r="AT931" s="143"/>
      <c r="AU931" s="143"/>
      <c r="AV931" s="143"/>
      <c r="AW931" s="188"/>
      <c r="AX931" s="111"/>
      <c r="AY931" s="194"/>
      <c r="AZ931" s="143"/>
      <c r="BA931" s="143"/>
      <c r="BB931" s="143"/>
      <c r="BC931" s="143"/>
      <c r="BD931" s="143"/>
      <c r="BE931" s="194"/>
      <c r="BF931" s="143"/>
      <c r="BG931" s="143"/>
      <c r="BH931" s="143"/>
      <c r="BI931" s="111"/>
      <c r="BJ931" s="143"/>
      <c r="BK931" s="143"/>
      <c r="BL931" s="143"/>
      <c r="BM931" s="143"/>
      <c r="BN931" s="143"/>
      <c r="BO931" s="143"/>
      <c r="BP931" s="143"/>
      <c r="BQ931" s="143"/>
      <c r="BR931" s="143"/>
      <c r="BS931" s="143"/>
      <c r="BT931" s="143"/>
      <c r="BU931" s="135">
        <f>VLOOKUP(D931,EXPLORACION!$A$2:$P$529,15,FALSE)</f>
        <v>4962153.9370999997</v>
      </c>
      <c r="BV931" s="135">
        <f>VLOOKUP(D931,EXPLORACION!$A$2:$P$529,16,FALSE)</f>
        <v>2172851.4748999998</v>
      </c>
    </row>
    <row r="932" spans="1:74" s="123" customFormat="1" hidden="1">
      <c r="A932" s="130" t="str">
        <f t="shared" si="208"/>
        <v>DEI28P1E1M2.5</v>
      </c>
      <c r="B932" s="130" t="str">
        <f t="shared" si="209"/>
        <v>DEI28P1E1</v>
      </c>
      <c r="C932" s="130" t="str">
        <f t="shared" si="210"/>
        <v>DEI28P1M2.5</v>
      </c>
      <c r="D932" s="130" t="str">
        <f t="shared" si="211"/>
        <v>DEI28P1</v>
      </c>
      <c r="E932" s="130" t="str">
        <f t="shared" si="212"/>
        <v>DEI28</v>
      </c>
      <c r="F932" s="111" t="s">
        <v>584</v>
      </c>
      <c r="G932" s="111">
        <v>28</v>
      </c>
      <c r="H932" s="111">
        <v>1</v>
      </c>
      <c r="I932" s="171" t="s">
        <v>8</v>
      </c>
      <c r="J932" s="111">
        <v>1</v>
      </c>
      <c r="K932" s="111">
        <v>1</v>
      </c>
      <c r="L932" s="111" t="s">
        <v>221</v>
      </c>
      <c r="M932" s="137">
        <f t="shared" ref="M932:M955" si="214">N931</f>
        <v>2</v>
      </c>
      <c r="N932" s="133">
        <f t="shared" ref="N932:N946" si="215">N931+1</f>
        <v>3</v>
      </c>
      <c r="O932" s="137">
        <f t="shared" si="213"/>
        <v>2.5</v>
      </c>
      <c r="P932" s="141"/>
      <c r="Q932" s="237">
        <v>11.64</v>
      </c>
      <c r="R932" s="111"/>
      <c r="S932" s="111"/>
      <c r="T932" s="111"/>
      <c r="U932" s="188"/>
      <c r="V932" s="143"/>
      <c r="W932" s="194"/>
      <c r="X932" s="143"/>
      <c r="Y932" s="143"/>
      <c r="Z932" s="143"/>
      <c r="AA932" s="143"/>
      <c r="AB932" s="143"/>
      <c r="AC932" s="143"/>
      <c r="AD932" s="143"/>
      <c r="AE932" s="143"/>
      <c r="AF932" s="143"/>
      <c r="AG932" s="143"/>
      <c r="AH932" s="143"/>
      <c r="AI932" s="143"/>
      <c r="AJ932" s="143"/>
      <c r="AK932" s="143"/>
      <c r="AL932" s="143"/>
      <c r="AM932" s="143"/>
      <c r="AN932" s="143"/>
      <c r="AO932" s="143">
        <v>97.04</v>
      </c>
      <c r="AP932" s="194"/>
      <c r="AQ932" s="188"/>
      <c r="AR932" s="188"/>
      <c r="AS932" s="143"/>
      <c r="AT932" s="143"/>
      <c r="AU932" s="143"/>
      <c r="AV932" s="143"/>
      <c r="AW932" s="188"/>
      <c r="AX932" s="111"/>
      <c r="AY932" s="194"/>
      <c r="AZ932" s="143"/>
      <c r="BA932" s="143"/>
      <c r="BB932" s="143"/>
      <c r="BC932" s="143"/>
      <c r="BD932" s="143"/>
      <c r="BE932" s="194"/>
      <c r="BF932" s="143"/>
      <c r="BG932" s="143"/>
      <c r="BH932" s="143"/>
      <c r="BI932" s="111"/>
      <c r="BJ932" s="143"/>
      <c r="BK932" s="143"/>
      <c r="BL932" s="143"/>
      <c r="BM932" s="143"/>
      <c r="BN932" s="143"/>
      <c r="BO932" s="143"/>
      <c r="BP932" s="143"/>
      <c r="BQ932" s="143"/>
      <c r="BR932" s="143"/>
      <c r="BS932" s="143"/>
      <c r="BT932" s="143"/>
      <c r="BU932" s="135">
        <f>VLOOKUP(D932,EXPLORACION!$A$2:$P$529,15,FALSE)</f>
        <v>4962153.9370999997</v>
      </c>
      <c r="BV932" s="135">
        <f>VLOOKUP(D932,EXPLORACION!$A$2:$P$529,16,FALSE)</f>
        <v>2172851.4748999998</v>
      </c>
    </row>
    <row r="933" spans="1:74" s="123" customFormat="1" hidden="1">
      <c r="A933" s="130" t="str">
        <f t="shared" si="208"/>
        <v>DEI28P1E1M3.5</v>
      </c>
      <c r="B933" s="130" t="str">
        <f t="shared" si="209"/>
        <v>DEI28P1E2</v>
      </c>
      <c r="C933" s="130" t="str">
        <f t="shared" si="210"/>
        <v>DEI28P1M3.5</v>
      </c>
      <c r="D933" s="130" t="str">
        <f t="shared" si="211"/>
        <v>DEI28P1</v>
      </c>
      <c r="E933" s="130" t="str">
        <f t="shared" si="212"/>
        <v>DEI28</v>
      </c>
      <c r="F933" s="111" t="s">
        <v>584</v>
      </c>
      <c r="G933" s="111">
        <v>28</v>
      </c>
      <c r="H933" s="111">
        <v>1</v>
      </c>
      <c r="I933" s="171" t="s">
        <v>8</v>
      </c>
      <c r="J933" s="111">
        <v>1</v>
      </c>
      <c r="K933" s="111">
        <v>1</v>
      </c>
      <c r="L933" s="111" t="s">
        <v>221</v>
      </c>
      <c r="M933" s="137">
        <f t="shared" si="214"/>
        <v>3</v>
      </c>
      <c r="N933" s="133">
        <f t="shared" si="215"/>
        <v>4</v>
      </c>
      <c r="O933" s="137">
        <f t="shared" si="213"/>
        <v>3.5</v>
      </c>
      <c r="P933" s="141" t="s">
        <v>284</v>
      </c>
      <c r="Q933" s="237">
        <v>22.44</v>
      </c>
      <c r="R933" s="111" t="s">
        <v>1505</v>
      </c>
      <c r="S933" s="111">
        <v>16</v>
      </c>
      <c r="T933" s="111">
        <v>17.8</v>
      </c>
      <c r="U933" s="188"/>
      <c r="V933" s="143"/>
      <c r="W933" s="194"/>
      <c r="X933" s="143"/>
      <c r="Y933" s="143"/>
      <c r="Z933" s="143"/>
      <c r="AA933" s="143"/>
      <c r="AB933" s="143"/>
      <c r="AC933" s="143"/>
      <c r="AD933" s="143"/>
      <c r="AE933" s="143"/>
      <c r="AF933" s="143"/>
      <c r="AG933" s="143"/>
      <c r="AH933" s="143"/>
      <c r="AI933" s="143"/>
      <c r="AJ933" s="143"/>
      <c r="AK933" s="143"/>
      <c r="AL933" s="143"/>
      <c r="AM933" s="143"/>
      <c r="AN933" s="143"/>
      <c r="AO933" s="143"/>
      <c r="AP933" s="194"/>
      <c r="AQ933" s="188"/>
      <c r="AR933" s="188"/>
      <c r="AS933" s="143"/>
      <c r="AT933" s="143"/>
      <c r="AU933" s="143"/>
      <c r="AV933" s="143"/>
      <c r="AW933" s="188"/>
      <c r="AX933" s="111"/>
      <c r="AY933" s="194"/>
      <c r="AZ933" s="143"/>
      <c r="BA933" s="143"/>
      <c r="BB933" s="143"/>
      <c r="BC933" s="143"/>
      <c r="BD933" s="143"/>
      <c r="BE933" s="194"/>
      <c r="BF933" s="143"/>
      <c r="BG933" s="143"/>
      <c r="BH933" s="143"/>
      <c r="BI933" s="111"/>
      <c r="BJ933" s="143"/>
      <c r="BK933" s="143"/>
      <c r="BL933" s="143"/>
      <c r="BM933" s="143"/>
      <c r="BN933" s="143"/>
      <c r="BO933" s="143"/>
      <c r="BP933" s="143"/>
      <c r="BQ933" s="143"/>
      <c r="BR933" s="143"/>
      <c r="BS933" s="143"/>
      <c r="BT933" s="143"/>
      <c r="BU933" s="135">
        <f>VLOOKUP(D933,EXPLORACION!$A$2:$P$529,15,FALSE)</f>
        <v>4962153.9370999997</v>
      </c>
      <c r="BV933" s="135">
        <f>VLOOKUP(D933,EXPLORACION!$A$2:$P$529,16,FALSE)</f>
        <v>2172851.4748999998</v>
      </c>
    </row>
    <row r="934" spans="1:74" s="123" customFormat="1" hidden="1">
      <c r="A934" s="130" t="str">
        <f t="shared" si="208"/>
        <v>DEI28P1E1M4.5</v>
      </c>
      <c r="B934" s="130" t="str">
        <f t="shared" si="209"/>
        <v>DEI28P1E3</v>
      </c>
      <c r="C934" s="130" t="str">
        <f t="shared" si="210"/>
        <v>DEI28P1M4.5</v>
      </c>
      <c r="D934" s="130" t="str">
        <f t="shared" si="211"/>
        <v>DEI28P1</v>
      </c>
      <c r="E934" s="130" t="str">
        <f t="shared" si="212"/>
        <v>DEI28</v>
      </c>
      <c r="F934" s="111" t="s">
        <v>584</v>
      </c>
      <c r="G934" s="111">
        <v>28</v>
      </c>
      <c r="H934" s="111">
        <v>1</v>
      </c>
      <c r="I934" s="171" t="s">
        <v>8</v>
      </c>
      <c r="J934" s="111">
        <v>1</v>
      </c>
      <c r="K934" s="111">
        <v>1</v>
      </c>
      <c r="L934" s="111" t="s">
        <v>221</v>
      </c>
      <c r="M934" s="137">
        <f t="shared" si="214"/>
        <v>4</v>
      </c>
      <c r="N934" s="133">
        <f t="shared" si="215"/>
        <v>5</v>
      </c>
      <c r="O934" s="137">
        <f t="shared" si="213"/>
        <v>4.5</v>
      </c>
      <c r="P934" s="141" t="s">
        <v>284</v>
      </c>
      <c r="Q934" s="237">
        <v>27.44</v>
      </c>
      <c r="R934" s="111">
        <v>39.17</v>
      </c>
      <c r="S934" s="111">
        <v>18.55</v>
      </c>
      <c r="T934" s="111">
        <v>20.5</v>
      </c>
      <c r="U934" s="188">
        <v>1.92</v>
      </c>
      <c r="V934" s="143">
        <v>1.5</v>
      </c>
      <c r="W934" s="194"/>
      <c r="X934" s="143"/>
      <c r="Y934" s="143"/>
      <c r="Z934" s="143"/>
      <c r="AA934" s="143"/>
      <c r="AB934" s="143"/>
      <c r="AC934" s="143"/>
      <c r="AD934" s="143"/>
      <c r="AE934" s="143"/>
      <c r="AF934" s="143"/>
      <c r="AG934" s="143"/>
      <c r="AH934" s="143"/>
      <c r="AI934" s="143"/>
      <c r="AJ934" s="143"/>
      <c r="AK934" s="143"/>
      <c r="AL934" s="143"/>
      <c r="AM934" s="143"/>
      <c r="AN934" s="143"/>
      <c r="AO934" s="143">
        <v>67.16</v>
      </c>
      <c r="AP934" s="194">
        <v>0</v>
      </c>
      <c r="AQ934" s="188">
        <v>29.5</v>
      </c>
      <c r="AR934" s="188">
        <v>70.45</v>
      </c>
      <c r="AS934" s="143"/>
      <c r="AT934" s="143"/>
      <c r="AU934" s="143"/>
      <c r="AV934" s="143"/>
      <c r="AW934" s="188"/>
      <c r="AX934" s="111"/>
      <c r="AY934" s="194"/>
      <c r="AZ934" s="143"/>
      <c r="BA934" s="143"/>
      <c r="BB934" s="143"/>
      <c r="BC934" s="143"/>
      <c r="BD934" s="143"/>
      <c r="BE934" s="194"/>
      <c r="BF934" s="143"/>
      <c r="BG934" s="143"/>
      <c r="BH934" s="143"/>
      <c r="BI934" s="111"/>
      <c r="BJ934" s="143"/>
      <c r="BK934" s="143"/>
      <c r="BL934" s="143"/>
      <c r="BM934" s="143"/>
      <c r="BN934" s="143"/>
      <c r="BO934" s="143"/>
      <c r="BP934" s="143"/>
      <c r="BQ934" s="143"/>
      <c r="BR934" s="143"/>
      <c r="BS934" s="143"/>
      <c r="BT934" s="143"/>
      <c r="BU934" s="135">
        <f>VLOOKUP(D934,EXPLORACION!$A$2:$P$529,15,FALSE)</f>
        <v>4962153.9370999997</v>
      </c>
      <c r="BV934" s="135">
        <f>VLOOKUP(D934,EXPLORACION!$A$2:$P$529,16,FALSE)</f>
        <v>2172851.4748999998</v>
      </c>
    </row>
    <row r="935" spans="1:74" s="123" customFormat="1" hidden="1">
      <c r="A935" s="130" t="str">
        <f t="shared" si="208"/>
        <v>DEI28P1E1M5.5</v>
      </c>
      <c r="B935" s="130" t="str">
        <f t="shared" si="209"/>
        <v>DEI28P1E4</v>
      </c>
      <c r="C935" s="130" t="str">
        <f t="shared" si="210"/>
        <v>DEI28P1M5.5</v>
      </c>
      <c r="D935" s="130" t="str">
        <f t="shared" si="211"/>
        <v>DEI28P1</v>
      </c>
      <c r="E935" s="130" t="str">
        <f t="shared" si="212"/>
        <v>DEI28</v>
      </c>
      <c r="F935" s="111" t="s">
        <v>584</v>
      </c>
      <c r="G935" s="111">
        <v>28</v>
      </c>
      <c r="H935" s="111">
        <v>1</v>
      </c>
      <c r="I935" s="171" t="s">
        <v>8</v>
      </c>
      <c r="J935" s="111">
        <v>1</v>
      </c>
      <c r="K935" s="111">
        <v>1</v>
      </c>
      <c r="L935" s="111" t="s">
        <v>221</v>
      </c>
      <c r="M935" s="137">
        <f t="shared" si="214"/>
        <v>5</v>
      </c>
      <c r="N935" s="133">
        <f t="shared" si="215"/>
        <v>6</v>
      </c>
      <c r="O935" s="137">
        <f t="shared" si="213"/>
        <v>5.5</v>
      </c>
      <c r="P935" s="141"/>
      <c r="Q935" s="237">
        <v>17.87</v>
      </c>
      <c r="R935" s="111"/>
      <c r="S935" s="111"/>
      <c r="T935" s="111"/>
      <c r="U935" s="188">
        <v>2.0499999999999998</v>
      </c>
      <c r="V935" s="143">
        <v>1.74</v>
      </c>
      <c r="W935" s="194"/>
      <c r="X935" s="143"/>
      <c r="Y935" s="143"/>
      <c r="Z935" s="143"/>
      <c r="AA935" s="143"/>
      <c r="AB935" s="143"/>
      <c r="AC935" s="143"/>
      <c r="AD935" s="143"/>
      <c r="AE935" s="143"/>
      <c r="AF935" s="143"/>
      <c r="AG935" s="143"/>
      <c r="AH935" s="143"/>
      <c r="AI935" s="143"/>
      <c r="AJ935" s="143"/>
      <c r="AK935" s="143"/>
      <c r="AL935" s="143"/>
      <c r="AM935" s="143"/>
      <c r="AN935" s="143"/>
      <c r="AO935" s="143">
        <v>80.37</v>
      </c>
      <c r="AP935" s="194"/>
      <c r="AQ935" s="188"/>
      <c r="AR935" s="188"/>
      <c r="AS935" s="143"/>
      <c r="AT935" s="143"/>
      <c r="AU935" s="143"/>
      <c r="AV935" s="143"/>
      <c r="AW935" s="188">
        <v>0.21</v>
      </c>
      <c r="AX935" s="111">
        <v>91.96</v>
      </c>
      <c r="AY935" s="194">
        <v>0.1</v>
      </c>
      <c r="AZ935" s="143"/>
      <c r="BA935" s="143"/>
      <c r="BB935" s="143"/>
      <c r="BC935" s="143"/>
      <c r="BD935" s="143"/>
      <c r="BE935" s="194"/>
      <c r="BF935" s="143"/>
      <c r="BG935" s="143"/>
      <c r="BH935" s="143"/>
      <c r="BI935" s="111"/>
      <c r="BJ935" s="143"/>
      <c r="BK935" s="143"/>
      <c r="BL935" s="143"/>
      <c r="BM935" s="143"/>
      <c r="BN935" s="143"/>
      <c r="BO935" s="143"/>
      <c r="BP935" s="143"/>
      <c r="BQ935" s="143"/>
      <c r="BR935" s="143"/>
      <c r="BS935" s="143"/>
      <c r="BT935" s="143"/>
      <c r="BU935" s="135">
        <f>VLOOKUP(D935,EXPLORACION!$A$2:$P$529,15,FALSE)</f>
        <v>4962153.9370999997</v>
      </c>
      <c r="BV935" s="135">
        <f>VLOOKUP(D935,EXPLORACION!$A$2:$P$529,16,FALSE)</f>
        <v>2172851.4748999998</v>
      </c>
    </row>
    <row r="936" spans="1:74" s="123" customFormat="1" hidden="1">
      <c r="A936" s="130" t="str">
        <f t="shared" si="208"/>
        <v>DEI28P1E1M6.5</v>
      </c>
      <c r="B936" s="130" t="str">
        <f t="shared" si="209"/>
        <v>DEI28P1E5</v>
      </c>
      <c r="C936" s="130" t="str">
        <f t="shared" si="210"/>
        <v>DEI28P1M6.5</v>
      </c>
      <c r="D936" s="130" t="str">
        <f t="shared" si="211"/>
        <v>DEI28P1</v>
      </c>
      <c r="E936" s="130" t="str">
        <f t="shared" si="212"/>
        <v>DEI28</v>
      </c>
      <c r="F936" s="111" t="s">
        <v>584</v>
      </c>
      <c r="G936" s="111">
        <v>28</v>
      </c>
      <c r="H936" s="111">
        <v>1</v>
      </c>
      <c r="I936" s="171" t="s">
        <v>8</v>
      </c>
      <c r="J936" s="111">
        <v>1</v>
      </c>
      <c r="K936" s="111">
        <v>1</v>
      </c>
      <c r="L936" s="111" t="s">
        <v>221</v>
      </c>
      <c r="M936" s="137">
        <f t="shared" si="214"/>
        <v>6</v>
      </c>
      <c r="N936" s="133">
        <f t="shared" si="215"/>
        <v>7</v>
      </c>
      <c r="O936" s="137">
        <f t="shared" si="213"/>
        <v>6.5</v>
      </c>
      <c r="P936" s="141"/>
      <c r="Q936" s="237">
        <v>19.64</v>
      </c>
      <c r="R936" s="111"/>
      <c r="S936" s="111"/>
      <c r="T936" s="111"/>
      <c r="U936" s="188"/>
      <c r="V936" s="143"/>
      <c r="W936" s="194"/>
      <c r="X936" s="143"/>
      <c r="Y936" s="143"/>
      <c r="Z936" s="143"/>
      <c r="AA936" s="143"/>
      <c r="AB936" s="143"/>
      <c r="AC936" s="143"/>
      <c r="AD936" s="143"/>
      <c r="AE936" s="143"/>
      <c r="AF936" s="143"/>
      <c r="AG936" s="143"/>
      <c r="AH936" s="143"/>
      <c r="AI936" s="143"/>
      <c r="AJ936" s="143"/>
      <c r="AK936" s="143"/>
      <c r="AL936" s="143"/>
      <c r="AM936" s="143"/>
      <c r="AN936" s="143"/>
      <c r="AO936" s="143">
        <v>77.510000000000005</v>
      </c>
      <c r="AP936" s="194"/>
      <c r="AQ936" s="188"/>
      <c r="AR936" s="188"/>
      <c r="AS936" s="143"/>
      <c r="AT936" s="143"/>
      <c r="AU936" s="143"/>
      <c r="AV936" s="143"/>
      <c r="AW936" s="188"/>
      <c r="AX936" s="111"/>
      <c r="AY936" s="194"/>
      <c r="AZ936" s="143"/>
      <c r="BA936" s="143"/>
      <c r="BB936" s="143"/>
      <c r="BC936" s="143"/>
      <c r="BD936" s="143"/>
      <c r="BE936" s="194"/>
      <c r="BF936" s="143"/>
      <c r="BG936" s="143"/>
      <c r="BH936" s="143"/>
      <c r="BI936" s="111"/>
      <c r="BJ936" s="143"/>
      <c r="BK936" s="143"/>
      <c r="BL936" s="143"/>
      <c r="BM936" s="143"/>
      <c r="BN936" s="143"/>
      <c r="BO936" s="143"/>
      <c r="BP936" s="143"/>
      <c r="BQ936" s="143"/>
      <c r="BR936" s="143"/>
      <c r="BS936" s="143"/>
      <c r="BT936" s="143"/>
      <c r="BU936" s="135">
        <f>VLOOKUP(D936,EXPLORACION!$A$2:$P$529,15,FALSE)</f>
        <v>4962153.9370999997</v>
      </c>
      <c r="BV936" s="135">
        <f>VLOOKUP(D936,EXPLORACION!$A$2:$P$529,16,FALSE)</f>
        <v>2172851.4748999998</v>
      </c>
    </row>
    <row r="937" spans="1:74" s="123" customFormat="1" hidden="1">
      <c r="A937" s="130" t="str">
        <f t="shared" si="208"/>
        <v>DEI28P1E2M7.5</v>
      </c>
      <c r="B937" s="130" t="str">
        <f t="shared" si="209"/>
        <v>DEI28P1E6</v>
      </c>
      <c r="C937" s="130" t="str">
        <f t="shared" si="210"/>
        <v>DEI28P1M7.5</v>
      </c>
      <c r="D937" s="130" t="str">
        <f t="shared" si="211"/>
        <v>DEI28P1</v>
      </c>
      <c r="E937" s="130" t="str">
        <f t="shared" si="212"/>
        <v>DEI28</v>
      </c>
      <c r="F937" s="111" t="s">
        <v>584</v>
      </c>
      <c r="G937" s="111">
        <v>28</v>
      </c>
      <c r="H937" s="111">
        <v>1</v>
      </c>
      <c r="I937" s="171" t="s">
        <v>8</v>
      </c>
      <c r="J937" s="111">
        <v>2</v>
      </c>
      <c r="K937" s="111">
        <v>1</v>
      </c>
      <c r="L937" s="111" t="s">
        <v>221</v>
      </c>
      <c r="M937" s="137">
        <f t="shared" si="214"/>
        <v>7</v>
      </c>
      <c r="N937" s="133">
        <f t="shared" si="215"/>
        <v>8</v>
      </c>
      <c r="O937" s="137">
        <f t="shared" si="213"/>
        <v>7.5</v>
      </c>
      <c r="P937" s="141"/>
      <c r="Q937" s="237">
        <v>29.74</v>
      </c>
      <c r="R937" s="111"/>
      <c r="S937" s="111"/>
      <c r="T937" s="111"/>
      <c r="U937" s="188">
        <v>1.91</v>
      </c>
      <c r="V937" s="143">
        <v>1.47</v>
      </c>
      <c r="W937" s="194"/>
      <c r="X937" s="143"/>
      <c r="Y937" s="143"/>
      <c r="Z937" s="143"/>
      <c r="AA937" s="143"/>
      <c r="AB937" s="143"/>
      <c r="AC937" s="143"/>
      <c r="AD937" s="143"/>
      <c r="AE937" s="143"/>
      <c r="AF937" s="143"/>
      <c r="AG937" s="143"/>
      <c r="AH937" s="143"/>
      <c r="AI937" s="143"/>
      <c r="AJ937" s="143"/>
      <c r="AK937" s="143"/>
      <c r="AL937" s="143"/>
      <c r="AM937" s="143"/>
      <c r="AN937" s="143"/>
      <c r="AO937" s="143">
        <v>68.17</v>
      </c>
      <c r="AP937" s="194"/>
      <c r="AQ937" s="188"/>
      <c r="AR937" s="188"/>
      <c r="AS937" s="143"/>
      <c r="AT937" s="143"/>
      <c r="AU937" s="143"/>
      <c r="AV937" s="143"/>
      <c r="AW937" s="188">
        <v>0.97</v>
      </c>
      <c r="AX937" s="111">
        <v>37.31</v>
      </c>
      <c r="AY937" s="194"/>
      <c r="AZ937" s="143"/>
      <c r="BA937" s="143"/>
      <c r="BB937" s="143"/>
      <c r="BC937" s="143"/>
      <c r="BD937" s="143"/>
      <c r="BE937" s="194"/>
      <c r="BF937" s="143"/>
      <c r="BG937" s="143"/>
      <c r="BH937" s="143"/>
      <c r="BI937" s="111"/>
      <c r="BJ937" s="143"/>
      <c r="BK937" s="143"/>
      <c r="BL937" s="143"/>
      <c r="BM937" s="143"/>
      <c r="BN937" s="143"/>
      <c r="BO937" s="143"/>
      <c r="BP937" s="143"/>
      <c r="BQ937" s="143"/>
      <c r="BR937" s="143"/>
      <c r="BS937" s="143"/>
      <c r="BT937" s="143"/>
      <c r="BU937" s="135">
        <f>VLOOKUP(D937,EXPLORACION!$A$2:$P$529,15,FALSE)</f>
        <v>4962153.9370999997</v>
      </c>
      <c r="BV937" s="135">
        <f>VLOOKUP(D937,EXPLORACION!$A$2:$P$529,16,FALSE)</f>
        <v>2172851.4748999998</v>
      </c>
    </row>
    <row r="938" spans="1:74" s="123" customFormat="1" hidden="1">
      <c r="A938" s="130" t="str">
        <f t="shared" si="208"/>
        <v>DEI28P1E2M8.5</v>
      </c>
      <c r="B938" s="130" t="str">
        <f t="shared" si="209"/>
        <v>DEI28P1E7</v>
      </c>
      <c r="C938" s="130" t="str">
        <f t="shared" si="210"/>
        <v>DEI28P1M8.5</v>
      </c>
      <c r="D938" s="130" t="str">
        <f t="shared" si="211"/>
        <v>DEI28P1</v>
      </c>
      <c r="E938" s="130" t="str">
        <f t="shared" si="212"/>
        <v>DEI28</v>
      </c>
      <c r="F938" s="111" t="s">
        <v>584</v>
      </c>
      <c r="G938" s="111">
        <v>28</v>
      </c>
      <c r="H938" s="111">
        <v>1</v>
      </c>
      <c r="I938" s="171" t="s">
        <v>8</v>
      </c>
      <c r="J938" s="111">
        <v>2</v>
      </c>
      <c r="K938" s="111">
        <v>1</v>
      </c>
      <c r="L938" s="111" t="s">
        <v>221</v>
      </c>
      <c r="M938" s="137">
        <f t="shared" si="214"/>
        <v>8</v>
      </c>
      <c r="N938" s="133">
        <f t="shared" si="215"/>
        <v>9</v>
      </c>
      <c r="O938" s="137">
        <f t="shared" si="213"/>
        <v>8.5</v>
      </c>
      <c r="P938" s="141"/>
      <c r="Q938" s="237">
        <v>27.61</v>
      </c>
      <c r="R938" s="111"/>
      <c r="S938" s="111"/>
      <c r="T938" s="111"/>
      <c r="U938" s="188">
        <v>1.06</v>
      </c>
      <c r="V938" s="143">
        <v>1.62</v>
      </c>
      <c r="W938" s="194"/>
      <c r="X938" s="143"/>
      <c r="Y938" s="143"/>
      <c r="Z938" s="143"/>
      <c r="AA938" s="143"/>
      <c r="AB938" s="143"/>
      <c r="AC938" s="143"/>
      <c r="AD938" s="143"/>
      <c r="AE938" s="143"/>
      <c r="AF938" s="143"/>
      <c r="AG938" s="143"/>
      <c r="AH938" s="143"/>
      <c r="AI938" s="143"/>
      <c r="AJ938" s="143"/>
      <c r="AK938" s="143"/>
      <c r="AL938" s="143"/>
      <c r="AM938" s="143"/>
      <c r="AN938" s="143"/>
      <c r="AO938" s="143"/>
      <c r="AP938" s="194"/>
      <c r="AQ938" s="188"/>
      <c r="AR938" s="188"/>
      <c r="AS938" s="143"/>
      <c r="AT938" s="143"/>
      <c r="AU938" s="143"/>
      <c r="AV938" s="143"/>
      <c r="AW938" s="188">
        <v>1.1200000000000001</v>
      </c>
      <c r="AX938" s="111">
        <v>14.92</v>
      </c>
      <c r="AY938" s="194"/>
      <c r="AZ938" s="143"/>
      <c r="BA938" s="143"/>
      <c r="BB938" s="143"/>
      <c r="BC938" s="143"/>
      <c r="BD938" s="143"/>
      <c r="BE938" s="194"/>
      <c r="BF938" s="143"/>
      <c r="BG938" s="143"/>
      <c r="BH938" s="143"/>
      <c r="BI938" s="111"/>
      <c r="BJ938" s="143"/>
      <c r="BK938" s="143"/>
      <c r="BL938" s="143"/>
      <c r="BM938" s="143"/>
      <c r="BN938" s="143"/>
      <c r="BO938" s="143"/>
      <c r="BP938" s="143"/>
      <c r="BQ938" s="143"/>
      <c r="BR938" s="143"/>
      <c r="BS938" s="143"/>
      <c r="BT938" s="143"/>
      <c r="BU938" s="135">
        <f>VLOOKUP(D938,EXPLORACION!$A$2:$P$529,15,FALSE)</f>
        <v>4962153.9370999997</v>
      </c>
      <c r="BV938" s="135">
        <f>VLOOKUP(D938,EXPLORACION!$A$2:$P$529,16,FALSE)</f>
        <v>2172851.4748999998</v>
      </c>
    </row>
    <row r="939" spans="1:74" s="123" customFormat="1" hidden="1">
      <c r="A939" s="130" t="str">
        <f t="shared" si="208"/>
        <v>DEI28P1E2M9.5</v>
      </c>
      <c r="B939" s="130" t="str">
        <f t="shared" si="209"/>
        <v>DEI28P1E8</v>
      </c>
      <c r="C939" s="130" t="str">
        <f t="shared" si="210"/>
        <v>DEI28P1M9.5</v>
      </c>
      <c r="D939" s="130" t="str">
        <f t="shared" si="211"/>
        <v>DEI28P1</v>
      </c>
      <c r="E939" s="130" t="str">
        <f t="shared" si="212"/>
        <v>DEI28</v>
      </c>
      <c r="F939" s="111" t="s">
        <v>584</v>
      </c>
      <c r="G939" s="111">
        <v>28</v>
      </c>
      <c r="H939" s="111">
        <v>1</v>
      </c>
      <c r="I939" s="171" t="s">
        <v>8</v>
      </c>
      <c r="J939" s="111">
        <v>2</v>
      </c>
      <c r="K939" s="111">
        <v>1</v>
      </c>
      <c r="L939" s="111" t="s">
        <v>221</v>
      </c>
      <c r="M939" s="137">
        <f t="shared" si="214"/>
        <v>9</v>
      </c>
      <c r="N939" s="133">
        <f t="shared" si="215"/>
        <v>10</v>
      </c>
      <c r="O939" s="137">
        <f t="shared" si="213"/>
        <v>9.5</v>
      </c>
      <c r="P939" s="141" t="s">
        <v>284</v>
      </c>
      <c r="Q939" s="237">
        <v>19.899999999999999</v>
      </c>
      <c r="R939" s="111">
        <v>33.64</v>
      </c>
      <c r="S939" s="111">
        <v>17.2</v>
      </c>
      <c r="T939" s="111">
        <v>16.43</v>
      </c>
      <c r="U939" s="188">
        <v>2.0699999999999998</v>
      </c>
      <c r="V939" s="143">
        <v>1.72</v>
      </c>
      <c r="W939" s="194"/>
      <c r="X939" s="143"/>
      <c r="Y939" s="143"/>
      <c r="Z939" s="143"/>
      <c r="AA939" s="143"/>
      <c r="AB939" s="143"/>
      <c r="AC939" s="143"/>
      <c r="AD939" s="143"/>
      <c r="AE939" s="143"/>
      <c r="AF939" s="143"/>
      <c r="AG939" s="143"/>
      <c r="AH939" s="143"/>
      <c r="AI939" s="143"/>
      <c r="AJ939" s="143"/>
      <c r="AK939" s="143"/>
      <c r="AL939" s="143"/>
      <c r="AM939" s="143"/>
      <c r="AN939" s="143"/>
      <c r="AO939" s="143"/>
      <c r="AP939" s="194"/>
      <c r="AQ939" s="188"/>
      <c r="AR939" s="188"/>
      <c r="AS939" s="143"/>
      <c r="AT939" s="143"/>
      <c r="AU939" s="143"/>
      <c r="AV939" s="143"/>
      <c r="AW939" s="188">
        <v>2.0699999999999998</v>
      </c>
      <c r="AX939" s="111">
        <v>26.36</v>
      </c>
      <c r="AY939" s="194"/>
      <c r="AZ939" s="143"/>
      <c r="BA939" s="143"/>
      <c r="BB939" s="143"/>
      <c r="BC939" s="143"/>
      <c r="BD939" s="143"/>
      <c r="BE939" s="194"/>
      <c r="BF939" s="143"/>
      <c r="BG939" s="143"/>
      <c r="BH939" s="143"/>
      <c r="BI939" s="111"/>
      <c r="BJ939" s="143"/>
      <c r="BK939" s="143"/>
      <c r="BL939" s="143"/>
      <c r="BM939" s="143"/>
      <c r="BN939" s="143"/>
      <c r="BO939" s="143"/>
      <c r="BP939" s="143"/>
      <c r="BQ939" s="143"/>
      <c r="BR939" s="143"/>
      <c r="BS939" s="143"/>
      <c r="BT939" s="143"/>
      <c r="BU939" s="135">
        <f>VLOOKUP(D939,EXPLORACION!$A$2:$P$529,15,FALSE)</f>
        <v>4962153.9370999997</v>
      </c>
      <c r="BV939" s="135">
        <f>VLOOKUP(D939,EXPLORACION!$A$2:$P$529,16,FALSE)</f>
        <v>2172851.4748999998</v>
      </c>
    </row>
    <row r="940" spans="1:74" s="123" customFormat="1" hidden="1">
      <c r="A940" s="130" t="str">
        <f t="shared" si="208"/>
        <v>DEI28P1E2M10.5</v>
      </c>
      <c r="B940" s="130" t="str">
        <f t="shared" si="209"/>
        <v>DEI28P1E9</v>
      </c>
      <c r="C940" s="130" t="str">
        <f t="shared" si="210"/>
        <v>DEI28P1M10.5</v>
      </c>
      <c r="D940" s="130" t="str">
        <f t="shared" si="211"/>
        <v>DEI28P1</v>
      </c>
      <c r="E940" s="130" t="str">
        <f t="shared" si="212"/>
        <v>DEI28</v>
      </c>
      <c r="F940" s="111" t="s">
        <v>584</v>
      </c>
      <c r="G940" s="111">
        <v>28</v>
      </c>
      <c r="H940" s="111">
        <v>1</v>
      </c>
      <c r="I940" s="171" t="s">
        <v>8</v>
      </c>
      <c r="J940" s="111">
        <v>2</v>
      </c>
      <c r="K940" s="111">
        <v>1</v>
      </c>
      <c r="L940" s="111" t="s">
        <v>221</v>
      </c>
      <c r="M940" s="137">
        <f t="shared" si="214"/>
        <v>10</v>
      </c>
      <c r="N940" s="133">
        <f t="shared" si="215"/>
        <v>11</v>
      </c>
      <c r="O940" s="137">
        <f t="shared" si="213"/>
        <v>10.5</v>
      </c>
      <c r="P940" s="141"/>
      <c r="Q940" s="237">
        <v>18.899999999999999</v>
      </c>
      <c r="R940" s="111"/>
      <c r="S940" s="111"/>
      <c r="T940" s="111"/>
      <c r="U940" s="188">
        <v>2.1019999999999999</v>
      </c>
      <c r="V940" s="143">
        <v>1.77</v>
      </c>
      <c r="W940" s="194"/>
      <c r="X940" s="143"/>
      <c r="Y940" s="143"/>
      <c r="Z940" s="143"/>
      <c r="AA940" s="143"/>
      <c r="AB940" s="143"/>
      <c r="AC940" s="143"/>
      <c r="AD940" s="143"/>
      <c r="AE940" s="143"/>
      <c r="AF940" s="143"/>
      <c r="AG940" s="143"/>
      <c r="AH940" s="143"/>
      <c r="AI940" s="143"/>
      <c r="AJ940" s="143"/>
      <c r="AK940" s="143"/>
      <c r="AL940" s="143"/>
      <c r="AM940" s="143"/>
      <c r="AN940" s="143"/>
      <c r="AO940" s="143">
        <v>78.09</v>
      </c>
      <c r="AP940" s="194"/>
      <c r="AQ940" s="188"/>
      <c r="AR940" s="188"/>
      <c r="AS940" s="143"/>
      <c r="AT940" s="143"/>
      <c r="AU940" s="143"/>
      <c r="AV940" s="143"/>
      <c r="AW940" s="188">
        <v>2.12</v>
      </c>
      <c r="AX940" s="111">
        <v>27.16</v>
      </c>
      <c r="AY940" s="194"/>
      <c r="AZ940" s="143"/>
      <c r="BA940" s="143"/>
      <c r="BB940" s="143"/>
      <c r="BC940" s="143"/>
      <c r="BD940" s="143"/>
      <c r="BE940" s="194"/>
      <c r="BF940" s="143"/>
      <c r="BG940" s="143"/>
      <c r="BH940" s="143"/>
      <c r="BI940" s="111"/>
      <c r="BJ940" s="143"/>
      <c r="BK940" s="143"/>
      <c r="BL940" s="143"/>
      <c r="BM940" s="143"/>
      <c r="BN940" s="143"/>
      <c r="BO940" s="143"/>
      <c r="BP940" s="143"/>
      <c r="BQ940" s="143"/>
      <c r="BR940" s="143"/>
      <c r="BS940" s="143"/>
      <c r="BT940" s="143"/>
      <c r="BU940" s="135">
        <f>VLOOKUP(D940,EXPLORACION!$A$2:$P$529,15,FALSE)</f>
        <v>4962153.9370999997</v>
      </c>
      <c r="BV940" s="135">
        <f>VLOOKUP(D940,EXPLORACION!$A$2:$P$529,16,FALSE)</f>
        <v>2172851.4748999998</v>
      </c>
    </row>
    <row r="941" spans="1:74" s="123" customFormat="1" hidden="1">
      <c r="A941" s="130" t="str">
        <f t="shared" si="208"/>
        <v>DEI28P1E2M11.5</v>
      </c>
      <c r="B941" s="130" t="str">
        <f t="shared" si="209"/>
        <v>DEI28P1E10</v>
      </c>
      <c r="C941" s="130" t="str">
        <f t="shared" si="210"/>
        <v>DEI28P1M11.5</v>
      </c>
      <c r="D941" s="130" t="str">
        <f t="shared" si="211"/>
        <v>DEI28P1</v>
      </c>
      <c r="E941" s="130" t="str">
        <f t="shared" si="212"/>
        <v>DEI28</v>
      </c>
      <c r="F941" s="111" t="s">
        <v>584</v>
      </c>
      <c r="G941" s="111">
        <v>28</v>
      </c>
      <c r="H941" s="111">
        <v>1</v>
      </c>
      <c r="I941" s="171" t="s">
        <v>8</v>
      </c>
      <c r="J941" s="111">
        <v>2</v>
      </c>
      <c r="K941" s="111">
        <v>1</v>
      </c>
      <c r="L941" s="111" t="s">
        <v>221</v>
      </c>
      <c r="M941" s="137">
        <f t="shared" si="214"/>
        <v>11</v>
      </c>
      <c r="N941" s="133">
        <f t="shared" si="215"/>
        <v>12</v>
      </c>
      <c r="O941" s="137">
        <f t="shared" si="213"/>
        <v>11.5</v>
      </c>
      <c r="P941" s="141"/>
      <c r="Q941" s="237">
        <v>29.61</v>
      </c>
      <c r="R941" s="111"/>
      <c r="S941" s="111"/>
      <c r="T941" s="111"/>
      <c r="U941" s="188">
        <v>2.0699999999999998</v>
      </c>
      <c r="V941" s="143">
        <v>1.6</v>
      </c>
      <c r="W941" s="194"/>
      <c r="X941" s="143"/>
      <c r="Y941" s="143"/>
      <c r="Z941" s="143"/>
      <c r="AA941" s="143"/>
      <c r="AB941" s="143"/>
      <c r="AC941" s="143"/>
      <c r="AD941" s="143"/>
      <c r="AE941" s="143"/>
      <c r="AF941" s="143"/>
      <c r="AG941" s="143"/>
      <c r="AH941" s="143"/>
      <c r="AI941" s="143"/>
      <c r="AJ941" s="143"/>
      <c r="AK941" s="143"/>
      <c r="AL941" s="143"/>
      <c r="AM941" s="143"/>
      <c r="AN941" s="143"/>
      <c r="AO941" s="143">
        <v>96.92</v>
      </c>
      <c r="AP941" s="194"/>
      <c r="AQ941" s="188"/>
      <c r="AR941" s="188"/>
      <c r="AS941" s="143"/>
      <c r="AT941" s="143"/>
      <c r="AU941" s="143"/>
      <c r="AV941" s="143"/>
      <c r="AW941" s="188">
        <v>2.0699999999999998</v>
      </c>
      <c r="AX941" s="111">
        <v>11.93</v>
      </c>
      <c r="AY941" s="194"/>
      <c r="AZ941" s="143"/>
      <c r="BA941" s="143"/>
      <c r="BB941" s="143"/>
      <c r="BC941" s="143"/>
      <c r="BD941" s="143"/>
      <c r="BE941" s="194"/>
      <c r="BF941" s="143"/>
      <c r="BG941" s="143"/>
      <c r="BH941" s="143"/>
      <c r="BI941" s="111"/>
      <c r="BJ941" s="143"/>
      <c r="BK941" s="143"/>
      <c r="BL941" s="143"/>
      <c r="BM941" s="143"/>
      <c r="BN941" s="143"/>
      <c r="BO941" s="143"/>
      <c r="BP941" s="143"/>
      <c r="BQ941" s="143"/>
      <c r="BR941" s="143"/>
      <c r="BS941" s="143"/>
      <c r="BT941" s="143"/>
      <c r="BU941" s="135">
        <f>VLOOKUP(D941,EXPLORACION!$A$2:$P$529,15,FALSE)</f>
        <v>4962153.9370999997</v>
      </c>
      <c r="BV941" s="135">
        <f>VLOOKUP(D941,EXPLORACION!$A$2:$P$529,16,FALSE)</f>
        <v>2172851.4748999998</v>
      </c>
    </row>
    <row r="942" spans="1:74" s="123" customFormat="1" hidden="1">
      <c r="A942" s="130" t="str">
        <f t="shared" si="208"/>
        <v>DEI28P1E2M12.75</v>
      </c>
      <c r="B942" s="130" t="str">
        <f t="shared" si="209"/>
        <v>DEI28P1E11</v>
      </c>
      <c r="C942" s="130" t="str">
        <f t="shared" si="210"/>
        <v>DEI28P1M12.75</v>
      </c>
      <c r="D942" s="130" t="str">
        <f t="shared" si="211"/>
        <v>DEI28P1</v>
      </c>
      <c r="E942" s="130" t="str">
        <f t="shared" si="212"/>
        <v>DEI28</v>
      </c>
      <c r="F942" s="111" t="s">
        <v>584</v>
      </c>
      <c r="G942" s="111">
        <v>28</v>
      </c>
      <c r="H942" s="111">
        <v>1</v>
      </c>
      <c r="I942" s="171" t="s">
        <v>8</v>
      </c>
      <c r="J942" s="111">
        <v>2</v>
      </c>
      <c r="K942" s="111">
        <v>1</v>
      </c>
      <c r="L942" s="111" t="s">
        <v>221</v>
      </c>
      <c r="M942" s="137">
        <v>12.5</v>
      </c>
      <c r="N942" s="133">
        <f t="shared" si="215"/>
        <v>13</v>
      </c>
      <c r="O942" s="137">
        <f t="shared" si="213"/>
        <v>12.75</v>
      </c>
      <c r="P942" s="141" t="s">
        <v>12</v>
      </c>
      <c r="Q942" s="237">
        <v>28.36</v>
      </c>
      <c r="R942" s="111">
        <v>51.94</v>
      </c>
      <c r="S942" s="111">
        <v>24.55</v>
      </c>
      <c r="T942" s="111">
        <v>27.39</v>
      </c>
      <c r="U942" s="188">
        <v>1.97</v>
      </c>
      <c r="V942" s="143">
        <v>1.5</v>
      </c>
      <c r="W942" s="194"/>
      <c r="X942" s="143"/>
      <c r="Y942" s="143"/>
      <c r="Z942" s="143"/>
      <c r="AA942" s="143"/>
      <c r="AB942" s="143"/>
      <c r="AC942" s="143"/>
      <c r="AD942" s="143"/>
      <c r="AE942" s="143"/>
      <c r="AF942" s="143"/>
      <c r="AG942" s="143"/>
      <c r="AH942" s="143"/>
      <c r="AI942" s="143"/>
      <c r="AJ942" s="143"/>
      <c r="AK942" s="143"/>
      <c r="AL942" s="143"/>
      <c r="AM942" s="143"/>
      <c r="AN942" s="143"/>
      <c r="AO942" s="143">
        <v>98.13</v>
      </c>
      <c r="AP942" s="194"/>
      <c r="AQ942" s="188"/>
      <c r="AR942" s="188"/>
      <c r="AS942" s="143"/>
      <c r="AT942" s="143"/>
      <c r="AU942" s="143"/>
      <c r="AV942" s="143"/>
      <c r="AW942" s="188">
        <v>1.95</v>
      </c>
      <c r="AX942" s="111">
        <v>9.9499999999999993</v>
      </c>
      <c r="AY942" s="194"/>
      <c r="AZ942" s="143"/>
      <c r="BA942" s="143"/>
      <c r="BB942" s="143"/>
      <c r="BC942" s="143"/>
      <c r="BD942" s="143"/>
      <c r="BE942" s="194"/>
      <c r="BF942" s="143"/>
      <c r="BG942" s="143"/>
      <c r="BH942" s="143"/>
      <c r="BI942" s="111"/>
      <c r="BJ942" s="143"/>
      <c r="BK942" s="143"/>
      <c r="BL942" s="143"/>
      <c r="BM942" s="143"/>
      <c r="BN942" s="143"/>
      <c r="BO942" s="143"/>
      <c r="BP942" s="143"/>
      <c r="BQ942" s="143"/>
      <c r="BR942" s="143"/>
      <c r="BS942" s="143"/>
      <c r="BT942" s="143"/>
      <c r="BU942" s="135">
        <f>VLOOKUP(D942,EXPLORACION!$A$2:$P$529,15,FALSE)</f>
        <v>4962153.9370999997</v>
      </c>
      <c r="BV942" s="135">
        <f>VLOOKUP(D942,EXPLORACION!$A$2:$P$529,16,FALSE)</f>
        <v>2172851.4748999998</v>
      </c>
    </row>
    <row r="943" spans="1:74" s="123" customFormat="1" hidden="1">
      <c r="A943" s="130" t="str">
        <f t="shared" si="208"/>
        <v>DEI28P1E2M13.5</v>
      </c>
      <c r="B943" s="130" t="str">
        <f t="shared" si="209"/>
        <v>DEI28P1E12.5</v>
      </c>
      <c r="C943" s="130" t="str">
        <f t="shared" si="210"/>
        <v>DEI28P1M13.5</v>
      </c>
      <c r="D943" s="130" t="str">
        <f t="shared" si="211"/>
        <v>DEI28P1</v>
      </c>
      <c r="E943" s="130" t="str">
        <f t="shared" si="212"/>
        <v>DEI28</v>
      </c>
      <c r="F943" s="111" t="s">
        <v>584</v>
      </c>
      <c r="G943" s="111">
        <v>28</v>
      </c>
      <c r="H943" s="111">
        <v>1</v>
      </c>
      <c r="I943" s="171" t="s">
        <v>8</v>
      </c>
      <c r="J943" s="111">
        <v>2</v>
      </c>
      <c r="K943" s="111">
        <v>1</v>
      </c>
      <c r="L943" s="111" t="s">
        <v>221</v>
      </c>
      <c r="M943" s="137">
        <f t="shared" si="214"/>
        <v>13</v>
      </c>
      <c r="N943" s="133">
        <f t="shared" si="215"/>
        <v>14</v>
      </c>
      <c r="O943" s="137">
        <f t="shared" si="213"/>
        <v>13.5</v>
      </c>
      <c r="P943" s="141" t="s">
        <v>284</v>
      </c>
      <c r="Q943" s="237">
        <v>22.41</v>
      </c>
      <c r="R943" s="111">
        <v>49.8</v>
      </c>
      <c r="S943" s="111">
        <v>22.5</v>
      </c>
      <c r="T943" s="111">
        <v>27.13</v>
      </c>
      <c r="U943" s="188">
        <v>2.0499999999999998</v>
      </c>
      <c r="V943" s="143">
        <v>1.67</v>
      </c>
      <c r="W943" s="194"/>
      <c r="X943" s="143"/>
      <c r="Y943" s="143"/>
      <c r="Z943" s="143"/>
      <c r="AA943" s="143"/>
      <c r="AB943" s="143"/>
      <c r="AC943" s="143"/>
      <c r="AD943" s="143"/>
      <c r="AE943" s="143"/>
      <c r="AF943" s="143"/>
      <c r="AG943" s="143"/>
      <c r="AH943" s="143"/>
      <c r="AI943" s="143"/>
      <c r="AJ943" s="143"/>
      <c r="AK943" s="143"/>
      <c r="AL943" s="143"/>
      <c r="AM943" s="143"/>
      <c r="AN943" s="143"/>
      <c r="AO943" s="143"/>
      <c r="AP943" s="194"/>
      <c r="AQ943" s="188"/>
      <c r="AR943" s="188"/>
      <c r="AS943" s="143"/>
      <c r="AT943" s="143"/>
      <c r="AU943" s="143"/>
      <c r="AV943" s="143"/>
      <c r="AW943" s="188">
        <v>2.0499999999999998</v>
      </c>
      <c r="AX943" s="111">
        <v>44.82</v>
      </c>
      <c r="AY943" s="194"/>
      <c r="AZ943" s="143"/>
      <c r="BA943" s="143"/>
      <c r="BB943" s="143"/>
      <c r="BC943" s="143"/>
      <c r="BD943" s="143"/>
      <c r="BE943" s="194"/>
      <c r="BF943" s="143"/>
      <c r="BG943" s="143"/>
      <c r="BH943" s="143"/>
      <c r="BI943" s="111"/>
      <c r="BJ943" s="143"/>
      <c r="BK943" s="143"/>
      <c r="BL943" s="143"/>
      <c r="BM943" s="143"/>
      <c r="BN943" s="143"/>
      <c r="BO943" s="143"/>
      <c r="BP943" s="143"/>
      <c r="BQ943" s="143"/>
      <c r="BR943" s="143"/>
      <c r="BS943" s="143"/>
      <c r="BT943" s="143"/>
      <c r="BU943" s="135">
        <f>VLOOKUP(D943,EXPLORACION!$A$2:$P$529,15,FALSE)</f>
        <v>4962153.9370999997</v>
      </c>
      <c r="BV943" s="135">
        <f>VLOOKUP(D943,EXPLORACION!$A$2:$P$529,16,FALSE)</f>
        <v>2172851.4748999998</v>
      </c>
    </row>
    <row r="944" spans="1:74" s="123" customFormat="1" hidden="1">
      <c r="A944" s="130" t="str">
        <f t="shared" si="208"/>
        <v>DEI28P1E3M14.5</v>
      </c>
      <c r="B944" s="130" t="str">
        <f t="shared" si="209"/>
        <v>DEI28P1E13</v>
      </c>
      <c r="C944" s="130" t="str">
        <f t="shared" si="210"/>
        <v>DEI28P1M14.5</v>
      </c>
      <c r="D944" s="130" t="str">
        <f t="shared" si="211"/>
        <v>DEI28P1</v>
      </c>
      <c r="E944" s="130" t="str">
        <f t="shared" si="212"/>
        <v>DEI28</v>
      </c>
      <c r="F944" s="111" t="s">
        <v>584</v>
      </c>
      <c r="G944" s="111">
        <v>28</v>
      </c>
      <c r="H944" s="111">
        <v>1</v>
      </c>
      <c r="I944" s="171" t="s">
        <v>8</v>
      </c>
      <c r="J944" s="111">
        <v>3</v>
      </c>
      <c r="K944" s="111">
        <v>1</v>
      </c>
      <c r="L944" s="111" t="s">
        <v>221</v>
      </c>
      <c r="M944" s="137">
        <f t="shared" si="214"/>
        <v>14</v>
      </c>
      <c r="N944" s="133">
        <f t="shared" si="215"/>
        <v>15</v>
      </c>
      <c r="O944" s="137">
        <f t="shared" si="213"/>
        <v>14.5</v>
      </c>
      <c r="P944" s="141"/>
      <c r="Q944" s="237">
        <v>19.34</v>
      </c>
      <c r="R944" s="111"/>
      <c r="S944" s="111"/>
      <c r="T944" s="111"/>
      <c r="U944" s="188"/>
      <c r="V944" s="143"/>
      <c r="W944" s="194"/>
      <c r="X944" s="143"/>
      <c r="Y944" s="143"/>
      <c r="Z944" s="143"/>
      <c r="AA944" s="143"/>
      <c r="AB944" s="143"/>
      <c r="AC944" s="143"/>
      <c r="AD944" s="143"/>
      <c r="AE944" s="143"/>
      <c r="AF944" s="143"/>
      <c r="AG944" s="143"/>
      <c r="AH944" s="143"/>
      <c r="AI944" s="143"/>
      <c r="AJ944" s="143"/>
      <c r="AK944" s="143"/>
      <c r="AL944" s="143"/>
      <c r="AM944" s="143"/>
      <c r="AN944" s="143"/>
      <c r="AO944" s="143"/>
      <c r="AP944" s="194">
        <v>1.57</v>
      </c>
      <c r="AQ944" s="188">
        <v>96.51</v>
      </c>
      <c r="AR944" s="188">
        <v>11.92</v>
      </c>
      <c r="AS944" s="143"/>
      <c r="AT944" s="143"/>
      <c r="AU944" s="143"/>
      <c r="AV944" s="143"/>
      <c r="AW944" s="188"/>
      <c r="AX944" s="111"/>
      <c r="AY944" s="194"/>
      <c r="AZ944" s="143"/>
      <c r="BA944" s="143"/>
      <c r="BB944" s="143"/>
      <c r="BC944" s="143"/>
      <c r="BD944" s="143"/>
      <c r="BE944" s="194"/>
      <c r="BF944" s="143"/>
      <c r="BG944" s="143"/>
      <c r="BH944" s="143"/>
      <c r="BI944" s="111"/>
      <c r="BJ944" s="143"/>
      <c r="BK944" s="143"/>
      <c r="BL944" s="143"/>
      <c r="BM944" s="143"/>
      <c r="BN944" s="143"/>
      <c r="BO944" s="143"/>
      <c r="BP944" s="143"/>
      <c r="BQ944" s="143"/>
      <c r="BR944" s="143"/>
      <c r="BS944" s="143"/>
      <c r="BT944" s="143"/>
      <c r="BU944" s="135">
        <f>VLOOKUP(D944,EXPLORACION!$A$2:$P$529,15,FALSE)</f>
        <v>4962153.9370999997</v>
      </c>
      <c r="BV944" s="135">
        <f>VLOOKUP(D944,EXPLORACION!$A$2:$P$529,16,FALSE)</f>
        <v>2172851.4748999998</v>
      </c>
    </row>
    <row r="945" spans="1:74" s="123" customFormat="1" hidden="1">
      <c r="A945" s="130" t="str">
        <f t="shared" si="208"/>
        <v>DEI28P1E3M15.5</v>
      </c>
      <c r="B945" s="130" t="str">
        <f t="shared" si="209"/>
        <v>DEI28P1E14</v>
      </c>
      <c r="C945" s="130" t="str">
        <f t="shared" si="210"/>
        <v>DEI28P1M15.5</v>
      </c>
      <c r="D945" s="130" t="str">
        <f t="shared" si="211"/>
        <v>DEI28P1</v>
      </c>
      <c r="E945" s="130" t="str">
        <f t="shared" si="212"/>
        <v>DEI28</v>
      </c>
      <c r="F945" s="111" t="s">
        <v>584</v>
      </c>
      <c r="G945" s="111">
        <v>28</v>
      </c>
      <c r="H945" s="111">
        <v>1</v>
      </c>
      <c r="I945" s="171" t="s">
        <v>8</v>
      </c>
      <c r="J945" s="111">
        <v>3</v>
      </c>
      <c r="K945" s="111">
        <v>1</v>
      </c>
      <c r="L945" s="111" t="s">
        <v>221</v>
      </c>
      <c r="M945" s="137">
        <f t="shared" si="214"/>
        <v>15</v>
      </c>
      <c r="N945" s="133">
        <f t="shared" si="215"/>
        <v>16</v>
      </c>
      <c r="O945" s="137">
        <f t="shared" si="213"/>
        <v>15.5</v>
      </c>
      <c r="P945" s="141"/>
      <c r="Q945" s="237">
        <v>5.83</v>
      </c>
      <c r="R945" s="111"/>
      <c r="S945" s="111"/>
      <c r="T945" s="111"/>
      <c r="U945" s="188"/>
      <c r="V945" s="143"/>
      <c r="W945" s="194"/>
      <c r="X945" s="143"/>
      <c r="Y945" s="143"/>
      <c r="Z945" s="143"/>
      <c r="AA945" s="143"/>
      <c r="AB945" s="143"/>
      <c r="AC945" s="143"/>
      <c r="AD945" s="143"/>
      <c r="AE945" s="143"/>
      <c r="AF945" s="143"/>
      <c r="AG945" s="143"/>
      <c r="AH945" s="143"/>
      <c r="AI945" s="143"/>
      <c r="AJ945" s="143"/>
      <c r="AK945" s="143"/>
      <c r="AL945" s="143"/>
      <c r="AM945" s="143"/>
      <c r="AN945" s="143"/>
      <c r="AO945" s="143"/>
      <c r="AP945" s="194"/>
      <c r="AQ945" s="188"/>
      <c r="AR945" s="188"/>
      <c r="AS945" s="143"/>
      <c r="AT945" s="143"/>
      <c r="AU945" s="143"/>
      <c r="AV945" s="143"/>
      <c r="AW945" s="188"/>
      <c r="AX945" s="111"/>
      <c r="AY945" s="194"/>
      <c r="AZ945" s="143"/>
      <c r="BA945" s="143"/>
      <c r="BB945" s="143"/>
      <c r="BC945" s="143"/>
      <c r="BD945" s="143"/>
      <c r="BE945" s="194"/>
      <c r="BF945" s="143"/>
      <c r="BG945" s="143"/>
      <c r="BH945" s="143"/>
      <c r="BI945" s="111"/>
      <c r="BJ945" s="143"/>
      <c r="BK945" s="143"/>
      <c r="BL945" s="143"/>
      <c r="BM945" s="143"/>
      <c r="BN945" s="143"/>
      <c r="BO945" s="143"/>
      <c r="BP945" s="143"/>
      <c r="BQ945" s="143"/>
      <c r="BR945" s="143"/>
      <c r="BS945" s="143"/>
      <c r="BT945" s="143"/>
      <c r="BU945" s="135">
        <f>VLOOKUP(D945,EXPLORACION!$A$2:$P$529,15,FALSE)</f>
        <v>4962153.9370999997</v>
      </c>
      <c r="BV945" s="135">
        <f>VLOOKUP(D945,EXPLORACION!$A$2:$P$529,16,FALSE)</f>
        <v>2172851.4748999998</v>
      </c>
    </row>
    <row r="946" spans="1:74" s="123" customFormat="1" hidden="1">
      <c r="A946" s="130" t="str">
        <f t="shared" si="208"/>
        <v>DEI28P1E3M16.5</v>
      </c>
      <c r="B946" s="130" t="str">
        <f t="shared" si="209"/>
        <v>DEI28P1E15</v>
      </c>
      <c r="C946" s="130" t="str">
        <f t="shared" si="210"/>
        <v>DEI28P1M16.5</v>
      </c>
      <c r="D946" s="130" t="str">
        <f t="shared" si="211"/>
        <v>DEI28P1</v>
      </c>
      <c r="E946" s="130" t="str">
        <f t="shared" si="212"/>
        <v>DEI28</v>
      </c>
      <c r="F946" s="111" t="s">
        <v>584</v>
      </c>
      <c r="G946" s="111">
        <v>28</v>
      </c>
      <c r="H946" s="111">
        <v>1</v>
      </c>
      <c r="I946" s="171" t="s">
        <v>8</v>
      </c>
      <c r="J946" s="111">
        <v>3</v>
      </c>
      <c r="K946" s="111">
        <v>1</v>
      </c>
      <c r="L946" s="111" t="s">
        <v>221</v>
      </c>
      <c r="M946" s="137">
        <f t="shared" si="214"/>
        <v>16</v>
      </c>
      <c r="N946" s="133">
        <f t="shared" si="215"/>
        <v>17</v>
      </c>
      <c r="O946" s="137">
        <f t="shared" si="213"/>
        <v>16.5</v>
      </c>
      <c r="P946" s="141"/>
      <c r="Q946" s="237">
        <v>19.39</v>
      </c>
      <c r="R946" s="111"/>
      <c r="S946" s="111"/>
      <c r="T946" s="111"/>
      <c r="U946" s="188"/>
      <c r="V946" s="143"/>
      <c r="W946" s="194"/>
      <c r="X946" s="143"/>
      <c r="Y946" s="143"/>
      <c r="Z946" s="143"/>
      <c r="AA946" s="143"/>
      <c r="AB946" s="143"/>
      <c r="AC946" s="143"/>
      <c r="AD946" s="143"/>
      <c r="AE946" s="143"/>
      <c r="AF946" s="143"/>
      <c r="AG946" s="143"/>
      <c r="AH946" s="143"/>
      <c r="AI946" s="143"/>
      <c r="AJ946" s="143"/>
      <c r="AK946" s="143"/>
      <c r="AL946" s="143"/>
      <c r="AM946" s="143"/>
      <c r="AN946" s="143"/>
      <c r="AO946" s="143"/>
      <c r="AP946" s="194"/>
      <c r="AQ946" s="188"/>
      <c r="AR946" s="188"/>
      <c r="AS946" s="143"/>
      <c r="AT946" s="143"/>
      <c r="AU946" s="143"/>
      <c r="AV946" s="143"/>
      <c r="AW946" s="188"/>
      <c r="AX946" s="111"/>
      <c r="AY946" s="194"/>
      <c r="AZ946" s="143"/>
      <c r="BA946" s="143"/>
      <c r="BB946" s="143"/>
      <c r="BC946" s="143"/>
      <c r="BD946" s="143"/>
      <c r="BE946" s="194"/>
      <c r="BF946" s="143"/>
      <c r="BG946" s="143"/>
      <c r="BH946" s="143"/>
      <c r="BI946" s="111"/>
      <c r="BJ946" s="143"/>
      <c r="BK946" s="143"/>
      <c r="BL946" s="143"/>
      <c r="BM946" s="143"/>
      <c r="BN946" s="143"/>
      <c r="BO946" s="143"/>
      <c r="BP946" s="143"/>
      <c r="BQ946" s="143"/>
      <c r="BR946" s="143"/>
      <c r="BS946" s="143"/>
      <c r="BT946" s="143"/>
      <c r="BU946" s="135">
        <f>VLOOKUP(D946,EXPLORACION!$A$2:$P$529,15,FALSE)</f>
        <v>4962153.9370999997</v>
      </c>
      <c r="BV946" s="135">
        <f>VLOOKUP(D946,EXPLORACION!$A$2:$P$529,16,FALSE)</f>
        <v>2172851.4748999998</v>
      </c>
    </row>
    <row r="947" spans="1:74" s="123" customFormat="1" hidden="1">
      <c r="A947" s="130" t="str">
        <f t="shared" si="208"/>
        <v>DEI28P1E4M17.75</v>
      </c>
      <c r="B947" s="130" t="str">
        <f t="shared" si="209"/>
        <v>DEI28P1E16</v>
      </c>
      <c r="C947" s="130" t="str">
        <f t="shared" si="210"/>
        <v>DEI28P1M17.75</v>
      </c>
      <c r="D947" s="130" t="str">
        <f t="shared" si="211"/>
        <v>DEI28P1</v>
      </c>
      <c r="E947" s="130" t="str">
        <f t="shared" si="212"/>
        <v>DEI28</v>
      </c>
      <c r="F947" s="111" t="s">
        <v>584</v>
      </c>
      <c r="G947" s="111">
        <v>28</v>
      </c>
      <c r="H947" s="111">
        <v>1</v>
      </c>
      <c r="I947" s="171" t="s">
        <v>8</v>
      </c>
      <c r="J947" s="111">
        <v>4</v>
      </c>
      <c r="K947" s="111">
        <v>1</v>
      </c>
      <c r="L947" s="111" t="s">
        <v>221</v>
      </c>
      <c r="M947" s="137">
        <f t="shared" si="214"/>
        <v>17</v>
      </c>
      <c r="N947" s="133">
        <v>18.5</v>
      </c>
      <c r="O947" s="137">
        <f t="shared" si="213"/>
        <v>17.75</v>
      </c>
      <c r="P947" s="141" t="s">
        <v>12</v>
      </c>
      <c r="Q947" s="237">
        <v>23.21</v>
      </c>
      <c r="R947" s="111">
        <v>56.26</v>
      </c>
      <c r="S947" s="111">
        <v>26.07</v>
      </c>
      <c r="T947" s="111">
        <v>30.19</v>
      </c>
      <c r="U947" s="188">
        <v>2.09</v>
      </c>
      <c r="V947" s="143">
        <v>1.69</v>
      </c>
      <c r="W947" s="194"/>
      <c r="X947" s="143"/>
      <c r="Y947" s="143"/>
      <c r="Z947" s="143"/>
      <c r="AA947" s="143"/>
      <c r="AB947" s="143"/>
      <c r="AC947" s="143"/>
      <c r="AD947" s="143"/>
      <c r="AE947" s="143"/>
      <c r="AF947" s="143"/>
      <c r="AG947" s="143"/>
      <c r="AH947" s="143"/>
      <c r="AI947" s="143"/>
      <c r="AJ947" s="143"/>
      <c r="AK947" s="143"/>
      <c r="AL947" s="143"/>
      <c r="AM947" s="143"/>
      <c r="AN947" s="143"/>
      <c r="AO947" s="143"/>
      <c r="AP947" s="194"/>
      <c r="AQ947" s="188"/>
      <c r="AR947" s="188"/>
      <c r="AS947" s="143"/>
      <c r="AT947" s="143"/>
      <c r="AU947" s="143"/>
      <c r="AV947" s="143"/>
      <c r="AW947" s="188">
        <v>2.09</v>
      </c>
      <c r="AX947" s="111">
        <v>16.57</v>
      </c>
      <c r="AY947" s="194"/>
      <c r="AZ947" s="143"/>
      <c r="BA947" s="143"/>
      <c r="BB947" s="143"/>
      <c r="BC947" s="143"/>
      <c r="BD947" s="143"/>
      <c r="BE947" s="194"/>
      <c r="BF947" s="143"/>
      <c r="BG947" s="143"/>
      <c r="BH947" s="143"/>
      <c r="BI947" s="111"/>
      <c r="BJ947" s="143"/>
      <c r="BK947" s="143"/>
      <c r="BL947" s="143"/>
      <c r="BM947" s="143"/>
      <c r="BN947" s="143"/>
      <c r="BO947" s="143"/>
      <c r="BP947" s="143"/>
      <c r="BQ947" s="143"/>
      <c r="BR947" s="143"/>
      <c r="BS947" s="143"/>
      <c r="BT947" s="143"/>
      <c r="BU947" s="135">
        <f>VLOOKUP(D947,EXPLORACION!$A$2:$P$529,15,FALSE)</f>
        <v>4962153.9370999997</v>
      </c>
      <c r="BV947" s="135">
        <f>VLOOKUP(D947,EXPLORACION!$A$2:$P$529,16,FALSE)</f>
        <v>2172851.4748999998</v>
      </c>
    </row>
    <row r="948" spans="1:74" s="123" customFormat="1" hidden="1">
      <c r="A948" s="130" t="str">
        <f t="shared" si="208"/>
        <v>DEI28P1E4M18.75</v>
      </c>
      <c r="B948" s="130" t="str">
        <f t="shared" si="209"/>
        <v>DEI28P1E17</v>
      </c>
      <c r="C948" s="130" t="str">
        <f t="shared" si="210"/>
        <v>DEI28P1M18.75</v>
      </c>
      <c r="D948" s="130" t="str">
        <f t="shared" si="211"/>
        <v>DEI28P1</v>
      </c>
      <c r="E948" s="130" t="str">
        <f t="shared" si="212"/>
        <v>DEI28</v>
      </c>
      <c r="F948" s="111" t="s">
        <v>584</v>
      </c>
      <c r="G948" s="111">
        <v>28</v>
      </c>
      <c r="H948" s="111">
        <v>1</v>
      </c>
      <c r="I948" s="171" t="s">
        <v>8</v>
      </c>
      <c r="J948" s="111">
        <v>4</v>
      </c>
      <c r="K948" s="111">
        <v>1</v>
      </c>
      <c r="L948" s="111" t="s">
        <v>221</v>
      </c>
      <c r="M948" s="137">
        <f t="shared" si="214"/>
        <v>18.5</v>
      </c>
      <c r="N948" s="133">
        <v>19</v>
      </c>
      <c r="O948" s="137">
        <f t="shared" si="213"/>
        <v>18.75</v>
      </c>
      <c r="P948" s="141"/>
      <c r="Q948" s="237">
        <v>24.5</v>
      </c>
      <c r="R948" s="111"/>
      <c r="S948" s="111"/>
      <c r="T948" s="111"/>
      <c r="U948" s="188">
        <v>2.13</v>
      </c>
      <c r="V948" s="143">
        <v>1.71</v>
      </c>
      <c r="W948" s="194"/>
      <c r="X948" s="143"/>
      <c r="Y948" s="143"/>
      <c r="Z948" s="143"/>
      <c r="AA948" s="143"/>
      <c r="AB948" s="143"/>
      <c r="AC948" s="143"/>
      <c r="AD948" s="143"/>
      <c r="AE948" s="143"/>
      <c r="AF948" s="143"/>
      <c r="AG948" s="143"/>
      <c r="AH948" s="143"/>
      <c r="AI948" s="143"/>
      <c r="AJ948" s="143"/>
      <c r="AK948" s="143"/>
      <c r="AL948" s="143"/>
      <c r="AM948" s="143"/>
      <c r="AN948" s="143"/>
      <c r="AO948" s="143"/>
      <c r="AP948" s="194"/>
      <c r="AQ948" s="188"/>
      <c r="AR948" s="188"/>
      <c r="AS948" s="143"/>
      <c r="AT948" s="143"/>
      <c r="AU948" s="143"/>
      <c r="AV948" s="143"/>
      <c r="AW948" s="188">
        <v>2.13</v>
      </c>
      <c r="AX948" s="111">
        <v>19.78</v>
      </c>
      <c r="AY948" s="194"/>
      <c r="AZ948" s="143"/>
      <c r="BA948" s="143"/>
      <c r="BB948" s="143"/>
      <c r="BC948" s="143"/>
      <c r="BD948" s="143"/>
      <c r="BE948" s="194"/>
      <c r="BF948" s="143"/>
      <c r="BG948" s="143"/>
      <c r="BH948" s="143"/>
      <c r="BI948" s="111"/>
      <c r="BJ948" s="143"/>
      <c r="BK948" s="143"/>
      <c r="BL948" s="143"/>
      <c r="BM948" s="143"/>
      <c r="BN948" s="143"/>
      <c r="BO948" s="143"/>
      <c r="BP948" s="143"/>
      <c r="BQ948" s="143"/>
      <c r="BR948" s="143"/>
      <c r="BS948" s="143"/>
      <c r="BT948" s="143"/>
      <c r="BU948" s="135">
        <f>VLOOKUP(D948,EXPLORACION!$A$2:$P$529,15,FALSE)</f>
        <v>4962153.9370999997</v>
      </c>
      <c r="BV948" s="135">
        <f>VLOOKUP(D948,EXPLORACION!$A$2:$P$529,16,FALSE)</f>
        <v>2172851.4748999998</v>
      </c>
    </row>
    <row r="949" spans="1:74" s="123" customFormat="1" hidden="1">
      <c r="A949" s="130" t="str">
        <f t="shared" si="208"/>
        <v>DEI28P1E5M19.25</v>
      </c>
      <c r="B949" s="130" t="str">
        <f t="shared" si="209"/>
        <v>DEI28P1E18.5</v>
      </c>
      <c r="C949" s="130" t="str">
        <f t="shared" si="210"/>
        <v>DEI28P1M19.25</v>
      </c>
      <c r="D949" s="130" t="str">
        <f t="shared" si="211"/>
        <v>DEI28P1</v>
      </c>
      <c r="E949" s="130" t="str">
        <f t="shared" si="212"/>
        <v>DEI28</v>
      </c>
      <c r="F949" s="111" t="s">
        <v>584</v>
      </c>
      <c r="G949" s="111">
        <v>28</v>
      </c>
      <c r="H949" s="111">
        <v>1</v>
      </c>
      <c r="I949" s="171" t="s">
        <v>8</v>
      </c>
      <c r="J949" s="111">
        <v>5</v>
      </c>
      <c r="K949" s="111">
        <v>1</v>
      </c>
      <c r="L949" s="111" t="s">
        <v>221</v>
      </c>
      <c r="M949" s="137">
        <f t="shared" si="214"/>
        <v>19</v>
      </c>
      <c r="N949" s="133">
        <v>19.5</v>
      </c>
      <c r="O949" s="137">
        <f t="shared" si="213"/>
        <v>19.25</v>
      </c>
      <c r="P949" s="141" t="s">
        <v>12</v>
      </c>
      <c r="Q949" s="237">
        <v>30.79</v>
      </c>
      <c r="R949" s="111">
        <v>52.98</v>
      </c>
      <c r="S949" s="111">
        <v>25.97</v>
      </c>
      <c r="T949" s="111">
        <v>27.1</v>
      </c>
      <c r="U949" s="188">
        <v>2.0299999999999998</v>
      </c>
      <c r="V949" s="143">
        <v>1.55</v>
      </c>
      <c r="W949" s="194"/>
      <c r="X949" s="143"/>
      <c r="Y949" s="143"/>
      <c r="Z949" s="143"/>
      <c r="AA949" s="143"/>
      <c r="AB949" s="143"/>
      <c r="AC949" s="143"/>
      <c r="AD949" s="143"/>
      <c r="AE949" s="143"/>
      <c r="AF949" s="143"/>
      <c r="AG949" s="143"/>
      <c r="AH949" s="143"/>
      <c r="AI949" s="143"/>
      <c r="AJ949" s="143"/>
      <c r="AK949" s="143"/>
      <c r="AL949" s="143"/>
      <c r="AM949" s="143"/>
      <c r="AN949" s="143"/>
      <c r="AO949" s="143"/>
      <c r="AP949" s="194"/>
      <c r="AQ949" s="188"/>
      <c r="AR949" s="188"/>
      <c r="AS949" s="143"/>
      <c r="AT949" s="143"/>
      <c r="AU949" s="143"/>
      <c r="AV949" s="143"/>
      <c r="AW949" s="188">
        <v>2.0299999999999998</v>
      </c>
      <c r="AX949" s="111">
        <v>22.17</v>
      </c>
      <c r="AY949" s="194"/>
      <c r="AZ949" s="143"/>
      <c r="BA949" s="143"/>
      <c r="BB949" s="143"/>
      <c r="BC949" s="143"/>
      <c r="BD949" s="143"/>
      <c r="BE949" s="194"/>
      <c r="BF949" s="143"/>
      <c r="BG949" s="143"/>
      <c r="BH949" s="143"/>
      <c r="BI949" s="111"/>
      <c r="BJ949" s="143"/>
      <c r="BK949" s="143"/>
      <c r="BL949" s="143"/>
      <c r="BM949" s="143"/>
      <c r="BN949" s="143"/>
      <c r="BO949" s="143"/>
      <c r="BP949" s="143"/>
      <c r="BQ949" s="143"/>
      <c r="BR949" s="143"/>
      <c r="BS949" s="143"/>
      <c r="BT949" s="143"/>
      <c r="BU949" s="135">
        <f>VLOOKUP(D949,EXPLORACION!$A$2:$P$529,15,FALSE)</f>
        <v>4962153.9370999997</v>
      </c>
      <c r="BV949" s="135">
        <f>VLOOKUP(D949,EXPLORACION!$A$2:$P$529,16,FALSE)</f>
        <v>2172851.4748999998</v>
      </c>
    </row>
    <row r="950" spans="1:74" s="123" customFormat="1" hidden="1">
      <c r="A950" s="130" t="str">
        <f t="shared" si="208"/>
        <v>DEI28P1E5M20.25</v>
      </c>
      <c r="B950" s="130" t="str">
        <f t="shared" si="209"/>
        <v>DEI28P1E19</v>
      </c>
      <c r="C950" s="130" t="str">
        <f t="shared" si="210"/>
        <v>DEI28P1M20.25</v>
      </c>
      <c r="D950" s="130" t="str">
        <f t="shared" si="211"/>
        <v>DEI28P1</v>
      </c>
      <c r="E950" s="130" t="str">
        <f t="shared" si="212"/>
        <v>DEI28</v>
      </c>
      <c r="F950" s="111" t="s">
        <v>584</v>
      </c>
      <c r="G950" s="111">
        <v>28</v>
      </c>
      <c r="H950" s="111">
        <v>1</v>
      </c>
      <c r="I950" s="171" t="s">
        <v>8</v>
      </c>
      <c r="J950" s="111">
        <v>5</v>
      </c>
      <c r="K950" s="111">
        <v>1</v>
      </c>
      <c r="L950" s="111" t="s">
        <v>221</v>
      </c>
      <c r="M950" s="137">
        <f t="shared" si="214"/>
        <v>19.5</v>
      </c>
      <c r="N950" s="133">
        <v>21</v>
      </c>
      <c r="O950" s="137">
        <f t="shared" si="213"/>
        <v>20.25</v>
      </c>
      <c r="P950" s="141"/>
      <c r="Q950" s="237">
        <v>20.32</v>
      </c>
      <c r="R950" s="111"/>
      <c r="S950" s="111"/>
      <c r="T950" s="111"/>
      <c r="U950" s="188">
        <v>2.13</v>
      </c>
      <c r="V950" s="143">
        <v>1.77</v>
      </c>
      <c r="W950" s="194"/>
      <c r="X950" s="143"/>
      <c r="Y950" s="143"/>
      <c r="Z950" s="143"/>
      <c r="AA950" s="143"/>
      <c r="AB950" s="143"/>
      <c r="AC950" s="143"/>
      <c r="AD950" s="143"/>
      <c r="AE950" s="143"/>
      <c r="AF950" s="143"/>
      <c r="AG950" s="143"/>
      <c r="AH950" s="143"/>
      <c r="AI950" s="143"/>
      <c r="AJ950" s="143"/>
      <c r="AK950" s="143"/>
      <c r="AL950" s="143"/>
      <c r="AM950" s="143"/>
      <c r="AN950" s="143"/>
      <c r="AO950" s="143"/>
      <c r="AP950" s="194"/>
      <c r="AQ950" s="188"/>
      <c r="AR950" s="188"/>
      <c r="AS950" s="143"/>
      <c r="AT950" s="143"/>
      <c r="AU950" s="143"/>
      <c r="AV950" s="143"/>
      <c r="AW950" s="188">
        <v>2.13</v>
      </c>
      <c r="AX950" s="111">
        <v>26.06</v>
      </c>
      <c r="AY950" s="194"/>
      <c r="AZ950" s="143"/>
      <c r="BA950" s="143"/>
      <c r="BB950" s="143"/>
      <c r="BC950" s="143"/>
      <c r="BD950" s="143"/>
      <c r="BE950" s="194"/>
      <c r="BF950" s="143"/>
      <c r="BG950" s="143"/>
      <c r="BH950" s="143"/>
      <c r="BI950" s="111"/>
      <c r="BJ950" s="143"/>
      <c r="BK950" s="143"/>
      <c r="BL950" s="143"/>
      <c r="BM950" s="143"/>
      <c r="BN950" s="143"/>
      <c r="BO950" s="143"/>
      <c r="BP950" s="143"/>
      <c r="BQ950" s="143"/>
      <c r="BR950" s="143"/>
      <c r="BS950" s="143"/>
      <c r="BT950" s="143"/>
      <c r="BU950" s="135">
        <f>VLOOKUP(D950,EXPLORACION!$A$2:$P$529,15,FALSE)</f>
        <v>4962153.9370999997</v>
      </c>
      <c r="BV950" s="135">
        <f>VLOOKUP(D950,EXPLORACION!$A$2:$P$529,16,FALSE)</f>
        <v>2172851.4748999998</v>
      </c>
    </row>
    <row r="951" spans="1:74" s="123" customFormat="1" hidden="1">
      <c r="A951" s="130" t="str">
        <f t="shared" si="208"/>
        <v>DEI28P1E5M21.5</v>
      </c>
      <c r="B951" s="130" t="str">
        <f t="shared" si="209"/>
        <v>DEI28P1E19.5</v>
      </c>
      <c r="C951" s="130" t="str">
        <f t="shared" si="210"/>
        <v>DEI28P1M21.5</v>
      </c>
      <c r="D951" s="130" t="str">
        <f t="shared" si="211"/>
        <v>DEI28P1</v>
      </c>
      <c r="E951" s="130" t="str">
        <f t="shared" si="212"/>
        <v>DEI28</v>
      </c>
      <c r="F951" s="111" t="s">
        <v>584</v>
      </c>
      <c r="G951" s="111">
        <v>28</v>
      </c>
      <c r="H951" s="111">
        <v>1</v>
      </c>
      <c r="I951" s="171" t="s">
        <v>8</v>
      </c>
      <c r="J951" s="111">
        <v>5</v>
      </c>
      <c r="K951" s="111">
        <v>1</v>
      </c>
      <c r="L951" s="111" t="s">
        <v>221</v>
      </c>
      <c r="M951" s="137">
        <f t="shared" si="214"/>
        <v>21</v>
      </c>
      <c r="N951" s="133">
        <v>22</v>
      </c>
      <c r="O951" s="137">
        <f t="shared" si="213"/>
        <v>21.5</v>
      </c>
      <c r="P951" s="141"/>
      <c r="Q951" s="237">
        <v>20.94</v>
      </c>
      <c r="R951" s="111"/>
      <c r="S951" s="111"/>
      <c r="T951" s="111"/>
      <c r="U951" s="188">
        <v>2.2200000000000002</v>
      </c>
      <c r="V951" s="143">
        <v>1.84</v>
      </c>
      <c r="W951" s="194"/>
      <c r="X951" s="143"/>
      <c r="Y951" s="143"/>
      <c r="Z951" s="143"/>
      <c r="AA951" s="143"/>
      <c r="AB951" s="143"/>
      <c r="AC951" s="143"/>
      <c r="AD951" s="143"/>
      <c r="AE951" s="143"/>
      <c r="AF951" s="143"/>
      <c r="AG951" s="143"/>
      <c r="AH951" s="143"/>
      <c r="AI951" s="143"/>
      <c r="AJ951" s="143"/>
      <c r="AK951" s="143"/>
      <c r="AL951" s="143"/>
      <c r="AM951" s="143"/>
      <c r="AN951" s="143"/>
      <c r="AO951" s="143">
        <v>56.14</v>
      </c>
      <c r="AP951" s="194"/>
      <c r="AQ951" s="188"/>
      <c r="AR951" s="188"/>
      <c r="AS951" s="143"/>
      <c r="AT951" s="143"/>
      <c r="AU951" s="143"/>
      <c r="AV951" s="143"/>
      <c r="AW951" s="188">
        <v>2.2200000000000002</v>
      </c>
      <c r="AX951" s="111">
        <v>34.04</v>
      </c>
      <c r="AY951" s="194"/>
      <c r="AZ951" s="143"/>
      <c r="BA951" s="143"/>
      <c r="BB951" s="143"/>
      <c r="BC951" s="143"/>
      <c r="BD951" s="143"/>
      <c r="BE951" s="194"/>
      <c r="BF951" s="143"/>
      <c r="BG951" s="143"/>
      <c r="BH951" s="143"/>
      <c r="BI951" s="111"/>
      <c r="BJ951" s="143"/>
      <c r="BK951" s="143"/>
      <c r="BL951" s="143"/>
      <c r="BM951" s="143"/>
      <c r="BN951" s="143"/>
      <c r="BO951" s="143"/>
      <c r="BP951" s="143"/>
      <c r="BQ951" s="143"/>
      <c r="BR951" s="143"/>
      <c r="BS951" s="143"/>
      <c r="BT951" s="143"/>
      <c r="BU951" s="135">
        <f>VLOOKUP(D951,EXPLORACION!$A$2:$P$529,15,FALSE)</f>
        <v>4962153.9370999997</v>
      </c>
      <c r="BV951" s="135">
        <f>VLOOKUP(D951,EXPLORACION!$A$2:$P$529,16,FALSE)</f>
        <v>2172851.4748999998</v>
      </c>
    </row>
    <row r="952" spans="1:74" s="123" customFormat="1" hidden="1">
      <c r="A952" s="130" t="str">
        <f t="shared" si="208"/>
        <v>DEI28P1E5M22.25</v>
      </c>
      <c r="B952" s="130" t="str">
        <f t="shared" si="209"/>
        <v>DEI28P1E21</v>
      </c>
      <c r="C952" s="130" t="str">
        <f t="shared" si="210"/>
        <v>DEI28P1M22.25</v>
      </c>
      <c r="D952" s="130" t="str">
        <f t="shared" si="211"/>
        <v>DEI28P1</v>
      </c>
      <c r="E952" s="130" t="str">
        <f t="shared" si="212"/>
        <v>DEI28</v>
      </c>
      <c r="F952" s="111" t="s">
        <v>584</v>
      </c>
      <c r="G952" s="111">
        <v>28</v>
      </c>
      <c r="H952" s="111">
        <v>1</v>
      </c>
      <c r="I952" s="171" t="s">
        <v>8</v>
      </c>
      <c r="J952" s="111">
        <v>5</v>
      </c>
      <c r="K952" s="111">
        <v>1</v>
      </c>
      <c r="L952" s="111" t="s">
        <v>221</v>
      </c>
      <c r="M952" s="137">
        <f t="shared" si="214"/>
        <v>22</v>
      </c>
      <c r="N952" s="133">
        <v>22.5</v>
      </c>
      <c r="O952" s="137">
        <f t="shared" si="213"/>
        <v>22.25</v>
      </c>
      <c r="P952" s="141"/>
      <c r="Q952" s="237">
        <v>15.94</v>
      </c>
      <c r="R952" s="111"/>
      <c r="S952" s="111"/>
      <c r="T952" s="111"/>
      <c r="U952" s="188">
        <v>2.2000000000000002</v>
      </c>
      <c r="V952" s="143">
        <v>1.89</v>
      </c>
      <c r="W952" s="194"/>
      <c r="X952" s="143"/>
      <c r="Y952" s="143"/>
      <c r="Z952" s="143"/>
      <c r="AA952" s="143"/>
      <c r="AB952" s="143"/>
      <c r="AC952" s="143"/>
      <c r="AD952" s="143"/>
      <c r="AE952" s="143"/>
      <c r="AF952" s="143"/>
      <c r="AG952" s="143"/>
      <c r="AH952" s="143"/>
      <c r="AI952" s="143"/>
      <c r="AJ952" s="143"/>
      <c r="AK952" s="143"/>
      <c r="AL952" s="143"/>
      <c r="AM952" s="143"/>
      <c r="AN952" s="143"/>
      <c r="AO952" s="143"/>
      <c r="AP952" s="194"/>
      <c r="AQ952" s="188"/>
      <c r="AR952" s="188"/>
      <c r="AS952" s="143"/>
      <c r="AT952" s="143"/>
      <c r="AU952" s="143"/>
      <c r="AV952" s="143"/>
      <c r="AW952" s="188">
        <v>2.19</v>
      </c>
      <c r="AX952" s="111">
        <v>34.270000000000003</v>
      </c>
      <c r="AY952" s="194"/>
      <c r="AZ952" s="143"/>
      <c r="BA952" s="143"/>
      <c r="BB952" s="143"/>
      <c r="BC952" s="143"/>
      <c r="BD952" s="143"/>
      <c r="BE952" s="194"/>
      <c r="BF952" s="143"/>
      <c r="BG952" s="143"/>
      <c r="BH952" s="143"/>
      <c r="BI952" s="111"/>
      <c r="BJ952" s="143"/>
      <c r="BK952" s="143"/>
      <c r="BL952" s="143"/>
      <c r="BM952" s="143"/>
      <c r="BN952" s="143"/>
      <c r="BO952" s="143"/>
      <c r="BP952" s="143"/>
      <c r="BQ952" s="143"/>
      <c r="BR952" s="143"/>
      <c r="BS952" s="143"/>
      <c r="BT952" s="143"/>
      <c r="BU952" s="135">
        <f>VLOOKUP(D952,EXPLORACION!$A$2:$P$529,15,FALSE)</f>
        <v>4962153.9370999997</v>
      </c>
      <c r="BV952" s="135">
        <f>VLOOKUP(D952,EXPLORACION!$A$2:$P$529,16,FALSE)</f>
        <v>2172851.4748999998</v>
      </c>
    </row>
    <row r="953" spans="1:74" s="123" customFormat="1" hidden="1">
      <c r="A953" s="130" t="str">
        <f t="shared" si="208"/>
        <v>DEI28P1E5M23</v>
      </c>
      <c r="B953" s="130" t="str">
        <f t="shared" si="209"/>
        <v>DEI28P1E22</v>
      </c>
      <c r="C953" s="130" t="str">
        <f t="shared" si="210"/>
        <v>DEI28P1M23</v>
      </c>
      <c r="D953" s="130" t="str">
        <f t="shared" si="211"/>
        <v>DEI28P1</v>
      </c>
      <c r="E953" s="130" t="str">
        <f t="shared" si="212"/>
        <v>DEI28</v>
      </c>
      <c r="F953" s="111" t="s">
        <v>584</v>
      </c>
      <c r="G953" s="111">
        <v>28</v>
      </c>
      <c r="H953" s="111">
        <v>1</v>
      </c>
      <c r="I953" s="171" t="s">
        <v>8</v>
      </c>
      <c r="J953" s="111">
        <v>5</v>
      </c>
      <c r="K953" s="111">
        <v>1</v>
      </c>
      <c r="L953" s="111" t="s">
        <v>221</v>
      </c>
      <c r="M953" s="137">
        <f t="shared" si="214"/>
        <v>22.5</v>
      </c>
      <c r="N953" s="133">
        <v>23.5</v>
      </c>
      <c r="O953" s="137">
        <f t="shared" si="213"/>
        <v>23</v>
      </c>
      <c r="P953" s="141"/>
      <c r="Q953" s="237">
        <v>17.09</v>
      </c>
      <c r="R953" s="111"/>
      <c r="S953" s="111"/>
      <c r="T953" s="111"/>
      <c r="U953" s="188">
        <v>2.12</v>
      </c>
      <c r="V953" s="143">
        <v>1.81</v>
      </c>
      <c r="W953" s="194"/>
      <c r="X953" s="143"/>
      <c r="Y953" s="143"/>
      <c r="Z953" s="143"/>
      <c r="AA953" s="143"/>
      <c r="AB953" s="143"/>
      <c r="AC953" s="143"/>
      <c r="AD953" s="143"/>
      <c r="AE953" s="143"/>
      <c r="AF953" s="143"/>
      <c r="AG953" s="143"/>
      <c r="AH953" s="143"/>
      <c r="AI953" s="143"/>
      <c r="AJ953" s="143"/>
      <c r="AK953" s="143"/>
      <c r="AL953" s="143"/>
      <c r="AM953" s="143"/>
      <c r="AN953" s="143"/>
      <c r="AO953" s="143"/>
      <c r="AP953" s="194"/>
      <c r="AQ953" s="188"/>
      <c r="AR953" s="188"/>
      <c r="AS953" s="143"/>
      <c r="AT953" s="143"/>
      <c r="AU953" s="143"/>
      <c r="AV953" s="143"/>
      <c r="AW953" s="188">
        <v>2.12</v>
      </c>
      <c r="AX953" s="111"/>
      <c r="AY953" s="194"/>
      <c r="AZ953" s="143"/>
      <c r="BA953" s="143"/>
      <c r="BB953" s="143"/>
      <c r="BC953" s="143"/>
      <c r="BD953" s="143"/>
      <c r="BE953" s="194"/>
      <c r="BF953" s="143"/>
      <c r="BG953" s="143"/>
      <c r="BH953" s="143"/>
      <c r="BI953" s="111"/>
      <c r="BJ953" s="143"/>
      <c r="BK953" s="143"/>
      <c r="BL953" s="143"/>
      <c r="BM953" s="143"/>
      <c r="BN953" s="143"/>
      <c r="BO953" s="143"/>
      <c r="BP953" s="143"/>
      <c r="BQ953" s="143"/>
      <c r="BR953" s="143"/>
      <c r="BS953" s="143"/>
      <c r="BT953" s="143"/>
      <c r="BU953" s="135">
        <f>VLOOKUP(D953,EXPLORACION!$A$2:$P$529,15,FALSE)</f>
        <v>4962153.9370999997</v>
      </c>
      <c r="BV953" s="135">
        <f>VLOOKUP(D953,EXPLORACION!$A$2:$P$529,16,FALSE)</f>
        <v>2172851.4748999998</v>
      </c>
    </row>
    <row r="954" spans="1:74" s="123" customFormat="1" hidden="1">
      <c r="A954" s="130" t="str">
        <f t="shared" si="208"/>
        <v>DEI28P1E5M23.75</v>
      </c>
      <c r="B954" s="130" t="str">
        <f t="shared" si="209"/>
        <v>DEI28P1E22.5</v>
      </c>
      <c r="C954" s="130" t="str">
        <f t="shared" si="210"/>
        <v>DEI28P1M23.75</v>
      </c>
      <c r="D954" s="130" t="str">
        <f t="shared" si="211"/>
        <v>DEI28P1</v>
      </c>
      <c r="E954" s="130" t="str">
        <f t="shared" si="212"/>
        <v>DEI28</v>
      </c>
      <c r="F954" s="111" t="s">
        <v>584</v>
      </c>
      <c r="G954" s="111">
        <v>28</v>
      </c>
      <c r="H954" s="111">
        <v>1</v>
      </c>
      <c r="I954" s="171" t="s">
        <v>8</v>
      </c>
      <c r="J954" s="111">
        <v>5</v>
      </c>
      <c r="K954" s="111">
        <v>1</v>
      </c>
      <c r="L954" s="111" t="s">
        <v>221</v>
      </c>
      <c r="M954" s="137">
        <f t="shared" si="214"/>
        <v>23.5</v>
      </c>
      <c r="N954" s="133">
        <v>24</v>
      </c>
      <c r="O954" s="137">
        <f t="shared" si="213"/>
        <v>23.75</v>
      </c>
      <c r="P954" s="141" t="s">
        <v>284</v>
      </c>
      <c r="Q954" s="237">
        <v>15.64</v>
      </c>
      <c r="R954" s="111"/>
      <c r="S954" s="111"/>
      <c r="T954" s="111"/>
      <c r="U954" s="188"/>
      <c r="V954" s="143"/>
      <c r="W954" s="194"/>
      <c r="X954" s="143"/>
      <c r="Y954" s="143"/>
      <c r="Z954" s="143"/>
      <c r="AA954" s="143"/>
      <c r="AB954" s="143"/>
      <c r="AC954" s="143"/>
      <c r="AD954" s="143"/>
      <c r="AE954" s="143"/>
      <c r="AF954" s="143"/>
      <c r="AG954" s="143"/>
      <c r="AH954" s="143"/>
      <c r="AI954" s="143"/>
      <c r="AJ954" s="143"/>
      <c r="AK954" s="143"/>
      <c r="AL954" s="143"/>
      <c r="AM954" s="143"/>
      <c r="AN954" s="143"/>
      <c r="AO954" s="143">
        <v>75.3</v>
      </c>
      <c r="AP954" s="194"/>
      <c r="AQ954" s="188"/>
      <c r="AR954" s="188"/>
      <c r="AS954" s="143"/>
      <c r="AT954" s="143"/>
      <c r="AU954" s="143"/>
      <c r="AV954" s="143"/>
      <c r="AW954" s="188"/>
      <c r="AX954" s="111"/>
      <c r="AY954" s="194"/>
      <c r="AZ954" s="143"/>
      <c r="BA954" s="143"/>
      <c r="BB954" s="143"/>
      <c r="BC954" s="143"/>
      <c r="BD954" s="143"/>
      <c r="BE954" s="194"/>
      <c r="BF954" s="143"/>
      <c r="BG954" s="143"/>
      <c r="BH954" s="143"/>
      <c r="BI954" s="111"/>
      <c r="BJ954" s="143"/>
      <c r="BK954" s="143"/>
      <c r="BL954" s="143"/>
      <c r="BM954" s="143"/>
      <c r="BN954" s="143"/>
      <c r="BO954" s="143"/>
      <c r="BP954" s="143"/>
      <c r="BQ954" s="143"/>
      <c r="BR954" s="143"/>
      <c r="BS954" s="143"/>
      <c r="BT954" s="143"/>
      <c r="BU954" s="135">
        <f>VLOOKUP(D954,EXPLORACION!$A$2:$P$529,15,FALSE)</f>
        <v>4962153.9370999997</v>
      </c>
      <c r="BV954" s="135">
        <f>VLOOKUP(D954,EXPLORACION!$A$2:$P$529,16,FALSE)</f>
        <v>2172851.4748999998</v>
      </c>
    </row>
    <row r="955" spans="1:74" s="123" customFormat="1" hidden="1">
      <c r="A955" s="130" t="str">
        <f>CONCATENATE(F955,G955,I955,H955,"E",J955,"M",O955)</f>
        <v>DEI28P1E5M24.5</v>
      </c>
      <c r="B955" s="130" t="str">
        <f>CONCATENATE(F955,G955,I955,H955,"E",M954)</f>
        <v>DEI28P1E23.5</v>
      </c>
      <c r="C955" s="130" t="str">
        <f>CONCATENATE(F955,G955,I955,H955,"M",O955)</f>
        <v>DEI28P1M24.5</v>
      </c>
      <c r="D955" s="130" t="str">
        <f>CONCATENATE(F955,G955,I955,H955)</f>
        <v>DEI28P1</v>
      </c>
      <c r="E955" s="130" t="str">
        <f>CONCATENATE(F955,G955)</f>
        <v>DEI28</v>
      </c>
      <c r="F955" s="111" t="s">
        <v>584</v>
      </c>
      <c r="G955" s="111">
        <v>28</v>
      </c>
      <c r="H955" s="111">
        <v>1</v>
      </c>
      <c r="I955" s="171" t="s">
        <v>8</v>
      </c>
      <c r="J955" s="111">
        <v>5</v>
      </c>
      <c r="K955" s="111">
        <v>1</v>
      </c>
      <c r="L955" s="111" t="s">
        <v>221</v>
      </c>
      <c r="M955" s="137">
        <f t="shared" si="214"/>
        <v>24</v>
      </c>
      <c r="N955" s="133">
        <v>25</v>
      </c>
      <c r="O955" s="137">
        <f t="shared" si="213"/>
        <v>24.5</v>
      </c>
      <c r="P955" s="141"/>
      <c r="Q955" s="237">
        <v>25.06</v>
      </c>
      <c r="R955" s="111"/>
      <c r="S955" s="111"/>
      <c r="T955" s="111"/>
      <c r="U955" s="188"/>
      <c r="V955" s="143"/>
      <c r="W955" s="194"/>
      <c r="X955" s="143"/>
      <c r="Y955" s="143"/>
      <c r="Z955" s="143"/>
      <c r="AA955" s="143"/>
      <c r="AB955" s="143"/>
      <c r="AC955" s="143"/>
      <c r="AD955" s="143"/>
      <c r="AE955" s="143"/>
      <c r="AF955" s="143"/>
      <c r="AG955" s="143"/>
      <c r="AH955" s="143"/>
      <c r="AI955" s="143"/>
      <c r="AJ955" s="143"/>
      <c r="AK955" s="143"/>
      <c r="AL955" s="143"/>
      <c r="AM955" s="143"/>
      <c r="AN955" s="143"/>
      <c r="AO955" s="143">
        <v>92.1</v>
      </c>
      <c r="AP955" s="194"/>
      <c r="AQ955" s="188"/>
      <c r="AR955" s="188"/>
      <c r="AS955" s="143"/>
      <c r="AT955" s="143"/>
      <c r="AU955" s="143"/>
      <c r="AV955" s="143"/>
      <c r="AW955" s="188"/>
      <c r="AX955" s="111"/>
      <c r="AY955" s="194"/>
      <c r="AZ955" s="143"/>
      <c r="BA955" s="143"/>
      <c r="BB955" s="143"/>
      <c r="BC955" s="143"/>
      <c r="BD955" s="143"/>
      <c r="BE955" s="194"/>
      <c r="BF955" s="143"/>
      <c r="BG955" s="143"/>
      <c r="BH955" s="143"/>
      <c r="BI955" s="111"/>
      <c r="BJ955" s="143"/>
      <c r="BK955" s="143"/>
      <c r="BL955" s="143"/>
      <c r="BM955" s="143"/>
      <c r="BN955" s="143"/>
      <c r="BO955" s="143"/>
      <c r="BP955" s="143"/>
      <c r="BQ955" s="143"/>
      <c r="BR955" s="143"/>
      <c r="BS955" s="143"/>
      <c r="BT955" s="143"/>
      <c r="BU955" s="135">
        <f>VLOOKUP(D955,EXPLORACION!$A$2:$P$529,15,FALSE)</f>
        <v>4962153.9370999997</v>
      </c>
      <c r="BV955" s="135">
        <f>VLOOKUP(D955,EXPLORACION!$A$2:$P$529,16,FALSE)</f>
        <v>2172851.4748999998</v>
      </c>
    </row>
    <row r="956" spans="1:74" s="123" customFormat="1" hidden="1">
      <c r="A956" s="130" t="str">
        <f t="shared" ref="A956:A983" si="216">CONCATENATE(F956,G956,I956,H956,"E",J956,"M",O956)</f>
        <v>DEI28P2E1M0.5</v>
      </c>
      <c r="B956" s="130" t="str">
        <f t="shared" ref="B956:B983" si="217">CONCATENATE(F956,G956,I956,H956,"E",M955)</f>
        <v>DEI28P2E24</v>
      </c>
      <c r="C956" s="130" t="str">
        <f t="shared" ref="C956:C983" si="218">CONCATENATE(F956,G956,I956,H956,"M",O956)</f>
        <v>DEI28P2M0.5</v>
      </c>
      <c r="D956" s="130" t="str">
        <f t="shared" ref="D956:D983" si="219">CONCATENATE(F956,G956,I956,H956)</f>
        <v>DEI28P2</v>
      </c>
      <c r="E956" s="130" t="str">
        <f t="shared" ref="E956:E983" si="220">CONCATENATE(F956,G956)</f>
        <v>DEI28</v>
      </c>
      <c r="F956" s="111" t="s">
        <v>584</v>
      </c>
      <c r="G956" s="111">
        <v>28</v>
      </c>
      <c r="H956" s="111">
        <v>2</v>
      </c>
      <c r="I956" s="171" t="s">
        <v>8</v>
      </c>
      <c r="J956" s="111">
        <v>1</v>
      </c>
      <c r="K956" s="111">
        <v>1</v>
      </c>
      <c r="L956" s="111" t="s">
        <v>221</v>
      </c>
      <c r="M956" s="191">
        <v>0</v>
      </c>
      <c r="N956" s="192">
        <v>1</v>
      </c>
      <c r="O956" s="191">
        <f t="shared" si="213"/>
        <v>0.5</v>
      </c>
      <c r="P956" s="141"/>
      <c r="Q956" s="237">
        <v>27.74</v>
      </c>
      <c r="R956" s="111"/>
      <c r="S956" s="111"/>
      <c r="T956" s="111"/>
      <c r="U956" s="188"/>
      <c r="V956" s="143"/>
      <c r="W956" s="194"/>
      <c r="X956" s="143"/>
      <c r="Y956" s="143"/>
      <c r="Z956" s="143"/>
      <c r="AA956" s="143"/>
      <c r="AB956" s="143"/>
      <c r="AC956" s="143"/>
      <c r="AD956" s="143"/>
      <c r="AE956" s="143"/>
      <c r="AF956" s="143"/>
      <c r="AG956" s="143"/>
      <c r="AH956" s="143"/>
      <c r="AI956" s="143"/>
      <c r="AJ956" s="143"/>
      <c r="AK956" s="143"/>
      <c r="AL956" s="143"/>
      <c r="AM956" s="143"/>
      <c r="AN956" s="143"/>
      <c r="AO956" s="143">
        <v>36.08</v>
      </c>
      <c r="AP956" s="194"/>
      <c r="AQ956" s="188"/>
      <c r="AR956" s="188"/>
      <c r="AS956" s="143"/>
      <c r="AT956" s="143"/>
      <c r="AU956" s="143"/>
      <c r="AV956" s="143"/>
      <c r="AW956" s="188"/>
      <c r="AX956" s="111"/>
      <c r="AY956" s="194"/>
      <c r="AZ956" s="143"/>
      <c r="BA956" s="143"/>
      <c r="BB956" s="143"/>
      <c r="BC956" s="143"/>
      <c r="BD956" s="143"/>
      <c r="BE956" s="194"/>
      <c r="BF956" s="143"/>
      <c r="BG956" s="143"/>
      <c r="BH956" s="143"/>
      <c r="BI956" s="111"/>
      <c r="BJ956" s="143"/>
      <c r="BK956" s="143"/>
      <c r="BL956" s="143"/>
      <c r="BM956" s="143"/>
      <c r="BN956" s="143"/>
      <c r="BO956" s="143"/>
      <c r="BP956" s="143"/>
      <c r="BQ956" s="143"/>
      <c r="BR956" s="143"/>
      <c r="BS956" s="143"/>
      <c r="BT956" s="143"/>
      <c r="BU956" s="135">
        <f>VLOOKUP(D956,EXPLORACION!$A$2:$P$529,15,FALSE)</f>
        <v>4962169.0218000002</v>
      </c>
      <c r="BV956" s="135">
        <f>VLOOKUP(D956,EXPLORACION!$A$2:$P$529,16,FALSE)</f>
        <v>2172878.4769000001</v>
      </c>
    </row>
    <row r="957" spans="1:74" s="123" customFormat="1" hidden="1">
      <c r="A957" s="130" t="str">
        <f t="shared" si="216"/>
        <v>DEI28P2E1M1.5</v>
      </c>
      <c r="B957" s="130" t="str">
        <f t="shared" si="217"/>
        <v>DEI28P2E0</v>
      </c>
      <c r="C957" s="130" t="str">
        <f t="shared" si="218"/>
        <v>DEI28P2M1.5</v>
      </c>
      <c r="D957" s="130" t="str">
        <f t="shared" si="219"/>
        <v>DEI28P2</v>
      </c>
      <c r="E957" s="130" t="str">
        <f t="shared" si="220"/>
        <v>DEI28</v>
      </c>
      <c r="F957" s="111" t="s">
        <v>584</v>
      </c>
      <c r="G957" s="111">
        <v>28</v>
      </c>
      <c r="H957" s="111">
        <v>2</v>
      </c>
      <c r="I957" s="171" t="s">
        <v>8</v>
      </c>
      <c r="J957" s="111">
        <v>1</v>
      </c>
      <c r="K957" s="111">
        <v>1</v>
      </c>
      <c r="L957" s="111" t="s">
        <v>221</v>
      </c>
      <c r="M957" s="191">
        <f>N956</f>
        <v>1</v>
      </c>
      <c r="N957" s="192">
        <v>2</v>
      </c>
      <c r="O957" s="191">
        <f t="shared" ref="O957:O983" si="221">AVERAGE(M957:N957)</f>
        <v>1.5</v>
      </c>
      <c r="P957" s="141"/>
      <c r="Q957" s="237">
        <v>23.52</v>
      </c>
      <c r="R957" s="111"/>
      <c r="S957" s="111"/>
      <c r="T957" s="111"/>
      <c r="U957" s="188">
        <v>2.11</v>
      </c>
      <c r="V957" s="143">
        <v>1.7</v>
      </c>
      <c r="W957" s="194"/>
      <c r="X957" s="143"/>
      <c r="Y957" s="143"/>
      <c r="Z957" s="143"/>
      <c r="AA957" s="143"/>
      <c r="AB957" s="143"/>
      <c r="AC957" s="143"/>
      <c r="AD957" s="143"/>
      <c r="AE957" s="143"/>
      <c r="AF957" s="143"/>
      <c r="AG957" s="143"/>
      <c r="AH957" s="143"/>
      <c r="AI957" s="143"/>
      <c r="AJ957" s="143"/>
      <c r="AK957" s="143"/>
      <c r="AL957" s="143"/>
      <c r="AM957" s="143"/>
      <c r="AN957" s="143"/>
      <c r="AO957" s="143">
        <v>60.36</v>
      </c>
      <c r="AP957" s="194"/>
      <c r="AQ957" s="188"/>
      <c r="AR957" s="188"/>
      <c r="AS957" s="143"/>
      <c r="AT957" s="143"/>
      <c r="AU957" s="143"/>
      <c r="AV957" s="143"/>
      <c r="AW957" s="188"/>
      <c r="AX957" s="111"/>
      <c r="AY957" s="194"/>
      <c r="AZ957" s="143"/>
      <c r="BA957" s="143"/>
      <c r="BB957" s="143"/>
      <c r="BC957" s="143"/>
      <c r="BD957" s="143"/>
      <c r="BE957" s="194"/>
      <c r="BF957" s="143"/>
      <c r="BG957" s="143"/>
      <c r="BH957" s="143"/>
      <c r="BI957" s="111"/>
      <c r="BJ957" s="143"/>
      <c r="BK957" s="143"/>
      <c r="BL957" s="143"/>
      <c r="BM957" s="143"/>
      <c r="BN957" s="143"/>
      <c r="BO957" s="143"/>
      <c r="BP957" s="143"/>
      <c r="BQ957" s="143"/>
      <c r="BR957" s="143"/>
      <c r="BS957" s="143"/>
      <c r="BT957" s="143"/>
      <c r="BU957" s="135">
        <f>VLOOKUP(D957,EXPLORACION!$A$2:$P$529,15,FALSE)</f>
        <v>4962169.0218000002</v>
      </c>
      <c r="BV957" s="135">
        <f>VLOOKUP(D957,EXPLORACION!$A$2:$P$529,16,FALSE)</f>
        <v>2172878.4769000001</v>
      </c>
    </row>
    <row r="958" spans="1:74" s="123" customFormat="1" hidden="1">
      <c r="A958" s="130" t="str">
        <f t="shared" si="216"/>
        <v>DEI28P2E1M2.5</v>
      </c>
      <c r="B958" s="130" t="str">
        <f t="shared" si="217"/>
        <v>DEI28P2E1</v>
      </c>
      <c r="C958" s="130" t="str">
        <f t="shared" si="218"/>
        <v>DEI28P2M2.5</v>
      </c>
      <c r="D958" s="130" t="str">
        <f t="shared" si="219"/>
        <v>DEI28P2</v>
      </c>
      <c r="E958" s="130" t="str">
        <f t="shared" si="220"/>
        <v>DEI28</v>
      </c>
      <c r="F958" s="111" t="s">
        <v>584</v>
      </c>
      <c r="G958" s="111">
        <v>28</v>
      </c>
      <c r="H958" s="111">
        <v>2</v>
      </c>
      <c r="I958" s="171" t="s">
        <v>8</v>
      </c>
      <c r="J958" s="111">
        <v>1</v>
      </c>
      <c r="K958" s="111">
        <v>1</v>
      </c>
      <c r="L958" s="111" t="s">
        <v>221</v>
      </c>
      <c r="M958" s="191">
        <f t="shared" ref="M958:M983" si="222">N957</f>
        <v>2</v>
      </c>
      <c r="N958" s="192">
        <v>3</v>
      </c>
      <c r="O958" s="191">
        <f t="shared" si="221"/>
        <v>2.5</v>
      </c>
      <c r="P958" s="141"/>
      <c r="Q958" s="237">
        <v>18.18</v>
      </c>
      <c r="R958" s="111"/>
      <c r="S958" s="111"/>
      <c r="T958" s="111"/>
      <c r="U958" s="188">
        <v>1.94</v>
      </c>
      <c r="V958" s="143">
        <v>1.64</v>
      </c>
      <c r="W958" s="194"/>
      <c r="X958" s="143"/>
      <c r="Y958" s="143"/>
      <c r="Z958" s="143"/>
      <c r="AA958" s="143"/>
      <c r="AB958" s="143"/>
      <c r="AC958" s="143"/>
      <c r="AD958" s="143"/>
      <c r="AE958" s="143"/>
      <c r="AF958" s="143"/>
      <c r="AG958" s="143"/>
      <c r="AH958" s="143"/>
      <c r="AI958" s="143"/>
      <c r="AJ958" s="143"/>
      <c r="AK958" s="143"/>
      <c r="AL958" s="143"/>
      <c r="AM958" s="143"/>
      <c r="AN958" s="143"/>
      <c r="AO958" s="143">
        <v>66.23</v>
      </c>
      <c r="AP958" s="194"/>
      <c r="AQ958" s="188"/>
      <c r="AR958" s="188"/>
      <c r="AS958" s="143"/>
      <c r="AT958" s="143"/>
      <c r="AU958" s="143"/>
      <c r="AV958" s="143"/>
      <c r="AW958" s="188"/>
      <c r="AX958" s="111"/>
      <c r="AY958" s="194"/>
      <c r="AZ958" s="143"/>
      <c r="BA958" s="143"/>
      <c r="BB958" s="143"/>
      <c r="BC958" s="143"/>
      <c r="BD958" s="143"/>
      <c r="BE958" s="194"/>
      <c r="BF958" s="143"/>
      <c r="BG958" s="143"/>
      <c r="BH958" s="143"/>
      <c r="BI958" s="111"/>
      <c r="BJ958" s="143"/>
      <c r="BK958" s="143"/>
      <c r="BL958" s="143"/>
      <c r="BM958" s="143"/>
      <c r="BN958" s="143"/>
      <c r="BO958" s="143"/>
      <c r="BP958" s="143"/>
      <c r="BQ958" s="143"/>
      <c r="BR958" s="143"/>
      <c r="BS958" s="143"/>
      <c r="BT958" s="143"/>
      <c r="BU958" s="135">
        <f>VLOOKUP(D958,EXPLORACION!$A$2:$P$529,15,FALSE)</f>
        <v>4962169.0218000002</v>
      </c>
      <c r="BV958" s="135">
        <f>VLOOKUP(D958,EXPLORACION!$A$2:$P$529,16,FALSE)</f>
        <v>2172878.4769000001</v>
      </c>
    </row>
    <row r="959" spans="1:74" s="123" customFormat="1" hidden="1">
      <c r="A959" s="130" t="str">
        <f t="shared" si="216"/>
        <v>DEI28P2E1M3.5</v>
      </c>
      <c r="B959" s="130" t="str">
        <f t="shared" si="217"/>
        <v>DEI28P2E2</v>
      </c>
      <c r="C959" s="130" t="str">
        <f t="shared" si="218"/>
        <v>DEI28P2M3.5</v>
      </c>
      <c r="D959" s="130" t="str">
        <f t="shared" si="219"/>
        <v>DEI28P2</v>
      </c>
      <c r="E959" s="130" t="str">
        <f t="shared" si="220"/>
        <v>DEI28</v>
      </c>
      <c r="F959" s="111" t="s">
        <v>584</v>
      </c>
      <c r="G959" s="111">
        <v>28</v>
      </c>
      <c r="H959" s="111">
        <v>2</v>
      </c>
      <c r="I959" s="171" t="s">
        <v>8</v>
      </c>
      <c r="J959" s="111">
        <v>1</v>
      </c>
      <c r="K959" s="111">
        <v>1</v>
      </c>
      <c r="L959" s="111" t="s">
        <v>221</v>
      </c>
      <c r="M959" s="191">
        <f t="shared" si="222"/>
        <v>3</v>
      </c>
      <c r="N959" s="192">
        <v>4</v>
      </c>
      <c r="O959" s="191">
        <f t="shared" si="221"/>
        <v>3.5</v>
      </c>
      <c r="P959" s="141"/>
      <c r="Q959" s="237">
        <v>30.79</v>
      </c>
      <c r="R959" s="111"/>
      <c r="S959" s="111"/>
      <c r="T959" s="111"/>
      <c r="U959" s="188"/>
      <c r="V959" s="143"/>
      <c r="W959" s="194"/>
      <c r="X959" s="143"/>
      <c r="Y959" s="143"/>
      <c r="Z959" s="143"/>
      <c r="AA959" s="143"/>
      <c r="AB959" s="143"/>
      <c r="AC959" s="143"/>
      <c r="AD959" s="143"/>
      <c r="AE959" s="143"/>
      <c r="AF959" s="143"/>
      <c r="AG959" s="143"/>
      <c r="AH959" s="143"/>
      <c r="AI959" s="143"/>
      <c r="AJ959" s="143"/>
      <c r="AK959" s="143"/>
      <c r="AL959" s="143"/>
      <c r="AM959" s="143"/>
      <c r="AN959" s="143"/>
      <c r="AO959" s="143"/>
      <c r="AP959" s="194"/>
      <c r="AQ959" s="188"/>
      <c r="AR959" s="188"/>
      <c r="AS959" s="143"/>
      <c r="AT959" s="143"/>
      <c r="AU959" s="143"/>
      <c r="AV959" s="143"/>
      <c r="AW959" s="188"/>
      <c r="AX959" s="111"/>
      <c r="AY959" s="194"/>
      <c r="AZ959" s="143"/>
      <c r="BA959" s="143"/>
      <c r="BB959" s="143"/>
      <c r="BC959" s="143"/>
      <c r="BD959" s="143"/>
      <c r="BE959" s="194"/>
      <c r="BF959" s="143"/>
      <c r="BG959" s="143"/>
      <c r="BH959" s="143"/>
      <c r="BI959" s="111"/>
      <c r="BJ959" s="143"/>
      <c r="BK959" s="143"/>
      <c r="BL959" s="143"/>
      <c r="BM959" s="143"/>
      <c r="BN959" s="143"/>
      <c r="BO959" s="143"/>
      <c r="BP959" s="143"/>
      <c r="BQ959" s="143"/>
      <c r="BR959" s="143"/>
      <c r="BS959" s="143"/>
      <c r="BT959" s="143"/>
      <c r="BU959" s="135">
        <f>VLOOKUP(D959,EXPLORACION!$A$2:$P$529,15,FALSE)</f>
        <v>4962169.0218000002</v>
      </c>
      <c r="BV959" s="135">
        <f>VLOOKUP(D959,EXPLORACION!$A$2:$P$529,16,FALSE)</f>
        <v>2172878.4769000001</v>
      </c>
    </row>
    <row r="960" spans="1:74" s="123" customFormat="1" hidden="1">
      <c r="A960" s="130" t="str">
        <f t="shared" si="216"/>
        <v>DEI28P2E2M4.5</v>
      </c>
      <c r="B960" s="130" t="str">
        <f t="shared" si="217"/>
        <v>DEI28P2E3</v>
      </c>
      <c r="C960" s="130" t="str">
        <f t="shared" si="218"/>
        <v>DEI28P2M4.5</v>
      </c>
      <c r="D960" s="130" t="str">
        <f t="shared" si="219"/>
        <v>DEI28P2</v>
      </c>
      <c r="E960" s="130" t="str">
        <f t="shared" si="220"/>
        <v>DEI28</v>
      </c>
      <c r="F960" s="111" t="s">
        <v>584</v>
      </c>
      <c r="G960" s="111">
        <v>28</v>
      </c>
      <c r="H960" s="111">
        <v>2</v>
      </c>
      <c r="I960" s="171" t="s">
        <v>8</v>
      </c>
      <c r="J960" s="111">
        <v>2</v>
      </c>
      <c r="K960" s="111">
        <v>1</v>
      </c>
      <c r="L960" s="111" t="s">
        <v>221</v>
      </c>
      <c r="M960" s="191">
        <f t="shared" si="222"/>
        <v>4</v>
      </c>
      <c r="N960" s="192">
        <v>5</v>
      </c>
      <c r="O960" s="191">
        <f t="shared" si="221"/>
        <v>4.5</v>
      </c>
      <c r="P960" s="141"/>
      <c r="Q960" s="237">
        <v>20.51</v>
      </c>
      <c r="R960" s="111"/>
      <c r="S960" s="111"/>
      <c r="T960" s="111"/>
      <c r="U960" s="188"/>
      <c r="V960" s="143"/>
      <c r="W960" s="194"/>
      <c r="X960" s="143"/>
      <c r="Y960" s="143"/>
      <c r="Z960" s="143"/>
      <c r="AA960" s="143"/>
      <c r="AB960" s="143"/>
      <c r="AC960" s="143"/>
      <c r="AD960" s="143"/>
      <c r="AE960" s="143"/>
      <c r="AF960" s="143"/>
      <c r="AG960" s="143"/>
      <c r="AH960" s="143"/>
      <c r="AI960" s="143"/>
      <c r="AJ960" s="143"/>
      <c r="AK960" s="143"/>
      <c r="AL960" s="143"/>
      <c r="AM960" s="143"/>
      <c r="AN960" s="143"/>
      <c r="AO960" s="143"/>
      <c r="AP960" s="194"/>
      <c r="AQ960" s="188"/>
      <c r="AR960" s="188"/>
      <c r="AS960" s="143"/>
      <c r="AT960" s="143"/>
      <c r="AU960" s="143"/>
      <c r="AV960" s="143"/>
      <c r="AW960" s="188"/>
      <c r="AX960" s="111"/>
      <c r="AY960" s="194"/>
      <c r="AZ960" s="143"/>
      <c r="BA960" s="143"/>
      <c r="BB960" s="143"/>
      <c r="BC960" s="143"/>
      <c r="BD960" s="143"/>
      <c r="BE960" s="194"/>
      <c r="BF960" s="143"/>
      <c r="BG960" s="143"/>
      <c r="BH960" s="143"/>
      <c r="BI960" s="111"/>
      <c r="BJ960" s="143"/>
      <c r="BK960" s="143"/>
      <c r="BL960" s="143"/>
      <c r="BM960" s="143"/>
      <c r="BN960" s="143"/>
      <c r="BO960" s="143"/>
      <c r="BP960" s="143"/>
      <c r="BQ960" s="143"/>
      <c r="BR960" s="143"/>
      <c r="BS960" s="143"/>
      <c r="BT960" s="143"/>
      <c r="BU960" s="135">
        <f>VLOOKUP(D960,EXPLORACION!$A$2:$P$529,15,FALSE)</f>
        <v>4962169.0218000002</v>
      </c>
      <c r="BV960" s="135">
        <f>VLOOKUP(D960,EXPLORACION!$A$2:$P$529,16,FALSE)</f>
        <v>2172878.4769000001</v>
      </c>
    </row>
    <row r="961" spans="1:74" s="123" customFormat="1" hidden="1">
      <c r="A961" s="130" t="str">
        <f t="shared" si="216"/>
        <v>DEI28P2E2M5.5</v>
      </c>
      <c r="B961" s="130" t="str">
        <f t="shared" si="217"/>
        <v>DEI28P2E4</v>
      </c>
      <c r="C961" s="130" t="str">
        <f t="shared" si="218"/>
        <v>DEI28P2M5.5</v>
      </c>
      <c r="D961" s="130" t="str">
        <f t="shared" si="219"/>
        <v>DEI28P2</v>
      </c>
      <c r="E961" s="130" t="str">
        <f t="shared" si="220"/>
        <v>DEI28</v>
      </c>
      <c r="F961" s="111" t="s">
        <v>584</v>
      </c>
      <c r="G961" s="111">
        <v>28</v>
      </c>
      <c r="H961" s="111">
        <v>2</v>
      </c>
      <c r="I961" s="171" t="s">
        <v>8</v>
      </c>
      <c r="J961" s="111">
        <v>2</v>
      </c>
      <c r="K961" s="111">
        <v>1</v>
      </c>
      <c r="L961" s="111" t="s">
        <v>221</v>
      </c>
      <c r="M961" s="191">
        <f t="shared" si="222"/>
        <v>5</v>
      </c>
      <c r="N961" s="192">
        <v>6</v>
      </c>
      <c r="O961" s="191">
        <f t="shared" si="221"/>
        <v>5.5</v>
      </c>
      <c r="P961" s="141"/>
      <c r="Q961" s="237">
        <v>18.7</v>
      </c>
      <c r="R961" s="111"/>
      <c r="S961" s="111"/>
      <c r="T961" s="111"/>
      <c r="U961" s="188">
        <v>2.16</v>
      </c>
      <c r="V961" s="143">
        <v>1.18</v>
      </c>
      <c r="W961" s="194"/>
      <c r="X961" s="143"/>
      <c r="Y961" s="143"/>
      <c r="Z961" s="143"/>
      <c r="AA961" s="143"/>
      <c r="AB961" s="143"/>
      <c r="AC961" s="143"/>
      <c r="AD961" s="143"/>
      <c r="AE961" s="143"/>
      <c r="AF961" s="143"/>
      <c r="AG961" s="143"/>
      <c r="AH961" s="143"/>
      <c r="AI961" s="143"/>
      <c r="AJ961" s="143"/>
      <c r="AK961" s="143"/>
      <c r="AL961" s="143"/>
      <c r="AM961" s="143"/>
      <c r="AN961" s="143"/>
      <c r="AO961" s="143"/>
      <c r="AP961" s="194"/>
      <c r="AQ961" s="188"/>
      <c r="AR961" s="188"/>
      <c r="AS961" s="143"/>
      <c r="AT961" s="143"/>
      <c r="AU961" s="143"/>
      <c r="AV961" s="143"/>
      <c r="AW961" s="188">
        <v>3.09</v>
      </c>
      <c r="AX961" s="111">
        <v>31.45</v>
      </c>
      <c r="AY961" s="194"/>
      <c r="AZ961" s="143"/>
      <c r="BA961" s="143"/>
      <c r="BB961" s="143"/>
      <c r="BC961" s="143"/>
      <c r="BD961" s="143"/>
      <c r="BE961" s="194"/>
      <c r="BF961" s="143"/>
      <c r="BG961" s="143"/>
      <c r="BH961" s="143"/>
      <c r="BI961" s="111"/>
      <c r="BJ961" s="143"/>
      <c r="BK961" s="143"/>
      <c r="BL961" s="143"/>
      <c r="BM961" s="143"/>
      <c r="BN961" s="143"/>
      <c r="BO961" s="143"/>
      <c r="BP961" s="143"/>
      <c r="BQ961" s="143"/>
      <c r="BR961" s="143"/>
      <c r="BS961" s="143"/>
      <c r="BT961" s="143"/>
      <c r="BU961" s="135">
        <f>VLOOKUP(D961,EXPLORACION!$A$2:$P$529,15,FALSE)</f>
        <v>4962169.0218000002</v>
      </c>
      <c r="BV961" s="135">
        <f>VLOOKUP(D961,EXPLORACION!$A$2:$P$529,16,FALSE)</f>
        <v>2172878.4769000001</v>
      </c>
    </row>
    <row r="962" spans="1:74" s="123" customFormat="1" hidden="1">
      <c r="A962" s="130" t="str">
        <f t="shared" si="216"/>
        <v>DEI28P2E2M6.5</v>
      </c>
      <c r="B962" s="130" t="str">
        <f t="shared" si="217"/>
        <v>DEI28P2E5</v>
      </c>
      <c r="C962" s="130" t="str">
        <f t="shared" si="218"/>
        <v>DEI28P2M6.5</v>
      </c>
      <c r="D962" s="130" t="str">
        <f t="shared" si="219"/>
        <v>DEI28P2</v>
      </c>
      <c r="E962" s="130" t="str">
        <f t="shared" si="220"/>
        <v>DEI28</v>
      </c>
      <c r="F962" s="111" t="s">
        <v>584</v>
      </c>
      <c r="G962" s="111">
        <v>28</v>
      </c>
      <c r="H962" s="111">
        <v>2</v>
      </c>
      <c r="I962" s="171" t="s">
        <v>8</v>
      </c>
      <c r="J962" s="111">
        <v>2</v>
      </c>
      <c r="K962" s="111">
        <v>1</v>
      </c>
      <c r="L962" s="111" t="s">
        <v>221</v>
      </c>
      <c r="M962" s="191">
        <f t="shared" si="222"/>
        <v>6</v>
      </c>
      <c r="N962" s="192">
        <v>7</v>
      </c>
      <c r="O962" s="191">
        <f t="shared" si="221"/>
        <v>6.5</v>
      </c>
      <c r="P962" s="141"/>
      <c r="Q962" s="237">
        <v>20.9</v>
      </c>
      <c r="R962" s="111">
        <v>37.4</v>
      </c>
      <c r="S962" s="111">
        <v>17.32</v>
      </c>
      <c r="T962" s="111">
        <v>20.079999999999998</v>
      </c>
      <c r="U962" s="188">
        <v>2.14</v>
      </c>
      <c r="V962" s="143">
        <v>1.77</v>
      </c>
      <c r="W962" s="194"/>
      <c r="X962" s="143"/>
      <c r="Y962" s="143"/>
      <c r="Z962" s="143"/>
      <c r="AA962" s="143"/>
      <c r="AB962" s="143"/>
      <c r="AC962" s="143"/>
      <c r="AD962" s="143"/>
      <c r="AE962" s="143"/>
      <c r="AF962" s="143"/>
      <c r="AG962" s="143"/>
      <c r="AH962" s="143"/>
      <c r="AI962" s="143"/>
      <c r="AJ962" s="143"/>
      <c r="AK962" s="143"/>
      <c r="AL962" s="143"/>
      <c r="AM962" s="143"/>
      <c r="AN962" s="143"/>
      <c r="AO962" s="143">
        <v>68.59</v>
      </c>
      <c r="AP962" s="194"/>
      <c r="AQ962" s="188"/>
      <c r="AR962" s="188"/>
      <c r="AS962" s="143"/>
      <c r="AT962" s="143"/>
      <c r="AU962" s="143"/>
      <c r="AV962" s="143"/>
      <c r="AW962" s="188">
        <v>2.27</v>
      </c>
      <c r="AX962" s="111">
        <v>28.82</v>
      </c>
      <c r="AY962" s="194"/>
      <c r="AZ962" s="143"/>
      <c r="BA962" s="143"/>
      <c r="BB962" s="143"/>
      <c r="BC962" s="143"/>
      <c r="BD962" s="143"/>
      <c r="BE962" s="194"/>
      <c r="BF962" s="143"/>
      <c r="BG962" s="143"/>
      <c r="BH962" s="143"/>
      <c r="BI962" s="111"/>
      <c r="BJ962" s="143"/>
      <c r="BK962" s="143"/>
      <c r="BL962" s="143"/>
      <c r="BM962" s="143"/>
      <c r="BN962" s="143"/>
      <c r="BO962" s="143"/>
      <c r="BP962" s="143"/>
      <c r="BQ962" s="143"/>
      <c r="BR962" s="143"/>
      <c r="BS962" s="143"/>
      <c r="BT962" s="143"/>
      <c r="BU962" s="135">
        <f>VLOOKUP(D962,EXPLORACION!$A$2:$P$529,15,FALSE)</f>
        <v>4962169.0218000002</v>
      </c>
      <c r="BV962" s="135">
        <f>VLOOKUP(D962,EXPLORACION!$A$2:$P$529,16,FALSE)</f>
        <v>2172878.4769000001</v>
      </c>
    </row>
    <row r="963" spans="1:74" s="123" customFormat="1" hidden="1">
      <c r="A963" s="130" t="str">
        <f t="shared" si="216"/>
        <v>DEI28P2E3M7.25</v>
      </c>
      <c r="B963" s="130" t="str">
        <f t="shared" si="217"/>
        <v>DEI28P2E6</v>
      </c>
      <c r="C963" s="130" t="str">
        <f t="shared" si="218"/>
        <v>DEI28P2M7.25</v>
      </c>
      <c r="D963" s="130" t="str">
        <f t="shared" si="219"/>
        <v>DEI28P2</v>
      </c>
      <c r="E963" s="130" t="str">
        <f t="shared" si="220"/>
        <v>DEI28</v>
      </c>
      <c r="F963" s="111" t="s">
        <v>584</v>
      </c>
      <c r="G963" s="111">
        <v>28</v>
      </c>
      <c r="H963" s="111">
        <v>2</v>
      </c>
      <c r="I963" s="171" t="s">
        <v>8</v>
      </c>
      <c r="J963" s="111">
        <v>3</v>
      </c>
      <c r="K963" s="111">
        <v>1</v>
      </c>
      <c r="L963" s="111" t="s">
        <v>221</v>
      </c>
      <c r="M963" s="191">
        <f t="shared" si="222"/>
        <v>7</v>
      </c>
      <c r="N963" s="192">
        <v>7.5</v>
      </c>
      <c r="O963" s="191">
        <f t="shared" si="221"/>
        <v>7.25</v>
      </c>
      <c r="P963" s="141"/>
      <c r="Q963" s="237">
        <v>20.65</v>
      </c>
      <c r="R963" s="111"/>
      <c r="S963" s="111"/>
      <c r="T963" s="111"/>
      <c r="U963" s="188"/>
      <c r="V963" s="143"/>
      <c r="W963" s="194"/>
      <c r="X963" s="143"/>
      <c r="Y963" s="143"/>
      <c r="Z963" s="143"/>
      <c r="AA963" s="143"/>
      <c r="AB963" s="143"/>
      <c r="AC963" s="143"/>
      <c r="AD963" s="143"/>
      <c r="AE963" s="143"/>
      <c r="AF963" s="143"/>
      <c r="AG963" s="143"/>
      <c r="AH963" s="143"/>
      <c r="AI963" s="143"/>
      <c r="AJ963" s="143"/>
      <c r="AK963" s="143"/>
      <c r="AL963" s="143"/>
      <c r="AM963" s="143"/>
      <c r="AN963" s="143"/>
      <c r="AO963" s="143"/>
      <c r="AP963" s="194"/>
      <c r="AQ963" s="188"/>
      <c r="AR963" s="188"/>
      <c r="AS963" s="143"/>
      <c r="AT963" s="143"/>
      <c r="AU963" s="143"/>
      <c r="AV963" s="143"/>
      <c r="AW963" s="188"/>
      <c r="AX963" s="111"/>
      <c r="AY963" s="194"/>
      <c r="AZ963" s="143"/>
      <c r="BA963" s="143"/>
      <c r="BB963" s="143"/>
      <c r="BC963" s="143"/>
      <c r="BD963" s="143"/>
      <c r="BE963" s="194"/>
      <c r="BF963" s="143"/>
      <c r="BG963" s="143"/>
      <c r="BH963" s="143"/>
      <c r="BI963" s="111"/>
      <c r="BJ963" s="143"/>
      <c r="BK963" s="143"/>
      <c r="BL963" s="143"/>
      <c r="BM963" s="143"/>
      <c r="BN963" s="143"/>
      <c r="BO963" s="143"/>
      <c r="BP963" s="143"/>
      <c r="BQ963" s="143"/>
      <c r="BR963" s="143"/>
      <c r="BS963" s="143"/>
      <c r="BT963" s="143"/>
      <c r="BU963" s="135">
        <f>VLOOKUP(D963,EXPLORACION!$A$2:$P$529,15,FALSE)</f>
        <v>4962169.0218000002</v>
      </c>
      <c r="BV963" s="135">
        <f>VLOOKUP(D963,EXPLORACION!$A$2:$P$529,16,FALSE)</f>
        <v>2172878.4769000001</v>
      </c>
    </row>
    <row r="964" spans="1:74" s="123" customFormat="1" hidden="1">
      <c r="A964" s="130" t="str">
        <f t="shared" si="216"/>
        <v>DEI28P2E3M8</v>
      </c>
      <c r="B964" s="130" t="str">
        <f t="shared" si="217"/>
        <v>DEI28P2E7</v>
      </c>
      <c r="C964" s="130" t="str">
        <f t="shared" si="218"/>
        <v>DEI28P2M8</v>
      </c>
      <c r="D964" s="130" t="str">
        <f t="shared" si="219"/>
        <v>DEI28P2</v>
      </c>
      <c r="E964" s="130" t="str">
        <f t="shared" si="220"/>
        <v>DEI28</v>
      </c>
      <c r="F964" s="111" t="s">
        <v>584</v>
      </c>
      <c r="G964" s="111">
        <v>28</v>
      </c>
      <c r="H964" s="111">
        <v>2</v>
      </c>
      <c r="I964" s="171" t="s">
        <v>8</v>
      </c>
      <c r="J964" s="111">
        <v>3</v>
      </c>
      <c r="K964" s="111">
        <v>1</v>
      </c>
      <c r="L964" s="111" t="s">
        <v>221</v>
      </c>
      <c r="M964" s="191">
        <f t="shared" si="222"/>
        <v>7.5</v>
      </c>
      <c r="N964" s="192">
        <v>8.5</v>
      </c>
      <c r="O964" s="191">
        <f t="shared" si="221"/>
        <v>8</v>
      </c>
      <c r="P964" s="141"/>
      <c r="Q964" s="237">
        <v>9.9600000000000009</v>
      </c>
      <c r="R964" s="111"/>
      <c r="S964" s="111"/>
      <c r="T964" s="111"/>
      <c r="U964" s="188"/>
      <c r="V964" s="143"/>
      <c r="W964" s="194"/>
      <c r="X964" s="143"/>
      <c r="Y964" s="143"/>
      <c r="Z964" s="143"/>
      <c r="AA964" s="143"/>
      <c r="AB964" s="143"/>
      <c r="AC964" s="143"/>
      <c r="AD964" s="143"/>
      <c r="AE964" s="143"/>
      <c r="AF964" s="143"/>
      <c r="AG964" s="143"/>
      <c r="AH964" s="143"/>
      <c r="AI964" s="143"/>
      <c r="AJ964" s="143"/>
      <c r="AK964" s="143"/>
      <c r="AL964" s="143"/>
      <c r="AM964" s="143"/>
      <c r="AN964" s="143"/>
      <c r="AO964" s="143"/>
      <c r="AP964" s="194"/>
      <c r="AQ964" s="188"/>
      <c r="AR964" s="188"/>
      <c r="AS964" s="143"/>
      <c r="AT964" s="143"/>
      <c r="AU964" s="143"/>
      <c r="AV964" s="143"/>
      <c r="AW964" s="188"/>
      <c r="AX964" s="111"/>
      <c r="AY964" s="194"/>
      <c r="AZ964" s="143"/>
      <c r="BA964" s="143"/>
      <c r="BB964" s="143"/>
      <c r="BC964" s="143"/>
      <c r="BD964" s="143"/>
      <c r="BE964" s="194"/>
      <c r="BF964" s="143"/>
      <c r="BG964" s="143"/>
      <c r="BH964" s="143"/>
      <c r="BI964" s="111"/>
      <c r="BJ964" s="143"/>
      <c r="BK964" s="143"/>
      <c r="BL964" s="143"/>
      <c r="BM964" s="143"/>
      <c r="BN964" s="143"/>
      <c r="BO964" s="143"/>
      <c r="BP964" s="143"/>
      <c r="BQ964" s="143"/>
      <c r="BR964" s="143"/>
      <c r="BS964" s="143"/>
      <c r="BT964" s="143"/>
      <c r="BU964" s="135">
        <f>VLOOKUP(D964,EXPLORACION!$A$2:$P$529,15,FALSE)</f>
        <v>4962169.0218000002</v>
      </c>
      <c r="BV964" s="135">
        <f>VLOOKUP(D964,EXPLORACION!$A$2:$P$529,16,FALSE)</f>
        <v>2172878.4769000001</v>
      </c>
    </row>
    <row r="965" spans="1:74" s="123" customFormat="1" hidden="1">
      <c r="A965" s="130" t="str">
        <f t="shared" si="216"/>
        <v>DEI28P2E4M9</v>
      </c>
      <c r="B965" s="130" t="str">
        <f t="shared" si="217"/>
        <v>DEI28P2E7.5</v>
      </c>
      <c r="C965" s="130" t="str">
        <f t="shared" si="218"/>
        <v>DEI28P2M9</v>
      </c>
      <c r="D965" s="130" t="str">
        <f t="shared" si="219"/>
        <v>DEI28P2</v>
      </c>
      <c r="E965" s="130" t="str">
        <f t="shared" si="220"/>
        <v>DEI28</v>
      </c>
      <c r="F965" s="111" t="s">
        <v>584</v>
      </c>
      <c r="G965" s="111">
        <v>28</v>
      </c>
      <c r="H965" s="111">
        <v>2</v>
      </c>
      <c r="I965" s="171" t="s">
        <v>8</v>
      </c>
      <c r="J965" s="111">
        <v>4</v>
      </c>
      <c r="K965" s="111">
        <v>1</v>
      </c>
      <c r="L965" s="111" t="s">
        <v>221</v>
      </c>
      <c r="M965" s="191">
        <f t="shared" si="222"/>
        <v>8.5</v>
      </c>
      <c r="N965" s="192">
        <v>9.5</v>
      </c>
      <c r="O965" s="191">
        <f t="shared" si="221"/>
        <v>9</v>
      </c>
      <c r="P965" s="141"/>
      <c r="Q965" s="237">
        <v>14.97</v>
      </c>
      <c r="R965" s="111">
        <v>25.06</v>
      </c>
      <c r="S965" s="111">
        <v>15.62</v>
      </c>
      <c r="T965" s="111">
        <v>9.41</v>
      </c>
      <c r="U965" s="188">
        <v>2.09</v>
      </c>
      <c r="V965" s="143">
        <v>1.82</v>
      </c>
      <c r="W965" s="194"/>
      <c r="X965" s="143"/>
      <c r="Y965" s="143"/>
      <c r="Z965" s="143"/>
      <c r="AA965" s="143"/>
      <c r="AB965" s="143"/>
      <c r="AC965" s="143"/>
      <c r="AD965" s="143"/>
      <c r="AE965" s="143"/>
      <c r="AF965" s="143"/>
      <c r="AG965" s="143"/>
      <c r="AH965" s="143"/>
      <c r="AI965" s="143"/>
      <c r="AJ965" s="143"/>
      <c r="AK965" s="143"/>
      <c r="AL965" s="143"/>
      <c r="AM965" s="143"/>
      <c r="AN965" s="143"/>
      <c r="AO965" s="143"/>
      <c r="AP965" s="194"/>
      <c r="AQ965" s="188"/>
      <c r="AR965" s="188"/>
      <c r="AS965" s="143"/>
      <c r="AT965" s="143"/>
      <c r="AU965" s="143"/>
      <c r="AV965" s="143"/>
      <c r="AW965" s="188">
        <v>3.3</v>
      </c>
      <c r="AX965" s="111">
        <v>44.45</v>
      </c>
      <c r="AY965" s="194"/>
      <c r="AZ965" s="143"/>
      <c r="BA965" s="143"/>
      <c r="BB965" s="143"/>
      <c r="BC965" s="143"/>
      <c r="BD965" s="143"/>
      <c r="BE965" s="194"/>
      <c r="BF965" s="143"/>
      <c r="BG965" s="143"/>
      <c r="BH965" s="143"/>
      <c r="BI965" s="111"/>
      <c r="BJ965" s="143"/>
      <c r="BK965" s="143"/>
      <c r="BL965" s="143"/>
      <c r="BM965" s="143"/>
      <c r="BN965" s="143"/>
      <c r="BO965" s="143"/>
      <c r="BP965" s="143"/>
      <c r="BQ965" s="143"/>
      <c r="BR965" s="143"/>
      <c r="BS965" s="143"/>
      <c r="BT965" s="143"/>
      <c r="BU965" s="135">
        <f>VLOOKUP(D965,EXPLORACION!$A$2:$P$529,15,FALSE)</f>
        <v>4962169.0218000002</v>
      </c>
      <c r="BV965" s="135">
        <f>VLOOKUP(D965,EXPLORACION!$A$2:$P$529,16,FALSE)</f>
        <v>2172878.4769000001</v>
      </c>
    </row>
    <row r="966" spans="1:74" s="123" customFormat="1" hidden="1">
      <c r="A966" s="130" t="str">
        <f t="shared" si="216"/>
        <v>DEI28P2E4M9.75</v>
      </c>
      <c r="B966" s="130" t="str">
        <f t="shared" si="217"/>
        <v>DEI28P2E8.5</v>
      </c>
      <c r="C966" s="130" t="str">
        <f t="shared" si="218"/>
        <v>DEI28P2M9.75</v>
      </c>
      <c r="D966" s="130" t="str">
        <f t="shared" si="219"/>
        <v>DEI28P2</v>
      </c>
      <c r="E966" s="130" t="str">
        <f t="shared" si="220"/>
        <v>DEI28</v>
      </c>
      <c r="F966" s="111" t="s">
        <v>584</v>
      </c>
      <c r="G966" s="111">
        <v>28</v>
      </c>
      <c r="H966" s="111">
        <v>2</v>
      </c>
      <c r="I966" s="171" t="s">
        <v>8</v>
      </c>
      <c r="J966" s="111">
        <v>4</v>
      </c>
      <c r="K966" s="111">
        <v>1</v>
      </c>
      <c r="L966" s="111" t="s">
        <v>221</v>
      </c>
      <c r="M966" s="191">
        <f t="shared" si="222"/>
        <v>9.5</v>
      </c>
      <c r="N966" s="192">
        <v>10</v>
      </c>
      <c r="O966" s="191">
        <f t="shared" si="221"/>
        <v>9.75</v>
      </c>
      <c r="P966" s="141"/>
      <c r="Q966" s="237">
        <v>14.16</v>
      </c>
      <c r="R966" s="111">
        <v>80.599999999999994</v>
      </c>
      <c r="S966" s="111">
        <v>32.479999999999997</v>
      </c>
      <c r="T966" s="111">
        <v>48.12</v>
      </c>
      <c r="U966" s="188">
        <v>2.31</v>
      </c>
      <c r="V966" s="143">
        <v>2.02</v>
      </c>
      <c r="W966" s="194"/>
      <c r="X966" s="143"/>
      <c r="Y966" s="143"/>
      <c r="Z966" s="143"/>
      <c r="AA966" s="143"/>
      <c r="AB966" s="143"/>
      <c r="AC966" s="143"/>
      <c r="AD966" s="143"/>
      <c r="AE966" s="143"/>
      <c r="AF966" s="143"/>
      <c r="AG966" s="143"/>
      <c r="AH966" s="143"/>
      <c r="AI966" s="143"/>
      <c r="AJ966" s="143"/>
      <c r="AK966" s="143"/>
      <c r="AL966" s="143"/>
      <c r="AM966" s="143"/>
      <c r="AN966" s="143"/>
      <c r="AO966" s="143"/>
      <c r="AP966" s="194"/>
      <c r="AQ966" s="188"/>
      <c r="AR966" s="188"/>
      <c r="AS966" s="143"/>
      <c r="AT966" s="143"/>
      <c r="AU966" s="143"/>
      <c r="AV966" s="143"/>
      <c r="AW966" s="188">
        <v>3.18</v>
      </c>
      <c r="AX966" s="111">
        <v>29.54</v>
      </c>
      <c r="AY966" s="194"/>
      <c r="AZ966" s="143"/>
      <c r="BA966" s="143"/>
      <c r="BB966" s="143"/>
      <c r="BC966" s="143"/>
      <c r="BD966" s="143"/>
      <c r="BE966" s="194"/>
      <c r="BF966" s="143"/>
      <c r="BG966" s="143"/>
      <c r="BH966" s="143"/>
      <c r="BI966" s="111"/>
      <c r="BJ966" s="143"/>
      <c r="BK966" s="143"/>
      <c r="BL966" s="143"/>
      <c r="BM966" s="143"/>
      <c r="BN966" s="143"/>
      <c r="BO966" s="143"/>
      <c r="BP966" s="143"/>
      <c r="BQ966" s="143"/>
      <c r="BR966" s="143"/>
      <c r="BS966" s="143"/>
      <c r="BT966" s="143"/>
      <c r="BU966" s="135">
        <f>VLOOKUP(D966,EXPLORACION!$A$2:$P$529,15,FALSE)</f>
        <v>4962169.0218000002</v>
      </c>
      <c r="BV966" s="135">
        <f>VLOOKUP(D966,EXPLORACION!$A$2:$P$529,16,FALSE)</f>
        <v>2172878.4769000001</v>
      </c>
    </row>
    <row r="967" spans="1:74" s="123" customFormat="1" hidden="1">
      <c r="A967" s="130" t="str">
        <f t="shared" si="216"/>
        <v>DEI28P2E5M10.25</v>
      </c>
      <c r="B967" s="130" t="str">
        <f t="shared" si="217"/>
        <v>DEI28P2E9.5</v>
      </c>
      <c r="C967" s="130" t="str">
        <f t="shared" si="218"/>
        <v>DEI28P2M10.25</v>
      </c>
      <c r="D967" s="130" t="str">
        <f t="shared" si="219"/>
        <v>DEI28P2</v>
      </c>
      <c r="E967" s="130" t="str">
        <f t="shared" si="220"/>
        <v>DEI28</v>
      </c>
      <c r="F967" s="111" t="s">
        <v>584</v>
      </c>
      <c r="G967" s="111">
        <v>28</v>
      </c>
      <c r="H967" s="111">
        <v>2</v>
      </c>
      <c r="I967" s="171" t="s">
        <v>8</v>
      </c>
      <c r="J967" s="111">
        <v>5</v>
      </c>
      <c r="K967" s="111">
        <v>1</v>
      </c>
      <c r="L967" s="111" t="s">
        <v>221</v>
      </c>
      <c r="M967" s="191">
        <f t="shared" si="222"/>
        <v>10</v>
      </c>
      <c r="N967" s="192">
        <v>10.5</v>
      </c>
      <c r="O967" s="191">
        <f t="shared" si="221"/>
        <v>10.25</v>
      </c>
      <c r="P967" s="141"/>
      <c r="Q967" s="237">
        <v>41.56</v>
      </c>
      <c r="R967" s="111"/>
      <c r="S967" s="111"/>
      <c r="T967" s="111"/>
      <c r="U967" s="188">
        <v>1.92</v>
      </c>
      <c r="V967" s="143">
        <v>1.36</v>
      </c>
      <c r="W967" s="194"/>
      <c r="X967" s="143"/>
      <c r="Y967" s="143"/>
      <c r="Z967" s="143"/>
      <c r="AA967" s="143"/>
      <c r="AB967" s="143"/>
      <c r="AC967" s="143"/>
      <c r="AD967" s="143"/>
      <c r="AE967" s="143"/>
      <c r="AF967" s="143"/>
      <c r="AG967" s="143"/>
      <c r="AH967" s="143"/>
      <c r="AI967" s="143"/>
      <c r="AJ967" s="143"/>
      <c r="AK967" s="143"/>
      <c r="AL967" s="143"/>
      <c r="AM967" s="143"/>
      <c r="AN967" s="143"/>
      <c r="AO967" s="143"/>
      <c r="AP967" s="194"/>
      <c r="AQ967" s="188"/>
      <c r="AR967" s="188"/>
      <c r="AS967" s="143"/>
      <c r="AT967" s="143"/>
      <c r="AU967" s="143"/>
      <c r="AV967" s="143"/>
      <c r="AW967" s="188">
        <v>0.31</v>
      </c>
      <c r="AX967" s="111">
        <v>2.57</v>
      </c>
      <c r="AY967" s="194"/>
      <c r="AZ967" s="143"/>
      <c r="BA967" s="143"/>
      <c r="BB967" s="143"/>
      <c r="BC967" s="143"/>
      <c r="BD967" s="143"/>
      <c r="BE967" s="194"/>
      <c r="BF967" s="143"/>
      <c r="BG967" s="143"/>
      <c r="BH967" s="143"/>
      <c r="BI967" s="111"/>
      <c r="BJ967" s="143"/>
      <c r="BK967" s="143"/>
      <c r="BL967" s="143"/>
      <c r="BM967" s="143"/>
      <c r="BN967" s="143"/>
      <c r="BO967" s="143"/>
      <c r="BP967" s="143"/>
      <c r="BQ967" s="143"/>
      <c r="BR967" s="143"/>
      <c r="BS967" s="143"/>
      <c r="BT967" s="143"/>
      <c r="BU967" s="135">
        <f>VLOOKUP(D967,EXPLORACION!$A$2:$P$529,15,FALSE)</f>
        <v>4962169.0218000002</v>
      </c>
      <c r="BV967" s="135">
        <f>VLOOKUP(D967,EXPLORACION!$A$2:$P$529,16,FALSE)</f>
        <v>2172878.4769000001</v>
      </c>
    </row>
    <row r="968" spans="1:74" s="123" customFormat="1" hidden="1">
      <c r="A968" s="130" t="str">
        <f t="shared" si="216"/>
        <v>DEI28P2E5M10.75</v>
      </c>
      <c r="B968" s="130" t="str">
        <f t="shared" si="217"/>
        <v>DEI28P2E10</v>
      </c>
      <c r="C968" s="130" t="str">
        <f t="shared" si="218"/>
        <v>DEI28P2M10.75</v>
      </c>
      <c r="D968" s="130" t="str">
        <f t="shared" si="219"/>
        <v>DEI28P2</v>
      </c>
      <c r="E968" s="130" t="str">
        <f t="shared" si="220"/>
        <v>DEI28</v>
      </c>
      <c r="F968" s="111" t="s">
        <v>584</v>
      </c>
      <c r="G968" s="111">
        <v>28</v>
      </c>
      <c r="H968" s="111">
        <v>2</v>
      </c>
      <c r="I968" s="171" t="s">
        <v>8</v>
      </c>
      <c r="J968" s="111">
        <v>5</v>
      </c>
      <c r="K968" s="111">
        <v>1</v>
      </c>
      <c r="L968" s="111" t="s">
        <v>221</v>
      </c>
      <c r="M968" s="191">
        <f t="shared" si="222"/>
        <v>10.5</v>
      </c>
      <c r="N968" s="192">
        <v>11</v>
      </c>
      <c r="O968" s="191">
        <f t="shared" si="221"/>
        <v>10.75</v>
      </c>
      <c r="P968" s="141"/>
      <c r="Q968" s="237">
        <v>34.619999999999997</v>
      </c>
      <c r="R968" s="111">
        <v>49.33</v>
      </c>
      <c r="S968" s="111">
        <v>22.66</v>
      </c>
      <c r="T968" s="111">
        <v>26.67</v>
      </c>
      <c r="U968" s="188">
        <v>2</v>
      </c>
      <c r="V968" s="143">
        <v>1.48</v>
      </c>
      <c r="W968" s="194"/>
      <c r="X968" s="143"/>
      <c r="Y968" s="143"/>
      <c r="Z968" s="143"/>
      <c r="AA968" s="143"/>
      <c r="AB968" s="143"/>
      <c r="AC968" s="143"/>
      <c r="AD968" s="143"/>
      <c r="AE968" s="143"/>
      <c r="AF968" s="143"/>
      <c r="AG968" s="143"/>
      <c r="AH968" s="143"/>
      <c r="AI968" s="143"/>
      <c r="AJ968" s="143"/>
      <c r="AK968" s="143"/>
      <c r="AL968" s="143"/>
      <c r="AM968" s="143"/>
      <c r="AN968" s="143"/>
      <c r="AO968" s="143"/>
      <c r="AP968" s="194"/>
      <c r="AQ968" s="188"/>
      <c r="AR968" s="188"/>
      <c r="AS968" s="143"/>
      <c r="AT968" s="143"/>
      <c r="AU968" s="143"/>
      <c r="AV968" s="143"/>
      <c r="AW968" s="188">
        <v>0.68</v>
      </c>
      <c r="AX968" s="111">
        <v>9.49</v>
      </c>
      <c r="AY968" s="194"/>
      <c r="AZ968" s="143"/>
      <c r="BA968" s="143"/>
      <c r="BB968" s="143"/>
      <c r="BC968" s="143"/>
      <c r="BD968" s="143"/>
      <c r="BE968" s="194"/>
      <c r="BF968" s="143"/>
      <c r="BG968" s="143"/>
      <c r="BH968" s="143"/>
      <c r="BI968" s="111"/>
      <c r="BJ968" s="143"/>
      <c r="BK968" s="143"/>
      <c r="BL968" s="143"/>
      <c r="BM968" s="143"/>
      <c r="BN968" s="143"/>
      <c r="BO968" s="143"/>
      <c r="BP968" s="143"/>
      <c r="BQ968" s="143"/>
      <c r="BR968" s="143"/>
      <c r="BS968" s="143"/>
      <c r="BT968" s="143"/>
      <c r="BU968" s="135">
        <f>VLOOKUP(D968,EXPLORACION!$A$2:$P$529,15,FALSE)</f>
        <v>4962169.0218000002</v>
      </c>
      <c r="BV968" s="135">
        <f>VLOOKUP(D968,EXPLORACION!$A$2:$P$529,16,FALSE)</f>
        <v>2172878.4769000001</v>
      </c>
    </row>
    <row r="969" spans="1:74" s="123" customFormat="1" hidden="1">
      <c r="A969" s="130" t="str">
        <f t="shared" si="216"/>
        <v>DEI28P2E5M11.25</v>
      </c>
      <c r="B969" s="130" t="str">
        <f t="shared" si="217"/>
        <v>DEI28P2E10.5</v>
      </c>
      <c r="C969" s="130" t="str">
        <f t="shared" si="218"/>
        <v>DEI28P2M11.25</v>
      </c>
      <c r="D969" s="130" t="str">
        <f t="shared" si="219"/>
        <v>DEI28P2</v>
      </c>
      <c r="E969" s="130" t="str">
        <f t="shared" si="220"/>
        <v>DEI28</v>
      </c>
      <c r="F969" s="111" t="s">
        <v>584</v>
      </c>
      <c r="G969" s="111">
        <v>28</v>
      </c>
      <c r="H969" s="111">
        <v>2</v>
      </c>
      <c r="I969" s="171" t="s">
        <v>8</v>
      </c>
      <c r="J969" s="111">
        <v>5</v>
      </c>
      <c r="K969" s="111">
        <v>1</v>
      </c>
      <c r="L969" s="111" t="s">
        <v>221</v>
      </c>
      <c r="M969" s="191">
        <f t="shared" si="222"/>
        <v>11</v>
      </c>
      <c r="N969" s="192">
        <v>11.5</v>
      </c>
      <c r="O969" s="191">
        <f t="shared" si="221"/>
        <v>11.25</v>
      </c>
      <c r="P969" s="141"/>
      <c r="Q969" s="237">
        <v>43.67</v>
      </c>
      <c r="R969" s="111"/>
      <c r="S969" s="111"/>
      <c r="T969" s="111"/>
      <c r="U969" s="188">
        <v>1.61</v>
      </c>
      <c r="V969" s="143">
        <v>1.1200000000000001</v>
      </c>
      <c r="W969" s="194"/>
      <c r="X969" s="143"/>
      <c r="Y969" s="143"/>
      <c r="Z969" s="143"/>
      <c r="AA969" s="143"/>
      <c r="AB969" s="143"/>
      <c r="AC969" s="143"/>
      <c r="AD969" s="143"/>
      <c r="AE969" s="143"/>
      <c r="AF969" s="143"/>
      <c r="AG969" s="143"/>
      <c r="AH969" s="143"/>
      <c r="AI969" s="143"/>
      <c r="AJ969" s="143"/>
      <c r="AK969" s="143"/>
      <c r="AL969" s="143"/>
      <c r="AM969" s="143"/>
      <c r="AN969" s="143"/>
      <c r="AO969" s="143"/>
      <c r="AP969" s="194"/>
      <c r="AQ969" s="188"/>
      <c r="AR969" s="188"/>
      <c r="AS969" s="143"/>
      <c r="AT969" s="143"/>
      <c r="AU969" s="143"/>
      <c r="AV969" s="143"/>
      <c r="AW969" s="188">
        <v>0.08</v>
      </c>
      <c r="AX969" s="111">
        <v>2.15</v>
      </c>
      <c r="AY969" s="194"/>
      <c r="AZ969" s="143"/>
      <c r="BA969" s="143"/>
      <c r="BB969" s="143"/>
      <c r="BC969" s="143"/>
      <c r="BD969" s="143"/>
      <c r="BE969" s="194"/>
      <c r="BF969" s="143"/>
      <c r="BG969" s="143"/>
      <c r="BH969" s="143"/>
      <c r="BI969" s="111"/>
      <c r="BJ969" s="143"/>
      <c r="BK969" s="143"/>
      <c r="BL969" s="143"/>
      <c r="BM969" s="143"/>
      <c r="BN969" s="143"/>
      <c r="BO969" s="143"/>
      <c r="BP969" s="143"/>
      <c r="BQ969" s="143"/>
      <c r="BR969" s="143"/>
      <c r="BS969" s="143"/>
      <c r="BT969" s="143"/>
      <c r="BU969" s="135">
        <f>VLOOKUP(D969,EXPLORACION!$A$2:$P$529,15,FALSE)</f>
        <v>4962169.0218000002</v>
      </c>
      <c r="BV969" s="135">
        <f>VLOOKUP(D969,EXPLORACION!$A$2:$P$529,16,FALSE)</f>
        <v>2172878.4769000001</v>
      </c>
    </row>
    <row r="970" spans="1:74" s="123" customFormat="1" hidden="1">
      <c r="A970" s="130" t="str">
        <f t="shared" si="216"/>
        <v>DEI28P2E6M12</v>
      </c>
      <c r="B970" s="130" t="str">
        <f t="shared" si="217"/>
        <v>DEI28P2E11</v>
      </c>
      <c r="C970" s="130" t="str">
        <f t="shared" si="218"/>
        <v>DEI28P2M12</v>
      </c>
      <c r="D970" s="130" t="str">
        <f t="shared" si="219"/>
        <v>DEI28P2</v>
      </c>
      <c r="E970" s="130" t="str">
        <f t="shared" si="220"/>
        <v>DEI28</v>
      </c>
      <c r="F970" s="111" t="s">
        <v>584</v>
      </c>
      <c r="G970" s="111">
        <v>28</v>
      </c>
      <c r="H970" s="111">
        <v>2</v>
      </c>
      <c r="I970" s="171" t="s">
        <v>8</v>
      </c>
      <c r="J970" s="111">
        <v>6</v>
      </c>
      <c r="K970" s="111">
        <v>1</v>
      </c>
      <c r="L970" s="111" t="s">
        <v>221</v>
      </c>
      <c r="M970" s="191">
        <f t="shared" si="222"/>
        <v>11.5</v>
      </c>
      <c r="N970" s="192">
        <v>12.5</v>
      </c>
      <c r="O970" s="191">
        <f t="shared" si="221"/>
        <v>12</v>
      </c>
      <c r="P970" s="141"/>
      <c r="Q970" s="237">
        <v>24.09</v>
      </c>
      <c r="R970" s="111">
        <v>53.6</v>
      </c>
      <c r="S970" s="111">
        <v>25.34</v>
      </c>
      <c r="T970" s="111">
        <v>28.46</v>
      </c>
      <c r="U970" s="188">
        <v>2.0099999999999998</v>
      </c>
      <c r="V970" s="143">
        <v>1.61</v>
      </c>
      <c r="W970" s="194"/>
      <c r="X970" s="143"/>
      <c r="Y970" s="143"/>
      <c r="Z970" s="143"/>
      <c r="AA970" s="143"/>
      <c r="AB970" s="143"/>
      <c r="AC970" s="143"/>
      <c r="AD970" s="143"/>
      <c r="AE970" s="143"/>
      <c r="AF970" s="143"/>
      <c r="AG970" s="143"/>
      <c r="AH970" s="143"/>
      <c r="AI970" s="143"/>
      <c r="AJ970" s="143"/>
      <c r="AK970" s="143"/>
      <c r="AL970" s="143"/>
      <c r="AM970" s="143"/>
      <c r="AN970" s="143"/>
      <c r="AO970" s="143"/>
      <c r="AP970" s="194"/>
      <c r="AQ970" s="188"/>
      <c r="AR970" s="188"/>
      <c r="AS970" s="143"/>
      <c r="AT970" s="143"/>
      <c r="AU970" s="143"/>
      <c r="AV970" s="143"/>
      <c r="AW970" s="188">
        <v>1.33</v>
      </c>
      <c r="AX970" s="111">
        <v>102.63</v>
      </c>
      <c r="AY970" s="194"/>
      <c r="AZ970" s="143"/>
      <c r="BA970" s="143"/>
      <c r="BB970" s="143"/>
      <c r="BC970" s="143"/>
      <c r="BD970" s="143"/>
      <c r="BE970" s="194"/>
      <c r="BF970" s="143"/>
      <c r="BG970" s="143"/>
      <c r="BH970" s="143"/>
      <c r="BI970" s="111"/>
      <c r="BJ970" s="143"/>
      <c r="BK970" s="143"/>
      <c r="BL970" s="143"/>
      <c r="BM970" s="143"/>
      <c r="BN970" s="143"/>
      <c r="BO970" s="143"/>
      <c r="BP970" s="143"/>
      <c r="BQ970" s="143"/>
      <c r="BR970" s="143"/>
      <c r="BS970" s="143"/>
      <c r="BT970" s="143"/>
      <c r="BU970" s="135">
        <f>VLOOKUP(D970,EXPLORACION!$A$2:$P$529,15,FALSE)</f>
        <v>4962169.0218000002</v>
      </c>
      <c r="BV970" s="135">
        <f>VLOOKUP(D970,EXPLORACION!$A$2:$P$529,16,FALSE)</f>
        <v>2172878.4769000001</v>
      </c>
    </row>
    <row r="971" spans="1:74" s="123" customFormat="1" hidden="1">
      <c r="A971" s="130" t="str">
        <f t="shared" si="216"/>
        <v>DEI28P2E6M13</v>
      </c>
      <c r="B971" s="130" t="str">
        <f t="shared" si="217"/>
        <v>DEI28P2E11.5</v>
      </c>
      <c r="C971" s="130" t="str">
        <f t="shared" si="218"/>
        <v>DEI28P2M13</v>
      </c>
      <c r="D971" s="130" t="str">
        <f t="shared" si="219"/>
        <v>DEI28P2</v>
      </c>
      <c r="E971" s="130" t="str">
        <f t="shared" si="220"/>
        <v>DEI28</v>
      </c>
      <c r="F971" s="111" t="s">
        <v>584</v>
      </c>
      <c r="G971" s="111">
        <v>28</v>
      </c>
      <c r="H971" s="111">
        <v>2</v>
      </c>
      <c r="I971" s="171" t="s">
        <v>8</v>
      </c>
      <c r="J971" s="111">
        <v>6</v>
      </c>
      <c r="K971" s="111">
        <v>1</v>
      </c>
      <c r="L971" s="111" t="s">
        <v>221</v>
      </c>
      <c r="M971" s="191">
        <f t="shared" si="222"/>
        <v>12.5</v>
      </c>
      <c r="N971" s="192">
        <v>13.5</v>
      </c>
      <c r="O971" s="191">
        <f t="shared" si="221"/>
        <v>13</v>
      </c>
      <c r="P971" s="141"/>
      <c r="Q971" s="237">
        <v>29.7</v>
      </c>
      <c r="R971" s="111">
        <v>39.520000000000003</v>
      </c>
      <c r="S971" s="111">
        <v>17.39</v>
      </c>
      <c r="T971" s="111">
        <v>22.23</v>
      </c>
      <c r="U971" s="188">
        <v>2.0699999999999998</v>
      </c>
      <c r="V971" s="143">
        <v>1.69</v>
      </c>
      <c r="W971" s="194"/>
      <c r="X971" s="143"/>
      <c r="Y971" s="143"/>
      <c r="Z971" s="143"/>
      <c r="AA971" s="143"/>
      <c r="AB971" s="143"/>
      <c r="AC971" s="143"/>
      <c r="AD971" s="143"/>
      <c r="AE971" s="143"/>
      <c r="AF971" s="143"/>
      <c r="AG971" s="143"/>
      <c r="AH971" s="143"/>
      <c r="AI971" s="143"/>
      <c r="AJ971" s="143"/>
      <c r="AK971" s="143"/>
      <c r="AL971" s="143"/>
      <c r="AM971" s="143"/>
      <c r="AN971" s="143"/>
      <c r="AO971" s="143"/>
      <c r="AP971" s="194"/>
      <c r="AQ971" s="188"/>
      <c r="AR971" s="188"/>
      <c r="AS971" s="143"/>
      <c r="AT971" s="143"/>
      <c r="AU971" s="143"/>
      <c r="AV971" s="143"/>
      <c r="AW971" s="188">
        <v>1.06</v>
      </c>
      <c r="AX971" s="111">
        <v>132.65</v>
      </c>
      <c r="AY971" s="194"/>
      <c r="AZ971" s="143"/>
      <c r="BA971" s="143"/>
      <c r="BB971" s="143"/>
      <c r="BC971" s="143"/>
      <c r="BD971" s="143"/>
      <c r="BE971" s="194"/>
      <c r="BF971" s="143"/>
      <c r="BG971" s="143"/>
      <c r="BH971" s="143"/>
      <c r="BI971" s="111"/>
      <c r="BJ971" s="143"/>
      <c r="BK971" s="143"/>
      <c r="BL971" s="143"/>
      <c r="BM971" s="143"/>
      <c r="BN971" s="143"/>
      <c r="BO971" s="143"/>
      <c r="BP971" s="143"/>
      <c r="BQ971" s="143"/>
      <c r="BR971" s="143"/>
      <c r="BS971" s="143"/>
      <c r="BT971" s="143"/>
      <c r="BU971" s="135">
        <f>VLOOKUP(D971,EXPLORACION!$A$2:$P$529,15,FALSE)</f>
        <v>4962169.0218000002</v>
      </c>
      <c r="BV971" s="135">
        <f>VLOOKUP(D971,EXPLORACION!$A$2:$P$529,16,FALSE)</f>
        <v>2172878.4769000001</v>
      </c>
    </row>
    <row r="972" spans="1:74" s="123" customFormat="1" hidden="1">
      <c r="A972" s="130" t="str">
        <f t="shared" si="216"/>
        <v>DEI28P2E6M13.875</v>
      </c>
      <c r="B972" s="130" t="str">
        <f t="shared" si="217"/>
        <v>DEI28P2E12.5</v>
      </c>
      <c r="C972" s="130" t="str">
        <f t="shared" si="218"/>
        <v>DEI28P2M13.875</v>
      </c>
      <c r="D972" s="130" t="str">
        <f t="shared" si="219"/>
        <v>DEI28P2</v>
      </c>
      <c r="E972" s="130" t="str">
        <f t="shared" si="220"/>
        <v>DEI28</v>
      </c>
      <c r="F972" s="111" t="s">
        <v>584</v>
      </c>
      <c r="G972" s="111">
        <v>28</v>
      </c>
      <c r="H972" s="111">
        <v>2</v>
      </c>
      <c r="I972" s="171" t="s">
        <v>8</v>
      </c>
      <c r="J972" s="111">
        <v>6</v>
      </c>
      <c r="K972" s="111">
        <v>1</v>
      </c>
      <c r="L972" s="111" t="s">
        <v>221</v>
      </c>
      <c r="M972" s="191">
        <f t="shared" si="222"/>
        <v>13.5</v>
      </c>
      <c r="N972" s="192">
        <v>14.25</v>
      </c>
      <c r="O972" s="191">
        <f t="shared" si="221"/>
        <v>13.875</v>
      </c>
      <c r="P972" s="141"/>
      <c r="Q972" s="237">
        <v>25.57</v>
      </c>
      <c r="R972" s="111"/>
      <c r="S972" s="111"/>
      <c r="T972" s="111"/>
      <c r="U972" s="188">
        <v>2.08</v>
      </c>
      <c r="V972" s="143">
        <v>1.66</v>
      </c>
      <c r="W972" s="194"/>
      <c r="X972" s="143"/>
      <c r="Y972" s="143"/>
      <c r="Z972" s="143"/>
      <c r="AA972" s="143"/>
      <c r="AB972" s="143"/>
      <c r="AC972" s="143"/>
      <c r="AD972" s="143"/>
      <c r="AE972" s="143"/>
      <c r="AF972" s="143"/>
      <c r="AG972" s="143"/>
      <c r="AH972" s="143"/>
      <c r="AI972" s="143"/>
      <c r="AJ972" s="143"/>
      <c r="AK972" s="143"/>
      <c r="AL972" s="143"/>
      <c r="AM972" s="143"/>
      <c r="AN972" s="143"/>
      <c r="AO972" s="143"/>
      <c r="AP972" s="194"/>
      <c r="AQ972" s="188"/>
      <c r="AR972" s="188"/>
      <c r="AS972" s="143"/>
      <c r="AT972" s="143"/>
      <c r="AU972" s="143"/>
      <c r="AV972" s="143"/>
      <c r="AW972" s="188">
        <v>1.07</v>
      </c>
      <c r="AX972" s="111">
        <v>26.79</v>
      </c>
      <c r="AY972" s="194"/>
      <c r="AZ972" s="143"/>
      <c r="BA972" s="143"/>
      <c r="BB972" s="143"/>
      <c r="BC972" s="143"/>
      <c r="BD972" s="143"/>
      <c r="BE972" s="194"/>
      <c r="BF972" s="143"/>
      <c r="BG972" s="143"/>
      <c r="BH972" s="143"/>
      <c r="BI972" s="111"/>
      <c r="BJ972" s="143"/>
      <c r="BK972" s="143"/>
      <c r="BL972" s="143"/>
      <c r="BM972" s="143"/>
      <c r="BN972" s="143"/>
      <c r="BO972" s="143"/>
      <c r="BP972" s="143"/>
      <c r="BQ972" s="143"/>
      <c r="BR972" s="143"/>
      <c r="BS972" s="143"/>
      <c r="BT972" s="143"/>
      <c r="BU972" s="135">
        <f>VLOOKUP(D972,EXPLORACION!$A$2:$P$529,15,FALSE)</f>
        <v>4962169.0218000002</v>
      </c>
      <c r="BV972" s="135">
        <f>VLOOKUP(D972,EXPLORACION!$A$2:$P$529,16,FALSE)</f>
        <v>2172878.4769000001</v>
      </c>
    </row>
    <row r="973" spans="1:74" s="123" customFormat="1" hidden="1">
      <c r="A973" s="130" t="str">
        <f t="shared" si="216"/>
        <v>DEI28P2E6M14.625</v>
      </c>
      <c r="B973" s="130" t="str">
        <f t="shared" si="217"/>
        <v>DEI28P2E13.5</v>
      </c>
      <c r="C973" s="130" t="str">
        <f t="shared" si="218"/>
        <v>DEI28P2M14.625</v>
      </c>
      <c r="D973" s="130" t="str">
        <f t="shared" si="219"/>
        <v>DEI28P2</v>
      </c>
      <c r="E973" s="130" t="str">
        <f t="shared" si="220"/>
        <v>DEI28</v>
      </c>
      <c r="F973" s="111" t="s">
        <v>584</v>
      </c>
      <c r="G973" s="111">
        <v>28</v>
      </c>
      <c r="H973" s="111">
        <v>2</v>
      </c>
      <c r="I973" s="171" t="s">
        <v>8</v>
      </c>
      <c r="J973" s="111">
        <v>6</v>
      </c>
      <c r="K973" s="111">
        <v>1</v>
      </c>
      <c r="L973" s="111" t="s">
        <v>221</v>
      </c>
      <c r="M973" s="191">
        <f t="shared" si="222"/>
        <v>14.25</v>
      </c>
      <c r="N973" s="192">
        <v>15</v>
      </c>
      <c r="O973" s="191">
        <f t="shared" si="221"/>
        <v>14.625</v>
      </c>
      <c r="P973" s="141"/>
      <c r="Q973" s="237">
        <v>26.23</v>
      </c>
      <c r="R973" s="111"/>
      <c r="S973" s="111"/>
      <c r="T973" s="111"/>
      <c r="U973" s="188">
        <v>1.98</v>
      </c>
      <c r="V973" s="143">
        <v>1.57</v>
      </c>
      <c r="W973" s="194"/>
      <c r="X973" s="143"/>
      <c r="Y973" s="143"/>
      <c r="Z973" s="143"/>
      <c r="AA973" s="143"/>
      <c r="AB973" s="143"/>
      <c r="AC973" s="143"/>
      <c r="AD973" s="143"/>
      <c r="AE973" s="143"/>
      <c r="AF973" s="143"/>
      <c r="AG973" s="143"/>
      <c r="AH973" s="143"/>
      <c r="AI973" s="143"/>
      <c r="AJ973" s="143"/>
      <c r="AK973" s="143"/>
      <c r="AL973" s="143"/>
      <c r="AM973" s="143"/>
      <c r="AN973" s="143"/>
      <c r="AO973" s="143"/>
      <c r="AP973" s="194"/>
      <c r="AQ973" s="188"/>
      <c r="AR973" s="188"/>
      <c r="AS973" s="143"/>
      <c r="AT973" s="143"/>
      <c r="AU973" s="143"/>
      <c r="AV973" s="143"/>
      <c r="AW973" s="188">
        <v>0.99</v>
      </c>
      <c r="AX973" s="111">
        <v>22.85</v>
      </c>
      <c r="AY973" s="194"/>
      <c r="AZ973" s="143"/>
      <c r="BA973" s="143"/>
      <c r="BB973" s="143"/>
      <c r="BC973" s="143"/>
      <c r="BD973" s="143"/>
      <c r="BE973" s="194"/>
      <c r="BF973" s="143"/>
      <c r="BG973" s="143"/>
      <c r="BH973" s="143"/>
      <c r="BI973" s="111"/>
      <c r="BJ973" s="143"/>
      <c r="BK973" s="143"/>
      <c r="BL973" s="143"/>
      <c r="BM973" s="143"/>
      <c r="BN973" s="143"/>
      <c r="BO973" s="143"/>
      <c r="BP973" s="143"/>
      <c r="BQ973" s="143"/>
      <c r="BR973" s="143"/>
      <c r="BS973" s="143"/>
      <c r="BT973" s="143"/>
      <c r="BU973" s="135">
        <f>VLOOKUP(D973,EXPLORACION!$A$2:$P$529,15,FALSE)</f>
        <v>4962169.0218000002</v>
      </c>
      <c r="BV973" s="135">
        <f>VLOOKUP(D973,EXPLORACION!$A$2:$P$529,16,FALSE)</f>
        <v>2172878.4769000001</v>
      </c>
    </row>
    <row r="974" spans="1:74" s="123" customFormat="1" hidden="1">
      <c r="A974" s="130" t="str">
        <f t="shared" si="216"/>
        <v>DEI28P2E6M15.375</v>
      </c>
      <c r="B974" s="130" t="str">
        <f t="shared" si="217"/>
        <v>DEI28P2E14.25</v>
      </c>
      <c r="C974" s="130" t="str">
        <f t="shared" si="218"/>
        <v>DEI28P2M15.375</v>
      </c>
      <c r="D974" s="130" t="str">
        <f t="shared" si="219"/>
        <v>DEI28P2</v>
      </c>
      <c r="E974" s="130" t="str">
        <f t="shared" si="220"/>
        <v>DEI28</v>
      </c>
      <c r="F974" s="111" t="s">
        <v>584</v>
      </c>
      <c r="G974" s="111">
        <v>28</v>
      </c>
      <c r="H974" s="111">
        <v>2</v>
      </c>
      <c r="I974" s="171" t="s">
        <v>8</v>
      </c>
      <c r="J974" s="111">
        <v>6</v>
      </c>
      <c r="K974" s="111">
        <v>1</v>
      </c>
      <c r="L974" s="111" t="s">
        <v>221</v>
      </c>
      <c r="M974" s="191">
        <f t="shared" si="222"/>
        <v>15</v>
      </c>
      <c r="N974" s="192">
        <v>15.75</v>
      </c>
      <c r="O974" s="191">
        <f t="shared" si="221"/>
        <v>15.375</v>
      </c>
      <c r="P974" s="141"/>
      <c r="Q974" s="237">
        <v>20.74</v>
      </c>
      <c r="R974" s="111">
        <v>28.36</v>
      </c>
      <c r="S974" s="111">
        <v>13.79</v>
      </c>
      <c r="T974" s="111">
        <v>14.57</v>
      </c>
      <c r="U974" s="188">
        <v>2.11</v>
      </c>
      <c r="V974" s="143">
        <v>1.75</v>
      </c>
      <c r="W974" s="194"/>
      <c r="X974" s="143"/>
      <c r="Y974" s="143"/>
      <c r="Z974" s="143"/>
      <c r="AA974" s="143"/>
      <c r="AB974" s="143"/>
      <c r="AC974" s="143"/>
      <c r="AD974" s="143"/>
      <c r="AE974" s="143"/>
      <c r="AF974" s="143"/>
      <c r="AG974" s="143"/>
      <c r="AH974" s="143"/>
      <c r="AI974" s="143"/>
      <c r="AJ974" s="143"/>
      <c r="AK974" s="143"/>
      <c r="AL974" s="143"/>
      <c r="AM974" s="143"/>
      <c r="AN974" s="143"/>
      <c r="AO974" s="143"/>
      <c r="AP974" s="194"/>
      <c r="AQ974" s="188"/>
      <c r="AR974" s="188"/>
      <c r="AS974" s="143"/>
      <c r="AT974" s="143"/>
      <c r="AU974" s="143"/>
      <c r="AV974" s="143"/>
      <c r="AW974" s="188">
        <v>1.79</v>
      </c>
      <c r="AX974" s="111">
        <v>56.04</v>
      </c>
      <c r="AY974" s="194"/>
      <c r="AZ974" s="143"/>
      <c r="BA974" s="143"/>
      <c r="BB974" s="143"/>
      <c r="BC974" s="143"/>
      <c r="BD974" s="143"/>
      <c r="BE974" s="194"/>
      <c r="BF974" s="143"/>
      <c r="BG974" s="143"/>
      <c r="BH974" s="143"/>
      <c r="BI974" s="111"/>
      <c r="BJ974" s="143"/>
      <c r="BK974" s="143"/>
      <c r="BL974" s="143"/>
      <c r="BM974" s="143"/>
      <c r="BN974" s="143"/>
      <c r="BO974" s="143"/>
      <c r="BP974" s="143"/>
      <c r="BQ974" s="143"/>
      <c r="BR974" s="143"/>
      <c r="BS974" s="143"/>
      <c r="BT974" s="143"/>
      <c r="BU974" s="135">
        <f>VLOOKUP(D974,EXPLORACION!$A$2:$P$529,15,FALSE)</f>
        <v>4962169.0218000002</v>
      </c>
      <c r="BV974" s="135">
        <f>VLOOKUP(D974,EXPLORACION!$A$2:$P$529,16,FALSE)</f>
        <v>2172878.4769000001</v>
      </c>
    </row>
    <row r="975" spans="1:74" s="123" customFormat="1" hidden="1">
      <c r="A975" s="130" t="str">
        <f t="shared" si="216"/>
        <v>DEI28P2E7M16.125</v>
      </c>
      <c r="B975" s="130" t="str">
        <f t="shared" si="217"/>
        <v>DEI28P2E15</v>
      </c>
      <c r="C975" s="130" t="str">
        <f t="shared" si="218"/>
        <v>DEI28P2M16.125</v>
      </c>
      <c r="D975" s="130" t="str">
        <f t="shared" si="219"/>
        <v>DEI28P2</v>
      </c>
      <c r="E975" s="130" t="str">
        <f t="shared" si="220"/>
        <v>DEI28</v>
      </c>
      <c r="F975" s="111" t="s">
        <v>584</v>
      </c>
      <c r="G975" s="111">
        <v>28</v>
      </c>
      <c r="H975" s="111">
        <v>2</v>
      </c>
      <c r="I975" s="171" t="s">
        <v>8</v>
      </c>
      <c r="J975" s="111">
        <v>7</v>
      </c>
      <c r="K975" s="111">
        <v>1</v>
      </c>
      <c r="L975" s="111" t="s">
        <v>221</v>
      </c>
      <c r="M975" s="191">
        <f t="shared" si="222"/>
        <v>15.75</v>
      </c>
      <c r="N975" s="192">
        <v>16.5</v>
      </c>
      <c r="O975" s="191">
        <f t="shared" si="221"/>
        <v>16.125</v>
      </c>
      <c r="P975" s="141"/>
      <c r="Q975" s="237">
        <v>21.44</v>
      </c>
      <c r="R975" s="111"/>
      <c r="S975" s="111"/>
      <c r="T975" s="111"/>
      <c r="U975" s="188">
        <v>2.04</v>
      </c>
      <c r="V975" s="143">
        <v>1.68</v>
      </c>
      <c r="W975" s="194"/>
      <c r="X975" s="143"/>
      <c r="Y975" s="143"/>
      <c r="Z975" s="143"/>
      <c r="AA975" s="143"/>
      <c r="AB975" s="143"/>
      <c r="AC975" s="143"/>
      <c r="AD975" s="143"/>
      <c r="AE975" s="143"/>
      <c r="AF975" s="143"/>
      <c r="AG975" s="143"/>
      <c r="AH975" s="143"/>
      <c r="AI975" s="143"/>
      <c r="AJ975" s="143"/>
      <c r="AK975" s="143"/>
      <c r="AL975" s="143"/>
      <c r="AM975" s="143"/>
      <c r="AN975" s="143"/>
      <c r="AO975" s="143"/>
      <c r="AP975" s="194"/>
      <c r="AQ975" s="188"/>
      <c r="AR975" s="188"/>
      <c r="AS975" s="143"/>
      <c r="AT975" s="143"/>
      <c r="AU975" s="143"/>
      <c r="AV975" s="143"/>
      <c r="AW975" s="188">
        <v>2.84</v>
      </c>
      <c r="AX975" s="111">
        <v>55.76</v>
      </c>
      <c r="AY975" s="194"/>
      <c r="AZ975" s="143"/>
      <c r="BA975" s="143"/>
      <c r="BB975" s="143"/>
      <c r="BC975" s="143"/>
      <c r="BD975" s="143"/>
      <c r="BE975" s="194"/>
      <c r="BF975" s="143"/>
      <c r="BG975" s="143"/>
      <c r="BH975" s="143"/>
      <c r="BI975" s="111"/>
      <c r="BJ975" s="143"/>
      <c r="BK975" s="143"/>
      <c r="BL975" s="143"/>
      <c r="BM975" s="143"/>
      <c r="BN975" s="143"/>
      <c r="BO975" s="143"/>
      <c r="BP975" s="143"/>
      <c r="BQ975" s="143"/>
      <c r="BR975" s="143"/>
      <c r="BS975" s="143"/>
      <c r="BT975" s="143"/>
      <c r="BU975" s="135">
        <f>VLOOKUP(D975,EXPLORACION!$A$2:$P$529,15,FALSE)</f>
        <v>4962169.0218000002</v>
      </c>
      <c r="BV975" s="135">
        <f>VLOOKUP(D975,EXPLORACION!$A$2:$P$529,16,FALSE)</f>
        <v>2172878.4769000001</v>
      </c>
    </row>
    <row r="976" spans="1:74" s="123" customFormat="1" hidden="1">
      <c r="A976" s="130" t="str">
        <f t="shared" si="216"/>
        <v>DEI28P2E7M17</v>
      </c>
      <c r="B976" s="130" t="str">
        <f t="shared" si="217"/>
        <v>DEI28P2E15.75</v>
      </c>
      <c r="C976" s="130" t="str">
        <f t="shared" si="218"/>
        <v>DEI28P2M17</v>
      </c>
      <c r="D976" s="130" t="str">
        <f t="shared" si="219"/>
        <v>DEI28P2</v>
      </c>
      <c r="E976" s="130" t="str">
        <f t="shared" si="220"/>
        <v>DEI28</v>
      </c>
      <c r="F976" s="111" t="s">
        <v>584</v>
      </c>
      <c r="G976" s="111">
        <v>28</v>
      </c>
      <c r="H976" s="111">
        <v>2</v>
      </c>
      <c r="I976" s="171" t="s">
        <v>8</v>
      </c>
      <c r="J976" s="111">
        <v>7</v>
      </c>
      <c r="K976" s="111">
        <v>1</v>
      </c>
      <c r="L976" s="111" t="s">
        <v>221</v>
      </c>
      <c r="M976" s="191">
        <f t="shared" si="222"/>
        <v>16.5</v>
      </c>
      <c r="N976" s="192">
        <v>17.5</v>
      </c>
      <c r="O976" s="191">
        <f t="shared" si="221"/>
        <v>17</v>
      </c>
      <c r="P976" s="141"/>
      <c r="Q976" s="237">
        <v>20.12</v>
      </c>
      <c r="R976" s="111"/>
      <c r="S976" s="111"/>
      <c r="T976" s="111"/>
      <c r="U976" s="188">
        <v>2.11</v>
      </c>
      <c r="V976" s="143">
        <v>1.76</v>
      </c>
      <c r="W976" s="194"/>
      <c r="X976" s="143"/>
      <c r="Y976" s="143"/>
      <c r="Z976" s="143"/>
      <c r="AA976" s="143"/>
      <c r="AB976" s="143"/>
      <c r="AC976" s="143"/>
      <c r="AD976" s="143"/>
      <c r="AE976" s="143"/>
      <c r="AF976" s="143"/>
      <c r="AG976" s="143"/>
      <c r="AH976" s="143"/>
      <c r="AI976" s="143"/>
      <c r="AJ976" s="143"/>
      <c r="AK976" s="143"/>
      <c r="AL976" s="143"/>
      <c r="AM976" s="143"/>
      <c r="AN976" s="143"/>
      <c r="AO976" s="143"/>
      <c r="AP976" s="194"/>
      <c r="AQ976" s="188"/>
      <c r="AR976" s="188"/>
      <c r="AS976" s="143"/>
      <c r="AT976" s="143"/>
      <c r="AU976" s="143"/>
      <c r="AV976" s="143"/>
      <c r="AW976" s="188">
        <v>2.2999999999999998</v>
      </c>
      <c r="AX976" s="111">
        <v>61.8</v>
      </c>
      <c r="AY976" s="194"/>
      <c r="AZ976" s="143"/>
      <c r="BA976" s="143"/>
      <c r="BB976" s="143"/>
      <c r="BC976" s="143"/>
      <c r="BD976" s="143"/>
      <c r="BE976" s="194"/>
      <c r="BF976" s="143"/>
      <c r="BG976" s="143"/>
      <c r="BH976" s="143"/>
      <c r="BI976" s="111"/>
      <c r="BJ976" s="143"/>
      <c r="BK976" s="143"/>
      <c r="BL976" s="143"/>
      <c r="BM976" s="143"/>
      <c r="BN976" s="143"/>
      <c r="BO976" s="143"/>
      <c r="BP976" s="143"/>
      <c r="BQ976" s="143"/>
      <c r="BR976" s="143"/>
      <c r="BS976" s="143"/>
      <c r="BT976" s="143"/>
      <c r="BU976" s="135">
        <f>VLOOKUP(D976,EXPLORACION!$A$2:$P$529,15,FALSE)</f>
        <v>4962169.0218000002</v>
      </c>
      <c r="BV976" s="135">
        <f>VLOOKUP(D976,EXPLORACION!$A$2:$P$529,16,FALSE)</f>
        <v>2172878.4769000001</v>
      </c>
    </row>
    <row r="977" spans="1:74" s="123" customFormat="1" hidden="1">
      <c r="A977" s="130" t="str">
        <f t="shared" si="216"/>
        <v>DEI28P2E7M18</v>
      </c>
      <c r="B977" s="130" t="str">
        <f t="shared" si="217"/>
        <v>DEI28P2E16.5</v>
      </c>
      <c r="C977" s="130" t="str">
        <f t="shared" si="218"/>
        <v>DEI28P2M18</v>
      </c>
      <c r="D977" s="130" t="str">
        <f t="shared" si="219"/>
        <v>DEI28P2</v>
      </c>
      <c r="E977" s="130" t="str">
        <f t="shared" si="220"/>
        <v>DEI28</v>
      </c>
      <c r="F977" s="111" t="s">
        <v>584</v>
      </c>
      <c r="G977" s="111">
        <v>28</v>
      </c>
      <c r="H977" s="111">
        <v>2</v>
      </c>
      <c r="I977" s="171" t="s">
        <v>8</v>
      </c>
      <c r="J977" s="111">
        <v>7</v>
      </c>
      <c r="K977" s="111">
        <v>1</v>
      </c>
      <c r="L977" s="111" t="s">
        <v>221</v>
      </c>
      <c r="M977" s="191">
        <f t="shared" si="222"/>
        <v>17.5</v>
      </c>
      <c r="N977" s="192">
        <v>18.5</v>
      </c>
      <c r="O977" s="191">
        <f t="shared" si="221"/>
        <v>18</v>
      </c>
      <c r="P977" s="141"/>
      <c r="Q977" s="237">
        <v>15.42</v>
      </c>
      <c r="R977" s="111"/>
      <c r="S977" s="111"/>
      <c r="T977" s="111"/>
      <c r="U977" s="188">
        <v>2.14</v>
      </c>
      <c r="V977" s="143">
        <v>1.85</v>
      </c>
      <c r="W977" s="194"/>
      <c r="X977" s="143"/>
      <c r="Y977" s="143"/>
      <c r="Z977" s="143"/>
      <c r="AA977" s="143"/>
      <c r="AB977" s="143"/>
      <c r="AC977" s="143"/>
      <c r="AD977" s="143"/>
      <c r="AE977" s="143"/>
      <c r="AF977" s="143"/>
      <c r="AG977" s="143"/>
      <c r="AH977" s="143"/>
      <c r="AI977" s="143"/>
      <c r="AJ977" s="143"/>
      <c r="AK977" s="143"/>
      <c r="AL977" s="143"/>
      <c r="AM977" s="143"/>
      <c r="AN977" s="143"/>
      <c r="AO977" s="143"/>
      <c r="AP977" s="194"/>
      <c r="AQ977" s="188"/>
      <c r="AR977" s="188"/>
      <c r="AS977" s="143"/>
      <c r="AT977" s="143"/>
      <c r="AU977" s="143"/>
      <c r="AV977" s="143"/>
      <c r="AW977" s="188" t="s">
        <v>1515</v>
      </c>
      <c r="AX977" s="111">
        <v>98.15</v>
      </c>
      <c r="AY977" s="194"/>
      <c r="AZ977" s="143"/>
      <c r="BA977" s="143"/>
      <c r="BB977" s="143"/>
      <c r="BC977" s="143"/>
      <c r="BD977" s="143"/>
      <c r="BE977" s="194"/>
      <c r="BF977" s="143"/>
      <c r="BG977" s="143"/>
      <c r="BH977" s="143"/>
      <c r="BI977" s="111"/>
      <c r="BJ977" s="143"/>
      <c r="BK977" s="143"/>
      <c r="BL977" s="143"/>
      <c r="BM977" s="143"/>
      <c r="BN977" s="143"/>
      <c r="BO977" s="143"/>
      <c r="BP977" s="143"/>
      <c r="BQ977" s="143"/>
      <c r="BR977" s="143"/>
      <c r="BS977" s="143"/>
      <c r="BT977" s="143"/>
      <c r="BU977" s="135">
        <f>VLOOKUP(D977,EXPLORACION!$A$2:$P$529,15,FALSE)</f>
        <v>4962169.0218000002</v>
      </c>
      <c r="BV977" s="135">
        <f>VLOOKUP(D977,EXPLORACION!$A$2:$P$529,16,FALSE)</f>
        <v>2172878.4769000001</v>
      </c>
    </row>
    <row r="978" spans="1:74" s="123" customFormat="1" hidden="1">
      <c r="A978" s="130" t="str">
        <f t="shared" si="216"/>
        <v>DEI28P2E7M18.75</v>
      </c>
      <c r="B978" s="130" t="str">
        <f t="shared" si="217"/>
        <v>DEI28P2E17.5</v>
      </c>
      <c r="C978" s="130" t="str">
        <f t="shared" si="218"/>
        <v>DEI28P2M18.75</v>
      </c>
      <c r="D978" s="130" t="str">
        <f t="shared" si="219"/>
        <v>DEI28P2</v>
      </c>
      <c r="E978" s="130" t="str">
        <f t="shared" si="220"/>
        <v>DEI28</v>
      </c>
      <c r="F978" s="111" t="s">
        <v>584</v>
      </c>
      <c r="G978" s="111">
        <v>28</v>
      </c>
      <c r="H978" s="111">
        <v>2</v>
      </c>
      <c r="I978" s="171" t="s">
        <v>8</v>
      </c>
      <c r="J978" s="111">
        <v>7</v>
      </c>
      <c r="K978" s="111">
        <v>1</v>
      </c>
      <c r="L978" s="111" t="s">
        <v>221</v>
      </c>
      <c r="M978" s="191">
        <f t="shared" si="222"/>
        <v>18.5</v>
      </c>
      <c r="N978" s="192">
        <v>19</v>
      </c>
      <c r="O978" s="191">
        <f t="shared" si="221"/>
        <v>18.75</v>
      </c>
      <c r="P978" s="141"/>
      <c r="Q978" s="237">
        <v>17.690000000000001</v>
      </c>
      <c r="R978" s="111"/>
      <c r="S978" s="111"/>
      <c r="T978" s="111"/>
      <c r="U978" s="188">
        <v>2.12</v>
      </c>
      <c r="V978" s="143">
        <v>1.8</v>
      </c>
      <c r="W978" s="194"/>
      <c r="X978" s="143"/>
      <c r="Y978" s="143"/>
      <c r="Z978" s="143"/>
      <c r="AA978" s="143"/>
      <c r="AB978" s="143"/>
      <c r="AC978" s="143"/>
      <c r="AD978" s="143"/>
      <c r="AE978" s="143"/>
      <c r="AF978" s="143"/>
      <c r="AG978" s="143"/>
      <c r="AH978" s="143"/>
      <c r="AI978" s="143"/>
      <c r="AJ978" s="143"/>
      <c r="AK978" s="143"/>
      <c r="AL978" s="143"/>
      <c r="AM978" s="143"/>
      <c r="AN978" s="143"/>
      <c r="AO978" s="143">
        <v>41.17</v>
      </c>
      <c r="AP978" s="194"/>
      <c r="AQ978" s="188"/>
      <c r="AR978" s="188"/>
      <c r="AS978" s="143"/>
      <c r="AT978" s="143"/>
      <c r="AU978" s="143"/>
      <c r="AV978" s="143"/>
      <c r="AW978" s="188"/>
      <c r="AX978" s="111"/>
      <c r="AY978" s="194"/>
      <c r="AZ978" s="143"/>
      <c r="BA978" s="143"/>
      <c r="BB978" s="143"/>
      <c r="BC978" s="143"/>
      <c r="BD978" s="143"/>
      <c r="BE978" s="194"/>
      <c r="BF978" s="143"/>
      <c r="BG978" s="143"/>
      <c r="BH978" s="143"/>
      <c r="BI978" s="111"/>
      <c r="BJ978" s="143"/>
      <c r="BK978" s="143"/>
      <c r="BL978" s="143"/>
      <c r="BM978" s="143"/>
      <c r="BN978" s="143"/>
      <c r="BO978" s="143"/>
      <c r="BP978" s="143"/>
      <c r="BQ978" s="143"/>
      <c r="BR978" s="143"/>
      <c r="BS978" s="143"/>
      <c r="BT978" s="143"/>
      <c r="BU978" s="135">
        <f>VLOOKUP(D978,EXPLORACION!$A$2:$P$529,15,FALSE)</f>
        <v>4962169.0218000002</v>
      </c>
      <c r="BV978" s="135">
        <f>VLOOKUP(D978,EXPLORACION!$A$2:$P$529,16,FALSE)</f>
        <v>2172878.4769000001</v>
      </c>
    </row>
    <row r="979" spans="1:74" s="123" customFormat="1" hidden="1">
      <c r="A979" s="130" t="str">
        <f t="shared" si="216"/>
        <v>DEI28P2E7M19.5</v>
      </c>
      <c r="B979" s="130" t="str">
        <f t="shared" si="217"/>
        <v>DEI28P2E18.5</v>
      </c>
      <c r="C979" s="130" t="str">
        <f t="shared" si="218"/>
        <v>DEI28P2M19.5</v>
      </c>
      <c r="D979" s="130" t="str">
        <f t="shared" si="219"/>
        <v>DEI28P2</v>
      </c>
      <c r="E979" s="130" t="str">
        <f t="shared" si="220"/>
        <v>DEI28</v>
      </c>
      <c r="F979" s="111" t="s">
        <v>584</v>
      </c>
      <c r="G979" s="111">
        <v>28</v>
      </c>
      <c r="H979" s="111">
        <v>2</v>
      </c>
      <c r="I979" s="171" t="s">
        <v>8</v>
      </c>
      <c r="J979" s="111">
        <v>7</v>
      </c>
      <c r="K979" s="111">
        <v>1</v>
      </c>
      <c r="L979" s="111" t="s">
        <v>221</v>
      </c>
      <c r="M979" s="191">
        <f t="shared" si="222"/>
        <v>19</v>
      </c>
      <c r="N979" s="192">
        <v>20</v>
      </c>
      <c r="O979" s="191">
        <f t="shared" si="221"/>
        <v>19.5</v>
      </c>
      <c r="P979" s="141"/>
      <c r="Q979" s="237">
        <v>15.54</v>
      </c>
      <c r="R979" s="111"/>
      <c r="S979" s="111"/>
      <c r="T979" s="111"/>
      <c r="U979" s="188">
        <v>2.2400000000000002</v>
      </c>
      <c r="V979" s="143">
        <v>1.94</v>
      </c>
      <c r="W979" s="194"/>
      <c r="X979" s="143"/>
      <c r="Y979" s="143"/>
      <c r="Z979" s="143"/>
      <c r="AA979" s="143"/>
      <c r="AB979" s="143"/>
      <c r="AC979" s="143"/>
      <c r="AD979" s="143"/>
      <c r="AE979" s="143"/>
      <c r="AF979" s="143"/>
      <c r="AG979" s="143"/>
      <c r="AH979" s="143"/>
      <c r="AI979" s="143"/>
      <c r="AJ979" s="143"/>
      <c r="AK979" s="143"/>
      <c r="AL979" s="143"/>
      <c r="AM979" s="143"/>
      <c r="AN979" s="143"/>
      <c r="AO979" s="143">
        <v>41.37</v>
      </c>
      <c r="AP979" s="194"/>
      <c r="AQ979" s="188"/>
      <c r="AR979" s="188"/>
      <c r="AS979" s="143"/>
      <c r="AT979" s="143"/>
      <c r="AU979" s="143"/>
      <c r="AV979" s="143"/>
      <c r="AW979" s="188">
        <v>2.4500000000000002</v>
      </c>
      <c r="AX979" s="111">
        <v>36.950000000000003</v>
      </c>
      <c r="AY979" s="194"/>
      <c r="AZ979" s="143"/>
      <c r="BA979" s="143"/>
      <c r="BB979" s="143"/>
      <c r="BC979" s="143"/>
      <c r="BD979" s="143"/>
      <c r="BE979" s="194"/>
      <c r="BF979" s="143"/>
      <c r="BG979" s="143"/>
      <c r="BH979" s="143"/>
      <c r="BI979" s="111"/>
      <c r="BJ979" s="143"/>
      <c r="BK979" s="143"/>
      <c r="BL979" s="143"/>
      <c r="BM979" s="143"/>
      <c r="BN979" s="143"/>
      <c r="BO979" s="143"/>
      <c r="BP979" s="143"/>
      <c r="BQ979" s="143"/>
      <c r="BR979" s="143"/>
      <c r="BS979" s="143"/>
      <c r="BT979" s="143"/>
      <c r="BU979" s="135">
        <f>VLOOKUP(D979,EXPLORACION!$A$2:$P$529,15,FALSE)</f>
        <v>4962169.0218000002</v>
      </c>
      <c r="BV979" s="135">
        <f>VLOOKUP(D979,EXPLORACION!$A$2:$P$529,16,FALSE)</f>
        <v>2172878.4769000001</v>
      </c>
    </row>
    <row r="980" spans="1:74" s="123" customFormat="1" hidden="1">
      <c r="A980" s="130" t="str">
        <f t="shared" si="216"/>
        <v>DEI28P2E8M20.75</v>
      </c>
      <c r="B980" s="130" t="str">
        <f t="shared" si="217"/>
        <v>DEI28P2E19</v>
      </c>
      <c r="C980" s="130" t="str">
        <f t="shared" si="218"/>
        <v>DEI28P2M20.75</v>
      </c>
      <c r="D980" s="130" t="str">
        <f t="shared" si="219"/>
        <v>DEI28P2</v>
      </c>
      <c r="E980" s="130" t="str">
        <f t="shared" si="220"/>
        <v>DEI28</v>
      </c>
      <c r="F980" s="111" t="s">
        <v>584</v>
      </c>
      <c r="G980" s="111">
        <v>28</v>
      </c>
      <c r="H980" s="111">
        <v>2</v>
      </c>
      <c r="I980" s="171" t="s">
        <v>8</v>
      </c>
      <c r="J980" s="111">
        <v>8</v>
      </c>
      <c r="K980" s="111">
        <v>1</v>
      </c>
      <c r="L980" s="111" t="s">
        <v>221</v>
      </c>
      <c r="M980" s="191">
        <f t="shared" si="222"/>
        <v>20</v>
      </c>
      <c r="N980" s="192">
        <v>21.5</v>
      </c>
      <c r="O980" s="191">
        <f t="shared" si="221"/>
        <v>20.75</v>
      </c>
      <c r="P980" s="141"/>
      <c r="Q980" s="237">
        <v>28.6</v>
      </c>
      <c r="R980" s="111">
        <v>49.12</v>
      </c>
      <c r="S980" s="111">
        <v>19.12</v>
      </c>
      <c r="T980" s="111">
        <v>31.01</v>
      </c>
      <c r="U980" s="188"/>
      <c r="V980" s="143"/>
      <c r="W980" s="194"/>
      <c r="X980" s="143"/>
      <c r="Y980" s="143"/>
      <c r="Z980" s="143"/>
      <c r="AA980" s="143"/>
      <c r="AB980" s="143"/>
      <c r="AC980" s="143"/>
      <c r="AD980" s="143"/>
      <c r="AE980" s="143"/>
      <c r="AF980" s="143"/>
      <c r="AG980" s="143"/>
      <c r="AH980" s="143"/>
      <c r="AI980" s="143"/>
      <c r="AJ980" s="143"/>
      <c r="AK980" s="143"/>
      <c r="AL980" s="143"/>
      <c r="AM980" s="143"/>
      <c r="AN980" s="143"/>
      <c r="AO980" s="143"/>
      <c r="AP980" s="194"/>
      <c r="AQ980" s="188"/>
      <c r="AR980" s="188"/>
      <c r="AS980" s="143"/>
      <c r="AT980" s="143"/>
      <c r="AU980" s="143"/>
      <c r="AV980" s="143"/>
      <c r="AW980" s="188"/>
      <c r="AX980" s="111"/>
      <c r="AY980" s="194"/>
      <c r="AZ980" s="143"/>
      <c r="BA980" s="143"/>
      <c r="BB980" s="143"/>
      <c r="BC980" s="143"/>
      <c r="BD980" s="143"/>
      <c r="BE980" s="194"/>
      <c r="BF980" s="143"/>
      <c r="BG980" s="143"/>
      <c r="BH980" s="143"/>
      <c r="BI980" s="111"/>
      <c r="BJ980" s="143"/>
      <c r="BK980" s="143"/>
      <c r="BL980" s="143"/>
      <c r="BM980" s="143"/>
      <c r="BN980" s="143"/>
      <c r="BO980" s="143"/>
      <c r="BP980" s="143"/>
      <c r="BQ980" s="143"/>
      <c r="BR980" s="143"/>
      <c r="BS980" s="143"/>
      <c r="BT980" s="143"/>
      <c r="BU980" s="135">
        <f>VLOOKUP(D980,EXPLORACION!$A$2:$P$529,15,FALSE)</f>
        <v>4962169.0218000002</v>
      </c>
      <c r="BV980" s="135">
        <f>VLOOKUP(D980,EXPLORACION!$A$2:$P$529,16,FALSE)</f>
        <v>2172878.4769000001</v>
      </c>
    </row>
    <row r="981" spans="1:74" s="123" customFormat="1" hidden="1">
      <c r="A981" s="130" t="str">
        <f t="shared" si="216"/>
        <v>DEI28P2E8M22</v>
      </c>
      <c r="B981" s="130" t="str">
        <f t="shared" si="217"/>
        <v>DEI28P2E20</v>
      </c>
      <c r="C981" s="130" t="str">
        <f t="shared" si="218"/>
        <v>DEI28P2M22</v>
      </c>
      <c r="D981" s="130" t="str">
        <f t="shared" si="219"/>
        <v>DEI28P2</v>
      </c>
      <c r="E981" s="130" t="str">
        <f t="shared" si="220"/>
        <v>DEI28</v>
      </c>
      <c r="F981" s="111" t="s">
        <v>584</v>
      </c>
      <c r="G981" s="111">
        <v>28</v>
      </c>
      <c r="H981" s="111">
        <v>2</v>
      </c>
      <c r="I981" s="171" t="s">
        <v>8</v>
      </c>
      <c r="J981" s="111">
        <v>8</v>
      </c>
      <c r="K981" s="111">
        <v>1</v>
      </c>
      <c r="L981" s="111" t="s">
        <v>221</v>
      </c>
      <c r="M981" s="191">
        <f t="shared" si="222"/>
        <v>21.5</v>
      </c>
      <c r="N981" s="192">
        <v>22.5</v>
      </c>
      <c r="O981" s="191">
        <f t="shared" si="221"/>
        <v>22</v>
      </c>
      <c r="P981" s="141"/>
      <c r="Q981" s="237">
        <v>22.32</v>
      </c>
      <c r="R981" s="111"/>
      <c r="S981" s="111"/>
      <c r="T981" s="111"/>
      <c r="U981" s="188"/>
      <c r="V981" s="143"/>
      <c r="W981" s="194"/>
      <c r="X981" s="143"/>
      <c r="Y981" s="143"/>
      <c r="Z981" s="143"/>
      <c r="AA981" s="143"/>
      <c r="AB981" s="143"/>
      <c r="AC981" s="143"/>
      <c r="AD981" s="143"/>
      <c r="AE981" s="143"/>
      <c r="AF981" s="143"/>
      <c r="AG981" s="143"/>
      <c r="AH981" s="143"/>
      <c r="AI981" s="143"/>
      <c r="AJ981" s="143"/>
      <c r="AK981" s="143"/>
      <c r="AL981" s="143"/>
      <c r="AM981" s="143"/>
      <c r="AN981" s="143"/>
      <c r="AO981" s="143"/>
      <c r="AP981" s="194"/>
      <c r="AQ981" s="188"/>
      <c r="AR981" s="188"/>
      <c r="AS981" s="143"/>
      <c r="AT981" s="143"/>
      <c r="AU981" s="143"/>
      <c r="AV981" s="143"/>
      <c r="AW981" s="188"/>
      <c r="AX981" s="111"/>
      <c r="AY981" s="194"/>
      <c r="AZ981" s="143"/>
      <c r="BA981" s="143"/>
      <c r="BB981" s="143"/>
      <c r="BC981" s="143"/>
      <c r="BD981" s="143"/>
      <c r="BE981" s="194"/>
      <c r="BF981" s="143"/>
      <c r="BG981" s="143"/>
      <c r="BH981" s="143"/>
      <c r="BI981" s="111"/>
      <c r="BJ981" s="143"/>
      <c r="BK981" s="143"/>
      <c r="BL981" s="143"/>
      <c r="BM981" s="143"/>
      <c r="BN981" s="143"/>
      <c r="BO981" s="143"/>
      <c r="BP981" s="143"/>
      <c r="BQ981" s="143"/>
      <c r="BR981" s="143"/>
      <c r="BS981" s="143"/>
      <c r="BT981" s="143"/>
      <c r="BU981" s="135">
        <f>VLOOKUP(D981,EXPLORACION!$A$2:$P$529,15,FALSE)</f>
        <v>4962169.0218000002</v>
      </c>
      <c r="BV981" s="135">
        <f>VLOOKUP(D981,EXPLORACION!$A$2:$P$529,16,FALSE)</f>
        <v>2172878.4769000001</v>
      </c>
    </row>
    <row r="982" spans="1:74" s="123" customFormat="1" hidden="1">
      <c r="A982" s="130" t="str">
        <f t="shared" si="216"/>
        <v>DEI28P2E9M23</v>
      </c>
      <c r="B982" s="130" t="str">
        <f t="shared" si="217"/>
        <v>DEI28P2E21.5</v>
      </c>
      <c r="C982" s="130" t="str">
        <f t="shared" si="218"/>
        <v>DEI28P2M23</v>
      </c>
      <c r="D982" s="130" t="str">
        <f t="shared" si="219"/>
        <v>DEI28P2</v>
      </c>
      <c r="E982" s="130" t="str">
        <f t="shared" si="220"/>
        <v>DEI28</v>
      </c>
      <c r="F982" s="111" t="s">
        <v>584</v>
      </c>
      <c r="G982" s="111">
        <v>28</v>
      </c>
      <c r="H982" s="111">
        <v>2</v>
      </c>
      <c r="I982" s="171" t="s">
        <v>8</v>
      </c>
      <c r="J982" s="111">
        <v>9</v>
      </c>
      <c r="K982" s="111">
        <v>1</v>
      </c>
      <c r="L982" s="111" t="s">
        <v>221</v>
      </c>
      <c r="M982" s="191">
        <f t="shared" si="222"/>
        <v>22.5</v>
      </c>
      <c r="N982" s="192">
        <v>23.5</v>
      </c>
      <c r="O982" s="191">
        <f t="shared" si="221"/>
        <v>23</v>
      </c>
      <c r="P982" s="141"/>
      <c r="Q982" s="237">
        <v>12.16</v>
      </c>
      <c r="R982" s="111"/>
      <c r="S982" s="111"/>
      <c r="T982" s="111"/>
      <c r="U982" s="188"/>
      <c r="V982" s="143"/>
      <c r="W982" s="194"/>
      <c r="X982" s="143"/>
      <c r="Y982" s="143"/>
      <c r="Z982" s="143"/>
      <c r="AA982" s="143"/>
      <c r="AB982" s="143"/>
      <c r="AC982" s="143"/>
      <c r="AD982" s="143"/>
      <c r="AE982" s="143"/>
      <c r="AF982" s="143"/>
      <c r="AG982" s="143"/>
      <c r="AH982" s="143"/>
      <c r="AI982" s="143"/>
      <c r="AJ982" s="143"/>
      <c r="AK982" s="143"/>
      <c r="AL982" s="143"/>
      <c r="AM982" s="143"/>
      <c r="AN982" s="143"/>
      <c r="AO982" s="143"/>
      <c r="AP982" s="194"/>
      <c r="AQ982" s="188"/>
      <c r="AR982" s="188"/>
      <c r="AS982" s="143"/>
      <c r="AT982" s="143"/>
      <c r="AU982" s="143"/>
      <c r="AV982" s="143"/>
      <c r="AW982" s="188"/>
      <c r="AX982" s="111"/>
      <c r="AY982" s="194"/>
      <c r="AZ982" s="143"/>
      <c r="BA982" s="143"/>
      <c r="BB982" s="143"/>
      <c r="BC982" s="143"/>
      <c r="BD982" s="143"/>
      <c r="BE982" s="194"/>
      <c r="BF982" s="143"/>
      <c r="BG982" s="143"/>
      <c r="BH982" s="143"/>
      <c r="BI982" s="111"/>
      <c r="BJ982" s="143"/>
      <c r="BK982" s="143"/>
      <c r="BL982" s="143"/>
      <c r="BM982" s="143"/>
      <c r="BN982" s="143"/>
      <c r="BO982" s="143"/>
      <c r="BP982" s="143"/>
      <c r="BQ982" s="143"/>
      <c r="BR982" s="143"/>
      <c r="BS982" s="143"/>
      <c r="BT982" s="143"/>
      <c r="BU982" s="135">
        <f>VLOOKUP(D982,EXPLORACION!$A$2:$P$529,15,FALSE)</f>
        <v>4962169.0218000002</v>
      </c>
      <c r="BV982" s="135">
        <f>VLOOKUP(D982,EXPLORACION!$A$2:$P$529,16,FALSE)</f>
        <v>2172878.4769000001</v>
      </c>
    </row>
    <row r="983" spans="1:74" s="123" customFormat="1" hidden="1">
      <c r="A983" s="130" t="str">
        <f t="shared" si="216"/>
        <v>DEI28P2E9M24.25</v>
      </c>
      <c r="B983" s="130" t="str">
        <f t="shared" si="217"/>
        <v>DEI28P2E22.5</v>
      </c>
      <c r="C983" s="130" t="str">
        <f t="shared" si="218"/>
        <v>DEI28P2M24.25</v>
      </c>
      <c r="D983" s="130" t="str">
        <f t="shared" si="219"/>
        <v>DEI28P2</v>
      </c>
      <c r="E983" s="130" t="str">
        <f t="shared" si="220"/>
        <v>DEI28</v>
      </c>
      <c r="F983" s="111" t="s">
        <v>584</v>
      </c>
      <c r="G983" s="111">
        <v>28</v>
      </c>
      <c r="H983" s="111">
        <v>2</v>
      </c>
      <c r="I983" s="171" t="s">
        <v>8</v>
      </c>
      <c r="J983" s="111">
        <v>9</v>
      </c>
      <c r="K983" s="111">
        <v>1</v>
      </c>
      <c r="L983" s="111" t="s">
        <v>221</v>
      </c>
      <c r="M983" s="191">
        <f t="shared" si="222"/>
        <v>23.5</v>
      </c>
      <c r="N983" s="192">
        <v>25</v>
      </c>
      <c r="O983" s="191">
        <f t="shared" si="221"/>
        <v>24.25</v>
      </c>
      <c r="P983" s="141"/>
      <c r="Q983" s="237">
        <v>23.6</v>
      </c>
      <c r="R983" s="111"/>
      <c r="S983" s="111"/>
      <c r="T983" s="111"/>
      <c r="U983" s="188">
        <v>2.0099999999999998</v>
      </c>
      <c r="V983" s="143">
        <v>1.63</v>
      </c>
      <c r="W983" s="194"/>
      <c r="X983" s="143"/>
      <c r="Y983" s="143"/>
      <c r="Z983" s="143"/>
      <c r="AA983" s="143"/>
      <c r="AB983" s="143"/>
      <c r="AC983" s="143"/>
      <c r="AD983" s="143"/>
      <c r="AE983" s="143"/>
      <c r="AF983" s="143"/>
      <c r="AG983" s="143"/>
      <c r="AH983" s="143"/>
      <c r="AI983" s="143"/>
      <c r="AJ983" s="143"/>
      <c r="AK983" s="143"/>
      <c r="AL983" s="143"/>
      <c r="AM983" s="143"/>
      <c r="AN983" s="143"/>
      <c r="AO983" s="143"/>
      <c r="AP983" s="194"/>
      <c r="AQ983" s="188"/>
      <c r="AR983" s="188"/>
      <c r="AS983" s="143"/>
      <c r="AT983" s="143"/>
      <c r="AU983" s="143"/>
      <c r="AV983" s="143"/>
      <c r="AW983" s="188"/>
      <c r="AX983" s="111"/>
      <c r="AY983" s="194"/>
      <c r="AZ983" s="143"/>
      <c r="BA983" s="143"/>
      <c r="BB983" s="143"/>
      <c r="BC983" s="143"/>
      <c r="BD983" s="143"/>
      <c r="BE983" s="194"/>
      <c r="BF983" s="143"/>
      <c r="BG983" s="143"/>
      <c r="BH983" s="143"/>
      <c r="BI983" s="111"/>
      <c r="BJ983" s="143"/>
      <c r="BK983" s="143"/>
      <c r="BL983" s="143"/>
      <c r="BM983" s="143"/>
      <c r="BN983" s="143"/>
      <c r="BO983" s="143"/>
      <c r="BP983" s="143"/>
      <c r="BQ983" s="143"/>
      <c r="BR983" s="143"/>
      <c r="BS983" s="143"/>
      <c r="BT983" s="143"/>
      <c r="BU983" s="135">
        <f>VLOOKUP(D983,EXPLORACION!$A$2:$P$529,15,FALSE)</f>
        <v>4962169.0218000002</v>
      </c>
      <c r="BV983" s="135">
        <f>VLOOKUP(D983,EXPLORACION!$A$2:$P$529,16,FALSE)</f>
        <v>2172878.4769000001</v>
      </c>
    </row>
    <row r="984" spans="1:74" s="123" customFormat="1" hidden="1">
      <c r="A984" s="130" t="str">
        <f t="shared" ref="A984:A1006" si="223">CONCATENATE(F984,G984,I984,H984,"E",J984,"M",O984)</f>
        <v>DEI28P3E1M0.5</v>
      </c>
      <c r="B984" s="130" t="str">
        <f t="shared" ref="B984:B1006" si="224">CONCATENATE(F984,G984,I984,H984,"E",M983)</f>
        <v>DEI28P3E23.5</v>
      </c>
      <c r="C984" s="130" t="str">
        <f t="shared" ref="C984:C1006" si="225">CONCATENATE(F984,G984,I984,H984,"M",O984)</f>
        <v>DEI28P3M0.5</v>
      </c>
      <c r="D984" s="130" t="str">
        <f t="shared" ref="D984:D1006" si="226">CONCATENATE(F984,G984,I984,H984)</f>
        <v>DEI28P3</v>
      </c>
      <c r="E984" s="130" t="str">
        <f t="shared" ref="E984:E1006" si="227">CONCATENATE(F984,G984)</f>
        <v>DEI28</v>
      </c>
      <c r="F984" s="111" t="s">
        <v>584</v>
      </c>
      <c r="G984" s="111">
        <v>28</v>
      </c>
      <c r="H984" s="111">
        <v>3</v>
      </c>
      <c r="I984" s="171" t="s">
        <v>8</v>
      </c>
      <c r="J984" s="111">
        <v>1</v>
      </c>
      <c r="K984" s="111">
        <v>1</v>
      </c>
      <c r="L984" s="111" t="s">
        <v>221</v>
      </c>
      <c r="M984" s="191">
        <v>0</v>
      </c>
      <c r="N984" s="192">
        <v>1</v>
      </c>
      <c r="O984" s="191">
        <f>AVERAGE(M984:N984)</f>
        <v>0.5</v>
      </c>
      <c r="P984" s="141"/>
      <c r="Q984" s="237">
        <v>21.94</v>
      </c>
      <c r="R984" s="111"/>
      <c r="S984" s="111"/>
      <c r="T984" s="111"/>
      <c r="U984" s="188"/>
      <c r="V984" s="143"/>
      <c r="W984" s="194"/>
      <c r="X984" s="143"/>
      <c r="Y984" s="143"/>
      <c r="Z984" s="143"/>
      <c r="AA984" s="143"/>
      <c r="AB984" s="143"/>
      <c r="AC984" s="143"/>
      <c r="AD984" s="143"/>
      <c r="AE984" s="143"/>
      <c r="AF984" s="143"/>
      <c r="AG984" s="143"/>
      <c r="AH984" s="143"/>
      <c r="AI984" s="143"/>
      <c r="AJ984" s="143"/>
      <c r="AK984" s="143"/>
      <c r="AL984" s="143"/>
      <c r="AM984" s="143"/>
      <c r="AN984" s="143"/>
      <c r="AO984" s="143"/>
      <c r="AP984" s="194"/>
      <c r="AQ984" s="188"/>
      <c r="AR984" s="188"/>
      <c r="AS984" s="143"/>
      <c r="AT984" s="143"/>
      <c r="AU984" s="143"/>
      <c r="AV984" s="143"/>
      <c r="AW984" s="188"/>
      <c r="AX984" s="111"/>
      <c r="AY984" s="194"/>
      <c r="AZ984" s="143"/>
      <c r="BA984" s="143"/>
      <c r="BB984" s="143"/>
      <c r="BC984" s="143"/>
      <c r="BD984" s="143"/>
      <c r="BE984" s="194"/>
      <c r="BF984" s="143"/>
      <c r="BG984" s="143"/>
      <c r="BH984" s="143"/>
      <c r="BI984" s="111"/>
      <c r="BJ984" s="143"/>
      <c r="BK984" s="143"/>
      <c r="BL984" s="143"/>
      <c r="BM984" s="143"/>
      <c r="BN984" s="143"/>
      <c r="BO984" s="143"/>
      <c r="BP984" s="143"/>
      <c r="BQ984" s="143"/>
      <c r="BR984" s="143"/>
      <c r="BS984" s="143"/>
      <c r="BT984" s="143"/>
      <c r="BU984" s="135">
        <f>VLOOKUP(D984,EXPLORACION!$A$2:$P$529,15,FALSE)</f>
        <v>4962197.6239</v>
      </c>
      <c r="BV984" s="135">
        <f>VLOOKUP(D984,EXPLORACION!$A$2:$P$529,16,FALSE)</f>
        <v>2172881.2228000001</v>
      </c>
    </row>
    <row r="985" spans="1:74" s="123" customFormat="1" hidden="1">
      <c r="A985" s="130" t="str">
        <f t="shared" si="223"/>
        <v>DEI28P3E1M1.5</v>
      </c>
      <c r="B985" s="130" t="str">
        <f t="shared" si="224"/>
        <v>DEI28P3E0</v>
      </c>
      <c r="C985" s="130" t="str">
        <f t="shared" si="225"/>
        <v>DEI28P3M1.5</v>
      </c>
      <c r="D985" s="130" t="str">
        <f t="shared" si="226"/>
        <v>DEI28P3</v>
      </c>
      <c r="E985" s="130" t="str">
        <f t="shared" si="227"/>
        <v>DEI28</v>
      </c>
      <c r="F985" s="111" t="s">
        <v>584</v>
      </c>
      <c r="G985" s="111">
        <v>28</v>
      </c>
      <c r="H985" s="111">
        <v>3</v>
      </c>
      <c r="I985" s="171" t="s">
        <v>8</v>
      </c>
      <c r="J985" s="111">
        <v>1</v>
      </c>
      <c r="K985" s="111">
        <f>K984+1</f>
        <v>2</v>
      </c>
      <c r="L985" s="111" t="s">
        <v>221</v>
      </c>
      <c r="M985" s="191">
        <f>N984</f>
        <v>1</v>
      </c>
      <c r="N985" s="192">
        <v>2</v>
      </c>
      <c r="O985" s="191">
        <f t="shared" ref="O985:O1006" si="228">AVERAGE(M985:N985)</f>
        <v>1.5</v>
      </c>
      <c r="P985" s="141"/>
      <c r="Q985" s="237">
        <v>22.61</v>
      </c>
      <c r="R985" s="111"/>
      <c r="S985" s="111"/>
      <c r="T985" s="111"/>
      <c r="U985" s="188"/>
      <c r="V985" s="143"/>
      <c r="W985" s="194"/>
      <c r="X985" s="143"/>
      <c r="Y985" s="143"/>
      <c r="Z985" s="143"/>
      <c r="AA985" s="143"/>
      <c r="AB985" s="143"/>
      <c r="AC985" s="143"/>
      <c r="AD985" s="143"/>
      <c r="AE985" s="143"/>
      <c r="AF985" s="143"/>
      <c r="AG985" s="143"/>
      <c r="AH985" s="143"/>
      <c r="AI985" s="143"/>
      <c r="AJ985" s="143"/>
      <c r="AK985" s="143"/>
      <c r="AL985" s="143"/>
      <c r="AM985" s="143"/>
      <c r="AN985" s="143"/>
      <c r="AO985" s="143"/>
      <c r="AP985" s="194"/>
      <c r="AQ985" s="188"/>
      <c r="AR985" s="188"/>
      <c r="AS985" s="143"/>
      <c r="AT985" s="143"/>
      <c r="AU985" s="143"/>
      <c r="AV985" s="143"/>
      <c r="AW985" s="188"/>
      <c r="AX985" s="111"/>
      <c r="AY985" s="194"/>
      <c r="AZ985" s="143"/>
      <c r="BA985" s="143"/>
      <c r="BB985" s="143"/>
      <c r="BC985" s="143"/>
      <c r="BD985" s="143"/>
      <c r="BE985" s="194"/>
      <c r="BF985" s="143"/>
      <c r="BG985" s="143"/>
      <c r="BH985" s="143"/>
      <c r="BI985" s="111"/>
      <c r="BJ985" s="143"/>
      <c r="BK985" s="143"/>
      <c r="BL985" s="143"/>
      <c r="BM985" s="143"/>
      <c r="BN985" s="143"/>
      <c r="BO985" s="143"/>
      <c r="BP985" s="143"/>
      <c r="BQ985" s="143"/>
      <c r="BR985" s="143"/>
      <c r="BS985" s="143"/>
      <c r="BT985" s="143"/>
      <c r="BU985" s="135">
        <f>VLOOKUP(D985,EXPLORACION!$A$2:$P$529,15,FALSE)</f>
        <v>4962197.6239</v>
      </c>
      <c r="BV985" s="135">
        <f>VLOOKUP(D985,EXPLORACION!$A$2:$P$529,16,FALSE)</f>
        <v>2172881.2228000001</v>
      </c>
    </row>
    <row r="986" spans="1:74" s="123" customFormat="1" hidden="1">
      <c r="A986" s="130" t="str">
        <f t="shared" si="223"/>
        <v>DEI28P3E1M2.5</v>
      </c>
      <c r="B986" s="130" t="str">
        <f t="shared" si="224"/>
        <v>DEI28P3E1</v>
      </c>
      <c r="C986" s="130" t="str">
        <f t="shared" si="225"/>
        <v>DEI28P3M2.5</v>
      </c>
      <c r="D986" s="130" t="str">
        <f t="shared" si="226"/>
        <v>DEI28P3</v>
      </c>
      <c r="E986" s="130" t="str">
        <f t="shared" si="227"/>
        <v>DEI28</v>
      </c>
      <c r="F986" s="111" t="s">
        <v>584</v>
      </c>
      <c r="G986" s="111">
        <v>28</v>
      </c>
      <c r="H986" s="111">
        <v>3</v>
      </c>
      <c r="I986" s="171" t="s">
        <v>8</v>
      </c>
      <c r="J986" s="111">
        <v>1</v>
      </c>
      <c r="K986" s="111">
        <f t="shared" ref="K986:K1006" si="229">K985+1</f>
        <v>3</v>
      </c>
      <c r="L986" s="111" t="s">
        <v>221</v>
      </c>
      <c r="M986" s="191">
        <f t="shared" ref="M986:M1049" si="230">N985</f>
        <v>2</v>
      </c>
      <c r="N986" s="192">
        <v>3</v>
      </c>
      <c r="O986" s="191">
        <f t="shared" si="228"/>
        <v>2.5</v>
      </c>
      <c r="P986" s="141"/>
      <c r="Q986" s="237">
        <v>17.13</v>
      </c>
      <c r="R986" s="111"/>
      <c r="S986" s="111"/>
      <c r="T986" s="111"/>
      <c r="U986" s="188"/>
      <c r="V986" s="143"/>
      <c r="W986" s="194"/>
      <c r="X986" s="143"/>
      <c r="Y986" s="143"/>
      <c r="Z986" s="143"/>
      <c r="AA986" s="143"/>
      <c r="AB986" s="143"/>
      <c r="AC986" s="143"/>
      <c r="AD986" s="143"/>
      <c r="AE986" s="143"/>
      <c r="AF986" s="143"/>
      <c r="AG986" s="143"/>
      <c r="AH986" s="143"/>
      <c r="AI986" s="143"/>
      <c r="AJ986" s="143"/>
      <c r="AK986" s="143"/>
      <c r="AL986" s="143"/>
      <c r="AM986" s="143"/>
      <c r="AN986" s="143"/>
      <c r="AO986" s="143"/>
      <c r="AP986" s="194"/>
      <c r="AQ986" s="188"/>
      <c r="AR986" s="188"/>
      <c r="AS986" s="143"/>
      <c r="AT986" s="143"/>
      <c r="AU986" s="143"/>
      <c r="AV986" s="143"/>
      <c r="AW986" s="188"/>
      <c r="AX986" s="111"/>
      <c r="AY986" s="194"/>
      <c r="AZ986" s="143"/>
      <c r="BA986" s="143"/>
      <c r="BB986" s="143"/>
      <c r="BC986" s="143"/>
      <c r="BD986" s="143"/>
      <c r="BE986" s="194"/>
      <c r="BF986" s="143"/>
      <c r="BG986" s="143"/>
      <c r="BH986" s="143"/>
      <c r="BI986" s="111"/>
      <c r="BJ986" s="143"/>
      <c r="BK986" s="143"/>
      <c r="BL986" s="143"/>
      <c r="BM986" s="143"/>
      <c r="BN986" s="143"/>
      <c r="BO986" s="143"/>
      <c r="BP986" s="143"/>
      <c r="BQ986" s="143"/>
      <c r="BR986" s="143"/>
      <c r="BS986" s="143"/>
      <c r="BT986" s="143"/>
      <c r="BU986" s="135">
        <f>VLOOKUP(D986,EXPLORACION!$A$2:$P$529,15,FALSE)</f>
        <v>4962197.6239</v>
      </c>
      <c r="BV986" s="135">
        <f>VLOOKUP(D986,EXPLORACION!$A$2:$P$529,16,FALSE)</f>
        <v>2172881.2228000001</v>
      </c>
    </row>
    <row r="987" spans="1:74" s="123" customFormat="1" hidden="1">
      <c r="A987" s="130" t="str">
        <f t="shared" si="223"/>
        <v>DEI28P3E1M3.5</v>
      </c>
      <c r="B987" s="130" t="str">
        <f t="shared" si="224"/>
        <v>DEI28P3E2</v>
      </c>
      <c r="C987" s="130" t="str">
        <f t="shared" si="225"/>
        <v>DEI28P3M3.5</v>
      </c>
      <c r="D987" s="130" t="str">
        <f t="shared" si="226"/>
        <v>DEI28P3</v>
      </c>
      <c r="E987" s="130" t="str">
        <f t="shared" si="227"/>
        <v>DEI28</v>
      </c>
      <c r="F987" s="111" t="s">
        <v>584</v>
      </c>
      <c r="G987" s="111">
        <v>28</v>
      </c>
      <c r="H987" s="111">
        <v>3</v>
      </c>
      <c r="I987" s="171" t="s">
        <v>8</v>
      </c>
      <c r="J987" s="111">
        <v>1</v>
      </c>
      <c r="K987" s="111">
        <f t="shared" si="229"/>
        <v>4</v>
      </c>
      <c r="L987" s="111" t="s">
        <v>221</v>
      </c>
      <c r="M987" s="191">
        <f t="shared" si="230"/>
        <v>3</v>
      </c>
      <c r="N987" s="192">
        <v>4</v>
      </c>
      <c r="O987" s="191">
        <f t="shared" si="228"/>
        <v>3.5</v>
      </c>
      <c r="P987" s="141"/>
      <c r="Q987" s="237">
        <v>12.94</v>
      </c>
      <c r="R987" s="111"/>
      <c r="S987" s="111"/>
      <c r="T987" s="111"/>
      <c r="U987" s="188"/>
      <c r="V987" s="143"/>
      <c r="W987" s="194"/>
      <c r="X987" s="143"/>
      <c r="Y987" s="143"/>
      <c r="Z987" s="143"/>
      <c r="AA987" s="143"/>
      <c r="AB987" s="143"/>
      <c r="AC987" s="143"/>
      <c r="AD987" s="143"/>
      <c r="AE987" s="143"/>
      <c r="AF987" s="143"/>
      <c r="AG987" s="143"/>
      <c r="AH987" s="143"/>
      <c r="AI987" s="143"/>
      <c r="AJ987" s="143"/>
      <c r="AK987" s="143"/>
      <c r="AL987" s="143"/>
      <c r="AM987" s="143"/>
      <c r="AN987" s="143"/>
      <c r="AO987" s="143"/>
      <c r="AP987" s="194"/>
      <c r="AQ987" s="188"/>
      <c r="AR987" s="188"/>
      <c r="AS987" s="143"/>
      <c r="AT987" s="143"/>
      <c r="AU987" s="143"/>
      <c r="AV987" s="143"/>
      <c r="AW987" s="188"/>
      <c r="AX987" s="111"/>
      <c r="AY987" s="194"/>
      <c r="AZ987" s="143"/>
      <c r="BA987" s="143"/>
      <c r="BB987" s="143"/>
      <c r="BC987" s="143"/>
      <c r="BD987" s="143"/>
      <c r="BE987" s="194"/>
      <c r="BF987" s="143"/>
      <c r="BG987" s="143"/>
      <c r="BH987" s="143"/>
      <c r="BI987" s="111"/>
      <c r="BJ987" s="143"/>
      <c r="BK987" s="143"/>
      <c r="BL987" s="143"/>
      <c r="BM987" s="143"/>
      <c r="BN987" s="143"/>
      <c r="BO987" s="143"/>
      <c r="BP987" s="143"/>
      <c r="BQ987" s="143"/>
      <c r="BR987" s="143"/>
      <c r="BS987" s="143"/>
      <c r="BT987" s="143"/>
      <c r="BU987" s="135">
        <f>VLOOKUP(D987,EXPLORACION!$A$2:$P$529,15,FALSE)</f>
        <v>4962197.6239</v>
      </c>
      <c r="BV987" s="135">
        <f>VLOOKUP(D987,EXPLORACION!$A$2:$P$529,16,FALSE)</f>
        <v>2172881.2228000001</v>
      </c>
    </row>
    <row r="988" spans="1:74" s="123" customFormat="1" hidden="1">
      <c r="A988" s="130" t="str">
        <f t="shared" si="223"/>
        <v>DEI28P3E1M4.5</v>
      </c>
      <c r="B988" s="130" t="str">
        <f t="shared" si="224"/>
        <v>DEI28P3E3</v>
      </c>
      <c r="C988" s="130" t="str">
        <f t="shared" si="225"/>
        <v>DEI28P3M4.5</v>
      </c>
      <c r="D988" s="130" t="str">
        <f t="shared" si="226"/>
        <v>DEI28P3</v>
      </c>
      <c r="E988" s="130" t="str">
        <f t="shared" si="227"/>
        <v>DEI28</v>
      </c>
      <c r="F988" s="111" t="s">
        <v>584</v>
      </c>
      <c r="G988" s="111">
        <v>28</v>
      </c>
      <c r="H988" s="111">
        <v>3</v>
      </c>
      <c r="I988" s="171" t="s">
        <v>8</v>
      </c>
      <c r="J988" s="111">
        <v>1</v>
      </c>
      <c r="K988" s="111">
        <f t="shared" si="229"/>
        <v>5</v>
      </c>
      <c r="L988" s="111" t="s">
        <v>221</v>
      </c>
      <c r="M988" s="191">
        <f t="shared" si="230"/>
        <v>4</v>
      </c>
      <c r="N988" s="192">
        <v>5</v>
      </c>
      <c r="O988" s="191">
        <f t="shared" si="228"/>
        <v>4.5</v>
      </c>
      <c r="P988" s="141"/>
      <c r="Q988" s="237">
        <v>5.99</v>
      </c>
      <c r="R988" s="111"/>
      <c r="S988" s="111"/>
      <c r="T988" s="111"/>
      <c r="U988" s="188"/>
      <c r="V988" s="143"/>
      <c r="W988" s="194"/>
      <c r="X988" s="143"/>
      <c r="Y988" s="143"/>
      <c r="Z988" s="143"/>
      <c r="AA988" s="143"/>
      <c r="AB988" s="143"/>
      <c r="AC988" s="143"/>
      <c r="AD988" s="143"/>
      <c r="AE988" s="143"/>
      <c r="AF988" s="143"/>
      <c r="AG988" s="143"/>
      <c r="AH988" s="143"/>
      <c r="AI988" s="143"/>
      <c r="AJ988" s="143"/>
      <c r="AK988" s="143"/>
      <c r="AL988" s="143"/>
      <c r="AM988" s="143"/>
      <c r="AN988" s="143"/>
      <c r="AO988" s="143"/>
      <c r="AP988" s="194"/>
      <c r="AQ988" s="188"/>
      <c r="AR988" s="188"/>
      <c r="AS988" s="143"/>
      <c r="AT988" s="143"/>
      <c r="AU988" s="143"/>
      <c r="AV988" s="143"/>
      <c r="AW988" s="188"/>
      <c r="AX988" s="111"/>
      <c r="AY988" s="194"/>
      <c r="AZ988" s="143"/>
      <c r="BA988" s="143"/>
      <c r="BB988" s="143"/>
      <c r="BC988" s="143"/>
      <c r="BD988" s="143"/>
      <c r="BE988" s="194"/>
      <c r="BF988" s="143"/>
      <c r="BG988" s="143"/>
      <c r="BH988" s="143"/>
      <c r="BI988" s="111"/>
      <c r="BJ988" s="143"/>
      <c r="BK988" s="143"/>
      <c r="BL988" s="143"/>
      <c r="BM988" s="143"/>
      <c r="BN988" s="143"/>
      <c r="BO988" s="143"/>
      <c r="BP988" s="143"/>
      <c r="BQ988" s="143"/>
      <c r="BR988" s="143"/>
      <c r="BS988" s="143"/>
      <c r="BT988" s="143"/>
      <c r="BU988" s="135">
        <f>VLOOKUP(D988,EXPLORACION!$A$2:$P$529,15,FALSE)</f>
        <v>4962197.6239</v>
      </c>
      <c r="BV988" s="135">
        <f>VLOOKUP(D988,EXPLORACION!$A$2:$P$529,16,FALSE)</f>
        <v>2172881.2228000001</v>
      </c>
    </row>
    <row r="989" spans="1:74" s="123" customFormat="1" hidden="1">
      <c r="A989" s="130" t="str">
        <f t="shared" si="223"/>
        <v>DEI28P3E1M5.5</v>
      </c>
      <c r="B989" s="130" t="str">
        <f t="shared" si="224"/>
        <v>DEI28P3E4</v>
      </c>
      <c r="C989" s="130" t="str">
        <f t="shared" si="225"/>
        <v>DEI28P3M5.5</v>
      </c>
      <c r="D989" s="130" t="str">
        <f t="shared" si="226"/>
        <v>DEI28P3</v>
      </c>
      <c r="E989" s="130" t="str">
        <f t="shared" si="227"/>
        <v>DEI28</v>
      </c>
      <c r="F989" s="111" t="s">
        <v>584</v>
      </c>
      <c r="G989" s="111">
        <v>28</v>
      </c>
      <c r="H989" s="111">
        <v>3</v>
      </c>
      <c r="I989" s="171" t="s">
        <v>8</v>
      </c>
      <c r="J989" s="111">
        <v>1</v>
      </c>
      <c r="K989" s="111">
        <f t="shared" si="229"/>
        <v>6</v>
      </c>
      <c r="L989" s="111" t="s">
        <v>221</v>
      </c>
      <c r="M989" s="191">
        <f t="shared" si="230"/>
        <v>5</v>
      </c>
      <c r="N989" s="192">
        <v>6</v>
      </c>
      <c r="O989" s="191">
        <f t="shared" si="228"/>
        <v>5.5</v>
      </c>
      <c r="P989" s="141"/>
      <c r="Q989" s="237">
        <v>7.08</v>
      </c>
      <c r="R989" s="111"/>
      <c r="S989" s="111"/>
      <c r="T989" s="111"/>
      <c r="U989" s="188"/>
      <c r="V989" s="143"/>
      <c r="W989" s="194"/>
      <c r="X989" s="143"/>
      <c r="Y989" s="143"/>
      <c r="Z989" s="143"/>
      <c r="AA989" s="143"/>
      <c r="AB989" s="143"/>
      <c r="AC989" s="143"/>
      <c r="AD989" s="143"/>
      <c r="AE989" s="143"/>
      <c r="AF989" s="143"/>
      <c r="AG989" s="143"/>
      <c r="AH989" s="143"/>
      <c r="AI989" s="143"/>
      <c r="AJ989" s="143"/>
      <c r="AK989" s="143"/>
      <c r="AL989" s="143"/>
      <c r="AM989" s="143"/>
      <c r="AN989" s="143"/>
      <c r="AO989" s="143"/>
      <c r="AP989" s="194"/>
      <c r="AQ989" s="188"/>
      <c r="AR989" s="188"/>
      <c r="AS989" s="143"/>
      <c r="AT989" s="143"/>
      <c r="AU989" s="143"/>
      <c r="AV989" s="143"/>
      <c r="AW989" s="188"/>
      <c r="AX989" s="111"/>
      <c r="AY989" s="194"/>
      <c r="AZ989" s="143"/>
      <c r="BA989" s="143"/>
      <c r="BB989" s="143"/>
      <c r="BC989" s="143"/>
      <c r="BD989" s="143"/>
      <c r="BE989" s="194"/>
      <c r="BF989" s="143"/>
      <c r="BG989" s="143"/>
      <c r="BH989" s="143"/>
      <c r="BI989" s="111"/>
      <c r="BJ989" s="143"/>
      <c r="BK989" s="143"/>
      <c r="BL989" s="143"/>
      <c r="BM989" s="143"/>
      <c r="BN989" s="143"/>
      <c r="BO989" s="143"/>
      <c r="BP989" s="143"/>
      <c r="BQ989" s="143"/>
      <c r="BR989" s="143"/>
      <c r="BS989" s="143"/>
      <c r="BT989" s="143"/>
      <c r="BU989" s="135">
        <f>VLOOKUP(D989,EXPLORACION!$A$2:$P$529,15,FALSE)</f>
        <v>4962197.6239</v>
      </c>
      <c r="BV989" s="135">
        <f>VLOOKUP(D989,EXPLORACION!$A$2:$P$529,16,FALSE)</f>
        <v>2172881.2228000001</v>
      </c>
    </row>
    <row r="990" spans="1:74" s="123" customFormat="1" hidden="1">
      <c r="A990" s="130" t="str">
        <f t="shared" si="223"/>
        <v>DEI28P3E1M6.5</v>
      </c>
      <c r="B990" s="130" t="str">
        <f t="shared" si="224"/>
        <v>DEI28P3E5</v>
      </c>
      <c r="C990" s="130" t="str">
        <f t="shared" si="225"/>
        <v>DEI28P3M6.5</v>
      </c>
      <c r="D990" s="130" t="str">
        <f t="shared" si="226"/>
        <v>DEI28P3</v>
      </c>
      <c r="E990" s="130" t="str">
        <f t="shared" si="227"/>
        <v>DEI28</v>
      </c>
      <c r="F990" s="111" t="s">
        <v>584</v>
      </c>
      <c r="G990" s="111">
        <v>28</v>
      </c>
      <c r="H990" s="111">
        <v>3</v>
      </c>
      <c r="I990" s="171" t="s">
        <v>8</v>
      </c>
      <c r="J990" s="111">
        <v>1</v>
      </c>
      <c r="K990" s="111">
        <f t="shared" si="229"/>
        <v>7</v>
      </c>
      <c r="L990" s="111" t="s">
        <v>221</v>
      </c>
      <c r="M990" s="191">
        <f t="shared" si="230"/>
        <v>6</v>
      </c>
      <c r="N990" s="192">
        <v>7</v>
      </c>
      <c r="O990" s="191">
        <f t="shared" si="228"/>
        <v>6.5</v>
      </c>
      <c r="P990" s="141"/>
      <c r="Q990" s="237">
        <v>22.1</v>
      </c>
      <c r="R990" s="111"/>
      <c r="S990" s="111"/>
      <c r="T990" s="111"/>
      <c r="U990" s="188"/>
      <c r="V990" s="143"/>
      <c r="W990" s="194"/>
      <c r="X990" s="143"/>
      <c r="Y990" s="143"/>
      <c r="Z990" s="143"/>
      <c r="AA990" s="143"/>
      <c r="AB990" s="143"/>
      <c r="AC990" s="143"/>
      <c r="AD990" s="143"/>
      <c r="AE990" s="143"/>
      <c r="AF990" s="143"/>
      <c r="AG990" s="143"/>
      <c r="AH990" s="143"/>
      <c r="AI990" s="143"/>
      <c r="AJ990" s="143"/>
      <c r="AK990" s="143"/>
      <c r="AL990" s="143"/>
      <c r="AM990" s="143"/>
      <c r="AN990" s="143"/>
      <c r="AO990" s="143"/>
      <c r="AP990" s="194">
        <v>0</v>
      </c>
      <c r="AQ990" s="188">
        <f>100-AR990</f>
        <v>86.01</v>
      </c>
      <c r="AR990" s="188">
        <v>13.99</v>
      </c>
      <c r="AS990" s="143"/>
      <c r="AT990" s="143"/>
      <c r="AU990" s="143"/>
      <c r="AV990" s="143"/>
      <c r="AW990" s="188"/>
      <c r="AX990" s="111"/>
      <c r="AY990" s="194"/>
      <c r="AZ990" s="143"/>
      <c r="BA990" s="143"/>
      <c r="BB990" s="143"/>
      <c r="BC990" s="143"/>
      <c r="BD990" s="143"/>
      <c r="BE990" s="194"/>
      <c r="BF990" s="143"/>
      <c r="BG990" s="143"/>
      <c r="BH990" s="143"/>
      <c r="BI990" s="111"/>
      <c r="BJ990" s="143"/>
      <c r="BK990" s="143"/>
      <c r="BL990" s="143"/>
      <c r="BM990" s="143"/>
      <c r="BN990" s="143"/>
      <c r="BO990" s="143"/>
      <c r="BP990" s="143"/>
      <c r="BQ990" s="143"/>
      <c r="BR990" s="143"/>
      <c r="BS990" s="143"/>
      <c r="BT990" s="143"/>
      <c r="BU990" s="135">
        <f>VLOOKUP(D990,EXPLORACION!$A$2:$P$529,15,FALSE)</f>
        <v>4962197.6239</v>
      </c>
      <c r="BV990" s="135">
        <f>VLOOKUP(D990,EXPLORACION!$A$2:$P$529,16,FALSE)</f>
        <v>2172881.2228000001</v>
      </c>
    </row>
    <row r="991" spans="1:74" s="123" customFormat="1" hidden="1">
      <c r="A991" s="130" t="str">
        <f t="shared" si="223"/>
        <v>DEI28P3E1M7.5</v>
      </c>
      <c r="B991" s="130" t="str">
        <f t="shared" si="224"/>
        <v>DEI28P3E6</v>
      </c>
      <c r="C991" s="130" t="str">
        <f t="shared" si="225"/>
        <v>DEI28P3M7.5</v>
      </c>
      <c r="D991" s="130" t="str">
        <f t="shared" si="226"/>
        <v>DEI28P3</v>
      </c>
      <c r="E991" s="130" t="str">
        <f t="shared" si="227"/>
        <v>DEI28</v>
      </c>
      <c r="F991" s="111" t="s">
        <v>584</v>
      </c>
      <c r="G991" s="111">
        <v>28</v>
      </c>
      <c r="H991" s="111">
        <v>3</v>
      </c>
      <c r="I991" s="171" t="s">
        <v>8</v>
      </c>
      <c r="J991" s="111">
        <v>1</v>
      </c>
      <c r="K991" s="111">
        <f t="shared" si="229"/>
        <v>8</v>
      </c>
      <c r="L991" s="111" t="s">
        <v>221</v>
      </c>
      <c r="M991" s="191">
        <f t="shared" si="230"/>
        <v>7</v>
      </c>
      <c r="N991" s="192">
        <v>8</v>
      </c>
      <c r="O991" s="191">
        <f t="shared" si="228"/>
        <v>7.5</v>
      </c>
      <c r="P991" s="141"/>
      <c r="Q991" s="237">
        <v>18.399999999999999</v>
      </c>
      <c r="R991" s="111"/>
      <c r="S991" s="111"/>
      <c r="T991" s="111"/>
      <c r="U991" s="188"/>
      <c r="V991" s="143"/>
      <c r="W991" s="194"/>
      <c r="X991" s="143"/>
      <c r="Y991" s="143"/>
      <c r="Z991" s="143"/>
      <c r="AA991" s="143"/>
      <c r="AB991" s="143"/>
      <c r="AC991" s="143"/>
      <c r="AD991" s="143"/>
      <c r="AE991" s="143"/>
      <c r="AF991" s="143"/>
      <c r="AG991" s="143"/>
      <c r="AH991" s="143"/>
      <c r="AI991" s="143"/>
      <c r="AJ991" s="143"/>
      <c r="AK991" s="143"/>
      <c r="AL991" s="143"/>
      <c r="AM991" s="143"/>
      <c r="AN991" s="143"/>
      <c r="AO991" s="143"/>
      <c r="AP991" s="194">
        <v>21.93</v>
      </c>
      <c r="AQ991" s="188">
        <v>13.68</v>
      </c>
      <c r="AR991" s="188">
        <v>64.39</v>
      </c>
      <c r="AS991" s="143"/>
      <c r="AT991" s="143"/>
      <c r="AU991" s="143"/>
      <c r="AV991" s="143"/>
      <c r="AW991" s="188"/>
      <c r="AX991" s="111"/>
      <c r="AY991" s="194"/>
      <c r="AZ991" s="143"/>
      <c r="BA991" s="143"/>
      <c r="BB991" s="143"/>
      <c r="BC991" s="143"/>
      <c r="BD991" s="143"/>
      <c r="BE991" s="194"/>
      <c r="BF991" s="143"/>
      <c r="BG991" s="143"/>
      <c r="BH991" s="143"/>
      <c r="BI991" s="111"/>
      <c r="BJ991" s="143"/>
      <c r="BK991" s="143"/>
      <c r="BL991" s="143"/>
      <c r="BM991" s="143"/>
      <c r="BN991" s="143"/>
      <c r="BO991" s="143"/>
      <c r="BP991" s="143"/>
      <c r="BQ991" s="143"/>
      <c r="BR991" s="143"/>
      <c r="BS991" s="143"/>
      <c r="BT991" s="143"/>
      <c r="BU991" s="135">
        <f>VLOOKUP(D991,EXPLORACION!$A$2:$P$529,15,FALSE)</f>
        <v>4962197.6239</v>
      </c>
      <c r="BV991" s="135">
        <f>VLOOKUP(D991,EXPLORACION!$A$2:$P$529,16,FALSE)</f>
        <v>2172881.2228000001</v>
      </c>
    </row>
    <row r="992" spans="1:74" s="123" customFormat="1" hidden="1">
      <c r="A992" s="130" t="str">
        <f t="shared" si="223"/>
        <v>DEI28P3E1M8.5</v>
      </c>
      <c r="B992" s="130" t="str">
        <f t="shared" si="224"/>
        <v>DEI28P3E7</v>
      </c>
      <c r="C992" s="130" t="str">
        <f t="shared" si="225"/>
        <v>DEI28P3M8.5</v>
      </c>
      <c r="D992" s="130" t="str">
        <f t="shared" si="226"/>
        <v>DEI28P3</v>
      </c>
      <c r="E992" s="130" t="str">
        <f t="shared" si="227"/>
        <v>DEI28</v>
      </c>
      <c r="F992" s="111" t="s">
        <v>584</v>
      </c>
      <c r="G992" s="111">
        <v>28</v>
      </c>
      <c r="H992" s="111">
        <v>3</v>
      </c>
      <c r="I992" s="171" t="s">
        <v>8</v>
      </c>
      <c r="J992" s="111">
        <v>1</v>
      </c>
      <c r="K992" s="111">
        <f t="shared" si="229"/>
        <v>9</v>
      </c>
      <c r="L992" s="111" t="s">
        <v>221</v>
      </c>
      <c r="M992" s="191">
        <f t="shared" si="230"/>
        <v>8</v>
      </c>
      <c r="N992" s="192">
        <v>9</v>
      </c>
      <c r="O992" s="191">
        <f t="shared" si="228"/>
        <v>8.5</v>
      </c>
      <c r="P992" s="141"/>
      <c r="Q992" s="237">
        <v>16.47</v>
      </c>
      <c r="R992" s="111"/>
      <c r="S992" s="111"/>
      <c r="T992" s="111"/>
      <c r="U992" s="188">
        <v>2.1800000000000002</v>
      </c>
      <c r="V992" s="143">
        <v>1.97</v>
      </c>
      <c r="W992" s="194"/>
      <c r="X992" s="143"/>
      <c r="Y992" s="143"/>
      <c r="Z992" s="143"/>
      <c r="AA992" s="143"/>
      <c r="AB992" s="143"/>
      <c r="AC992" s="143"/>
      <c r="AD992" s="143"/>
      <c r="AE992" s="143"/>
      <c r="AF992" s="143"/>
      <c r="AG992" s="143"/>
      <c r="AH992" s="143"/>
      <c r="AI992" s="143"/>
      <c r="AJ992" s="143"/>
      <c r="AK992" s="143"/>
      <c r="AL992" s="143"/>
      <c r="AM992" s="143"/>
      <c r="AN992" s="143"/>
      <c r="AO992" s="143"/>
      <c r="AP992" s="194">
        <v>25.49</v>
      </c>
      <c r="AQ992" s="188">
        <v>16.46</v>
      </c>
      <c r="AR992" s="188">
        <v>58.05</v>
      </c>
      <c r="AS992" s="143"/>
      <c r="AT992" s="143"/>
      <c r="AU992" s="143"/>
      <c r="AV992" s="143"/>
      <c r="AW992" s="188">
        <v>4.3</v>
      </c>
      <c r="AX992" s="111">
        <v>45.72</v>
      </c>
      <c r="AY992" s="194"/>
      <c r="AZ992" s="143"/>
      <c r="BA992" s="143"/>
      <c r="BB992" s="143"/>
      <c r="BC992" s="143"/>
      <c r="BD992" s="143"/>
      <c r="BE992" s="194"/>
      <c r="BF992" s="143"/>
      <c r="BG992" s="143"/>
      <c r="BH992" s="143"/>
      <c r="BI992" s="111"/>
      <c r="BJ992" s="143"/>
      <c r="BK992" s="143"/>
      <c r="BL992" s="143"/>
      <c r="BM992" s="143"/>
      <c r="BN992" s="143"/>
      <c r="BO992" s="143"/>
      <c r="BP992" s="143"/>
      <c r="BQ992" s="143"/>
      <c r="BR992" s="143"/>
      <c r="BS992" s="143"/>
      <c r="BT992" s="143"/>
      <c r="BU992" s="135">
        <f>VLOOKUP(D992,EXPLORACION!$A$2:$P$529,15,FALSE)</f>
        <v>4962197.6239</v>
      </c>
      <c r="BV992" s="135">
        <f>VLOOKUP(D992,EXPLORACION!$A$2:$P$529,16,FALSE)</f>
        <v>2172881.2228000001</v>
      </c>
    </row>
    <row r="993" spans="1:74" s="123" customFormat="1" hidden="1">
      <c r="A993" s="130" t="str">
        <f t="shared" si="223"/>
        <v>DEI28P3E1M9.5</v>
      </c>
      <c r="B993" s="130" t="str">
        <f t="shared" si="224"/>
        <v>DEI28P3E8</v>
      </c>
      <c r="C993" s="130" t="str">
        <f t="shared" si="225"/>
        <v>DEI28P3M9.5</v>
      </c>
      <c r="D993" s="130" t="str">
        <f t="shared" si="226"/>
        <v>DEI28P3</v>
      </c>
      <c r="E993" s="130" t="str">
        <f t="shared" si="227"/>
        <v>DEI28</v>
      </c>
      <c r="F993" s="111" t="s">
        <v>584</v>
      </c>
      <c r="G993" s="111">
        <v>28</v>
      </c>
      <c r="H993" s="111">
        <v>3</v>
      </c>
      <c r="I993" s="171" t="s">
        <v>8</v>
      </c>
      <c r="J993" s="111">
        <v>1</v>
      </c>
      <c r="K993" s="111">
        <f t="shared" si="229"/>
        <v>10</v>
      </c>
      <c r="L993" s="111" t="s">
        <v>221</v>
      </c>
      <c r="M993" s="191">
        <f t="shared" si="230"/>
        <v>9</v>
      </c>
      <c r="N993" s="192">
        <v>10</v>
      </c>
      <c r="O993" s="191">
        <f t="shared" si="228"/>
        <v>9.5</v>
      </c>
      <c r="P993" s="141"/>
      <c r="Q993" s="237">
        <v>22.31</v>
      </c>
      <c r="R993" s="111"/>
      <c r="S993" s="111"/>
      <c r="T993" s="111"/>
      <c r="U993" s="188">
        <v>2.04</v>
      </c>
      <c r="V993" s="143">
        <v>1.67</v>
      </c>
      <c r="W993" s="194"/>
      <c r="X993" s="143"/>
      <c r="Y993" s="143"/>
      <c r="Z993" s="143"/>
      <c r="AA993" s="143"/>
      <c r="AB993" s="143"/>
      <c r="AC993" s="143"/>
      <c r="AD993" s="143"/>
      <c r="AE993" s="143"/>
      <c r="AF993" s="143"/>
      <c r="AG993" s="143"/>
      <c r="AH993" s="143"/>
      <c r="AI993" s="143"/>
      <c r="AJ993" s="143"/>
      <c r="AK993" s="143"/>
      <c r="AL993" s="143"/>
      <c r="AM993" s="143"/>
      <c r="AN993" s="143"/>
      <c r="AO993" s="143"/>
      <c r="AP993" s="194"/>
      <c r="AQ993" s="188"/>
      <c r="AR993" s="188"/>
      <c r="AS993" s="143"/>
      <c r="AT993" s="143"/>
      <c r="AU993" s="143"/>
      <c r="AV993" s="143"/>
      <c r="AW993" s="188">
        <v>0.89</v>
      </c>
      <c r="AX993" s="111">
        <v>67.62</v>
      </c>
      <c r="AY993" s="194"/>
      <c r="AZ993" s="143"/>
      <c r="BA993" s="143"/>
      <c r="BB993" s="143"/>
      <c r="BC993" s="143"/>
      <c r="BD993" s="143"/>
      <c r="BE993" s="194"/>
      <c r="BF993" s="143"/>
      <c r="BG993" s="143"/>
      <c r="BH993" s="143"/>
      <c r="BI993" s="111"/>
      <c r="BJ993" s="143"/>
      <c r="BK993" s="143"/>
      <c r="BL993" s="143"/>
      <c r="BM993" s="143"/>
      <c r="BN993" s="143"/>
      <c r="BO993" s="143"/>
      <c r="BP993" s="143"/>
      <c r="BQ993" s="143"/>
      <c r="BR993" s="143"/>
      <c r="BS993" s="143"/>
      <c r="BT993" s="143"/>
      <c r="BU993" s="135">
        <f>VLOOKUP(D993,EXPLORACION!$A$2:$P$529,15,FALSE)</f>
        <v>4962197.6239</v>
      </c>
      <c r="BV993" s="135">
        <f>VLOOKUP(D993,EXPLORACION!$A$2:$P$529,16,FALSE)</f>
        <v>2172881.2228000001</v>
      </c>
    </row>
    <row r="994" spans="1:74" s="123" customFormat="1" hidden="1">
      <c r="A994" s="130" t="str">
        <f t="shared" si="223"/>
        <v>DEI28P3E2M10.5</v>
      </c>
      <c r="B994" s="130" t="str">
        <f t="shared" si="224"/>
        <v>DEI28P3E9</v>
      </c>
      <c r="C994" s="130" t="str">
        <f t="shared" si="225"/>
        <v>DEI28P3M10.5</v>
      </c>
      <c r="D994" s="130" t="str">
        <f t="shared" si="226"/>
        <v>DEI28P3</v>
      </c>
      <c r="E994" s="130" t="str">
        <f t="shared" si="227"/>
        <v>DEI28</v>
      </c>
      <c r="F994" s="111" t="s">
        <v>584</v>
      </c>
      <c r="G994" s="111">
        <v>28</v>
      </c>
      <c r="H994" s="111">
        <v>3</v>
      </c>
      <c r="I994" s="171" t="s">
        <v>8</v>
      </c>
      <c r="J994" s="111">
        <v>2</v>
      </c>
      <c r="K994" s="111">
        <f t="shared" si="229"/>
        <v>11</v>
      </c>
      <c r="L994" s="111" t="s">
        <v>221</v>
      </c>
      <c r="M994" s="191">
        <f t="shared" si="230"/>
        <v>10</v>
      </c>
      <c r="N994" s="192">
        <v>11</v>
      </c>
      <c r="O994" s="191">
        <f t="shared" si="228"/>
        <v>10.5</v>
      </c>
      <c r="P994" s="141"/>
      <c r="Q994" s="237">
        <v>22.46</v>
      </c>
      <c r="R994" s="111">
        <v>42.08</v>
      </c>
      <c r="S994" s="111">
        <v>19.11</v>
      </c>
      <c r="T994" s="111">
        <v>23.97</v>
      </c>
      <c r="U994" s="188">
        <v>2</v>
      </c>
      <c r="V994" s="143">
        <v>1.64</v>
      </c>
      <c r="W994" s="194"/>
      <c r="X994" s="143"/>
      <c r="Y994" s="143"/>
      <c r="Z994" s="143"/>
      <c r="AA994" s="143"/>
      <c r="AB994" s="143"/>
      <c r="AC994" s="143"/>
      <c r="AD994" s="143"/>
      <c r="AE994" s="143"/>
      <c r="AF994" s="143"/>
      <c r="AG994" s="143"/>
      <c r="AH994" s="143"/>
      <c r="AI994" s="143"/>
      <c r="AJ994" s="143"/>
      <c r="AK994" s="143"/>
      <c r="AL994" s="143"/>
      <c r="AM994" s="143"/>
      <c r="AN994" s="143"/>
      <c r="AO994" s="143"/>
      <c r="AP994" s="194"/>
      <c r="AQ994" s="188"/>
      <c r="AR994" s="188"/>
      <c r="AS994" s="143"/>
      <c r="AT994" s="143"/>
      <c r="AU994" s="143"/>
      <c r="AV994" s="143"/>
      <c r="AW994" s="188"/>
      <c r="AX994" s="111"/>
      <c r="AY994" s="194"/>
      <c r="AZ994" s="143"/>
      <c r="BA994" s="143"/>
      <c r="BB994" s="143"/>
      <c r="BC994" s="143"/>
      <c r="BD994" s="143"/>
      <c r="BE994" s="194"/>
      <c r="BF994" s="143"/>
      <c r="BG994" s="143"/>
      <c r="BH994" s="143"/>
      <c r="BI994" s="111"/>
      <c r="BJ994" s="143"/>
      <c r="BK994" s="143"/>
      <c r="BL994" s="143"/>
      <c r="BM994" s="143"/>
      <c r="BN994" s="143"/>
      <c r="BO994" s="143"/>
      <c r="BP994" s="143"/>
      <c r="BQ994" s="143"/>
      <c r="BR994" s="143"/>
      <c r="BS994" s="143"/>
      <c r="BT994" s="143"/>
      <c r="BU994" s="135">
        <f>VLOOKUP(D994,EXPLORACION!$A$2:$P$529,15,FALSE)</f>
        <v>4962197.6239</v>
      </c>
      <c r="BV994" s="135">
        <f>VLOOKUP(D994,EXPLORACION!$A$2:$P$529,16,FALSE)</f>
        <v>2172881.2228000001</v>
      </c>
    </row>
    <row r="995" spans="1:74" s="123" customFormat="1" hidden="1">
      <c r="A995" s="130" t="str">
        <f t="shared" si="223"/>
        <v>DEI28P3E2M6.25</v>
      </c>
      <c r="B995" s="130" t="str">
        <f t="shared" si="224"/>
        <v>DEI28P3E10</v>
      </c>
      <c r="C995" s="130" t="str">
        <f t="shared" si="225"/>
        <v>DEI28P3M6.25</v>
      </c>
      <c r="D995" s="130" t="str">
        <f t="shared" si="226"/>
        <v>DEI28P3</v>
      </c>
      <c r="E995" s="130" t="str">
        <f t="shared" si="227"/>
        <v>DEI28</v>
      </c>
      <c r="F995" s="111" t="s">
        <v>584</v>
      </c>
      <c r="G995" s="111">
        <v>28</v>
      </c>
      <c r="H995" s="111">
        <v>3</v>
      </c>
      <c r="I995" s="171" t="s">
        <v>8</v>
      </c>
      <c r="J995" s="111">
        <v>2</v>
      </c>
      <c r="K995" s="111">
        <f t="shared" si="229"/>
        <v>12</v>
      </c>
      <c r="L995" s="111" t="s">
        <v>221</v>
      </c>
      <c r="M995" s="191">
        <f t="shared" si="230"/>
        <v>11</v>
      </c>
      <c r="N995" s="192">
        <v>1.5</v>
      </c>
      <c r="O995" s="191">
        <f t="shared" si="228"/>
        <v>6.25</v>
      </c>
      <c r="P995" s="141"/>
      <c r="Q995" s="237">
        <v>26.08</v>
      </c>
      <c r="R995" s="111"/>
      <c r="S995" s="111"/>
      <c r="T995" s="111"/>
      <c r="U995" s="188">
        <v>1.92</v>
      </c>
      <c r="V995" s="143">
        <v>1.52</v>
      </c>
      <c r="W995" s="194"/>
      <c r="X995" s="143"/>
      <c r="Y995" s="143"/>
      <c r="Z995" s="143"/>
      <c r="AA995" s="143"/>
      <c r="AB995" s="143"/>
      <c r="AC995" s="143"/>
      <c r="AD995" s="143"/>
      <c r="AE995" s="143"/>
      <c r="AF995" s="143"/>
      <c r="AG995" s="143"/>
      <c r="AH995" s="143"/>
      <c r="AI995" s="143"/>
      <c r="AJ995" s="143"/>
      <c r="AK995" s="143"/>
      <c r="AL995" s="143"/>
      <c r="AM995" s="143"/>
      <c r="AN995" s="143"/>
      <c r="AO995" s="143"/>
      <c r="AP995" s="194"/>
      <c r="AQ995" s="188"/>
      <c r="AR995" s="188"/>
      <c r="AS995" s="143"/>
      <c r="AT995" s="143"/>
      <c r="AU995" s="143"/>
      <c r="AV995" s="143"/>
      <c r="AW995" s="188">
        <v>0.34</v>
      </c>
      <c r="AX995" s="111">
        <v>10.07</v>
      </c>
      <c r="AY995" s="194"/>
      <c r="AZ995" s="143"/>
      <c r="BA995" s="143"/>
      <c r="BB995" s="143"/>
      <c r="BC995" s="143"/>
      <c r="BD995" s="143"/>
      <c r="BE995" s="194"/>
      <c r="BF995" s="143"/>
      <c r="BG995" s="143"/>
      <c r="BH995" s="143"/>
      <c r="BI995" s="111"/>
      <c r="BJ995" s="143"/>
      <c r="BK995" s="143"/>
      <c r="BL995" s="143"/>
      <c r="BM995" s="143"/>
      <c r="BN995" s="143"/>
      <c r="BO995" s="143"/>
      <c r="BP995" s="143"/>
      <c r="BQ995" s="143"/>
      <c r="BR995" s="143"/>
      <c r="BS995" s="143"/>
      <c r="BT995" s="143"/>
      <c r="BU995" s="135">
        <f>VLOOKUP(D995,EXPLORACION!$A$2:$P$529,15,FALSE)</f>
        <v>4962197.6239</v>
      </c>
      <c r="BV995" s="135">
        <f>VLOOKUP(D995,EXPLORACION!$A$2:$P$529,16,FALSE)</f>
        <v>2172881.2228000001</v>
      </c>
    </row>
    <row r="996" spans="1:74" s="123" customFormat="1" hidden="1">
      <c r="A996" s="130" t="str">
        <f t="shared" si="223"/>
        <v>DEI28P3E2M6.75</v>
      </c>
      <c r="B996" s="130" t="str">
        <f t="shared" si="224"/>
        <v>DEI28P3E11</v>
      </c>
      <c r="C996" s="130" t="str">
        <f t="shared" si="225"/>
        <v>DEI28P3M6.75</v>
      </c>
      <c r="D996" s="130" t="str">
        <f t="shared" si="226"/>
        <v>DEI28P3</v>
      </c>
      <c r="E996" s="130" t="str">
        <f t="shared" si="227"/>
        <v>DEI28</v>
      </c>
      <c r="F996" s="111" t="s">
        <v>584</v>
      </c>
      <c r="G996" s="111">
        <v>28</v>
      </c>
      <c r="H996" s="111">
        <v>3</v>
      </c>
      <c r="I996" s="171" t="s">
        <v>8</v>
      </c>
      <c r="J996" s="111">
        <v>2</v>
      </c>
      <c r="K996" s="111">
        <f t="shared" si="229"/>
        <v>13</v>
      </c>
      <c r="L996" s="111" t="s">
        <v>221</v>
      </c>
      <c r="M996" s="191">
        <f t="shared" si="230"/>
        <v>1.5</v>
      </c>
      <c r="N996" s="192">
        <v>12</v>
      </c>
      <c r="O996" s="191">
        <f t="shared" si="228"/>
        <v>6.75</v>
      </c>
      <c r="P996" s="141"/>
      <c r="Q996" s="237">
        <v>27.41</v>
      </c>
      <c r="R996" s="111">
        <v>42.58</v>
      </c>
      <c r="S996" s="111">
        <v>19.84</v>
      </c>
      <c r="T996" s="111">
        <v>22.74</v>
      </c>
      <c r="U996" s="188">
        <v>2.21</v>
      </c>
      <c r="V996" s="143">
        <v>1.73</v>
      </c>
      <c r="W996" s="194"/>
      <c r="X996" s="143"/>
      <c r="Y996" s="143"/>
      <c r="Z996" s="143"/>
      <c r="AA996" s="143"/>
      <c r="AB996" s="143"/>
      <c r="AC996" s="143"/>
      <c r="AD996" s="143"/>
      <c r="AE996" s="143"/>
      <c r="AF996" s="143"/>
      <c r="AG996" s="143"/>
      <c r="AH996" s="143"/>
      <c r="AI996" s="143"/>
      <c r="AJ996" s="143"/>
      <c r="AK996" s="143"/>
      <c r="AL996" s="143"/>
      <c r="AM996" s="143"/>
      <c r="AN996" s="143"/>
      <c r="AO996" s="143"/>
      <c r="AP996" s="194"/>
      <c r="AQ996" s="188"/>
      <c r="AR996" s="188"/>
      <c r="AS996" s="143"/>
      <c r="AT996" s="143"/>
      <c r="AU996" s="143"/>
      <c r="AV996" s="143"/>
      <c r="AW996" s="188">
        <v>0.28000000000000003</v>
      </c>
      <c r="AX996" s="111">
        <v>9.27</v>
      </c>
      <c r="AY996" s="194"/>
      <c r="AZ996" s="143"/>
      <c r="BA996" s="143"/>
      <c r="BB996" s="143"/>
      <c r="BC996" s="143"/>
      <c r="BD996" s="143"/>
      <c r="BE996" s="194"/>
      <c r="BF996" s="143"/>
      <c r="BG996" s="143"/>
      <c r="BH996" s="143"/>
      <c r="BI996" s="111"/>
      <c r="BJ996" s="143"/>
      <c r="BK996" s="143"/>
      <c r="BL996" s="143"/>
      <c r="BM996" s="143"/>
      <c r="BN996" s="143"/>
      <c r="BO996" s="143"/>
      <c r="BP996" s="143"/>
      <c r="BQ996" s="143"/>
      <c r="BR996" s="143"/>
      <c r="BS996" s="143"/>
      <c r="BT996" s="143"/>
      <c r="BU996" s="135">
        <f>VLOOKUP(D996,EXPLORACION!$A$2:$P$529,15,FALSE)</f>
        <v>4962197.6239</v>
      </c>
      <c r="BV996" s="135">
        <f>VLOOKUP(D996,EXPLORACION!$A$2:$P$529,16,FALSE)</f>
        <v>2172881.2228000001</v>
      </c>
    </row>
    <row r="997" spans="1:74" s="123" customFormat="1" hidden="1">
      <c r="A997" s="130" t="str">
        <f t="shared" si="223"/>
        <v>DEI28P3E2M12.75</v>
      </c>
      <c r="B997" s="130" t="str">
        <f t="shared" si="224"/>
        <v>DEI28P3E1.5</v>
      </c>
      <c r="C997" s="130" t="str">
        <f t="shared" si="225"/>
        <v>DEI28P3M12.75</v>
      </c>
      <c r="D997" s="130" t="str">
        <f t="shared" si="226"/>
        <v>DEI28P3</v>
      </c>
      <c r="E997" s="130" t="str">
        <f t="shared" si="227"/>
        <v>DEI28</v>
      </c>
      <c r="F997" s="111" t="s">
        <v>584</v>
      </c>
      <c r="G997" s="111">
        <v>28</v>
      </c>
      <c r="H997" s="111">
        <v>3</v>
      </c>
      <c r="I997" s="171" t="s">
        <v>8</v>
      </c>
      <c r="J997" s="111">
        <v>2</v>
      </c>
      <c r="K997" s="111">
        <f t="shared" si="229"/>
        <v>14</v>
      </c>
      <c r="L997" s="111" t="s">
        <v>221</v>
      </c>
      <c r="M997" s="191">
        <f t="shared" si="230"/>
        <v>12</v>
      </c>
      <c r="N997" s="192">
        <v>13.5</v>
      </c>
      <c r="O997" s="191">
        <f t="shared" si="228"/>
        <v>12.75</v>
      </c>
      <c r="P997" s="141"/>
      <c r="Q997" s="237">
        <v>24.21</v>
      </c>
      <c r="R997" s="111"/>
      <c r="S997" s="111"/>
      <c r="T997" s="111"/>
      <c r="U997" s="188"/>
      <c r="V997" s="143"/>
      <c r="W997" s="194"/>
      <c r="X997" s="143"/>
      <c r="Y997" s="143"/>
      <c r="Z997" s="143"/>
      <c r="AA997" s="143"/>
      <c r="AB997" s="143"/>
      <c r="AC997" s="143"/>
      <c r="AD997" s="143"/>
      <c r="AE997" s="143"/>
      <c r="AF997" s="143"/>
      <c r="AG997" s="143"/>
      <c r="AH997" s="143"/>
      <c r="AI997" s="143"/>
      <c r="AJ997" s="143"/>
      <c r="AK997" s="143"/>
      <c r="AL997" s="143"/>
      <c r="AM997" s="143"/>
      <c r="AN997" s="143"/>
      <c r="AO997" s="143"/>
      <c r="AP997" s="194"/>
      <c r="AQ997" s="188"/>
      <c r="AR997" s="188"/>
      <c r="AS997" s="143"/>
      <c r="AT997" s="143"/>
      <c r="AU997" s="143"/>
      <c r="AV997" s="143"/>
      <c r="AW997" s="188"/>
      <c r="AX997" s="111"/>
      <c r="AY997" s="194"/>
      <c r="AZ997" s="143"/>
      <c r="BA997" s="143"/>
      <c r="BB997" s="143"/>
      <c r="BC997" s="143"/>
      <c r="BD997" s="143"/>
      <c r="BE997" s="194"/>
      <c r="BF997" s="143"/>
      <c r="BG997" s="143"/>
      <c r="BH997" s="143"/>
      <c r="BI997" s="111"/>
      <c r="BJ997" s="143"/>
      <c r="BK997" s="143"/>
      <c r="BL997" s="143"/>
      <c r="BM997" s="143"/>
      <c r="BN997" s="143"/>
      <c r="BO997" s="143"/>
      <c r="BP997" s="143"/>
      <c r="BQ997" s="143"/>
      <c r="BR997" s="143"/>
      <c r="BS997" s="143"/>
      <c r="BT997" s="143"/>
      <c r="BU997" s="135">
        <f>VLOOKUP(D997,EXPLORACION!$A$2:$P$529,15,FALSE)</f>
        <v>4962197.6239</v>
      </c>
      <c r="BV997" s="135">
        <f>VLOOKUP(D997,EXPLORACION!$A$2:$P$529,16,FALSE)</f>
        <v>2172881.2228000001</v>
      </c>
    </row>
    <row r="998" spans="1:74" s="123" customFormat="1" hidden="1">
      <c r="A998" s="130" t="str">
        <f t="shared" si="223"/>
        <v>DEI28P3E2M14.25</v>
      </c>
      <c r="B998" s="130" t="str">
        <f t="shared" si="224"/>
        <v>DEI28P3E12</v>
      </c>
      <c r="C998" s="130" t="str">
        <f t="shared" si="225"/>
        <v>DEI28P3M14.25</v>
      </c>
      <c r="D998" s="130" t="str">
        <f t="shared" si="226"/>
        <v>DEI28P3</v>
      </c>
      <c r="E998" s="130" t="str">
        <f t="shared" si="227"/>
        <v>DEI28</v>
      </c>
      <c r="F998" s="111" t="s">
        <v>584</v>
      </c>
      <c r="G998" s="111">
        <v>28</v>
      </c>
      <c r="H998" s="111">
        <v>3</v>
      </c>
      <c r="I998" s="171" t="s">
        <v>8</v>
      </c>
      <c r="J998" s="111">
        <v>2</v>
      </c>
      <c r="K998" s="111">
        <f t="shared" si="229"/>
        <v>15</v>
      </c>
      <c r="L998" s="111" t="s">
        <v>221</v>
      </c>
      <c r="M998" s="191">
        <f t="shared" si="230"/>
        <v>13.5</v>
      </c>
      <c r="N998" s="192">
        <v>15</v>
      </c>
      <c r="O998" s="191">
        <f t="shared" si="228"/>
        <v>14.25</v>
      </c>
      <c r="P998" s="141"/>
      <c r="Q998" s="237">
        <v>25.11</v>
      </c>
      <c r="R998" s="111"/>
      <c r="S998" s="111"/>
      <c r="T998" s="111"/>
      <c r="U998" s="188">
        <v>1.99</v>
      </c>
      <c r="V998" s="143">
        <v>1.59</v>
      </c>
      <c r="W998" s="194"/>
      <c r="X998" s="143"/>
      <c r="Y998" s="143"/>
      <c r="Z998" s="143"/>
      <c r="AA998" s="143"/>
      <c r="AB998" s="143"/>
      <c r="AC998" s="143"/>
      <c r="AD998" s="143"/>
      <c r="AE998" s="143"/>
      <c r="AF998" s="143"/>
      <c r="AG998" s="143"/>
      <c r="AH998" s="143"/>
      <c r="AI998" s="143"/>
      <c r="AJ998" s="143"/>
      <c r="AK998" s="143"/>
      <c r="AL998" s="143"/>
      <c r="AM998" s="143"/>
      <c r="AN998" s="143"/>
      <c r="AO998" s="143"/>
      <c r="AP998" s="194"/>
      <c r="AQ998" s="188"/>
      <c r="AR998" s="188"/>
      <c r="AS998" s="143"/>
      <c r="AT998" s="143"/>
      <c r="AU998" s="143"/>
      <c r="AV998" s="143"/>
      <c r="AW998" s="188">
        <v>0.57999999999999996</v>
      </c>
      <c r="AX998" s="111">
        <v>35.22</v>
      </c>
      <c r="AY998" s="194"/>
      <c r="AZ998" s="143"/>
      <c r="BA998" s="143"/>
      <c r="BB998" s="143"/>
      <c r="BC998" s="143"/>
      <c r="BD998" s="143"/>
      <c r="BE998" s="194"/>
      <c r="BF998" s="143"/>
      <c r="BG998" s="143"/>
      <c r="BH998" s="143"/>
      <c r="BI998" s="111"/>
      <c r="BJ998" s="143"/>
      <c r="BK998" s="143"/>
      <c r="BL998" s="143"/>
      <c r="BM998" s="143"/>
      <c r="BN998" s="143"/>
      <c r="BO998" s="143"/>
      <c r="BP998" s="143"/>
      <c r="BQ998" s="143"/>
      <c r="BR998" s="143"/>
      <c r="BS998" s="143"/>
      <c r="BT998" s="143"/>
      <c r="BU998" s="135">
        <f>VLOOKUP(D998,EXPLORACION!$A$2:$P$529,15,FALSE)</f>
        <v>4962197.6239</v>
      </c>
      <c r="BV998" s="135">
        <f>VLOOKUP(D998,EXPLORACION!$A$2:$P$529,16,FALSE)</f>
        <v>2172881.2228000001</v>
      </c>
    </row>
    <row r="999" spans="1:74" s="123" customFormat="1" hidden="1">
      <c r="A999" s="130" t="str">
        <f t="shared" si="223"/>
        <v>DEI28P3E2M15.5</v>
      </c>
      <c r="B999" s="130" t="str">
        <f t="shared" si="224"/>
        <v>DEI28P3E13.5</v>
      </c>
      <c r="C999" s="130" t="str">
        <f t="shared" si="225"/>
        <v>DEI28P3M15.5</v>
      </c>
      <c r="D999" s="130" t="str">
        <f t="shared" si="226"/>
        <v>DEI28P3</v>
      </c>
      <c r="E999" s="130" t="str">
        <f t="shared" si="227"/>
        <v>DEI28</v>
      </c>
      <c r="F999" s="111" t="s">
        <v>584</v>
      </c>
      <c r="G999" s="111">
        <v>28</v>
      </c>
      <c r="H999" s="111">
        <v>3</v>
      </c>
      <c r="I999" s="171" t="s">
        <v>8</v>
      </c>
      <c r="J999" s="111">
        <v>2</v>
      </c>
      <c r="K999" s="111">
        <f t="shared" si="229"/>
        <v>16</v>
      </c>
      <c r="L999" s="111" t="s">
        <v>221</v>
      </c>
      <c r="M999" s="191">
        <f t="shared" si="230"/>
        <v>15</v>
      </c>
      <c r="N999" s="192">
        <v>16</v>
      </c>
      <c r="O999" s="191">
        <f t="shared" si="228"/>
        <v>15.5</v>
      </c>
      <c r="P999" s="141"/>
      <c r="Q999" s="237">
        <v>27.83</v>
      </c>
      <c r="R999" s="111">
        <v>38.69</v>
      </c>
      <c r="S999" s="111">
        <v>18.3</v>
      </c>
      <c r="T999" s="111">
        <v>20.399999999999999</v>
      </c>
      <c r="U999" s="188"/>
      <c r="V999" s="143"/>
      <c r="W999" s="194"/>
      <c r="X999" s="143"/>
      <c r="Y999" s="143"/>
      <c r="Z999" s="143"/>
      <c r="AA999" s="143"/>
      <c r="AB999" s="143"/>
      <c r="AC999" s="143"/>
      <c r="AD999" s="143"/>
      <c r="AE999" s="143"/>
      <c r="AF999" s="143"/>
      <c r="AG999" s="143"/>
      <c r="AH999" s="143"/>
      <c r="AI999" s="143"/>
      <c r="AJ999" s="143"/>
      <c r="AK999" s="143"/>
      <c r="AL999" s="143"/>
      <c r="AM999" s="143"/>
      <c r="AN999" s="143"/>
      <c r="AO999" s="143"/>
      <c r="AP999" s="194"/>
      <c r="AQ999" s="188"/>
      <c r="AR999" s="188"/>
      <c r="AS999" s="143"/>
      <c r="AT999" s="143"/>
      <c r="AU999" s="143"/>
      <c r="AV999" s="143"/>
      <c r="AW999" s="188"/>
      <c r="AX999" s="111"/>
      <c r="AY999" s="194"/>
      <c r="AZ999" s="143"/>
      <c r="BA999" s="143"/>
      <c r="BB999" s="143"/>
      <c r="BC999" s="143"/>
      <c r="BD999" s="143"/>
      <c r="BE999" s="194"/>
      <c r="BF999" s="143"/>
      <c r="BG999" s="143"/>
      <c r="BH999" s="143"/>
      <c r="BI999" s="111"/>
      <c r="BJ999" s="143"/>
      <c r="BK999" s="143"/>
      <c r="BL999" s="143"/>
      <c r="BM999" s="143"/>
      <c r="BN999" s="143"/>
      <c r="BO999" s="143"/>
      <c r="BP999" s="143"/>
      <c r="BQ999" s="143"/>
      <c r="BR999" s="143"/>
      <c r="BS999" s="143"/>
      <c r="BT999" s="143"/>
      <c r="BU999" s="135">
        <f>VLOOKUP(D999,EXPLORACION!$A$2:$P$529,15,FALSE)</f>
        <v>4962197.6239</v>
      </c>
      <c r="BV999" s="135">
        <f>VLOOKUP(D999,EXPLORACION!$A$2:$P$529,16,FALSE)</f>
        <v>2172881.2228000001</v>
      </c>
    </row>
    <row r="1000" spans="1:74" s="123" customFormat="1" hidden="1">
      <c r="A1000" s="130" t="str">
        <f t="shared" si="223"/>
        <v>DEI28P3E2M16.5</v>
      </c>
      <c r="B1000" s="130" t="str">
        <f t="shared" si="224"/>
        <v>DEI28P3E15</v>
      </c>
      <c r="C1000" s="130" t="str">
        <f t="shared" si="225"/>
        <v>DEI28P3M16.5</v>
      </c>
      <c r="D1000" s="130" t="str">
        <f t="shared" si="226"/>
        <v>DEI28P3</v>
      </c>
      <c r="E1000" s="130" t="str">
        <f t="shared" si="227"/>
        <v>DEI28</v>
      </c>
      <c r="F1000" s="111" t="s">
        <v>584</v>
      </c>
      <c r="G1000" s="111">
        <v>28</v>
      </c>
      <c r="H1000" s="111">
        <v>3</v>
      </c>
      <c r="I1000" s="171" t="s">
        <v>8</v>
      </c>
      <c r="J1000" s="111">
        <v>2</v>
      </c>
      <c r="K1000" s="111">
        <f t="shared" si="229"/>
        <v>17</v>
      </c>
      <c r="L1000" s="111" t="s">
        <v>221</v>
      </c>
      <c r="M1000" s="191">
        <f t="shared" si="230"/>
        <v>16</v>
      </c>
      <c r="N1000" s="192">
        <v>17</v>
      </c>
      <c r="O1000" s="191">
        <f t="shared" si="228"/>
        <v>16.5</v>
      </c>
      <c r="P1000" s="141"/>
      <c r="Q1000" s="237">
        <v>18.27</v>
      </c>
      <c r="R1000" s="111"/>
      <c r="S1000" s="111"/>
      <c r="T1000" s="111"/>
      <c r="U1000" s="188">
        <v>1.98</v>
      </c>
      <c r="V1000" s="143">
        <v>1.68</v>
      </c>
      <c r="W1000" s="194"/>
      <c r="X1000" s="143"/>
      <c r="Y1000" s="143"/>
      <c r="Z1000" s="143"/>
      <c r="AA1000" s="143"/>
      <c r="AB1000" s="143"/>
      <c r="AC1000" s="143"/>
      <c r="AD1000" s="143"/>
      <c r="AE1000" s="143"/>
      <c r="AF1000" s="143"/>
      <c r="AG1000" s="143"/>
      <c r="AH1000" s="143"/>
      <c r="AI1000" s="143"/>
      <c r="AJ1000" s="143"/>
      <c r="AK1000" s="143"/>
      <c r="AL1000" s="143"/>
      <c r="AM1000" s="143"/>
      <c r="AN1000" s="143"/>
      <c r="AO1000" s="143"/>
      <c r="AP1000" s="194">
        <v>0</v>
      </c>
      <c r="AQ1000" s="188">
        <v>52.07</v>
      </c>
      <c r="AR1000" s="188">
        <v>47.93</v>
      </c>
      <c r="AS1000" s="143"/>
      <c r="AT1000" s="143"/>
      <c r="AU1000" s="143"/>
      <c r="AV1000" s="143"/>
      <c r="AW1000" s="188"/>
      <c r="AX1000" s="111"/>
      <c r="AY1000" s="194"/>
      <c r="AZ1000" s="143"/>
      <c r="BA1000" s="143"/>
      <c r="BB1000" s="143"/>
      <c r="BC1000" s="143"/>
      <c r="BD1000" s="143"/>
      <c r="BE1000" s="194"/>
      <c r="BF1000" s="143"/>
      <c r="BG1000" s="143"/>
      <c r="BH1000" s="143"/>
      <c r="BI1000" s="111"/>
      <c r="BJ1000" s="143"/>
      <c r="BK1000" s="143"/>
      <c r="BL1000" s="143"/>
      <c r="BM1000" s="143"/>
      <c r="BN1000" s="143"/>
      <c r="BO1000" s="143"/>
      <c r="BP1000" s="143"/>
      <c r="BQ1000" s="143"/>
      <c r="BR1000" s="143"/>
      <c r="BS1000" s="143"/>
      <c r="BT1000" s="143"/>
      <c r="BU1000" s="135">
        <f>VLOOKUP(D1000,EXPLORACION!$A$2:$P$529,15,FALSE)</f>
        <v>4962197.6239</v>
      </c>
      <c r="BV1000" s="135">
        <f>VLOOKUP(D1000,EXPLORACION!$A$2:$P$529,16,FALSE)</f>
        <v>2172881.2228000001</v>
      </c>
    </row>
    <row r="1001" spans="1:74" s="123" customFormat="1" hidden="1">
      <c r="A1001" s="130" t="str">
        <f t="shared" si="223"/>
        <v>DEI28P3E2M17.5</v>
      </c>
      <c r="B1001" s="130" t="str">
        <f t="shared" si="224"/>
        <v>DEI28P3E16</v>
      </c>
      <c r="C1001" s="130" t="str">
        <f t="shared" si="225"/>
        <v>DEI28P3M17.5</v>
      </c>
      <c r="D1001" s="130" t="str">
        <f t="shared" si="226"/>
        <v>DEI28P3</v>
      </c>
      <c r="E1001" s="130" t="str">
        <f t="shared" si="227"/>
        <v>DEI28</v>
      </c>
      <c r="F1001" s="111" t="s">
        <v>584</v>
      </c>
      <c r="G1001" s="111">
        <v>28</v>
      </c>
      <c r="H1001" s="111">
        <v>3</v>
      </c>
      <c r="I1001" s="171" t="s">
        <v>8</v>
      </c>
      <c r="J1001" s="111">
        <v>2</v>
      </c>
      <c r="K1001" s="111">
        <f t="shared" si="229"/>
        <v>18</v>
      </c>
      <c r="L1001" s="111" t="s">
        <v>221</v>
      </c>
      <c r="M1001" s="191">
        <f t="shared" si="230"/>
        <v>17</v>
      </c>
      <c r="N1001" s="192">
        <v>18</v>
      </c>
      <c r="O1001" s="191">
        <f t="shared" si="228"/>
        <v>17.5</v>
      </c>
      <c r="P1001" s="141"/>
      <c r="Q1001" s="237">
        <v>21.09</v>
      </c>
      <c r="R1001" s="111"/>
      <c r="S1001" s="111"/>
      <c r="T1001" s="111"/>
      <c r="U1001" s="188">
        <v>1.63</v>
      </c>
      <c r="V1001" s="143">
        <v>1.26</v>
      </c>
      <c r="W1001" s="194"/>
      <c r="X1001" s="143"/>
      <c r="Y1001" s="143"/>
      <c r="Z1001" s="143"/>
      <c r="AA1001" s="143"/>
      <c r="AB1001" s="143"/>
      <c r="AC1001" s="143"/>
      <c r="AD1001" s="143"/>
      <c r="AE1001" s="143"/>
      <c r="AF1001" s="143"/>
      <c r="AG1001" s="143"/>
      <c r="AH1001" s="143"/>
      <c r="AI1001" s="143"/>
      <c r="AJ1001" s="143"/>
      <c r="AK1001" s="143"/>
      <c r="AL1001" s="143"/>
      <c r="AM1001" s="143"/>
      <c r="AN1001" s="143"/>
      <c r="AO1001" s="143"/>
      <c r="AP1001" s="194"/>
      <c r="AQ1001" s="188"/>
      <c r="AR1001" s="188"/>
      <c r="AS1001" s="143"/>
      <c r="AT1001" s="143"/>
      <c r="AU1001" s="143"/>
      <c r="AV1001" s="143"/>
      <c r="AW1001" s="188"/>
      <c r="AX1001" s="111"/>
      <c r="AY1001" s="194"/>
      <c r="AZ1001" s="143"/>
      <c r="BA1001" s="143"/>
      <c r="BB1001" s="143"/>
      <c r="BC1001" s="143"/>
      <c r="BD1001" s="143"/>
      <c r="BE1001" s="194"/>
      <c r="BF1001" s="143"/>
      <c r="BG1001" s="143"/>
      <c r="BH1001" s="143"/>
      <c r="BI1001" s="111"/>
      <c r="BJ1001" s="143"/>
      <c r="BK1001" s="143"/>
      <c r="BL1001" s="143"/>
      <c r="BM1001" s="143"/>
      <c r="BN1001" s="143"/>
      <c r="BO1001" s="143"/>
      <c r="BP1001" s="143"/>
      <c r="BQ1001" s="143"/>
      <c r="BR1001" s="143"/>
      <c r="BS1001" s="143"/>
      <c r="BT1001" s="143"/>
      <c r="BU1001" s="135">
        <f>VLOOKUP(D1001,EXPLORACION!$A$2:$P$529,15,FALSE)</f>
        <v>4962197.6239</v>
      </c>
      <c r="BV1001" s="135">
        <f>VLOOKUP(D1001,EXPLORACION!$A$2:$P$529,16,FALSE)</f>
        <v>2172881.2228000001</v>
      </c>
    </row>
    <row r="1002" spans="1:74" s="123" customFormat="1" hidden="1">
      <c r="A1002" s="130" t="str">
        <f t="shared" si="223"/>
        <v>DEI28P3E2M18.5</v>
      </c>
      <c r="B1002" s="130" t="str">
        <f t="shared" si="224"/>
        <v>DEI28P3E17</v>
      </c>
      <c r="C1002" s="130" t="str">
        <f t="shared" si="225"/>
        <v>DEI28P3M18.5</v>
      </c>
      <c r="D1002" s="130" t="str">
        <f t="shared" si="226"/>
        <v>DEI28P3</v>
      </c>
      <c r="E1002" s="130" t="str">
        <f t="shared" si="227"/>
        <v>DEI28</v>
      </c>
      <c r="F1002" s="111" t="s">
        <v>584</v>
      </c>
      <c r="G1002" s="111">
        <v>28</v>
      </c>
      <c r="H1002" s="111">
        <v>3</v>
      </c>
      <c r="I1002" s="171" t="s">
        <v>8</v>
      </c>
      <c r="J1002" s="111">
        <v>2</v>
      </c>
      <c r="K1002" s="111">
        <f t="shared" si="229"/>
        <v>19</v>
      </c>
      <c r="L1002" s="111" t="s">
        <v>221</v>
      </c>
      <c r="M1002" s="191">
        <f t="shared" si="230"/>
        <v>18</v>
      </c>
      <c r="N1002" s="192">
        <v>19</v>
      </c>
      <c r="O1002" s="191">
        <f t="shared" si="228"/>
        <v>18.5</v>
      </c>
      <c r="P1002" s="141"/>
      <c r="Q1002" s="237">
        <v>21.24</v>
      </c>
      <c r="R1002" s="111"/>
      <c r="S1002" s="111"/>
      <c r="T1002" s="111"/>
      <c r="U1002" s="188"/>
      <c r="V1002" s="143"/>
      <c r="W1002" s="194"/>
      <c r="X1002" s="143"/>
      <c r="Y1002" s="143"/>
      <c r="Z1002" s="143"/>
      <c r="AA1002" s="143"/>
      <c r="AB1002" s="143"/>
      <c r="AC1002" s="143"/>
      <c r="AD1002" s="143"/>
      <c r="AE1002" s="143"/>
      <c r="AF1002" s="143"/>
      <c r="AG1002" s="143"/>
      <c r="AH1002" s="143"/>
      <c r="AI1002" s="143"/>
      <c r="AJ1002" s="143"/>
      <c r="AK1002" s="143"/>
      <c r="AL1002" s="143"/>
      <c r="AM1002" s="143"/>
      <c r="AN1002" s="143"/>
      <c r="AO1002" s="143"/>
      <c r="AP1002" s="194">
        <v>15.98</v>
      </c>
      <c r="AQ1002" s="188">
        <v>20.96</v>
      </c>
      <c r="AR1002" s="188">
        <v>63.08</v>
      </c>
      <c r="AS1002" s="143"/>
      <c r="AT1002" s="143"/>
      <c r="AU1002" s="143"/>
      <c r="AV1002" s="143"/>
      <c r="AW1002" s="188"/>
      <c r="AX1002" s="111"/>
      <c r="AY1002" s="194"/>
      <c r="AZ1002" s="143"/>
      <c r="BA1002" s="143"/>
      <c r="BB1002" s="143"/>
      <c r="BC1002" s="143"/>
      <c r="BD1002" s="143"/>
      <c r="BE1002" s="194"/>
      <c r="BF1002" s="143"/>
      <c r="BG1002" s="143"/>
      <c r="BH1002" s="143"/>
      <c r="BI1002" s="111"/>
      <c r="BJ1002" s="143"/>
      <c r="BK1002" s="143"/>
      <c r="BL1002" s="143"/>
      <c r="BM1002" s="143"/>
      <c r="BN1002" s="143"/>
      <c r="BO1002" s="143"/>
      <c r="BP1002" s="143"/>
      <c r="BQ1002" s="143"/>
      <c r="BR1002" s="143"/>
      <c r="BS1002" s="143"/>
      <c r="BT1002" s="143"/>
      <c r="BU1002" s="135">
        <f>VLOOKUP(D1002,EXPLORACION!$A$2:$P$529,15,FALSE)</f>
        <v>4962197.6239</v>
      </c>
      <c r="BV1002" s="135">
        <f>VLOOKUP(D1002,EXPLORACION!$A$2:$P$529,16,FALSE)</f>
        <v>2172881.2228000001</v>
      </c>
    </row>
    <row r="1003" spans="1:74" s="123" customFormat="1" hidden="1">
      <c r="A1003" s="130" t="str">
        <f t="shared" si="223"/>
        <v>DEI28P3E3M19.5</v>
      </c>
      <c r="B1003" s="130" t="str">
        <f t="shared" si="224"/>
        <v>DEI28P3E18</v>
      </c>
      <c r="C1003" s="130" t="str">
        <f t="shared" si="225"/>
        <v>DEI28P3M19.5</v>
      </c>
      <c r="D1003" s="130" t="str">
        <f t="shared" si="226"/>
        <v>DEI28P3</v>
      </c>
      <c r="E1003" s="130" t="str">
        <f t="shared" si="227"/>
        <v>DEI28</v>
      </c>
      <c r="F1003" s="111" t="s">
        <v>584</v>
      </c>
      <c r="G1003" s="111">
        <v>28</v>
      </c>
      <c r="H1003" s="111">
        <v>3</v>
      </c>
      <c r="I1003" s="171" t="s">
        <v>8</v>
      </c>
      <c r="J1003" s="111">
        <v>3</v>
      </c>
      <c r="K1003" s="111">
        <f t="shared" si="229"/>
        <v>20</v>
      </c>
      <c r="L1003" s="111" t="s">
        <v>221</v>
      </c>
      <c r="M1003" s="191">
        <f t="shared" si="230"/>
        <v>19</v>
      </c>
      <c r="N1003" s="192">
        <v>20</v>
      </c>
      <c r="O1003" s="191">
        <f t="shared" si="228"/>
        <v>19.5</v>
      </c>
      <c r="P1003" s="141"/>
      <c r="Q1003" s="237">
        <v>17.059999999999999</v>
      </c>
      <c r="R1003" s="111"/>
      <c r="S1003" s="111"/>
      <c r="T1003" s="111"/>
      <c r="U1003" s="188"/>
      <c r="V1003" s="143"/>
      <c r="W1003" s="194"/>
      <c r="X1003" s="143"/>
      <c r="Y1003" s="143"/>
      <c r="Z1003" s="143"/>
      <c r="AA1003" s="143"/>
      <c r="AB1003" s="143"/>
      <c r="AC1003" s="143"/>
      <c r="AD1003" s="143"/>
      <c r="AE1003" s="143"/>
      <c r="AF1003" s="143"/>
      <c r="AG1003" s="143"/>
      <c r="AH1003" s="143"/>
      <c r="AI1003" s="143"/>
      <c r="AJ1003" s="143"/>
      <c r="AK1003" s="143"/>
      <c r="AL1003" s="143"/>
      <c r="AM1003" s="143"/>
      <c r="AN1003" s="143"/>
      <c r="AO1003" s="143"/>
      <c r="AP1003" s="194">
        <v>22.39</v>
      </c>
      <c r="AQ1003" s="188">
        <v>19.510000000000002</v>
      </c>
      <c r="AR1003" s="188">
        <v>58.09</v>
      </c>
      <c r="AS1003" s="143"/>
      <c r="AT1003" s="143"/>
      <c r="AU1003" s="143"/>
      <c r="AV1003" s="143"/>
      <c r="AW1003" s="188"/>
      <c r="AX1003" s="111"/>
      <c r="AY1003" s="194"/>
      <c r="AZ1003" s="143"/>
      <c r="BA1003" s="143"/>
      <c r="BB1003" s="143"/>
      <c r="BC1003" s="143"/>
      <c r="BD1003" s="143"/>
      <c r="BE1003" s="194"/>
      <c r="BF1003" s="143"/>
      <c r="BG1003" s="143"/>
      <c r="BH1003" s="143"/>
      <c r="BI1003" s="111"/>
      <c r="BJ1003" s="143"/>
      <c r="BK1003" s="143"/>
      <c r="BL1003" s="143"/>
      <c r="BM1003" s="143"/>
      <c r="BN1003" s="143"/>
      <c r="BO1003" s="143"/>
      <c r="BP1003" s="143"/>
      <c r="BQ1003" s="143"/>
      <c r="BR1003" s="143"/>
      <c r="BS1003" s="143"/>
      <c r="BT1003" s="143"/>
      <c r="BU1003" s="135">
        <f>VLOOKUP(D1003,EXPLORACION!$A$2:$P$529,15,FALSE)</f>
        <v>4962197.6239</v>
      </c>
      <c r="BV1003" s="135">
        <f>VLOOKUP(D1003,EXPLORACION!$A$2:$P$529,16,FALSE)</f>
        <v>2172881.2228000001</v>
      </c>
    </row>
    <row r="1004" spans="1:74" s="123" customFormat="1" hidden="1">
      <c r="A1004" s="130" t="str">
        <f t="shared" si="223"/>
        <v>DEI28P3E3M20.5</v>
      </c>
      <c r="B1004" s="130" t="str">
        <f t="shared" si="224"/>
        <v>DEI28P3E19</v>
      </c>
      <c r="C1004" s="130" t="str">
        <f t="shared" si="225"/>
        <v>DEI28P3M20.5</v>
      </c>
      <c r="D1004" s="130" t="str">
        <f t="shared" si="226"/>
        <v>DEI28P3</v>
      </c>
      <c r="E1004" s="130" t="str">
        <f t="shared" si="227"/>
        <v>DEI28</v>
      </c>
      <c r="F1004" s="111" t="s">
        <v>584</v>
      </c>
      <c r="G1004" s="111">
        <v>28</v>
      </c>
      <c r="H1004" s="111">
        <v>3</v>
      </c>
      <c r="I1004" s="171" t="s">
        <v>8</v>
      </c>
      <c r="J1004" s="111">
        <v>3</v>
      </c>
      <c r="K1004" s="111">
        <f t="shared" si="229"/>
        <v>21</v>
      </c>
      <c r="L1004" s="111" t="s">
        <v>221</v>
      </c>
      <c r="M1004" s="191">
        <f t="shared" si="230"/>
        <v>20</v>
      </c>
      <c r="N1004" s="192">
        <v>21</v>
      </c>
      <c r="O1004" s="191">
        <f t="shared" si="228"/>
        <v>20.5</v>
      </c>
      <c r="P1004" s="141"/>
      <c r="Q1004" s="237"/>
      <c r="R1004" s="111"/>
      <c r="S1004" s="111"/>
      <c r="T1004" s="111"/>
      <c r="U1004" s="188">
        <v>2.09</v>
      </c>
      <c r="V1004" s="143">
        <v>1.95</v>
      </c>
      <c r="W1004" s="194"/>
      <c r="X1004" s="143"/>
      <c r="Y1004" s="143"/>
      <c r="Z1004" s="143"/>
      <c r="AA1004" s="143"/>
      <c r="AB1004" s="143"/>
      <c r="AC1004" s="143"/>
      <c r="AD1004" s="143"/>
      <c r="AE1004" s="143"/>
      <c r="AF1004" s="143"/>
      <c r="AG1004" s="143"/>
      <c r="AH1004" s="143"/>
      <c r="AI1004" s="143"/>
      <c r="AJ1004" s="143"/>
      <c r="AK1004" s="143"/>
      <c r="AL1004" s="143"/>
      <c r="AM1004" s="143"/>
      <c r="AN1004" s="143"/>
      <c r="AO1004" s="143"/>
      <c r="AP1004" s="194">
        <v>24.71</v>
      </c>
      <c r="AQ1004" s="188">
        <v>24.77</v>
      </c>
      <c r="AR1004" s="188">
        <v>50.52</v>
      </c>
      <c r="AS1004" s="143"/>
      <c r="AT1004" s="143"/>
      <c r="AU1004" s="143"/>
      <c r="AV1004" s="143"/>
      <c r="AW1004" s="188">
        <v>5.0599999999999996</v>
      </c>
      <c r="AX1004" s="111" t="s">
        <v>1520</v>
      </c>
      <c r="AY1004" s="194"/>
      <c r="AZ1004" s="143"/>
      <c r="BA1004" s="143"/>
      <c r="BB1004" s="143"/>
      <c r="BC1004" s="143"/>
      <c r="BD1004" s="143"/>
      <c r="BE1004" s="194"/>
      <c r="BF1004" s="143"/>
      <c r="BG1004" s="143"/>
      <c r="BH1004" s="143"/>
      <c r="BI1004" s="111"/>
      <c r="BJ1004" s="143"/>
      <c r="BK1004" s="143"/>
      <c r="BL1004" s="143"/>
      <c r="BM1004" s="143"/>
      <c r="BN1004" s="143"/>
      <c r="BO1004" s="143"/>
      <c r="BP1004" s="143"/>
      <c r="BQ1004" s="143"/>
      <c r="BR1004" s="143"/>
      <c r="BS1004" s="143"/>
      <c r="BT1004" s="143"/>
      <c r="BU1004" s="135">
        <f>VLOOKUP(D1004,EXPLORACION!$A$2:$P$529,15,FALSE)</f>
        <v>4962197.6239</v>
      </c>
      <c r="BV1004" s="135">
        <f>VLOOKUP(D1004,EXPLORACION!$A$2:$P$529,16,FALSE)</f>
        <v>2172881.2228000001</v>
      </c>
    </row>
    <row r="1005" spans="1:74" s="123" customFormat="1" hidden="1">
      <c r="A1005" s="130" t="str">
        <f t="shared" si="223"/>
        <v>DEI28P3E4M21.5</v>
      </c>
      <c r="B1005" s="130" t="str">
        <f t="shared" si="224"/>
        <v>DEI28P3E20</v>
      </c>
      <c r="C1005" s="130" t="str">
        <f t="shared" si="225"/>
        <v>DEI28P3M21.5</v>
      </c>
      <c r="D1005" s="130" t="str">
        <f t="shared" si="226"/>
        <v>DEI28P3</v>
      </c>
      <c r="E1005" s="130" t="str">
        <f t="shared" si="227"/>
        <v>DEI28</v>
      </c>
      <c r="F1005" s="111" t="s">
        <v>584</v>
      </c>
      <c r="G1005" s="111">
        <v>28</v>
      </c>
      <c r="H1005" s="111">
        <v>3</v>
      </c>
      <c r="I1005" s="171" t="s">
        <v>8</v>
      </c>
      <c r="J1005" s="111">
        <v>4</v>
      </c>
      <c r="K1005" s="111">
        <f t="shared" si="229"/>
        <v>22</v>
      </c>
      <c r="L1005" s="111" t="s">
        <v>221</v>
      </c>
      <c r="M1005" s="191">
        <f t="shared" si="230"/>
        <v>21</v>
      </c>
      <c r="N1005" s="192">
        <v>22</v>
      </c>
      <c r="O1005" s="191">
        <f t="shared" si="228"/>
        <v>21.5</v>
      </c>
      <c r="P1005" s="141"/>
      <c r="Q1005" s="237"/>
      <c r="R1005" s="111"/>
      <c r="S1005" s="111"/>
      <c r="T1005" s="111"/>
      <c r="U1005" s="188"/>
      <c r="V1005" s="143"/>
      <c r="W1005" s="194"/>
      <c r="X1005" s="143"/>
      <c r="Y1005" s="143"/>
      <c r="Z1005" s="143"/>
      <c r="AA1005" s="143"/>
      <c r="AB1005" s="143"/>
      <c r="AC1005" s="143"/>
      <c r="AD1005" s="143"/>
      <c r="AE1005" s="143"/>
      <c r="AF1005" s="143"/>
      <c r="AG1005" s="143"/>
      <c r="AH1005" s="143"/>
      <c r="AI1005" s="143"/>
      <c r="AJ1005" s="143"/>
      <c r="AK1005" s="143"/>
      <c r="AL1005" s="143"/>
      <c r="AM1005" s="143"/>
      <c r="AN1005" s="143"/>
      <c r="AO1005" s="143"/>
      <c r="AP1005" s="194"/>
      <c r="AQ1005" s="188"/>
      <c r="AR1005" s="188"/>
      <c r="AS1005" s="143"/>
      <c r="AT1005" s="143"/>
      <c r="AU1005" s="143"/>
      <c r="AV1005" s="143"/>
      <c r="AW1005" s="188"/>
      <c r="AX1005" s="111"/>
      <c r="AY1005" s="194"/>
      <c r="AZ1005" s="143"/>
      <c r="BA1005" s="143"/>
      <c r="BB1005" s="143"/>
      <c r="BC1005" s="143"/>
      <c r="BD1005" s="143"/>
      <c r="BE1005" s="194"/>
      <c r="BF1005" s="143"/>
      <c r="BG1005" s="143"/>
      <c r="BH1005" s="143"/>
      <c r="BI1005" s="111"/>
      <c r="BJ1005" s="143"/>
      <c r="BK1005" s="143"/>
      <c r="BL1005" s="143"/>
      <c r="BM1005" s="143"/>
      <c r="BN1005" s="143"/>
      <c r="BO1005" s="143"/>
      <c r="BP1005" s="143"/>
      <c r="BQ1005" s="143"/>
      <c r="BR1005" s="143"/>
      <c r="BS1005" s="143"/>
      <c r="BT1005" s="143"/>
      <c r="BU1005" s="135">
        <f>VLOOKUP(D1005,EXPLORACION!$A$2:$P$529,15,FALSE)</f>
        <v>4962197.6239</v>
      </c>
      <c r="BV1005" s="135">
        <f>VLOOKUP(D1005,EXPLORACION!$A$2:$P$529,16,FALSE)</f>
        <v>2172881.2228000001</v>
      </c>
    </row>
    <row r="1006" spans="1:74" s="123" customFormat="1" hidden="1">
      <c r="A1006" s="130" t="str">
        <f t="shared" si="223"/>
        <v>DEI28P3E4M23.5</v>
      </c>
      <c r="B1006" s="130" t="str">
        <f t="shared" si="224"/>
        <v>DEI28P3E21</v>
      </c>
      <c r="C1006" s="130" t="str">
        <f t="shared" si="225"/>
        <v>DEI28P3M23.5</v>
      </c>
      <c r="D1006" s="130" t="str">
        <f t="shared" si="226"/>
        <v>DEI28P3</v>
      </c>
      <c r="E1006" s="130" t="str">
        <f t="shared" si="227"/>
        <v>DEI28</v>
      </c>
      <c r="F1006" s="111" t="s">
        <v>584</v>
      </c>
      <c r="G1006" s="111">
        <v>28</v>
      </c>
      <c r="H1006" s="111">
        <v>3</v>
      </c>
      <c r="I1006" s="171" t="s">
        <v>8</v>
      </c>
      <c r="J1006" s="111">
        <v>4</v>
      </c>
      <c r="K1006" s="111">
        <f t="shared" si="229"/>
        <v>23</v>
      </c>
      <c r="L1006" s="111" t="s">
        <v>221</v>
      </c>
      <c r="M1006" s="191">
        <f t="shared" si="230"/>
        <v>22</v>
      </c>
      <c r="N1006" s="192">
        <v>25</v>
      </c>
      <c r="O1006" s="191">
        <f t="shared" si="228"/>
        <v>23.5</v>
      </c>
      <c r="P1006" s="141"/>
      <c r="Q1006" s="237"/>
      <c r="R1006" s="111"/>
      <c r="S1006" s="111"/>
      <c r="T1006" s="111"/>
      <c r="U1006" s="188"/>
      <c r="V1006" s="143"/>
      <c r="W1006" s="194"/>
      <c r="X1006" s="143"/>
      <c r="Y1006" s="143"/>
      <c r="Z1006" s="143"/>
      <c r="AA1006" s="143"/>
      <c r="AB1006" s="143"/>
      <c r="AC1006" s="143"/>
      <c r="AD1006" s="143"/>
      <c r="AE1006" s="143"/>
      <c r="AF1006" s="143"/>
      <c r="AG1006" s="143"/>
      <c r="AH1006" s="143"/>
      <c r="AI1006" s="143"/>
      <c r="AJ1006" s="143"/>
      <c r="AK1006" s="143"/>
      <c r="AL1006" s="143"/>
      <c r="AM1006" s="143"/>
      <c r="AN1006" s="143"/>
      <c r="AO1006" s="143"/>
      <c r="AP1006" s="194"/>
      <c r="AQ1006" s="188"/>
      <c r="AR1006" s="188"/>
      <c r="AS1006" s="143"/>
      <c r="AT1006" s="143"/>
      <c r="AU1006" s="143"/>
      <c r="AV1006" s="143"/>
      <c r="AW1006" s="188"/>
      <c r="AX1006" s="111"/>
      <c r="AY1006" s="194"/>
      <c r="AZ1006" s="143"/>
      <c r="BA1006" s="143"/>
      <c r="BB1006" s="143"/>
      <c r="BC1006" s="143"/>
      <c r="BD1006" s="143"/>
      <c r="BE1006" s="194"/>
      <c r="BF1006" s="143"/>
      <c r="BG1006" s="143"/>
      <c r="BH1006" s="143"/>
      <c r="BI1006" s="111"/>
      <c r="BJ1006" s="143"/>
      <c r="BK1006" s="143"/>
      <c r="BL1006" s="143"/>
      <c r="BM1006" s="143"/>
      <c r="BN1006" s="143"/>
      <c r="BO1006" s="143"/>
      <c r="BP1006" s="143"/>
      <c r="BQ1006" s="143"/>
      <c r="BR1006" s="143"/>
      <c r="BS1006" s="143"/>
      <c r="BT1006" s="143"/>
      <c r="BU1006" s="135">
        <f>VLOOKUP(D1006,EXPLORACION!$A$2:$P$529,15,FALSE)</f>
        <v>4962197.6239</v>
      </c>
      <c r="BV1006" s="135">
        <f>VLOOKUP(D1006,EXPLORACION!$A$2:$P$529,16,FALSE)</f>
        <v>2172881.2228000001</v>
      </c>
    </row>
    <row r="1007" spans="1:74" s="123" customFormat="1" hidden="1">
      <c r="A1007" s="130" t="str">
        <f t="shared" ref="A1007:A1028" si="231">CONCATENATE(F1007,G1007,I1007,H1007,"E",J1007,"M",O1007)</f>
        <v>DEI28P4E1M0.5</v>
      </c>
      <c r="B1007" s="130" t="str">
        <f t="shared" ref="B1007:B1028" si="232">CONCATENATE(F1007,G1007,I1007,H1007,"E",M1006)</f>
        <v>DEI28P4E22</v>
      </c>
      <c r="C1007" s="130" t="str">
        <f t="shared" ref="C1007:C1028" si="233">CONCATENATE(F1007,G1007,I1007,H1007,"M",O1007)</f>
        <v>DEI28P4M0.5</v>
      </c>
      <c r="D1007" s="130" t="str">
        <f t="shared" ref="D1007:D1028" si="234">CONCATENATE(F1007,G1007,I1007,H1007)</f>
        <v>DEI28P4</v>
      </c>
      <c r="E1007" s="130" t="str">
        <f t="shared" ref="E1007:E1028" si="235">CONCATENATE(F1007,G1007)</f>
        <v>DEI28</v>
      </c>
      <c r="F1007" s="111" t="s">
        <v>584</v>
      </c>
      <c r="G1007" s="111">
        <v>28</v>
      </c>
      <c r="H1007" s="111">
        <v>4</v>
      </c>
      <c r="I1007" s="171" t="s">
        <v>8</v>
      </c>
      <c r="J1007" s="111">
        <v>1</v>
      </c>
      <c r="K1007" s="111">
        <v>1</v>
      </c>
      <c r="L1007" s="111" t="s">
        <v>221</v>
      </c>
      <c r="M1007" s="191">
        <v>0</v>
      </c>
      <c r="N1007" s="192">
        <v>1</v>
      </c>
      <c r="O1007" s="191">
        <f>AVERAGE(M1007:N1007)</f>
        <v>0.5</v>
      </c>
      <c r="P1007" s="141"/>
      <c r="Q1007" s="237">
        <v>15.55</v>
      </c>
      <c r="R1007" s="111"/>
      <c r="S1007" s="111"/>
      <c r="T1007" s="111"/>
      <c r="U1007" s="188">
        <v>2.34</v>
      </c>
      <c r="V1007" s="143">
        <v>1.92</v>
      </c>
      <c r="W1007" s="194"/>
      <c r="X1007" s="143"/>
      <c r="Y1007" s="143"/>
      <c r="Z1007" s="143"/>
      <c r="AA1007" s="143"/>
      <c r="AB1007" s="143"/>
      <c r="AC1007" s="143"/>
      <c r="AD1007" s="143"/>
      <c r="AE1007" s="143"/>
      <c r="AF1007" s="143"/>
      <c r="AG1007" s="143"/>
      <c r="AH1007" s="143"/>
      <c r="AI1007" s="143"/>
      <c r="AJ1007" s="143"/>
      <c r="AK1007" s="143"/>
      <c r="AL1007" s="143"/>
      <c r="AM1007" s="143"/>
      <c r="AN1007" s="143"/>
      <c r="AO1007" s="143"/>
      <c r="AP1007" s="194"/>
      <c r="AQ1007" s="188"/>
      <c r="AR1007" s="188"/>
      <c r="AS1007" s="143"/>
      <c r="AT1007" s="143"/>
      <c r="AU1007" s="143"/>
      <c r="AV1007" s="143"/>
      <c r="AW1007" s="188"/>
      <c r="AX1007" s="278"/>
      <c r="AY1007" s="194"/>
      <c r="AZ1007" s="143"/>
      <c r="BA1007" s="143"/>
      <c r="BB1007" s="143"/>
      <c r="BC1007" s="143"/>
      <c r="BD1007" s="143"/>
      <c r="BE1007" s="194"/>
      <c r="BF1007" s="143"/>
      <c r="BG1007" s="143"/>
      <c r="BH1007" s="143"/>
      <c r="BI1007" s="111"/>
      <c r="BJ1007" s="143"/>
      <c r="BK1007" s="143"/>
      <c r="BL1007" s="143"/>
      <c r="BM1007" s="143"/>
      <c r="BN1007" s="143"/>
      <c r="BO1007" s="143"/>
      <c r="BP1007" s="143"/>
      <c r="BQ1007" s="143"/>
      <c r="BR1007" s="143"/>
      <c r="BS1007" s="143"/>
      <c r="BT1007" s="143"/>
      <c r="BU1007" s="135">
        <f>VLOOKUP(D1007,EXPLORACION!$A$2:$P$529,15,FALSE)</f>
        <v>4962207.7855000002</v>
      </c>
      <c r="BV1007" s="135">
        <f>VLOOKUP(D1007,EXPLORACION!$A$2:$P$529,16,FALSE)</f>
        <v>2172903.6236</v>
      </c>
    </row>
    <row r="1008" spans="1:74" s="123" customFormat="1" hidden="1">
      <c r="A1008" s="130" t="str">
        <f t="shared" si="231"/>
        <v>DEI28P4E1M1.5</v>
      </c>
      <c r="B1008" s="130" t="str">
        <f t="shared" si="232"/>
        <v>DEI28P4E0</v>
      </c>
      <c r="C1008" s="130" t="str">
        <f t="shared" si="233"/>
        <v>DEI28P4M1.5</v>
      </c>
      <c r="D1008" s="130" t="str">
        <f t="shared" si="234"/>
        <v>DEI28P4</v>
      </c>
      <c r="E1008" s="130" t="str">
        <f t="shared" si="235"/>
        <v>DEI28</v>
      </c>
      <c r="F1008" s="111" t="s">
        <v>584</v>
      </c>
      <c r="G1008" s="111">
        <v>28</v>
      </c>
      <c r="H1008" s="111">
        <v>4</v>
      </c>
      <c r="I1008" s="171" t="s">
        <v>8</v>
      </c>
      <c r="J1008" s="111">
        <v>1</v>
      </c>
      <c r="K1008" s="111">
        <f>K1007+1</f>
        <v>2</v>
      </c>
      <c r="L1008" s="111" t="s">
        <v>221</v>
      </c>
      <c r="M1008" s="191">
        <f>N1007</f>
        <v>1</v>
      </c>
      <c r="N1008" s="192">
        <v>2</v>
      </c>
      <c r="O1008" s="191">
        <f t="shared" ref="O1008:O1028" si="236">AVERAGE(M1008:N1008)</f>
        <v>1.5</v>
      </c>
      <c r="P1008" s="141"/>
      <c r="Q1008" s="237">
        <v>21.52</v>
      </c>
      <c r="R1008" s="111"/>
      <c r="S1008" s="111"/>
      <c r="T1008" s="111"/>
      <c r="U1008" s="188">
        <v>2.14</v>
      </c>
      <c r="V1008" s="143">
        <v>1.73</v>
      </c>
      <c r="W1008" s="194"/>
      <c r="X1008" s="143"/>
      <c r="Y1008" s="143"/>
      <c r="Z1008" s="143"/>
      <c r="AA1008" s="143"/>
      <c r="AB1008" s="143"/>
      <c r="AC1008" s="143"/>
      <c r="AD1008" s="143"/>
      <c r="AE1008" s="143"/>
      <c r="AF1008" s="143"/>
      <c r="AG1008" s="143"/>
      <c r="AH1008" s="143"/>
      <c r="AI1008" s="143"/>
      <c r="AJ1008" s="143"/>
      <c r="AK1008" s="143"/>
      <c r="AL1008" s="143"/>
      <c r="AM1008" s="143"/>
      <c r="AN1008" s="143"/>
      <c r="AO1008" s="143"/>
      <c r="AP1008" s="194"/>
      <c r="AQ1008" s="188"/>
      <c r="AR1008" s="188"/>
      <c r="AS1008" s="143"/>
      <c r="AT1008" s="143"/>
      <c r="AU1008" s="143"/>
      <c r="AV1008" s="143"/>
      <c r="AW1008" s="188">
        <v>0.88</v>
      </c>
      <c r="AX1008" s="278">
        <v>14.73</v>
      </c>
      <c r="AY1008" s="194"/>
      <c r="AZ1008" s="143"/>
      <c r="BA1008" s="143"/>
      <c r="BB1008" s="143"/>
      <c r="BC1008" s="143"/>
      <c r="BD1008" s="143"/>
      <c r="BE1008" s="194"/>
      <c r="BF1008" s="143"/>
      <c r="BG1008" s="143"/>
      <c r="BH1008" s="143"/>
      <c r="BI1008" s="111"/>
      <c r="BJ1008" s="143"/>
      <c r="BK1008" s="143"/>
      <c r="BL1008" s="143"/>
      <c r="BM1008" s="143"/>
      <c r="BN1008" s="143"/>
      <c r="BO1008" s="143"/>
      <c r="BP1008" s="143"/>
      <c r="BQ1008" s="143"/>
      <c r="BR1008" s="143"/>
      <c r="BS1008" s="143"/>
      <c r="BT1008" s="143"/>
      <c r="BU1008" s="135">
        <f>VLOOKUP(D1008,EXPLORACION!$A$2:$P$529,15,FALSE)</f>
        <v>4962207.7855000002</v>
      </c>
      <c r="BV1008" s="135">
        <f>VLOOKUP(D1008,EXPLORACION!$A$2:$P$529,16,FALSE)</f>
        <v>2172903.6236</v>
      </c>
    </row>
    <row r="1009" spans="1:74" s="123" customFormat="1" hidden="1">
      <c r="A1009" s="130" t="str">
        <f t="shared" si="231"/>
        <v>DEI28P4E1M2.5</v>
      </c>
      <c r="B1009" s="130" t="str">
        <f t="shared" si="232"/>
        <v>DEI28P4E1</v>
      </c>
      <c r="C1009" s="130" t="str">
        <f t="shared" si="233"/>
        <v>DEI28P4M2.5</v>
      </c>
      <c r="D1009" s="130" t="str">
        <f t="shared" si="234"/>
        <v>DEI28P4</v>
      </c>
      <c r="E1009" s="130" t="str">
        <f t="shared" si="235"/>
        <v>DEI28</v>
      </c>
      <c r="F1009" s="111" t="s">
        <v>584</v>
      </c>
      <c r="G1009" s="111">
        <v>28</v>
      </c>
      <c r="H1009" s="111">
        <v>4</v>
      </c>
      <c r="I1009" s="171" t="s">
        <v>8</v>
      </c>
      <c r="J1009" s="111">
        <v>1</v>
      </c>
      <c r="K1009" s="111">
        <f t="shared" ref="K1009:K1028" si="237">K1008+1</f>
        <v>3</v>
      </c>
      <c r="L1009" s="111" t="s">
        <v>221</v>
      </c>
      <c r="M1009" s="191">
        <f t="shared" si="230"/>
        <v>2</v>
      </c>
      <c r="N1009" s="192">
        <v>3</v>
      </c>
      <c r="O1009" s="191">
        <f t="shared" si="236"/>
        <v>2.5</v>
      </c>
      <c r="P1009" s="141"/>
      <c r="Q1009" s="237">
        <v>23.44</v>
      </c>
      <c r="R1009" s="111">
        <v>48.32</v>
      </c>
      <c r="S1009" s="111">
        <v>29.88</v>
      </c>
      <c r="T1009" s="111">
        <v>28.46</v>
      </c>
      <c r="U1009" s="188">
        <v>2.27</v>
      </c>
      <c r="V1009" s="143">
        <v>1.94</v>
      </c>
      <c r="W1009" s="194"/>
      <c r="X1009" s="143"/>
      <c r="Y1009" s="143"/>
      <c r="Z1009" s="143"/>
      <c r="AA1009" s="143"/>
      <c r="AB1009" s="143"/>
      <c r="AC1009" s="143"/>
      <c r="AD1009" s="143"/>
      <c r="AE1009" s="143"/>
      <c r="AF1009" s="143"/>
      <c r="AG1009" s="143"/>
      <c r="AH1009" s="143"/>
      <c r="AI1009" s="143"/>
      <c r="AJ1009" s="143"/>
      <c r="AK1009" s="143"/>
      <c r="AL1009" s="143"/>
      <c r="AM1009" s="143"/>
      <c r="AN1009" s="143"/>
      <c r="AO1009" s="143"/>
      <c r="AP1009" s="194"/>
      <c r="AQ1009" s="188"/>
      <c r="AR1009" s="188"/>
      <c r="AS1009" s="143"/>
      <c r="AT1009" s="143"/>
      <c r="AU1009" s="143"/>
      <c r="AV1009" s="143"/>
      <c r="AW1009" s="188">
        <v>0.93</v>
      </c>
      <c r="AX1009" s="278">
        <v>20.93</v>
      </c>
      <c r="AY1009" s="194"/>
      <c r="AZ1009" s="143"/>
      <c r="BA1009" s="143"/>
      <c r="BB1009" s="143"/>
      <c r="BC1009" s="143"/>
      <c r="BD1009" s="143"/>
      <c r="BE1009" s="194"/>
      <c r="BF1009" s="143"/>
      <c r="BG1009" s="143"/>
      <c r="BH1009" s="143"/>
      <c r="BI1009" s="111"/>
      <c r="BJ1009" s="143"/>
      <c r="BK1009" s="143"/>
      <c r="BL1009" s="143"/>
      <c r="BM1009" s="143"/>
      <c r="BN1009" s="143"/>
      <c r="BO1009" s="143"/>
      <c r="BP1009" s="143"/>
      <c r="BQ1009" s="143"/>
      <c r="BR1009" s="143"/>
      <c r="BS1009" s="143"/>
      <c r="BT1009" s="143"/>
      <c r="BU1009" s="135">
        <f>VLOOKUP(D1009,EXPLORACION!$A$2:$P$529,15,FALSE)</f>
        <v>4962207.7855000002</v>
      </c>
      <c r="BV1009" s="135">
        <f>VLOOKUP(D1009,EXPLORACION!$A$2:$P$529,16,FALSE)</f>
        <v>2172903.6236</v>
      </c>
    </row>
    <row r="1010" spans="1:74" s="123" customFormat="1" hidden="1">
      <c r="A1010" s="130" t="str">
        <f t="shared" si="231"/>
        <v>DEI28P4E1M3.25</v>
      </c>
      <c r="B1010" s="130" t="str">
        <f t="shared" si="232"/>
        <v>DEI28P4E2</v>
      </c>
      <c r="C1010" s="130" t="str">
        <f t="shared" si="233"/>
        <v>DEI28P4M3.25</v>
      </c>
      <c r="D1010" s="130" t="str">
        <f t="shared" si="234"/>
        <v>DEI28P4</v>
      </c>
      <c r="E1010" s="130" t="str">
        <f t="shared" si="235"/>
        <v>DEI28</v>
      </c>
      <c r="F1010" s="111" t="s">
        <v>584</v>
      </c>
      <c r="G1010" s="111">
        <v>28</v>
      </c>
      <c r="H1010" s="111">
        <v>4</v>
      </c>
      <c r="I1010" s="171" t="s">
        <v>8</v>
      </c>
      <c r="J1010" s="111">
        <v>1</v>
      </c>
      <c r="K1010" s="111">
        <f t="shared" si="237"/>
        <v>4</v>
      </c>
      <c r="L1010" s="111" t="s">
        <v>221</v>
      </c>
      <c r="M1010" s="191">
        <f t="shared" si="230"/>
        <v>3</v>
      </c>
      <c r="N1010" s="192">
        <v>3.5</v>
      </c>
      <c r="O1010" s="191">
        <f t="shared" si="236"/>
        <v>3.25</v>
      </c>
      <c r="P1010" s="141"/>
      <c r="Q1010" s="237">
        <v>16.82</v>
      </c>
      <c r="R1010" s="111"/>
      <c r="S1010" s="111"/>
      <c r="T1010" s="111"/>
      <c r="U1010" s="188">
        <v>2.13</v>
      </c>
      <c r="V1010" s="143">
        <v>1.75</v>
      </c>
      <c r="W1010" s="194"/>
      <c r="X1010" s="143"/>
      <c r="Y1010" s="143"/>
      <c r="Z1010" s="143"/>
      <c r="AA1010" s="143"/>
      <c r="AB1010" s="143"/>
      <c r="AC1010" s="143"/>
      <c r="AD1010" s="143"/>
      <c r="AE1010" s="143"/>
      <c r="AF1010" s="143"/>
      <c r="AG1010" s="143"/>
      <c r="AH1010" s="143"/>
      <c r="AI1010" s="143"/>
      <c r="AJ1010" s="143"/>
      <c r="AK1010" s="143"/>
      <c r="AL1010" s="143"/>
      <c r="AM1010" s="143"/>
      <c r="AN1010" s="143"/>
      <c r="AO1010" s="143"/>
      <c r="AP1010" s="194"/>
      <c r="AQ1010" s="188"/>
      <c r="AR1010" s="188"/>
      <c r="AS1010" s="143"/>
      <c r="AT1010" s="143"/>
      <c r="AU1010" s="143"/>
      <c r="AV1010" s="143"/>
      <c r="AW1010" s="188">
        <v>2.27</v>
      </c>
      <c r="AX1010" s="278">
        <v>22.76</v>
      </c>
      <c r="AY1010" s="194"/>
      <c r="AZ1010" s="143"/>
      <c r="BA1010" s="143"/>
      <c r="BB1010" s="143"/>
      <c r="BC1010" s="143"/>
      <c r="BD1010" s="143"/>
      <c r="BE1010" s="194"/>
      <c r="BF1010" s="143"/>
      <c r="BG1010" s="143"/>
      <c r="BH1010" s="143"/>
      <c r="BI1010" s="111"/>
      <c r="BJ1010" s="143"/>
      <c r="BK1010" s="143"/>
      <c r="BL1010" s="143"/>
      <c r="BM1010" s="143"/>
      <c r="BN1010" s="143"/>
      <c r="BO1010" s="143"/>
      <c r="BP1010" s="143"/>
      <c r="BQ1010" s="143"/>
      <c r="BR1010" s="143"/>
      <c r="BS1010" s="143"/>
      <c r="BT1010" s="143"/>
      <c r="BU1010" s="135">
        <f>VLOOKUP(D1010,EXPLORACION!$A$2:$P$529,15,FALSE)</f>
        <v>4962207.7855000002</v>
      </c>
      <c r="BV1010" s="135">
        <f>VLOOKUP(D1010,EXPLORACION!$A$2:$P$529,16,FALSE)</f>
        <v>2172903.6236</v>
      </c>
    </row>
    <row r="1011" spans="1:74" s="123" customFormat="1" hidden="1">
      <c r="A1011" s="130" t="str">
        <f t="shared" si="231"/>
        <v>DEI28P4E1M4.25</v>
      </c>
      <c r="B1011" s="130" t="str">
        <f t="shared" si="232"/>
        <v>DEI28P4E3</v>
      </c>
      <c r="C1011" s="130" t="str">
        <f t="shared" si="233"/>
        <v>DEI28P4M4.25</v>
      </c>
      <c r="D1011" s="130" t="str">
        <f t="shared" si="234"/>
        <v>DEI28P4</v>
      </c>
      <c r="E1011" s="130" t="str">
        <f t="shared" si="235"/>
        <v>DEI28</v>
      </c>
      <c r="F1011" s="111" t="s">
        <v>584</v>
      </c>
      <c r="G1011" s="111">
        <v>28</v>
      </c>
      <c r="H1011" s="111">
        <v>4</v>
      </c>
      <c r="I1011" s="171" t="s">
        <v>8</v>
      </c>
      <c r="J1011" s="111">
        <v>1</v>
      </c>
      <c r="K1011" s="111">
        <f t="shared" si="237"/>
        <v>5</v>
      </c>
      <c r="L1011" s="111" t="s">
        <v>221</v>
      </c>
      <c r="M1011" s="191">
        <f t="shared" si="230"/>
        <v>3.5</v>
      </c>
      <c r="N1011" s="192">
        <v>5</v>
      </c>
      <c r="O1011" s="191">
        <f t="shared" si="236"/>
        <v>4.25</v>
      </c>
      <c r="P1011" s="141"/>
      <c r="Q1011" s="237">
        <v>21.21</v>
      </c>
      <c r="R1011" s="111">
        <v>64.5</v>
      </c>
      <c r="S1011" s="111">
        <v>23.62</v>
      </c>
      <c r="T1011" s="111">
        <v>40.799999999999997</v>
      </c>
      <c r="U1011" s="188">
        <v>1.83</v>
      </c>
      <c r="V1011" s="143">
        <v>1.39</v>
      </c>
      <c r="W1011" s="194"/>
      <c r="X1011" s="143"/>
      <c r="Y1011" s="143"/>
      <c r="Z1011" s="143"/>
      <c r="AA1011" s="143"/>
      <c r="AB1011" s="143"/>
      <c r="AC1011" s="143"/>
      <c r="AD1011" s="143"/>
      <c r="AE1011" s="143"/>
      <c r="AF1011" s="143"/>
      <c r="AG1011" s="143"/>
      <c r="AH1011" s="143"/>
      <c r="AI1011" s="143"/>
      <c r="AJ1011" s="143"/>
      <c r="AK1011" s="143"/>
      <c r="AL1011" s="143"/>
      <c r="AM1011" s="143"/>
      <c r="AN1011" s="143"/>
      <c r="AO1011" s="143"/>
      <c r="AP1011" s="194"/>
      <c r="AQ1011" s="188"/>
      <c r="AR1011" s="188"/>
      <c r="AS1011" s="143"/>
      <c r="AT1011" s="143"/>
      <c r="AU1011" s="143"/>
      <c r="AV1011" s="143"/>
      <c r="AW1011" s="188">
        <v>0.33</v>
      </c>
      <c r="AX1011" s="278">
        <v>19.57</v>
      </c>
      <c r="AY1011" s="194"/>
      <c r="AZ1011" s="143"/>
      <c r="BA1011" s="143"/>
      <c r="BB1011" s="143"/>
      <c r="BC1011" s="143"/>
      <c r="BD1011" s="143"/>
      <c r="BE1011" s="194"/>
      <c r="BF1011" s="143"/>
      <c r="BG1011" s="143"/>
      <c r="BH1011" s="143"/>
      <c r="BI1011" s="111"/>
      <c r="BJ1011" s="143"/>
      <c r="BK1011" s="143"/>
      <c r="BL1011" s="143"/>
      <c r="BM1011" s="143"/>
      <c r="BN1011" s="143"/>
      <c r="BO1011" s="143"/>
      <c r="BP1011" s="143"/>
      <c r="BQ1011" s="143"/>
      <c r="BR1011" s="143"/>
      <c r="BS1011" s="143"/>
      <c r="BT1011" s="143"/>
      <c r="BU1011" s="135">
        <f>VLOOKUP(D1011,EXPLORACION!$A$2:$P$529,15,FALSE)</f>
        <v>4962207.7855000002</v>
      </c>
      <c r="BV1011" s="135">
        <f>VLOOKUP(D1011,EXPLORACION!$A$2:$P$529,16,FALSE)</f>
        <v>2172903.6236</v>
      </c>
    </row>
    <row r="1012" spans="1:74" s="123" customFormat="1" hidden="1">
      <c r="A1012" s="130" t="str">
        <f t="shared" si="231"/>
        <v>DEI28P4E1M5.5</v>
      </c>
      <c r="B1012" s="130" t="str">
        <f t="shared" si="232"/>
        <v>DEI28P4E3.5</v>
      </c>
      <c r="C1012" s="130" t="str">
        <f t="shared" si="233"/>
        <v>DEI28P4M5.5</v>
      </c>
      <c r="D1012" s="130" t="str">
        <f t="shared" si="234"/>
        <v>DEI28P4</v>
      </c>
      <c r="E1012" s="130" t="str">
        <f t="shared" si="235"/>
        <v>DEI28</v>
      </c>
      <c r="F1012" s="111" t="s">
        <v>584</v>
      </c>
      <c r="G1012" s="111">
        <v>28</v>
      </c>
      <c r="H1012" s="111">
        <v>4</v>
      </c>
      <c r="I1012" s="171" t="s">
        <v>8</v>
      </c>
      <c r="J1012" s="111">
        <v>1</v>
      </c>
      <c r="K1012" s="111">
        <f t="shared" si="237"/>
        <v>6</v>
      </c>
      <c r="L1012" s="111" t="s">
        <v>221</v>
      </c>
      <c r="M1012" s="191">
        <f t="shared" si="230"/>
        <v>5</v>
      </c>
      <c r="N1012" s="192">
        <v>6</v>
      </c>
      <c r="O1012" s="191">
        <f t="shared" si="236"/>
        <v>5.5</v>
      </c>
      <c r="P1012" s="141"/>
      <c r="Q1012" s="237" t="s">
        <v>1525</v>
      </c>
      <c r="R1012" s="111"/>
      <c r="S1012" s="111"/>
      <c r="T1012" s="111"/>
      <c r="U1012" s="188">
        <v>2</v>
      </c>
      <c r="V1012" s="143">
        <v>1.55</v>
      </c>
      <c r="W1012" s="194"/>
      <c r="X1012" s="143"/>
      <c r="Y1012" s="143"/>
      <c r="Z1012" s="143"/>
      <c r="AA1012" s="143"/>
      <c r="AB1012" s="143"/>
      <c r="AC1012" s="143"/>
      <c r="AD1012" s="143"/>
      <c r="AE1012" s="143"/>
      <c r="AF1012" s="143"/>
      <c r="AG1012" s="143"/>
      <c r="AH1012" s="143"/>
      <c r="AI1012" s="143"/>
      <c r="AJ1012" s="143"/>
      <c r="AK1012" s="143"/>
      <c r="AL1012" s="143"/>
      <c r="AM1012" s="143"/>
      <c r="AN1012" s="143"/>
      <c r="AO1012" s="143"/>
      <c r="AP1012" s="194"/>
      <c r="AQ1012" s="188"/>
      <c r="AR1012" s="188"/>
      <c r="AS1012" s="143"/>
      <c r="AT1012" s="143"/>
      <c r="AU1012" s="143"/>
      <c r="AV1012" s="143"/>
      <c r="AW1012" s="188">
        <v>0.39</v>
      </c>
      <c r="AX1012" s="278">
        <v>28.27</v>
      </c>
      <c r="AY1012" s="194"/>
      <c r="AZ1012" s="143"/>
      <c r="BA1012" s="143"/>
      <c r="BB1012" s="143"/>
      <c r="BC1012" s="143"/>
      <c r="BD1012" s="143"/>
      <c r="BE1012" s="194"/>
      <c r="BF1012" s="143"/>
      <c r="BG1012" s="143"/>
      <c r="BH1012" s="143"/>
      <c r="BI1012" s="111"/>
      <c r="BJ1012" s="143"/>
      <c r="BK1012" s="143"/>
      <c r="BL1012" s="143"/>
      <c r="BM1012" s="143"/>
      <c r="BN1012" s="143"/>
      <c r="BO1012" s="143"/>
      <c r="BP1012" s="143"/>
      <c r="BQ1012" s="143"/>
      <c r="BR1012" s="143"/>
      <c r="BS1012" s="143"/>
      <c r="BT1012" s="143"/>
      <c r="BU1012" s="135">
        <f>VLOOKUP(D1012,EXPLORACION!$A$2:$P$529,15,FALSE)</f>
        <v>4962207.7855000002</v>
      </c>
      <c r="BV1012" s="135">
        <f>VLOOKUP(D1012,EXPLORACION!$A$2:$P$529,16,FALSE)</f>
        <v>2172903.6236</v>
      </c>
    </row>
    <row r="1013" spans="1:74" s="123" customFormat="1" hidden="1">
      <c r="A1013" s="130" t="str">
        <f t="shared" si="231"/>
        <v>DEI28P4E1M6.5</v>
      </c>
      <c r="B1013" s="130" t="str">
        <f t="shared" si="232"/>
        <v>DEI28P4E5</v>
      </c>
      <c r="C1013" s="130" t="str">
        <f t="shared" si="233"/>
        <v>DEI28P4M6.5</v>
      </c>
      <c r="D1013" s="130" t="str">
        <f t="shared" si="234"/>
        <v>DEI28P4</v>
      </c>
      <c r="E1013" s="130" t="str">
        <f t="shared" si="235"/>
        <v>DEI28</v>
      </c>
      <c r="F1013" s="111" t="s">
        <v>584</v>
      </c>
      <c r="G1013" s="111">
        <v>28</v>
      </c>
      <c r="H1013" s="111">
        <v>4</v>
      </c>
      <c r="I1013" s="171" t="s">
        <v>8</v>
      </c>
      <c r="J1013" s="111">
        <v>1</v>
      </c>
      <c r="K1013" s="111">
        <f t="shared" si="237"/>
        <v>7</v>
      </c>
      <c r="L1013" s="111" t="s">
        <v>221</v>
      </c>
      <c r="M1013" s="191">
        <f t="shared" si="230"/>
        <v>6</v>
      </c>
      <c r="N1013" s="192">
        <v>7</v>
      </c>
      <c r="O1013" s="191">
        <f t="shared" si="236"/>
        <v>6.5</v>
      </c>
      <c r="P1013" s="141"/>
      <c r="Q1013" s="237">
        <v>29.4</v>
      </c>
      <c r="R1013" s="111"/>
      <c r="S1013" s="111"/>
      <c r="T1013" s="111"/>
      <c r="U1013" s="188">
        <v>2.09</v>
      </c>
      <c r="V1013" s="143">
        <v>1.76</v>
      </c>
      <c r="W1013" s="194"/>
      <c r="X1013" s="143"/>
      <c r="Y1013" s="143"/>
      <c r="Z1013" s="143"/>
      <c r="AA1013" s="143"/>
      <c r="AB1013" s="143"/>
      <c r="AC1013" s="143"/>
      <c r="AD1013" s="143"/>
      <c r="AE1013" s="143"/>
      <c r="AF1013" s="143"/>
      <c r="AG1013" s="143"/>
      <c r="AH1013" s="143"/>
      <c r="AI1013" s="143"/>
      <c r="AJ1013" s="143"/>
      <c r="AK1013" s="143"/>
      <c r="AL1013" s="143"/>
      <c r="AM1013" s="143"/>
      <c r="AN1013" s="143"/>
      <c r="AO1013" s="143"/>
      <c r="AP1013" s="194"/>
      <c r="AQ1013" s="188"/>
      <c r="AR1013" s="188"/>
      <c r="AS1013" s="143"/>
      <c r="AT1013" s="143"/>
      <c r="AU1013" s="143"/>
      <c r="AV1013" s="143"/>
      <c r="AW1013" s="188">
        <v>0.66</v>
      </c>
      <c r="AX1013" s="278">
        <v>35.06</v>
      </c>
      <c r="AY1013" s="194"/>
      <c r="AZ1013" s="143"/>
      <c r="BA1013" s="143"/>
      <c r="BB1013" s="143"/>
      <c r="BC1013" s="143"/>
      <c r="BD1013" s="143"/>
      <c r="BE1013" s="194"/>
      <c r="BF1013" s="143"/>
      <c r="BG1013" s="143"/>
      <c r="BH1013" s="143"/>
      <c r="BI1013" s="111"/>
      <c r="BJ1013" s="143"/>
      <c r="BK1013" s="143"/>
      <c r="BL1013" s="143"/>
      <c r="BM1013" s="143"/>
      <c r="BN1013" s="143"/>
      <c r="BO1013" s="143"/>
      <c r="BP1013" s="143"/>
      <c r="BQ1013" s="143"/>
      <c r="BR1013" s="143"/>
      <c r="BS1013" s="143"/>
      <c r="BT1013" s="143"/>
      <c r="BU1013" s="135">
        <f>VLOOKUP(D1013,EXPLORACION!$A$2:$P$529,15,FALSE)</f>
        <v>4962207.7855000002</v>
      </c>
      <c r="BV1013" s="135">
        <f>VLOOKUP(D1013,EXPLORACION!$A$2:$P$529,16,FALSE)</f>
        <v>2172903.6236</v>
      </c>
    </row>
    <row r="1014" spans="1:74" s="123" customFormat="1" hidden="1">
      <c r="A1014" s="130" t="str">
        <f t="shared" si="231"/>
        <v>DEI28P4E1M7.5</v>
      </c>
      <c r="B1014" s="130" t="str">
        <f t="shared" si="232"/>
        <v>DEI28P4E6</v>
      </c>
      <c r="C1014" s="130" t="str">
        <f t="shared" si="233"/>
        <v>DEI28P4M7.5</v>
      </c>
      <c r="D1014" s="130" t="str">
        <f t="shared" si="234"/>
        <v>DEI28P4</v>
      </c>
      <c r="E1014" s="130" t="str">
        <f t="shared" si="235"/>
        <v>DEI28</v>
      </c>
      <c r="F1014" s="111" t="s">
        <v>584</v>
      </c>
      <c r="G1014" s="111">
        <v>28</v>
      </c>
      <c r="H1014" s="111">
        <v>4</v>
      </c>
      <c r="I1014" s="171" t="s">
        <v>8</v>
      </c>
      <c r="J1014" s="111">
        <v>1</v>
      </c>
      <c r="K1014" s="111">
        <f t="shared" si="237"/>
        <v>8</v>
      </c>
      <c r="L1014" s="111" t="s">
        <v>221</v>
      </c>
      <c r="M1014" s="191">
        <f t="shared" si="230"/>
        <v>7</v>
      </c>
      <c r="N1014" s="192">
        <v>8</v>
      </c>
      <c r="O1014" s="191">
        <f t="shared" si="236"/>
        <v>7.5</v>
      </c>
      <c r="P1014" s="141"/>
      <c r="Q1014" s="237">
        <v>19.47</v>
      </c>
      <c r="R1014" s="111">
        <v>36.01</v>
      </c>
      <c r="S1014" s="111">
        <v>16.399999999999999</v>
      </c>
      <c r="T1014" s="111">
        <v>19.5</v>
      </c>
      <c r="U1014" s="188">
        <v>2.06</v>
      </c>
      <c r="V1014" s="143">
        <v>1.67</v>
      </c>
      <c r="W1014" s="194"/>
      <c r="X1014" s="143"/>
      <c r="Y1014" s="143"/>
      <c r="Z1014" s="143"/>
      <c r="AA1014" s="143"/>
      <c r="AB1014" s="143"/>
      <c r="AC1014" s="143"/>
      <c r="AD1014" s="143"/>
      <c r="AE1014" s="143"/>
      <c r="AF1014" s="143"/>
      <c r="AG1014" s="143"/>
      <c r="AH1014" s="143"/>
      <c r="AI1014" s="143"/>
      <c r="AJ1014" s="143"/>
      <c r="AK1014" s="143"/>
      <c r="AL1014" s="143"/>
      <c r="AM1014" s="143"/>
      <c r="AN1014" s="143"/>
      <c r="AO1014" s="143"/>
      <c r="AP1014" s="194"/>
      <c r="AQ1014" s="188"/>
      <c r="AR1014" s="188"/>
      <c r="AS1014" s="143"/>
      <c r="AT1014" s="143"/>
      <c r="AU1014" s="143"/>
      <c r="AV1014" s="143"/>
      <c r="AW1014" s="188">
        <v>1.63</v>
      </c>
      <c r="AX1014" s="278">
        <v>31.94</v>
      </c>
      <c r="AY1014" s="194"/>
      <c r="AZ1014" s="143"/>
      <c r="BA1014" s="143"/>
      <c r="BB1014" s="143"/>
      <c r="BC1014" s="143"/>
      <c r="BD1014" s="143"/>
      <c r="BE1014" s="194"/>
      <c r="BF1014" s="143"/>
      <c r="BG1014" s="143"/>
      <c r="BH1014" s="143"/>
      <c r="BI1014" s="111"/>
      <c r="BJ1014" s="143"/>
      <c r="BK1014" s="143"/>
      <c r="BL1014" s="143"/>
      <c r="BM1014" s="143"/>
      <c r="BN1014" s="143"/>
      <c r="BO1014" s="143"/>
      <c r="BP1014" s="143"/>
      <c r="BQ1014" s="143"/>
      <c r="BR1014" s="143"/>
      <c r="BS1014" s="143"/>
      <c r="BT1014" s="143"/>
      <c r="BU1014" s="135">
        <f>VLOOKUP(D1014,EXPLORACION!$A$2:$P$529,15,FALSE)</f>
        <v>4962207.7855000002</v>
      </c>
      <c r="BV1014" s="135">
        <f>VLOOKUP(D1014,EXPLORACION!$A$2:$P$529,16,FALSE)</f>
        <v>2172903.6236</v>
      </c>
    </row>
    <row r="1015" spans="1:74" s="123" customFormat="1" hidden="1">
      <c r="A1015" s="130" t="str">
        <f t="shared" si="231"/>
        <v>DEI28P4E1M8.5</v>
      </c>
      <c r="B1015" s="130" t="str">
        <f t="shared" si="232"/>
        <v>DEI28P4E7</v>
      </c>
      <c r="C1015" s="130" t="str">
        <f t="shared" si="233"/>
        <v>DEI28P4M8.5</v>
      </c>
      <c r="D1015" s="130" t="str">
        <f t="shared" si="234"/>
        <v>DEI28P4</v>
      </c>
      <c r="E1015" s="130" t="str">
        <f t="shared" si="235"/>
        <v>DEI28</v>
      </c>
      <c r="F1015" s="111" t="s">
        <v>584</v>
      </c>
      <c r="G1015" s="111">
        <v>28</v>
      </c>
      <c r="H1015" s="111">
        <v>4</v>
      </c>
      <c r="I1015" s="171" t="s">
        <v>8</v>
      </c>
      <c r="J1015" s="111">
        <v>1</v>
      </c>
      <c r="K1015" s="111">
        <f t="shared" si="237"/>
        <v>9</v>
      </c>
      <c r="L1015" s="111" t="s">
        <v>221</v>
      </c>
      <c r="M1015" s="191">
        <f t="shared" si="230"/>
        <v>8</v>
      </c>
      <c r="N1015" s="192">
        <v>9</v>
      </c>
      <c r="O1015" s="191">
        <f t="shared" si="236"/>
        <v>8.5</v>
      </c>
      <c r="P1015" s="141"/>
      <c r="Q1015" s="237">
        <v>23.12</v>
      </c>
      <c r="R1015" s="111"/>
      <c r="S1015" s="111"/>
      <c r="T1015" s="111"/>
      <c r="U1015" s="188"/>
      <c r="V1015" s="143"/>
      <c r="W1015" s="194"/>
      <c r="X1015" s="143"/>
      <c r="Y1015" s="143"/>
      <c r="Z1015" s="143"/>
      <c r="AA1015" s="143"/>
      <c r="AB1015" s="143"/>
      <c r="AC1015" s="143"/>
      <c r="AD1015" s="143"/>
      <c r="AE1015" s="143"/>
      <c r="AF1015" s="143"/>
      <c r="AG1015" s="143"/>
      <c r="AH1015" s="143"/>
      <c r="AI1015" s="143"/>
      <c r="AJ1015" s="143"/>
      <c r="AK1015" s="143"/>
      <c r="AL1015" s="143"/>
      <c r="AM1015" s="143"/>
      <c r="AN1015" s="143"/>
      <c r="AO1015" s="143"/>
      <c r="AP1015" s="194"/>
      <c r="AQ1015" s="188"/>
      <c r="AR1015" s="188"/>
      <c r="AS1015" s="143"/>
      <c r="AT1015" s="143"/>
      <c r="AU1015" s="143"/>
      <c r="AV1015" s="143"/>
      <c r="AW1015" s="188">
        <v>1.27</v>
      </c>
      <c r="AX1015" s="278">
        <v>25.69</v>
      </c>
      <c r="AY1015" s="194"/>
      <c r="AZ1015" s="143"/>
      <c r="BA1015" s="143"/>
      <c r="BB1015" s="143"/>
      <c r="BC1015" s="143"/>
      <c r="BD1015" s="143"/>
      <c r="BE1015" s="194"/>
      <c r="BF1015" s="143"/>
      <c r="BG1015" s="143"/>
      <c r="BH1015" s="143"/>
      <c r="BI1015" s="111"/>
      <c r="BJ1015" s="143"/>
      <c r="BK1015" s="143"/>
      <c r="BL1015" s="143"/>
      <c r="BM1015" s="143"/>
      <c r="BN1015" s="143"/>
      <c r="BO1015" s="143"/>
      <c r="BP1015" s="143"/>
      <c r="BQ1015" s="143"/>
      <c r="BR1015" s="143"/>
      <c r="BS1015" s="143"/>
      <c r="BT1015" s="143"/>
      <c r="BU1015" s="135">
        <f>VLOOKUP(D1015,EXPLORACION!$A$2:$P$529,15,FALSE)</f>
        <v>4962207.7855000002</v>
      </c>
      <c r="BV1015" s="135">
        <f>VLOOKUP(D1015,EXPLORACION!$A$2:$P$529,16,FALSE)</f>
        <v>2172903.6236</v>
      </c>
    </row>
    <row r="1016" spans="1:74" s="123" customFormat="1" hidden="1">
      <c r="A1016" s="130" t="str">
        <f t="shared" si="231"/>
        <v>DEI28P4E1M9.5</v>
      </c>
      <c r="B1016" s="130" t="str">
        <f t="shared" si="232"/>
        <v>DEI28P4E8</v>
      </c>
      <c r="C1016" s="130" t="str">
        <f t="shared" si="233"/>
        <v>DEI28P4M9.5</v>
      </c>
      <c r="D1016" s="130" t="str">
        <f t="shared" si="234"/>
        <v>DEI28P4</v>
      </c>
      <c r="E1016" s="130" t="str">
        <f t="shared" si="235"/>
        <v>DEI28</v>
      </c>
      <c r="F1016" s="111" t="s">
        <v>584</v>
      </c>
      <c r="G1016" s="111">
        <v>28</v>
      </c>
      <c r="H1016" s="111">
        <v>4</v>
      </c>
      <c r="I1016" s="171" t="s">
        <v>8</v>
      </c>
      <c r="J1016" s="111">
        <v>1</v>
      </c>
      <c r="K1016" s="111">
        <f t="shared" si="237"/>
        <v>10</v>
      </c>
      <c r="L1016" s="111" t="s">
        <v>221</v>
      </c>
      <c r="M1016" s="191">
        <f t="shared" si="230"/>
        <v>9</v>
      </c>
      <c r="N1016" s="192">
        <v>10</v>
      </c>
      <c r="O1016" s="191">
        <f t="shared" si="236"/>
        <v>9.5</v>
      </c>
      <c r="P1016" s="141"/>
      <c r="Q1016" s="237">
        <v>18.079999999999998</v>
      </c>
      <c r="R1016" s="111"/>
      <c r="S1016" s="111"/>
      <c r="T1016" s="111"/>
      <c r="U1016" s="188"/>
      <c r="V1016" s="143"/>
      <c r="W1016" s="194"/>
      <c r="X1016" s="143"/>
      <c r="Y1016" s="143"/>
      <c r="Z1016" s="143"/>
      <c r="AA1016" s="143"/>
      <c r="AB1016" s="143"/>
      <c r="AC1016" s="143"/>
      <c r="AD1016" s="143"/>
      <c r="AE1016" s="143"/>
      <c r="AF1016" s="143"/>
      <c r="AG1016" s="143"/>
      <c r="AH1016" s="143"/>
      <c r="AI1016" s="143"/>
      <c r="AJ1016" s="143"/>
      <c r="AK1016" s="143"/>
      <c r="AL1016" s="143"/>
      <c r="AM1016" s="143"/>
      <c r="AN1016" s="143"/>
      <c r="AO1016" s="143"/>
      <c r="AP1016" s="194">
        <v>0.24</v>
      </c>
      <c r="AQ1016" s="188">
        <v>45.22</v>
      </c>
      <c r="AR1016" s="188">
        <v>54.54</v>
      </c>
      <c r="AS1016" s="143"/>
      <c r="AT1016" s="143"/>
      <c r="AU1016" s="143"/>
      <c r="AV1016" s="143"/>
      <c r="AW1016" s="188"/>
      <c r="AX1016" s="278"/>
      <c r="AY1016" s="194"/>
      <c r="AZ1016" s="143"/>
      <c r="BA1016" s="143"/>
      <c r="BB1016" s="143"/>
      <c r="BC1016" s="143"/>
      <c r="BD1016" s="143"/>
      <c r="BE1016" s="194"/>
      <c r="BF1016" s="143"/>
      <c r="BG1016" s="143"/>
      <c r="BH1016" s="143"/>
      <c r="BI1016" s="111"/>
      <c r="BJ1016" s="143"/>
      <c r="BK1016" s="143"/>
      <c r="BL1016" s="143"/>
      <c r="BM1016" s="143"/>
      <c r="BN1016" s="143"/>
      <c r="BO1016" s="143"/>
      <c r="BP1016" s="143"/>
      <c r="BQ1016" s="143"/>
      <c r="BR1016" s="143"/>
      <c r="BS1016" s="143"/>
      <c r="BT1016" s="143"/>
      <c r="BU1016" s="135">
        <f>VLOOKUP(D1016,EXPLORACION!$A$2:$P$529,15,FALSE)</f>
        <v>4962207.7855000002</v>
      </c>
      <c r="BV1016" s="135">
        <f>VLOOKUP(D1016,EXPLORACION!$A$2:$P$529,16,FALSE)</f>
        <v>2172903.6236</v>
      </c>
    </row>
    <row r="1017" spans="1:74" s="123" customFormat="1" hidden="1">
      <c r="A1017" s="130" t="str">
        <f t="shared" si="231"/>
        <v>DEI28P4E2M10.5</v>
      </c>
      <c r="B1017" s="130" t="str">
        <f t="shared" si="232"/>
        <v>DEI28P4E9</v>
      </c>
      <c r="C1017" s="130" t="str">
        <f t="shared" si="233"/>
        <v>DEI28P4M10.5</v>
      </c>
      <c r="D1017" s="130" t="str">
        <f t="shared" si="234"/>
        <v>DEI28P4</v>
      </c>
      <c r="E1017" s="130" t="str">
        <f t="shared" si="235"/>
        <v>DEI28</v>
      </c>
      <c r="F1017" s="111" t="s">
        <v>584</v>
      </c>
      <c r="G1017" s="111">
        <v>28</v>
      </c>
      <c r="H1017" s="111">
        <v>4</v>
      </c>
      <c r="I1017" s="171" t="s">
        <v>8</v>
      </c>
      <c r="J1017" s="111">
        <v>2</v>
      </c>
      <c r="K1017" s="111">
        <f t="shared" si="237"/>
        <v>11</v>
      </c>
      <c r="L1017" s="111" t="s">
        <v>221</v>
      </c>
      <c r="M1017" s="191">
        <f t="shared" si="230"/>
        <v>10</v>
      </c>
      <c r="N1017" s="192">
        <v>11</v>
      </c>
      <c r="O1017" s="191">
        <f t="shared" si="236"/>
        <v>10.5</v>
      </c>
      <c r="P1017" s="141"/>
      <c r="Q1017" s="237" t="s">
        <v>1526</v>
      </c>
      <c r="R1017" s="111"/>
      <c r="S1017" s="111"/>
      <c r="T1017" s="111"/>
      <c r="U1017" s="188"/>
      <c r="V1017" s="143"/>
      <c r="W1017" s="194"/>
      <c r="X1017" s="143"/>
      <c r="Y1017" s="143"/>
      <c r="Z1017" s="143"/>
      <c r="AA1017" s="143"/>
      <c r="AB1017" s="143"/>
      <c r="AC1017" s="143"/>
      <c r="AD1017" s="143"/>
      <c r="AE1017" s="143"/>
      <c r="AF1017" s="143"/>
      <c r="AG1017" s="143"/>
      <c r="AH1017" s="143"/>
      <c r="AI1017" s="143"/>
      <c r="AJ1017" s="143"/>
      <c r="AK1017" s="143"/>
      <c r="AL1017" s="143"/>
      <c r="AM1017" s="143"/>
      <c r="AN1017" s="143"/>
      <c r="AO1017" s="143"/>
      <c r="AP1017" s="194">
        <v>19.77</v>
      </c>
      <c r="AQ1017" s="188">
        <v>32.28</v>
      </c>
      <c r="AR1017" s="188">
        <v>47.97</v>
      </c>
      <c r="AS1017" s="143"/>
      <c r="AT1017" s="143"/>
      <c r="AU1017" s="143"/>
      <c r="AV1017" s="143"/>
      <c r="AW1017" s="188"/>
      <c r="AX1017" s="278"/>
      <c r="AY1017" s="194"/>
      <c r="AZ1017" s="143"/>
      <c r="BA1017" s="143"/>
      <c r="BB1017" s="143"/>
      <c r="BC1017" s="143"/>
      <c r="BD1017" s="143"/>
      <c r="BE1017" s="194"/>
      <c r="BF1017" s="143"/>
      <c r="BG1017" s="143"/>
      <c r="BH1017" s="143"/>
      <c r="BI1017" s="111"/>
      <c r="BJ1017" s="143"/>
      <c r="BK1017" s="143"/>
      <c r="BL1017" s="143"/>
      <c r="BM1017" s="143"/>
      <c r="BN1017" s="143"/>
      <c r="BO1017" s="143"/>
      <c r="BP1017" s="143"/>
      <c r="BQ1017" s="143"/>
      <c r="BR1017" s="143"/>
      <c r="BS1017" s="143"/>
      <c r="BT1017" s="143"/>
      <c r="BU1017" s="135">
        <f>VLOOKUP(D1017,EXPLORACION!$A$2:$P$529,15,FALSE)</f>
        <v>4962207.7855000002</v>
      </c>
      <c r="BV1017" s="135">
        <f>VLOOKUP(D1017,EXPLORACION!$A$2:$P$529,16,FALSE)</f>
        <v>2172903.6236</v>
      </c>
    </row>
    <row r="1018" spans="1:74" s="123" customFormat="1" hidden="1">
      <c r="A1018" s="130" t="str">
        <f t="shared" si="231"/>
        <v>DEI28P4E2M11.5</v>
      </c>
      <c r="B1018" s="130" t="str">
        <f t="shared" si="232"/>
        <v>DEI28P4E10</v>
      </c>
      <c r="C1018" s="130" t="str">
        <f t="shared" si="233"/>
        <v>DEI28P4M11.5</v>
      </c>
      <c r="D1018" s="130" t="str">
        <f t="shared" si="234"/>
        <v>DEI28P4</v>
      </c>
      <c r="E1018" s="130" t="str">
        <f t="shared" si="235"/>
        <v>DEI28</v>
      </c>
      <c r="F1018" s="111" t="s">
        <v>584</v>
      </c>
      <c r="G1018" s="111">
        <v>28</v>
      </c>
      <c r="H1018" s="111">
        <v>4</v>
      </c>
      <c r="I1018" s="171" t="s">
        <v>8</v>
      </c>
      <c r="J1018" s="111">
        <v>2</v>
      </c>
      <c r="K1018" s="111">
        <f t="shared" si="237"/>
        <v>12</v>
      </c>
      <c r="L1018" s="111" t="s">
        <v>221</v>
      </c>
      <c r="M1018" s="191">
        <f t="shared" si="230"/>
        <v>11</v>
      </c>
      <c r="N1018" s="192">
        <v>12</v>
      </c>
      <c r="O1018" s="191">
        <f t="shared" si="236"/>
        <v>11.5</v>
      </c>
      <c r="P1018" s="141"/>
      <c r="Q1018" s="237">
        <v>36.729999999999997</v>
      </c>
      <c r="R1018" s="111">
        <v>73.72</v>
      </c>
      <c r="S1018" s="111">
        <v>30.36</v>
      </c>
      <c r="T1018" s="111">
        <v>43.37</v>
      </c>
      <c r="U1018" s="188">
        <v>1.88</v>
      </c>
      <c r="V1018" s="143">
        <v>1.37</v>
      </c>
      <c r="W1018" s="194"/>
      <c r="X1018" s="143"/>
      <c r="Y1018" s="143"/>
      <c r="Z1018" s="143"/>
      <c r="AA1018" s="143"/>
      <c r="AB1018" s="143"/>
      <c r="AC1018" s="143"/>
      <c r="AD1018" s="143"/>
      <c r="AE1018" s="143"/>
      <c r="AF1018" s="143"/>
      <c r="AG1018" s="143"/>
      <c r="AH1018" s="143"/>
      <c r="AI1018" s="143"/>
      <c r="AJ1018" s="143"/>
      <c r="AK1018" s="143"/>
      <c r="AL1018" s="143"/>
      <c r="AM1018" s="143"/>
      <c r="AN1018" s="143"/>
      <c r="AO1018" s="143"/>
      <c r="AP1018" s="194">
        <v>0</v>
      </c>
      <c r="AQ1018" s="188">
        <v>4.68</v>
      </c>
      <c r="AR1018" s="188">
        <v>95.32</v>
      </c>
      <c r="AS1018" s="143"/>
      <c r="AT1018" s="143"/>
      <c r="AU1018" s="143"/>
      <c r="AV1018" s="143"/>
      <c r="AW1018" s="188">
        <v>1.27</v>
      </c>
      <c r="AX1018" s="278">
        <v>51.08</v>
      </c>
      <c r="AY1018" s="194"/>
      <c r="AZ1018" s="143"/>
      <c r="BA1018" s="143"/>
      <c r="BB1018" s="143"/>
      <c r="BC1018" s="143"/>
      <c r="BD1018" s="143"/>
      <c r="BE1018" s="194"/>
      <c r="BF1018" s="143"/>
      <c r="BG1018" s="143"/>
      <c r="BH1018" s="143"/>
      <c r="BI1018" s="111"/>
      <c r="BJ1018" s="143"/>
      <c r="BK1018" s="143"/>
      <c r="BL1018" s="143"/>
      <c r="BM1018" s="143"/>
      <c r="BN1018" s="143"/>
      <c r="BO1018" s="143"/>
      <c r="BP1018" s="143"/>
      <c r="BQ1018" s="143"/>
      <c r="BR1018" s="143"/>
      <c r="BS1018" s="143"/>
      <c r="BT1018" s="143"/>
      <c r="BU1018" s="135">
        <f>VLOOKUP(D1018,EXPLORACION!$A$2:$P$529,15,FALSE)</f>
        <v>4962207.7855000002</v>
      </c>
      <c r="BV1018" s="135">
        <f>VLOOKUP(D1018,EXPLORACION!$A$2:$P$529,16,FALSE)</f>
        <v>2172903.6236</v>
      </c>
    </row>
    <row r="1019" spans="1:74" s="123" customFormat="1" hidden="1">
      <c r="A1019" s="130" t="str">
        <f t="shared" si="231"/>
        <v>DEI28P4E2M12.5</v>
      </c>
      <c r="B1019" s="130" t="str">
        <f t="shared" si="232"/>
        <v>DEI28P4E11</v>
      </c>
      <c r="C1019" s="130" t="str">
        <f t="shared" si="233"/>
        <v>DEI28P4M12.5</v>
      </c>
      <c r="D1019" s="130" t="str">
        <f t="shared" si="234"/>
        <v>DEI28P4</v>
      </c>
      <c r="E1019" s="130" t="str">
        <f t="shared" si="235"/>
        <v>DEI28</v>
      </c>
      <c r="F1019" s="111" t="s">
        <v>584</v>
      </c>
      <c r="G1019" s="111">
        <v>28</v>
      </c>
      <c r="H1019" s="111">
        <v>4</v>
      </c>
      <c r="I1019" s="171" t="s">
        <v>8</v>
      </c>
      <c r="J1019" s="111">
        <v>2</v>
      </c>
      <c r="K1019" s="111">
        <f t="shared" si="237"/>
        <v>13</v>
      </c>
      <c r="L1019" s="111" t="s">
        <v>221</v>
      </c>
      <c r="M1019" s="191">
        <f t="shared" si="230"/>
        <v>12</v>
      </c>
      <c r="N1019" s="192">
        <v>13</v>
      </c>
      <c r="O1019" s="191">
        <f t="shared" si="236"/>
        <v>12.5</v>
      </c>
      <c r="P1019" s="141"/>
      <c r="Q1019" s="237">
        <v>46.37</v>
      </c>
      <c r="R1019" s="111"/>
      <c r="S1019" s="111"/>
      <c r="T1019" s="111"/>
      <c r="U1019" s="188">
        <v>1.76</v>
      </c>
      <c r="V1019" s="143">
        <v>1.2</v>
      </c>
      <c r="W1019" s="194"/>
      <c r="X1019" s="143"/>
      <c r="Y1019" s="143"/>
      <c r="Z1019" s="143"/>
      <c r="AA1019" s="143"/>
      <c r="AB1019" s="143"/>
      <c r="AC1019" s="143"/>
      <c r="AD1019" s="143"/>
      <c r="AE1019" s="143"/>
      <c r="AF1019" s="143"/>
      <c r="AG1019" s="143"/>
      <c r="AH1019" s="143"/>
      <c r="AI1019" s="143"/>
      <c r="AJ1019" s="143"/>
      <c r="AK1019" s="143"/>
      <c r="AL1019" s="143"/>
      <c r="AM1019" s="143"/>
      <c r="AN1019" s="143"/>
      <c r="AO1019" s="143"/>
      <c r="AP1019" s="194"/>
      <c r="AQ1019" s="188"/>
      <c r="AR1019" s="188"/>
      <c r="AS1019" s="143"/>
      <c r="AT1019" s="143"/>
      <c r="AU1019" s="143"/>
      <c r="AV1019" s="143"/>
      <c r="AW1019" s="188">
        <v>0.88</v>
      </c>
      <c r="AX1019" s="278">
        <v>85.71</v>
      </c>
      <c r="AY1019" s="194"/>
      <c r="AZ1019" s="143"/>
      <c r="BA1019" s="143"/>
      <c r="BB1019" s="143"/>
      <c r="BC1019" s="143"/>
      <c r="BD1019" s="143"/>
      <c r="BE1019" s="194"/>
      <c r="BF1019" s="143"/>
      <c r="BG1019" s="143"/>
      <c r="BH1019" s="143"/>
      <c r="BI1019" s="111"/>
      <c r="BJ1019" s="143"/>
      <c r="BK1019" s="143"/>
      <c r="BL1019" s="143"/>
      <c r="BM1019" s="143"/>
      <c r="BN1019" s="143"/>
      <c r="BO1019" s="143"/>
      <c r="BP1019" s="143"/>
      <c r="BQ1019" s="143"/>
      <c r="BR1019" s="143"/>
      <c r="BS1019" s="143"/>
      <c r="BT1019" s="143"/>
      <c r="BU1019" s="135">
        <f>VLOOKUP(D1019,EXPLORACION!$A$2:$P$529,15,FALSE)</f>
        <v>4962207.7855000002</v>
      </c>
      <c r="BV1019" s="135">
        <f>VLOOKUP(D1019,EXPLORACION!$A$2:$P$529,16,FALSE)</f>
        <v>2172903.6236</v>
      </c>
    </row>
    <row r="1020" spans="1:74" s="123" customFormat="1" hidden="1">
      <c r="A1020" s="130" t="str">
        <f t="shared" si="231"/>
        <v>DEI28P4E2M13.5</v>
      </c>
      <c r="B1020" s="130" t="str">
        <f t="shared" si="232"/>
        <v>DEI28P4E12</v>
      </c>
      <c r="C1020" s="130" t="str">
        <f t="shared" si="233"/>
        <v>DEI28P4M13.5</v>
      </c>
      <c r="D1020" s="130" t="str">
        <f t="shared" si="234"/>
        <v>DEI28P4</v>
      </c>
      <c r="E1020" s="130" t="str">
        <f t="shared" si="235"/>
        <v>DEI28</v>
      </c>
      <c r="F1020" s="111" t="s">
        <v>584</v>
      </c>
      <c r="G1020" s="111">
        <v>28</v>
      </c>
      <c r="H1020" s="111">
        <v>4</v>
      </c>
      <c r="I1020" s="171" t="s">
        <v>8</v>
      </c>
      <c r="J1020" s="111">
        <v>2</v>
      </c>
      <c r="K1020" s="111">
        <f t="shared" si="237"/>
        <v>14</v>
      </c>
      <c r="L1020" s="111" t="s">
        <v>221</v>
      </c>
      <c r="M1020" s="191">
        <f t="shared" si="230"/>
        <v>13</v>
      </c>
      <c r="N1020" s="192">
        <v>14</v>
      </c>
      <c r="O1020" s="191">
        <f t="shared" si="236"/>
        <v>13.5</v>
      </c>
      <c r="P1020" s="141"/>
      <c r="Q1020" s="237">
        <v>35.81</v>
      </c>
      <c r="R1020" s="111"/>
      <c r="S1020" s="111"/>
      <c r="T1020" s="111"/>
      <c r="U1020" s="188">
        <v>1.81</v>
      </c>
      <c r="V1020" s="143">
        <v>1.33</v>
      </c>
      <c r="W1020" s="194"/>
      <c r="X1020" s="143"/>
      <c r="Y1020" s="143"/>
      <c r="Z1020" s="143"/>
      <c r="AA1020" s="143"/>
      <c r="AB1020" s="143"/>
      <c r="AC1020" s="143"/>
      <c r="AD1020" s="143"/>
      <c r="AE1020" s="143"/>
      <c r="AF1020" s="143"/>
      <c r="AG1020" s="143"/>
      <c r="AH1020" s="143"/>
      <c r="AI1020" s="143"/>
      <c r="AJ1020" s="143"/>
      <c r="AK1020" s="143"/>
      <c r="AL1020" s="143"/>
      <c r="AM1020" s="143"/>
      <c r="AN1020" s="143"/>
      <c r="AO1020" s="143"/>
      <c r="AP1020" s="194"/>
      <c r="AQ1020" s="188"/>
      <c r="AR1020" s="188"/>
      <c r="AS1020" s="143"/>
      <c r="AT1020" s="143"/>
      <c r="AU1020" s="143"/>
      <c r="AV1020" s="143"/>
      <c r="AW1020" s="188">
        <v>0.35</v>
      </c>
      <c r="AX1020" s="278">
        <v>15.53</v>
      </c>
      <c r="AY1020" s="194"/>
      <c r="AZ1020" s="143"/>
      <c r="BA1020" s="143"/>
      <c r="BB1020" s="143"/>
      <c r="BC1020" s="143"/>
      <c r="BD1020" s="143"/>
      <c r="BE1020" s="194"/>
      <c r="BF1020" s="143"/>
      <c r="BG1020" s="143"/>
      <c r="BH1020" s="143"/>
      <c r="BI1020" s="111"/>
      <c r="BJ1020" s="143"/>
      <c r="BK1020" s="143"/>
      <c r="BL1020" s="143"/>
      <c r="BM1020" s="143"/>
      <c r="BN1020" s="143"/>
      <c r="BO1020" s="143"/>
      <c r="BP1020" s="143"/>
      <c r="BQ1020" s="143"/>
      <c r="BR1020" s="143"/>
      <c r="BS1020" s="143"/>
      <c r="BT1020" s="143"/>
      <c r="BU1020" s="135">
        <f>VLOOKUP(D1020,EXPLORACION!$A$2:$P$529,15,FALSE)</f>
        <v>4962207.7855000002</v>
      </c>
      <c r="BV1020" s="135">
        <f>VLOOKUP(D1020,EXPLORACION!$A$2:$P$529,16,FALSE)</f>
        <v>2172903.6236</v>
      </c>
    </row>
    <row r="1021" spans="1:74" s="123" customFormat="1" hidden="1">
      <c r="A1021" s="130" t="str">
        <f t="shared" si="231"/>
        <v>DEI28P4E2M14.5</v>
      </c>
      <c r="B1021" s="130" t="str">
        <f t="shared" si="232"/>
        <v>DEI28P4E13</v>
      </c>
      <c r="C1021" s="130" t="str">
        <f t="shared" si="233"/>
        <v>DEI28P4M14.5</v>
      </c>
      <c r="D1021" s="130" t="str">
        <f t="shared" si="234"/>
        <v>DEI28P4</v>
      </c>
      <c r="E1021" s="130" t="str">
        <f t="shared" si="235"/>
        <v>DEI28</v>
      </c>
      <c r="F1021" s="111" t="s">
        <v>584</v>
      </c>
      <c r="G1021" s="111">
        <v>28</v>
      </c>
      <c r="H1021" s="111">
        <v>4</v>
      </c>
      <c r="I1021" s="171" t="s">
        <v>8</v>
      </c>
      <c r="J1021" s="111">
        <v>2</v>
      </c>
      <c r="K1021" s="111">
        <f t="shared" si="237"/>
        <v>15</v>
      </c>
      <c r="L1021" s="111" t="s">
        <v>221</v>
      </c>
      <c r="M1021" s="191">
        <f t="shared" si="230"/>
        <v>14</v>
      </c>
      <c r="N1021" s="192">
        <v>15</v>
      </c>
      <c r="O1021" s="191">
        <f t="shared" si="236"/>
        <v>14.5</v>
      </c>
      <c r="P1021" s="141"/>
      <c r="Q1021" s="237">
        <v>33.380000000000003</v>
      </c>
      <c r="R1021" s="111">
        <v>70.209999999999994</v>
      </c>
      <c r="S1021" s="111">
        <v>32.47</v>
      </c>
      <c r="T1021" s="111">
        <v>37.729999999999997</v>
      </c>
      <c r="U1021" s="188">
        <v>1.9</v>
      </c>
      <c r="V1021" s="143">
        <v>1.42</v>
      </c>
      <c r="W1021" s="194"/>
      <c r="X1021" s="143"/>
      <c r="Y1021" s="143"/>
      <c r="Z1021" s="143"/>
      <c r="AA1021" s="143"/>
      <c r="AB1021" s="143"/>
      <c r="AC1021" s="143"/>
      <c r="AD1021" s="143"/>
      <c r="AE1021" s="143"/>
      <c r="AF1021" s="143"/>
      <c r="AG1021" s="143"/>
      <c r="AH1021" s="143"/>
      <c r="AI1021" s="143"/>
      <c r="AJ1021" s="143"/>
      <c r="AK1021" s="143"/>
      <c r="AL1021" s="143"/>
      <c r="AM1021" s="143"/>
      <c r="AN1021" s="143"/>
      <c r="AO1021" s="143"/>
      <c r="AP1021" s="194"/>
      <c r="AQ1021" s="188"/>
      <c r="AR1021" s="188"/>
      <c r="AS1021" s="143"/>
      <c r="AT1021" s="143"/>
      <c r="AU1021" s="143"/>
      <c r="AV1021" s="143"/>
      <c r="AW1021" s="188">
        <v>0.34</v>
      </c>
      <c r="AX1021" s="278">
        <v>13.14</v>
      </c>
      <c r="AY1021" s="194"/>
      <c r="AZ1021" s="143"/>
      <c r="BA1021" s="143"/>
      <c r="BB1021" s="143"/>
      <c r="BC1021" s="143"/>
      <c r="BD1021" s="143"/>
      <c r="BE1021" s="194"/>
      <c r="BF1021" s="143"/>
      <c r="BG1021" s="143"/>
      <c r="BH1021" s="143"/>
      <c r="BI1021" s="111"/>
      <c r="BJ1021" s="143"/>
      <c r="BK1021" s="143"/>
      <c r="BL1021" s="143"/>
      <c r="BM1021" s="143"/>
      <c r="BN1021" s="143"/>
      <c r="BO1021" s="143"/>
      <c r="BP1021" s="143"/>
      <c r="BQ1021" s="143"/>
      <c r="BR1021" s="143"/>
      <c r="BS1021" s="143"/>
      <c r="BT1021" s="143"/>
      <c r="BU1021" s="135">
        <f>VLOOKUP(D1021,EXPLORACION!$A$2:$P$529,15,FALSE)</f>
        <v>4962207.7855000002</v>
      </c>
      <c r="BV1021" s="135">
        <f>VLOOKUP(D1021,EXPLORACION!$A$2:$P$529,16,FALSE)</f>
        <v>2172903.6236</v>
      </c>
    </row>
    <row r="1022" spans="1:74" s="123" customFormat="1" hidden="1">
      <c r="A1022" s="130" t="str">
        <f t="shared" si="231"/>
        <v>DEI28P4E2M15.5</v>
      </c>
      <c r="B1022" s="130" t="str">
        <f t="shared" si="232"/>
        <v>DEI28P4E14</v>
      </c>
      <c r="C1022" s="130" t="str">
        <f t="shared" si="233"/>
        <v>DEI28P4M15.5</v>
      </c>
      <c r="D1022" s="130" t="str">
        <f t="shared" si="234"/>
        <v>DEI28P4</v>
      </c>
      <c r="E1022" s="130" t="str">
        <f t="shared" si="235"/>
        <v>DEI28</v>
      </c>
      <c r="F1022" s="111" t="s">
        <v>584</v>
      </c>
      <c r="G1022" s="111">
        <v>28</v>
      </c>
      <c r="H1022" s="111">
        <v>4</v>
      </c>
      <c r="I1022" s="171" t="s">
        <v>8</v>
      </c>
      <c r="J1022" s="111">
        <v>2</v>
      </c>
      <c r="K1022" s="111">
        <f t="shared" si="237"/>
        <v>16</v>
      </c>
      <c r="L1022" s="111" t="s">
        <v>221</v>
      </c>
      <c r="M1022" s="191">
        <f t="shared" si="230"/>
        <v>15</v>
      </c>
      <c r="N1022" s="192">
        <v>16</v>
      </c>
      <c r="O1022" s="191">
        <f t="shared" si="236"/>
        <v>15.5</v>
      </c>
      <c r="P1022" s="141"/>
      <c r="Q1022" s="237">
        <v>33.51</v>
      </c>
      <c r="R1022" s="111"/>
      <c r="S1022" s="111"/>
      <c r="T1022" s="111"/>
      <c r="U1022" s="188"/>
      <c r="V1022" s="143"/>
      <c r="W1022" s="194"/>
      <c r="X1022" s="143"/>
      <c r="Y1022" s="143"/>
      <c r="Z1022" s="143"/>
      <c r="AA1022" s="143"/>
      <c r="AB1022" s="143"/>
      <c r="AC1022" s="143"/>
      <c r="AD1022" s="143"/>
      <c r="AE1022" s="143"/>
      <c r="AF1022" s="143"/>
      <c r="AG1022" s="143"/>
      <c r="AH1022" s="143"/>
      <c r="AI1022" s="143"/>
      <c r="AJ1022" s="143"/>
      <c r="AK1022" s="143"/>
      <c r="AL1022" s="143"/>
      <c r="AM1022" s="143"/>
      <c r="AN1022" s="143"/>
      <c r="AO1022" s="143"/>
      <c r="AP1022" s="194"/>
      <c r="AQ1022" s="188"/>
      <c r="AR1022" s="188"/>
      <c r="AS1022" s="143"/>
      <c r="AT1022" s="143"/>
      <c r="AU1022" s="143"/>
      <c r="AV1022" s="143"/>
      <c r="AW1022" s="188"/>
      <c r="AX1022" s="278"/>
      <c r="AY1022" s="194"/>
      <c r="AZ1022" s="143"/>
      <c r="BA1022" s="143"/>
      <c r="BB1022" s="143"/>
      <c r="BC1022" s="143"/>
      <c r="BD1022" s="143"/>
      <c r="BE1022" s="194"/>
      <c r="BF1022" s="143"/>
      <c r="BG1022" s="143"/>
      <c r="BH1022" s="143"/>
      <c r="BI1022" s="111"/>
      <c r="BJ1022" s="143"/>
      <c r="BK1022" s="143"/>
      <c r="BL1022" s="143"/>
      <c r="BM1022" s="143"/>
      <c r="BN1022" s="143"/>
      <c r="BO1022" s="143"/>
      <c r="BP1022" s="143"/>
      <c r="BQ1022" s="143"/>
      <c r="BR1022" s="143"/>
      <c r="BS1022" s="143"/>
      <c r="BT1022" s="143"/>
      <c r="BU1022" s="135">
        <f>VLOOKUP(D1022,EXPLORACION!$A$2:$P$529,15,FALSE)</f>
        <v>4962207.7855000002</v>
      </c>
      <c r="BV1022" s="135">
        <f>VLOOKUP(D1022,EXPLORACION!$A$2:$P$529,16,FALSE)</f>
        <v>2172903.6236</v>
      </c>
    </row>
    <row r="1023" spans="1:74" s="123" customFormat="1" hidden="1">
      <c r="A1023" s="130" t="str">
        <f t="shared" si="231"/>
        <v>DEI28P4E2M16.5</v>
      </c>
      <c r="B1023" s="130" t="str">
        <f t="shared" si="232"/>
        <v>DEI28P4E15</v>
      </c>
      <c r="C1023" s="130" t="str">
        <f t="shared" si="233"/>
        <v>DEI28P4M16.5</v>
      </c>
      <c r="D1023" s="130" t="str">
        <f t="shared" si="234"/>
        <v>DEI28P4</v>
      </c>
      <c r="E1023" s="130" t="str">
        <f t="shared" si="235"/>
        <v>DEI28</v>
      </c>
      <c r="F1023" s="111" t="s">
        <v>584</v>
      </c>
      <c r="G1023" s="111">
        <v>28</v>
      </c>
      <c r="H1023" s="111">
        <v>4</v>
      </c>
      <c r="I1023" s="171" t="s">
        <v>8</v>
      </c>
      <c r="J1023" s="111">
        <v>2</v>
      </c>
      <c r="K1023" s="111">
        <f t="shared" si="237"/>
        <v>17</v>
      </c>
      <c r="L1023" s="111" t="s">
        <v>221</v>
      </c>
      <c r="M1023" s="191">
        <f t="shared" si="230"/>
        <v>16</v>
      </c>
      <c r="N1023" s="192">
        <v>17</v>
      </c>
      <c r="O1023" s="191">
        <f t="shared" si="236"/>
        <v>16.5</v>
      </c>
      <c r="P1023" s="141"/>
      <c r="Q1023" s="237">
        <v>34.01</v>
      </c>
      <c r="R1023" s="111">
        <v>62.68</v>
      </c>
      <c r="S1023" s="111">
        <v>29.67</v>
      </c>
      <c r="T1023" s="111">
        <v>33.01</v>
      </c>
      <c r="U1023" s="188">
        <v>1.83</v>
      </c>
      <c r="V1023" s="143">
        <v>1.37</v>
      </c>
      <c r="W1023" s="194"/>
      <c r="X1023" s="143"/>
      <c r="Y1023" s="143"/>
      <c r="Z1023" s="143"/>
      <c r="AA1023" s="143"/>
      <c r="AB1023" s="143"/>
      <c r="AC1023" s="143"/>
      <c r="AD1023" s="143"/>
      <c r="AE1023" s="143"/>
      <c r="AF1023" s="143"/>
      <c r="AG1023" s="143"/>
      <c r="AH1023" s="143"/>
      <c r="AI1023" s="143"/>
      <c r="AJ1023" s="143"/>
      <c r="AK1023" s="143"/>
      <c r="AL1023" s="143"/>
      <c r="AM1023" s="143"/>
      <c r="AN1023" s="143"/>
      <c r="AO1023" s="143"/>
      <c r="AP1023" s="194"/>
      <c r="AQ1023" s="188"/>
      <c r="AR1023" s="188"/>
      <c r="AS1023" s="143"/>
      <c r="AT1023" s="143"/>
      <c r="AU1023" s="143"/>
      <c r="AV1023" s="143"/>
      <c r="AW1023" s="188">
        <v>0.62</v>
      </c>
      <c r="AX1023" s="278">
        <v>9.14</v>
      </c>
      <c r="AY1023" s="194"/>
      <c r="AZ1023" s="143"/>
      <c r="BA1023" s="143"/>
      <c r="BB1023" s="143"/>
      <c r="BC1023" s="143"/>
      <c r="BD1023" s="143"/>
      <c r="BE1023" s="194"/>
      <c r="BF1023" s="143"/>
      <c r="BG1023" s="143"/>
      <c r="BH1023" s="143"/>
      <c r="BI1023" s="111"/>
      <c r="BJ1023" s="143"/>
      <c r="BK1023" s="143"/>
      <c r="BL1023" s="143"/>
      <c r="BM1023" s="143"/>
      <c r="BN1023" s="143"/>
      <c r="BO1023" s="143"/>
      <c r="BP1023" s="143"/>
      <c r="BQ1023" s="143"/>
      <c r="BR1023" s="143"/>
      <c r="BS1023" s="143"/>
      <c r="BT1023" s="143"/>
      <c r="BU1023" s="135">
        <f>VLOOKUP(D1023,EXPLORACION!$A$2:$P$529,15,FALSE)</f>
        <v>4962207.7855000002</v>
      </c>
      <c r="BV1023" s="135">
        <f>VLOOKUP(D1023,EXPLORACION!$A$2:$P$529,16,FALSE)</f>
        <v>2172903.6236</v>
      </c>
    </row>
    <row r="1024" spans="1:74" s="123" customFormat="1" hidden="1">
      <c r="A1024" s="130" t="str">
        <f t="shared" si="231"/>
        <v>DEI28P4E2M17.5</v>
      </c>
      <c r="B1024" s="130" t="str">
        <f t="shared" si="232"/>
        <v>DEI28P4E16</v>
      </c>
      <c r="C1024" s="130" t="str">
        <f t="shared" si="233"/>
        <v>DEI28P4M17.5</v>
      </c>
      <c r="D1024" s="130" t="str">
        <f t="shared" si="234"/>
        <v>DEI28P4</v>
      </c>
      <c r="E1024" s="130" t="str">
        <f t="shared" si="235"/>
        <v>DEI28</v>
      </c>
      <c r="F1024" s="111" t="s">
        <v>584</v>
      </c>
      <c r="G1024" s="111">
        <v>28</v>
      </c>
      <c r="H1024" s="111">
        <v>4</v>
      </c>
      <c r="I1024" s="171" t="s">
        <v>8</v>
      </c>
      <c r="J1024" s="111">
        <v>2</v>
      </c>
      <c r="K1024" s="111">
        <f t="shared" si="237"/>
        <v>18</v>
      </c>
      <c r="L1024" s="111" t="s">
        <v>221</v>
      </c>
      <c r="M1024" s="191">
        <f t="shared" si="230"/>
        <v>17</v>
      </c>
      <c r="N1024" s="192">
        <v>18</v>
      </c>
      <c r="O1024" s="191">
        <f t="shared" si="236"/>
        <v>17.5</v>
      </c>
      <c r="P1024" s="141"/>
      <c r="Q1024" s="237">
        <v>28.19</v>
      </c>
      <c r="R1024" s="111"/>
      <c r="S1024" s="111"/>
      <c r="T1024" s="111"/>
      <c r="U1024" s="188"/>
      <c r="V1024" s="143"/>
      <c r="W1024" s="194"/>
      <c r="X1024" s="143"/>
      <c r="Y1024" s="143"/>
      <c r="Z1024" s="143"/>
      <c r="AA1024" s="143"/>
      <c r="AB1024" s="143"/>
      <c r="AC1024" s="143"/>
      <c r="AD1024" s="143"/>
      <c r="AE1024" s="143"/>
      <c r="AF1024" s="143"/>
      <c r="AG1024" s="143"/>
      <c r="AH1024" s="143"/>
      <c r="AI1024" s="143"/>
      <c r="AJ1024" s="143"/>
      <c r="AK1024" s="143"/>
      <c r="AL1024" s="143"/>
      <c r="AM1024" s="143"/>
      <c r="AN1024" s="143"/>
      <c r="AO1024" s="143"/>
      <c r="AP1024" s="194"/>
      <c r="AQ1024" s="188"/>
      <c r="AR1024" s="188"/>
      <c r="AS1024" s="143"/>
      <c r="AT1024" s="143"/>
      <c r="AU1024" s="143"/>
      <c r="AV1024" s="143"/>
      <c r="AW1024" s="188"/>
      <c r="AX1024" s="278"/>
      <c r="AY1024" s="194"/>
      <c r="AZ1024" s="143"/>
      <c r="BA1024" s="143"/>
      <c r="BB1024" s="143"/>
      <c r="BC1024" s="143"/>
      <c r="BD1024" s="143"/>
      <c r="BE1024" s="194"/>
      <c r="BF1024" s="143"/>
      <c r="BG1024" s="143"/>
      <c r="BH1024" s="143"/>
      <c r="BI1024" s="111"/>
      <c r="BJ1024" s="143"/>
      <c r="BK1024" s="143"/>
      <c r="BL1024" s="143"/>
      <c r="BM1024" s="143"/>
      <c r="BN1024" s="143"/>
      <c r="BO1024" s="143"/>
      <c r="BP1024" s="143"/>
      <c r="BQ1024" s="143"/>
      <c r="BR1024" s="143"/>
      <c r="BS1024" s="143"/>
      <c r="BT1024" s="143"/>
      <c r="BU1024" s="135">
        <f>VLOOKUP(D1024,EXPLORACION!$A$2:$P$529,15,FALSE)</f>
        <v>4962207.7855000002</v>
      </c>
      <c r="BV1024" s="135">
        <f>VLOOKUP(D1024,EXPLORACION!$A$2:$P$529,16,FALSE)</f>
        <v>2172903.6236</v>
      </c>
    </row>
    <row r="1025" spans="1:74" s="123" customFormat="1" hidden="1">
      <c r="A1025" s="130" t="str">
        <f t="shared" si="231"/>
        <v>DEI28P4E3M18.5</v>
      </c>
      <c r="B1025" s="130" t="str">
        <f t="shared" si="232"/>
        <v>DEI28P4E17</v>
      </c>
      <c r="C1025" s="130" t="str">
        <f t="shared" si="233"/>
        <v>DEI28P4M18.5</v>
      </c>
      <c r="D1025" s="130" t="str">
        <f t="shared" si="234"/>
        <v>DEI28P4</v>
      </c>
      <c r="E1025" s="130" t="str">
        <f t="shared" si="235"/>
        <v>DEI28</v>
      </c>
      <c r="F1025" s="111" t="s">
        <v>584</v>
      </c>
      <c r="G1025" s="111">
        <v>28</v>
      </c>
      <c r="H1025" s="111">
        <v>4</v>
      </c>
      <c r="I1025" s="171" t="s">
        <v>8</v>
      </c>
      <c r="J1025" s="111">
        <v>3</v>
      </c>
      <c r="K1025" s="111">
        <f t="shared" si="237"/>
        <v>19</v>
      </c>
      <c r="L1025" s="111" t="s">
        <v>221</v>
      </c>
      <c r="M1025" s="191">
        <f t="shared" si="230"/>
        <v>18</v>
      </c>
      <c r="N1025" s="192">
        <v>19</v>
      </c>
      <c r="O1025" s="191">
        <f t="shared" si="236"/>
        <v>18.5</v>
      </c>
      <c r="P1025" s="141"/>
      <c r="Q1025" s="237">
        <v>40</v>
      </c>
      <c r="R1025" s="111"/>
      <c r="S1025" s="111"/>
      <c r="T1025" s="111"/>
      <c r="U1025" s="188">
        <v>1.77</v>
      </c>
      <c r="V1025" s="143">
        <v>1.26</v>
      </c>
      <c r="W1025" s="194"/>
      <c r="X1025" s="143"/>
      <c r="Y1025" s="143"/>
      <c r="Z1025" s="143"/>
      <c r="AA1025" s="143"/>
      <c r="AB1025" s="143"/>
      <c r="AC1025" s="143"/>
      <c r="AD1025" s="143"/>
      <c r="AE1025" s="143"/>
      <c r="AF1025" s="143"/>
      <c r="AG1025" s="143"/>
      <c r="AH1025" s="143"/>
      <c r="AI1025" s="143"/>
      <c r="AJ1025" s="143"/>
      <c r="AK1025" s="143"/>
      <c r="AL1025" s="143"/>
      <c r="AM1025" s="143"/>
      <c r="AN1025" s="143"/>
      <c r="AO1025" s="143"/>
      <c r="AP1025" s="194"/>
      <c r="AQ1025" s="188"/>
      <c r="AR1025" s="188"/>
      <c r="AS1025" s="143"/>
      <c r="AT1025" s="143"/>
      <c r="AU1025" s="143"/>
      <c r="AV1025" s="143"/>
      <c r="AW1025" s="188">
        <v>0.74</v>
      </c>
      <c r="AX1025" s="278">
        <v>48.39</v>
      </c>
      <c r="AY1025" s="194"/>
      <c r="AZ1025" s="143"/>
      <c r="BA1025" s="143"/>
      <c r="BB1025" s="143"/>
      <c r="BC1025" s="143"/>
      <c r="BD1025" s="143"/>
      <c r="BE1025" s="194"/>
      <c r="BF1025" s="143"/>
      <c r="BG1025" s="143"/>
      <c r="BH1025" s="143"/>
      <c r="BI1025" s="111"/>
      <c r="BJ1025" s="143"/>
      <c r="BK1025" s="143"/>
      <c r="BL1025" s="143"/>
      <c r="BM1025" s="143"/>
      <c r="BN1025" s="143"/>
      <c r="BO1025" s="143"/>
      <c r="BP1025" s="143"/>
      <c r="BQ1025" s="143"/>
      <c r="BR1025" s="143"/>
      <c r="BS1025" s="143"/>
      <c r="BT1025" s="143"/>
      <c r="BU1025" s="135">
        <f>VLOOKUP(D1025,EXPLORACION!$A$2:$P$529,15,FALSE)</f>
        <v>4962207.7855000002</v>
      </c>
      <c r="BV1025" s="135">
        <f>VLOOKUP(D1025,EXPLORACION!$A$2:$P$529,16,FALSE)</f>
        <v>2172903.6236</v>
      </c>
    </row>
    <row r="1026" spans="1:74" s="123" customFormat="1" hidden="1">
      <c r="A1026" s="130" t="str">
        <f t="shared" si="231"/>
        <v>DEI28P4E3M19.5</v>
      </c>
      <c r="B1026" s="130" t="str">
        <f t="shared" si="232"/>
        <v>DEI28P4E18</v>
      </c>
      <c r="C1026" s="130" t="str">
        <f t="shared" si="233"/>
        <v>DEI28P4M19.5</v>
      </c>
      <c r="D1026" s="130" t="str">
        <f t="shared" si="234"/>
        <v>DEI28P4</v>
      </c>
      <c r="E1026" s="130" t="str">
        <f t="shared" si="235"/>
        <v>DEI28</v>
      </c>
      <c r="F1026" s="111" t="s">
        <v>584</v>
      </c>
      <c r="G1026" s="111">
        <v>28</v>
      </c>
      <c r="H1026" s="111">
        <v>4</v>
      </c>
      <c r="I1026" s="171" t="s">
        <v>8</v>
      </c>
      <c r="J1026" s="111">
        <v>3</v>
      </c>
      <c r="K1026" s="111">
        <f t="shared" si="237"/>
        <v>20</v>
      </c>
      <c r="L1026" s="111" t="s">
        <v>221</v>
      </c>
      <c r="M1026" s="191">
        <f t="shared" si="230"/>
        <v>19</v>
      </c>
      <c r="N1026" s="192">
        <v>20</v>
      </c>
      <c r="O1026" s="191">
        <f t="shared" si="236"/>
        <v>19.5</v>
      </c>
      <c r="P1026" s="141"/>
      <c r="Q1026" s="237">
        <v>32.909999999999997</v>
      </c>
      <c r="R1026" s="111"/>
      <c r="S1026" s="111"/>
      <c r="T1026" s="111"/>
      <c r="U1026" s="111">
        <v>1.87</v>
      </c>
      <c r="V1026" s="143">
        <v>1.41</v>
      </c>
      <c r="W1026" s="194"/>
      <c r="X1026" s="143"/>
      <c r="Y1026" s="143"/>
      <c r="Z1026" s="143"/>
      <c r="AA1026" s="143"/>
      <c r="AB1026" s="143"/>
      <c r="AC1026" s="143"/>
      <c r="AD1026" s="143"/>
      <c r="AE1026" s="143"/>
      <c r="AF1026" s="143"/>
      <c r="AG1026" s="143"/>
      <c r="AH1026" s="143"/>
      <c r="AI1026" s="143"/>
      <c r="AJ1026" s="143"/>
      <c r="AK1026" s="143"/>
      <c r="AL1026" s="143"/>
      <c r="AM1026" s="143"/>
      <c r="AN1026" s="143"/>
      <c r="AO1026" s="143"/>
      <c r="AP1026" s="194"/>
      <c r="AQ1026" s="188"/>
      <c r="AR1026" s="188"/>
      <c r="AS1026" s="143"/>
      <c r="AT1026" s="143"/>
      <c r="AU1026" s="143"/>
      <c r="AV1026" s="143"/>
      <c r="AW1026" s="188">
        <v>0.48</v>
      </c>
      <c r="AX1026" s="278">
        <v>6.71</v>
      </c>
      <c r="AY1026" s="194"/>
      <c r="AZ1026" s="143"/>
      <c r="BA1026" s="143"/>
      <c r="BB1026" s="143"/>
      <c r="BC1026" s="143"/>
      <c r="BD1026" s="143"/>
      <c r="BE1026" s="194"/>
      <c r="BF1026" s="143"/>
      <c r="BG1026" s="143"/>
      <c r="BH1026" s="143"/>
      <c r="BI1026" s="111"/>
      <c r="BJ1026" s="143"/>
      <c r="BK1026" s="143"/>
      <c r="BL1026" s="143"/>
      <c r="BM1026" s="143"/>
      <c r="BN1026" s="143"/>
      <c r="BO1026" s="143"/>
      <c r="BP1026" s="143"/>
      <c r="BQ1026" s="143"/>
      <c r="BR1026" s="143"/>
      <c r="BS1026" s="143"/>
      <c r="BT1026" s="143"/>
      <c r="BU1026" s="135">
        <f>VLOOKUP(D1026,EXPLORACION!$A$2:$P$529,15,FALSE)</f>
        <v>4962207.7855000002</v>
      </c>
      <c r="BV1026" s="135">
        <f>VLOOKUP(D1026,EXPLORACION!$A$2:$P$529,16,FALSE)</f>
        <v>2172903.6236</v>
      </c>
    </row>
    <row r="1027" spans="1:74" s="123" customFormat="1" hidden="1">
      <c r="A1027" s="130" t="str">
        <f t="shared" si="231"/>
        <v>DEI28P4E4M20.5</v>
      </c>
      <c r="B1027" s="130" t="str">
        <f t="shared" si="232"/>
        <v>DEI28P4E19</v>
      </c>
      <c r="C1027" s="130" t="str">
        <f t="shared" si="233"/>
        <v>DEI28P4M20.5</v>
      </c>
      <c r="D1027" s="130" t="str">
        <f t="shared" si="234"/>
        <v>DEI28P4</v>
      </c>
      <c r="E1027" s="130" t="str">
        <f t="shared" si="235"/>
        <v>DEI28</v>
      </c>
      <c r="F1027" s="111" t="s">
        <v>584</v>
      </c>
      <c r="G1027" s="111">
        <v>28</v>
      </c>
      <c r="H1027" s="111">
        <v>4</v>
      </c>
      <c r="I1027" s="171" t="s">
        <v>8</v>
      </c>
      <c r="J1027" s="111">
        <v>4</v>
      </c>
      <c r="K1027" s="111">
        <f t="shared" si="237"/>
        <v>21</v>
      </c>
      <c r="L1027" s="111" t="s">
        <v>221</v>
      </c>
      <c r="M1027" s="191">
        <f t="shared" si="230"/>
        <v>20</v>
      </c>
      <c r="N1027" s="192">
        <v>21</v>
      </c>
      <c r="O1027" s="191">
        <f t="shared" si="236"/>
        <v>20.5</v>
      </c>
      <c r="P1027" s="141"/>
      <c r="Q1027" s="111">
        <v>22.19</v>
      </c>
      <c r="R1027" s="143"/>
      <c r="S1027" s="143"/>
      <c r="T1027" s="143"/>
      <c r="U1027" s="188">
        <v>2.11</v>
      </c>
      <c r="V1027" s="143">
        <v>1.73</v>
      </c>
      <c r="W1027" s="143"/>
      <c r="X1027" s="143"/>
      <c r="Y1027" s="143"/>
      <c r="Z1027" s="143"/>
      <c r="AA1027" s="143"/>
      <c r="AB1027" s="143"/>
      <c r="AC1027" s="143"/>
      <c r="AD1027" s="143"/>
      <c r="AE1027" s="143"/>
      <c r="AF1027" s="143"/>
      <c r="AG1027" s="143"/>
      <c r="AH1027" s="143"/>
      <c r="AI1027" s="143"/>
      <c r="AJ1027" s="143"/>
      <c r="AK1027" s="143"/>
      <c r="AL1027" s="143"/>
      <c r="AM1027" s="143"/>
      <c r="AN1027" s="143"/>
      <c r="AO1027" s="143"/>
      <c r="AP1027" s="143"/>
      <c r="AQ1027" s="143"/>
      <c r="AR1027" s="143"/>
      <c r="AS1027" s="143"/>
      <c r="AT1027" s="143"/>
      <c r="AU1027" s="143"/>
      <c r="AV1027" s="143"/>
      <c r="AW1027" s="188">
        <v>0.82</v>
      </c>
      <c r="AX1027" s="278">
        <v>10.48</v>
      </c>
      <c r="AY1027" s="194"/>
      <c r="AZ1027" s="143"/>
      <c r="BA1027" s="143"/>
      <c r="BB1027" s="143"/>
      <c r="BC1027" s="143"/>
      <c r="BD1027" s="143"/>
      <c r="BE1027" s="194"/>
      <c r="BF1027" s="143"/>
      <c r="BG1027" s="143"/>
      <c r="BH1027" s="143"/>
      <c r="BI1027" s="111"/>
      <c r="BJ1027" s="143"/>
      <c r="BK1027" s="143"/>
      <c r="BL1027" s="143"/>
      <c r="BM1027" s="143"/>
      <c r="BN1027" s="143"/>
      <c r="BO1027" s="143"/>
      <c r="BP1027" s="143"/>
      <c r="BQ1027" s="143"/>
      <c r="BR1027" s="143"/>
      <c r="BS1027" s="143"/>
      <c r="BT1027" s="143"/>
      <c r="BU1027" s="135">
        <f>VLOOKUP(D1027,EXPLORACION!$A$2:$P$529,15,FALSE)</f>
        <v>4962207.7855000002</v>
      </c>
      <c r="BV1027" s="135">
        <f>VLOOKUP(D1027,EXPLORACION!$A$2:$P$529,16,FALSE)</f>
        <v>2172903.6236</v>
      </c>
    </row>
    <row r="1028" spans="1:74" s="123" customFormat="1" hidden="1">
      <c r="A1028" s="130" t="str">
        <f t="shared" si="231"/>
        <v>DEI28P4E4M21.5</v>
      </c>
      <c r="B1028" s="130" t="str">
        <f t="shared" si="232"/>
        <v>DEI28P4E20</v>
      </c>
      <c r="C1028" s="130" t="str">
        <f t="shared" si="233"/>
        <v>DEI28P4M21.5</v>
      </c>
      <c r="D1028" s="130" t="str">
        <f t="shared" si="234"/>
        <v>DEI28P4</v>
      </c>
      <c r="E1028" s="130" t="str">
        <f t="shared" si="235"/>
        <v>DEI28</v>
      </c>
      <c r="F1028" s="111" t="s">
        <v>584</v>
      </c>
      <c r="G1028" s="111">
        <v>28</v>
      </c>
      <c r="H1028" s="111">
        <v>4</v>
      </c>
      <c r="I1028" s="171" t="s">
        <v>8</v>
      </c>
      <c r="J1028" s="111">
        <v>4</v>
      </c>
      <c r="K1028" s="111">
        <f t="shared" si="237"/>
        <v>22</v>
      </c>
      <c r="L1028" s="111" t="s">
        <v>221</v>
      </c>
      <c r="M1028" s="191">
        <f t="shared" si="230"/>
        <v>21</v>
      </c>
      <c r="N1028" s="192">
        <v>22</v>
      </c>
      <c r="O1028" s="191">
        <f t="shared" si="236"/>
        <v>21.5</v>
      </c>
      <c r="P1028" s="141"/>
      <c r="Q1028" s="237">
        <v>23.18</v>
      </c>
      <c r="R1028" s="111"/>
      <c r="S1028" s="111"/>
      <c r="T1028" s="111"/>
      <c r="U1028" s="188">
        <v>2.02</v>
      </c>
      <c r="V1028" s="143">
        <v>2.64</v>
      </c>
      <c r="W1028" s="194"/>
      <c r="X1028" s="143"/>
      <c r="Y1028" s="143"/>
      <c r="Z1028" s="143"/>
      <c r="AA1028" s="143"/>
      <c r="AB1028" s="143"/>
      <c r="AC1028" s="143"/>
      <c r="AD1028" s="143"/>
      <c r="AE1028" s="143"/>
      <c r="AF1028" s="143"/>
      <c r="AG1028" s="143"/>
      <c r="AH1028" s="143"/>
      <c r="AI1028" s="143"/>
      <c r="AJ1028" s="143"/>
      <c r="AK1028" s="143"/>
      <c r="AL1028" s="143"/>
      <c r="AM1028" s="143"/>
      <c r="AN1028" s="143"/>
      <c r="AO1028" s="143"/>
      <c r="AP1028" s="194"/>
      <c r="AQ1028" s="188"/>
      <c r="AR1028" s="188"/>
      <c r="AS1028" s="143"/>
      <c r="AT1028" s="143"/>
      <c r="AU1028" s="143"/>
      <c r="AV1028" s="143"/>
      <c r="AW1028" s="188">
        <v>0.69</v>
      </c>
      <c r="AX1028" s="278">
        <v>17.940000000000001</v>
      </c>
      <c r="AY1028" s="194"/>
      <c r="AZ1028" s="143"/>
      <c r="BA1028" s="143"/>
      <c r="BB1028" s="143"/>
      <c r="BC1028" s="143"/>
      <c r="BD1028" s="143"/>
      <c r="BE1028" s="194"/>
      <c r="BF1028" s="143"/>
      <c r="BG1028" s="143"/>
      <c r="BH1028" s="143"/>
      <c r="BI1028" s="111"/>
      <c r="BJ1028" s="143"/>
      <c r="BK1028" s="143"/>
      <c r="BL1028" s="143"/>
      <c r="BM1028" s="143"/>
      <c r="BN1028" s="143"/>
      <c r="BO1028" s="143"/>
      <c r="BP1028" s="143"/>
      <c r="BQ1028" s="143"/>
      <c r="BR1028" s="143"/>
      <c r="BS1028" s="143"/>
      <c r="BT1028" s="143"/>
      <c r="BU1028" s="135">
        <f>VLOOKUP(D1028,EXPLORACION!$A$2:$P$529,15,FALSE)</f>
        <v>4962207.7855000002</v>
      </c>
      <c r="BV1028" s="135">
        <f>VLOOKUP(D1028,EXPLORACION!$A$2:$P$529,16,FALSE)</f>
        <v>2172903.6236</v>
      </c>
    </row>
    <row r="1029" spans="1:74" hidden="1">
      <c r="A1029" s="130" t="str">
        <f t="shared" ref="A1029:A1050" si="238">CONCATENATE(F1029,G1029,I1029,H1029,"E",J1029,"M",O1029)</f>
        <v>DEI28P5E1M0.5</v>
      </c>
      <c r="B1029" s="130" t="str">
        <f t="shared" ref="B1029:B1050" si="239">CONCATENATE(F1029,G1029,I1029,H1029,"E",M1028)</f>
        <v>DEI28P5E21</v>
      </c>
      <c r="C1029" s="130" t="str">
        <f t="shared" ref="C1029:C1050" si="240">CONCATENATE(F1029,G1029,I1029,H1029,"M",O1029)</f>
        <v>DEI28P5M0.5</v>
      </c>
      <c r="D1029" s="130" t="str">
        <f t="shared" ref="D1029:D1050" si="241">CONCATENATE(F1029,G1029,I1029,H1029)</f>
        <v>DEI28P5</v>
      </c>
      <c r="E1029" s="130" t="str">
        <f t="shared" ref="E1029:E1050" si="242">CONCATENATE(F1029,G1029)</f>
        <v>DEI28</v>
      </c>
      <c r="F1029" s="111" t="s">
        <v>584</v>
      </c>
      <c r="G1029" s="111">
        <v>28</v>
      </c>
      <c r="H1029" s="111">
        <v>5</v>
      </c>
      <c r="I1029" s="171" t="s">
        <v>8</v>
      </c>
      <c r="J1029" s="111">
        <v>1</v>
      </c>
      <c r="K1029" s="111">
        <v>1</v>
      </c>
      <c r="L1029" s="111" t="s">
        <v>221</v>
      </c>
      <c r="M1029" s="191">
        <v>0</v>
      </c>
      <c r="N1029" s="192">
        <v>1</v>
      </c>
      <c r="O1029" s="191">
        <f>AVERAGE(M1029:N1029)</f>
        <v>0.5</v>
      </c>
      <c r="Q1029" s="237">
        <v>26.53</v>
      </c>
      <c r="R1029" s="111"/>
      <c r="S1029" s="111"/>
      <c r="T1029" s="111"/>
      <c r="U1029" s="188"/>
      <c r="AP1029" s="194"/>
      <c r="AQ1029" s="188"/>
      <c r="AR1029" s="188"/>
      <c r="AS1029" s="143"/>
      <c r="AT1029" s="143"/>
      <c r="AU1029" s="143"/>
      <c r="AV1029" s="143"/>
      <c r="AW1029" s="188"/>
      <c r="AX1029" s="278"/>
      <c r="AY1029" s="194"/>
      <c r="AZ1029" s="143"/>
      <c r="BA1029" s="143"/>
      <c r="BB1029" s="143"/>
      <c r="BC1029" s="143"/>
      <c r="BD1029" s="143"/>
      <c r="BE1029" s="194"/>
      <c r="BF1029" s="143"/>
      <c r="BG1029" s="143"/>
      <c r="BH1029" s="143"/>
      <c r="BI1029" s="111"/>
      <c r="BJ1029" s="143"/>
      <c r="BK1029" s="143"/>
      <c r="BL1029" s="143"/>
      <c r="BM1029" s="143"/>
      <c r="BN1029" s="143"/>
      <c r="BO1029" s="143"/>
      <c r="BP1029" s="143"/>
      <c r="BQ1029" s="143"/>
      <c r="BR1029" s="143"/>
      <c r="BS1029" s="143"/>
      <c r="BT1029" s="143"/>
      <c r="BU1029" s="135">
        <f>VLOOKUP(D1029,EXPLORACION!$A$2:$P$529,15,FALSE)</f>
        <v>4962229.0107000005</v>
      </c>
      <c r="BV1029" s="135">
        <f>VLOOKUP(D1029,EXPLORACION!$A$2:$P$529,16,FALSE)</f>
        <v>2172913.1264</v>
      </c>
    </row>
    <row r="1030" spans="1:74" hidden="1">
      <c r="A1030" s="130" t="str">
        <f t="shared" si="238"/>
        <v>DEI28P5E1M1.5</v>
      </c>
      <c r="B1030" s="130" t="str">
        <f t="shared" si="239"/>
        <v>DEI28P5E0</v>
      </c>
      <c r="C1030" s="130" t="str">
        <f t="shared" si="240"/>
        <v>DEI28P5M1.5</v>
      </c>
      <c r="D1030" s="130" t="str">
        <f t="shared" si="241"/>
        <v>DEI28P5</v>
      </c>
      <c r="E1030" s="130" t="str">
        <f t="shared" si="242"/>
        <v>DEI28</v>
      </c>
      <c r="F1030" s="111" t="s">
        <v>584</v>
      </c>
      <c r="G1030" s="111">
        <v>28</v>
      </c>
      <c r="H1030" s="111">
        <v>5</v>
      </c>
      <c r="I1030" s="171" t="s">
        <v>8</v>
      </c>
      <c r="J1030" s="111">
        <v>1</v>
      </c>
      <c r="K1030" s="111">
        <f>K1029+1</f>
        <v>2</v>
      </c>
      <c r="L1030" s="111" t="s">
        <v>221</v>
      </c>
      <c r="M1030" s="191">
        <f>N1029</f>
        <v>1</v>
      </c>
      <c r="N1030" s="192">
        <v>2</v>
      </c>
      <c r="O1030" s="191">
        <f t="shared" ref="O1030:O1054" si="243">AVERAGE(M1030:N1030)</f>
        <v>1.5</v>
      </c>
      <c r="Q1030" s="237">
        <v>22.43</v>
      </c>
      <c r="R1030" s="111">
        <v>58.88</v>
      </c>
      <c r="S1030" s="111">
        <v>22.9</v>
      </c>
      <c r="T1030" s="111">
        <v>35.979999999999997</v>
      </c>
      <c r="U1030" s="188">
        <v>2.0699999999999998</v>
      </c>
      <c r="V1030" s="143">
        <v>1.69</v>
      </c>
      <c r="AP1030" s="194"/>
      <c r="AQ1030" s="188"/>
      <c r="AR1030" s="188"/>
      <c r="AS1030" s="143"/>
      <c r="AT1030" s="143"/>
      <c r="AU1030" s="143"/>
      <c r="AV1030" s="143"/>
      <c r="AW1030" s="188">
        <v>0.99</v>
      </c>
      <c r="AX1030" s="278">
        <v>27.92</v>
      </c>
      <c r="AY1030" s="194"/>
      <c r="AZ1030" s="143"/>
      <c r="BA1030" s="143"/>
      <c r="BB1030" s="143"/>
      <c r="BC1030" s="143"/>
      <c r="BD1030" s="143"/>
      <c r="BE1030" s="194"/>
      <c r="BF1030" s="143"/>
      <c r="BG1030" s="143"/>
      <c r="BH1030" s="143"/>
      <c r="BI1030" s="111"/>
      <c r="BJ1030" s="143"/>
      <c r="BK1030" s="143"/>
      <c r="BL1030" s="143"/>
      <c r="BM1030" s="143"/>
      <c r="BN1030" s="143"/>
      <c r="BO1030" s="143"/>
      <c r="BP1030" s="143"/>
      <c r="BQ1030" s="143"/>
      <c r="BR1030" s="143"/>
      <c r="BS1030" s="143"/>
      <c r="BT1030" s="143"/>
      <c r="BU1030" s="135">
        <f>VLOOKUP(D1030,EXPLORACION!$A$2:$P$529,15,FALSE)</f>
        <v>4962229.0107000005</v>
      </c>
      <c r="BV1030" s="135">
        <f>VLOOKUP(D1030,EXPLORACION!$A$2:$P$529,16,FALSE)</f>
        <v>2172913.1264</v>
      </c>
    </row>
    <row r="1031" spans="1:74" hidden="1">
      <c r="A1031" s="130" t="str">
        <f t="shared" si="238"/>
        <v>DEI28P5E2M2.5</v>
      </c>
      <c r="B1031" s="130" t="str">
        <f t="shared" si="239"/>
        <v>DEI28P5E1</v>
      </c>
      <c r="C1031" s="130" t="str">
        <f t="shared" si="240"/>
        <v>DEI28P5M2.5</v>
      </c>
      <c r="D1031" s="130" t="str">
        <f t="shared" si="241"/>
        <v>DEI28P5</v>
      </c>
      <c r="E1031" s="130" t="str">
        <f t="shared" si="242"/>
        <v>DEI28</v>
      </c>
      <c r="F1031" s="111" t="s">
        <v>584</v>
      </c>
      <c r="G1031" s="111">
        <v>28</v>
      </c>
      <c r="H1031" s="111">
        <v>5</v>
      </c>
      <c r="I1031" s="171" t="s">
        <v>8</v>
      </c>
      <c r="J1031" s="111">
        <v>2</v>
      </c>
      <c r="K1031" s="111">
        <f t="shared" ref="K1031:K1050" si="244">K1030+1</f>
        <v>3</v>
      </c>
      <c r="L1031" s="111" t="s">
        <v>221</v>
      </c>
      <c r="M1031" s="191">
        <f t="shared" si="230"/>
        <v>2</v>
      </c>
      <c r="N1031" s="192">
        <v>3</v>
      </c>
      <c r="O1031" s="191">
        <f t="shared" si="243"/>
        <v>2.5</v>
      </c>
      <c r="Q1031" s="237">
        <v>39.33</v>
      </c>
      <c r="R1031" s="111"/>
      <c r="S1031" s="111"/>
      <c r="T1031" s="111"/>
      <c r="U1031" s="188"/>
      <c r="AP1031" s="194" t="s">
        <v>1531</v>
      </c>
      <c r="AQ1031" s="188">
        <v>14.04</v>
      </c>
      <c r="AR1031" s="188">
        <v>55.52</v>
      </c>
      <c r="AS1031" s="143"/>
      <c r="AT1031" s="143"/>
      <c r="AU1031" s="143"/>
      <c r="AV1031" s="143"/>
      <c r="AW1031" s="188"/>
      <c r="AX1031" s="278"/>
      <c r="AY1031" s="194"/>
      <c r="AZ1031" s="143"/>
      <c r="BA1031" s="143"/>
      <c r="BB1031" s="143"/>
      <c r="BC1031" s="143"/>
      <c r="BD1031" s="143"/>
      <c r="BE1031" s="194"/>
      <c r="BF1031" s="143"/>
      <c r="BG1031" s="143"/>
      <c r="BH1031" s="143"/>
      <c r="BI1031" s="111"/>
      <c r="BJ1031" s="143"/>
      <c r="BK1031" s="143"/>
      <c r="BL1031" s="143"/>
      <c r="BM1031" s="143"/>
      <c r="BN1031" s="143"/>
      <c r="BO1031" s="143"/>
      <c r="BP1031" s="143"/>
      <c r="BQ1031" s="143"/>
      <c r="BR1031" s="143"/>
      <c r="BS1031" s="143"/>
      <c r="BT1031" s="143"/>
      <c r="BU1031" s="135">
        <f>VLOOKUP(D1031,EXPLORACION!$A$2:$P$529,15,FALSE)</f>
        <v>4962229.0107000005</v>
      </c>
      <c r="BV1031" s="135">
        <f>VLOOKUP(D1031,EXPLORACION!$A$2:$P$529,16,FALSE)</f>
        <v>2172913.1264</v>
      </c>
    </row>
    <row r="1032" spans="1:74" hidden="1">
      <c r="A1032" s="130" t="str">
        <f t="shared" si="238"/>
        <v>DEI28P5E2M3.25</v>
      </c>
      <c r="B1032" s="130" t="str">
        <f t="shared" si="239"/>
        <v>DEI28P5E2</v>
      </c>
      <c r="C1032" s="130" t="str">
        <f t="shared" si="240"/>
        <v>DEI28P5M3.25</v>
      </c>
      <c r="D1032" s="130" t="str">
        <f t="shared" si="241"/>
        <v>DEI28P5</v>
      </c>
      <c r="E1032" s="130" t="str">
        <f t="shared" si="242"/>
        <v>DEI28</v>
      </c>
      <c r="F1032" s="111" t="s">
        <v>584</v>
      </c>
      <c r="G1032" s="111">
        <v>28</v>
      </c>
      <c r="H1032" s="111">
        <v>5</v>
      </c>
      <c r="I1032" s="171" t="s">
        <v>8</v>
      </c>
      <c r="J1032" s="111">
        <v>2</v>
      </c>
      <c r="K1032" s="111">
        <f t="shared" si="244"/>
        <v>4</v>
      </c>
      <c r="L1032" s="111" t="s">
        <v>221</v>
      </c>
      <c r="M1032" s="191">
        <f t="shared" si="230"/>
        <v>3</v>
      </c>
      <c r="N1032" s="192">
        <v>3.5</v>
      </c>
      <c r="O1032" s="191">
        <f t="shared" si="243"/>
        <v>3.25</v>
      </c>
      <c r="Q1032" s="237">
        <v>41.94</v>
      </c>
      <c r="R1032" s="111">
        <v>66.75</v>
      </c>
      <c r="S1032" s="111">
        <v>26.19</v>
      </c>
      <c r="T1032" s="111">
        <v>40.56</v>
      </c>
      <c r="U1032" s="188"/>
      <c r="AP1032" s="194"/>
      <c r="AQ1032" s="188"/>
      <c r="AR1032" s="188"/>
      <c r="AS1032" s="143"/>
      <c r="AT1032" s="143"/>
      <c r="AU1032" s="143"/>
      <c r="AV1032" s="143"/>
      <c r="AW1032" s="188"/>
      <c r="AX1032" s="278"/>
      <c r="AY1032" s="194"/>
      <c r="AZ1032" s="143"/>
      <c r="BA1032" s="143"/>
      <c r="BB1032" s="143"/>
      <c r="BC1032" s="143"/>
      <c r="BD1032" s="143"/>
      <c r="BE1032" s="194"/>
      <c r="BF1032" s="143"/>
      <c r="BG1032" s="143"/>
      <c r="BH1032" s="143"/>
      <c r="BI1032" s="111"/>
      <c r="BJ1032" s="143"/>
      <c r="BK1032" s="143"/>
      <c r="BL1032" s="143"/>
      <c r="BM1032" s="143"/>
      <c r="BN1032" s="143"/>
      <c r="BO1032" s="143"/>
      <c r="BP1032" s="143"/>
      <c r="BQ1032" s="143"/>
      <c r="BR1032" s="143"/>
      <c r="BS1032" s="143"/>
      <c r="BT1032" s="143"/>
      <c r="BU1032" s="135">
        <f>VLOOKUP(D1032,EXPLORACION!$A$2:$P$529,15,FALSE)</f>
        <v>4962229.0107000005</v>
      </c>
      <c r="BV1032" s="135">
        <f>VLOOKUP(D1032,EXPLORACION!$A$2:$P$529,16,FALSE)</f>
        <v>2172913.1264</v>
      </c>
    </row>
    <row r="1033" spans="1:74" hidden="1">
      <c r="A1033" s="130" t="str">
        <f t="shared" si="238"/>
        <v>DEI28P5E2M4</v>
      </c>
      <c r="B1033" s="130" t="str">
        <f t="shared" si="239"/>
        <v>DEI28P5E3</v>
      </c>
      <c r="C1033" s="130" t="str">
        <f t="shared" si="240"/>
        <v>DEI28P5M4</v>
      </c>
      <c r="D1033" s="130" t="str">
        <f t="shared" si="241"/>
        <v>DEI28P5</v>
      </c>
      <c r="E1033" s="130" t="str">
        <f t="shared" si="242"/>
        <v>DEI28</v>
      </c>
      <c r="F1033" s="111" t="s">
        <v>584</v>
      </c>
      <c r="G1033" s="111">
        <v>28</v>
      </c>
      <c r="H1033" s="111">
        <v>5</v>
      </c>
      <c r="I1033" s="171" t="s">
        <v>8</v>
      </c>
      <c r="J1033" s="111">
        <v>2</v>
      </c>
      <c r="K1033" s="111">
        <f t="shared" si="244"/>
        <v>5</v>
      </c>
      <c r="L1033" s="111" t="s">
        <v>221</v>
      </c>
      <c r="M1033" s="191">
        <f t="shared" si="230"/>
        <v>3.5</v>
      </c>
      <c r="N1033" s="192">
        <v>4.5</v>
      </c>
      <c r="O1033" s="191">
        <f t="shared" si="243"/>
        <v>4</v>
      </c>
      <c r="Q1033" s="237">
        <v>30.7</v>
      </c>
      <c r="R1033" s="111"/>
      <c r="S1033" s="111"/>
      <c r="T1033" s="111"/>
      <c r="U1033" s="188">
        <v>1.88</v>
      </c>
      <c r="V1033" s="143">
        <v>1.44</v>
      </c>
      <c r="AP1033" s="194"/>
      <c r="AQ1033" s="188"/>
      <c r="AR1033" s="188"/>
      <c r="AS1033" s="143"/>
      <c r="AT1033" s="143"/>
      <c r="AU1033" s="143"/>
      <c r="AV1033" s="143"/>
      <c r="AW1033" s="188"/>
      <c r="AX1033" s="278"/>
      <c r="AY1033" s="194"/>
      <c r="AZ1033" s="143"/>
      <c r="BA1033" s="143"/>
      <c r="BB1033" s="143"/>
      <c r="BC1033" s="143"/>
      <c r="BD1033" s="143"/>
      <c r="BE1033" s="194"/>
      <c r="BF1033" s="143"/>
      <c r="BG1033" s="143"/>
      <c r="BH1033" s="143"/>
      <c r="BI1033" s="111"/>
      <c r="BJ1033" s="143"/>
      <c r="BK1033" s="143"/>
      <c r="BL1033" s="143"/>
      <c r="BM1033" s="143"/>
      <c r="BN1033" s="143"/>
      <c r="BO1033" s="143"/>
      <c r="BP1033" s="143"/>
      <c r="BQ1033" s="143"/>
      <c r="BR1033" s="143"/>
      <c r="BS1033" s="143"/>
      <c r="BT1033" s="143"/>
      <c r="BU1033" s="135">
        <f>VLOOKUP(D1033,EXPLORACION!$A$2:$P$529,15,FALSE)</f>
        <v>4962229.0107000005</v>
      </c>
      <c r="BV1033" s="135">
        <f>VLOOKUP(D1033,EXPLORACION!$A$2:$P$529,16,FALSE)</f>
        <v>2172913.1264</v>
      </c>
    </row>
    <row r="1034" spans="1:74" hidden="1">
      <c r="A1034" s="130" t="str">
        <f t="shared" si="238"/>
        <v>DEI28P5E2M5</v>
      </c>
      <c r="B1034" s="130" t="str">
        <f t="shared" si="239"/>
        <v>DEI28P5E3.5</v>
      </c>
      <c r="C1034" s="130" t="str">
        <f t="shared" si="240"/>
        <v>DEI28P5M5</v>
      </c>
      <c r="D1034" s="130" t="str">
        <f t="shared" si="241"/>
        <v>DEI28P5</v>
      </c>
      <c r="E1034" s="130" t="str">
        <f t="shared" si="242"/>
        <v>DEI28</v>
      </c>
      <c r="F1034" s="111" t="s">
        <v>584</v>
      </c>
      <c r="G1034" s="111">
        <v>28</v>
      </c>
      <c r="H1034" s="111">
        <v>5</v>
      </c>
      <c r="I1034" s="171" t="s">
        <v>8</v>
      </c>
      <c r="J1034" s="111">
        <v>2</v>
      </c>
      <c r="K1034" s="111">
        <f t="shared" si="244"/>
        <v>6</v>
      </c>
      <c r="L1034" s="111" t="s">
        <v>221</v>
      </c>
      <c r="M1034" s="191">
        <f t="shared" si="230"/>
        <v>4.5</v>
      </c>
      <c r="N1034" s="192">
        <v>5.5</v>
      </c>
      <c r="O1034" s="191">
        <f t="shared" si="243"/>
        <v>5</v>
      </c>
      <c r="Q1034" s="237">
        <v>20.7</v>
      </c>
      <c r="R1034" s="111"/>
      <c r="S1034" s="111"/>
      <c r="T1034" s="111"/>
      <c r="U1034" s="188"/>
      <c r="AP1034" s="194"/>
      <c r="AQ1034" s="188"/>
      <c r="AR1034" s="188"/>
      <c r="AS1034" s="143"/>
      <c r="AT1034" s="143"/>
      <c r="AU1034" s="143"/>
      <c r="AV1034" s="143"/>
      <c r="AW1034" s="188">
        <v>1.35</v>
      </c>
      <c r="AX1034" s="278">
        <v>33.74</v>
      </c>
      <c r="AY1034" s="194"/>
      <c r="AZ1034" s="143"/>
      <c r="BA1034" s="143"/>
      <c r="BB1034" s="143"/>
      <c r="BC1034" s="143"/>
      <c r="BD1034" s="143"/>
      <c r="BE1034" s="194"/>
      <c r="BF1034" s="143"/>
      <c r="BG1034" s="143"/>
      <c r="BH1034" s="143"/>
      <c r="BI1034" s="111"/>
      <c r="BJ1034" s="143"/>
      <c r="BK1034" s="143"/>
      <c r="BL1034" s="143"/>
      <c r="BM1034" s="143"/>
      <c r="BN1034" s="143"/>
      <c r="BO1034" s="143"/>
      <c r="BP1034" s="143"/>
      <c r="BQ1034" s="143"/>
      <c r="BR1034" s="143"/>
      <c r="BS1034" s="143"/>
      <c r="BT1034" s="143"/>
      <c r="BU1034" s="135">
        <f>VLOOKUP(D1034,EXPLORACION!$A$2:$P$529,15,FALSE)</f>
        <v>4962229.0107000005</v>
      </c>
      <c r="BV1034" s="135">
        <f>VLOOKUP(D1034,EXPLORACION!$A$2:$P$529,16,FALSE)</f>
        <v>2172913.1264</v>
      </c>
    </row>
    <row r="1035" spans="1:74" hidden="1">
      <c r="A1035" s="130" t="str">
        <f t="shared" si="238"/>
        <v>DEI28P5E2M6</v>
      </c>
      <c r="B1035" s="130" t="str">
        <f t="shared" si="239"/>
        <v>DEI28P5E4.5</v>
      </c>
      <c r="C1035" s="130" t="str">
        <f t="shared" si="240"/>
        <v>DEI28P5M6</v>
      </c>
      <c r="D1035" s="130" t="str">
        <f t="shared" si="241"/>
        <v>DEI28P5</v>
      </c>
      <c r="E1035" s="130" t="str">
        <f t="shared" si="242"/>
        <v>DEI28</v>
      </c>
      <c r="F1035" s="111" t="s">
        <v>584</v>
      </c>
      <c r="G1035" s="111">
        <v>28</v>
      </c>
      <c r="H1035" s="111">
        <v>5</v>
      </c>
      <c r="I1035" s="171" t="s">
        <v>8</v>
      </c>
      <c r="J1035" s="111">
        <v>2</v>
      </c>
      <c r="K1035" s="111">
        <f t="shared" si="244"/>
        <v>7</v>
      </c>
      <c r="L1035" s="111" t="s">
        <v>221</v>
      </c>
      <c r="M1035" s="191">
        <f t="shared" si="230"/>
        <v>5.5</v>
      </c>
      <c r="N1035" s="192">
        <v>6.5</v>
      </c>
      <c r="O1035" s="191">
        <f t="shared" si="243"/>
        <v>6</v>
      </c>
      <c r="Q1035" s="237">
        <v>24.77</v>
      </c>
      <c r="R1035" s="111">
        <v>64.69</v>
      </c>
      <c r="S1035" s="111">
        <v>25.95</v>
      </c>
      <c r="T1035" s="111">
        <v>38.840000000000003</v>
      </c>
      <c r="U1035" s="188">
        <v>1.95</v>
      </c>
      <c r="V1035" s="143">
        <v>1.56</v>
      </c>
      <c r="AP1035" s="194"/>
      <c r="AQ1035" s="188"/>
      <c r="AR1035" s="188"/>
      <c r="AS1035" s="143"/>
      <c r="AT1035" s="143"/>
      <c r="AU1035" s="143"/>
      <c r="AV1035" s="143"/>
      <c r="AW1035" s="188">
        <v>0.55000000000000004</v>
      </c>
      <c r="AX1035" s="278">
        <v>42.42</v>
      </c>
      <c r="AY1035" s="194"/>
      <c r="AZ1035" s="143"/>
      <c r="BA1035" s="143"/>
      <c r="BB1035" s="143"/>
      <c r="BC1035" s="143"/>
      <c r="BD1035" s="143"/>
      <c r="BE1035" s="194"/>
      <c r="BF1035" s="143"/>
      <c r="BG1035" s="143"/>
      <c r="BH1035" s="143"/>
      <c r="BI1035" s="111"/>
      <c r="BJ1035" s="143"/>
      <c r="BK1035" s="143"/>
      <c r="BL1035" s="143"/>
      <c r="BM1035" s="143"/>
      <c r="BN1035" s="143"/>
      <c r="BO1035" s="143"/>
      <c r="BP1035" s="143"/>
      <c r="BQ1035" s="143"/>
      <c r="BR1035" s="143"/>
      <c r="BS1035" s="143"/>
      <c r="BT1035" s="143"/>
      <c r="BU1035" s="135">
        <f>VLOOKUP(D1035,EXPLORACION!$A$2:$P$529,15,FALSE)</f>
        <v>4962229.0107000005</v>
      </c>
      <c r="BV1035" s="135">
        <f>VLOOKUP(D1035,EXPLORACION!$A$2:$P$529,16,FALSE)</f>
        <v>2172913.1264</v>
      </c>
    </row>
    <row r="1036" spans="1:74" hidden="1">
      <c r="A1036" s="130" t="str">
        <f t="shared" si="238"/>
        <v>DEI28P5E3M7</v>
      </c>
      <c r="B1036" s="130" t="str">
        <f t="shared" si="239"/>
        <v>DEI28P5E5.5</v>
      </c>
      <c r="C1036" s="130" t="str">
        <f t="shared" si="240"/>
        <v>DEI28P5M7</v>
      </c>
      <c r="D1036" s="130" t="str">
        <f t="shared" si="241"/>
        <v>DEI28P5</v>
      </c>
      <c r="E1036" s="130" t="str">
        <f t="shared" si="242"/>
        <v>DEI28</v>
      </c>
      <c r="F1036" s="111" t="s">
        <v>584</v>
      </c>
      <c r="G1036" s="111">
        <v>28</v>
      </c>
      <c r="H1036" s="111">
        <v>5</v>
      </c>
      <c r="I1036" s="171" t="s">
        <v>8</v>
      </c>
      <c r="J1036" s="111">
        <v>3</v>
      </c>
      <c r="K1036" s="111">
        <f t="shared" si="244"/>
        <v>8</v>
      </c>
      <c r="L1036" s="111" t="s">
        <v>221</v>
      </c>
      <c r="M1036" s="191">
        <f t="shared" si="230"/>
        <v>6.5</v>
      </c>
      <c r="N1036" s="192">
        <v>7.5</v>
      </c>
      <c r="O1036" s="191">
        <f t="shared" si="243"/>
        <v>7</v>
      </c>
      <c r="Q1036" s="237">
        <v>20.260000000000002</v>
      </c>
      <c r="R1036" s="111"/>
      <c r="S1036" s="111"/>
      <c r="T1036" s="111"/>
      <c r="U1036" s="188">
        <v>2.1</v>
      </c>
      <c r="V1036" s="143">
        <v>1.75</v>
      </c>
      <c r="AP1036" s="194"/>
      <c r="AQ1036" s="188"/>
      <c r="AR1036" s="188"/>
      <c r="AS1036" s="143"/>
      <c r="AT1036" s="143"/>
      <c r="AU1036" s="143"/>
      <c r="AV1036" s="143"/>
      <c r="AW1036" s="188">
        <v>2.09</v>
      </c>
      <c r="AX1036" s="278">
        <v>45.41</v>
      </c>
      <c r="AY1036" s="194"/>
      <c r="AZ1036" s="143"/>
      <c r="BA1036" s="143"/>
      <c r="BB1036" s="143"/>
      <c r="BC1036" s="143"/>
      <c r="BD1036" s="143"/>
      <c r="BE1036" s="194"/>
      <c r="BF1036" s="143"/>
      <c r="BG1036" s="143"/>
      <c r="BH1036" s="143"/>
      <c r="BI1036" s="111"/>
      <c r="BJ1036" s="143"/>
      <c r="BK1036" s="143"/>
      <c r="BL1036" s="143"/>
      <c r="BM1036" s="143"/>
      <c r="BN1036" s="143"/>
      <c r="BO1036" s="143"/>
      <c r="BP1036" s="143"/>
      <c r="BQ1036" s="143"/>
      <c r="BR1036" s="143"/>
      <c r="BS1036" s="143"/>
      <c r="BT1036" s="143"/>
      <c r="BU1036" s="135">
        <f>VLOOKUP(D1036,EXPLORACION!$A$2:$P$529,15,FALSE)</f>
        <v>4962229.0107000005</v>
      </c>
      <c r="BV1036" s="135">
        <f>VLOOKUP(D1036,EXPLORACION!$A$2:$P$529,16,FALSE)</f>
        <v>2172913.1264</v>
      </c>
    </row>
    <row r="1037" spans="1:74" hidden="1">
      <c r="A1037" s="130" t="str">
        <f t="shared" si="238"/>
        <v>DEI28P5E3M7.75</v>
      </c>
      <c r="B1037" s="130" t="str">
        <f t="shared" si="239"/>
        <v>DEI28P5E6.5</v>
      </c>
      <c r="C1037" s="130" t="str">
        <f t="shared" si="240"/>
        <v>DEI28P5M7.75</v>
      </c>
      <c r="D1037" s="130" t="str">
        <f t="shared" si="241"/>
        <v>DEI28P5</v>
      </c>
      <c r="E1037" s="130" t="str">
        <f t="shared" si="242"/>
        <v>DEI28</v>
      </c>
      <c r="F1037" s="111" t="s">
        <v>584</v>
      </c>
      <c r="G1037" s="111">
        <v>28</v>
      </c>
      <c r="H1037" s="111">
        <v>5</v>
      </c>
      <c r="I1037" s="171" t="s">
        <v>8</v>
      </c>
      <c r="J1037" s="111">
        <v>3</v>
      </c>
      <c r="K1037" s="111">
        <f t="shared" si="244"/>
        <v>9</v>
      </c>
      <c r="L1037" s="111" t="s">
        <v>221</v>
      </c>
      <c r="M1037" s="191">
        <f t="shared" si="230"/>
        <v>7.5</v>
      </c>
      <c r="N1037" s="192">
        <v>8</v>
      </c>
      <c r="O1037" s="191">
        <f t="shared" si="243"/>
        <v>7.75</v>
      </c>
      <c r="Q1037" s="237">
        <v>18.05</v>
      </c>
      <c r="R1037" s="111">
        <v>33.65</v>
      </c>
      <c r="S1037" s="111">
        <v>16.59</v>
      </c>
      <c r="T1037" s="111">
        <v>17.07</v>
      </c>
      <c r="U1037" s="188">
        <v>2.2000000000000002</v>
      </c>
      <c r="V1037" s="143">
        <v>1.85</v>
      </c>
      <c r="AP1037" s="194">
        <v>0</v>
      </c>
      <c r="AQ1037" s="188">
        <v>21.25</v>
      </c>
      <c r="AR1037" s="188">
        <v>76.75</v>
      </c>
      <c r="AS1037" s="143"/>
      <c r="AT1037" s="143"/>
      <c r="AU1037" s="143"/>
      <c r="AV1037" s="143"/>
      <c r="AW1037" s="188">
        <v>1.84</v>
      </c>
      <c r="AX1037" s="278">
        <v>23.89</v>
      </c>
      <c r="AY1037" s="194"/>
      <c r="AZ1037" s="143"/>
      <c r="BA1037" s="143"/>
      <c r="BB1037" s="143"/>
      <c r="BC1037" s="143"/>
      <c r="BD1037" s="143"/>
      <c r="BE1037" s="194"/>
      <c r="BF1037" s="143"/>
      <c r="BG1037" s="143"/>
      <c r="BH1037" s="143"/>
      <c r="BI1037" s="111"/>
      <c r="BJ1037" s="143"/>
      <c r="BK1037" s="143"/>
      <c r="BL1037" s="143"/>
      <c r="BM1037" s="143"/>
      <c r="BN1037" s="143"/>
      <c r="BO1037" s="143"/>
      <c r="BP1037" s="143"/>
      <c r="BQ1037" s="143"/>
      <c r="BR1037" s="143"/>
      <c r="BS1037" s="143"/>
      <c r="BT1037" s="143"/>
      <c r="BU1037" s="135">
        <f>VLOOKUP(D1037,EXPLORACION!$A$2:$P$529,15,FALSE)</f>
        <v>4962229.0107000005</v>
      </c>
      <c r="BV1037" s="135">
        <f>VLOOKUP(D1037,EXPLORACION!$A$2:$P$529,16,FALSE)</f>
        <v>2172913.1264</v>
      </c>
    </row>
    <row r="1038" spans="1:74" hidden="1">
      <c r="A1038" s="130" t="str">
        <f t="shared" si="238"/>
        <v>DEI28P5E3M8.5</v>
      </c>
      <c r="B1038" s="130" t="str">
        <f t="shared" si="239"/>
        <v>DEI28P5E7.5</v>
      </c>
      <c r="C1038" s="130" t="str">
        <f t="shared" si="240"/>
        <v>DEI28P5M8.5</v>
      </c>
      <c r="D1038" s="130" t="str">
        <f t="shared" si="241"/>
        <v>DEI28P5</v>
      </c>
      <c r="E1038" s="130" t="str">
        <f t="shared" si="242"/>
        <v>DEI28</v>
      </c>
      <c r="F1038" s="111" t="s">
        <v>584</v>
      </c>
      <c r="G1038" s="111">
        <v>28</v>
      </c>
      <c r="H1038" s="111">
        <v>5</v>
      </c>
      <c r="I1038" s="171" t="s">
        <v>8</v>
      </c>
      <c r="J1038" s="111">
        <v>3</v>
      </c>
      <c r="K1038" s="111">
        <f t="shared" si="244"/>
        <v>10</v>
      </c>
      <c r="L1038" s="111" t="s">
        <v>221</v>
      </c>
      <c r="M1038" s="191">
        <f t="shared" si="230"/>
        <v>8</v>
      </c>
      <c r="N1038" s="192">
        <v>9</v>
      </c>
      <c r="O1038" s="191">
        <f t="shared" si="243"/>
        <v>8.5</v>
      </c>
      <c r="Q1038" s="237">
        <v>21.56</v>
      </c>
      <c r="R1038" s="111"/>
      <c r="S1038" s="111"/>
      <c r="T1038" s="111"/>
      <c r="U1038" s="188"/>
      <c r="AP1038" s="194">
        <v>13.25</v>
      </c>
      <c r="AQ1038" s="188">
        <v>25.44</v>
      </c>
      <c r="AR1038" s="188">
        <v>51.31</v>
      </c>
      <c r="AS1038" s="143"/>
      <c r="AT1038" s="143"/>
      <c r="AU1038" s="143"/>
      <c r="AV1038" s="143"/>
      <c r="AW1038" s="188"/>
      <c r="AX1038" s="278"/>
      <c r="AY1038" s="194"/>
      <c r="AZ1038" s="143"/>
      <c r="BA1038" s="143"/>
      <c r="BB1038" s="143"/>
      <c r="BC1038" s="143"/>
      <c r="BD1038" s="143"/>
      <c r="BE1038" s="194"/>
      <c r="BF1038" s="143"/>
      <c r="BG1038" s="143"/>
      <c r="BH1038" s="143"/>
      <c r="BI1038" s="111"/>
      <c r="BJ1038" s="143"/>
      <c r="BK1038" s="143"/>
      <c r="BL1038" s="143"/>
      <c r="BM1038" s="143"/>
      <c r="BN1038" s="143"/>
      <c r="BO1038" s="143"/>
      <c r="BP1038" s="143"/>
      <c r="BQ1038" s="143"/>
      <c r="BR1038" s="143"/>
      <c r="BS1038" s="143"/>
      <c r="BT1038" s="143"/>
      <c r="BU1038" s="135">
        <f>VLOOKUP(D1038,EXPLORACION!$A$2:$P$529,15,FALSE)</f>
        <v>4962229.0107000005</v>
      </c>
      <c r="BV1038" s="135">
        <f>VLOOKUP(D1038,EXPLORACION!$A$2:$P$529,16,FALSE)</f>
        <v>2172913.1264</v>
      </c>
    </row>
    <row r="1039" spans="1:74" hidden="1">
      <c r="A1039" s="130" t="str">
        <f t="shared" si="238"/>
        <v>DEI28P5E3M9.5</v>
      </c>
      <c r="B1039" s="130" t="str">
        <f t="shared" si="239"/>
        <v>DEI28P5E8</v>
      </c>
      <c r="C1039" s="130" t="str">
        <f t="shared" si="240"/>
        <v>DEI28P5M9.5</v>
      </c>
      <c r="D1039" s="130" t="str">
        <f t="shared" si="241"/>
        <v>DEI28P5</v>
      </c>
      <c r="E1039" s="130" t="str">
        <f t="shared" si="242"/>
        <v>DEI28</v>
      </c>
      <c r="F1039" s="111" t="s">
        <v>584</v>
      </c>
      <c r="G1039" s="111">
        <v>28</v>
      </c>
      <c r="H1039" s="111">
        <v>5</v>
      </c>
      <c r="I1039" s="171" t="s">
        <v>8</v>
      </c>
      <c r="J1039" s="111">
        <v>3</v>
      </c>
      <c r="K1039" s="111">
        <f t="shared" si="244"/>
        <v>11</v>
      </c>
      <c r="L1039" s="111" t="s">
        <v>221</v>
      </c>
      <c r="M1039" s="191">
        <f t="shared" si="230"/>
        <v>9</v>
      </c>
      <c r="N1039" s="192">
        <v>10</v>
      </c>
      <c r="O1039" s="191">
        <f t="shared" si="243"/>
        <v>9.5</v>
      </c>
      <c r="Q1039" s="237">
        <v>37.979999999999997</v>
      </c>
      <c r="R1039" s="111"/>
      <c r="S1039" s="111"/>
      <c r="T1039" s="111"/>
      <c r="U1039" s="188"/>
      <c r="AP1039" s="194">
        <v>17.39</v>
      </c>
      <c r="AQ1039" s="188">
        <v>2.34</v>
      </c>
      <c r="AR1039" s="188">
        <v>80.260000000000005</v>
      </c>
      <c r="AS1039" s="143"/>
      <c r="AT1039" s="143"/>
      <c r="AU1039" s="143"/>
      <c r="AV1039" s="143"/>
      <c r="AW1039" s="188"/>
      <c r="AX1039" s="278"/>
      <c r="AY1039" s="194"/>
      <c r="AZ1039" s="143"/>
      <c r="BA1039" s="143"/>
      <c r="BB1039" s="143"/>
      <c r="BC1039" s="143"/>
      <c r="BD1039" s="143"/>
      <c r="BE1039" s="194"/>
      <c r="BF1039" s="143"/>
      <c r="BG1039" s="143"/>
      <c r="BH1039" s="143"/>
      <c r="BI1039" s="111"/>
      <c r="BJ1039" s="143"/>
      <c r="BK1039" s="143"/>
      <c r="BL1039" s="143"/>
      <c r="BM1039" s="143"/>
      <c r="BN1039" s="143"/>
      <c r="BO1039" s="143"/>
      <c r="BP1039" s="143"/>
      <c r="BQ1039" s="143"/>
      <c r="BR1039" s="143"/>
      <c r="BS1039" s="143"/>
      <c r="BT1039" s="143"/>
      <c r="BU1039" s="135">
        <f>VLOOKUP(D1039,EXPLORACION!$A$2:$P$529,15,FALSE)</f>
        <v>4962229.0107000005</v>
      </c>
      <c r="BV1039" s="135">
        <f>VLOOKUP(D1039,EXPLORACION!$A$2:$P$529,16,FALSE)</f>
        <v>2172913.1264</v>
      </c>
    </row>
    <row r="1040" spans="1:74" hidden="1">
      <c r="A1040" s="130" t="str">
        <f t="shared" si="238"/>
        <v>DEI28P5E3M10.5</v>
      </c>
      <c r="B1040" s="130" t="str">
        <f t="shared" si="239"/>
        <v>DEI28P5E9</v>
      </c>
      <c r="C1040" s="130" t="str">
        <f t="shared" si="240"/>
        <v>DEI28P5M10.5</v>
      </c>
      <c r="D1040" s="130" t="str">
        <f t="shared" si="241"/>
        <v>DEI28P5</v>
      </c>
      <c r="E1040" s="130" t="str">
        <f t="shared" si="242"/>
        <v>DEI28</v>
      </c>
      <c r="F1040" s="111" t="s">
        <v>584</v>
      </c>
      <c r="G1040" s="111">
        <v>28</v>
      </c>
      <c r="H1040" s="111">
        <v>5</v>
      </c>
      <c r="I1040" s="171" t="s">
        <v>8</v>
      </c>
      <c r="J1040" s="111">
        <v>3</v>
      </c>
      <c r="K1040" s="111">
        <f t="shared" si="244"/>
        <v>12</v>
      </c>
      <c r="L1040" s="111" t="s">
        <v>221</v>
      </c>
      <c r="M1040" s="191">
        <f t="shared" si="230"/>
        <v>10</v>
      </c>
      <c r="N1040" s="192">
        <v>11</v>
      </c>
      <c r="O1040" s="191">
        <f t="shared" si="243"/>
        <v>10.5</v>
      </c>
      <c r="Q1040" s="237">
        <v>19.989999999999998</v>
      </c>
      <c r="R1040" s="111"/>
      <c r="S1040" s="111"/>
      <c r="T1040" s="111"/>
      <c r="U1040" s="188">
        <v>2.27</v>
      </c>
      <c r="V1040" s="143">
        <v>1.91</v>
      </c>
      <c r="AP1040" s="194">
        <v>0</v>
      </c>
      <c r="AQ1040" s="188">
        <v>27.65</v>
      </c>
      <c r="AR1040" s="188">
        <v>72.349999999999994</v>
      </c>
      <c r="AS1040" s="143"/>
      <c r="AT1040" s="143"/>
      <c r="AU1040" s="143"/>
      <c r="AV1040" s="143"/>
      <c r="AW1040" s="188">
        <v>2.56</v>
      </c>
      <c r="AX1040" s="278">
        <v>38.369999999999997</v>
      </c>
      <c r="AY1040" s="194"/>
      <c r="AZ1040" s="143"/>
      <c r="BA1040" s="143"/>
      <c r="BB1040" s="143"/>
      <c r="BC1040" s="143"/>
      <c r="BD1040" s="143"/>
      <c r="BE1040" s="194"/>
      <c r="BF1040" s="143"/>
      <c r="BG1040" s="143"/>
      <c r="BH1040" s="143"/>
      <c r="BI1040" s="111"/>
      <c r="BJ1040" s="143"/>
      <c r="BK1040" s="143"/>
      <c r="BL1040" s="143"/>
      <c r="BM1040" s="143"/>
      <c r="BN1040" s="143"/>
      <c r="BO1040" s="143"/>
      <c r="BP1040" s="143"/>
      <c r="BQ1040" s="143"/>
      <c r="BR1040" s="143"/>
      <c r="BS1040" s="143"/>
      <c r="BT1040" s="143"/>
      <c r="BU1040" s="135">
        <f>VLOOKUP(D1040,EXPLORACION!$A$2:$P$529,15,FALSE)</f>
        <v>4962229.0107000005</v>
      </c>
      <c r="BV1040" s="135">
        <f>VLOOKUP(D1040,EXPLORACION!$A$2:$P$529,16,FALSE)</f>
        <v>2172913.1264</v>
      </c>
    </row>
    <row r="1041" spans="1:74" hidden="1">
      <c r="A1041" s="130" t="str">
        <f t="shared" si="238"/>
        <v>DEI28P5E4M11.5</v>
      </c>
      <c r="B1041" s="130" t="str">
        <f t="shared" si="239"/>
        <v>DEI28P5E10</v>
      </c>
      <c r="C1041" s="130" t="str">
        <f t="shared" si="240"/>
        <v>DEI28P5M11.5</v>
      </c>
      <c r="D1041" s="130" t="str">
        <f t="shared" si="241"/>
        <v>DEI28P5</v>
      </c>
      <c r="E1041" s="130" t="str">
        <f t="shared" si="242"/>
        <v>DEI28</v>
      </c>
      <c r="F1041" s="111" t="s">
        <v>584</v>
      </c>
      <c r="G1041" s="111">
        <v>28</v>
      </c>
      <c r="H1041" s="111">
        <v>5</v>
      </c>
      <c r="I1041" s="171" t="s">
        <v>8</v>
      </c>
      <c r="J1041" s="111">
        <v>4</v>
      </c>
      <c r="K1041" s="111">
        <f t="shared" si="244"/>
        <v>13</v>
      </c>
      <c r="L1041" s="111" t="s">
        <v>221</v>
      </c>
      <c r="M1041" s="191">
        <f t="shared" si="230"/>
        <v>11</v>
      </c>
      <c r="N1041" s="192">
        <v>12</v>
      </c>
      <c r="O1041" s="191">
        <f t="shared" si="243"/>
        <v>11.5</v>
      </c>
      <c r="Q1041" s="237">
        <v>25.94</v>
      </c>
      <c r="R1041" s="111"/>
      <c r="S1041" s="111"/>
      <c r="T1041" s="111"/>
      <c r="U1041" s="188"/>
      <c r="AP1041" s="194">
        <v>0</v>
      </c>
      <c r="AQ1041" s="188">
        <v>39.49</v>
      </c>
      <c r="AR1041" s="188">
        <v>60.52</v>
      </c>
      <c r="AS1041" s="143"/>
      <c r="AT1041" s="143"/>
      <c r="AU1041" s="143"/>
      <c r="AV1041" s="143"/>
      <c r="AW1041" s="188"/>
      <c r="AX1041" s="278"/>
      <c r="AY1041" s="194"/>
      <c r="AZ1041" s="143"/>
      <c r="BA1041" s="143"/>
      <c r="BB1041" s="143"/>
      <c r="BC1041" s="143"/>
      <c r="BD1041" s="143"/>
      <c r="BE1041" s="194"/>
      <c r="BF1041" s="143"/>
      <c r="BG1041" s="143"/>
      <c r="BH1041" s="143"/>
      <c r="BI1041" s="111"/>
      <c r="BJ1041" s="143"/>
      <c r="BK1041" s="143"/>
      <c r="BL1041" s="143"/>
      <c r="BM1041" s="143"/>
      <c r="BN1041" s="143"/>
      <c r="BO1041" s="143"/>
      <c r="BP1041" s="143"/>
      <c r="BQ1041" s="143"/>
      <c r="BR1041" s="143"/>
      <c r="BS1041" s="143"/>
      <c r="BT1041" s="143"/>
      <c r="BU1041" s="135">
        <f>VLOOKUP(D1041,EXPLORACION!$A$2:$P$529,15,FALSE)</f>
        <v>4962229.0107000005</v>
      </c>
      <c r="BV1041" s="135">
        <f>VLOOKUP(D1041,EXPLORACION!$A$2:$P$529,16,FALSE)</f>
        <v>2172913.1264</v>
      </c>
    </row>
    <row r="1042" spans="1:74" hidden="1">
      <c r="A1042" s="130" t="str">
        <f t="shared" si="238"/>
        <v>DEI28P5E4M12.5</v>
      </c>
      <c r="B1042" s="130" t="str">
        <f t="shared" si="239"/>
        <v>DEI28P5E11</v>
      </c>
      <c r="C1042" s="130" t="str">
        <f t="shared" si="240"/>
        <v>DEI28P5M12.5</v>
      </c>
      <c r="D1042" s="130" t="str">
        <f t="shared" si="241"/>
        <v>DEI28P5</v>
      </c>
      <c r="E1042" s="130" t="str">
        <f t="shared" si="242"/>
        <v>DEI28</v>
      </c>
      <c r="F1042" s="111" t="s">
        <v>584</v>
      </c>
      <c r="G1042" s="111">
        <v>28</v>
      </c>
      <c r="H1042" s="111">
        <v>5</v>
      </c>
      <c r="I1042" s="171" t="s">
        <v>8</v>
      </c>
      <c r="J1042" s="111">
        <v>4</v>
      </c>
      <c r="K1042" s="111">
        <f t="shared" si="244"/>
        <v>14</v>
      </c>
      <c r="L1042" s="111" t="s">
        <v>221</v>
      </c>
      <c r="M1042" s="191">
        <f t="shared" si="230"/>
        <v>12</v>
      </c>
      <c r="N1042" s="192">
        <v>13</v>
      </c>
      <c r="O1042" s="191">
        <f t="shared" si="243"/>
        <v>12.5</v>
      </c>
      <c r="Q1042" s="237">
        <v>36.799999999999997</v>
      </c>
      <c r="R1042" s="111"/>
      <c r="S1042" s="111"/>
      <c r="T1042" s="111"/>
      <c r="U1042" s="188">
        <v>1.84</v>
      </c>
      <c r="V1042" s="143">
        <v>1.34</v>
      </c>
      <c r="AP1042" s="194"/>
      <c r="AQ1042" s="188"/>
      <c r="AR1042" s="188"/>
      <c r="AS1042" s="143"/>
      <c r="AT1042" s="143"/>
      <c r="AU1042" s="143"/>
      <c r="AV1042" s="143"/>
      <c r="AW1042" s="188">
        <v>0.26</v>
      </c>
      <c r="AX1042" s="278">
        <v>13.92</v>
      </c>
      <c r="AY1042" s="194"/>
      <c r="AZ1042" s="143"/>
      <c r="BA1042" s="143"/>
      <c r="BB1042" s="143"/>
      <c r="BC1042" s="143"/>
      <c r="BD1042" s="143"/>
      <c r="BE1042" s="194"/>
      <c r="BF1042" s="143"/>
      <c r="BG1042" s="143"/>
      <c r="BH1042" s="143"/>
      <c r="BI1042" s="111"/>
      <c r="BJ1042" s="143"/>
      <c r="BK1042" s="143"/>
      <c r="BL1042" s="143"/>
      <c r="BM1042" s="143"/>
      <c r="BN1042" s="143"/>
      <c r="BO1042" s="143"/>
      <c r="BP1042" s="143"/>
      <c r="BQ1042" s="143"/>
      <c r="BR1042" s="143"/>
      <c r="BS1042" s="143"/>
      <c r="BT1042" s="143"/>
      <c r="BU1042" s="135">
        <f>VLOOKUP(D1042,EXPLORACION!$A$2:$P$529,15,FALSE)</f>
        <v>4962229.0107000005</v>
      </c>
      <c r="BV1042" s="135">
        <f>VLOOKUP(D1042,EXPLORACION!$A$2:$P$529,16,FALSE)</f>
        <v>2172913.1264</v>
      </c>
    </row>
    <row r="1043" spans="1:74" hidden="1">
      <c r="A1043" s="130" t="str">
        <f t="shared" si="238"/>
        <v>DEI28P5E4M13.5</v>
      </c>
      <c r="B1043" s="130" t="str">
        <f t="shared" si="239"/>
        <v>DEI28P5E12</v>
      </c>
      <c r="C1043" s="130" t="str">
        <f t="shared" si="240"/>
        <v>DEI28P5M13.5</v>
      </c>
      <c r="D1043" s="130" t="str">
        <f t="shared" si="241"/>
        <v>DEI28P5</v>
      </c>
      <c r="E1043" s="130" t="str">
        <f t="shared" si="242"/>
        <v>DEI28</v>
      </c>
      <c r="F1043" s="111" t="s">
        <v>584</v>
      </c>
      <c r="G1043" s="111">
        <v>28</v>
      </c>
      <c r="H1043" s="111">
        <v>5</v>
      </c>
      <c r="I1043" s="171" t="s">
        <v>8</v>
      </c>
      <c r="J1043" s="111">
        <v>4</v>
      </c>
      <c r="K1043" s="111">
        <f t="shared" si="244"/>
        <v>15</v>
      </c>
      <c r="L1043" s="111" t="s">
        <v>221</v>
      </c>
      <c r="M1043" s="191">
        <f t="shared" si="230"/>
        <v>13</v>
      </c>
      <c r="N1043" s="192">
        <v>14</v>
      </c>
      <c r="O1043" s="191">
        <f t="shared" si="243"/>
        <v>13.5</v>
      </c>
      <c r="Q1043" s="237">
        <v>33.29</v>
      </c>
      <c r="R1043" s="111">
        <v>49.85</v>
      </c>
      <c r="S1043" s="111">
        <v>24.51</v>
      </c>
      <c r="T1043" s="111">
        <v>25.55</v>
      </c>
      <c r="U1043" s="188"/>
      <c r="AP1043" s="194"/>
      <c r="AQ1043" s="188"/>
      <c r="AR1043" s="188"/>
      <c r="AS1043" s="143"/>
      <c r="AT1043" s="143"/>
      <c r="AU1043" s="143"/>
      <c r="AV1043" s="143"/>
      <c r="AW1043" s="188"/>
      <c r="AX1043" s="278"/>
      <c r="AY1043" s="194"/>
      <c r="AZ1043" s="143"/>
      <c r="BA1043" s="143"/>
      <c r="BB1043" s="143"/>
      <c r="BC1043" s="143"/>
      <c r="BD1043" s="143"/>
      <c r="BE1043" s="194"/>
      <c r="BF1043" s="143"/>
      <c r="BG1043" s="143"/>
      <c r="BH1043" s="143"/>
      <c r="BI1043" s="111"/>
      <c r="BJ1043" s="143"/>
      <c r="BK1043" s="143"/>
      <c r="BL1043" s="143"/>
      <c r="BM1043" s="143"/>
      <c r="BN1043" s="143"/>
      <c r="BO1043" s="143"/>
      <c r="BP1043" s="143"/>
      <c r="BQ1043" s="143"/>
      <c r="BR1043" s="143"/>
      <c r="BS1043" s="143"/>
      <c r="BT1043" s="143"/>
      <c r="BU1043" s="135">
        <f>VLOOKUP(D1043,EXPLORACION!$A$2:$P$529,15,FALSE)</f>
        <v>4962229.0107000005</v>
      </c>
      <c r="BV1043" s="135">
        <f>VLOOKUP(D1043,EXPLORACION!$A$2:$P$529,16,FALSE)</f>
        <v>2172913.1264</v>
      </c>
    </row>
    <row r="1044" spans="1:74" hidden="1">
      <c r="A1044" s="130" t="str">
        <f t="shared" si="238"/>
        <v>DEI28P5E5M14.5</v>
      </c>
      <c r="B1044" s="130" t="str">
        <f t="shared" si="239"/>
        <v>DEI28P5E13</v>
      </c>
      <c r="C1044" s="130" t="str">
        <f t="shared" si="240"/>
        <v>DEI28P5M14.5</v>
      </c>
      <c r="D1044" s="130" t="str">
        <f t="shared" si="241"/>
        <v>DEI28P5</v>
      </c>
      <c r="E1044" s="130" t="str">
        <f t="shared" si="242"/>
        <v>DEI28</v>
      </c>
      <c r="F1044" s="111" t="s">
        <v>584</v>
      </c>
      <c r="G1044" s="111">
        <v>28</v>
      </c>
      <c r="H1044" s="111">
        <v>5</v>
      </c>
      <c r="I1044" s="171" t="s">
        <v>8</v>
      </c>
      <c r="J1044" s="111">
        <v>5</v>
      </c>
      <c r="K1044" s="111">
        <f t="shared" si="244"/>
        <v>16</v>
      </c>
      <c r="L1044" s="111" t="s">
        <v>221</v>
      </c>
      <c r="M1044" s="191">
        <f t="shared" si="230"/>
        <v>14</v>
      </c>
      <c r="N1044" s="192">
        <v>15</v>
      </c>
      <c r="O1044" s="191">
        <f t="shared" si="243"/>
        <v>14.5</v>
      </c>
      <c r="Q1044" s="237">
        <v>28.25</v>
      </c>
      <c r="R1044" s="111"/>
      <c r="S1044" s="111"/>
      <c r="T1044" s="111"/>
      <c r="U1044" s="188"/>
      <c r="AP1044" s="194"/>
      <c r="AQ1044" s="188"/>
      <c r="AR1044" s="188"/>
      <c r="AS1044" s="143"/>
      <c r="AT1044" s="143"/>
      <c r="AU1044" s="143"/>
      <c r="AV1044" s="143"/>
      <c r="AW1044" s="188"/>
      <c r="AX1044" s="278"/>
      <c r="AY1044" s="194"/>
      <c r="AZ1044" s="143"/>
      <c r="BA1044" s="143"/>
      <c r="BB1044" s="143"/>
      <c r="BC1044" s="143"/>
      <c r="BD1044" s="143"/>
      <c r="BE1044" s="194"/>
      <c r="BF1044" s="143"/>
      <c r="BG1044" s="143"/>
      <c r="BH1044" s="143"/>
      <c r="BI1044" s="111"/>
      <c r="BJ1044" s="143"/>
      <c r="BK1044" s="143"/>
      <c r="BL1044" s="143"/>
      <c r="BM1044" s="143"/>
      <c r="BN1044" s="143"/>
      <c r="BO1044" s="143"/>
      <c r="BP1044" s="143"/>
      <c r="BQ1044" s="143"/>
      <c r="BR1044" s="143"/>
      <c r="BS1044" s="143"/>
      <c r="BT1044" s="143"/>
      <c r="BU1044" s="135">
        <f>VLOOKUP(D1044,EXPLORACION!$A$2:$P$529,15,FALSE)</f>
        <v>4962229.0107000005</v>
      </c>
      <c r="BV1044" s="135">
        <f>VLOOKUP(D1044,EXPLORACION!$A$2:$P$529,16,FALSE)</f>
        <v>2172913.1264</v>
      </c>
    </row>
    <row r="1045" spans="1:74" hidden="1">
      <c r="A1045" s="130" t="str">
        <f t="shared" si="238"/>
        <v>DEI28P5E5M15.5</v>
      </c>
      <c r="B1045" s="130" t="str">
        <f t="shared" si="239"/>
        <v>DEI28P5E14</v>
      </c>
      <c r="C1045" s="130" t="str">
        <f t="shared" si="240"/>
        <v>DEI28P5M15.5</v>
      </c>
      <c r="D1045" s="130" t="str">
        <f t="shared" si="241"/>
        <v>DEI28P5</v>
      </c>
      <c r="E1045" s="130" t="str">
        <f t="shared" si="242"/>
        <v>DEI28</v>
      </c>
      <c r="F1045" s="111" t="s">
        <v>584</v>
      </c>
      <c r="G1045" s="111">
        <v>28</v>
      </c>
      <c r="H1045" s="111">
        <v>5</v>
      </c>
      <c r="I1045" s="171" t="s">
        <v>8</v>
      </c>
      <c r="J1045" s="111">
        <v>5</v>
      </c>
      <c r="K1045" s="111">
        <f t="shared" si="244"/>
        <v>17</v>
      </c>
      <c r="L1045" s="111" t="s">
        <v>221</v>
      </c>
      <c r="M1045" s="191">
        <f t="shared" si="230"/>
        <v>15</v>
      </c>
      <c r="N1045" s="192">
        <v>16</v>
      </c>
      <c r="O1045" s="191">
        <f t="shared" si="243"/>
        <v>15.5</v>
      </c>
      <c r="Q1045" s="237">
        <v>21</v>
      </c>
      <c r="R1045" s="111">
        <v>58.32</v>
      </c>
      <c r="S1045" s="111">
        <v>20</v>
      </c>
      <c r="T1045" s="111">
        <v>28.33</v>
      </c>
      <c r="U1045" s="188">
        <v>1.99</v>
      </c>
      <c r="V1045" s="143">
        <v>1.64</v>
      </c>
      <c r="AP1045" s="194"/>
      <c r="AQ1045" s="188"/>
      <c r="AR1045" s="188"/>
      <c r="AS1045" s="143"/>
      <c r="AT1045" s="143"/>
      <c r="AU1045" s="143"/>
      <c r="AV1045" s="143"/>
      <c r="AW1045" s="188">
        <v>0.82</v>
      </c>
      <c r="AX1045" s="278">
        <v>109.31</v>
      </c>
      <c r="AY1045" s="194"/>
      <c r="AZ1045" s="143"/>
      <c r="BA1045" s="143"/>
      <c r="BB1045" s="143"/>
      <c r="BC1045" s="143"/>
      <c r="BD1045" s="143"/>
      <c r="BE1045" s="194"/>
      <c r="BF1045" s="143"/>
      <c r="BG1045" s="143"/>
      <c r="BH1045" s="143"/>
      <c r="BI1045" s="111"/>
      <c r="BJ1045" s="143"/>
      <c r="BK1045" s="143"/>
      <c r="BL1045" s="143"/>
      <c r="BM1045" s="143"/>
      <c r="BN1045" s="143"/>
      <c r="BO1045" s="143"/>
      <c r="BP1045" s="143"/>
      <c r="BQ1045" s="143"/>
      <c r="BR1045" s="143"/>
      <c r="BS1045" s="143"/>
      <c r="BT1045" s="143"/>
      <c r="BU1045" s="135">
        <f>VLOOKUP(D1045,EXPLORACION!$A$2:$P$529,15,FALSE)</f>
        <v>4962229.0107000005</v>
      </c>
      <c r="BV1045" s="135">
        <f>VLOOKUP(D1045,EXPLORACION!$A$2:$P$529,16,FALSE)</f>
        <v>2172913.1264</v>
      </c>
    </row>
    <row r="1046" spans="1:74" hidden="1">
      <c r="A1046" s="130" t="str">
        <f t="shared" si="238"/>
        <v>DEI28P5E5M16.5</v>
      </c>
      <c r="B1046" s="130" t="str">
        <f t="shared" si="239"/>
        <v>DEI28P5E15</v>
      </c>
      <c r="C1046" s="130" t="str">
        <f t="shared" si="240"/>
        <v>DEI28P5M16.5</v>
      </c>
      <c r="D1046" s="130" t="str">
        <f t="shared" si="241"/>
        <v>DEI28P5</v>
      </c>
      <c r="E1046" s="130" t="str">
        <f t="shared" si="242"/>
        <v>DEI28</v>
      </c>
      <c r="F1046" s="111" t="s">
        <v>584</v>
      </c>
      <c r="G1046" s="111">
        <v>28</v>
      </c>
      <c r="H1046" s="111">
        <v>5</v>
      </c>
      <c r="I1046" s="171" t="s">
        <v>8</v>
      </c>
      <c r="J1046" s="111">
        <v>5</v>
      </c>
      <c r="K1046" s="111">
        <f t="shared" si="244"/>
        <v>18</v>
      </c>
      <c r="L1046" s="111" t="s">
        <v>221</v>
      </c>
      <c r="M1046" s="191">
        <f t="shared" si="230"/>
        <v>16</v>
      </c>
      <c r="N1046" s="192">
        <v>17</v>
      </c>
      <c r="O1046" s="191">
        <f t="shared" si="243"/>
        <v>16.5</v>
      </c>
      <c r="Q1046" s="237">
        <v>20.399999999999999</v>
      </c>
      <c r="R1046" s="111"/>
      <c r="S1046" s="111"/>
      <c r="T1046" s="111"/>
      <c r="U1046" s="188">
        <v>1.91</v>
      </c>
      <c r="V1046" s="143">
        <v>1.69</v>
      </c>
      <c r="AP1046" s="194"/>
      <c r="AQ1046" s="188"/>
      <c r="AR1046" s="188"/>
      <c r="AS1046" s="143"/>
      <c r="AT1046" s="143"/>
      <c r="AU1046" s="143"/>
      <c r="AV1046" s="143"/>
      <c r="AW1046" s="188">
        <v>0.96</v>
      </c>
      <c r="AX1046" s="278">
        <v>27.44</v>
      </c>
      <c r="AY1046" s="194"/>
      <c r="AZ1046" s="143"/>
      <c r="BA1046" s="143"/>
      <c r="BB1046" s="143"/>
      <c r="BC1046" s="143"/>
      <c r="BD1046" s="143"/>
      <c r="BE1046" s="194"/>
      <c r="BF1046" s="143"/>
      <c r="BG1046" s="143"/>
      <c r="BH1046" s="143"/>
      <c r="BI1046" s="111"/>
      <c r="BJ1046" s="143"/>
      <c r="BK1046" s="143"/>
      <c r="BL1046" s="143"/>
      <c r="BM1046" s="143"/>
      <c r="BN1046" s="143"/>
      <c r="BO1046" s="143"/>
      <c r="BP1046" s="143"/>
      <c r="BQ1046" s="143"/>
      <c r="BR1046" s="143"/>
      <c r="BS1046" s="143"/>
      <c r="BT1046" s="143"/>
      <c r="BU1046" s="135">
        <f>VLOOKUP(D1046,EXPLORACION!$A$2:$P$529,15,FALSE)</f>
        <v>4962229.0107000005</v>
      </c>
      <c r="BV1046" s="135">
        <f>VLOOKUP(D1046,EXPLORACION!$A$2:$P$529,16,FALSE)</f>
        <v>2172913.1264</v>
      </c>
    </row>
    <row r="1047" spans="1:74" hidden="1">
      <c r="A1047" s="130" t="str">
        <f t="shared" si="238"/>
        <v>DEI28P5E6M17.5</v>
      </c>
      <c r="B1047" s="130" t="str">
        <f t="shared" si="239"/>
        <v>DEI28P5E16</v>
      </c>
      <c r="C1047" s="130" t="str">
        <f t="shared" si="240"/>
        <v>DEI28P5M17.5</v>
      </c>
      <c r="D1047" s="130" t="str">
        <f t="shared" si="241"/>
        <v>DEI28P5</v>
      </c>
      <c r="E1047" s="130" t="str">
        <f t="shared" si="242"/>
        <v>DEI28</v>
      </c>
      <c r="F1047" s="111" t="s">
        <v>584</v>
      </c>
      <c r="G1047" s="111">
        <v>28</v>
      </c>
      <c r="H1047" s="111">
        <v>5</v>
      </c>
      <c r="I1047" s="171" t="s">
        <v>8</v>
      </c>
      <c r="J1047" s="111">
        <v>6</v>
      </c>
      <c r="K1047" s="111">
        <f t="shared" si="244"/>
        <v>19</v>
      </c>
      <c r="L1047" s="111" t="s">
        <v>221</v>
      </c>
      <c r="M1047" s="191">
        <f t="shared" si="230"/>
        <v>17</v>
      </c>
      <c r="N1047" s="192">
        <v>18</v>
      </c>
      <c r="O1047" s="191">
        <f t="shared" si="243"/>
        <v>17.5</v>
      </c>
      <c r="Q1047" s="237">
        <v>23.75</v>
      </c>
      <c r="R1047" s="111">
        <v>60.2</v>
      </c>
      <c r="S1047" s="111">
        <v>22.23</v>
      </c>
      <c r="T1047" s="111">
        <v>27.98</v>
      </c>
      <c r="U1047" s="188">
        <v>1.96</v>
      </c>
      <c r="V1047" s="143">
        <v>1.58</v>
      </c>
      <c r="AP1047" s="194"/>
      <c r="AQ1047" s="188"/>
      <c r="AR1047" s="188"/>
      <c r="AS1047" s="143"/>
      <c r="AT1047" s="143"/>
      <c r="AU1047" s="143"/>
      <c r="AV1047" s="143"/>
      <c r="AW1047" s="188">
        <v>0.23</v>
      </c>
      <c r="AX1047" s="278">
        <v>9.23</v>
      </c>
      <c r="AY1047" s="194"/>
      <c r="AZ1047" s="143"/>
      <c r="BA1047" s="143"/>
      <c r="BB1047" s="143"/>
      <c r="BC1047" s="143"/>
      <c r="BD1047" s="143"/>
      <c r="BE1047" s="194"/>
      <c r="BF1047" s="143"/>
      <c r="BG1047" s="143"/>
      <c r="BH1047" s="143"/>
      <c r="BI1047" s="111"/>
      <c r="BJ1047" s="143"/>
      <c r="BK1047" s="143"/>
      <c r="BL1047" s="143"/>
      <c r="BM1047" s="143"/>
      <c r="BN1047" s="143"/>
      <c r="BO1047" s="143"/>
      <c r="BP1047" s="143"/>
      <c r="BQ1047" s="143"/>
      <c r="BR1047" s="143"/>
      <c r="BS1047" s="143"/>
      <c r="BT1047" s="143"/>
      <c r="BU1047" s="135">
        <f>VLOOKUP(D1047,EXPLORACION!$A$2:$P$529,15,FALSE)</f>
        <v>4962229.0107000005</v>
      </c>
      <c r="BV1047" s="135">
        <f>VLOOKUP(D1047,EXPLORACION!$A$2:$P$529,16,FALSE)</f>
        <v>2172913.1264</v>
      </c>
    </row>
    <row r="1048" spans="1:74" hidden="1">
      <c r="A1048" s="130" t="str">
        <f t="shared" si="238"/>
        <v>DEI28P5E6M17.25</v>
      </c>
      <c r="B1048" s="130" t="str">
        <f t="shared" si="239"/>
        <v>DEI28P5E17</v>
      </c>
      <c r="C1048" s="130" t="str">
        <f t="shared" si="240"/>
        <v>DEI28P5M17.25</v>
      </c>
      <c r="D1048" s="130" t="str">
        <f t="shared" si="241"/>
        <v>DEI28P5</v>
      </c>
      <c r="E1048" s="130" t="str">
        <f t="shared" si="242"/>
        <v>DEI28</v>
      </c>
      <c r="F1048" s="111" t="s">
        <v>584</v>
      </c>
      <c r="G1048" s="111">
        <v>28</v>
      </c>
      <c r="H1048" s="111">
        <v>5</v>
      </c>
      <c r="I1048" s="171" t="s">
        <v>8</v>
      </c>
      <c r="J1048" s="111">
        <v>6</v>
      </c>
      <c r="K1048" s="111">
        <f t="shared" si="244"/>
        <v>20</v>
      </c>
      <c r="L1048" s="111" t="s">
        <v>221</v>
      </c>
      <c r="M1048" s="191">
        <f t="shared" si="230"/>
        <v>18</v>
      </c>
      <c r="N1048" s="192">
        <v>16.5</v>
      </c>
      <c r="O1048" s="191">
        <f t="shared" si="243"/>
        <v>17.25</v>
      </c>
      <c r="Q1048" s="237">
        <v>29.37</v>
      </c>
      <c r="R1048" s="111"/>
      <c r="S1048" s="111"/>
      <c r="T1048" s="111"/>
      <c r="U1048" s="188">
        <v>1.99</v>
      </c>
      <c r="V1048" s="143">
        <v>1.55</v>
      </c>
      <c r="AP1048" s="194"/>
      <c r="AQ1048" s="188"/>
      <c r="AR1048" s="188"/>
      <c r="AS1048" s="143"/>
      <c r="AT1048" s="143"/>
      <c r="AU1048" s="143"/>
      <c r="AV1048" s="143"/>
      <c r="AW1048" s="188">
        <v>0.83</v>
      </c>
      <c r="AX1048" s="278">
        <v>28.02</v>
      </c>
      <c r="AY1048" s="194"/>
      <c r="AZ1048" s="143"/>
      <c r="BA1048" s="143"/>
      <c r="BB1048" s="143"/>
      <c r="BC1048" s="143"/>
      <c r="BD1048" s="143"/>
      <c r="BE1048" s="194"/>
      <c r="BF1048" s="143"/>
      <c r="BG1048" s="143"/>
      <c r="BH1048" s="143"/>
      <c r="BI1048" s="111"/>
      <c r="BJ1048" s="143"/>
      <c r="BK1048" s="143"/>
      <c r="BL1048" s="143"/>
      <c r="BM1048" s="143"/>
      <c r="BN1048" s="143"/>
      <c r="BO1048" s="143"/>
      <c r="BP1048" s="143"/>
      <c r="BQ1048" s="143"/>
      <c r="BR1048" s="143"/>
      <c r="BS1048" s="143"/>
      <c r="BT1048" s="143"/>
      <c r="BU1048" s="135">
        <f>VLOOKUP(D1048,EXPLORACION!$A$2:$P$529,15,FALSE)</f>
        <v>4962229.0107000005</v>
      </c>
      <c r="BV1048" s="135">
        <f>VLOOKUP(D1048,EXPLORACION!$A$2:$P$529,16,FALSE)</f>
        <v>2172913.1264</v>
      </c>
    </row>
    <row r="1049" spans="1:74" hidden="1">
      <c r="A1049" s="130" t="str">
        <f t="shared" si="238"/>
        <v>DEI28P5E6M18</v>
      </c>
      <c r="B1049" s="130" t="str">
        <f t="shared" si="239"/>
        <v>DEI28P5E18</v>
      </c>
      <c r="C1049" s="130" t="str">
        <f t="shared" si="240"/>
        <v>DEI28P5M18</v>
      </c>
      <c r="D1049" s="130" t="str">
        <f t="shared" si="241"/>
        <v>DEI28P5</v>
      </c>
      <c r="E1049" s="130" t="str">
        <f t="shared" si="242"/>
        <v>DEI28</v>
      </c>
      <c r="F1049" s="111" t="s">
        <v>584</v>
      </c>
      <c r="G1049" s="111">
        <v>28</v>
      </c>
      <c r="H1049" s="111">
        <v>5</v>
      </c>
      <c r="I1049" s="171" t="s">
        <v>8</v>
      </c>
      <c r="J1049" s="111">
        <v>6</v>
      </c>
      <c r="K1049" s="111">
        <f t="shared" si="244"/>
        <v>21</v>
      </c>
      <c r="L1049" s="111" t="s">
        <v>221</v>
      </c>
      <c r="M1049" s="191">
        <f t="shared" si="230"/>
        <v>16.5</v>
      </c>
      <c r="N1049" s="192">
        <v>19.5</v>
      </c>
      <c r="O1049" s="191">
        <f t="shared" si="243"/>
        <v>18</v>
      </c>
      <c r="Q1049" s="237">
        <v>25.77</v>
      </c>
      <c r="R1049" s="111">
        <v>58.62</v>
      </c>
      <c r="S1049" s="111">
        <v>26.33</v>
      </c>
      <c r="T1049" s="111">
        <v>32.299999999999997</v>
      </c>
      <c r="U1049" s="188">
        <v>1.99</v>
      </c>
      <c r="V1049" s="143">
        <v>1.58</v>
      </c>
      <c r="AP1049" s="194"/>
      <c r="AQ1049" s="188"/>
      <c r="AR1049" s="188"/>
      <c r="AS1049" s="143"/>
      <c r="AT1049" s="143"/>
      <c r="AU1049" s="143"/>
      <c r="AV1049" s="143"/>
      <c r="AW1049" s="188">
        <v>0.72</v>
      </c>
      <c r="AX1049" s="278">
        <v>13.06</v>
      </c>
      <c r="AY1049" s="194"/>
      <c r="AZ1049" s="143"/>
      <c r="BA1049" s="143"/>
      <c r="BB1049" s="143"/>
      <c r="BC1049" s="143"/>
      <c r="BD1049" s="143"/>
      <c r="BE1049" s="194"/>
      <c r="BF1049" s="143"/>
      <c r="BG1049" s="143"/>
      <c r="BH1049" s="143"/>
      <c r="BI1049" s="111"/>
      <c r="BJ1049" s="143"/>
      <c r="BK1049" s="143"/>
      <c r="BL1049" s="143"/>
      <c r="BM1049" s="143"/>
      <c r="BN1049" s="143"/>
      <c r="BO1049" s="143"/>
      <c r="BP1049" s="143"/>
      <c r="BQ1049" s="143"/>
      <c r="BR1049" s="143"/>
      <c r="BS1049" s="143"/>
      <c r="BT1049" s="143"/>
      <c r="BU1049" s="135">
        <f>VLOOKUP(D1049,EXPLORACION!$A$2:$P$529,15,FALSE)</f>
        <v>4962229.0107000005</v>
      </c>
      <c r="BV1049" s="135">
        <f>VLOOKUP(D1049,EXPLORACION!$A$2:$P$529,16,FALSE)</f>
        <v>2172913.1264</v>
      </c>
    </row>
    <row r="1050" spans="1:74" hidden="1">
      <c r="A1050" s="130" t="str">
        <f t="shared" si="238"/>
        <v>DEI28P5E6M19.75</v>
      </c>
      <c r="B1050" s="130" t="str">
        <f t="shared" si="239"/>
        <v>DEI28P5E16.5</v>
      </c>
      <c r="C1050" s="130" t="str">
        <f t="shared" si="240"/>
        <v>DEI28P5M19.75</v>
      </c>
      <c r="D1050" s="130" t="str">
        <f t="shared" si="241"/>
        <v>DEI28P5</v>
      </c>
      <c r="E1050" s="130" t="str">
        <f t="shared" si="242"/>
        <v>DEI28</v>
      </c>
      <c r="F1050" s="111" t="s">
        <v>584</v>
      </c>
      <c r="G1050" s="111">
        <v>28</v>
      </c>
      <c r="H1050" s="111">
        <v>5</v>
      </c>
      <c r="I1050" s="171" t="s">
        <v>8</v>
      </c>
      <c r="J1050" s="111">
        <v>6</v>
      </c>
      <c r="K1050" s="111">
        <f t="shared" si="244"/>
        <v>22</v>
      </c>
      <c r="L1050" s="111" t="s">
        <v>221</v>
      </c>
      <c r="M1050" s="191">
        <f>N1049</f>
        <v>19.5</v>
      </c>
      <c r="N1050" s="192">
        <v>20</v>
      </c>
      <c r="O1050" s="191">
        <f t="shared" si="243"/>
        <v>19.75</v>
      </c>
      <c r="Q1050" s="237">
        <v>24.62</v>
      </c>
      <c r="R1050" s="111"/>
      <c r="S1050" s="111"/>
      <c r="T1050" s="111"/>
      <c r="U1050" s="188">
        <v>2.1</v>
      </c>
      <c r="V1050" s="143">
        <v>1.69</v>
      </c>
      <c r="AP1050" s="194"/>
      <c r="AQ1050" s="188"/>
      <c r="AR1050" s="188"/>
      <c r="AS1050" s="143"/>
      <c r="AT1050" s="143"/>
      <c r="AU1050" s="143"/>
      <c r="AV1050" s="143"/>
      <c r="AW1050" s="188">
        <v>0.5</v>
      </c>
      <c r="AX1050" s="278">
        <v>5.48</v>
      </c>
      <c r="AY1050" s="194"/>
      <c r="AZ1050" s="143"/>
      <c r="BA1050" s="143"/>
      <c r="BB1050" s="143"/>
      <c r="BC1050" s="143"/>
      <c r="BD1050" s="143"/>
      <c r="BE1050" s="194"/>
      <c r="BF1050" s="143"/>
      <c r="BG1050" s="143"/>
      <c r="BH1050" s="143"/>
      <c r="BI1050" s="111"/>
      <c r="BJ1050" s="143"/>
      <c r="BK1050" s="143"/>
      <c r="BL1050" s="143"/>
      <c r="BM1050" s="143"/>
      <c r="BN1050" s="143"/>
      <c r="BO1050" s="143"/>
      <c r="BP1050" s="143"/>
      <c r="BQ1050" s="143"/>
      <c r="BR1050" s="143"/>
      <c r="BS1050" s="143"/>
      <c r="BT1050" s="143"/>
      <c r="BU1050" s="135">
        <f>VLOOKUP(D1050,EXPLORACION!$A$2:$P$529,15,FALSE)</f>
        <v>4962229.0107000005</v>
      </c>
      <c r="BV1050" s="135">
        <f>VLOOKUP(D1050,EXPLORACION!$A$2:$P$529,16,FALSE)</f>
        <v>2172913.1264</v>
      </c>
    </row>
    <row r="1051" spans="1:74" hidden="1">
      <c r="A1051" s="130" t="str">
        <f>CONCATENATE(F1051,G1051,I1051,H1051,"E",J1051,"M",O1051)</f>
        <v>DEI28P5E6M20.75</v>
      </c>
      <c r="B1051" s="130" t="str">
        <f>CONCATENATE(F1051,G1051,I1051,H1051,"E",M1050)</f>
        <v>DEI28P5E19.5</v>
      </c>
      <c r="C1051" s="130" t="str">
        <f>CONCATENATE(F1051,G1051,I1051,H1051,"M",O1051)</f>
        <v>DEI28P5M20.75</v>
      </c>
      <c r="D1051" s="130" t="str">
        <f>CONCATENATE(F1051,G1051,I1051,H1051)</f>
        <v>DEI28P5</v>
      </c>
      <c r="E1051" s="130" t="str">
        <f>CONCATENATE(F1051,G1051)</f>
        <v>DEI28</v>
      </c>
      <c r="F1051" s="111" t="s">
        <v>584</v>
      </c>
      <c r="G1051" s="111">
        <v>28</v>
      </c>
      <c r="H1051" s="111">
        <v>5</v>
      </c>
      <c r="I1051" s="171" t="s">
        <v>8</v>
      </c>
      <c r="J1051" s="111">
        <v>6</v>
      </c>
      <c r="K1051" s="111">
        <f>K1050+1</f>
        <v>23</v>
      </c>
      <c r="L1051" s="111" t="s">
        <v>221</v>
      </c>
      <c r="M1051" s="191">
        <f>N1050</f>
        <v>20</v>
      </c>
      <c r="N1051" s="192">
        <v>21.5</v>
      </c>
      <c r="O1051" s="191">
        <f t="shared" si="243"/>
        <v>20.75</v>
      </c>
      <c r="Q1051" s="237">
        <v>20.2</v>
      </c>
      <c r="R1051" s="111"/>
      <c r="S1051" s="111"/>
      <c r="T1051" s="111"/>
      <c r="U1051" s="188">
        <v>2.14</v>
      </c>
      <c r="V1051" s="143">
        <v>1.76</v>
      </c>
      <c r="AP1051" s="194"/>
      <c r="AQ1051" s="188"/>
      <c r="AR1051" s="188"/>
      <c r="AS1051" s="143"/>
      <c r="AT1051" s="143"/>
      <c r="AU1051" s="143"/>
      <c r="AV1051" s="143"/>
      <c r="AW1051" s="188">
        <v>1.37</v>
      </c>
      <c r="AX1051" s="278">
        <v>26.85</v>
      </c>
      <c r="AY1051" s="194"/>
      <c r="AZ1051" s="143"/>
      <c r="BA1051" s="143"/>
      <c r="BB1051" s="143"/>
      <c r="BC1051" s="143"/>
      <c r="BD1051" s="143"/>
      <c r="BE1051" s="194"/>
      <c r="BF1051" s="143"/>
      <c r="BG1051" s="143"/>
      <c r="BH1051" s="143"/>
      <c r="BI1051" s="111"/>
      <c r="BJ1051" s="143"/>
      <c r="BK1051" s="143"/>
      <c r="BL1051" s="143"/>
      <c r="BM1051" s="143"/>
      <c r="BN1051" s="143"/>
      <c r="BO1051" s="143"/>
      <c r="BP1051" s="143"/>
      <c r="BQ1051" s="143"/>
      <c r="BR1051" s="143"/>
      <c r="BS1051" s="143"/>
      <c r="BT1051" s="143"/>
      <c r="BU1051" s="135">
        <f>VLOOKUP(D1051,EXPLORACION!$A$2:$P$529,15,FALSE)</f>
        <v>4962229.0107000005</v>
      </c>
      <c r="BV1051" s="135">
        <f>VLOOKUP(D1051,EXPLORACION!$A$2:$P$529,16,FALSE)</f>
        <v>2172913.1264</v>
      </c>
    </row>
    <row r="1052" spans="1:74" hidden="1">
      <c r="A1052" s="130" t="str">
        <f>CONCATENATE(F1052,G1052,I1052,H1052,"E",J1052,"M",O1052)</f>
        <v>DEI28P5E6M22</v>
      </c>
      <c r="B1052" s="130" t="str">
        <f>CONCATENATE(F1052,G1052,I1052,H1052,"E",M1051)</f>
        <v>DEI28P5E20</v>
      </c>
      <c r="C1052" s="130" t="str">
        <f>CONCATENATE(F1052,G1052,I1052,H1052,"M",O1052)</f>
        <v>DEI28P5M22</v>
      </c>
      <c r="D1052" s="130" t="str">
        <f>CONCATENATE(F1052,G1052,I1052,H1052)</f>
        <v>DEI28P5</v>
      </c>
      <c r="E1052" s="130" t="str">
        <f>CONCATENATE(F1052,G1052)</f>
        <v>DEI28</v>
      </c>
      <c r="F1052" s="111" t="s">
        <v>584</v>
      </c>
      <c r="G1052" s="111">
        <v>28</v>
      </c>
      <c r="H1052" s="111">
        <v>5</v>
      </c>
      <c r="I1052" s="171" t="s">
        <v>8</v>
      </c>
      <c r="J1052" s="111">
        <v>6</v>
      </c>
      <c r="K1052" s="111">
        <f>K1051+1</f>
        <v>24</v>
      </c>
      <c r="L1052" s="111" t="s">
        <v>221</v>
      </c>
      <c r="M1052" s="191">
        <f>N1051</f>
        <v>21.5</v>
      </c>
      <c r="N1052" s="192">
        <v>22.5</v>
      </c>
      <c r="O1052" s="191">
        <f t="shared" si="243"/>
        <v>22</v>
      </c>
      <c r="Q1052" s="237">
        <v>27.11</v>
      </c>
      <c r="R1052" s="111"/>
      <c r="S1052" s="111"/>
      <c r="T1052" s="111"/>
      <c r="U1052" s="188"/>
      <c r="AP1052" s="194"/>
      <c r="AQ1052" s="188"/>
      <c r="AR1052" s="188"/>
      <c r="AS1052" s="143"/>
      <c r="AT1052" s="143"/>
      <c r="AU1052" s="143"/>
      <c r="AV1052" s="143"/>
      <c r="AW1052" s="188"/>
      <c r="AX1052" s="278"/>
      <c r="AY1052" s="194"/>
      <c r="AZ1052" s="143"/>
      <c r="BA1052" s="143"/>
      <c r="BB1052" s="143"/>
      <c r="BC1052" s="143"/>
      <c r="BD1052" s="143"/>
      <c r="BE1052" s="194"/>
      <c r="BF1052" s="143"/>
      <c r="BG1052" s="143"/>
      <c r="BH1052" s="143"/>
      <c r="BI1052" s="111"/>
      <c r="BJ1052" s="143"/>
      <c r="BK1052" s="143"/>
      <c r="BL1052" s="143"/>
      <c r="BM1052" s="143"/>
      <c r="BN1052" s="143"/>
      <c r="BO1052" s="143"/>
      <c r="BP1052" s="143"/>
      <c r="BQ1052" s="143"/>
      <c r="BR1052" s="143"/>
      <c r="BS1052" s="143"/>
      <c r="BT1052" s="143"/>
      <c r="BU1052" s="135">
        <f>VLOOKUP(D1052,EXPLORACION!$A$2:$P$529,15,FALSE)</f>
        <v>4962229.0107000005</v>
      </c>
      <c r="BV1052" s="135">
        <f>VLOOKUP(D1052,EXPLORACION!$A$2:$P$529,16,FALSE)</f>
        <v>2172913.1264</v>
      </c>
    </row>
    <row r="1053" spans="1:74" hidden="1">
      <c r="A1053" s="130" t="str">
        <f>CONCATENATE(F1053,G1053,I1053,H1053,"E",J1053,"M",O1053)</f>
        <v>DEI28P5E6M23</v>
      </c>
      <c r="B1053" s="130" t="str">
        <f>CONCATENATE(F1053,G1053,I1053,H1053,"E",M1052)</f>
        <v>DEI28P5E21.5</v>
      </c>
      <c r="C1053" s="130" t="str">
        <f>CONCATENATE(F1053,G1053,I1053,H1053,"M",O1053)</f>
        <v>DEI28P5M23</v>
      </c>
      <c r="D1053" s="130" t="str">
        <f>CONCATENATE(F1053,G1053,I1053,H1053)</f>
        <v>DEI28P5</v>
      </c>
      <c r="E1053" s="130" t="str">
        <f>CONCATENATE(F1053,G1053)</f>
        <v>DEI28</v>
      </c>
      <c r="F1053" s="111" t="s">
        <v>584</v>
      </c>
      <c r="G1053" s="111">
        <v>28</v>
      </c>
      <c r="H1053" s="111">
        <v>5</v>
      </c>
      <c r="I1053" s="171" t="s">
        <v>8</v>
      </c>
      <c r="J1053" s="111">
        <v>6</v>
      </c>
      <c r="K1053" s="111">
        <f>K1052+1</f>
        <v>25</v>
      </c>
      <c r="L1053" s="111" t="s">
        <v>221</v>
      </c>
      <c r="M1053" s="191">
        <f>N1052</f>
        <v>22.5</v>
      </c>
      <c r="N1053" s="192">
        <v>23.5</v>
      </c>
      <c r="O1053" s="191">
        <f t="shared" si="243"/>
        <v>23</v>
      </c>
      <c r="Q1053" s="237">
        <v>20.77</v>
      </c>
      <c r="R1053" s="111">
        <v>40.450000000000003</v>
      </c>
      <c r="S1053" s="111">
        <v>17.93</v>
      </c>
      <c r="T1053" s="111">
        <v>22.53</v>
      </c>
      <c r="U1053" s="188">
        <v>2.0499999999999998</v>
      </c>
      <c r="V1053" s="143">
        <v>1.7</v>
      </c>
      <c r="AP1053" s="194"/>
      <c r="AQ1053" s="188"/>
      <c r="AR1053" s="188"/>
      <c r="AS1053" s="143"/>
      <c r="AT1053" s="143"/>
      <c r="AU1053" s="143"/>
      <c r="AV1053" s="143"/>
      <c r="AW1053" s="188">
        <v>0.87</v>
      </c>
      <c r="AX1053" s="278">
        <v>10.89</v>
      </c>
      <c r="AY1053" s="194"/>
      <c r="AZ1053" s="143"/>
      <c r="BA1053" s="143"/>
      <c r="BB1053" s="143"/>
      <c r="BC1053" s="143"/>
      <c r="BD1053" s="143"/>
      <c r="BE1053" s="194"/>
      <c r="BF1053" s="143"/>
      <c r="BG1053" s="143"/>
      <c r="BH1053" s="143"/>
      <c r="BI1053" s="111"/>
      <c r="BJ1053" s="143"/>
      <c r="BK1053" s="143"/>
      <c r="BL1053" s="143"/>
      <c r="BM1053" s="143"/>
      <c r="BN1053" s="143"/>
      <c r="BO1053" s="143"/>
      <c r="BP1053" s="143"/>
      <c r="BQ1053" s="143"/>
      <c r="BR1053" s="143"/>
      <c r="BS1053" s="143"/>
      <c r="BT1053" s="143"/>
      <c r="BU1053" s="135">
        <f>VLOOKUP(D1053,EXPLORACION!$A$2:$P$529,15,FALSE)</f>
        <v>4962229.0107000005</v>
      </c>
      <c r="BV1053" s="135">
        <f>VLOOKUP(D1053,EXPLORACION!$A$2:$P$529,16,FALSE)</f>
        <v>2172913.1264</v>
      </c>
    </row>
    <row r="1054" spans="1:74" hidden="1">
      <c r="A1054" s="130" t="str">
        <f>CONCATENATE(F1054,G1054,I1054,H1054,"E",J1054,"M",O1054)</f>
        <v>DEI28P5E6M24.25</v>
      </c>
      <c r="B1054" s="130" t="str">
        <f>CONCATENATE(F1054,G1054,I1054,H1054,"E",M1053)</f>
        <v>DEI28P5E22.5</v>
      </c>
      <c r="C1054" s="130" t="str">
        <f>CONCATENATE(F1054,G1054,I1054,H1054,"M",O1054)</f>
        <v>DEI28P5M24.25</v>
      </c>
      <c r="D1054" s="130" t="str">
        <f>CONCATENATE(F1054,G1054,I1054,H1054)</f>
        <v>DEI28P5</v>
      </c>
      <c r="E1054" s="130" t="str">
        <f>CONCATENATE(F1054,G1054)</f>
        <v>DEI28</v>
      </c>
      <c r="F1054" s="111" t="s">
        <v>584</v>
      </c>
      <c r="G1054" s="111">
        <v>28</v>
      </c>
      <c r="H1054" s="111">
        <v>5</v>
      </c>
      <c r="I1054" s="171" t="s">
        <v>8</v>
      </c>
      <c r="J1054" s="111">
        <v>6</v>
      </c>
      <c r="K1054" s="111">
        <f>K1053+1</f>
        <v>26</v>
      </c>
      <c r="L1054" s="111" t="s">
        <v>221</v>
      </c>
      <c r="M1054" s="191">
        <f>N1053</f>
        <v>23.5</v>
      </c>
      <c r="N1054" s="192">
        <v>25</v>
      </c>
      <c r="O1054" s="191">
        <f t="shared" si="243"/>
        <v>24.25</v>
      </c>
      <c r="R1054" s="111"/>
      <c r="S1054" s="111"/>
      <c r="T1054" s="111"/>
      <c r="U1054" s="188"/>
      <c r="AP1054" s="194"/>
      <c r="AQ1054" s="188"/>
      <c r="AR1054" s="188"/>
      <c r="AS1054" s="143"/>
      <c r="AT1054" s="143"/>
      <c r="AU1054" s="143"/>
      <c r="AV1054" s="143"/>
      <c r="AW1054" s="188"/>
      <c r="AX1054" s="278"/>
      <c r="AY1054" s="194"/>
      <c r="AZ1054" s="143"/>
      <c r="BA1054" s="143"/>
      <c r="BB1054" s="143"/>
      <c r="BC1054" s="143"/>
      <c r="BD1054" s="143"/>
      <c r="BE1054" s="194"/>
      <c r="BF1054" s="143"/>
      <c r="BG1054" s="143"/>
      <c r="BH1054" s="143"/>
      <c r="BI1054" s="111"/>
      <c r="BJ1054" s="143"/>
      <c r="BK1054" s="143"/>
      <c r="BL1054" s="143"/>
      <c r="BM1054" s="143"/>
      <c r="BN1054" s="143"/>
      <c r="BO1054" s="143"/>
      <c r="BP1054" s="143"/>
      <c r="BQ1054" s="143"/>
      <c r="BR1054" s="143"/>
      <c r="BS1054" s="143"/>
      <c r="BT1054" s="143"/>
      <c r="BU1054" s="135">
        <f>VLOOKUP(D1054,EXPLORACION!$A$2:$P$529,15,FALSE)</f>
        <v>4962229.0107000005</v>
      </c>
      <c r="BV1054" s="135">
        <f>VLOOKUP(D1054,EXPLORACION!$A$2:$P$529,16,FALSE)</f>
        <v>2172913.1264</v>
      </c>
    </row>
    <row r="1055" spans="1:74" hidden="1">
      <c r="A1055" s="130" t="str">
        <f>CONCATENATE(F1055,G1055,I1055,H1055,"E",J1055,"M",O1055)</f>
        <v>LHL29P1E1M0.85</v>
      </c>
      <c r="B1055" s="130" t="str">
        <f>CONCATENATE(F1055,G1055,I1055,H1055,"E",M1054)</f>
        <v>LHL29P1E23.5</v>
      </c>
      <c r="C1055" s="130" t="str">
        <f>CONCATENATE(F1055,G1055,I1055,H1055,"M",O1055)</f>
        <v>LHL29P1M0.85</v>
      </c>
      <c r="D1055" s="130" t="str">
        <f>CONCATENATE(F1055,G1055,I1055,H1055)</f>
        <v>LHL29P1</v>
      </c>
      <c r="E1055" s="130" t="str">
        <f>CONCATENATE(F1055,G1055)</f>
        <v>LHL29</v>
      </c>
      <c r="F1055" s="111" t="s">
        <v>844</v>
      </c>
      <c r="G1055" s="171">
        <v>29</v>
      </c>
      <c r="H1055" s="109">
        <v>1</v>
      </c>
      <c r="I1055" s="171" t="s">
        <v>8</v>
      </c>
      <c r="J1055" s="109">
        <v>1</v>
      </c>
      <c r="K1055" s="109">
        <v>1</v>
      </c>
      <c r="M1055" s="137">
        <v>0.7</v>
      </c>
      <c r="N1055" s="133">
        <v>1</v>
      </c>
      <c r="O1055" s="137">
        <f>AVERAGE(M1055:N1055)</f>
        <v>0.85</v>
      </c>
      <c r="P1055" s="109" t="s">
        <v>284</v>
      </c>
      <c r="Q1055" s="237">
        <v>6.7</v>
      </c>
      <c r="R1055" s="111">
        <v>22</v>
      </c>
      <c r="S1055" s="111">
        <v>25.1</v>
      </c>
      <c r="T1055" s="111">
        <v>7</v>
      </c>
      <c r="U1055" s="188">
        <v>2.04</v>
      </c>
      <c r="V1055" s="143">
        <v>1.9</v>
      </c>
      <c r="AO1055" s="143">
        <v>64</v>
      </c>
      <c r="AP1055" s="194"/>
      <c r="AQ1055" s="188"/>
      <c r="AR1055" s="188"/>
      <c r="AS1055" s="143"/>
      <c r="AT1055" s="143"/>
      <c r="AU1055" s="143"/>
      <c r="AV1055" s="143"/>
      <c r="AW1055" s="188">
        <v>11.6</v>
      </c>
      <c r="AX1055" s="278"/>
      <c r="AY1055" s="194"/>
      <c r="AZ1055" s="143"/>
      <c r="BA1055" s="143"/>
      <c r="BB1055" s="143"/>
      <c r="BC1055" s="143"/>
      <c r="BD1055" s="143"/>
      <c r="BE1055" s="194"/>
      <c r="BF1055" s="143"/>
      <c r="BG1055" s="143"/>
      <c r="BH1055" s="143"/>
      <c r="BI1055" s="111"/>
      <c r="BJ1055" s="143"/>
      <c r="BK1055" s="143"/>
      <c r="BL1055" s="143"/>
      <c r="BM1055" s="143"/>
      <c r="BN1055" s="143"/>
      <c r="BO1055" s="143"/>
      <c r="BP1055" s="143"/>
      <c r="BQ1055" s="143"/>
      <c r="BR1055" s="143"/>
      <c r="BS1055" s="143"/>
      <c r="BT1055" s="143"/>
      <c r="BU1055" s="135">
        <f>VLOOKUP(D1055,EXPLORACION!$A$2:$P$529,15,FALSE)</f>
        <v>4959581.7295000004</v>
      </c>
      <c r="BV1055" s="135">
        <f>VLOOKUP(D1055,EXPLORACION!$A$2:$P$529,16,FALSE)</f>
        <v>2170742.4753999999</v>
      </c>
    </row>
    <row r="1056" spans="1:74" hidden="1">
      <c r="A1056" s="130" t="str">
        <f t="shared" ref="A1056:A1064" si="245">CONCATENATE(F1056,G1056,I1056,H1056,"E",J1056,"M",O1056)</f>
        <v>LHL29P1E2M1.525</v>
      </c>
      <c r="B1056" s="130" t="str">
        <f t="shared" ref="B1056:B1064" si="246">CONCATENATE(F1056,G1056,I1056,H1056,"E",M1055)</f>
        <v>LHL29P1E0.7</v>
      </c>
      <c r="C1056" s="130" t="str">
        <f t="shared" ref="C1056:C1064" si="247">CONCATENATE(F1056,G1056,I1056,H1056,"M",O1056)</f>
        <v>LHL29P1M1.525</v>
      </c>
      <c r="D1056" s="130" t="str">
        <f t="shared" ref="D1056:D1064" si="248">CONCATENATE(F1056,G1056,I1056,H1056)</f>
        <v>LHL29P1</v>
      </c>
      <c r="E1056" s="130" t="str">
        <f t="shared" ref="E1056:E1064" si="249">CONCATENATE(F1056,G1056)</f>
        <v>LHL29</v>
      </c>
      <c r="F1056" s="111" t="s">
        <v>844</v>
      </c>
      <c r="G1056" s="171">
        <v>29</v>
      </c>
      <c r="H1056" s="109">
        <v>1</v>
      </c>
      <c r="I1056" s="171" t="s">
        <v>8</v>
      </c>
      <c r="J1056" s="109">
        <f>J1055+1</f>
        <v>2</v>
      </c>
      <c r="K1056" s="109">
        <f>K1055+1</f>
        <v>2</v>
      </c>
      <c r="M1056" s="137">
        <f t="shared" ref="M1056:M1064" si="250">N1055</f>
        <v>1</v>
      </c>
      <c r="N1056" s="133">
        <v>2.0499999999999998</v>
      </c>
      <c r="O1056" s="137">
        <f t="shared" ref="O1056:O1085" si="251">AVERAGE(M1056:N1056)</f>
        <v>1.5249999999999999</v>
      </c>
      <c r="P1056" s="109" t="s">
        <v>286</v>
      </c>
      <c r="Q1056" s="237">
        <v>13.7</v>
      </c>
      <c r="R1056" s="111">
        <v>30.6</v>
      </c>
      <c r="S1056" s="111">
        <v>15.2</v>
      </c>
      <c r="T1056" s="111">
        <v>15.4</v>
      </c>
      <c r="U1056" s="188"/>
      <c r="AO1056" s="143">
        <v>41</v>
      </c>
      <c r="AP1056" s="194"/>
      <c r="AQ1056" s="188"/>
      <c r="AR1056" s="188"/>
      <c r="AS1056" s="143"/>
      <c r="AT1056" s="143"/>
      <c r="AU1056" s="143"/>
      <c r="AV1056" s="143"/>
      <c r="AW1056" s="188"/>
      <c r="AX1056" s="278"/>
      <c r="AY1056" s="194"/>
      <c r="AZ1056" s="143"/>
      <c r="BA1056" s="143"/>
      <c r="BB1056" s="143"/>
      <c r="BC1056" s="143"/>
      <c r="BD1056" s="143"/>
      <c r="BE1056" s="194"/>
      <c r="BF1056" s="143"/>
      <c r="BG1056" s="143"/>
      <c r="BH1056" s="143"/>
      <c r="BI1056" s="111"/>
      <c r="BJ1056" s="143"/>
      <c r="BK1056" s="143"/>
      <c r="BL1056" s="143"/>
      <c r="BM1056" s="143"/>
      <c r="BN1056" s="143"/>
      <c r="BO1056" s="143"/>
      <c r="BP1056" s="143"/>
      <c r="BQ1056" s="143"/>
      <c r="BR1056" s="143"/>
      <c r="BS1056" s="143"/>
      <c r="BT1056" s="143"/>
      <c r="BU1056" s="135">
        <f>VLOOKUP(D1056,EXPLORACION!$A$2:$P$529,15,FALSE)</f>
        <v>4959581.7295000004</v>
      </c>
      <c r="BV1056" s="135">
        <f>VLOOKUP(D1056,EXPLORACION!$A$2:$P$529,16,FALSE)</f>
        <v>2170742.4753999999</v>
      </c>
    </row>
    <row r="1057" spans="1:74" hidden="1">
      <c r="A1057" s="130" t="str">
        <f t="shared" si="245"/>
        <v>LHL29P1E3M3.025</v>
      </c>
      <c r="B1057" s="130" t="str">
        <f t="shared" si="246"/>
        <v>LHL29P1E1</v>
      </c>
      <c r="C1057" s="130" t="str">
        <f t="shared" si="247"/>
        <v>LHL29P1M3.025</v>
      </c>
      <c r="D1057" s="130" t="str">
        <f t="shared" si="248"/>
        <v>LHL29P1</v>
      </c>
      <c r="E1057" s="130" t="str">
        <f t="shared" si="249"/>
        <v>LHL29</v>
      </c>
      <c r="F1057" s="111" t="s">
        <v>844</v>
      </c>
      <c r="G1057" s="171">
        <v>29</v>
      </c>
      <c r="H1057" s="109">
        <v>1</v>
      </c>
      <c r="I1057" s="171" t="s">
        <v>8</v>
      </c>
      <c r="J1057" s="109">
        <f t="shared" ref="J1057:K1064" si="252">J1056+1</f>
        <v>3</v>
      </c>
      <c r="K1057" s="109">
        <f t="shared" si="252"/>
        <v>3</v>
      </c>
      <c r="M1057" s="137">
        <f t="shared" si="250"/>
        <v>2.0499999999999998</v>
      </c>
      <c r="N1057" s="133">
        <v>4</v>
      </c>
      <c r="O1057" s="137">
        <f t="shared" si="251"/>
        <v>3.0249999999999999</v>
      </c>
      <c r="P1057" s="109" t="s">
        <v>1533</v>
      </c>
      <c r="R1057" s="111"/>
      <c r="S1057" s="111"/>
      <c r="T1057" s="111"/>
      <c r="U1057" s="188"/>
      <c r="AP1057" s="194"/>
      <c r="AQ1057" s="188"/>
      <c r="AR1057" s="188"/>
      <c r="AS1057" s="143"/>
      <c r="AT1057" s="143"/>
      <c r="AU1057" s="143"/>
      <c r="AV1057" s="143"/>
      <c r="AW1057" s="188"/>
      <c r="AX1057" s="278"/>
      <c r="AY1057" s="194"/>
      <c r="AZ1057" s="143"/>
      <c r="BA1057" s="143"/>
      <c r="BB1057" s="143"/>
      <c r="BC1057" s="143"/>
      <c r="BD1057" s="143"/>
      <c r="BE1057" s="194"/>
      <c r="BF1057" s="143"/>
      <c r="BG1057" s="143"/>
      <c r="BH1057" s="143"/>
      <c r="BI1057" s="111"/>
      <c r="BJ1057" s="143"/>
      <c r="BK1057" s="143"/>
      <c r="BL1057" s="143"/>
      <c r="BM1057" s="143"/>
      <c r="BN1057" s="143"/>
      <c r="BO1057" s="143"/>
      <c r="BP1057" s="143"/>
      <c r="BQ1057" s="143"/>
      <c r="BR1057" s="143"/>
      <c r="BS1057" s="143"/>
      <c r="BT1057" s="143"/>
      <c r="BU1057" s="135">
        <f>VLOOKUP(D1057,EXPLORACION!$A$2:$P$529,15,FALSE)</f>
        <v>4959581.7295000004</v>
      </c>
      <c r="BV1057" s="135">
        <f>VLOOKUP(D1057,EXPLORACION!$A$2:$P$529,16,FALSE)</f>
        <v>2170742.4753999999</v>
      </c>
    </row>
    <row r="1058" spans="1:74" hidden="1">
      <c r="A1058" s="130" t="str">
        <f t="shared" si="245"/>
        <v>LHL29P1E3M4.5</v>
      </c>
      <c r="B1058" s="130" t="str">
        <f t="shared" si="246"/>
        <v>LHL29P1E2.05</v>
      </c>
      <c r="C1058" s="130" t="str">
        <f t="shared" si="247"/>
        <v>LHL29P1M4.5</v>
      </c>
      <c r="D1058" s="130" t="str">
        <f t="shared" si="248"/>
        <v>LHL29P1</v>
      </c>
      <c r="E1058" s="130" t="str">
        <f t="shared" si="249"/>
        <v>LHL29</v>
      </c>
      <c r="F1058" s="111" t="s">
        <v>844</v>
      </c>
      <c r="G1058" s="171">
        <v>29</v>
      </c>
      <c r="H1058" s="109">
        <v>1</v>
      </c>
      <c r="I1058" s="171" t="s">
        <v>8</v>
      </c>
      <c r="J1058" s="109">
        <v>3</v>
      </c>
      <c r="K1058" s="109">
        <f t="shared" si="252"/>
        <v>4</v>
      </c>
      <c r="M1058" s="137">
        <f t="shared" si="250"/>
        <v>4</v>
      </c>
      <c r="N1058" s="133">
        <v>5</v>
      </c>
      <c r="O1058" s="137">
        <f t="shared" si="251"/>
        <v>4.5</v>
      </c>
      <c r="P1058" s="109" t="s">
        <v>1533</v>
      </c>
      <c r="R1058" s="111"/>
      <c r="S1058" s="111"/>
      <c r="T1058" s="111"/>
      <c r="U1058" s="188"/>
      <c r="AP1058" s="194"/>
      <c r="AQ1058" s="188"/>
      <c r="AR1058" s="188"/>
      <c r="AS1058" s="143"/>
      <c r="AT1058" s="143"/>
      <c r="AU1058" s="143"/>
      <c r="AV1058" s="143"/>
      <c r="AW1058" s="188"/>
      <c r="AX1058" s="278"/>
      <c r="AY1058" s="194"/>
      <c r="AZ1058" s="143"/>
      <c r="BA1058" s="143"/>
      <c r="BB1058" s="143"/>
      <c r="BC1058" s="143"/>
      <c r="BD1058" s="143"/>
      <c r="BE1058" s="194"/>
      <c r="BF1058" s="143"/>
      <c r="BG1058" s="143"/>
      <c r="BH1058" s="143"/>
      <c r="BI1058" s="111"/>
      <c r="BJ1058" s="143"/>
      <c r="BK1058" s="143"/>
      <c r="BL1058" s="143"/>
      <c r="BM1058" s="143"/>
      <c r="BN1058" s="143"/>
      <c r="BO1058" s="143"/>
      <c r="BP1058" s="143"/>
      <c r="BQ1058" s="143"/>
      <c r="BR1058" s="143"/>
      <c r="BS1058" s="143"/>
      <c r="BT1058" s="143"/>
      <c r="BU1058" s="135">
        <f>VLOOKUP(D1058,EXPLORACION!$A$2:$P$529,15,FALSE)</f>
        <v>4959581.7295000004</v>
      </c>
      <c r="BV1058" s="135">
        <f>VLOOKUP(D1058,EXPLORACION!$A$2:$P$529,16,FALSE)</f>
        <v>2170742.4753999999</v>
      </c>
    </row>
    <row r="1059" spans="1:74" hidden="1">
      <c r="A1059" s="130" t="str">
        <f t="shared" si="245"/>
        <v>LHL29P1E3M6</v>
      </c>
      <c r="B1059" s="130" t="str">
        <f t="shared" si="246"/>
        <v>LHL29P1E4</v>
      </c>
      <c r="C1059" s="130" t="str">
        <f t="shared" si="247"/>
        <v>LHL29P1M6</v>
      </c>
      <c r="D1059" s="130" t="str">
        <f t="shared" si="248"/>
        <v>LHL29P1</v>
      </c>
      <c r="E1059" s="130" t="str">
        <f t="shared" si="249"/>
        <v>LHL29</v>
      </c>
      <c r="F1059" s="111" t="s">
        <v>844</v>
      </c>
      <c r="G1059" s="171">
        <v>29</v>
      </c>
      <c r="H1059" s="109">
        <v>1</v>
      </c>
      <c r="I1059" s="171" t="s">
        <v>8</v>
      </c>
      <c r="J1059" s="109">
        <v>3</v>
      </c>
      <c r="K1059" s="109">
        <f t="shared" si="252"/>
        <v>5</v>
      </c>
      <c r="M1059" s="137">
        <f t="shared" si="250"/>
        <v>5</v>
      </c>
      <c r="N1059" s="133">
        <v>7</v>
      </c>
      <c r="O1059" s="137">
        <f t="shared" si="251"/>
        <v>6</v>
      </c>
      <c r="P1059" s="109" t="s">
        <v>1533</v>
      </c>
      <c r="R1059" s="111"/>
      <c r="S1059" s="111"/>
      <c r="T1059" s="111"/>
      <c r="U1059" s="188"/>
      <c r="AP1059" s="194"/>
      <c r="AQ1059" s="188"/>
      <c r="AR1059" s="188"/>
      <c r="AS1059" s="143"/>
      <c r="AT1059" s="143"/>
      <c r="AU1059" s="143"/>
      <c r="AV1059" s="143"/>
      <c r="AW1059" s="188"/>
      <c r="AX1059" s="278"/>
      <c r="AY1059" s="194"/>
      <c r="AZ1059" s="143"/>
      <c r="BA1059" s="143"/>
      <c r="BB1059" s="143"/>
      <c r="BC1059" s="143"/>
      <c r="BD1059" s="143"/>
      <c r="BE1059" s="194"/>
      <c r="BF1059" s="143"/>
      <c r="BG1059" s="143"/>
      <c r="BH1059" s="143"/>
      <c r="BI1059" s="111"/>
      <c r="BJ1059" s="143"/>
      <c r="BK1059" s="143"/>
      <c r="BL1059" s="143"/>
      <c r="BM1059" s="143"/>
      <c r="BN1059" s="143"/>
      <c r="BO1059" s="143"/>
      <c r="BP1059" s="143"/>
      <c r="BQ1059" s="143"/>
      <c r="BR1059" s="143"/>
      <c r="BS1059" s="143"/>
      <c r="BT1059" s="143"/>
      <c r="BU1059" s="135">
        <f>VLOOKUP(D1059,EXPLORACION!$A$2:$P$529,15,FALSE)</f>
        <v>4959581.7295000004</v>
      </c>
      <c r="BV1059" s="135">
        <f>VLOOKUP(D1059,EXPLORACION!$A$2:$P$529,16,FALSE)</f>
        <v>2170742.4753999999</v>
      </c>
    </row>
    <row r="1060" spans="1:74" hidden="1">
      <c r="A1060" s="130" t="str">
        <f t="shared" si="245"/>
        <v>LHL29P1E3M7.75</v>
      </c>
      <c r="B1060" s="130" t="str">
        <f t="shared" si="246"/>
        <v>LHL29P1E5</v>
      </c>
      <c r="C1060" s="130" t="str">
        <f t="shared" si="247"/>
        <v>LHL29P1M7.75</v>
      </c>
      <c r="D1060" s="130" t="str">
        <f t="shared" si="248"/>
        <v>LHL29P1</v>
      </c>
      <c r="E1060" s="130" t="str">
        <f t="shared" si="249"/>
        <v>LHL29</v>
      </c>
      <c r="F1060" s="111" t="s">
        <v>844</v>
      </c>
      <c r="G1060" s="171">
        <v>29</v>
      </c>
      <c r="H1060" s="109">
        <v>1</v>
      </c>
      <c r="I1060" s="171" t="s">
        <v>8</v>
      </c>
      <c r="J1060" s="109">
        <v>3</v>
      </c>
      <c r="K1060" s="109">
        <f t="shared" si="252"/>
        <v>6</v>
      </c>
      <c r="M1060" s="137">
        <f t="shared" si="250"/>
        <v>7</v>
      </c>
      <c r="N1060" s="133">
        <v>8.5</v>
      </c>
      <c r="O1060" s="137">
        <f t="shared" si="251"/>
        <v>7.75</v>
      </c>
      <c r="P1060" s="109" t="s">
        <v>1533</v>
      </c>
      <c r="R1060" s="111"/>
      <c r="S1060" s="111"/>
      <c r="T1060" s="111"/>
      <c r="U1060" s="188">
        <v>2.2200000000000002</v>
      </c>
      <c r="AP1060" s="194"/>
      <c r="AQ1060" s="188"/>
      <c r="AR1060" s="188"/>
      <c r="AS1060" s="143"/>
      <c r="AT1060" s="143"/>
      <c r="AU1060" s="143"/>
      <c r="AV1060" s="143"/>
      <c r="AW1060" s="188">
        <v>326.10000000000002</v>
      </c>
      <c r="AX1060" s="278"/>
      <c r="AY1060" s="194"/>
      <c r="AZ1060" s="143"/>
      <c r="BA1060" s="143"/>
      <c r="BB1060" s="143"/>
      <c r="BC1060" s="143"/>
      <c r="BD1060" s="143"/>
      <c r="BE1060" s="194"/>
      <c r="BF1060" s="143"/>
      <c r="BG1060" s="143"/>
      <c r="BH1060" s="143"/>
      <c r="BI1060" s="111"/>
      <c r="BJ1060" s="143"/>
      <c r="BK1060" s="143"/>
      <c r="BL1060" s="143"/>
      <c r="BM1060" s="143"/>
      <c r="BN1060" s="143"/>
      <c r="BO1060" s="143"/>
      <c r="BP1060" s="143"/>
      <c r="BQ1060" s="143"/>
      <c r="BR1060" s="143"/>
      <c r="BS1060" s="143"/>
      <c r="BT1060" s="143"/>
      <c r="BU1060" s="135">
        <f>VLOOKUP(D1060,EXPLORACION!$A$2:$P$529,15,FALSE)</f>
        <v>4959581.7295000004</v>
      </c>
      <c r="BV1060" s="135">
        <f>VLOOKUP(D1060,EXPLORACION!$A$2:$P$529,16,FALSE)</f>
        <v>2170742.4753999999</v>
      </c>
    </row>
    <row r="1061" spans="1:74" hidden="1">
      <c r="A1061" s="130" t="str">
        <f t="shared" si="245"/>
        <v>LHL29P1E3M9.5</v>
      </c>
      <c r="B1061" s="130" t="str">
        <f t="shared" si="246"/>
        <v>LHL29P1E7</v>
      </c>
      <c r="C1061" s="130" t="str">
        <f t="shared" si="247"/>
        <v>LHL29P1M9.5</v>
      </c>
      <c r="D1061" s="130" t="str">
        <f t="shared" si="248"/>
        <v>LHL29P1</v>
      </c>
      <c r="E1061" s="130" t="str">
        <f t="shared" si="249"/>
        <v>LHL29</v>
      </c>
      <c r="F1061" s="111" t="s">
        <v>844</v>
      </c>
      <c r="G1061" s="171">
        <v>29</v>
      </c>
      <c r="H1061" s="109">
        <v>1</v>
      </c>
      <c r="I1061" s="171" t="s">
        <v>8</v>
      </c>
      <c r="J1061" s="109">
        <v>3</v>
      </c>
      <c r="K1061" s="109">
        <f t="shared" si="252"/>
        <v>7</v>
      </c>
      <c r="M1061" s="137">
        <f t="shared" si="250"/>
        <v>8.5</v>
      </c>
      <c r="N1061" s="133">
        <v>10.5</v>
      </c>
      <c r="O1061" s="137">
        <f t="shared" si="251"/>
        <v>9.5</v>
      </c>
      <c r="P1061" s="109" t="s">
        <v>1533</v>
      </c>
      <c r="R1061" s="111"/>
      <c r="S1061" s="111"/>
      <c r="T1061" s="111"/>
      <c r="U1061" s="188"/>
      <c r="AP1061" s="194"/>
      <c r="AQ1061" s="188"/>
      <c r="AR1061" s="188"/>
      <c r="AS1061" s="143"/>
      <c r="AT1061" s="143"/>
      <c r="AU1061" s="143"/>
      <c r="AV1061" s="143"/>
      <c r="AW1061" s="188"/>
      <c r="AX1061" s="278"/>
      <c r="AY1061" s="194"/>
      <c r="AZ1061" s="143"/>
      <c r="BA1061" s="143"/>
      <c r="BB1061" s="143"/>
      <c r="BC1061" s="143"/>
      <c r="BD1061" s="143"/>
      <c r="BE1061" s="194"/>
      <c r="BF1061" s="143"/>
      <c r="BG1061" s="143"/>
      <c r="BH1061" s="143"/>
      <c r="BI1061" s="111"/>
      <c r="BJ1061" s="143"/>
      <c r="BK1061" s="143"/>
      <c r="BL1061" s="143"/>
      <c r="BM1061" s="143"/>
      <c r="BN1061" s="143"/>
      <c r="BO1061" s="143"/>
      <c r="BP1061" s="143"/>
      <c r="BQ1061" s="143"/>
      <c r="BR1061" s="143"/>
      <c r="BS1061" s="143"/>
      <c r="BT1061" s="143"/>
      <c r="BU1061" s="135">
        <f>VLOOKUP(D1061,EXPLORACION!$A$2:$P$529,15,FALSE)</f>
        <v>4959581.7295000004</v>
      </c>
      <c r="BV1061" s="135">
        <f>VLOOKUP(D1061,EXPLORACION!$A$2:$P$529,16,FALSE)</f>
        <v>2170742.4753999999</v>
      </c>
    </row>
    <row r="1062" spans="1:74" hidden="1">
      <c r="A1062" s="130" t="str">
        <f t="shared" si="245"/>
        <v>LHL29P1E3M11.5</v>
      </c>
      <c r="B1062" s="130" t="str">
        <f t="shared" si="246"/>
        <v>LHL29P1E8.5</v>
      </c>
      <c r="C1062" s="130" t="str">
        <f t="shared" si="247"/>
        <v>LHL29P1M11.5</v>
      </c>
      <c r="D1062" s="130" t="str">
        <f t="shared" si="248"/>
        <v>LHL29P1</v>
      </c>
      <c r="E1062" s="130" t="str">
        <f t="shared" si="249"/>
        <v>LHL29</v>
      </c>
      <c r="F1062" s="111" t="s">
        <v>844</v>
      </c>
      <c r="G1062" s="171">
        <v>29</v>
      </c>
      <c r="H1062" s="109">
        <v>1</v>
      </c>
      <c r="I1062" s="171" t="s">
        <v>8</v>
      </c>
      <c r="J1062" s="109">
        <v>3</v>
      </c>
      <c r="K1062" s="109">
        <f t="shared" si="252"/>
        <v>8</v>
      </c>
      <c r="M1062" s="137">
        <f t="shared" si="250"/>
        <v>10.5</v>
      </c>
      <c r="N1062" s="133">
        <v>12.5</v>
      </c>
      <c r="O1062" s="137">
        <f t="shared" si="251"/>
        <v>11.5</v>
      </c>
      <c r="P1062" s="109" t="s">
        <v>1533</v>
      </c>
      <c r="R1062" s="111"/>
      <c r="S1062" s="111"/>
      <c r="T1062" s="111"/>
      <c r="U1062" s="188"/>
      <c r="AP1062" s="194"/>
      <c r="AQ1062" s="188"/>
      <c r="AR1062" s="188"/>
      <c r="AS1062" s="143"/>
      <c r="AT1062" s="143"/>
      <c r="AU1062" s="143"/>
      <c r="AV1062" s="143"/>
      <c r="AW1062" s="188"/>
      <c r="AX1062" s="278"/>
      <c r="AY1062" s="194"/>
      <c r="AZ1062" s="143"/>
      <c r="BA1062" s="143"/>
      <c r="BB1062" s="143"/>
      <c r="BC1062" s="143"/>
      <c r="BD1062" s="143"/>
      <c r="BE1062" s="194"/>
      <c r="BF1062" s="143"/>
      <c r="BG1062" s="143"/>
      <c r="BH1062" s="143"/>
      <c r="BI1062" s="111"/>
      <c r="BJ1062" s="143"/>
      <c r="BK1062" s="143"/>
      <c r="BL1062" s="143"/>
      <c r="BM1062" s="143"/>
      <c r="BN1062" s="143"/>
      <c r="BO1062" s="143"/>
      <c r="BP1062" s="143"/>
      <c r="BQ1062" s="143"/>
      <c r="BR1062" s="143"/>
      <c r="BS1062" s="143"/>
      <c r="BT1062" s="143"/>
      <c r="BU1062" s="135">
        <f>VLOOKUP(D1062,EXPLORACION!$A$2:$P$529,15,FALSE)</f>
        <v>4959581.7295000004</v>
      </c>
      <c r="BV1062" s="135">
        <f>VLOOKUP(D1062,EXPLORACION!$A$2:$P$529,16,FALSE)</f>
        <v>2170742.4753999999</v>
      </c>
    </row>
    <row r="1063" spans="1:74" hidden="1">
      <c r="A1063" s="130" t="str">
        <f t="shared" si="245"/>
        <v>LHL29P1E3M13.25</v>
      </c>
      <c r="B1063" s="130" t="str">
        <f t="shared" si="246"/>
        <v>LHL29P1E10.5</v>
      </c>
      <c r="C1063" s="130" t="str">
        <f t="shared" si="247"/>
        <v>LHL29P1M13.25</v>
      </c>
      <c r="D1063" s="130" t="str">
        <f t="shared" si="248"/>
        <v>LHL29P1</v>
      </c>
      <c r="E1063" s="130" t="str">
        <f t="shared" si="249"/>
        <v>LHL29</v>
      </c>
      <c r="F1063" s="111" t="s">
        <v>844</v>
      </c>
      <c r="G1063" s="171">
        <v>29</v>
      </c>
      <c r="H1063" s="109">
        <v>1</v>
      </c>
      <c r="I1063" s="171" t="s">
        <v>8</v>
      </c>
      <c r="J1063" s="109">
        <v>3</v>
      </c>
      <c r="K1063" s="109">
        <f t="shared" si="252"/>
        <v>9</v>
      </c>
      <c r="M1063" s="137">
        <f t="shared" si="250"/>
        <v>12.5</v>
      </c>
      <c r="N1063" s="133">
        <v>14</v>
      </c>
      <c r="O1063" s="137">
        <f t="shared" si="251"/>
        <v>13.25</v>
      </c>
      <c r="P1063" s="109" t="s">
        <v>1533</v>
      </c>
      <c r="R1063" s="111"/>
      <c r="S1063" s="111"/>
      <c r="T1063" s="111"/>
      <c r="U1063" s="188"/>
      <c r="AP1063" s="194"/>
      <c r="AQ1063" s="188"/>
      <c r="AR1063" s="188"/>
      <c r="AS1063" s="143"/>
      <c r="AT1063" s="143"/>
      <c r="AU1063" s="143"/>
      <c r="AV1063" s="143"/>
      <c r="AW1063" s="188"/>
      <c r="AX1063" s="278"/>
      <c r="AY1063" s="194"/>
      <c r="AZ1063" s="143"/>
      <c r="BA1063" s="143"/>
      <c r="BB1063" s="143"/>
      <c r="BC1063" s="143"/>
      <c r="BD1063" s="143"/>
      <c r="BE1063" s="194"/>
      <c r="BF1063" s="143"/>
      <c r="BG1063" s="143"/>
      <c r="BH1063" s="143"/>
      <c r="BI1063" s="111"/>
      <c r="BJ1063" s="143"/>
      <c r="BK1063" s="143"/>
      <c r="BL1063" s="143"/>
      <c r="BM1063" s="143"/>
      <c r="BN1063" s="143"/>
      <c r="BO1063" s="143"/>
      <c r="BP1063" s="143"/>
      <c r="BQ1063" s="143"/>
      <c r="BR1063" s="143"/>
      <c r="BS1063" s="143"/>
      <c r="BT1063" s="143"/>
      <c r="BU1063" s="135">
        <f>VLOOKUP(D1063,EXPLORACION!$A$2:$P$529,15,FALSE)</f>
        <v>4959581.7295000004</v>
      </c>
      <c r="BV1063" s="135">
        <f>VLOOKUP(D1063,EXPLORACION!$A$2:$P$529,16,FALSE)</f>
        <v>2170742.4753999999</v>
      </c>
    </row>
    <row r="1064" spans="1:74" hidden="1">
      <c r="A1064" s="130" t="str">
        <f t="shared" si="245"/>
        <v>LHL29P1E4M14.5</v>
      </c>
      <c r="B1064" s="130" t="str">
        <f t="shared" si="246"/>
        <v>LHL29P1E12.5</v>
      </c>
      <c r="C1064" s="130" t="str">
        <f t="shared" si="247"/>
        <v>LHL29P1M14.5</v>
      </c>
      <c r="D1064" s="130" t="str">
        <f t="shared" si="248"/>
        <v>LHL29P1</v>
      </c>
      <c r="E1064" s="130" t="str">
        <f t="shared" si="249"/>
        <v>LHL29</v>
      </c>
      <c r="F1064" s="111" t="s">
        <v>844</v>
      </c>
      <c r="G1064" s="171">
        <v>29</v>
      </c>
      <c r="H1064" s="109">
        <v>1</v>
      </c>
      <c r="I1064" s="171" t="s">
        <v>8</v>
      </c>
      <c r="J1064" s="109">
        <f t="shared" si="252"/>
        <v>4</v>
      </c>
      <c r="K1064" s="109">
        <f t="shared" si="252"/>
        <v>10</v>
      </c>
      <c r="M1064" s="137">
        <f t="shared" si="250"/>
        <v>14</v>
      </c>
      <c r="N1064" s="133">
        <v>15</v>
      </c>
      <c r="O1064" s="137">
        <f t="shared" si="251"/>
        <v>14.5</v>
      </c>
      <c r="P1064" s="109" t="s">
        <v>284</v>
      </c>
      <c r="Q1064" s="237">
        <v>20.03</v>
      </c>
      <c r="R1064" s="111">
        <v>44.1</v>
      </c>
      <c r="S1064" s="111">
        <v>20.8</v>
      </c>
      <c r="T1064" s="111">
        <v>23.3</v>
      </c>
      <c r="U1064" s="188"/>
      <c r="AO1064" s="143">
        <v>77</v>
      </c>
      <c r="AP1064" s="194"/>
      <c r="AQ1064" s="188"/>
      <c r="AR1064" s="188"/>
      <c r="AS1064" s="143"/>
      <c r="AT1064" s="143"/>
      <c r="AU1064" s="143"/>
      <c r="AV1064" s="143"/>
      <c r="AW1064" s="188"/>
      <c r="AX1064" s="278"/>
      <c r="AY1064" s="194"/>
      <c r="AZ1064" s="143"/>
      <c r="BA1064" s="143"/>
      <c r="BB1064" s="143"/>
      <c r="BC1064" s="143"/>
      <c r="BD1064" s="143"/>
      <c r="BE1064" s="194"/>
      <c r="BF1064" s="143"/>
      <c r="BG1064" s="143"/>
      <c r="BH1064" s="143"/>
      <c r="BI1064" s="111"/>
      <c r="BJ1064" s="143"/>
      <c r="BK1064" s="143"/>
      <c r="BL1064" s="143"/>
      <c r="BM1064" s="143"/>
      <c r="BN1064" s="143"/>
      <c r="BO1064" s="143"/>
      <c r="BP1064" s="143"/>
      <c r="BQ1064" s="143"/>
      <c r="BR1064" s="143"/>
      <c r="BS1064" s="143"/>
      <c r="BT1064" s="143"/>
      <c r="BU1064" s="135">
        <f>VLOOKUP(D1064,EXPLORACION!$A$2:$P$529,15,FALSE)</f>
        <v>4959581.7295000004</v>
      </c>
      <c r="BV1064" s="135">
        <f>VLOOKUP(D1064,EXPLORACION!$A$2:$P$529,16,FALSE)</f>
        <v>2170742.4753999999</v>
      </c>
    </row>
    <row r="1065" spans="1:74" hidden="1">
      <c r="A1065" s="130" t="str">
        <f t="shared" ref="A1065:A1075" si="253">CONCATENATE(F1065,G1065,I1065,H1065,"E",J1065,"M",O1065)</f>
        <v>LHL29P3E1M0.85</v>
      </c>
      <c r="B1065" s="130" t="str">
        <f t="shared" ref="B1065:B1075" si="254">CONCATENATE(F1065,G1065,I1065,H1065,"E",M1064)</f>
        <v>LHL29P3E14</v>
      </c>
      <c r="C1065" s="130" t="str">
        <f t="shared" ref="C1065:C1075" si="255">CONCATENATE(F1065,G1065,I1065,H1065,"M",O1065)</f>
        <v>LHL29P3M0.85</v>
      </c>
      <c r="D1065" s="130" t="str">
        <f t="shared" ref="D1065:D1075" si="256">CONCATENATE(F1065,G1065,I1065,H1065)</f>
        <v>LHL29P3</v>
      </c>
      <c r="E1065" s="130" t="str">
        <f t="shared" ref="E1065:E1075" si="257">CONCATENATE(F1065,G1065)</f>
        <v>LHL29</v>
      </c>
      <c r="F1065" s="111" t="s">
        <v>844</v>
      </c>
      <c r="G1065" s="171">
        <v>29</v>
      </c>
      <c r="H1065" s="109">
        <v>3</v>
      </c>
      <c r="I1065" s="171" t="s">
        <v>8</v>
      </c>
      <c r="J1065" s="109">
        <v>1</v>
      </c>
      <c r="K1065" s="109">
        <v>1</v>
      </c>
      <c r="M1065" s="137">
        <v>0.8</v>
      </c>
      <c r="N1065" s="133">
        <v>0.9</v>
      </c>
      <c r="O1065" s="137">
        <f t="shared" si="251"/>
        <v>0.85000000000000009</v>
      </c>
      <c r="P1065" s="109" t="s">
        <v>284</v>
      </c>
      <c r="Q1065" s="237">
        <v>10.9</v>
      </c>
      <c r="R1065" s="111">
        <v>30</v>
      </c>
      <c r="S1065" s="111">
        <v>13</v>
      </c>
      <c r="T1065" s="111">
        <v>16.7</v>
      </c>
      <c r="U1065" s="188">
        <v>2.14</v>
      </c>
      <c r="V1065" s="194">
        <v>1.9</v>
      </c>
      <c r="AO1065" s="143">
        <v>58</v>
      </c>
      <c r="AP1065" s="194"/>
      <c r="AQ1065" s="188"/>
      <c r="AR1065" s="188"/>
      <c r="AS1065" s="143"/>
      <c r="AT1065" s="143"/>
      <c r="AU1065" s="143"/>
      <c r="AV1065" s="143"/>
      <c r="AW1065" s="188">
        <v>11.84</v>
      </c>
      <c r="AX1065" s="278"/>
      <c r="AY1065" s="194"/>
      <c r="AZ1065" s="143"/>
      <c r="BA1065" s="143"/>
      <c r="BB1065" s="143"/>
      <c r="BC1065" s="143"/>
      <c r="BD1065" s="143"/>
      <c r="BE1065" s="194"/>
      <c r="BF1065" s="143"/>
      <c r="BG1065" s="143"/>
      <c r="BH1065" s="143"/>
      <c r="BI1065" s="111"/>
      <c r="BJ1065" s="143"/>
      <c r="BK1065" s="143"/>
      <c r="BL1065" s="143"/>
      <c r="BM1065" s="143"/>
      <c r="BN1065" s="143"/>
      <c r="BO1065" s="143"/>
      <c r="BP1065" s="143"/>
      <c r="BQ1065" s="143"/>
      <c r="BR1065" s="143"/>
      <c r="BS1065" s="143"/>
      <c r="BT1065" s="143"/>
      <c r="BU1065" s="135">
        <f>VLOOKUP(D1065,EXPLORACION!$A$2:$P$529,15,FALSE)</f>
        <v>4959581.7295000004</v>
      </c>
      <c r="BV1065" s="135">
        <f>VLOOKUP(D1065,EXPLORACION!$A$2:$P$529,16,FALSE)</f>
        <v>2170742.4753999999</v>
      </c>
    </row>
    <row r="1066" spans="1:74" hidden="1">
      <c r="A1066" s="130" t="str">
        <f t="shared" si="253"/>
        <v>LHL29P3E2M2.15</v>
      </c>
      <c r="B1066" s="130" t="str">
        <f t="shared" si="254"/>
        <v>LHL29P3E0.8</v>
      </c>
      <c r="C1066" s="130" t="str">
        <f t="shared" si="255"/>
        <v>LHL29P3M2.15</v>
      </c>
      <c r="D1066" s="130" t="str">
        <f t="shared" si="256"/>
        <v>LHL29P3</v>
      </c>
      <c r="E1066" s="130" t="str">
        <f t="shared" si="257"/>
        <v>LHL29</v>
      </c>
      <c r="F1066" s="111" t="s">
        <v>844</v>
      </c>
      <c r="G1066" s="171">
        <v>29</v>
      </c>
      <c r="H1066" s="109">
        <v>3</v>
      </c>
      <c r="I1066" s="171" t="s">
        <v>8</v>
      </c>
      <c r="J1066" s="109">
        <f>J1065+1</f>
        <v>2</v>
      </c>
      <c r="K1066" s="109">
        <f>K1065+1</f>
        <v>2</v>
      </c>
      <c r="M1066" s="137">
        <v>1.4</v>
      </c>
      <c r="N1066" s="133">
        <v>2.9</v>
      </c>
      <c r="O1066" s="137">
        <f t="shared" si="251"/>
        <v>2.15</v>
      </c>
      <c r="P1066" s="109" t="s">
        <v>1533</v>
      </c>
      <c r="R1066" s="111"/>
      <c r="S1066" s="111"/>
      <c r="T1066" s="111"/>
      <c r="U1066" s="188"/>
      <c r="AP1066" s="194"/>
      <c r="AQ1066" s="188"/>
      <c r="AR1066" s="188"/>
      <c r="AS1066" s="143"/>
      <c r="AT1066" s="143"/>
      <c r="AU1066" s="143"/>
      <c r="AV1066" s="143"/>
      <c r="AW1066" s="188"/>
      <c r="AX1066" s="278"/>
      <c r="AY1066" s="194"/>
      <c r="AZ1066" s="143"/>
      <c r="BA1066" s="143"/>
      <c r="BB1066" s="143"/>
      <c r="BC1066" s="143"/>
      <c r="BD1066" s="143"/>
      <c r="BE1066" s="194"/>
      <c r="BF1066" s="143"/>
      <c r="BG1066" s="143"/>
      <c r="BH1066" s="143"/>
      <c r="BI1066" s="111"/>
      <c r="BJ1066" s="143"/>
      <c r="BK1066" s="143"/>
      <c r="BL1066" s="143"/>
      <c r="BM1066" s="143"/>
      <c r="BN1066" s="143"/>
      <c r="BO1066" s="143"/>
      <c r="BP1066" s="143"/>
      <c r="BQ1066" s="143"/>
      <c r="BR1066" s="143"/>
      <c r="BS1066" s="143"/>
      <c r="BT1066" s="143"/>
      <c r="BU1066" s="135">
        <f>VLOOKUP(D1066,EXPLORACION!$A$2:$P$529,15,FALSE)</f>
        <v>4959581.7295000004</v>
      </c>
      <c r="BV1066" s="135">
        <f>VLOOKUP(D1066,EXPLORACION!$A$2:$P$529,16,FALSE)</f>
        <v>2170742.4753999999</v>
      </c>
    </row>
    <row r="1067" spans="1:74" hidden="1">
      <c r="A1067" s="130" t="str">
        <f t="shared" si="253"/>
        <v>LHL29P3E2M3.65</v>
      </c>
      <c r="B1067" s="130" t="str">
        <f t="shared" si="254"/>
        <v>LHL29P3E1.4</v>
      </c>
      <c r="C1067" s="130" t="str">
        <f t="shared" si="255"/>
        <v>LHL29P3M3.65</v>
      </c>
      <c r="D1067" s="130" t="str">
        <f t="shared" si="256"/>
        <v>LHL29P3</v>
      </c>
      <c r="E1067" s="130" t="str">
        <f t="shared" si="257"/>
        <v>LHL29</v>
      </c>
      <c r="F1067" s="111" t="s">
        <v>844</v>
      </c>
      <c r="G1067" s="171">
        <v>29</v>
      </c>
      <c r="H1067" s="109">
        <v>3</v>
      </c>
      <c r="I1067" s="171" t="s">
        <v>8</v>
      </c>
      <c r="J1067" s="109">
        <v>2</v>
      </c>
      <c r="K1067" s="109">
        <f t="shared" ref="J1067:K1074" si="258">K1066+1</f>
        <v>3</v>
      </c>
      <c r="M1067" s="137">
        <f t="shared" ref="M1067:M1072" si="259">N1066</f>
        <v>2.9</v>
      </c>
      <c r="N1067" s="133">
        <v>4.4000000000000004</v>
      </c>
      <c r="O1067" s="137">
        <f t="shared" si="251"/>
        <v>3.6500000000000004</v>
      </c>
      <c r="P1067" s="109" t="s">
        <v>1533</v>
      </c>
      <c r="R1067" s="111"/>
      <c r="S1067" s="111"/>
      <c r="T1067" s="111"/>
      <c r="U1067" s="188"/>
      <c r="AP1067" s="194"/>
      <c r="AQ1067" s="188"/>
      <c r="AR1067" s="188"/>
      <c r="AS1067" s="143"/>
      <c r="AT1067" s="143"/>
      <c r="AU1067" s="143"/>
      <c r="AV1067" s="143"/>
      <c r="AW1067" s="188"/>
      <c r="AX1067" s="278"/>
      <c r="AY1067" s="194"/>
      <c r="AZ1067" s="143"/>
      <c r="BA1067" s="143"/>
      <c r="BB1067" s="143"/>
      <c r="BC1067" s="143"/>
      <c r="BD1067" s="143"/>
      <c r="BE1067" s="194"/>
      <c r="BF1067" s="143"/>
      <c r="BG1067" s="143"/>
      <c r="BH1067" s="143"/>
      <c r="BI1067" s="111"/>
      <c r="BJ1067" s="143"/>
      <c r="BK1067" s="143"/>
      <c r="BL1067" s="143"/>
      <c r="BM1067" s="143"/>
      <c r="BN1067" s="143"/>
      <c r="BO1067" s="143"/>
      <c r="BP1067" s="143"/>
      <c r="BQ1067" s="143"/>
      <c r="BR1067" s="143"/>
      <c r="BS1067" s="143"/>
      <c r="BT1067" s="143"/>
      <c r="BU1067" s="135">
        <f>VLOOKUP(D1067,EXPLORACION!$A$2:$P$529,15,FALSE)</f>
        <v>4959581.7295000004</v>
      </c>
      <c r="BV1067" s="135">
        <f>VLOOKUP(D1067,EXPLORACION!$A$2:$P$529,16,FALSE)</f>
        <v>2170742.4753999999</v>
      </c>
    </row>
    <row r="1068" spans="1:74" hidden="1">
      <c r="A1068" s="130" t="str">
        <f t="shared" si="253"/>
        <v>LHL29P3E3M4.625</v>
      </c>
      <c r="B1068" s="130" t="str">
        <f t="shared" si="254"/>
        <v>LHL29P3E2.9</v>
      </c>
      <c r="C1068" s="130" t="str">
        <f t="shared" si="255"/>
        <v>LHL29P3M4.625</v>
      </c>
      <c r="D1068" s="130" t="str">
        <f t="shared" si="256"/>
        <v>LHL29P3</v>
      </c>
      <c r="E1068" s="130" t="str">
        <f t="shared" si="257"/>
        <v>LHL29</v>
      </c>
      <c r="F1068" s="111" t="s">
        <v>844</v>
      </c>
      <c r="G1068" s="171">
        <v>29</v>
      </c>
      <c r="H1068" s="109">
        <v>3</v>
      </c>
      <c r="I1068" s="171" t="s">
        <v>8</v>
      </c>
      <c r="J1068" s="109">
        <f t="shared" si="258"/>
        <v>3</v>
      </c>
      <c r="K1068" s="109">
        <f t="shared" si="258"/>
        <v>4</v>
      </c>
      <c r="M1068" s="137">
        <f t="shared" si="259"/>
        <v>4.4000000000000004</v>
      </c>
      <c r="N1068" s="133">
        <v>4.8499999999999996</v>
      </c>
      <c r="O1068" s="137">
        <f t="shared" si="251"/>
        <v>4.625</v>
      </c>
      <c r="P1068" s="109" t="s">
        <v>284</v>
      </c>
      <c r="R1068" s="111">
        <v>26.1</v>
      </c>
      <c r="S1068" s="111">
        <v>13.3</v>
      </c>
      <c r="T1068" s="111">
        <v>12.8</v>
      </c>
      <c r="U1068" s="188"/>
      <c r="AO1068" s="143">
        <v>57</v>
      </c>
      <c r="AP1068" s="194"/>
      <c r="AQ1068" s="188"/>
      <c r="AR1068" s="188"/>
      <c r="AS1068" s="143"/>
      <c r="AT1068" s="143"/>
      <c r="AU1068" s="143"/>
      <c r="AV1068" s="143"/>
      <c r="AW1068" s="188"/>
      <c r="AX1068" s="278"/>
      <c r="AY1068" s="194"/>
      <c r="AZ1068" s="143"/>
      <c r="BA1068" s="143"/>
      <c r="BB1068" s="143"/>
      <c r="BC1068" s="143"/>
      <c r="BD1068" s="143"/>
      <c r="BE1068" s="194"/>
      <c r="BF1068" s="143"/>
      <c r="BG1068" s="143"/>
      <c r="BH1068" s="143"/>
      <c r="BI1068" s="111"/>
      <c r="BJ1068" s="143"/>
      <c r="BK1068" s="143"/>
      <c r="BL1068" s="143"/>
      <c r="BM1068" s="143"/>
      <c r="BN1068" s="143"/>
      <c r="BO1068" s="143"/>
      <c r="BP1068" s="143"/>
      <c r="BQ1068" s="143"/>
      <c r="BR1068" s="143"/>
      <c r="BS1068" s="143"/>
      <c r="BT1068" s="143"/>
      <c r="BU1068" s="135">
        <f>VLOOKUP(D1068,EXPLORACION!$A$2:$P$529,15,FALSE)</f>
        <v>4959581.7295000004</v>
      </c>
      <c r="BV1068" s="135">
        <f>VLOOKUP(D1068,EXPLORACION!$A$2:$P$529,16,FALSE)</f>
        <v>2170742.4753999999</v>
      </c>
    </row>
    <row r="1069" spans="1:74" hidden="1">
      <c r="A1069" s="130" t="str">
        <f t="shared" si="253"/>
        <v>LHL29P3E4M5.45</v>
      </c>
      <c r="B1069" s="130" t="str">
        <f t="shared" si="254"/>
        <v>LHL29P3E4.4</v>
      </c>
      <c r="C1069" s="130" t="str">
        <f t="shared" si="255"/>
        <v>LHL29P3M5.45</v>
      </c>
      <c r="D1069" s="130" t="str">
        <f t="shared" si="256"/>
        <v>LHL29P3</v>
      </c>
      <c r="E1069" s="130" t="str">
        <f t="shared" si="257"/>
        <v>LHL29</v>
      </c>
      <c r="F1069" s="111" t="s">
        <v>844</v>
      </c>
      <c r="G1069" s="171">
        <v>29</v>
      </c>
      <c r="H1069" s="109">
        <v>3</v>
      </c>
      <c r="I1069" s="171" t="s">
        <v>8</v>
      </c>
      <c r="J1069" s="109">
        <f t="shared" si="258"/>
        <v>4</v>
      </c>
      <c r="K1069" s="109">
        <f t="shared" si="258"/>
        <v>5</v>
      </c>
      <c r="M1069" s="137">
        <f t="shared" si="259"/>
        <v>4.8499999999999996</v>
      </c>
      <c r="N1069" s="133">
        <v>6.05</v>
      </c>
      <c r="O1069" s="137">
        <f t="shared" si="251"/>
        <v>5.4499999999999993</v>
      </c>
      <c r="P1069" s="109" t="s">
        <v>286</v>
      </c>
      <c r="R1069" s="111">
        <v>29.9</v>
      </c>
      <c r="S1069" s="111">
        <v>15.9</v>
      </c>
      <c r="T1069" s="111">
        <v>14</v>
      </c>
      <c r="U1069" s="188"/>
      <c r="AO1069" s="143">
        <v>36</v>
      </c>
      <c r="AP1069" s="194"/>
      <c r="AQ1069" s="188"/>
      <c r="AR1069" s="188"/>
      <c r="AS1069" s="143"/>
      <c r="AT1069" s="143"/>
      <c r="AU1069" s="143"/>
      <c r="AV1069" s="143"/>
      <c r="AW1069" s="188"/>
      <c r="AX1069" s="278"/>
      <c r="AY1069" s="194"/>
      <c r="AZ1069" s="143"/>
      <c r="BA1069" s="143"/>
      <c r="BB1069" s="143"/>
      <c r="BC1069" s="143"/>
      <c r="BD1069" s="143"/>
      <c r="BE1069" s="194"/>
      <c r="BF1069" s="143"/>
      <c r="BG1069" s="143"/>
      <c r="BH1069" s="143"/>
      <c r="BI1069" s="111"/>
      <c r="BJ1069" s="143"/>
      <c r="BK1069" s="143"/>
      <c r="BL1069" s="143"/>
      <c r="BM1069" s="143"/>
      <c r="BN1069" s="143"/>
      <c r="BO1069" s="143"/>
      <c r="BP1069" s="143"/>
      <c r="BQ1069" s="143"/>
      <c r="BR1069" s="143"/>
      <c r="BS1069" s="143"/>
      <c r="BT1069" s="143"/>
      <c r="BU1069" s="135">
        <f>VLOOKUP(D1069,EXPLORACION!$A$2:$P$529,15,FALSE)</f>
        <v>4959581.7295000004</v>
      </c>
      <c r="BV1069" s="135">
        <f>VLOOKUP(D1069,EXPLORACION!$A$2:$P$529,16,FALSE)</f>
        <v>2170742.4753999999</v>
      </c>
    </row>
    <row r="1070" spans="1:74" hidden="1">
      <c r="A1070" s="130" t="str">
        <f t="shared" si="253"/>
        <v>LHL29P3E5M7.275</v>
      </c>
      <c r="B1070" s="130" t="str">
        <f t="shared" si="254"/>
        <v>LHL29P3E4.85</v>
      </c>
      <c r="C1070" s="130" t="str">
        <f t="shared" si="255"/>
        <v>LHL29P3M7.275</v>
      </c>
      <c r="D1070" s="130" t="str">
        <f t="shared" si="256"/>
        <v>LHL29P3</v>
      </c>
      <c r="E1070" s="130" t="str">
        <f t="shared" si="257"/>
        <v>LHL29</v>
      </c>
      <c r="F1070" s="111" t="s">
        <v>844</v>
      </c>
      <c r="G1070" s="171">
        <v>29</v>
      </c>
      <c r="H1070" s="109">
        <v>3</v>
      </c>
      <c r="I1070" s="171" t="s">
        <v>8</v>
      </c>
      <c r="J1070" s="109">
        <f t="shared" si="258"/>
        <v>5</v>
      </c>
      <c r="K1070" s="109">
        <f t="shared" si="258"/>
        <v>6</v>
      </c>
      <c r="M1070" s="137">
        <f t="shared" si="259"/>
        <v>6.05</v>
      </c>
      <c r="N1070" s="133">
        <v>8.5</v>
      </c>
      <c r="O1070" s="137">
        <f t="shared" si="251"/>
        <v>7.2750000000000004</v>
      </c>
      <c r="P1070" s="109" t="s">
        <v>1533</v>
      </c>
      <c r="R1070" s="111"/>
      <c r="S1070" s="111"/>
      <c r="T1070" s="111"/>
      <c r="U1070" s="188"/>
      <c r="AP1070" s="194"/>
      <c r="AQ1070" s="188"/>
      <c r="AR1070" s="188"/>
      <c r="AS1070" s="143"/>
      <c r="AT1070" s="143"/>
      <c r="AU1070" s="143"/>
      <c r="AV1070" s="143"/>
      <c r="AW1070" s="188"/>
      <c r="AX1070" s="278"/>
      <c r="AY1070" s="194"/>
      <c r="AZ1070" s="143"/>
      <c r="BA1070" s="143"/>
      <c r="BB1070" s="143"/>
      <c r="BC1070" s="143"/>
      <c r="BD1070" s="143"/>
      <c r="BE1070" s="194"/>
      <c r="BF1070" s="143"/>
      <c r="BG1070" s="143"/>
      <c r="BH1070" s="143"/>
      <c r="BI1070" s="111"/>
      <c r="BJ1070" s="143"/>
      <c r="BK1070" s="143"/>
      <c r="BL1070" s="143"/>
      <c r="BM1070" s="143"/>
      <c r="BN1070" s="143"/>
      <c r="BO1070" s="143"/>
      <c r="BP1070" s="143"/>
      <c r="BQ1070" s="143"/>
      <c r="BR1070" s="143"/>
      <c r="BS1070" s="143"/>
      <c r="BT1070" s="143"/>
      <c r="BU1070" s="135">
        <f>VLOOKUP(D1070,EXPLORACION!$A$2:$P$529,15,FALSE)</f>
        <v>4959581.7295000004</v>
      </c>
      <c r="BV1070" s="135">
        <f>VLOOKUP(D1070,EXPLORACION!$A$2:$P$529,16,FALSE)</f>
        <v>2170742.4753999999</v>
      </c>
    </row>
    <row r="1071" spans="1:74" hidden="1">
      <c r="A1071" s="130" t="str">
        <f t="shared" si="253"/>
        <v>LHL29P3E5M9.25</v>
      </c>
      <c r="B1071" s="130" t="str">
        <f t="shared" si="254"/>
        <v>LHL29P3E6.05</v>
      </c>
      <c r="C1071" s="130" t="str">
        <f t="shared" si="255"/>
        <v>LHL29P3M9.25</v>
      </c>
      <c r="D1071" s="130" t="str">
        <f t="shared" si="256"/>
        <v>LHL29P3</v>
      </c>
      <c r="E1071" s="130" t="str">
        <f t="shared" si="257"/>
        <v>LHL29</v>
      </c>
      <c r="F1071" s="111" t="s">
        <v>844</v>
      </c>
      <c r="G1071" s="171">
        <v>29</v>
      </c>
      <c r="H1071" s="109">
        <v>3</v>
      </c>
      <c r="I1071" s="171" t="s">
        <v>8</v>
      </c>
      <c r="J1071" s="109">
        <v>5</v>
      </c>
      <c r="K1071" s="109">
        <f t="shared" si="258"/>
        <v>7</v>
      </c>
      <c r="M1071" s="137">
        <f t="shared" si="259"/>
        <v>8.5</v>
      </c>
      <c r="N1071" s="133">
        <v>10</v>
      </c>
      <c r="O1071" s="137">
        <f t="shared" si="251"/>
        <v>9.25</v>
      </c>
      <c r="P1071" s="109" t="s">
        <v>1533</v>
      </c>
      <c r="R1071" s="111"/>
      <c r="S1071" s="111"/>
      <c r="T1071" s="111"/>
      <c r="U1071" s="188">
        <v>2.21</v>
      </c>
      <c r="AP1071" s="194"/>
      <c r="AQ1071" s="188"/>
      <c r="AR1071" s="188"/>
      <c r="AS1071" s="143"/>
      <c r="AT1071" s="143"/>
      <c r="AU1071" s="143"/>
      <c r="AV1071" s="143"/>
      <c r="AW1071" s="188">
        <v>482.2</v>
      </c>
      <c r="AX1071" s="278"/>
      <c r="AY1071" s="194"/>
      <c r="AZ1071" s="143"/>
      <c r="BA1071" s="143"/>
      <c r="BB1071" s="143"/>
      <c r="BC1071" s="143"/>
      <c r="BD1071" s="143"/>
      <c r="BE1071" s="194"/>
      <c r="BF1071" s="143"/>
      <c r="BG1071" s="143"/>
      <c r="BH1071" s="143"/>
      <c r="BI1071" s="111"/>
      <c r="BJ1071" s="143"/>
      <c r="BK1071" s="143"/>
      <c r="BL1071" s="143"/>
      <c r="BM1071" s="143"/>
      <c r="BN1071" s="143"/>
      <c r="BO1071" s="143"/>
      <c r="BP1071" s="143"/>
      <c r="BQ1071" s="143"/>
      <c r="BR1071" s="143"/>
      <c r="BS1071" s="143"/>
      <c r="BT1071" s="143"/>
      <c r="BU1071" s="135">
        <f>VLOOKUP(D1071,EXPLORACION!$A$2:$P$529,15,FALSE)</f>
        <v>4959581.7295000004</v>
      </c>
      <c r="BV1071" s="135">
        <f>VLOOKUP(D1071,EXPLORACION!$A$2:$P$529,16,FALSE)</f>
        <v>2170742.4753999999</v>
      </c>
    </row>
    <row r="1072" spans="1:74" hidden="1">
      <c r="A1072" s="130" t="str">
        <f t="shared" si="253"/>
        <v>LHL29P3E5M10.75</v>
      </c>
      <c r="B1072" s="130" t="str">
        <f t="shared" si="254"/>
        <v>LHL29P3E8.5</v>
      </c>
      <c r="C1072" s="130" t="str">
        <f t="shared" si="255"/>
        <v>LHL29P3M10.75</v>
      </c>
      <c r="D1072" s="130" t="str">
        <f t="shared" si="256"/>
        <v>LHL29P3</v>
      </c>
      <c r="E1072" s="130" t="str">
        <f t="shared" si="257"/>
        <v>LHL29</v>
      </c>
      <c r="F1072" s="111" t="s">
        <v>844</v>
      </c>
      <c r="G1072" s="171">
        <v>29</v>
      </c>
      <c r="H1072" s="109">
        <v>3</v>
      </c>
      <c r="I1072" s="171" t="s">
        <v>8</v>
      </c>
      <c r="J1072" s="109">
        <v>5</v>
      </c>
      <c r="K1072" s="109">
        <f t="shared" si="258"/>
        <v>8</v>
      </c>
      <c r="M1072" s="137">
        <f t="shared" si="259"/>
        <v>10</v>
      </c>
      <c r="N1072" s="133">
        <v>11.5</v>
      </c>
      <c r="O1072" s="137">
        <f t="shared" si="251"/>
        <v>10.75</v>
      </c>
      <c r="P1072" s="109" t="s">
        <v>1533</v>
      </c>
      <c r="R1072" s="111"/>
      <c r="S1072" s="111"/>
      <c r="T1072" s="111"/>
      <c r="U1072" s="188"/>
      <c r="AP1072" s="194"/>
      <c r="AQ1072" s="188"/>
      <c r="AR1072" s="188"/>
      <c r="AS1072" s="143"/>
      <c r="AT1072" s="143"/>
      <c r="AU1072" s="143"/>
      <c r="AV1072" s="143"/>
      <c r="AW1072" s="188"/>
      <c r="AX1072" s="278"/>
      <c r="AY1072" s="194"/>
      <c r="AZ1072" s="143"/>
      <c r="BA1072" s="143"/>
      <c r="BB1072" s="143"/>
      <c r="BC1072" s="143"/>
      <c r="BD1072" s="143"/>
      <c r="BE1072" s="194"/>
      <c r="BF1072" s="143"/>
      <c r="BG1072" s="143"/>
      <c r="BH1072" s="143"/>
      <c r="BI1072" s="111"/>
      <c r="BJ1072" s="143"/>
      <c r="BK1072" s="143"/>
      <c r="BL1072" s="143"/>
      <c r="BM1072" s="143"/>
      <c r="BN1072" s="143"/>
      <c r="BO1072" s="143"/>
      <c r="BP1072" s="143"/>
      <c r="BQ1072" s="143"/>
      <c r="BR1072" s="143"/>
      <c r="BS1072" s="143"/>
      <c r="BT1072" s="143"/>
      <c r="BU1072" s="135">
        <f>VLOOKUP(D1072,EXPLORACION!$A$2:$P$529,15,FALSE)</f>
        <v>4959581.7295000004</v>
      </c>
      <c r="BV1072" s="135">
        <f>VLOOKUP(D1072,EXPLORACION!$A$2:$P$529,16,FALSE)</f>
        <v>2170742.4753999999</v>
      </c>
    </row>
    <row r="1073" spans="1:74" hidden="1">
      <c r="A1073" s="130" t="str">
        <f t="shared" si="253"/>
        <v>LHL29P3E6M11.8</v>
      </c>
      <c r="B1073" s="130" t="str">
        <f t="shared" si="254"/>
        <v>LHL29P3E10</v>
      </c>
      <c r="C1073" s="130" t="str">
        <f t="shared" si="255"/>
        <v>LHL29P3M11.8</v>
      </c>
      <c r="D1073" s="130" t="str">
        <f t="shared" si="256"/>
        <v>LHL29P3</v>
      </c>
      <c r="E1073" s="130" t="str">
        <f t="shared" si="257"/>
        <v>LHL29</v>
      </c>
      <c r="F1073" s="111" t="s">
        <v>844</v>
      </c>
      <c r="G1073" s="171">
        <v>29</v>
      </c>
      <c r="H1073" s="109">
        <v>3</v>
      </c>
      <c r="I1073" s="171" t="s">
        <v>8</v>
      </c>
      <c r="J1073" s="109">
        <f t="shared" si="258"/>
        <v>6</v>
      </c>
      <c r="K1073" s="109">
        <f t="shared" si="258"/>
        <v>9</v>
      </c>
      <c r="M1073" s="137">
        <f>N1073</f>
        <v>11.8</v>
      </c>
      <c r="N1073" s="133">
        <v>11.8</v>
      </c>
      <c r="O1073" s="137">
        <f t="shared" si="251"/>
        <v>11.8</v>
      </c>
      <c r="P1073" s="109" t="s">
        <v>284</v>
      </c>
      <c r="Q1073" s="237">
        <v>19.600000000000001</v>
      </c>
      <c r="R1073" s="111">
        <v>39.299999999999997</v>
      </c>
      <c r="S1073" s="111">
        <v>24.1</v>
      </c>
      <c r="T1073" s="111">
        <v>15.1</v>
      </c>
      <c r="U1073" s="188">
        <v>2.13</v>
      </c>
      <c r="V1073" s="143">
        <v>1.8</v>
      </c>
      <c r="AO1073" s="143">
        <v>96</v>
      </c>
      <c r="AP1073" s="194"/>
      <c r="AQ1073" s="188"/>
      <c r="AR1073" s="188"/>
      <c r="AS1073" s="143"/>
      <c r="AT1073" s="143"/>
      <c r="AU1073" s="143"/>
      <c r="AV1073" s="143"/>
      <c r="AW1073" s="188">
        <v>4.6100000000000003</v>
      </c>
      <c r="AX1073" s="278"/>
      <c r="AY1073" s="194"/>
      <c r="AZ1073" s="143"/>
      <c r="BA1073" s="143"/>
      <c r="BB1073" s="143"/>
      <c r="BC1073" s="143"/>
      <c r="BD1073" s="143"/>
      <c r="BE1073" s="194"/>
      <c r="BF1073" s="143"/>
      <c r="BG1073" s="143"/>
      <c r="BH1073" s="143"/>
      <c r="BI1073" s="111"/>
      <c r="BJ1073" s="143"/>
      <c r="BK1073" s="143"/>
      <c r="BL1073" s="143"/>
      <c r="BM1073" s="143"/>
      <c r="BN1073" s="143"/>
      <c r="BO1073" s="143"/>
      <c r="BP1073" s="143"/>
      <c r="BQ1073" s="143"/>
      <c r="BR1073" s="143"/>
      <c r="BS1073" s="143"/>
      <c r="BT1073" s="143"/>
      <c r="BU1073" s="135">
        <f>VLOOKUP(D1073,EXPLORACION!$A$2:$P$529,15,FALSE)</f>
        <v>4959581.7295000004</v>
      </c>
      <c r="BV1073" s="135">
        <f>VLOOKUP(D1073,EXPLORACION!$A$2:$P$529,16,FALSE)</f>
        <v>2170742.4753999999</v>
      </c>
    </row>
    <row r="1074" spans="1:74" hidden="1">
      <c r="A1074" s="130" t="str">
        <f t="shared" si="253"/>
        <v>LHL29P3E7M13.5</v>
      </c>
      <c r="B1074" s="130" t="str">
        <f t="shared" si="254"/>
        <v>LHL29P3E11.8</v>
      </c>
      <c r="C1074" s="130" t="str">
        <f t="shared" si="255"/>
        <v>LHL29P3M13.5</v>
      </c>
      <c r="D1074" s="130" t="str">
        <f t="shared" si="256"/>
        <v>LHL29P3</v>
      </c>
      <c r="E1074" s="130" t="str">
        <f t="shared" si="257"/>
        <v>LHL29</v>
      </c>
      <c r="F1074" s="111" t="s">
        <v>844</v>
      </c>
      <c r="G1074" s="171">
        <v>29</v>
      </c>
      <c r="H1074" s="109">
        <v>3</v>
      </c>
      <c r="I1074" s="171" t="s">
        <v>8</v>
      </c>
      <c r="J1074" s="109">
        <f t="shared" si="258"/>
        <v>7</v>
      </c>
      <c r="K1074" s="109">
        <f t="shared" si="258"/>
        <v>10</v>
      </c>
      <c r="M1074" s="137">
        <f>N1074</f>
        <v>13.5</v>
      </c>
      <c r="N1074" s="133">
        <v>13.5</v>
      </c>
      <c r="O1074" s="137">
        <f t="shared" si="251"/>
        <v>13.5</v>
      </c>
      <c r="P1074" s="109" t="s">
        <v>1533</v>
      </c>
      <c r="R1074" s="111"/>
      <c r="S1074" s="111"/>
      <c r="T1074" s="111"/>
      <c r="U1074" s="188"/>
      <c r="AP1074" s="194"/>
      <c r="AQ1074" s="188"/>
      <c r="AR1074" s="188"/>
      <c r="AS1074" s="143"/>
      <c r="AT1074" s="143"/>
      <c r="AU1074" s="143"/>
      <c r="AV1074" s="143"/>
      <c r="AW1074" s="188"/>
      <c r="AX1074" s="278"/>
      <c r="AY1074" s="194"/>
      <c r="AZ1074" s="143"/>
      <c r="BA1074" s="143"/>
      <c r="BB1074" s="143"/>
      <c r="BC1074" s="143"/>
      <c r="BD1074" s="143"/>
      <c r="BE1074" s="194"/>
      <c r="BF1074" s="143"/>
      <c r="BG1074" s="143"/>
      <c r="BH1074" s="143"/>
      <c r="BI1074" s="111"/>
      <c r="BJ1074" s="143"/>
      <c r="BK1074" s="143"/>
      <c r="BL1074" s="143"/>
      <c r="BM1074" s="143"/>
      <c r="BN1074" s="143"/>
      <c r="BO1074" s="143"/>
      <c r="BP1074" s="143"/>
      <c r="BQ1074" s="143"/>
      <c r="BR1074" s="143"/>
      <c r="BS1074" s="143"/>
      <c r="BT1074" s="143"/>
      <c r="BU1074" s="135">
        <f>VLOOKUP(D1074,EXPLORACION!$A$2:$P$529,15,FALSE)</f>
        <v>4959581.7295000004</v>
      </c>
      <c r="BV1074" s="135">
        <f>VLOOKUP(D1074,EXPLORACION!$A$2:$P$529,16,FALSE)</f>
        <v>2170742.4753999999</v>
      </c>
    </row>
    <row r="1075" spans="1:74" hidden="1">
      <c r="A1075" s="130" t="str">
        <f t="shared" si="253"/>
        <v>LHL29P3E7M14.25</v>
      </c>
      <c r="B1075" s="130" t="str">
        <f t="shared" si="254"/>
        <v>LHL29P3E13.5</v>
      </c>
      <c r="C1075" s="130" t="str">
        <f t="shared" si="255"/>
        <v>LHL29P3M14.25</v>
      </c>
      <c r="D1075" s="130" t="str">
        <f t="shared" si="256"/>
        <v>LHL29P3</v>
      </c>
      <c r="E1075" s="130" t="str">
        <f t="shared" si="257"/>
        <v>LHL29</v>
      </c>
      <c r="F1075" s="111" t="s">
        <v>844</v>
      </c>
      <c r="G1075" s="171">
        <v>29</v>
      </c>
      <c r="H1075" s="109">
        <v>3</v>
      </c>
      <c r="I1075" s="171" t="s">
        <v>8</v>
      </c>
      <c r="J1075" s="109">
        <v>7</v>
      </c>
      <c r="K1075" s="111">
        <v>11</v>
      </c>
      <c r="M1075" s="137">
        <f>N1074</f>
        <v>13.5</v>
      </c>
      <c r="N1075" s="133">
        <v>15</v>
      </c>
      <c r="O1075" s="137">
        <f t="shared" si="251"/>
        <v>14.25</v>
      </c>
      <c r="P1075" s="109" t="s">
        <v>1533</v>
      </c>
      <c r="R1075" s="111"/>
      <c r="S1075" s="111"/>
      <c r="T1075" s="111"/>
      <c r="U1075" s="188"/>
      <c r="AP1075" s="194"/>
      <c r="AQ1075" s="188"/>
      <c r="AR1075" s="188"/>
      <c r="AS1075" s="143"/>
      <c r="AT1075" s="143"/>
      <c r="AU1075" s="143"/>
      <c r="AV1075" s="143"/>
      <c r="AW1075" s="188"/>
      <c r="AX1075" s="278"/>
      <c r="AY1075" s="194"/>
      <c r="AZ1075" s="143"/>
      <c r="BA1075" s="143"/>
      <c r="BB1075" s="143"/>
      <c r="BC1075" s="143"/>
      <c r="BD1075" s="143"/>
      <c r="BE1075" s="194"/>
      <c r="BF1075" s="143"/>
      <c r="BG1075" s="143"/>
      <c r="BH1075" s="143"/>
      <c r="BI1075" s="111"/>
      <c r="BJ1075" s="143"/>
      <c r="BK1075" s="143"/>
      <c r="BL1075" s="143"/>
      <c r="BM1075" s="143"/>
      <c r="BN1075" s="143"/>
      <c r="BO1075" s="143"/>
      <c r="BP1075" s="143"/>
      <c r="BQ1075" s="143"/>
      <c r="BR1075" s="143"/>
      <c r="BS1075" s="143"/>
      <c r="BT1075" s="143"/>
      <c r="BU1075" s="135">
        <f>VLOOKUP(D1075,EXPLORACION!$A$2:$P$529,15,FALSE)</f>
        <v>4959581.7295000004</v>
      </c>
      <c r="BV1075" s="135">
        <f>VLOOKUP(D1075,EXPLORACION!$A$2:$P$529,16,FALSE)</f>
        <v>2170742.4753999999</v>
      </c>
    </row>
    <row r="1076" spans="1:74" hidden="1">
      <c r="A1076" s="130" t="str">
        <f t="shared" ref="A1076:A1084" si="260">CONCATENATE(F1076,G1076,I1076,H1076,"E",J1076,"M",O1076)</f>
        <v>LHL29P4E1M0.825</v>
      </c>
      <c r="B1076" s="130" t="str">
        <f t="shared" ref="B1076:B1084" si="261">CONCATENATE(F1076,G1076,I1076,H1076,"E",M1075)</f>
        <v>LHL29P4E13.5</v>
      </c>
      <c r="C1076" s="130" t="str">
        <f t="shared" ref="C1076:C1084" si="262">CONCATENATE(F1076,G1076,I1076,H1076,"M",O1076)</f>
        <v>LHL29P4M0.825</v>
      </c>
      <c r="D1076" s="130" t="str">
        <f t="shared" ref="D1076:D1084" si="263">CONCATENATE(F1076,G1076,I1076,H1076)</f>
        <v>LHL29P4</v>
      </c>
      <c r="E1076" s="130" t="str">
        <f t="shared" ref="E1076:E1084" si="264">CONCATENATE(F1076,G1076)</f>
        <v>LHL29</v>
      </c>
      <c r="F1076" s="111" t="s">
        <v>844</v>
      </c>
      <c r="G1076" s="171">
        <v>29</v>
      </c>
      <c r="H1076" s="109">
        <v>4</v>
      </c>
      <c r="I1076" s="171" t="s">
        <v>8</v>
      </c>
      <c r="J1076" s="109">
        <v>1</v>
      </c>
      <c r="K1076" s="109">
        <v>1</v>
      </c>
      <c r="M1076" s="137">
        <v>0.6</v>
      </c>
      <c r="N1076" s="133">
        <v>1.05</v>
      </c>
      <c r="O1076" s="137">
        <f t="shared" si="251"/>
        <v>0.82499999999999996</v>
      </c>
      <c r="P1076" s="109" t="s">
        <v>284</v>
      </c>
      <c r="Q1076" s="237">
        <v>11.2</v>
      </c>
      <c r="R1076" s="111">
        <v>32</v>
      </c>
      <c r="S1076" s="111">
        <v>16.3</v>
      </c>
      <c r="T1076" s="111">
        <v>15.7</v>
      </c>
      <c r="U1076" s="188"/>
      <c r="AO1076" s="143">
        <v>58</v>
      </c>
      <c r="AP1076" s="194"/>
      <c r="AQ1076" s="188"/>
      <c r="AR1076" s="188"/>
      <c r="AS1076" s="143"/>
      <c r="AT1076" s="143"/>
      <c r="AU1076" s="143"/>
      <c r="AV1076" s="143"/>
      <c r="AW1076" s="188"/>
      <c r="AX1076" s="278"/>
      <c r="AY1076" s="194"/>
      <c r="AZ1076" s="143"/>
      <c r="BA1076" s="143"/>
      <c r="BB1076" s="143"/>
      <c r="BC1076" s="143"/>
      <c r="BD1076" s="143"/>
      <c r="BE1076" s="194"/>
      <c r="BF1076" s="143"/>
      <c r="BG1076" s="143"/>
      <c r="BH1076" s="143"/>
      <c r="BI1076" s="111"/>
      <c r="BJ1076" s="143"/>
      <c r="BK1076" s="143"/>
      <c r="BL1076" s="143"/>
      <c r="BM1076" s="143"/>
      <c r="BN1076" s="143"/>
      <c r="BO1076" s="143"/>
      <c r="BP1076" s="143"/>
      <c r="BQ1076" s="143"/>
      <c r="BR1076" s="143"/>
      <c r="BS1076" s="143"/>
      <c r="BT1076" s="143"/>
      <c r="BU1076" s="135">
        <f>VLOOKUP(D1076,EXPLORACION!$A$2:$P$529,15,FALSE)</f>
        <v>4959581.7295000004</v>
      </c>
      <c r="BV1076" s="135">
        <f>VLOOKUP(D1076,EXPLORACION!$A$2:$P$529,16,FALSE)</f>
        <v>2170742.4753999999</v>
      </c>
    </row>
    <row r="1077" spans="1:74" hidden="1">
      <c r="A1077" s="130" t="str">
        <f t="shared" si="260"/>
        <v>LHL29P4E2M2.25</v>
      </c>
      <c r="B1077" s="130" t="str">
        <f t="shared" si="261"/>
        <v>LHL29P4E0.6</v>
      </c>
      <c r="C1077" s="130" t="str">
        <f t="shared" si="262"/>
        <v>LHL29P4M2.25</v>
      </c>
      <c r="D1077" s="130" t="str">
        <f t="shared" si="263"/>
        <v>LHL29P4</v>
      </c>
      <c r="E1077" s="130" t="str">
        <f t="shared" si="264"/>
        <v>LHL29</v>
      </c>
      <c r="F1077" s="111" t="s">
        <v>844</v>
      </c>
      <c r="G1077" s="171">
        <v>29</v>
      </c>
      <c r="H1077" s="109">
        <v>4</v>
      </c>
      <c r="I1077" s="171" t="s">
        <v>8</v>
      </c>
      <c r="J1077" s="109">
        <f>J1076+1</f>
        <v>2</v>
      </c>
      <c r="K1077" s="109">
        <f>K1076+1</f>
        <v>2</v>
      </c>
      <c r="M1077" s="137">
        <v>1.5</v>
      </c>
      <c r="N1077" s="133">
        <v>3</v>
      </c>
      <c r="O1077" s="137">
        <f t="shared" si="251"/>
        <v>2.25</v>
      </c>
      <c r="P1077" s="109" t="s">
        <v>1533</v>
      </c>
      <c r="R1077" s="111"/>
      <c r="S1077" s="111"/>
      <c r="T1077" s="111"/>
      <c r="U1077" s="188">
        <v>2.2799999999999998</v>
      </c>
      <c r="AP1077" s="194"/>
      <c r="AQ1077" s="188"/>
      <c r="AR1077" s="188"/>
      <c r="AS1077" s="143"/>
      <c r="AT1077" s="143"/>
      <c r="AU1077" s="143"/>
      <c r="AV1077" s="143"/>
      <c r="AW1077" s="188">
        <v>202.3</v>
      </c>
      <c r="AX1077" s="278"/>
      <c r="AY1077" s="194"/>
      <c r="AZ1077" s="143"/>
      <c r="BA1077" s="143"/>
      <c r="BB1077" s="143"/>
      <c r="BC1077" s="143"/>
      <c r="BD1077" s="143"/>
      <c r="BE1077" s="194"/>
      <c r="BF1077" s="143"/>
      <c r="BG1077" s="143"/>
      <c r="BH1077" s="143"/>
      <c r="BI1077" s="111"/>
      <c r="BJ1077" s="143"/>
      <c r="BK1077" s="143"/>
      <c r="BL1077" s="143"/>
      <c r="BM1077" s="143"/>
      <c r="BN1077" s="143"/>
      <c r="BO1077" s="143"/>
      <c r="BP1077" s="143"/>
      <c r="BQ1077" s="143"/>
      <c r="BR1077" s="143"/>
      <c r="BS1077" s="143"/>
      <c r="BT1077" s="143"/>
      <c r="BU1077" s="135">
        <f>VLOOKUP(D1077,EXPLORACION!$A$2:$P$529,15,FALSE)</f>
        <v>4959581.7295000004</v>
      </c>
      <c r="BV1077" s="135">
        <f>VLOOKUP(D1077,EXPLORACION!$A$2:$P$529,16,FALSE)</f>
        <v>2170742.4753999999</v>
      </c>
    </row>
    <row r="1078" spans="1:74" hidden="1">
      <c r="A1078" s="130" t="str">
        <f t="shared" si="260"/>
        <v>LHL29P4E2M3.15</v>
      </c>
      <c r="B1078" s="130" t="str">
        <f t="shared" si="261"/>
        <v>LHL29P4E1.5</v>
      </c>
      <c r="C1078" s="130" t="str">
        <f t="shared" si="262"/>
        <v>LHL29P4M3.15</v>
      </c>
      <c r="D1078" s="130" t="str">
        <f t="shared" si="263"/>
        <v>LHL29P4</v>
      </c>
      <c r="E1078" s="130" t="str">
        <f t="shared" si="264"/>
        <v>LHL29</v>
      </c>
      <c r="F1078" s="111" t="s">
        <v>844</v>
      </c>
      <c r="G1078" s="171">
        <v>29</v>
      </c>
      <c r="H1078" s="109">
        <v>4</v>
      </c>
      <c r="I1078" s="171" t="s">
        <v>8</v>
      </c>
      <c r="J1078" s="109">
        <v>2</v>
      </c>
      <c r="K1078" s="109">
        <f t="shared" ref="K1078:K1084" si="265">K1077+1</f>
        <v>3</v>
      </c>
      <c r="M1078" s="137">
        <f>N1077</f>
        <v>3</v>
      </c>
      <c r="N1078" s="133">
        <v>3.3</v>
      </c>
      <c r="O1078" s="137">
        <f t="shared" si="251"/>
        <v>3.15</v>
      </c>
      <c r="P1078" s="109" t="s">
        <v>284</v>
      </c>
      <c r="R1078" s="111">
        <v>47.5</v>
      </c>
      <c r="S1078" s="111">
        <v>18.899999999999999</v>
      </c>
      <c r="T1078" s="111">
        <v>28.7</v>
      </c>
      <c r="U1078" s="188"/>
      <c r="AO1078" s="143">
        <v>86</v>
      </c>
      <c r="AP1078" s="194"/>
      <c r="AQ1078" s="188"/>
      <c r="AR1078" s="188"/>
      <c r="AS1078" s="143"/>
      <c r="AT1078" s="143"/>
      <c r="AU1078" s="143"/>
      <c r="AV1078" s="143"/>
      <c r="AW1078" s="188"/>
      <c r="AX1078" s="278"/>
      <c r="AY1078" s="194"/>
      <c r="AZ1078" s="143"/>
      <c r="BA1078" s="143"/>
      <c r="BB1078" s="143"/>
      <c r="BC1078" s="143"/>
      <c r="BD1078" s="143"/>
      <c r="BE1078" s="194"/>
      <c r="BF1078" s="143"/>
      <c r="BG1078" s="143"/>
      <c r="BH1078" s="143"/>
      <c r="BI1078" s="111"/>
      <c r="BJ1078" s="143"/>
      <c r="BK1078" s="143"/>
      <c r="BL1078" s="143"/>
      <c r="BM1078" s="143"/>
      <c r="BN1078" s="143"/>
      <c r="BO1078" s="143"/>
      <c r="BP1078" s="143"/>
      <c r="BQ1078" s="143"/>
      <c r="BR1078" s="143"/>
      <c r="BS1078" s="143"/>
      <c r="BT1078" s="143"/>
      <c r="BU1078" s="135">
        <f>VLOOKUP(D1078,EXPLORACION!$A$2:$P$529,15,FALSE)</f>
        <v>4959581.7295000004</v>
      </c>
      <c r="BV1078" s="135">
        <f>VLOOKUP(D1078,EXPLORACION!$A$2:$P$529,16,FALSE)</f>
        <v>2170742.4753999999</v>
      </c>
    </row>
    <row r="1079" spans="1:74" hidden="1">
      <c r="A1079" s="130" t="str">
        <f t="shared" si="260"/>
        <v>LHL29P3E3M4.75</v>
      </c>
      <c r="B1079" s="130" t="str">
        <f t="shared" si="261"/>
        <v>LHL29P3E3</v>
      </c>
      <c r="C1079" s="130" t="str">
        <f t="shared" si="262"/>
        <v>LHL29P3M4.75</v>
      </c>
      <c r="D1079" s="130" t="str">
        <f t="shared" si="263"/>
        <v>LHL29P3</v>
      </c>
      <c r="E1079" s="130" t="str">
        <f t="shared" si="264"/>
        <v>LHL29</v>
      </c>
      <c r="F1079" s="111" t="s">
        <v>844</v>
      </c>
      <c r="G1079" s="171">
        <v>29</v>
      </c>
      <c r="H1079" s="109">
        <v>3</v>
      </c>
      <c r="I1079" s="171" t="s">
        <v>8</v>
      </c>
      <c r="J1079" s="109">
        <f>J1078+1</f>
        <v>3</v>
      </c>
      <c r="K1079" s="109">
        <f t="shared" si="265"/>
        <v>4</v>
      </c>
      <c r="M1079" s="137">
        <v>4</v>
      </c>
      <c r="N1079" s="133">
        <v>5.5</v>
      </c>
      <c r="O1079" s="137">
        <f t="shared" si="251"/>
        <v>4.75</v>
      </c>
      <c r="P1079" s="109" t="s">
        <v>1533</v>
      </c>
      <c r="R1079" s="111"/>
      <c r="S1079" s="111"/>
      <c r="T1079" s="111"/>
      <c r="U1079" s="188">
        <v>2.16</v>
      </c>
      <c r="AP1079" s="194"/>
      <c r="AQ1079" s="188"/>
      <c r="AR1079" s="188"/>
      <c r="AS1079" s="143"/>
      <c r="AT1079" s="143"/>
      <c r="AU1079" s="143"/>
      <c r="AV1079" s="143"/>
      <c r="AW1079" s="188">
        <v>270</v>
      </c>
      <c r="AX1079" s="278"/>
      <c r="AY1079" s="194"/>
      <c r="AZ1079" s="143"/>
      <c r="BA1079" s="143"/>
      <c r="BB1079" s="143"/>
      <c r="BC1079" s="143"/>
      <c r="BD1079" s="143"/>
      <c r="BE1079" s="194"/>
      <c r="BF1079" s="143"/>
      <c r="BG1079" s="143"/>
      <c r="BH1079" s="143"/>
      <c r="BI1079" s="111"/>
      <c r="BJ1079" s="143"/>
      <c r="BK1079" s="143"/>
      <c r="BL1079" s="143"/>
      <c r="BM1079" s="143"/>
      <c r="BN1079" s="143"/>
      <c r="BO1079" s="143"/>
      <c r="BP1079" s="143"/>
      <c r="BQ1079" s="143"/>
      <c r="BR1079" s="143"/>
      <c r="BS1079" s="143"/>
      <c r="BT1079" s="143"/>
      <c r="BU1079" s="135">
        <f>VLOOKUP(D1079,EXPLORACION!$A$2:$P$529,15,FALSE)</f>
        <v>4959581.7295000004</v>
      </c>
      <c r="BV1079" s="135">
        <f>VLOOKUP(D1079,EXPLORACION!$A$2:$P$529,16,FALSE)</f>
        <v>2170742.4753999999</v>
      </c>
    </row>
    <row r="1080" spans="1:74" hidden="1">
      <c r="A1080" s="130" t="str">
        <f t="shared" si="260"/>
        <v>LHL29P4E4M5.65</v>
      </c>
      <c r="B1080" s="130" t="str">
        <f t="shared" si="261"/>
        <v>LHL29P4E4</v>
      </c>
      <c r="C1080" s="130" t="str">
        <f t="shared" si="262"/>
        <v>LHL29P4M5.65</v>
      </c>
      <c r="D1080" s="130" t="str">
        <f t="shared" si="263"/>
        <v>LHL29P4</v>
      </c>
      <c r="E1080" s="130" t="str">
        <f t="shared" si="264"/>
        <v>LHL29</v>
      </c>
      <c r="F1080" s="111" t="s">
        <v>844</v>
      </c>
      <c r="G1080" s="171">
        <v>29</v>
      </c>
      <c r="H1080" s="109">
        <v>4</v>
      </c>
      <c r="I1080" s="171" t="s">
        <v>8</v>
      </c>
      <c r="J1080" s="109">
        <f>J1079+1</f>
        <v>4</v>
      </c>
      <c r="K1080" s="109">
        <f t="shared" si="265"/>
        <v>5</v>
      </c>
      <c r="M1080" s="137">
        <f>N1079</f>
        <v>5.5</v>
      </c>
      <c r="N1080" s="133">
        <v>5.8</v>
      </c>
      <c r="O1080" s="137">
        <f t="shared" si="251"/>
        <v>5.65</v>
      </c>
      <c r="P1080" s="109" t="s">
        <v>12</v>
      </c>
      <c r="R1080" s="111">
        <v>59.7</v>
      </c>
      <c r="S1080" s="111">
        <v>20.7</v>
      </c>
      <c r="T1080" s="111">
        <v>38.9</v>
      </c>
      <c r="U1080" s="188"/>
      <c r="AO1080" s="143">
        <v>88</v>
      </c>
      <c r="AP1080" s="194"/>
      <c r="AQ1080" s="188"/>
      <c r="AR1080" s="188"/>
      <c r="AS1080" s="143"/>
      <c r="AT1080" s="143"/>
      <c r="AU1080" s="143"/>
      <c r="AV1080" s="143"/>
      <c r="AW1080" s="188"/>
      <c r="AX1080" s="278"/>
      <c r="AY1080" s="194"/>
      <c r="AZ1080" s="143"/>
      <c r="BA1080" s="143"/>
      <c r="BB1080" s="143"/>
      <c r="BC1080" s="143"/>
      <c r="BD1080" s="143"/>
      <c r="BE1080" s="194"/>
      <c r="BF1080" s="143"/>
      <c r="BG1080" s="143"/>
      <c r="BH1080" s="143"/>
      <c r="BI1080" s="111"/>
      <c r="BJ1080" s="143"/>
      <c r="BK1080" s="143"/>
      <c r="BL1080" s="143"/>
      <c r="BM1080" s="143"/>
      <c r="BN1080" s="143"/>
      <c r="BO1080" s="143"/>
      <c r="BP1080" s="143"/>
      <c r="BQ1080" s="143"/>
      <c r="BR1080" s="143"/>
      <c r="BS1080" s="143"/>
      <c r="BT1080" s="143"/>
      <c r="BU1080" s="135">
        <f>VLOOKUP(D1080,EXPLORACION!$A$2:$P$529,15,FALSE)</f>
        <v>4959581.7295000004</v>
      </c>
      <c r="BV1080" s="135">
        <f>VLOOKUP(D1080,EXPLORACION!$A$2:$P$529,16,FALSE)</f>
        <v>2170742.4753999999</v>
      </c>
    </row>
    <row r="1081" spans="1:74" hidden="1">
      <c r="A1081" s="130" t="str">
        <f t="shared" si="260"/>
        <v>LHL29P4E5M7.25</v>
      </c>
      <c r="B1081" s="130" t="str">
        <f t="shared" si="261"/>
        <v>LHL29P4E5.5</v>
      </c>
      <c r="C1081" s="130" t="str">
        <f t="shared" si="262"/>
        <v>LHL29P4M7.25</v>
      </c>
      <c r="D1081" s="130" t="str">
        <f t="shared" si="263"/>
        <v>LHL29P4</v>
      </c>
      <c r="E1081" s="130" t="str">
        <f t="shared" si="264"/>
        <v>LHL29</v>
      </c>
      <c r="F1081" s="111" t="s">
        <v>844</v>
      </c>
      <c r="G1081" s="171">
        <v>29</v>
      </c>
      <c r="H1081" s="109">
        <v>4</v>
      </c>
      <c r="I1081" s="171" t="s">
        <v>8</v>
      </c>
      <c r="J1081" s="109">
        <f>J1080+1</f>
        <v>5</v>
      </c>
      <c r="K1081" s="109">
        <f t="shared" si="265"/>
        <v>6</v>
      </c>
      <c r="M1081" s="137">
        <v>6.5</v>
      </c>
      <c r="N1081" s="133">
        <v>8</v>
      </c>
      <c r="O1081" s="137">
        <f t="shared" si="251"/>
        <v>7.25</v>
      </c>
      <c r="P1081" s="109" t="s">
        <v>1533</v>
      </c>
      <c r="R1081" s="111"/>
      <c r="S1081" s="111"/>
      <c r="T1081" s="111"/>
      <c r="U1081" s="188"/>
      <c r="AP1081" s="194"/>
      <c r="AQ1081" s="188"/>
      <c r="AR1081" s="188"/>
      <c r="AS1081" s="143"/>
      <c r="AT1081" s="143"/>
      <c r="AU1081" s="143"/>
      <c r="AV1081" s="143"/>
      <c r="AW1081" s="188"/>
      <c r="AX1081" s="278"/>
      <c r="AY1081" s="194"/>
      <c r="AZ1081" s="143"/>
      <c r="BA1081" s="143"/>
      <c r="BB1081" s="143"/>
      <c r="BC1081" s="143"/>
      <c r="BD1081" s="143"/>
      <c r="BE1081" s="194"/>
      <c r="BF1081" s="143"/>
      <c r="BG1081" s="143"/>
      <c r="BH1081" s="143"/>
      <c r="BI1081" s="111"/>
      <c r="BJ1081" s="143"/>
      <c r="BK1081" s="143"/>
      <c r="BL1081" s="143"/>
      <c r="BM1081" s="143"/>
      <c r="BN1081" s="143"/>
      <c r="BO1081" s="143"/>
      <c r="BP1081" s="143"/>
      <c r="BQ1081" s="143"/>
      <c r="BR1081" s="143"/>
      <c r="BS1081" s="143"/>
      <c r="BT1081" s="143"/>
      <c r="BU1081" s="135">
        <f>VLOOKUP(D1081,EXPLORACION!$A$2:$P$529,15,FALSE)</f>
        <v>4959581.7295000004</v>
      </c>
      <c r="BV1081" s="135">
        <f>VLOOKUP(D1081,EXPLORACION!$A$2:$P$529,16,FALSE)</f>
        <v>2170742.4753999999</v>
      </c>
    </row>
    <row r="1082" spans="1:74" hidden="1">
      <c r="A1082" s="130" t="str">
        <f t="shared" si="260"/>
        <v>LHL29P4E5M9.25</v>
      </c>
      <c r="B1082" s="130" t="str">
        <f t="shared" si="261"/>
        <v>LHL29P4E6.5</v>
      </c>
      <c r="C1082" s="130" t="str">
        <f t="shared" si="262"/>
        <v>LHL29P4M9.25</v>
      </c>
      <c r="D1082" s="130" t="str">
        <f t="shared" si="263"/>
        <v>LHL29P4</v>
      </c>
      <c r="E1082" s="130" t="str">
        <f t="shared" si="264"/>
        <v>LHL29</v>
      </c>
      <c r="F1082" s="111" t="s">
        <v>844</v>
      </c>
      <c r="G1082" s="171">
        <v>29</v>
      </c>
      <c r="H1082" s="109">
        <v>4</v>
      </c>
      <c r="I1082" s="171" t="s">
        <v>8</v>
      </c>
      <c r="J1082" s="109">
        <v>5</v>
      </c>
      <c r="K1082" s="109">
        <f t="shared" si="265"/>
        <v>7</v>
      </c>
      <c r="M1082" s="137">
        <v>8.5</v>
      </c>
      <c r="N1082" s="133">
        <v>10</v>
      </c>
      <c r="O1082" s="137">
        <f t="shared" si="251"/>
        <v>9.25</v>
      </c>
      <c r="P1082" s="109" t="s">
        <v>1533</v>
      </c>
      <c r="R1082" s="111"/>
      <c r="S1082" s="111"/>
      <c r="T1082" s="111"/>
      <c r="U1082" s="188"/>
      <c r="AP1082" s="194"/>
      <c r="AQ1082" s="188"/>
      <c r="AR1082" s="188"/>
      <c r="AS1082" s="143"/>
      <c r="AT1082" s="143"/>
      <c r="AU1082" s="143"/>
      <c r="AV1082" s="143"/>
      <c r="AW1082" s="188"/>
      <c r="AX1082" s="278"/>
      <c r="AY1082" s="194"/>
      <c r="AZ1082" s="143"/>
      <c r="BA1082" s="143"/>
      <c r="BB1082" s="143"/>
      <c r="BC1082" s="143"/>
      <c r="BD1082" s="143"/>
      <c r="BE1082" s="194"/>
      <c r="BF1082" s="143"/>
      <c r="BG1082" s="143"/>
      <c r="BH1082" s="143"/>
      <c r="BI1082" s="111"/>
      <c r="BJ1082" s="143"/>
      <c r="BK1082" s="143"/>
      <c r="BL1082" s="143"/>
      <c r="BM1082" s="143"/>
      <c r="BN1082" s="143"/>
      <c r="BO1082" s="143"/>
      <c r="BP1082" s="143"/>
      <c r="BQ1082" s="143"/>
      <c r="BR1082" s="143"/>
      <c r="BS1082" s="143"/>
      <c r="BT1082" s="143"/>
      <c r="BU1082" s="135">
        <f>VLOOKUP(D1082,EXPLORACION!$A$2:$P$529,15,FALSE)</f>
        <v>4959581.7295000004</v>
      </c>
      <c r="BV1082" s="135">
        <f>VLOOKUP(D1082,EXPLORACION!$A$2:$P$529,16,FALSE)</f>
        <v>2170742.4753999999</v>
      </c>
    </row>
    <row r="1083" spans="1:74" hidden="1">
      <c r="A1083" s="130" t="str">
        <f t="shared" si="260"/>
        <v>LHL29P4E5M11.25</v>
      </c>
      <c r="B1083" s="130" t="str">
        <f t="shared" si="261"/>
        <v>LHL29P4E8.5</v>
      </c>
      <c r="C1083" s="130" t="str">
        <f t="shared" si="262"/>
        <v>LHL29P4M11.25</v>
      </c>
      <c r="D1083" s="130" t="str">
        <f t="shared" si="263"/>
        <v>LHL29P4</v>
      </c>
      <c r="E1083" s="130" t="str">
        <f t="shared" si="264"/>
        <v>LHL29</v>
      </c>
      <c r="F1083" s="111" t="s">
        <v>844</v>
      </c>
      <c r="G1083" s="171">
        <v>29</v>
      </c>
      <c r="H1083" s="109">
        <v>4</v>
      </c>
      <c r="I1083" s="171" t="s">
        <v>8</v>
      </c>
      <c r="J1083" s="109">
        <v>5</v>
      </c>
      <c r="K1083" s="109">
        <f t="shared" si="265"/>
        <v>8</v>
      </c>
      <c r="M1083" s="137">
        <v>10.5</v>
      </c>
      <c r="N1083" s="133">
        <v>12</v>
      </c>
      <c r="O1083" s="137">
        <f t="shared" si="251"/>
        <v>11.25</v>
      </c>
      <c r="P1083" s="109" t="s">
        <v>1533</v>
      </c>
      <c r="R1083" s="111"/>
      <c r="S1083" s="111"/>
      <c r="T1083" s="111"/>
      <c r="U1083" s="188"/>
      <c r="AP1083" s="194"/>
      <c r="AQ1083" s="188"/>
      <c r="AR1083" s="188"/>
      <c r="AS1083" s="143"/>
      <c r="AT1083" s="143"/>
      <c r="AU1083" s="143"/>
      <c r="AV1083" s="143"/>
      <c r="AW1083" s="188"/>
      <c r="AX1083" s="278"/>
      <c r="AY1083" s="194"/>
      <c r="AZ1083" s="143"/>
      <c r="BA1083" s="143"/>
      <c r="BB1083" s="143"/>
      <c r="BC1083" s="143"/>
      <c r="BD1083" s="143"/>
      <c r="BE1083" s="194"/>
      <c r="BF1083" s="143"/>
      <c r="BG1083" s="143"/>
      <c r="BH1083" s="143"/>
      <c r="BI1083" s="111"/>
      <c r="BJ1083" s="143"/>
      <c r="BK1083" s="143"/>
      <c r="BL1083" s="143"/>
      <c r="BM1083" s="143"/>
      <c r="BN1083" s="143"/>
      <c r="BO1083" s="143"/>
      <c r="BP1083" s="143"/>
      <c r="BQ1083" s="143"/>
      <c r="BR1083" s="143"/>
      <c r="BS1083" s="143"/>
      <c r="BT1083" s="143"/>
      <c r="BU1083" s="135">
        <f>VLOOKUP(D1083,EXPLORACION!$A$2:$P$529,15,FALSE)</f>
        <v>4959581.7295000004</v>
      </c>
      <c r="BV1083" s="135">
        <f>VLOOKUP(D1083,EXPLORACION!$A$2:$P$529,16,FALSE)</f>
        <v>2170742.4753999999</v>
      </c>
    </row>
    <row r="1084" spans="1:74" hidden="1">
      <c r="A1084" s="130" t="str">
        <f t="shared" si="260"/>
        <v>LHL29P4E6M12.75</v>
      </c>
      <c r="B1084" s="130" t="str">
        <f t="shared" si="261"/>
        <v>LHL29P4E10.5</v>
      </c>
      <c r="C1084" s="130" t="str">
        <f t="shared" si="262"/>
        <v>LHL29P4M12.75</v>
      </c>
      <c r="D1084" s="130" t="str">
        <f t="shared" si="263"/>
        <v>LHL29P4</v>
      </c>
      <c r="E1084" s="130" t="str">
        <f t="shared" si="264"/>
        <v>LHL29</v>
      </c>
      <c r="F1084" s="111" t="s">
        <v>844</v>
      </c>
      <c r="G1084" s="171">
        <v>29</v>
      </c>
      <c r="H1084" s="109">
        <v>4</v>
      </c>
      <c r="I1084" s="171" t="s">
        <v>8</v>
      </c>
      <c r="J1084" s="109">
        <f>J1083+1</f>
        <v>6</v>
      </c>
      <c r="K1084" s="109">
        <f t="shared" si="265"/>
        <v>9</v>
      </c>
      <c r="M1084" s="137">
        <v>12</v>
      </c>
      <c r="N1084" s="133">
        <v>13.5</v>
      </c>
      <c r="O1084" s="137">
        <f t="shared" si="251"/>
        <v>12.75</v>
      </c>
      <c r="P1084" s="109" t="s">
        <v>1533</v>
      </c>
      <c r="R1084" s="111"/>
      <c r="S1084" s="111"/>
      <c r="T1084" s="111"/>
      <c r="U1084" s="188">
        <v>2.15</v>
      </c>
      <c r="AP1084" s="194"/>
      <c r="AQ1084" s="188"/>
      <c r="AR1084" s="188"/>
      <c r="AS1084" s="143"/>
      <c r="AT1084" s="143"/>
      <c r="AU1084" s="143"/>
      <c r="AV1084" s="143"/>
      <c r="AW1084" s="188">
        <v>359.1</v>
      </c>
      <c r="AX1084" s="278"/>
      <c r="AY1084" s="194"/>
      <c r="AZ1084" s="143"/>
      <c r="BA1084" s="143"/>
      <c r="BB1084" s="143"/>
      <c r="BC1084" s="143"/>
      <c r="BD1084" s="143"/>
      <c r="BE1084" s="194"/>
      <c r="BF1084" s="143"/>
      <c r="BG1084" s="143"/>
      <c r="BH1084" s="143"/>
      <c r="BI1084" s="111"/>
      <c r="BJ1084" s="143"/>
      <c r="BK1084" s="143"/>
      <c r="BL1084" s="143"/>
      <c r="BM1084" s="143"/>
      <c r="BN1084" s="143"/>
      <c r="BO1084" s="143"/>
      <c r="BP1084" s="143"/>
      <c r="BQ1084" s="143"/>
      <c r="BR1084" s="143"/>
      <c r="BS1084" s="143"/>
      <c r="BT1084" s="143"/>
      <c r="BU1084" s="135">
        <f>VLOOKUP(D1084,EXPLORACION!$A$2:$P$529,15,FALSE)</f>
        <v>4959581.7295000004</v>
      </c>
      <c r="BV1084" s="135">
        <f>VLOOKUP(D1084,EXPLORACION!$A$2:$P$529,16,FALSE)</f>
        <v>2170742.4753999999</v>
      </c>
    </row>
    <row r="1085" spans="1:74" hidden="1">
      <c r="A1085" s="130" t="str">
        <f>CONCATENATE(F1085,G1085,I1085,H1085,"E",J1085,"M",O1085)</f>
        <v>LHL29P4E7M14.25</v>
      </c>
      <c r="B1085" s="130" t="str">
        <f>CONCATENATE(F1085,G1085,I1085,H1085,"E",M1084)</f>
        <v>LHL29P4E12</v>
      </c>
      <c r="C1085" s="130" t="str">
        <f>CONCATENATE(F1085,G1085,I1085,H1085,"M",O1085)</f>
        <v>LHL29P4M14.25</v>
      </c>
      <c r="D1085" s="130" t="str">
        <f>CONCATENATE(F1085,G1085,I1085,H1085)</f>
        <v>LHL29P4</v>
      </c>
      <c r="E1085" s="130" t="str">
        <f>CONCATENATE(F1085,G1085)</f>
        <v>LHL29</v>
      </c>
      <c r="F1085" s="111" t="s">
        <v>844</v>
      </c>
      <c r="G1085" s="171">
        <v>29</v>
      </c>
      <c r="H1085" s="109">
        <v>4</v>
      </c>
      <c r="I1085" s="171" t="s">
        <v>8</v>
      </c>
      <c r="J1085" s="109">
        <f>J1084+1</f>
        <v>7</v>
      </c>
      <c r="K1085" s="109">
        <f>K1084+1</f>
        <v>10</v>
      </c>
      <c r="M1085" s="137">
        <v>13.5</v>
      </c>
      <c r="N1085" s="133">
        <v>15</v>
      </c>
      <c r="O1085" s="137">
        <f t="shared" si="251"/>
        <v>14.25</v>
      </c>
      <c r="P1085" s="109" t="s">
        <v>1533</v>
      </c>
      <c r="R1085" s="111"/>
      <c r="S1085" s="111"/>
      <c r="T1085" s="111"/>
      <c r="U1085" s="188"/>
      <c r="AP1085" s="194"/>
      <c r="AQ1085" s="188"/>
      <c r="AR1085" s="188"/>
      <c r="AS1085" s="143"/>
      <c r="AT1085" s="143"/>
      <c r="AU1085" s="143"/>
      <c r="AV1085" s="143"/>
      <c r="AW1085" s="188"/>
      <c r="AX1085" s="278"/>
      <c r="AY1085" s="194"/>
      <c r="AZ1085" s="143"/>
      <c r="BA1085" s="143"/>
      <c r="BB1085" s="143"/>
      <c r="BC1085" s="143"/>
      <c r="BD1085" s="143"/>
      <c r="BE1085" s="194"/>
      <c r="BF1085" s="143"/>
      <c r="BG1085" s="143"/>
      <c r="BH1085" s="143"/>
      <c r="BI1085" s="111"/>
      <c r="BJ1085" s="143"/>
      <c r="BK1085" s="143"/>
      <c r="BL1085" s="143"/>
      <c r="BM1085" s="143"/>
      <c r="BN1085" s="143"/>
      <c r="BO1085" s="143"/>
      <c r="BP1085" s="143"/>
      <c r="BQ1085" s="143"/>
      <c r="BR1085" s="143"/>
      <c r="BS1085" s="143"/>
      <c r="BT1085" s="143"/>
      <c r="BU1085" s="135">
        <f>VLOOKUP(D1085,EXPLORACION!$A$2:$P$529,15,FALSE)</f>
        <v>4959581.7295000004</v>
      </c>
      <c r="BV1085" s="135">
        <f>VLOOKUP(D1085,EXPLORACION!$A$2:$P$529,16,FALSE)</f>
        <v>2170742.4753999999</v>
      </c>
    </row>
    <row r="1086" spans="1:74" hidden="1">
      <c r="A1086" s="130" t="str">
        <f t="shared" ref="A1086:A1117" si="266">CONCATENATE(F1086,G1086,I1086,H1086,"E",J1086,"M",O1086)</f>
        <v>PYA30P1E1M0.5</v>
      </c>
      <c r="B1086" s="130" t="str">
        <f t="shared" ref="B1086:B1117" si="267">CONCATENATE(F1086,G1086,I1086,H1086,"E",M1085)</f>
        <v>PYA30P1E13.5</v>
      </c>
      <c r="C1086" s="130" t="str">
        <f t="shared" ref="C1086:C1117" si="268">CONCATENATE(F1086,G1086,I1086,H1086,"M",O1086)</f>
        <v>PYA30P1M0.5</v>
      </c>
      <c r="D1086" s="130" t="str">
        <f t="shared" ref="D1086:D1117" si="269">CONCATENATE(F1086,G1086,I1086,H1086)</f>
        <v>PYA30P1</v>
      </c>
      <c r="E1086" s="130" t="str">
        <f t="shared" ref="E1086:E1117" si="270">CONCATENATE(F1086,G1086)</f>
        <v>PYA30</v>
      </c>
      <c r="F1086" s="109" t="s">
        <v>1368</v>
      </c>
      <c r="G1086" s="171">
        <v>30</v>
      </c>
      <c r="H1086" s="109">
        <v>1</v>
      </c>
      <c r="I1086" s="171" t="s">
        <v>8</v>
      </c>
      <c r="J1086" s="109">
        <v>1</v>
      </c>
      <c r="K1086" s="141">
        <v>1</v>
      </c>
      <c r="M1086" s="137">
        <v>0</v>
      </c>
      <c r="N1086" s="285">
        <v>1</v>
      </c>
      <c r="O1086" s="137">
        <v>0.5</v>
      </c>
      <c r="Q1086" s="237">
        <v>7.24</v>
      </c>
      <c r="R1086" s="111"/>
      <c r="S1086" s="111"/>
      <c r="T1086" s="111"/>
      <c r="U1086" s="188"/>
      <c r="AP1086" s="194"/>
      <c r="AQ1086" s="188"/>
      <c r="AR1086" s="188"/>
      <c r="AS1086" s="143"/>
      <c r="AT1086" s="143"/>
      <c r="AU1086" s="143"/>
      <c r="AV1086" s="143"/>
      <c r="AW1086" s="188"/>
      <c r="AX1086" s="278"/>
      <c r="AY1086" s="194"/>
      <c r="AZ1086" s="143"/>
      <c r="BA1086" s="143"/>
      <c r="BB1086" s="143"/>
      <c r="BC1086" s="143"/>
      <c r="BD1086" s="143"/>
      <c r="BE1086" s="194"/>
      <c r="BF1086" s="143"/>
      <c r="BG1086" s="143"/>
      <c r="BH1086" s="143"/>
      <c r="BI1086" s="111"/>
      <c r="BJ1086" s="143"/>
      <c r="BK1086" s="143"/>
      <c r="BL1086" s="143"/>
      <c r="BM1086" s="143"/>
      <c r="BN1086" s="143"/>
      <c r="BO1086" s="143"/>
      <c r="BP1086" s="143"/>
      <c r="BQ1086" s="143"/>
      <c r="BR1086" s="143"/>
      <c r="BS1086" s="143"/>
      <c r="BT1086" s="143"/>
      <c r="BU1086" s="135">
        <f>VLOOKUP(D1086,EXPLORACION!$A$2:$P$529,15,FALSE)</f>
        <v>4962632.6865999997</v>
      </c>
      <c r="BV1086" s="135">
        <f>VLOOKUP(D1086,EXPLORACION!$A$2:$P$529,16,FALSE)</f>
        <v>2173789.5134999999</v>
      </c>
    </row>
    <row r="1087" spans="1:74" hidden="1">
      <c r="A1087" s="130" t="str">
        <f t="shared" si="266"/>
        <v>PYA30P1E1M1</v>
      </c>
      <c r="B1087" s="130" t="str">
        <f t="shared" si="267"/>
        <v>PYA30P1E0</v>
      </c>
      <c r="C1087" s="130" t="str">
        <f t="shared" si="268"/>
        <v>PYA30P1M1</v>
      </c>
      <c r="D1087" s="130" t="str">
        <f t="shared" si="269"/>
        <v>PYA30P1</v>
      </c>
      <c r="E1087" s="130" t="str">
        <f t="shared" si="270"/>
        <v>PYA30</v>
      </c>
      <c r="F1087" s="109" t="s">
        <v>1368</v>
      </c>
      <c r="G1087" s="171">
        <v>30</v>
      </c>
      <c r="H1087" s="109">
        <v>1</v>
      </c>
      <c r="I1087" s="171" t="s">
        <v>8</v>
      </c>
      <c r="J1087" s="109">
        <v>1</v>
      </c>
      <c r="K1087" s="141">
        <v>1</v>
      </c>
      <c r="M1087" s="137">
        <v>0.5</v>
      </c>
      <c r="N1087" s="285">
        <v>1.5</v>
      </c>
      <c r="O1087" s="137">
        <v>1</v>
      </c>
      <c r="Q1087" s="237">
        <v>8.9600000000000009</v>
      </c>
      <c r="R1087" s="111"/>
      <c r="S1087" s="111"/>
      <c r="T1087" s="111"/>
      <c r="U1087" s="188"/>
      <c r="AP1087" s="194"/>
      <c r="AQ1087" s="188"/>
      <c r="AR1087" s="188"/>
      <c r="AS1087" s="143"/>
      <c r="AT1087" s="143"/>
      <c r="AU1087" s="143"/>
      <c r="AV1087" s="143"/>
      <c r="AW1087" s="188"/>
      <c r="AX1087" s="278"/>
      <c r="AY1087" s="194"/>
      <c r="AZ1087" s="143"/>
      <c r="BA1087" s="143"/>
      <c r="BB1087" s="143"/>
      <c r="BC1087" s="143"/>
      <c r="BD1087" s="143"/>
      <c r="BE1087" s="194"/>
      <c r="BF1087" s="143"/>
      <c r="BG1087" s="143"/>
      <c r="BH1087" s="143"/>
      <c r="BI1087" s="111"/>
      <c r="BJ1087" s="143"/>
      <c r="BK1087" s="143"/>
      <c r="BL1087" s="143"/>
      <c r="BM1087" s="143"/>
      <c r="BN1087" s="143"/>
      <c r="BO1087" s="143"/>
      <c r="BP1087" s="143"/>
      <c r="BQ1087" s="143"/>
      <c r="BR1087" s="143"/>
      <c r="BS1087" s="143"/>
      <c r="BT1087" s="143"/>
      <c r="BU1087" s="135">
        <f>VLOOKUP(D1087,EXPLORACION!$A$2:$P$529,15,FALSE)</f>
        <v>4962632.6865999997</v>
      </c>
      <c r="BV1087" s="135">
        <f>VLOOKUP(D1087,EXPLORACION!$A$2:$P$529,16,FALSE)</f>
        <v>2173789.5134999999</v>
      </c>
    </row>
    <row r="1088" spans="1:74" hidden="1">
      <c r="A1088" s="130" t="str">
        <f t="shared" si="266"/>
        <v>PYA30P1E1M1</v>
      </c>
      <c r="B1088" s="130" t="str">
        <f t="shared" si="267"/>
        <v>PYA30P1E0.5</v>
      </c>
      <c r="C1088" s="130" t="str">
        <f t="shared" si="268"/>
        <v>PYA30P1M1</v>
      </c>
      <c r="D1088" s="130" t="str">
        <f t="shared" si="269"/>
        <v>PYA30P1</v>
      </c>
      <c r="E1088" s="130" t="str">
        <f t="shared" si="270"/>
        <v>PYA30</v>
      </c>
      <c r="F1088" s="109" t="s">
        <v>1368</v>
      </c>
      <c r="G1088" s="171">
        <v>30</v>
      </c>
      <c r="H1088" s="109">
        <v>1</v>
      </c>
      <c r="I1088" s="171" t="s">
        <v>8</v>
      </c>
      <c r="J1088" s="109">
        <v>1</v>
      </c>
      <c r="K1088" s="111">
        <v>1</v>
      </c>
      <c r="M1088" s="137">
        <v>0</v>
      </c>
      <c r="N1088" s="133">
        <v>2</v>
      </c>
      <c r="O1088" s="137">
        <f>AVERAGE(M1088:N1088)</f>
        <v>1</v>
      </c>
      <c r="P1088" s="109"/>
      <c r="R1088" s="111"/>
      <c r="S1088" s="111"/>
      <c r="T1088" s="111"/>
      <c r="U1088" s="188"/>
      <c r="AP1088" s="194"/>
      <c r="AQ1088" s="188"/>
      <c r="AR1088" s="188"/>
      <c r="AS1088" s="143"/>
      <c r="AT1088" s="143"/>
      <c r="AU1088" s="143"/>
      <c r="AV1088" s="143"/>
      <c r="AW1088" s="188"/>
      <c r="AX1088" s="278"/>
      <c r="AY1088" s="194"/>
      <c r="AZ1088" s="143"/>
      <c r="BA1088" s="143"/>
      <c r="BB1088" s="143"/>
      <c r="BC1088" s="143"/>
      <c r="BD1088" s="143"/>
      <c r="BE1088" s="194"/>
      <c r="BF1088" s="143"/>
      <c r="BG1088" s="143"/>
      <c r="BH1088" s="143"/>
      <c r="BI1088" s="111"/>
      <c r="BJ1088" s="143"/>
      <c r="BK1088" s="143"/>
      <c r="BL1088" s="143"/>
      <c r="BM1088" s="143"/>
      <c r="BN1088" s="143"/>
      <c r="BO1088" s="143"/>
      <c r="BP1088" s="143"/>
      <c r="BQ1088" s="143"/>
      <c r="BR1088" s="143"/>
      <c r="BS1088" s="143"/>
      <c r="BT1088" s="143"/>
      <c r="BU1088" s="135">
        <f>VLOOKUP(D1088,EXPLORACION!$A$2:$P$529,15,FALSE)</f>
        <v>4962632.6865999997</v>
      </c>
      <c r="BV1088" s="135">
        <f>VLOOKUP(D1088,EXPLORACION!$A$2:$P$529,16,FALSE)</f>
        <v>2173789.5134999999</v>
      </c>
    </row>
    <row r="1089" spans="1:74" s="284" customFormat="1" hidden="1">
      <c r="A1089" s="130" t="str">
        <f t="shared" si="266"/>
        <v>PYA30P1E2M1.5</v>
      </c>
      <c r="B1089" s="130" t="str">
        <f t="shared" si="267"/>
        <v>PYA30P1E0</v>
      </c>
      <c r="C1089" s="130" t="str">
        <f t="shared" si="268"/>
        <v>PYA30P1M1.5</v>
      </c>
      <c r="D1089" s="130" t="str">
        <f t="shared" si="269"/>
        <v>PYA30P1</v>
      </c>
      <c r="E1089" s="130" t="str">
        <f t="shared" si="270"/>
        <v>PYA30</v>
      </c>
      <c r="F1089" s="109" t="s">
        <v>1368</v>
      </c>
      <c r="G1089" s="171">
        <v>30</v>
      </c>
      <c r="H1089" s="109">
        <v>1</v>
      </c>
      <c r="I1089" s="171" t="s">
        <v>8</v>
      </c>
      <c r="J1089" s="109">
        <v>2</v>
      </c>
      <c r="K1089" s="141">
        <v>2</v>
      </c>
      <c r="L1089" s="111"/>
      <c r="M1089" s="137">
        <v>1</v>
      </c>
      <c r="N1089" s="285">
        <v>2</v>
      </c>
      <c r="O1089" s="137">
        <v>1.5</v>
      </c>
      <c r="P1089" s="141"/>
      <c r="Q1089" s="237">
        <v>9.49</v>
      </c>
      <c r="R1089" s="111"/>
      <c r="S1089" s="111"/>
      <c r="T1089" s="111"/>
      <c r="U1089" s="188"/>
      <c r="V1089" s="143"/>
      <c r="W1089" s="194"/>
      <c r="X1089" s="143"/>
      <c r="Y1089" s="143"/>
      <c r="Z1089" s="143"/>
      <c r="AA1089" s="143"/>
      <c r="AB1089" s="143"/>
      <c r="AC1089" s="143"/>
      <c r="AD1089" s="143"/>
      <c r="AE1089" s="143"/>
      <c r="AF1089" s="143"/>
      <c r="AG1089" s="143"/>
      <c r="AH1089" s="143"/>
      <c r="AI1089" s="143"/>
      <c r="AJ1089" s="143"/>
      <c r="AK1089" s="143"/>
      <c r="AL1089" s="143"/>
      <c r="AM1089" s="143"/>
      <c r="AN1089" s="143"/>
      <c r="AO1089" s="143"/>
      <c r="AP1089" s="194"/>
      <c r="AQ1089" s="188"/>
      <c r="AR1089" s="188"/>
      <c r="AS1089" s="143"/>
      <c r="AT1089" s="143"/>
      <c r="AU1089" s="143"/>
      <c r="AV1089" s="143"/>
      <c r="AW1089" s="188"/>
      <c r="AX1089" s="278"/>
      <c r="AY1089" s="194"/>
      <c r="AZ1089" s="143"/>
      <c r="BA1089" s="143"/>
      <c r="BB1089" s="143"/>
      <c r="BC1089" s="143"/>
      <c r="BD1089" s="143"/>
      <c r="BE1089" s="194"/>
      <c r="BF1089" s="143"/>
      <c r="BG1089" s="143"/>
      <c r="BH1089" s="143"/>
      <c r="BI1089" s="111"/>
      <c r="BJ1089" s="143"/>
      <c r="BK1089" s="143"/>
      <c r="BL1089" s="143"/>
      <c r="BM1089" s="143"/>
      <c r="BN1089" s="143"/>
      <c r="BO1089" s="143"/>
      <c r="BP1089" s="143"/>
      <c r="BQ1089" s="143"/>
      <c r="BR1089" s="143"/>
      <c r="BS1089" s="143"/>
      <c r="BT1089" s="143"/>
      <c r="BU1089" s="135">
        <f>VLOOKUP(D1089,EXPLORACION!$A$2:$P$529,15,FALSE)</f>
        <v>4962632.6865999997</v>
      </c>
      <c r="BV1089" s="135">
        <f>VLOOKUP(D1089,EXPLORACION!$A$2:$P$529,16,FALSE)</f>
        <v>2173789.5134999999</v>
      </c>
    </row>
    <row r="1090" spans="1:74" hidden="1">
      <c r="A1090" s="130" t="str">
        <f t="shared" si="266"/>
        <v>PYA30P1E2M2</v>
      </c>
      <c r="B1090" s="130" t="str">
        <f t="shared" si="267"/>
        <v>PYA30P1E1</v>
      </c>
      <c r="C1090" s="130" t="str">
        <f t="shared" si="268"/>
        <v>PYA30P1M2</v>
      </c>
      <c r="D1090" s="130" t="str">
        <f t="shared" si="269"/>
        <v>PYA30P1</v>
      </c>
      <c r="E1090" s="130" t="str">
        <f t="shared" si="270"/>
        <v>PYA30</v>
      </c>
      <c r="F1090" s="109" t="s">
        <v>1368</v>
      </c>
      <c r="G1090" s="171">
        <v>30</v>
      </c>
      <c r="H1090" s="109">
        <v>1</v>
      </c>
      <c r="I1090" s="171" t="s">
        <v>8</v>
      </c>
      <c r="J1090" s="109">
        <v>2</v>
      </c>
      <c r="K1090" s="141">
        <v>2</v>
      </c>
      <c r="M1090" s="137">
        <v>1.5</v>
      </c>
      <c r="N1090" s="285">
        <v>2.5</v>
      </c>
      <c r="O1090" s="137">
        <v>2</v>
      </c>
      <c r="Q1090" s="237">
        <v>8.2100000000000009</v>
      </c>
      <c r="R1090" s="111"/>
      <c r="S1090" s="111"/>
      <c r="T1090" s="111"/>
      <c r="U1090" s="188"/>
      <c r="AP1090" s="194"/>
      <c r="AQ1090" s="188"/>
      <c r="AR1090" s="188"/>
      <c r="AS1090" s="143"/>
      <c r="AT1090" s="143"/>
      <c r="AU1090" s="143"/>
      <c r="AV1090" s="143"/>
      <c r="AW1090" s="188">
        <v>16.41</v>
      </c>
      <c r="AX1090" s="278">
        <v>804.06</v>
      </c>
      <c r="AY1090" s="194"/>
      <c r="AZ1090" s="143"/>
      <c r="BA1090" s="143"/>
      <c r="BB1090" s="143"/>
      <c r="BC1090" s="143"/>
      <c r="BD1090" s="143"/>
      <c r="BE1090" s="194"/>
      <c r="BF1090" s="143"/>
      <c r="BG1090" s="143"/>
      <c r="BH1090" s="143"/>
      <c r="BI1090" s="111"/>
      <c r="BJ1090" s="143"/>
      <c r="BK1090" s="143"/>
      <c r="BL1090" s="143"/>
      <c r="BM1090" s="143"/>
      <c r="BN1090" s="143"/>
      <c r="BO1090" s="143"/>
      <c r="BP1090" s="143"/>
      <c r="BQ1090" s="143"/>
      <c r="BR1090" s="143"/>
      <c r="BS1090" s="143"/>
      <c r="BT1090" s="143"/>
      <c r="BU1090" s="135">
        <f>VLOOKUP(D1090,EXPLORACION!$A$2:$P$529,15,FALSE)</f>
        <v>4962632.6865999997</v>
      </c>
      <c r="BV1090" s="135">
        <f>VLOOKUP(D1090,EXPLORACION!$A$2:$P$529,16,FALSE)</f>
        <v>2173789.5134999999</v>
      </c>
    </row>
    <row r="1091" spans="1:74" hidden="1">
      <c r="A1091" s="130" t="str">
        <f t="shared" si="266"/>
        <v>PYA30P1E2M2.75</v>
      </c>
      <c r="B1091" s="130" t="str">
        <f t="shared" si="267"/>
        <v>PYA30P1E1.5</v>
      </c>
      <c r="C1091" s="130" t="str">
        <f t="shared" si="268"/>
        <v>PYA30P1M2.75</v>
      </c>
      <c r="D1091" s="130" t="str">
        <f t="shared" si="269"/>
        <v>PYA30P1</v>
      </c>
      <c r="E1091" s="130" t="str">
        <f t="shared" si="270"/>
        <v>PYA30</v>
      </c>
      <c r="F1091" s="109" t="s">
        <v>1368</v>
      </c>
      <c r="G1091" s="171">
        <v>30</v>
      </c>
      <c r="H1091" s="109">
        <v>1</v>
      </c>
      <c r="I1091" s="171" t="s">
        <v>8</v>
      </c>
      <c r="J1091" s="109">
        <v>2</v>
      </c>
      <c r="K1091" s="111">
        <v>2</v>
      </c>
      <c r="M1091" s="137">
        <f>N1090</f>
        <v>2.5</v>
      </c>
      <c r="N1091" s="133">
        <v>3</v>
      </c>
      <c r="O1091" s="137">
        <f>AVERAGE(M1091:N1091)</f>
        <v>2.75</v>
      </c>
      <c r="P1091" s="109" t="s">
        <v>284</v>
      </c>
      <c r="Q1091" s="237">
        <v>9.3699999999999992</v>
      </c>
      <c r="R1091" s="111">
        <v>30.29</v>
      </c>
      <c r="S1091" s="111">
        <v>20.11</v>
      </c>
      <c r="T1091" s="111">
        <v>10.17</v>
      </c>
      <c r="U1091" s="188"/>
      <c r="AO1091" s="143">
        <v>94.44</v>
      </c>
      <c r="AP1091" s="194"/>
      <c r="AQ1091" s="188"/>
      <c r="AR1091" s="188"/>
      <c r="AS1091" s="143"/>
      <c r="AT1091" s="143"/>
      <c r="AU1091" s="143"/>
      <c r="AV1091" s="143"/>
      <c r="AW1091" s="188"/>
      <c r="AX1091" s="278"/>
      <c r="AY1091" s="194"/>
      <c r="AZ1091" s="143"/>
      <c r="BA1091" s="143"/>
      <c r="BB1091" s="143"/>
      <c r="BC1091" s="143"/>
      <c r="BD1091" s="143"/>
      <c r="BE1091" s="194"/>
      <c r="BF1091" s="143"/>
      <c r="BG1091" s="143"/>
      <c r="BH1091" s="143"/>
      <c r="BI1091" s="111"/>
      <c r="BJ1091" s="143"/>
      <c r="BK1091" s="143"/>
      <c r="BL1091" s="143"/>
      <c r="BM1091" s="143"/>
      <c r="BN1091" s="143"/>
      <c r="BO1091" s="143"/>
      <c r="BP1091" s="143"/>
      <c r="BQ1091" s="143"/>
      <c r="BR1091" s="143"/>
      <c r="BS1091" s="143"/>
      <c r="BT1091" s="143"/>
      <c r="BU1091" s="135">
        <f>VLOOKUP(D1091,EXPLORACION!$A$2:$P$529,15,FALSE)</f>
        <v>4962632.6865999997</v>
      </c>
      <c r="BV1091" s="135">
        <f>VLOOKUP(D1091,EXPLORACION!$A$2:$P$529,16,FALSE)</f>
        <v>2173789.5134999999</v>
      </c>
    </row>
    <row r="1092" spans="1:74" hidden="1">
      <c r="A1092" s="130" t="str">
        <f t="shared" si="266"/>
        <v>PYA30P1E4M2.5</v>
      </c>
      <c r="B1092" s="130" t="str">
        <f t="shared" si="267"/>
        <v>PYA30P1E2.5</v>
      </c>
      <c r="C1092" s="130" t="str">
        <f t="shared" si="268"/>
        <v>PYA30P1M2.5</v>
      </c>
      <c r="D1092" s="130" t="str">
        <f t="shared" si="269"/>
        <v>PYA30P1</v>
      </c>
      <c r="E1092" s="130" t="str">
        <f t="shared" si="270"/>
        <v>PYA30</v>
      </c>
      <c r="F1092" s="109" t="s">
        <v>1368</v>
      </c>
      <c r="G1092" s="171">
        <v>30</v>
      </c>
      <c r="H1092" s="109">
        <v>1</v>
      </c>
      <c r="I1092" s="171" t="s">
        <v>8</v>
      </c>
      <c r="J1092" s="109">
        <v>4</v>
      </c>
      <c r="K1092" s="141">
        <v>2</v>
      </c>
      <c r="M1092" s="137">
        <v>2</v>
      </c>
      <c r="N1092" s="285">
        <v>3</v>
      </c>
      <c r="O1092" s="137">
        <v>2.5</v>
      </c>
      <c r="Q1092" s="237">
        <v>10.47</v>
      </c>
      <c r="R1092" s="111"/>
      <c r="S1092" s="111"/>
      <c r="T1092" s="111"/>
      <c r="U1092" s="188"/>
      <c r="AP1092" s="194"/>
      <c r="AQ1092" s="188"/>
      <c r="AR1092" s="188"/>
      <c r="AS1092" s="143"/>
      <c r="AT1092" s="143"/>
      <c r="AU1092" s="143"/>
      <c r="AV1092" s="143"/>
      <c r="AW1092" s="188"/>
      <c r="AX1092" s="278"/>
      <c r="AY1092" s="194"/>
      <c r="AZ1092" s="143"/>
      <c r="BA1092" s="143"/>
      <c r="BB1092" s="143"/>
      <c r="BC1092" s="143"/>
      <c r="BD1092" s="143"/>
      <c r="BE1092" s="194"/>
      <c r="BF1092" s="143"/>
      <c r="BG1092" s="143"/>
      <c r="BH1092" s="143"/>
      <c r="BI1092" s="111"/>
      <c r="BJ1092" s="143"/>
      <c r="BK1092" s="143"/>
      <c r="BL1092" s="143"/>
      <c r="BM1092" s="143"/>
      <c r="BN1092" s="143"/>
      <c r="BO1092" s="143"/>
      <c r="BP1092" s="143"/>
      <c r="BQ1092" s="143"/>
      <c r="BR1092" s="143"/>
      <c r="BS1092" s="143"/>
      <c r="BT1092" s="143"/>
      <c r="BU1092" s="135">
        <f>VLOOKUP(D1092,EXPLORACION!$A$2:$P$529,15,FALSE)</f>
        <v>4962632.6865999997</v>
      </c>
      <c r="BV1092" s="135">
        <f>VLOOKUP(D1092,EXPLORACION!$A$2:$P$529,16,FALSE)</f>
        <v>2173789.5134999999</v>
      </c>
    </row>
    <row r="1093" spans="1:74" hidden="1">
      <c r="A1093" s="130" t="str">
        <f t="shared" si="266"/>
        <v>PYA30P1E4M3</v>
      </c>
      <c r="B1093" s="130" t="str">
        <f t="shared" si="267"/>
        <v>PYA30P1E2</v>
      </c>
      <c r="C1093" s="130" t="str">
        <f t="shared" si="268"/>
        <v>PYA30P1M3</v>
      </c>
      <c r="D1093" s="130" t="str">
        <f t="shared" si="269"/>
        <v>PYA30P1</v>
      </c>
      <c r="E1093" s="130" t="str">
        <f t="shared" si="270"/>
        <v>PYA30</v>
      </c>
      <c r="F1093" s="109" t="s">
        <v>1368</v>
      </c>
      <c r="G1093" s="171">
        <v>30</v>
      </c>
      <c r="H1093" s="109">
        <v>1</v>
      </c>
      <c r="I1093" s="171" t="s">
        <v>8</v>
      </c>
      <c r="J1093" s="109">
        <v>4</v>
      </c>
      <c r="K1093" s="141">
        <v>3</v>
      </c>
      <c r="M1093" s="137">
        <v>2.5</v>
      </c>
      <c r="N1093" s="285">
        <v>3.5</v>
      </c>
      <c r="O1093" s="137">
        <v>3</v>
      </c>
      <c r="Q1093" s="237">
        <v>11.97</v>
      </c>
      <c r="R1093" s="111"/>
      <c r="S1093" s="111"/>
      <c r="T1093" s="111"/>
      <c r="U1093" s="188"/>
      <c r="AP1093" s="194"/>
      <c r="AQ1093" s="188"/>
      <c r="AR1093" s="188"/>
      <c r="AS1093" s="143"/>
      <c r="AT1093" s="143"/>
      <c r="AU1093" s="143"/>
      <c r="AV1093" s="143"/>
      <c r="AW1093" s="188"/>
      <c r="AX1093" s="278"/>
      <c r="AY1093" s="194"/>
      <c r="AZ1093" s="143"/>
      <c r="BA1093" s="143"/>
      <c r="BB1093" s="143"/>
      <c r="BC1093" s="143"/>
      <c r="BD1093" s="143"/>
      <c r="BE1093" s="194"/>
      <c r="BF1093" s="143"/>
      <c r="BG1093" s="143"/>
      <c r="BH1093" s="143"/>
      <c r="BI1093" s="111"/>
      <c r="BJ1093" s="143"/>
      <c r="BK1093" s="143"/>
      <c r="BL1093" s="143"/>
      <c r="BM1093" s="143"/>
      <c r="BN1093" s="143"/>
      <c r="BO1093" s="143"/>
      <c r="BP1093" s="143"/>
      <c r="BQ1093" s="143"/>
      <c r="BR1093" s="143"/>
      <c r="BS1093" s="143"/>
      <c r="BT1093" s="143"/>
      <c r="BU1093" s="135">
        <f>VLOOKUP(D1093,EXPLORACION!$A$2:$P$529,15,FALSE)</f>
        <v>4962632.6865999997</v>
      </c>
      <c r="BV1093" s="135">
        <f>VLOOKUP(D1093,EXPLORACION!$A$2:$P$529,16,FALSE)</f>
        <v>2173789.5134999999</v>
      </c>
    </row>
    <row r="1094" spans="1:74" hidden="1">
      <c r="A1094" s="130" t="str">
        <f t="shared" si="266"/>
        <v>PYA30P1E4M3.5</v>
      </c>
      <c r="B1094" s="130" t="str">
        <f t="shared" si="267"/>
        <v>PYA30P1E2.5</v>
      </c>
      <c r="C1094" s="130" t="str">
        <f t="shared" si="268"/>
        <v>PYA30P1M3.5</v>
      </c>
      <c r="D1094" s="130" t="str">
        <f t="shared" si="269"/>
        <v>PYA30P1</v>
      </c>
      <c r="E1094" s="130" t="str">
        <f t="shared" si="270"/>
        <v>PYA30</v>
      </c>
      <c r="F1094" s="109" t="s">
        <v>1368</v>
      </c>
      <c r="G1094" s="171">
        <v>30</v>
      </c>
      <c r="H1094" s="109">
        <v>1</v>
      </c>
      <c r="I1094" s="171" t="s">
        <v>8</v>
      </c>
      <c r="J1094" s="109">
        <v>4</v>
      </c>
      <c r="K1094" s="141">
        <v>3</v>
      </c>
      <c r="M1094" s="137">
        <v>3</v>
      </c>
      <c r="N1094" s="285">
        <v>4</v>
      </c>
      <c r="O1094" s="137">
        <v>3.5</v>
      </c>
      <c r="Q1094" s="237">
        <v>11.67</v>
      </c>
      <c r="R1094" s="111"/>
      <c r="S1094" s="111"/>
      <c r="T1094" s="111"/>
      <c r="U1094" s="188"/>
      <c r="AP1094" s="194"/>
      <c r="AQ1094" s="188"/>
      <c r="AR1094" s="188"/>
      <c r="AS1094" s="143"/>
      <c r="AT1094" s="143"/>
      <c r="AU1094" s="143"/>
      <c r="AV1094" s="143"/>
      <c r="AW1094" s="188"/>
      <c r="AX1094" s="278"/>
      <c r="AY1094" s="194"/>
      <c r="AZ1094" s="143"/>
      <c r="BA1094" s="143"/>
      <c r="BB1094" s="143"/>
      <c r="BC1094" s="143"/>
      <c r="BD1094" s="143"/>
      <c r="BE1094" s="194"/>
      <c r="BF1094" s="143"/>
      <c r="BG1094" s="143"/>
      <c r="BH1094" s="143"/>
      <c r="BI1094" s="111"/>
      <c r="BJ1094" s="143"/>
      <c r="BK1094" s="143"/>
      <c r="BL1094" s="143"/>
      <c r="BM1094" s="143"/>
      <c r="BN1094" s="143"/>
      <c r="BO1094" s="143"/>
      <c r="BP1094" s="143"/>
      <c r="BQ1094" s="143"/>
      <c r="BR1094" s="143"/>
      <c r="BS1094" s="143"/>
      <c r="BT1094" s="143"/>
      <c r="BU1094" s="135">
        <f>VLOOKUP(D1094,EXPLORACION!$A$2:$P$529,15,FALSE)</f>
        <v>4962632.6865999997</v>
      </c>
      <c r="BV1094" s="135">
        <f>VLOOKUP(D1094,EXPLORACION!$A$2:$P$529,16,FALSE)</f>
        <v>2173789.5134999999</v>
      </c>
    </row>
    <row r="1095" spans="1:74" hidden="1">
      <c r="A1095" s="130" t="str">
        <f t="shared" si="266"/>
        <v>PYA30P1E4M4</v>
      </c>
      <c r="B1095" s="130" t="str">
        <f t="shared" si="267"/>
        <v>PYA30P1E3</v>
      </c>
      <c r="C1095" s="130" t="str">
        <f t="shared" si="268"/>
        <v>PYA30P1M4</v>
      </c>
      <c r="D1095" s="130" t="str">
        <f t="shared" si="269"/>
        <v>PYA30P1</v>
      </c>
      <c r="E1095" s="130" t="str">
        <f t="shared" si="270"/>
        <v>PYA30</v>
      </c>
      <c r="F1095" s="109" t="s">
        <v>1368</v>
      </c>
      <c r="G1095" s="171">
        <v>30</v>
      </c>
      <c r="H1095" s="109">
        <v>1</v>
      </c>
      <c r="I1095" s="171" t="s">
        <v>8</v>
      </c>
      <c r="J1095" s="109">
        <v>4</v>
      </c>
      <c r="K1095" s="141">
        <v>3</v>
      </c>
      <c r="M1095" s="137">
        <v>3.5</v>
      </c>
      <c r="N1095" s="285">
        <v>4.5</v>
      </c>
      <c r="O1095" s="137">
        <v>4</v>
      </c>
      <c r="Q1095" s="237">
        <v>10.08</v>
      </c>
      <c r="R1095" s="111"/>
      <c r="S1095" s="111"/>
      <c r="T1095" s="111"/>
      <c r="U1095" s="188"/>
      <c r="AP1095" s="194"/>
      <c r="AQ1095" s="188"/>
      <c r="AR1095" s="188"/>
      <c r="AS1095" s="143"/>
      <c r="AT1095" s="143"/>
      <c r="AU1095" s="143"/>
      <c r="AV1095" s="143"/>
      <c r="AW1095" s="188"/>
      <c r="AX1095" s="278"/>
      <c r="AY1095" s="194"/>
      <c r="AZ1095" s="143"/>
      <c r="BA1095" s="143"/>
      <c r="BB1095" s="143"/>
      <c r="BC1095" s="143"/>
      <c r="BD1095" s="143"/>
      <c r="BE1095" s="194"/>
      <c r="BF1095" s="143"/>
      <c r="BG1095" s="143"/>
      <c r="BH1095" s="143"/>
      <c r="BI1095" s="111"/>
      <c r="BJ1095" s="143"/>
      <c r="BK1095" s="143"/>
      <c r="BL1095" s="143"/>
      <c r="BM1095" s="143"/>
      <c r="BN1095" s="143"/>
      <c r="BO1095" s="143"/>
      <c r="BP1095" s="143"/>
      <c r="BQ1095" s="143"/>
      <c r="BR1095" s="143"/>
      <c r="BS1095" s="143"/>
      <c r="BT1095" s="143"/>
      <c r="BU1095" s="135">
        <f>VLOOKUP(D1095,EXPLORACION!$A$2:$P$529,15,FALSE)</f>
        <v>4962632.6865999997</v>
      </c>
      <c r="BV1095" s="135">
        <f>VLOOKUP(D1095,EXPLORACION!$A$2:$P$529,16,FALSE)</f>
        <v>2173789.5134999999</v>
      </c>
    </row>
    <row r="1096" spans="1:74" hidden="1">
      <c r="A1096" s="130" t="str">
        <f t="shared" si="266"/>
        <v>PYA30P1E3M4.75</v>
      </c>
      <c r="B1096" s="130" t="str">
        <f t="shared" si="267"/>
        <v>PYA30P1E3.5</v>
      </c>
      <c r="C1096" s="130" t="str">
        <f t="shared" si="268"/>
        <v>PYA30P1M4.75</v>
      </c>
      <c r="D1096" s="130" t="str">
        <f t="shared" si="269"/>
        <v>PYA30P1</v>
      </c>
      <c r="E1096" s="130" t="str">
        <f t="shared" si="270"/>
        <v>PYA30</v>
      </c>
      <c r="F1096" s="109" t="s">
        <v>1368</v>
      </c>
      <c r="G1096" s="171">
        <v>30</v>
      </c>
      <c r="H1096" s="109">
        <v>1</v>
      </c>
      <c r="I1096" s="171" t="s">
        <v>8</v>
      </c>
      <c r="J1096" s="109">
        <v>3</v>
      </c>
      <c r="K1096" s="111">
        <v>3</v>
      </c>
      <c r="M1096" s="137">
        <f>N1095</f>
        <v>4.5</v>
      </c>
      <c r="N1096" s="133">
        <v>5</v>
      </c>
      <c r="O1096" s="137">
        <f>AVERAGE(M1096:N1096)</f>
        <v>4.75</v>
      </c>
      <c r="P1096" s="109" t="s">
        <v>284</v>
      </c>
      <c r="Q1096" s="237">
        <v>10.84</v>
      </c>
      <c r="R1096" s="237">
        <v>30.27</v>
      </c>
      <c r="S1096" s="111">
        <v>19.21</v>
      </c>
      <c r="T1096" s="111" t="s">
        <v>1547</v>
      </c>
      <c r="U1096" s="188"/>
      <c r="AO1096" s="143">
        <v>94.79</v>
      </c>
      <c r="AP1096" s="194"/>
      <c r="AQ1096" s="188"/>
      <c r="AR1096" s="188"/>
      <c r="AS1096" s="143"/>
      <c r="AT1096" s="143"/>
      <c r="AU1096" s="143"/>
      <c r="AV1096" s="143"/>
      <c r="AW1096" s="188"/>
      <c r="AX1096" s="278"/>
      <c r="AY1096" s="194"/>
      <c r="AZ1096" s="143"/>
      <c r="BA1096" s="143"/>
      <c r="BB1096" s="143"/>
      <c r="BC1096" s="143"/>
      <c r="BD1096" s="143"/>
      <c r="BE1096" s="194"/>
      <c r="BF1096" s="143"/>
      <c r="BG1096" s="143"/>
      <c r="BH1096" s="143"/>
      <c r="BI1096" s="111"/>
      <c r="BJ1096" s="143"/>
      <c r="BK1096" s="143"/>
      <c r="BL1096" s="143"/>
      <c r="BM1096" s="143"/>
      <c r="BN1096" s="143"/>
      <c r="BO1096" s="143"/>
      <c r="BP1096" s="143"/>
      <c r="BQ1096" s="143"/>
      <c r="BR1096" s="143"/>
      <c r="BS1096" s="143"/>
      <c r="BT1096" s="143"/>
      <c r="BU1096" s="135">
        <f>VLOOKUP(D1096,EXPLORACION!$A$2:$P$529,15,FALSE)</f>
        <v>4962632.6865999997</v>
      </c>
      <c r="BV1096" s="135">
        <f>VLOOKUP(D1096,EXPLORACION!$A$2:$P$529,16,FALSE)</f>
        <v>2173789.5134999999</v>
      </c>
    </row>
    <row r="1097" spans="1:74" hidden="1">
      <c r="A1097" s="130" t="str">
        <f t="shared" si="266"/>
        <v>PYA30P1E4M4.5</v>
      </c>
      <c r="B1097" s="130" t="str">
        <f t="shared" si="267"/>
        <v>PYA30P1E4.5</v>
      </c>
      <c r="C1097" s="130" t="str">
        <f t="shared" si="268"/>
        <v>PYA30P1M4.5</v>
      </c>
      <c r="D1097" s="130" t="str">
        <f t="shared" si="269"/>
        <v>PYA30P1</v>
      </c>
      <c r="E1097" s="130" t="str">
        <f t="shared" si="270"/>
        <v>PYA30</v>
      </c>
      <c r="F1097" s="109" t="s">
        <v>1368</v>
      </c>
      <c r="G1097" s="171">
        <v>30</v>
      </c>
      <c r="H1097" s="109">
        <v>1</v>
      </c>
      <c r="I1097" s="171" t="s">
        <v>8</v>
      </c>
      <c r="J1097" s="109">
        <v>4</v>
      </c>
      <c r="K1097" s="141">
        <v>3</v>
      </c>
      <c r="M1097" s="137">
        <v>4</v>
      </c>
      <c r="N1097" s="285">
        <v>5</v>
      </c>
      <c r="O1097" s="137">
        <v>4.5</v>
      </c>
      <c r="Q1097" s="237">
        <v>11.65</v>
      </c>
      <c r="R1097" s="111"/>
      <c r="S1097" s="111"/>
      <c r="T1097" s="111"/>
      <c r="U1097" s="188"/>
      <c r="AP1097" s="194"/>
      <c r="AQ1097" s="188"/>
      <c r="AR1097" s="188"/>
      <c r="AS1097" s="143"/>
      <c r="AT1097" s="143"/>
      <c r="AU1097" s="143"/>
      <c r="AV1097" s="143"/>
      <c r="AW1097" s="188"/>
      <c r="AX1097" s="278"/>
      <c r="AY1097" s="194"/>
      <c r="AZ1097" s="143"/>
      <c r="BA1097" s="143"/>
      <c r="BB1097" s="143"/>
      <c r="BC1097" s="143"/>
      <c r="BD1097" s="143"/>
      <c r="BE1097" s="194"/>
      <c r="BF1097" s="143"/>
      <c r="BG1097" s="143"/>
      <c r="BH1097" s="143"/>
      <c r="BI1097" s="111"/>
      <c r="BJ1097" s="143"/>
      <c r="BK1097" s="143"/>
      <c r="BL1097" s="143"/>
      <c r="BM1097" s="143"/>
      <c r="BN1097" s="143"/>
      <c r="BO1097" s="143"/>
      <c r="BP1097" s="143"/>
      <c r="BQ1097" s="143"/>
      <c r="BR1097" s="143"/>
      <c r="BS1097" s="143"/>
      <c r="BT1097" s="143"/>
      <c r="BU1097" s="135">
        <f>VLOOKUP(D1097,EXPLORACION!$A$2:$P$529,15,FALSE)</f>
        <v>4962632.6865999997</v>
      </c>
      <c r="BV1097" s="135">
        <f>VLOOKUP(D1097,EXPLORACION!$A$2:$P$529,16,FALSE)</f>
        <v>2173789.5134999999</v>
      </c>
    </row>
    <row r="1098" spans="1:74" hidden="1">
      <c r="A1098" s="130" t="str">
        <f t="shared" si="266"/>
        <v>PYA30P1E4M5</v>
      </c>
      <c r="B1098" s="130" t="str">
        <f t="shared" si="267"/>
        <v>PYA30P1E4</v>
      </c>
      <c r="C1098" s="130" t="str">
        <f t="shared" si="268"/>
        <v>PYA30P1M5</v>
      </c>
      <c r="D1098" s="130" t="str">
        <f t="shared" si="269"/>
        <v>PYA30P1</v>
      </c>
      <c r="E1098" s="130" t="str">
        <f t="shared" si="270"/>
        <v>PYA30</v>
      </c>
      <c r="F1098" s="109" t="s">
        <v>1368</v>
      </c>
      <c r="G1098" s="171">
        <v>30</v>
      </c>
      <c r="H1098" s="109">
        <v>1</v>
      </c>
      <c r="I1098" s="171" t="s">
        <v>8</v>
      </c>
      <c r="J1098" s="109">
        <v>4</v>
      </c>
      <c r="K1098" s="141">
        <v>4</v>
      </c>
      <c r="M1098" s="137">
        <v>4.5</v>
      </c>
      <c r="N1098" s="285">
        <v>5.5</v>
      </c>
      <c r="O1098" s="137">
        <v>5</v>
      </c>
      <c r="Q1098" s="237">
        <v>10.039999999999999</v>
      </c>
      <c r="R1098" s="111"/>
      <c r="S1098" s="111"/>
      <c r="T1098" s="111"/>
      <c r="U1098" s="188"/>
      <c r="AP1098" s="194"/>
      <c r="AQ1098" s="188"/>
      <c r="AR1098" s="188"/>
      <c r="AS1098" s="143"/>
      <c r="AT1098" s="143"/>
      <c r="AU1098" s="143"/>
      <c r="AV1098" s="143"/>
      <c r="AW1098" s="188"/>
      <c r="AX1098" s="278"/>
      <c r="AY1098" s="194"/>
      <c r="AZ1098" s="143"/>
      <c r="BA1098" s="143"/>
      <c r="BB1098" s="143"/>
      <c r="BC1098" s="143"/>
      <c r="BD1098" s="143"/>
      <c r="BE1098" s="194"/>
      <c r="BF1098" s="143"/>
      <c r="BG1098" s="143"/>
      <c r="BH1098" s="143"/>
      <c r="BI1098" s="111"/>
      <c r="BJ1098" s="143"/>
      <c r="BK1098" s="143"/>
      <c r="BL1098" s="143"/>
      <c r="BM1098" s="143"/>
      <c r="BN1098" s="143"/>
      <c r="BO1098" s="143"/>
      <c r="BP1098" s="143"/>
      <c r="BQ1098" s="143"/>
      <c r="BR1098" s="143"/>
      <c r="BS1098" s="143"/>
      <c r="BT1098" s="143"/>
      <c r="BU1098" s="135">
        <f>VLOOKUP(D1098,EXPLORACION!$A$2:$P$529,15,FALSE)</f>
        <v>4962632.6865999997</v>
      </c>
      <c r="BV1098" s="135">
        <f>VLOOKUP(D1098,EXPLORACION!$A$2:$P$529,16,FALSE)</f>
        <v>2173789.5134999999</v>
      </c>
    </row>
    <row r="1099" spans="1:74" hidden="1">
      <c r="A1099" s="130" t="str">
        <f t="shared" si="266"/>
        <v>PYA30P1E4M5.5</v>
      </c>
      <c r="B1099" s="130" t="str">
        <f t="shared" si="267"/>
        <v>PYA30P1E4.5</v>
      </c>
      <c r="C1099" s="130" t="str">
        <f t="shared" si="268"/>
        <v>PYA30P1M5.5</v>
      </c>
      <c r="D1099" s="130" t="str">
        <f t="shared" si="269"/>
        <v>PYA30P1</v>
      </c>
      <c r="E1099" s="130" t="str">
        <f t="shared" si="270"/>
        <v>PYA30</v>
      </c>
      <c r="F1099" s="109" t="s">
        <v>1368</v>
      </c>
      <c r="G1099" s="171">
        <v>30</v>
      </c>
      <c r="H1099" s="109">
        <v>1</v>
      </c>
      <c r="I1099" s="171" t="s">
        <v>8</v>
      </c>
      <c r="J1099" s="109">
        <v>4</v>
      </c>
      <c r="K1099" s="141">
        <v>4</v>
      </c>
      <c r="M1099" s="137">
        <v>5</v>
      </c>
      <c r="N1099" s="285">
        <v>6</v>
      </c>
      <c r="O1099" s="137">
        <v>5.5</v>
      </c>
      <c r="Q1099" s="237">
        <v>11.78</v>
      </c>
      <c r="R1099" s="111"/>
      <c r="S1099" s="111"/>
      <c r="T1099" s="111"/>
      <c r="U1099" s="188"/>
      <c r="AP1099" s="194"/>
      <c r="AQ1099" s="188"/>
      <c r="AR1099" s="188"/>
      <c r="AS1099" s="143"/>
      <c r="AT1099" s="143"/>
      <c r="AU1099" s="143"/>
      <c r="AV1099" s="143"/>
      <c r="AW1099" s="188"/>
      <c r="AX1099" s="278"/>
      <c r="AY1099" s="194"/>
      <c r="AZ1099" s="143"/>
      <c r="BA1099" s="143"/>
      <c r="BB1099" s="143"/>
      <c r="BC1099" s="143"/>
      <c r="BD1099" s="143"/>
      <c r="BE1099" s="194"/>
      <c r="BF1099" s="143"/>
      <c r="BG1099" s="143"/>
      <c r="BH1099" s="143"/>
      <c r="BI1099" s="111"/>
      <c r="BJ1099" s="143"/>
      <c r="BK1099" s="143"/>
      <c r="BL1099" s="143"/>
      <c r="BM1099" s="143"/>
      <c r="BN1099" s="143"/>
      <c r="BO1099" s="143"/>
      <c r="BP1099" s="143"/>
      <c r="BQ1099" s="143"/>
      <c r="BR1099" s="143"/>
      <c r="BS1099" s="143"/>
      <c r="BT1099" s="143"/>
      <c r="BU1099" s="135">
        <f>VLOOKUP(D1099,EXPLORACION!$A$2:$P$529,15,FALSE)</f>
        <v>4962632.6865999997</v>
      </c>
      <c r="BV1099" s="135">
        <f>VLOOKUP(D1099,EXPLORACION!$A$2:$P$529,16,FALSE)</f>
        <v>2173789.5134999999</v>
      </c>
    </row>
    <row r="1100" spans="1:74" hidden="1">
      <c r="A1100" s="130" t="str">
        <f t="shared" si="266"/>
        <v>PYA30P1E4M6</v>
      </c>
      <c r="B1100" s="130" t="str">
        <f t="shared" si="267"/>
        <v>PYA30P1E5</v>
      </c>
      <c r="C1100" s="130" t="str">
        <f t="shared" si="268"/>
        <v>PYA30P1M6</v>
      </c>
      <c r="D1100" s="130" t="str">
        <f t="shared" si="269"/>
        <v>PYA30P1</v>
      </c>
      <c r="E1100" s="130" t="str">
        <f t="shared" si="270"/>
        <v>PYA30</v>
      </c>
      <c r="F1100" s="109" t="s">
        <v>1368</v>
      </c>
      <c r="G1100" s="171">
        <v>30</v>
      </c>
      <c r="H1100" s="109">
        <v>1</v>
      </c>
      <c r="I1100" s="171" t="s">
        <v>8</v>
      </c>
      <c r="J1100" s="109">
        <v>4</v>
      </c>
      <c r="K1100" s="141">
        <v>4</v>
      </c>
      <c r="M1100" s="137">
        <v>5.5</v>
      </c>
      <c r="N1100" s="285">
        <v>6.5</v>
      </c>
      <c r="O1100" s="137">
        <v>6</v>
      </c>
      <c r="Q1100" s="237">
        <v>10.14</v>
      </c>
      <c r="R1100" s="111"/>
      <c r="S1100" s="111"/>
      <c r="T1100" s="111"/>
      <c r="U1100" s="188"/>
      <c r="AP1100" s="194"/>
      <c r="AQ1100" s="188"/>
      <c r="AR1100" s="188"/>
      <c r="AS1100" s="143"/>
      <c r="AT1100" s="143"/>
      <c r="AU1100" s="143"/>
      <c r="AV1100" s="143"/>
      <c r="AW1100" s="188"/>
      <c r="AX1100" s="278"/>
      <c r="AY1100" s="194"/>
      <c r="AZ1100" s="143"/>
      <c r="BA1100" s="143"/>
      <c r="BB1100" s="143"/>
      <c r="BC1100" s="143"/>
      <c r="BD1100" s="143"/>
      <c r="BE1100" s="194"/>
      <c r="BF1100" s="143"/>
      <c r="BG1100" s="143"/>
      <c r="BH1100" s="143"/>
      <c r="BI1100" s="111"/>
      <c r="BJ1100" s="143"/>
      <c r="BK1100" s="143"/>
      <c r="BL1100" s="143"/>
      <c r="BM1100" s="143"/>
      <c r="BN1100" s="143"/>
      <c r="BO1100" s="143"/>
      <c r="BP1100" s="143"/>
      <c r="BQ1100" s="143"/>
      <c r="BR1100" s="143"/>
      <c r="BS1100" s="143"/>
      <c r="BT1100" s="143"/>
      <c r="BU1100" s="135">
        <f>VLOOKUP(D1100,EXPLORACION!$A$2:$P$529,15,FALSE)</f>
        <v>4962632.6865999997</v>
      </c>
      <c r="BV1100" s="135">
        <f>VLOOKUP(D1100,EXPLORACION!$A$2:$P$529,16,FALSE)</f>
        <v>2173789.5134999999</v>
      </c>
    </row>
    <row r="1101" spans="1:74" hidden="1">
      <c r="A1101" s="130" t="str">
        <f t="shared" si="266"/>
        <v>PYA30P1E4M6.5</v>
      </c>
      <c r="B1101" s="130" t="str">
        <f t="shared" si="267"/>
        <v>PYA30P1E5.5</v>
      </c>
      <c r="C1101" s="130" t="str">
        <f t="shared" si="268"/>
        <v>PYA30P1M6.5</v>
      </c>
      <c r="D1101" s="130" t="str">
        <f t="shared" si="269"/>
        <v>PYA30P1</v>
      </c>
      <c r="E1101" s="130" t="str">
        <f t="shared" si="270"/>
        <v>PYA30</v>
      </c>
      <c r="F1101" s="109" t="s">
        <v>1368</v>
      </c>
      <c r="G1101" s="171">
        <v>30</v>
      </c>
      <c r="H1101" s="109">
        <v>1</v>
      </c>
      <c r="I1101" s="171" t="s">
        <v>8</v>
      </c>
      <c r="J1101" s="109">
        <v>4</v>
      </c>
      <c r="K1101" s="141">
        <v>4</v>
      </c>
      <c r="M1101" s="137">
        <v>6</v>
      </c>
      <c r="N1101" s="285">
        <v>7</v>
      </c>
      <c r="O1101" s="137">
        <v>6.5</v>
      </c>
      <c r="Q1101" s="237">
        <v>10.62</v>
      </c>
      <c r="R1101" s="111"/>
      <c r="S1101" s="111"/>
      <c r="T1101" s="111"/>
      <c r="U1101" s="188"/>
      <c r="AP1101" s="194"/>
      <c r="AQ1101" s="188"/>
      <c r="AR1101" s="188"/>
      <c r="AS1101" s="143"/>
      <c r="AT1101" s="143"/>
      <c r="AU1101" s="143"/>
      <c r="AV1101" s="143"/>
      <c r="AW1101" s="188"/>
      <c r="AX1101" s="278"/>
      <c r="AY1101" s="194"/>
      <c r="AZ1101" s="143"/>
      <c r="BA1101" s="143"/>
      <c r="BB1101" s="143"/>
      <c r="BC1101" s="143"/>
      <c r="BD1101" s="143"/>
      <c r="BE1101" s="194"/>
      <c r="BF1101" s="143"/>
      <c r="BG1101" s="143"/>
      <c r="BH1101" s="143"/>
      <c r="BI1101" s="111"/>
      <c r="BJ1101" s="143"/>
      <c r="BK1101" s="143"/>
      <c r="BL1101" s="143"/>
      <c r="BM1101" s="143"/>
      <c r="BN1101" s="143"/>
      <c r="BO1101" s="143"/>
      <c r="BP1101" s="143"/>
      <c r="BQ1101" s="143"/>
      <c r="BR1101" s="143"/>
      <c r="BS1101" s="143"/>
      <c r="BT1101" s="143"/>
      <c r="BU1101" s="135">
        <f>VLOOKUP(D1101,EXPLORACION!$A$2:$P$529,15,FALSE)</f>
        <v>4962632.6865999997</v>
      </c>
      <c r="BV1101" s="135">
        <f>VLOOKUP(D1101,EXPLORACION!$A$2:$P$529,16,FALSE)</f>
        <v>2173789.5134999999</v>
      </c>
    </row>
    <row r="1102" spans="1:74" hidden="1">
      <c r="A1102" s="130" t="str">
        <f t="shared" si="266"/>
        <v>PYA30P1E4M7</v>
      </c>
      <c r="B1102" s="130" t="str">
        <f t="shared" si="267"/>
        <v>PYA30P1E6</v>
      </c>
      <c r="C1102" s="130" t="str">
        <f t="shared" si="268"/>
        <v>PYA30P1M7</v>
      </c>
      <c r="D1102" s="130" t="str">
        <f t="shared" si="269"/>
        <v>PYA30P1</v>
      </c>
      <c r="E1102" s="130" t="str">
        <f t="shared" si="270"/>
        <v>PYA30</v>
      </c>
      <c r="F1102" s="109" t="s">
        <v>1368</v>
      </c>
      <c r="G1102" s="171">
        <v>30</v>
      </c>
      <c r="H1102" s="109">
        <v>1</v>
      </c>
      <c r="I1102" s="171" t="s">
        <v>8</v>
      </c>
      <c r="J1102" s="109">
        <v>4</v>
      </c>
      <c r="K1102" s="141">
        <v>4</v>
      </c>
      <c r="M1102" s="137">
        <v>6.5</v>
      </c>
      <c r="N1102" s="285">
        <v>7.5</v>
      </c>
      <c r="O1102" s="137">
        <v>7</v>
      </c>
      <c r="Q1102" s="237">
        <v>10.74</v>
      </c>
      <c r="R1102" s="111"/>
      <c r="S1102" s="111"/>
      <c r="T1102" s="111"/>
      <c r="U1102" s="188"/>
      <c r="AP1102" s="194"/>
      <c r="AQ1102" s="188"/>
      <c r="AR1102" s="188"/>
      <c r="AS1102" s="143"/>
      <c r="AT1102" s="143"/>
      <c r="AU1102" s="143"/>
      <c r="AV1102" s="143"/>
      <c r="AW1102" s="188"/>
      <c r="AX1102" s="278"/>
      <c r="AY1102" s="194"/>
      <c r="AZ1102" s="143"/>
      <c r="BA1102" s="143"/>
      <c r="BB1102" s="143"/>
      <c r="BC1102" s="143"/>
      <c r="BD1102" s="143"/>
      <c r="BE1102" s="194"/>
      <c r="BF1102" s="143"/>
      <c r="BG1102" s="143"/>
      <c r="BH1102" s="143"/>
      <c r="BI1102" s="111"/>
      <c r="BJ1102" s="143"/>
      <c r="BK1102" s="143"/>
      <c r="BL1102" s="143"/>
      <c r="BM1102" s="143"/>
      <c r="BN1102" s="143"/>
      <c r="BO1102" s="143"/>
      <c r="BP1102" s="143"/>
      <c r="BQ1102" s="143"/>
      <c r="BR1102" s="143"/>
      <c r="BS1102" s="143"/>
      <c r="BT1102" s="143"/>
      <c r="BU1102" s="135">
        <f>VLOOKUP(D1102,EXPLORACION!$A$2:$P$529,15,FALSE)</f>
        <v>4962632.6865999997</v>
      </c>
      <c r="BV1102" s="135">
        <f>VLOOKUP(D1102,EXPLORACION!$A$2:$P$529,16,FALSE)</f>
        <v>2173789.5134999999</v>
      </c>
    </row>
    <row r="1103" spans="1:74" hidden="1">
      <c r="A1103" s="130" t="str">
        <f t="shared" si="266"/>
        <v>PYA30P1E4M7.5</v>
      </c>
      <c r="B1103" s="130" t="str">
        <f t="shared" si="267"/>
        <v>PYA30P1E6.5</v>
      </c>
      <c r="C1103" s="130" t="str">
        <f t="shared" si="268"/>
        <v>PYA30P1M7.5</v>
      </c>
      <c r="D1103" s="130" t="str">
        <f t="shared" si="269"/>
        <v>PYA30P1</v>
      </c>
      <c r="E1103" s="130" t="str">
        <f t="shared" si="270"/>
        <v>PYA30</v>
      </c>
      <c r="F1103" s="109" t="s">
        <v>1368</v>
      </c>
      <c r="G1103" s="171">
        <v>30</v>
      </c>
      <c r="H1103" s="109">
        <v>1</v>
      </c>
      <c r="I1103" s="171" t="s">
        <v>8</v>
      </c>
      <c r="J1103" s="109">
        <v>4</v>
      </c>
      <c r="K1103" s="141">
        <v>4</v>
      </c>
      <c r="M1103" s="137">
        <v>7</v>
      </c>
      <c r="N1103" s="285">
        <v>8</v>
      </c>
      <c r="O1103" s="137">
        <v>7.5</v>
      </c>
      <c r="Q1103" s="237">
        <v>10.220000000000001</v>
      </c>
      <c r="R1103" s="111"/>
      <c r="S1103" s="111"/>
      <c r="T1103" s="111"/>
      <c r="U1103" s="188"/>
      <c r="AP1103" s="194"/>
      <c r="AQ1103" s="188"/>
      <c r="AR1103" s="188"/>
      <c r="AS1103" s="143"/>
      <c r="AT1103" s="143"/>
      <c r="AU1103" s="143"/>
      <c r="AV1103" s="143"/>
      <c r="AW1103" s="188"/>
      <c r="AX1103" s="278"/>
      <c r="AY1103" s="194"/>
      <c r="AZ1103" s="143"/>
      <c r="BA1103" s="143"/>
      <c r="BB1103" s="143"/>
      <c r="BC1103" s="143"/>
      <c r="BD1103" s="143"/>
      <c r="BE1103" s="194"/>
      <c r="BF1103" s="143"/>
      <c r="BG1103" s="143"/>
      <c r="BH1103" s="143"/>
      <c r="BI1103" s="111"/>
      <c r="BJ1103" s="143"/>
      <c r="BK1103" s="143"/>
      <c r="BL1103" s="143"/>
      <c r="BM1103" s="143"/>
      <c r="BN1103" s="143"/>
      <c r="BO1103" s="143"/>
      <c r="BP1103" s="143"/>
      <c r="BQ1103" s="143"/>
      <c r="BR1103" s="143"/>
      <c r="BS1103" s="143"/>
      <c r="BT1103" s="143"/>
      <c r="BU1103" s="135">
        <f>VLOOKUP(D1103,EXPLORACION!$A$2:$P$529,15,FALSE)</f>
        <v>4962632.6865999997</v>
      </c>
      <c r="BV1103" s="135">
        <f>VLOOKUP(D1103,EXPLORACION!$A$2:$P$529,16,FALSE)</f>
        <v>2173789.5134999999</v>
      </c>
    </row>
    <row r="1104" spans="1:74" hidden="1">
      <c r="A1104" s="130" t="str">
        <f t="shared" si="266"/>
        <v>PYA30P1E4M8</v>
      </c>
      <c r="B1104" s="130" t="str">
        <f t="shared" si="267"/>
        <v>PYA30P1E7</v>
      </c>
      <c r="C1104" s="130" t="str">
        <f t="shared" si="268"/>
        <v>PYA30P1M8</v>
      </c>
      <c r="D1104" s="130" t="str">
        <f t="shared" si="269"/>
        <v>PYA30P1</v>
      </c>
      <c r="E1104" s="130" t="str">
        <f t="shared" si="270"/>
        <v>PYA30</v>
      </c>
      <c r="F1104" s="109" t="s">
        <v>1368</v>
      </c>
      <c r="G1104" s="171">
        <v>30</v>
      </c>
      <c r="H1104" s="109">
        <v>1</v>
      </c>
      <c r="I1104" s="171" t="s">
        <v>8</v>
      </c>
      <c r="J1104" s="109">
        <v>4</v>
      </c>
      <c r="K1104" s="141">
        <v>4</v>
      </c>
      <c r="M1104" s="137">
        <v>7.5</v>
      </c>
      <c r="N1104" s="285">
        <v>8.5</v>
      </c>
      <c r="O1104" s="137">
        <v>8</v>
      </c>
      <c r="Q1104" s="237">
        <v>11.36</v>
      </c>
      <c r="R1104" s="111"/>
      <c r="S1104" s="111"/>
      <c r="T1104" s="111"/>
      <c r="U1104" s="188"/>
      <c r="AP1104" s="194"/>
      <c r="AQ1104" s="188"/>
      <c r="AR1104" s="188"/>
      <c r="AS1104" s="143"/>
      <c r="AT1104" s="143"/>
      <c r="AU1104" s="143"/>
      <c r="AV1104" s="143"/>
      <c r="AW1104" s="188"/>
      <c r="AX1104" s="278"/>
      <c r="AY1104" s="194"/>
      <c r="AZ1104" s="143"/>
      <c r="BA1104" s="143"/>
      <c r="BB1104" s="143"/>
      <c r="BC1104" s="143"/>
      <c r="BD1104" s="143"/>
      <c r="BE1104" s="194"/>
      <c r="BF1104" s="143"/>
      <c r="BG1104" s="143"/>
      <c r="BH1104" s="143"/>
      <c r="BI1104" s="111"/>
      <c r="BJ1104" s="143"/>
      <c r="BK1104" s="143"/>
      <c r="BL1104" s="143"/>
      <c r="BM1104" s="143"/>
      <c r="BN1104" s="143"/>
      <c r="BO1104" s="143"/>
      <c r="BP1104" s="143"/>
      <c r="BQ1104" s="143"/>
      <c r="BR1104" s="143"/>
      <c r="BS1104" s="143"/>
      <c r="BT1104" s="143"/>
      <c r="BU1104" s="135">
        <f>VLOOKUP(D1104,EXPLORACION!$A$2:$P$529,15,FALSE)</f>
        <v>4962632.6865999997</v>
      </c>
      <c r="BV1104" s="135">
        <f>VLOOKUP(D1104,EXPLORACION!$A$2:$P$529,16,FALSE)</f>
        <v>2173789.5134999999</v>
      </c>
    </row>
    <row r="1105" spans="1:74" hidden="1">
      <c r="A1105" s="130" t="str">
        <f t="shared" si="266"/>
        <v>PYA30P1E4M8.5</v>
      </c>
      <c r="B1105" s="130" t="str">
        <f t="shared" si="267"/>
        <v>PYA30P1E7.5</v>
      </c>
      <c r="C1105" s="130" t="str">
        <f t="shared" si="268"/>
        <v>PYA30P1M8.5</v>
      </c>
      <c r="D1105" s="130" t="str">
        <f t="shared" si="269"/>
        <v>PYA30P1</v>
      </c>
      <c r="E1105" s="130" t="str">
        <f t="shared" si="270"/>
        <v>PYA30</v>
      </c>
      <c r="F1105" s="109" t="s">
        <v>1368</v>
      </c>
      <c r="G1105" s="171">
        <v>30</v>
      </c>
      <c r="H1105" s="109">
        <v>1</v>
      </c>
      <c r="I1105" s="171" t="s">
        <v>8</v>
      </c>
      <c r="J1105" s="109">
        <v>4</v>
      </c>
      <c r="K1105" s="141">
        <v>4</v>
      </c>
      <c r="M1105" s="137">
        <v>8</v>
      </c>
      <c r="N1105" s="285">
        <v>9</v>
      </c>
      <c r="O1105" s="137">
        <v>8.5</v>
      </c>
      <c r="Q1105" s="237">
        <v>12.31</v>
      </c>
      <c r="R1105" s="111"/>
      <c r="S1105" s="111"/>
      <c r="T1105" s="111"/>
      <c r="U1105" s="188"/>
      <c r="AP1105" s="194"/>
      <c r="AQ1105" s="188"/>
      <c r="AR1105" s="188"/>
      <c r="AS1105" s="143"/>
      <c r="AT1105" s="143"/>
      <c r="AU1105" s="143"/>
      <c r="AV1105" s="143"/>
      <c r="AW1105" s="188"/>
      <c r="AX1105" s="278"/>
      <c r="AY1105" s="194"/>
      <c r="AZ1105" s="143"/>
      <c r="BA1105" s="143"/>
      <c r="BB1105" s="143"/>
      <c r="BC1105" s="143"/>
      <c r="BD1105" s="143"/>
      <c r="BE1105" s="194"/>
      <c r="BF1105" s="143"/>
      <c r="BG1105" s="143"/>
      <c r="BH1105" s="143"/>
      <c r="BI1105" s="111"/>
      <c r="BJ1105" s="143"/>
      <c r="BK1105" s="143"/>
      <c r="BL1105" s="143"/>
      <c r="BM1105" s="143"/>
      <c r="BN1105" s="143"/>
      <c r="BO1105" s="143"/>
      <c r="BP1105" s="143"/>
      <c r="BQ1105" s="143"/>
      <c r="BR1105" s="143"/>
      <c r="BS1105" s="143"/>
      <c r="BT1105" s="143"/>
      <c r="BU1105" s="135">
        <f>VLOOKUP(D1105,EXPLORACION!$A$2:$P$529,15,FALSE)</f>
        <v>4962632.6865999997</v>
      </c>
      <c r="BV1105" s="135">
        <f>VLOOKUP(D1105,EXPLORACION!$A$2:$P$529,16,FALSE)</f>
        <v>2173789.5134999999</v>
      </c>
    </row>
    <row r="1106" spans="1:74" hidden="1">
      <c r="A1106" s="130" t="str">
        <f t="shared" si="266"/>
        <v>PYA30P1E4M9</v>
      </c>
      <c r="B1106" s="130" t="str">
        <f t="shared" si="267"/>
        <v>PYA30P1E8</v>
      </c>
      <c r="C1106" s="130" t="str">
        <f t="shared" si="268"/>
        <v>PYA30P1M9</v>
      </c>
      <c r="D1106" s="130" t="str">
        <f t="shared" si="269"/>
        <v>PYA30P1</v>
      </c>
      <c r="E1106" s="130" t="str">
        <f t="shared" si="270"/>
        <v>PYA30</v>
      </c>
      <c r="F1106" s="109" t="s">
        <v>1368</v>
      </c>
      <c r="G1106" s="171">
        <v>30</v>
      </c>
      <c r="H1106" s="109">
        <v>1</v>
      </c>
      <c r="I1106" s="171" t="s">
        <v>8</v>
      </c>
      <c r="J1106" s="109">
        <v>4</v>
      </c>
      <c r="K1106" s="141">
        <v>4</v>
      </c>
      <c r="M1106" s="137">
        <v>8.5</v>
      </c>
      <c r="N1106" s="285">
        <v>9.5</v>
      </c>
      <c r="O1106" s="137">
        <v>9</v>
      </c>
      <c r="Q1106" s="237">
        <v>11.4</v>
      </c>
      <c r="R1106" s="111"/>
      <c r="S1106" s="111"/>
      <c r="T1106" s="111"/>
      <c r="U1106" s="188"/>
      <c r="AP1106" s="194"/>
      <c r="AQ1106" s="188"/>
      <c r="AR1106" s="188"/>
      <c r="AS1106" s="143"/>
      <c r="AT1106" s="143"/>
      <c r="AU1106" s="143"/>
      <c r="AV1106" s="143"/>
      <c r="AW1106" s="188"/>
      <c r="AX1106" s="278"/>
      <c r="AY1106" s="194"/>
      <c r="AZ1106" s="143"/>
      <c r="BA1106" s="143"/>
      <c r="BB1106" s="143"/>
      <c r="BC1106" s="143"/>
      <c r="BD1106" s="143"/>
      <c r="BE1106" s="194"/>
      <c r="BF1106" s="143"/>
      <c r="BG1106" s="143"/>
      <c r="BH1106" s="143"/>
      <c r="BI1106" s="111"/>
      <c r="BJ1106" s="143"/>
      <c r="BK1106" s="143"/>
      <c r="BL1106" s="143"/>
      <c r="BM1106" s="143"/>
      <c r="BN1106" s="143"/>
      <c r="BO1106" s="143"/>
      <c r="BP1106" s="143"/>
      <c r="BQ1106" s="143"/>
      <c r="BR1106" s="143"/>
      <c r="BS1106" s="143"/>
      <c r="BT1106" s="143"/>
      <c r="BU1106" s="135">
        <f>VLOOKUP(D1106,EXPLORACION!$A$2:$P$529,15,FALSE)</f>
        <v>4962632.6865999997</v>
      </c>
      <c r="BV1106" s="135">
        <f>VLOOKUP(D1106,EXPLORACION!$A$2:$P$529,16,FALSE)</f>
        <v>2173789.5134999999</v>
      </c>
    </row>
    <row r="1107" spans="1:74" ht="51" hidden="1">
      <c r="A1107" s="130" t="str">
        <f t="shared" si="266"/>
        <v>PYA30P1E4M9.75</v>
      </c>
      <c r="B1107" s="130" t="str">
        <f t="shared" si="267"/>
        <v>PYA30P1E8.5</v>
      </c>
      <c r="C1107" s="130" t="str">
        <f t="shared" si="268"/>
        <v>PYA30P1M9.75</v>
      </c>
      <c r="D1107" s="130" t="str">
        <f t="shared" si="269"/>
        <v>PYA30P1</v>
      </c>
      <c r="E1107" s="130" t="str">
        <f t="shared" si="270"/>
        <v>PYA30</v>
      </c>
      <c r="F1107" s="109" t="s">
        <v>1368</v>
      </c>
      <c r="G1107" s="171">
        <v>30</v>
      </c>
      <c r="H1107" s="109">
        <v>1</v>
      </c>
      <c r="I1107" s="171" t="s">
        <v>8</v>
      </c>
      <c r="J1107" s="109">
        <v>4</v>
      </c>
      <c r="K1107" s="141">
        <v>4</v>
      </c>
      <c r="L1107" s="141"/>
      <c r="M1107" s="137">
        <f>N1106</f>
        <v>9.5</v>
      </c>
      <c r="N1107" s="133">
        <v>10</v>
      </c>
      <c r="O1107" s="137">
        <f>AVERAGE(M1107:N1107)</f>
        <v>9.75</v>
      </c>
      <c r="P1107" s="110" t="s">
        <v>1535</v>
      </c>
      <c r="Q1107" s="280">
        <v>11.01</v>
      </c>
      <c r="R1107" s="141"/>
      <c r="S1107" s="141"/>
      <c r="T1107" s="141"/>
      <c r="U1107" s="192"/>
      <c r="V1107" s="282"/>
      <c r="AO1107" s="282"/>
      <c r="AP1107" s="281"/>
      <c r="AQ1107" s="192"/>
      <c r="AR1107" s="192"/>
      <c r="AS1107" s="143"/>
      <c r="AT1107" s="143"/>
      <c r="AU1107" s="143"/>
      <c r="AV1107" s="143"/>
      <c r="AW1107" s="192"/>
      <c r="AX1107" s="283"/>
      <c r="AY1107" s="281"/>
      <c r="AZ1107" s="282"/>
      <c r="BA1107" s="282"/>
      <c r="BB1107" s="282"/>
      <c r="BC1107" s="282"/>
      <c r="BD1107" s="282"/>
      <c r="BE1107" s="281"/>
      <c r="BF1107" s="282"/>
      <c r="BG1107" s="282"/>
      <c r="BH1107" s="282"/>
      <c r="BI1107" s="141"/>
      <c r="BJ1107" s="282"/>
      <c r="BK1107" s="282"/>
      <c r="BL1107" s="282"/>
      <c r="BM1107" s="282"/>
      <c r="BN1107" s="282"/>
      <c r="BO1107" s="282"/>
      <c r="BP1107" s="282"/>
      <c r="BQ1107" s="282"/>
      <c r="BR1107" s="282"/>
      <c r="BS1107" s="282"/>
      <c r="BT1107" s="282"/>
      <c r="BU1107" s="135">
        <f>VLOOKUP(D1107,EXPLORACION!$A$2:$P$529,15,FALSE)</f>
        <v>4962632.6865999997</v>
      </c>
      <c r="BV1107" s="135">
        <f>VLOOKUP(D1107,EXPLORACION!$A$2:$P$529,16,FALSE)</f>
        <v>2173789.5134999999</v>
      </c>
    </row>
    <row r="1108" spans="1:74" hidden="1">
      <c r="A1108" s="130" t="str">
        <f t="shared" si="266"/>
        <v>PYA30P1E4M9.5</v>
      </c>
      <c r="B1108" s="130" t="str">
        <f t="shared" si="267"/>
        <v>PYA30P1E9.5</v>
      </c>
      <c r="C1108" s="130" t="str">
        <f t="shared" si="268"/>
        <v>PYA30P1M9.5</v>
      </c>
      <c r="D1108" s="130" t="str">
        <f t="shared" si="269"/>
        <v>PYA30P1</v>
      </c>
      <c r="E1108" s="130" t="str">
        <f t="shared" si="270"/>
        <v>PYA30</v>
      </c>
      <c r="F1108" s="109" t="s">
        <v>1368</v>
      </c>
      <c r="G1108" s="171">
        <v>30</v>
      </c>
      <c r="H1108" s="109">
        <v>1</v>
      </c>
      <c r="I1108" s="171" t="s">
        <v>8</v>
      </c>
      <c r="J1108" s="109">
        <v>4</v>
      </c>
      <c r="K1108" s="141">
        <v>4</v>
      </c>
      <c r="M1108" s="137">
        <v>9</v>
      </c>
      <c r="N1108" s="285">
        <v>10</v>
      </c>
      <c r="O1108" s="137">
        <v>9.5</v>
      </c>
      <c r="Q1108" s="237">
        <v>10.45</v>
      </c>
      <c r="R1108" s="111"/>
      <c r="S1108" s="111"/>
      <c r="T1108" s="111"/>
      <c r="U1108" s="188"/>
      <c r="AP1108" s="194"/>
      <c r="AQ1108" s="188"/>
      <c r="AR1108" s="188"/>
      <c r="AS1108" s="143"/>
      <c r="AT1108" s="143"/>
      <c r="AU1108" s="143"/>
      <c r="AV1108" s="143"/>
      <c r="AW1108" s="188"/>
      <c r="AX1108" s="278"/>
      <c r="AY1108" s="194"/>
      <c r="AZ1108" s="143"/>
      <c r="BA1108" s="143"/>
      <c r="BB1108" s="143"/>
      <c r="BC1108" s="143"/>
      <c r="BD1108" s="143"/>
      <c r="BE1108" s="194"/>
      <c r="BF1108" s="143"/>
      <c r="BG1108" s="143"/>
      <c r="BH1108" s="143"/>
      <c r="BI1108" s="111"/>
      <c r="BJ1108" s="143"/>
      <c r="BK1108" s="143"/>
      <c r="BL1108" s="143"/>
      <c r="BM1108" s="143"/>
      <c r="BN1108" s="143"/>
      <c r="BO1108" s="143"/>
      <c r="BP1108" s="143"/>
      <c r="BQ1108" s="143"/>
      <c r="BR1108" s="143"/>
      <c r="BS1108" s="143"/>
      <c r="BT1108" s="143"/>
      <c r="BU1108" s="135">
        <f>VLOOKUP(D1108,EXPLORACION!$A$2:$P$529,15,FALSE)</f>
        <v>4962632.6865999997</v>
      </c>
      <c r="BV1108" s="135">
        <f>VLOOKUP(D1108,EXPLORACION!$A$2:$P$529,16,FALSE)</f>
        <v>2173789.5134999999</v>
      </c>
    </row>
    <row r="1109" spans="1:74" hidden="1">
      <c r="A1109" s="130" t="str">
        <f t="shared" si="266"/>
        <v>PYA30P1E4M10</v>
      </c>
      <c r="B1109" s="130" t="str">
        <f t="shared" si="267"/>
        <v>PYA30P1E9</v>
      </c>
      <c r="C1109" s="130" t="str">
        <f t="shared" si="268"/>
        <v>PYA30P1M10</v>
      </c>
      <c r="D1109" s="130" t="str">
        <f t="shared" si="269"/>
        <v>PYA30P1</v>
      </c>
      <c r="E1109" s="130" t="str">
        <f t="shared" si="270"/>
        <v>PYA30</v>
      </c>
      <c r="F1109" s="109" t="s">
        <v>1368</v>
      </c>
      <c r="G1109" s="171">
        <v>30</v>
      </c>
      <c r="H1109" s="109">
        <v>1</v>
      </c>
      <c r="I1109" s="171" t="s">
        <v>8</v>
      </c>
      <c r="J1109" s="109">
        <v>4</v>
      </c>
      <c r="K1109" s="141">
        <f>K1108+1</f>
        <v>5</v>
      </c>
      <c r="M1109" s="137">
        <v>9.5</v>
      </c>
      <c r="N1109" s="285">
        <v>10.5</v>
      </c>
      <c r="O1109" s="137">
        <v>10</v>
      </c>
      <c r="Q1109" s="237">
        <v>11.08</v>
      </c>
      <c r="R1109" s="111"/>
      <c r="S1109" s="111"/>
      <c r="T1109" s="111"/>
      <c r="U1109" s="188"/>
      <c r="AP1109" s="194"/>
      <c r="AQ1109" s="188"/>
      <c r="AR1109" s="188"/>
      <c r="AS1109" s="143"/>
      <c r="AT1109" s="143"/>
      <c r="AU1109" s="143"/>
      <c r="AV1109" s="143"/>
      <c r="AW1109" s="188"/>
      <c r="AX1109" s="278"/>
      <c r="AY1109" s="194"/>
      <c r="AZ1109" s="143"/>
      <c r="BA1109" s="143"/>
      <c r="BB1109" s="143"/>
      <c r="BC1109" s="143"/>
      <c r="BD1109" s="143"/>
      <c r="BE1109" s="194"/>
      <c r="BF1109" s="143"/>
      <c r="BG1109" s="143"/>
      <c r="BH1109" s="143"/>
      <c r="BI1109" s="111"/>
      <c r="BJ1109" s="143"/>
      <c r="BK1109" s="143"/>
      <c r="BL1109" s="143"/>
      <c r="BM1109" s="143"/>
      <c r="BN1109" s="143"/>
      <c r="BO1109" s="143"/>
      <c r="BP1109" s="143"/>
      <c r="BQ1109" s="143"/>
      <c r="BR1109" s="143"/>
      <c r="BS1109" s="143"/>
      <c r="BT1109" s="143"/>
      <c r="BU1109" s="135">
        <f>VLOOKUP(D1109,EXPLORACION!$A$2:$P$529,15,FALSE)</f>
        <v>4962632.6865999997</v>
      </c>
      <c r="BV1109" s="135">
        <f>VLOOKUP(D1109,EXPLORACION!$A$2:$P$529,16,FALSE)</f>
        <v>2173789.5134999999</v>
      </c>
    </row>
    <row r="1110" spans="1:74" hidden="1">
      <c r="A1110" s="130" t="str">
        <f t="shared" si="266"/>
        <v>PYA30P2E1M0.3</v>
      </c>
      <c r="B1110" s="130" t="str">
        <f t="shared" si="267"/>
        <v>PYA30P2E9.5</v>
      </c>
      <c r="C1110" s="130" t="str">
        <f t="shared" si="268"/>
        <v>PYA30P2M0.3</v>
      </c>
      <c r="D1110" s="130" t="str">
        <f t="shared" si="269"/>
        <v>PYA30P2</v>
      </c>
      <c r="E1110" s="130" t="str">
        <f t="shared" si="270"/>
        <v>PYA30</v>
      </c>
      <c r="F1110" s="109" t="s">
        <v>1368</v>
      </c>
      <c r="G1110" s="171">
        <v>30</v>
      </c>
      <c r="H1110" s="109">
        <v>2</v>
      </c>
      <c r="I1110" s="171" t="s">
        <v>8</v>
      </c>
      <c r="J1110" s="109">
        <v>1</v>
      </c>
      <c r="K1110" s="111">
        <v>1</v>
      </c>
      <c r="M1110" s="137">
        <v>0</v>
      </c>
      <c r="N1110" s="133">
        <v>0.3</v>
      </c>
      <c r="O1110" s="137">
        <f>N1110-M1110</f>
        <v>0.3</v>
      </c>
      <c r="P1110" s="109"/>
      <c r="R1110" s="111"/>
      <c r="S1110" s="111"/>
      <c r="T1110" s="111"/>
      <c r="U1110" s="188"/>
      <c r="AP1110" s="194"/>
      <c r="AQ1110" s="188"/>
      <c r="AR1110" s="188"/>
      <c r="AS1110" s="143"/>
      <c r="AT1110" s="143"/>
      <c r="AU1110" s="143"/>
      <c r="AV1110" s="143"/>
      <c r="AW1110" s="188"/>
      <c r="AX1110" s="278"/>
      <c r="AY1110" s="194"/>
      <c r="AZ1110" s="143"/>
      <c r="BA1110" s="143"/>
      <c r="BB1110" s="143"/>
      <c r="BC1110" s="143"/>
      <c r="BD1110" s="143"/>
      <c r="BE1110" s="194"/>
      <c r="BF1110" s="143"/>
      <c r="BG1110" s="143"/>
      <c r="BH1110" s="143"/>
      <c r="BI1110" s="111"/>
      <c r="BJ1110" s="143"/>
      <c r="BK1110" s="143"/>
      <c r="BL1110" s="143"/>
      <c r="BM1110" s="143"/>
      <c r="BN1110" s="143"/>
      <c r="BO1110" s="143"/>
      <c r="BP1110" s="143"/>
      <c r="BQ1110" s="143"/>
      <c r="BR1110" s="143"/>
      <c r="BS1110" s="143"/>
      <c r="BT1110" s="143"/>
      <c r="BU1110" s="135">
        <f>VLOOKUP(D1110,EXPLORACION!$A$2:$P$529,15,FALSE)</f>
        <v>4962632.6865999997</v>
      </c>
      <c r="BV1110" s="135">
        <f>VLOOKUP(D1110,EXPLORACION!$A$2:$P$529,16,FALSE)</f>
        <v>2173789.5134999999</v>
      </c>
    </row>
    <row r="1111" spans="1:74" hidden="1">
      <c r="A1111" s="130" t="str">
        <f t="shared" si="266"/>
        <v>PYA30P2E2M0.5</v>
      </c>
      <c r="B1111" s="130" t="str">
        <f t="shared" si="267"/>
        <v>PYA30P2E0</v>
      </c>
      <c r="C1111" s="130" t="str">
        <f t="shared" si="268"/>
        <v>PYA30P2M0.5</v>
      </c>
      <c r="D1111" s="130" t="str">
        <f t="shared" si="269"/>
        <v>PYA30P2</v>
      </c>
      <c r="E1111" s="130" t="str">
        <f t="shared" si="270"/>
        <v>PYA30</v>
      </c>
      <c r="F1111" s="109" t="s">
        <v>1368</v>
      </c>
      <c r="G1111" s="171">
        <v>30</v>
      </c>
      <c r="H1111" s="109">
        <v>2</v>
      </c>
      <c r="I1111" s="171" t="s">
        <v>8</v>
      </c>
      <c r="J1111" s="109">
        <v>2</v>
      </c>
      <c r="K1111" s="141">
        <v>1</v>
      </c>
      <c r="M1111" s="137">
        <v>0</v>
      </c>
      <c r="N1111" s="285">
        <v>1</v>
      </c>
      <c r="O1111" s="137">
        <v>0.5</v>
      </c>
      <c r="Q1111" s="237">
        <v>8.94</v>
      </c>
      <c r="R1111" s="111"/>
      <c r="S1111" s="111"/>
      <c r="T1111" s="111"/>
      <c r="U1111" s="188"/>
      <c r="AP1111" s="194"/>
      <c r="AQ1111" s="188"/>
      <c r="AR1111" s="188"/>
      <c r="AS1111" s="143"/>
      <c r="AT1111" s="143"/>
      <c r="AU1111" s="143"/>
      <c r="AV1111" s="143"/>
      <c r="AW1111" s="188"/>
      <c r="AX1111" s="278"/>
      <c r="AY1111" s="194"/>
      <c r="AZ1111" s="143"/>
      <c r="BA1111" s="143"/>
      <c r="BB1111" s="143"/>
      <c r="BC1111" s="143"/>
      <c r="BD1111" s="143"/>
      <c r="BE1111" s="194"/>
      <c r="BF1111" s="143"/>
      <c r="BG1111" s="143"/>
      <c r="BH1111" s="143"/>
      <c r="BI1111" s="111"/>
      <c r="BJ1111" s="143"/>
      <c r="BK1111" s="143"/>
      <c r="BL1111" s="143"/>
      <c r="BM1111" s="143"/>
      <c r="BN1111" s="143"/>
      <c r="BO1111" s="143"/>
      <c r="BP1111" s="143"/>
      <c r="BQ1111" s="143"/>
      <c r="BR1111" s="143"/>
      <c r="BS1111" s="143"/>
      <c r="BT1111" s="143"/>
      <c r="BU1111" s="135">
        <f>VLOOKUP(D1111,EXPLORACION!$A$2:$P$529,15,FALSE)</f>
        <v>4962632.6865999997</v>
      </c>
      <c r="BV1111" s="135">
        <f>VLOOKUP(D1111,EXPLORACION!$A$2:$P$529,16,FALSE)</f>
        <v>2173789.5134999999</v>
      </c>
    </row>
    <row r="1112" spans="1:74" hidden="1">
      <c r="A1112" s="130" t="str">
        <f t="shared" si="266"/>
        <v>PYA30P2E2M0</v>
      </c>
      <c r="B1112" s="130" t="str">
        <f t="shared" si="267"/>
        <v>PYA30P2E0</v>
      </c>
      <c r="C1112" s="130" t="str">
        <f t="shared" si="268"/>
        <v>PYA30P2M0</v>
      </c>
      <c r="D1112" s="130" t="str">
        <f t="shared" si="269"/>
        <v>PYA30P2</v>
      </c>
      <c r="E1112" s="130" t="str">
        <f t="shared" si="270"/>
        <v>PYA30</v>
      </c>
      <c r="F1112" s="109" t="s">
        <v>1368</v>
      </c>
      <c r="G1112" s="171">
        <v>30</v>
      </c>
      <c r="H1112" s="109">
        <v>2</v>
      </c>
      <c r="I1112" s="171" t="s">
        <v>8</v>
      </c>
      <c r="J1112" s="109">
        <v>2</v>
      </c>
      <c r="K1112" s="111">
        <v>2</v>
      </c>
      <c r="M1112" s="137">
        <f>N1111</f>
        <v>1</v>
      </c>
      <c r="N1112" s="133">
        <v>1</v>
      </c>
      <c r="O1112" s="137">
        <f>N1112-M1112</f>
        <v>0</v>
      </c>
      <c r="P1112" s="109"/>
      <c r="Q1112" s="237">
        <v>7.76</v>
      </c>
      <c r="R1112" s="111"/>
      <c r="S1112" s="111"/>
      <c r="T1112" s="111"/>
      <c r="U1112" s="188"/>
      <c r="AP1112" s="194"/>
      <c r="AQ1112" s="188"/>
      <c r="AR1112" s="188"/>
      <c r="AS1112" s="143"/>
      <c r="AT1112" s="143"/>
      <c r="AU1112" s="143"/>
      <c r="AV1112" s="143"/>
      <c r="AW1112" s="188"/>
      <c r="AX1112" s="278"/>
      <c r="AY1112" s="194"/>
      <c r="AZ1112" s="143"/>
      <c r="BA1112" s="143"/>
      <c r="BB1112" s="143"/>
      <c r="BC1112" s="143"/>
      <c r="BD1112" s="143"/>
      <c r="BE1112" s="194"/>
      <c r="BF1112" s="143"/>
      <c r="BG1112" s="143"/>
      <c r="BH1112" s="143"/>
      <c r="BI1112" s="111"/>
      <c r="BJ1112" s="143"/>
      <c r="BK1112" s="143"/>
      <c r="BL1112" s="143"/>
      <c r="BM1112" s="143"/>
      <c r="BN1112" s="143"/>
      <c r="BO1112" s="143"/>
      <c r="BP1112" s="143"/>
      <c r="BQ1112" s="143"/>
      <c r="BR1112" s="143"/>
      <c r="BS1112" s="143"/>
      <c r="BT1112" s="143"/>
      <c r="BU1112" s="135">
        <f>VLOOKUP(D1112,EXPLORACION!$A$2:$P$529,15,FALSE)</f>
        <v>4962632.6865999997</v>
      </c>
      <c r="BV1112" s="135">
        <f>VLOOKUP(D1112,EXPLORACION!$A$2:$P$529,16,FALSE)</f>
        <v>2173789.5134999999</v>
      </c>
    </row>
    <row r="1113" spans="1:74" hidden="1">
      <c r="A1113" s="130" t="str">
        <f t="shared" si="266"/>
        <v>PYA30P2E3M1</v>
      </c>
      <c r="B1113" s="130" t="str">
        <f t="shared" si="267"/>
        <v>PYA30P2E1</v>
      </c>
      <c r="C1113" s="130" t="str">
        <f t="shared" si="268"/>
        <v>PYA30P2M1</v>
      </c>
      <c r="D1113" s="130" t="str">
        <f t="shared" si="269"/>
        <v>PYA30P2</v>
      </c>
      <c r="E1113" s="130" t="str">
        <f t="shared" si="270"/>
        <v>PYA30</v>
      </c>
      <c r="F1113" s="109" t="s">
        <v>1368</v>
      </c>
      <c r="G1113" s="171">
        <v>30</v>
      </c>
      <c r="H1113" s="109">
        <v>2</v>
      </c>
      <c r="I1113" s="171" t="s">
        <v>8</v>
      </c>
      <c r="J1113" s="109">
        <v>3</v>
      </c>
      <c r="K1113" s="141">
        <v>2</v>
      </c>
      <c r="M1113" s="137">
        <v>0.5</v>
      </c>
      <c r="N1113" s="285">
        <v>1.5</v>
      </c>
      <c r="O1113" s="137">
        <v>1</v>
      </c>
      <c r="Q1113" s="237">
        <v>6.69</v>
      </c>
      <c r="R1113" s="111"/>
      <c r="S1113" s="111"/>
      <c r="T1113" s="111"/>
      <c r="U1113" s="188"/>
      <c r="AP1113" s="194"/>
      <c r="AQ1113" s="188"/>
      <c r="AR1113" s="188"/>
      <c r="AS1113" s="143"/>
      <c r="AT1113" s="143"/>
      <c r="AU1113" s="143"/>
      <c r="AV1113" s="143"/>
      <c r="AW1113" s="188"/>
      <c r="AX1113" s="278"/>
      <c r="AY1113" s="194"/>
      <c r="AZ1113" s="143"/>
      <c r="BA1113" s="143"/>
      <c r="BB1113" s="143"/>
      <c r="BC1113" s="143"/>
      <c r="BD1113" s="143"/>
      <c r="BE1113" s="194"/>
      <c r="BF1113" s="143"/>
      <c r="BG1113" s="143"/>
      <c r="BH1113" s="143"/>
      <c r="BI1113" s="111"/>
      <c r="BJ1113" s="143"/>
      <c r="BK1113" s="143"/>
      <c r="BL1113" s="143"/>
      <c r="BM1113" s="143"/>
      <c r="BN1113" s="143"/>
      <c r="BO1113" s="143"/>
      <c r="BP1113" s="143"/>
      <c r="BQ1113" s="143"/>
      <c r="BR1113" s="143"/>
      <c r="BS1113" s="143"/>
      <c r="BT1113" s="143"/>
      <c r="BU1113" s="135">
        <f>VLOOKUP(D1113,EXPLORACION!$A$2:$P$529,15,FALSE)</f>
        <v>4962632.6865999997</v>
      </c>
      <c r="BV1113" s="135">
        <f>VLOOKUP(D1113,EXPLORACION!$A$2:$P$529,16,FALSE)</f>
        <v>2173789.5134999999</v>
      </c>
    </row>
    <row r="1114" spans="1:74" hidden="1">
      <c r="A1114" s="130" t="str">
        <f t="shared" si="266"/>
        <v>PYA30P2E3M1.5</v>
      </c>
      <c r="B1114" s="130" t="str">
        <f t="shared" si="267"/>
        <v>PYA30P2E0.5</v>
      </c>
      <c r="C1114" s="130" t="str">
        <f t="shared" si="268"/>
        <v>PYA30P2M1.5</v>
      </c>
      <c r="D1114" s="130" t="str">
        <f t="shared" si="269"/>
        <v>PYA30P2</v>
      </c>
      <c r="E1114" s="130" t="str">
        <f t="shared" si="270"/>
        <v>PYA30</v>
      </c>
      <c r="F1114" s="109" t="s">
        <v>1368</v>
      </c>
      <c r="G1114" s="171">
        <v>30</v>
      </c>
      <c r="H1114" s="109">
        <v>2</v>
      </c>
      <c r="I1114" s="171" t="s">
        <v>8</v>
      </c>
      <c r="J1114" s="109">
        <v>3</v>
      </c>
      <c r="K1114" s="141">
        <v>2</v>
      </c>
      <c r="M1114" s="137">
        <v>1</v>
      </c>
      <c r="N1114" s="285">
        <v>2</v>
      </c>
      <c r="O1114" s="137">
        <v>1.5</v>
      </c>
      <c r="Q1114" s="237">
        <v>6.34</v>
      </c>
      <c r="R1114" s="111"/>
      <c r="S1114" s="111"/>
      <c r="T1114" s="111"/>
      <c r="U1114" s="188"/>
      <c r="AP1114" s="194"/>
      <c r="AQ1114" s="188"/>
      <c r="AR1114" s="188"/>
      <c r="AS1114" s="143"/>
      <c r="AT1114" s="143"/>
      <c r="AU1114" s="143"/>
      <c r="AV1114" s="143"/>
      <c r="AW1114" s="188"/>
      <c r="AX1114" s="278"/>
      <c r="AY1114" s="194"/>
      <c r="AZ1114" s="143"/>
      <c r="BA1114" s="143"/>
      <c r="BB1114" s="143"/>
      <c r="BC1114" s="143"/>
      <c r="BD1114" s="143"/>
      <c r="BE1114" s="194"/>
      <c r="BF1114" s="143"/>
      <c r="BG1114" s="143"/>
      <c r="BH1114" s="143"/>
      <c r="BI1114" s="111"/>
      <c r="BJ1114" s="143"/>
      <c r="BK1114" s="143"/>
      <c r="BL1114" s="143"/>
      <c r="BM1114" s="143"/>
      <c r="BN1114" s="143"/>
      <c r="BO1114" s="143"/>
      <c r="BP1114" s="143"/>
      <c r="BQ1114" s="143"/>
      <c r="BR1114" s="143"/>
      <c r="BS1114" s="143"/>
      <c r="BT1114" s="143"/>
      <c r="BU1114" s="135">
        <f>VLOOKUP(D1114,EXPLORACION!$A$2:$P$529,15,FALSE)</f>
        <v>4962632.6865999997</v>
      </c>
      <c r="BV1114" s="135">
        <f>VLOOKUP(D1114,EXPLORACION!$A$2:$P$529,16,FALSE)</f>
        <v>2173789.5134999999</v>
      </c>
    </row>
    <row r="1115" spans="1:74" hidden="1">
      <c r="A1115" s="130" t="str">
        <f t="shared" si="266"/>
        <v>PYA30P2E3M2</v>
      </c>
      <c r="B1115" s="130" t="str">
        <f t="shared" si="267"/>
        <v>PYA30P2E1</v>
      </c>
      <c r="C1115" s="130" t="str">
        <f t="shared" si="268"/>
        <v>PYA30P2M2</v>
      </c>
      <c r="D1115" s="130" t="str">
        <f t="shared" si="269"/>
        <v>PYA30P2</v>
      </c>
      <c r="E1115" s="130" t="str">
        <f t="shared" si="270"/>
        <v>PYA30</v>
      </c>
      <c r="F1115" s="109" t="s">
        <v>1368</v>
      </c>
      <c r="G1115" s="171">
        <v>30</v>
      </c>
      <c r="H1115" s="109">
        <v>2</v>
      </c>
      <c r="I1115" s="171" t="s">
        <v>8</v>
      </c>
      <c r="J1115" s="109">
        <v>3</v>
      </c>
      <c r="K1115" s="141">
        <v>2</v>
      </c>
      <c r="M1115" s="137">
        <v>1.5</v>
      </c>
      <c r="N1115" s="285">
        <v>2.5</v>
      </c>
      <c r="O1115" s="137">
        <v>2</v>
      </c>
      <c r="Q1115" s="237">
        <v>7.98</v>
      </c>
      <c r="R1115" s="111"/>
      <c r="S1115" s="111"/>
      <c r="T1115" s="111"/>
      <c r="U1115" s="188"/>
      <c r="AP1115" s="194"/>
      <c r="AQ1115" s="188"/>
      <c r="AR1115" s="188"/>
      <c r="AS1115" s="143"/>
      <c r="AT1115" s="143"/>
      <c r="AU1115" s="143"/>
      <c r="AV1115" s="143"/>
      <c r="AW1115" s="188">
        <v>16.41</v>
      </c>
      <c r="AX1115" s="278">
        <v>804.06</v>
      </c>
      <c r="AY1115" s="194"/>
      <c r="AZ1115" s="143"/>
      <c r="BA1115" s="143"/>
      <c r="BB1115" s="143"/>
      <c r="BC1115" s="143"/>
      <c r="BD1115" s="143"/>
      <c r="BE1115" s="194"/>
      <c r="BF1115" s="143"/>
      <c r="BG1115" s="143"/>
      <c r="BH1115" s="143"/>
      <c r="BI1115" s="111"/>
      <c r="BJ1115" s="143"/>
      <c r="BK1115" s="143"/>
      <c r="BL1115" s="143"/>
      <c r="BM1115" s="143"/>
      <c r="BN1115" s="143"/>
      <c r="BO1115" s="143"/>
      <c r="BP1115" s="143"/>
      <c r="BQ1115" s="143"/>
      <c r="BR1115" s="143"/>
      <c r="BS1115" s="143"/>
      <c r="BT1115" s="143"/>
      <c r="BU1115" s="135">
        <f>VLOOKUP(D1115,EXPLORACION!$A$2:$P$529,15,FALSE)</f>
        <v>4962632.6865999997</v>
      </c>
      <c r="BV1115" s="135">
        <f>VLOOKUP(D1115,EXPLORACION!$A$2:$P$529,16,FALSE)</f>
        <v>2173789.5134999999</v>
      </c>
    </row>
    <row r="1116" spans="1:74" hidden="1">
      <c r="A1116" s="130" t="str">
        <f t="shared" si="266"/>
        <v>PYA30P2E4M0.5</v>
      </c>
      <c r="B1116" s="130" t="str">
        <f t="shared" si="267"/>
        <v>PYA30P2E1.5</v>
      </c>
      <c r="C1116" s="130" t="str">
        <f t="shared" si="268"/>
        <v>PYA30P2M0.5</v>
      </c>
      <c r="D1116" s="130" t="str">
        <f t="shared" si="269"/>
        <v>PYA30P2</v>
      </c>
      <c r="E1116" s="130" t="str">
        <f t="shared" si="270"/>
        <v>PYA30</v>
      </c>
      <c r="F1116" s="109" t="s">
        <v>1368</v>
      </c>
      <c r="G1116" s="171">
        <v>30</v>
      </c>
      <c r="H1116" s="109">
        <v>2</v>
      </c>
      <c r="I1116" s="171" t="s">
        <v>8</v>
      </c>
      <c r="J1116" s="109">
        <v>4</v>
      </c>
      <c r="K1116" s="111">
        <v>3</v>
      </c>
      <c r="M1116" s="137">
        <f>N1115</f>
        <v>2.5</v>
      </c>
      <c r="N1116" s="133">
        <v>3</v>
      </c>
      <c r="O1116" s="137">
        <f>N1116-M1116</f>
        <v>0.5</v>
      </c>
      <c r="P1116" s="109" t="s">
        <v>284</v>
      </c>
      <c r="Q1116" s="237">
        <v>9.59</v>
      </c>
      <c r="R1116" s="111">
        <v>30.18</v>
      </c>
      <c r="S1116" s="111">
        <v>19.940000000000001</v>
      </c>
      <c r="T1116" s="111">
        <v>10.24</v>
      </c>
      <c r="U1116" s="188"/>
      <c r="AO1116" s="143">
        <v>92.67</v>
      </c>
      <c r="AP1116" s="194"/>
      <c r="AQ1116" s="188"/>
      <c r="AR1116" s="188"/>
      <c r="AS1116" s="143"/>
      <c r="AT1116" s="143"/>
      <c r="AU1116" s="143"/>
      <c r="AV1116" s="143"/>
      <c r="AW1116" s="188"/>
      <c r="AX1116" s="278"/>
      <c r="AY1116" s="194"/>
      <c r="AZ1116" s="143"/>
      <c r="BA1116" s="143"/>
      <c r="BB1116" s="143"/>
      <c r="BC1116" s="143"/>
      <c r="BD1116" s="143"/>
      <c r="BE1116" s="194"/>
      <c r="BF1116" s="143"/>
      <c r="BG1116" s="143"/>
      <c r="BH1116" s="143"/>
      <c r="BI1116" s="111"/>
      <c r="BJ1116" s="143"/>
      <c r="BK1116" s="143"/>
      <c r="BL1116" s="143"/>
      <c r="BM1116" s="143"/>
      <c r="BN1116" s="143"/>
      <c r="BO1116" s="143"/>
      <c r="BP1116" s="143"/>
      <c r="BQ1116" s="143"/>
      <c r="BR1116" s="143"/>
      <c r="BS1116" s="143"/>
      <c r="BT1116" s="143"/>
      <c r="BU1116" s="135">
        <f>VLOOKUP(D1116,EXPLORACION!$A$2:$P$529,15,FALSE)</f>
        <v>4962632.6865999997</v>
      </c>
      <c r="BV1116" s="135">
        <f>VLOOKUP(D1116,EXPLORACION!$A$2:$P$529,16,FALSE)</f>
        <v>2173789.5134999999</v>
      </c>
    </row>
    <row r="1117" spans="1:74" hidden="1">
      <c r="A1117" s="130" t="str">
        <f t="shared" si="266"/>
        <v>PYA30P2E4M2.5</v>
      </c>
      <c r="B1117" s="130" t="str">
        <f t="shared" si="267"/>
        <v>PYA30P2E2.5</v>
      </c>
      <c r="C1117" s="130" t="str">
        <f t="shared" si="268"/>
        <v>PYA30P2M2.5</v>
      </c>
      <c r="D1117" s="130" t="str">
        <f t="shared" si="269"/>
        <v>PYA30P2</v>
      </c>
      <c r="E1117" s="130" t="str">
        <f t="shared" si="270"/>
        <v>PYA30</v>
      </c>
      <c r="F1117" s="109" t="s">
        <v>1368</v>
      </c>
      <c r="G1117" s="171">
        <v>30</v>
      </c>
      <c r="H1117" s="109">
        <v>2</v>
      </c>
      <c r="I1117" s="171" t="s">
        <v>8</v>
      </c>
      <c r="J1117" s="109">
        <v>4</v>
      </c>
      <c r="K1117" s="141">
        <v>2</v>
      </c>
      <c r="M1117" s="137">
        <v>2</v>
      </c>
      <c r="N1117" s="285">
        <v>3</v>
      </c>
      <c r="O1117" s="137">
        <v>2.5</v>
      </c>
      <c r="Q1117" s="237">
        <v>10.31</v>
      </c>
      <c r="R1117" s="111"/>
      <c r="S1117" s="111"/>
      <c r="T1117" s="111"/>
      <c r="U1117" s="188"/>
      <c r="AP1117" s="194"/>
      <c r="AQ1117" s="188"/>
      <c r="AR1117" s="188"/>
      <c r="AS1117" s="143"/>
      <c r="AT1117" s="143"/>
      <c r="AU1117" s="143"/>
      <c r="AV1117" s="143"/>
      <c r="AW1117" s="188"/>
      <c r="AX1117" s="278"/>
      <c r="AY1117" s="194"/>
      <c r="AZ1117" s="143"/>
      <c r="BA1117" s="143"/>
      <c r="BB1117" s="143"/>
      <c r="BC1117" s="143"/>
      <c r="BD1117" s="143"/>
      <c r="BE1117" s="194"/>
      <c r="BF1117" s="143"/>
      <c r="BG1117" s="143"/>
      <c r="BH1117" s="143"/>
      <c r="BI1117" s="111"/>
      <c r="BJ1117" s="143"/>
      <c r="BK1117" s="143"/>
      <c r="BL1117" s="143"/>
      <c r="BM1117" s="143"/>
      <c r="BN1117" s="143"/>
      <c r="BO1117" s="143"/>
      <c r="BP1117" s="143"/>
      <c r="BQ1117" s="143"/>
      <c r="BR1117" s="143"/>
      <c r="BS1117" s="143"/>
      <c r="BT1117" s="143"/>
      <c r="BU1117" s="135">
        <f>VLOOKUP(D1117,EXPLORACION!$A$2:$P$529,15,FALSE)</f>
        <v>4962632.6865999997</v>
      </c>
      <c r="BV1117" s="135">
        <f>VLOOKUP(D1117,EXPLORACION!$A$2:$P$529,16,FALSE)</f>
        <v>2173789.5134999999</v>
      </c>
    </row>
    <row r="1118" spans="1:74" hidden="1">
      <c r="A1118" s="130" t="str">
        <f t="shared" ref="A1118:A1149" si="271">CONCATENATE(F1118,G1118,I1118,H1118,"E",J1118,"M",O1118)</f>
        <v>PYA30P2E4M3</v>
      </c>
      <c r="B1118" s="130" t="str">
        <f t="shared" ref="B1118:B1149" si="272">CONCATENATE(F1118,G1118,I1118,H1118,"E",M1117)</f>
        <v>PYA30P2E2</v>
      </c>
      <c r="C1118" s="130" t="str">
        <f t="shared" ref="C1118:C1149" si="273">CONCATENATE(F1118,G1118,I1118,H1118,"M",O1118)</f>
        <v>PYA30P2M3</v>
      </c>
      <c r="D1118" s="130" t="str">
        <f t="shared" ref="D1118:D1149" si="274">CONCATENATE(F1118,G1118,I1118,H1118)</f>
        <v>PYA30P2</v>
      </c>
      <c r="E1118" s="130" t="str">
        <f t="shared" ref="E1118:E1149" si="275">CONCATENATE(F1118,G1118)</f>
        <v>PYA30</v>
      </c>
      <c r="F1118" s="109" t="s">
        <v>1368</v>
      </c>
      <c r="G1118" s="171">
        <v>30</v>
      </c>
      <c r="H1118" s="109">
        <v>2</v>
      </c>
      <c r="I1118" s="171" t="s">
        <v>8</v>
      </c>
      <c r="J1118" s="109">
        <v>4</v>
      </c>
      <c r="K1118" s="141">
        <v>3</v>
      </c>
      <c r="M1118" s="137">
        <v>2.5</v>
      </c>
      <c r="N1118" s="285">
        <v>3.5</v>
      </c>
      <c r="O1118" s="137">
        <v>3</v>
      </c>
      <c r="Q1118" s="237">
        <v>11.67</v>
      </c>
      <c r="R1118" s="111"/>
      <c r="S1118" s="111"/>
      <c r="T1118" s="111"/>
      <c r="U1118" s="188"/>
      <c r="AP1118" s="194"/>
      <c r="AQ1118" s="188"/>
      <c r="AR1118" s="188"/>
      <c r="AS1118" s="143"/>
      <c r="AT1118" s="143"/>
      <c r="AU1118" s="143"/>
      <c r="AV1118" s="143"/>
      <c r="AW1118" s="188"/>
      <c r="AX1118" s="278"/>
      <c r="AY1118" s="194"/>
      <c r="AZ1118" s="143"/>
      <c r="BA1118" s="143"/>
      <c r="BB1118" s="143"/>
      <c r="BC1118" s="143"/>
      <c r="BD1118" s="143"/>
      <c r="BE1118" s="194"/>
      <c r="BF1118" s="143"/>
      <c r="BG1118" s="143"/>
      <c r="BH1118" s="143"/>
      <c r="BI1118" s="111"/>
      <c r="BJ1118" s="143"/>
      <c r="BK1118" s="143"/>
      <c r="BL1118" s="143"/>
      <c r="BM1118" s="143"/>
      <c r="BN1118" s="143"/>
      <c r="BO1118" s="143"/>
      <c r="BP1118" s="143"/>
      <c r="BQ1118" s="143"/>
      <c r="BR1118" s="143"/>
      <c r="BS1118" s="143"/>
      <c r="BT1118" s="143"/>
      <c r="BU1118" s="135">
        <f>VLOOKUP(D1118,EXPLORACION!$A$2:$P$529,15,FALSE)</f>
        <v>4962632.6865999997</v>
      </c>
      <c r="BV1118" s="135">
        <f>VLOOKUP(D1118,EXPLORACION!$A$2:$P$529,16,FALSE)</f>
        <v>2173789.5134999999</v>
      </c>
    </row>
    <row r="1119" spans="1:74" hidden="1">
      <c r="A1119" s="130" t="str">
        <f t="shared" si="271"/>
        <v>PYA30P2E4M3.5</v>
      </c>
      <c r="B1119" s="130" t="str">
        <f t="shared" si="272"/>
        <v>PYA30P2E2.5</v>
      </c>
      <c r="C1119" s="130" t="str">
        <f t="shared" si="273"/>
        <v>PYA30P2M3.5</v>
      </c>
      <c r="D1119" s="130" t="str">
        <f t="shared" si="274"/>
        <v>PYA30P2</v>
      </c>
      <c r="E1119" s="130" t="str">
        <f t="shared" si="275"/>
        <v>PYA30</v>
      </c>
      <c r="F1119" s="109" t="s">
        <v>1368</v>
      </c>
      <c r="G1119" s="171">
        <v>30</v>
      </c>
      <c r="H1119" s="109">
        <v>2</v>
      </c>
      <c r="I1119" s="171" t="s">
        <v>8</v>
      </c>
      <c r="J1119" s="109">
        <v>4</v>
      </c>
      <c r="K1119" s="141">
        <v>3</v>
      </c>
      <c r="M1119" s="137">
        <v>3</v>
      </c>
      <c r="N1119" s="285">
        <v>4</v>
      </c>
      <c r="O1119" s="137">
        <v>3.5</v>
      </c>
      <c r="Q1119" s="237">
        <v>11.6</v>
      </c>
      <c r="R1119" s="111"/>
      <c r="S1119" s="111"/>
      <c r="T1119" s="111"/>
      <c r="U1119" s="188"/>
      <c r="AP1119" s="194"/>
      <c r="AQ1119" s="188"/>
      <c r="AR1119" s="188"/>
      <c r="AS1119" s="143"/>
      <c r="AT1119" s="143"/>
      <c r="AU1119" s="143"/>
      <c r="AV1119" s="143"/>
      <c r="AW1119" s="188"/>
      <c r="AX1119" s="278"/>
      <c r="AY1119" s="194"/>
      <c r="AZ1119" s="143"/>
      <c r="BA1119" s="143"/>
      <c r="BB1119" s="143"/>
      <c r="BC1119" s="143"/>
      <c r="BD1119" s="143"/>
      <c r="BE1119" s="194"/>
      <c r="BF1119" s="143"/>
      <c r="BG1119" s="143"/>
      <c r="BH1119" s="143"/>
      <c r="BI1119" s="111"/>
      <c r="BJ1119" s="143"/>
      <c r="BK1119" s="143"/>
      <c r="BL1119" s="143"/>
      <c r="BM1119" s="143"/>
      <c r="BN1119" s="143"/>
      <c r="BO1119" s="143"/>
      <c r="BP1119" s="143"/>
      <c r="BQ1119" s="143"/>
      <c r="BR1119" s="143"/>
      <c r="BS1119" s="143"/>
      <c r="BT1119" s="143"/>
      <c r="BU1119" s="135">
        <f>VLOOKUP(D1119,EXPLORACION!$A$2:$P$529,15,FALSE)</f>
        <v>4962632.6865999997</v>
      </c>
      <c r="BV1119" s="135">
        <f>VLOOKUP(D1119,EXPLORACION!$A$2:$P$529,16,FALSE)</f>
        <v>2173789.5134999999</v>
      </c>
    </row>
    <row r="1120" spans="1:74" hidden="1">
      <c r="A1120" s="130" t="str">
        <f t="shared" si="271"/>
        <v>PYA30P2E4M4</v>
      </c>
      <c r="B1120" s="130" t="str">
        <f t="shared" si="272"/>
        <v>PYA30P2E3</v>
      </c>
      <c r="C1120" s="130" t="str">
        <f t="shared" si="273"/>
        <v>PYA30P2M4</v>
      </c>
      <c r="D1120" s="130" t="str">
        <f t="shared" si="274"/>
        <v>PYA30P2</v>
      </c>
      <c r="E1120" s="130" t="str">
        <f t="shared" si="275"/>
        <v>PYA30</v>
      </c>
      <c r="F1120" s="109" t="s">
        <v>1368</v>
      </c>
      <c r="G1120" s="171">
        <v>30</v>
      </c>
      <c r="H1120" s="109">
        <v>2</v>
      </c>
      <c r="I1120" s="171" t="s">
        <v>8</v>
      </c>
      <c r="J1120" s="109">
        <v>4</v>
      </c>
      <c r="K1120" s="141">
        <v>3</v>
      </c>
      <c r="M1120" s="137">
        <v>3.5</v>
      </c>
      <c r="N1120" s="285">
        <v>4.5</v>
      </c>
      <c r="O1120" s="137">
        <v>4</v>
      </c>
      <c r="Q1120" s="237">
        <v>12.32</v>
      </c>
      <c r="R1120" s="111"/>
      <c r="S1120" s="111"/>
      <c r="T1120" s="111"/>
      <c r="U1120" s="188"/>
      <c r="AP1120" s="194"/>
      <c r="AQ1120" s="188"/>
      <c r="AR1120" s="188"/>
      <c r="AS1120" s="143"/>
      <c r="AT1120" s="143"/>
      <c r="AU1120" s="143"/>
      <c r="AV1120" s="143"/>
      <c r="AW1120" s="188"/>
      <c r="AX1120" s="278"/>
      <c r="AY1120" s="194"/>
      <c r="AZ1120" s="143"/>
      <c r="BA1120" s="143"/>
      <c r="BB1120" s="143"/>
      <c r="BC1120" s="143"/>
      <c r="BD1120" s="143"/>
      <c r="BE1120" s="194"/>
      <c r="BF1120" s="143"/>
      <c r="BG1120" s="143"/>
      <c r="BH1120" s="143"/>
      <c r="BI1120" s="111"/>
      <c r="BJ1120" s="143"/>
      <c r="BK1120" s="143"/>
      <c r="BL1120" s="143"/>
      <c r="BM1120" s="143"/>
      <c r="BN1120" s="143"/>
      <c r="BO1120" s="143"/>
      <c r="BP1120" s="143"/>
      <c r="BQ1120" s="143"/>
      <c r="BR1120" s="143"/>
      <c r="BS1120" s="143"/>
      <c r="BT1120" s="143"/>
      <c r="BU1120" s="135">
        <f>VLOOKUP(D1120,EXPLORACION!$A$2:$P$529,15,FALSE)</f>
        <v>4962632.6865999997</v>
      </c>
      <c r="BV1120" s="135">
        <f>VLOOKUP(D1120,EXPLORACION!$A$2:$P$529,16,FALSE)</f>
        <v>2173789.5134999999</v>
      </c>
    </row>
    <row r="1121" spans="1:74" hidden="1">
      <c r="A1121" s="130" t="str">
        <f t="shared" si="271"/>
        <v>PYA30P2E4M0.5</v>
      </c>
      <c r="B1121" s="130" t="str">
        <f t="shared" si="272"/>
        <v>PYA30P2E3.5</v>
      </c>
      <c r="C1121" s="130" t="str">
        <f t="shared" si="273"/>
        <v>PYA30P2M0.5</v>
      </c>
      <c r="D1121" s="130" t="str">
        <f t="shared" si="274"/>
        <v>PYA30P2</v>
      </c>
      <c r="E1121" s="130" t="str">
        <f t="shared" si="275"/>
        <v>PYA30</v>
      </c>
      <c r="F1121" s="109" t="s">
        <v>1368</v>
      </c>
      <c r="G1121" s="171">
        <v>30</v>
      </c>
      <c r="H1121" s="109">
        <v>2</v>
      </c>
      <c r="I1121" s="171" t="s">
        <v>8</v>
      </c>
      <c r="J1121" s="109">
        <v>4</v>
      </c>
      <c r="K1121" s="111">
        <v>4</v>
      </c>
      <c r="M1121" s="137">
        <f>N1120</f>
        <v>4.5</v>
      </c>
      <c r="N1121" s="133">
        <v>5</v>
      </c>
      <c r="O1121" s="137">
        <f>N1121-M1121</f>
        <v>0.5</v>
      </c>
      <c r="P1121" s="109" t="s">
        <v>284</v>
      </c>
      <c r="Q1121" s="237">
        <v>12</v>
      </c>
      <c r="R1121" s="111">
        <v>26.53</v>
      </c>
      <c r="S1121" s="111">
        <v>17.34</v>
      </c>
      <c r="T1121" s="111">
        <v>9.18</v>
      </c>
      <c r="U1121" s="188"/>
      <c r="AO1121" s="143">
        <v>91.76</v>
      </c>
      <c r="AP1121" s="194"/>
      <c r="AQ1121" s="188"/>
      <c r="AR1121" s="188"/>
      <c r="AS1121" s="143"/>
      <c r="AT1121" s="143"/>
      <c r="AU1121" s="143"/>
      <c r="AV1121" s="143"/>
      <c r="AW1121" s="188"/>
      <c r="AX1121" s="278"/>
      <c r="AY1121" s="194"/>
      <c r="AZ1121" s="143"/>
      <c r="BA1121" s="143"/>
      <c r="BB1121" s="143"/>
      <c r="BC1121" s="143"/>
      <c r="BD1121" s="143"/>
      <c r="BE1121" s="194"/>
      <c r="BF1121" s="143"/>
      <c r="BG1121" s="143"/>
      <c r="BH1121" s="143"/>
      <c r="BI1121" s="111"/>
      <c r="BJ1121" s="143"/>
      <c r="BK1121" s="143"/>
      <c r="BL1121" s="143"/>
      <c r="BM1121" s="143"/>
      <c r="BN1121" s="143"/>
      <c r="BO1121" s="143"/>
      <c r="BP1121" s="143"/>
      <c r="BQ1121" s="143"/>
      <c r="BR1121" s="143"/>
      <c r="BS1121" s="143"/>
      <c r="BT1121" s="143"/>
      <c r="BU1121" s="135">
        <f>VLOOKUP(D1121,EXPLORACION!$A$2:$P$529,15,FALSE)</f>
        <v>4962632.6865999997</v>
      </c>
      <c r="BV1121" s="135">
        <f>VLOOKUP(D1121,EXPLORACION!$A$2:$P$529,16,FALSE)</f>
        <v>2173789.5134999999</v>
      </c>
    </row>
    <row r="1122" spans="1:74" hidden="1">
      <c r="A1122" s="130" t="str">
        <f t="shared" si="271"/>
        <v>PYA30P2E4M4.5</v>
      </c>
      <c r="B1122" s="130" t="str">
        <f t="shared" si="272"/>
        <v>PYA30P2E4.5</v>
      </c>
      <c r="C1122" s="130" t="str">
        <f t="shared" si="273"/>
        <v>PYA30P2M4.5</v>
      </c>
      <c r="D1122" s="130" t="str">
        <f t="shared" si="274"/>
        <v>PYA30P2</v>
      </c>
      <c r="E1122" s="130" t="str">
        <f t="shared" si="275"/>
        <v>PYA30</v>
      </c>
      <c r="F1122" s="109" t="s">
        <v>1368</v>
      </c>
      <c r="G1122" s="171">
        <v>30</v>
      </c>
      <c r="H1122" s="109">
        <v>2</v>
      </c>
      <c r="I1122" s="171" t="s">
        <v>8</v>
      </c>
      <c r="J1122" s="109">
        <v>4</v>
      </c>
      <c r="K1122" s="141">
        <v>3</v>
      </c>
      <c r="M1122" s="137">
        <v>4</v>
      </c>
      <c r="N1122" s="285">
        <v>5</v>
      </c>
      <c r="O1122" s="137">
        <v>4.5</v>
      </c>
      <c r="Q1122" s="237">
        <v>12.61</v>
      </c>
      <c r="R1122" s="111"/>
      <c r="S1122" s="111"/>
      <c r="T1122" s="111"/>
      <c r="U1122" s="188"/>
      <c r="AP1122" s="194"/>
      <c r="AQ1122" s="188"/>
      <c r="AR1122" s="188"/>
      <c r="AS1122" s="143"/>
      <c r="AT1122" s="143"/>
      <c r="AU1122" s="143"/>
      <c r="AV1122" s="143"/>
      <c r="AW1122" s="188"/>
      <c r="AX1122" s="278"/>
      <c r="AY1122" s="194"/>
      <c r="AZ1122" s="143"/>
      <c r="BA1122" s="143"/>
      <c r="BB1122" s="143"/>
      <c r="BC1122" s="143"/>
      <c r="BD1122" s="143"/>
      <c r="BE1122" s="194"/>
      <c r="BF1122" s="143"/>
      <c r="BG1122" s="143"/>
      <c r="BH1122" s="143"/>
      <c r="BI1122" s="111"/>
      <c r="BJ1122" s="143"/>
      <c r="BK1122" s="143"/>
      <c r="BL1122" s="143"/>
      <c r="BM1122" s="143"/>
      <c r="BN1122" s="143"/>
      <c r="BO1122" s="143"/>
      <c r="BP1122" s="143"/>
      <c r="BQ1122" s="143"/>
      <c r="BR1122" s="143"/>
      <c r="BS1122" s="143"/>
      <c r="BT1122" s="143"/>
      <c r="BU1122" s="135">
        <f>VLOOKUP(D1122,EXPLORACION!$A$2:$P$529,15,FALSE)</f>
        <v>4962632.6865999997</v>
      </c>
      <c r="BV1122" s="135">
        <f>VLOOKUP(D1122,EXPLORACION!$A$2:$P$529,16,FALSE)</f>
        <v>2173789.5134999999</v>
      </c>
    </row>
    <row r="1123" spans="1:74" hidden="1">
      <c r="A1123" s="130" t="str">
        <f t="shared" si="271"/>
        <v>PYA30P2E5M5</v>
      </c>
      <c r="B1123" s="130" t="str">
        <f t="shared" si="272"/>
        <v>PYA30P2E4</v>
      </c>
      <c r="C1123" s="130" t="str">
        <f t="shared" si="273"/>
        <v>PYA30P2M5</v>
      </c>
      <c r="D1123" s="130" t="str">
        <f t="shared" si="274"/>
        <v>PYA30P2</v>
      </c>
      <c r="E1123" s="130" t="str">
        <f t="shared" si="275"/>
        <v>PYA30</v>
      </c>
      <c r="F1123" s="109" t="s">
        <v>1368</v>
      </c>
      <c r="G1123" s="171">
        <v>30</v>
      </c>
      <c r="H1123" s="109">
        <v>2</v>
      </c>
      <c r="I1123" s="171" t="s">
        <v>8</v>
      </c>
      <c r="J1123" s="109">
        <v>5</v>
      </c>
      <c r="K1123" s="141">
        <v>4</v>
      </c>
      <c r="M1123" s="137">
        <v>4.5</v>
      </c>
      <c r="N1123" s="285">
        <v>5.5</v>
      </c>
      <c r="O1123" s="137">
        <v>5</v>
      </c>
      <c r="Q1123" s="237">
        <v>11.6</v>
      </c>
      <c r="R1123" s="111"/>
      <c r="S1123" s="111"/>
      <c r="T1123" s="111"/>
      <c r="U1123" s="188"/>
      <c r="AP1123" s="194"/>
      <c r="AQ1123" s="188"/>
      <c r="AR1123" s="188"/>
      <c r="AS1123" s="143"/>
      <c r="AT1123" s="143"/>
      <c r="AU1123" s="143"/>
      <c r="AV1123" s="143"/>
      <c r="AW1123" s="188"/>
      <c r="AX1123" s="278"/>
      <c r="AY1123" s="194"/>
      <c r="AZ1123" s="143"/>
      <c r="BA1123" s="143"/>
      <c r="BB1123" s="143"/>
      <c r="BC1123" s="143"/>
      <c r="BD1123" s="143"/>
      <c r="BE1123" s="194"/>
      <c r="BF1123" s="143"/>
      <c r="BG1123" s="143"/>
      <c r="BH1123" s="143"/>
      <c r="BI1123" s="111"/>
      <c r="BJ1123" s="143"/>
      <c r="BK1123" s="143"/>
      <c r="BL1123" s="143"/>
      <c r="BM1123" s="143"/>
      <c r="BN1123" s="143"/>
      <c r="BO1123" s="143"/>
      <c r="BP1123" s="143"/>
      <c r="BQ1123" s="143"/>
      <c r="BR1123" s="143"/>
      <c r="BS1123" s="143"/>
      <c r="BT1123" s="143"/>
      <c r="BU1123" s="135">
        <f>VLOOKUP(D1123,EXPLORACION!$A$2:$P$529,15,FALSE)</f>
        <v>4962632.6865999997</v>
      </c>
      <c r="BV1123" s="135">
        <f>VLOOKUP(D1123,EXPLORACION!$A$2:$P$529,16,FALSE)</f>
        <v>2173789.5134999999</v>
      </c>
    </row>
    <row r="1124" spans="1:74" hidden="1">
      <c r="A1124" s="130" t="str">
        <f t="shared" si="271"/>
        <v>PYA30P2E5M5.5</v>
      </c>
      <c r="B1124" s="130" t="str">
        <f t="shared" si="272"/>
        <v>PYA30P2E4.5</v>
      </c>
      <c r="C1124" s="130" t="str">
        <f t="shared" si="273"/>
        <v>PYA30P2M5.5</v>
      </c>
      <c r="D1124" s="130" t="str">
        <f t="shared" si="274"/>
        <v>PYA30P2</v>
      </c>
      <c r="E1124" s="130" t="str">
        <f t="shared" si="275"/>
        <v>PYA30</v>
      </c>
      <c r="F1124" s="109" t="s">
        <v>1368</v>
      </c>
      <c r="G1124" s="171">
        <v>30</v>
      </c>
      <c r="H1124" s="109">
        <v>2</v>
      </c>
      <c r="I1124" s="171" t="s">
        <v>8</v>
      </c>
      <c r="J1124" s="109">
        <v>5</v>
      </c>
      <c r="K1124" s="141">
        <v>4</v>
      </c>
      <c r="M1124" s="137">
        <v>5</v>
      </c>
      <c r="N1124" s="285">
        <v>6</v>
      </c>
      <c r="O1124" s="137">
        <v>5.5</v>
      </c>
      <c r="Q1124" s="237">
        <v>10.64</v>
      </c>
      <c r="R1124" s="111"/>
      <c r="S1124" s="111"/>
      <c r="T1124" s="111"/>
      <c r="U1124" s="188"/>
      <c r="AP1124" s="194"/>
      <c r="AQ1124" s="188"/>
      <c r="AR1124" s="188"/>
      <c r="AS1124" s="143"/>
      <c r="AT1124" s="143"/>
      <c r="AU1124" s="143"/>
      <c r="AV1124" s="143"/>
      <c r="AW1124" s="188"/>
      <c r="AX1124" s="278"/>
      <c r="AY1124" s="194"/>
      <c r="AZ1124" s="143"/>
      <c r="BA1124" s="143"/>
      <c r="BB1124" s="143"/>
      <c r="BC1124" s="143"/>
      <c r="BD1124" s="143"/>
      <c r="BE1124" s="194"/>
      <c r="BF1124" s="143"/>
      <c r="BG1124" s="143"/>
      <c r="BH1124" s="143"/>
      <c r="BI1124" s="111"/>
      <c r="BJ1124" s="143"/>
      <c r="BK1124" s="143"/>
      <c r="BL1124" s="143"/>
      <c r="BM1124" s="143"/>
      <c r="BN1124" s="143"/>
      <c r="BO1124" s="143"/>
      <c r="BP1124" s="143"/>
      <c r="BQ1124" s="143"/>
      <c r="BR1124" s="143"/>
      <c r="BS1124" s="143"/>
      <c r="BT1124" s="143"/>
      <c r="BU1124" s="135">
        <f>VLOOKUP(D1124,EXPLORACION!$A$2:$P$529,15,FALSE)</f>
        <v>4962632.6865999997</v>
      </c>
      <c r="BV1124" s="135">
        <f>VLOOKUP(D1124,EXPLORACION!$A$2:$P$529,16,FALSE)</f>
        <v>2173789.5134999999</v>
      </c>
    </row>
    <row r="1125" spans="1:74" hidden="1">
      <c r="A1125" s="130" t="str">
        <f t="shared" si="271"/>
        <v>PYA30P2E5M6</v>
      </c>
      <c r="B1125" s="130" t="str">
        <f t="shared" si="272"/>
        <v>PYA30P2E5</v>
      </c>
      <c r="C1125" s="130" t="str">
        <f t="shared" si="273"/>
        <v>PYA30P2M6</v>
      </c>
      <c r="D1125" s="130" t="str">
        <f t="shared" si="274"/>
        <v>PYA30P2</v>
      </c>
      <c r="E1125" s="130" t="str">
        <f t="shared" si="275"/>
        <v>PYA30</v>
      </c>
      <c r="F1125" s="109" t="s">
        <v>1368</v>
      </c>
      <c r="G1125" s="171">
        <v>30</v>
      </c>
      <c r="H1125" s="109">
        <v>2</v>
      </c>
      <c r="I1125" s="171" t="s">
        <v>8</v>
      </c>
      <c r="J1125" s="109">
        <v>5</v>
      </c>
      <c r="K1125" s="141">
        <v>4</v>
      </c>
      <c r="M1125" s="137">
        <v>5.5</v>
      </c>
      <c r="N1125" s="285">
        <v>6.5</v>
      </c>
      <c r="O1125" s="137">
        <v>6</v>
      </c>
      <c r="Q1125" s="237">
        <v>11.98</v>
      </c>
      <c r="R1125" s="111"/>
      <c r="S1125" s="111"/>
      <c r="T1125" s="111"/>
      <c r="U1125" s="188"/>
      <c r="AP1125" s="194"/>
      <c r="AQ1125" s="188"/>
      <c r="AR1125" s="188"/>
      <c r="AS1125" s="143"/>
      <c r="AT1125" s="143"/>
      <c r="AU1125" s="143"/>
      <c r="AV1125" s="143"/>
      <c r="AW1125" s="188"/>
      <c r="AX1125" s="278"/>
      <c r="AY1125" s="194"/>
      <c r="AZ1125" s="143"/>
      <c r="BA1125" s="143"/>
      <c r="BB1125" s="143"/>
      <c r="BC1125" s="143"/>
      <c r="BD1125" s="143"/>
      <c r="BE1125" s="194"/>
      <c r="BF1125" s="143"/>
      <c r="BG1125" s="143"/>
      <c r="BH1125" s="143"/>
      <c r="BI1125" s="111"/>
      <c r="BJ1125" s="143"/>
      <c r="BK1125" s="143"/>
      <c r="BL1125" s="143"/>
      <c r="BM1125" s="143"/>
      <c r="BN1125" s="143"/>
      <c r="BO1125" s="143"/>
      <c r="BP1125" s="143"/>
      <c r="BQ1125" s="143"/>
      <c r="BR1125" s="143"/>
      <c r="BS1125" s="143"/>
      <c r="BT1125" s="143"/>
      <c r="BU1125" s="135">
        <f>VLOOKUP(D1125,EXPLORACION!$A$2:$P$529,15,FALSE)</f>
        <v>4962632.6865999997</v>
      </c>
      <c r="BV1125" s="135">
        <f>VLOOKUP(D1125,EXPLORACION!$A$2:$P$529,16,FALSE)</f>
        <v>2173789.5134999999</v>
      </c>
    </row>
    <row r="1126" spans="1:74" hidden="1">
      <c r="A1126" s="130" t="str">
        <f t="shared" si="271"/>
        <v>PYA30P2E5M6.5</v>
      </c>
      <c r="B1126" s="130" t="str">
        <f t="shared" si="272"/>
        <v>PYA30P2E5.5</v>
      </c>
      <c r="C1126" s="130" t="str">
        <f t="shared" si="273"/>
        <v>PYA30P2M6.5</v>
      </c>
      <c r="D1126" s="130" t="str">
        <f t="shared" si="274"/>
        <v>PYA30P2</v>
      </c>
      <c r="E1126" s="130" t="str">
        <f t="shared" si="275"/>
        <v>PYA30</v>
      </c>
      <c r="F1126" s="109" t="s">
        <v>1368</v>
      </c>
      <c r="G1126" s="171">
        <v>30</v>
      </c>
      <c r="H1126" s="109">
        <v>2</v>
      </c>
      <c r="I1126" s="171" t="s">
        <v>8</v>
      </c>
      <c r="J1126" s="109">
        <v>5</v>
      </c>
      <c r="K1126" s="141">
        <v>4</v>
      </c>
      <c r="M1126" s="137">
        <v>6</v>
      </c>
      <c r="N1126" s="285">
        <v>7</v>
      </c>
      <c r="O1126" s="137">
        <v>6.5</v>
      </c>
      <c r="Q1126" s="237">
        <v>11.04</v>
      </c>
      <c r="R1126" s="111"/>
      <c r="S1126" s="111"/>
      <c r="T1126" s="111"/>
      <c r="U1126" s="188"/>
      <c r="AP1126" s="194"/>
      <c r="AQ1126" s="188"/>
      <c r="AR1126" s="188"/>
      <c r="AS1126" s="143"/>
      <c r="AT1126" s="143"/>
      <c r="AU1126" s="143"/>
      <c r="AV1126" s="143"/>
      <c r="AW1126" s="188"/>
      <c r="AX1126" s="278"/>
      <c r="AY1126" s="194"/>
      <c r="AZ1126" s="143"/>
      <c r="BA1126" s="143"/>
      <c r="BB1126" s="143"/>
      <c r="BC1126" s="143"/>
      <c r="BD1126" s="143"/>
      <c r="BE1126" s="194"/>
      <c r="BF1126" s="143"/>
      <c r="BG1126" s="143"/>
      <c r="BH1126" s="143"/>
      <c r="BI1126" s="111"/>
      <c r="BJ1126" s="143"/>
      <c r="BK1126" s="143"/>
      <c r="BL1126" s="143"/>
      <c r="BM1126" s="143"/>
      <c r="BN1126" s="143"/>
      <c r="BO1126" s="143"/>
      <c r="BP1126" s="143"/>
      <c r="BQ1126" s="143"/>
      <c r="BR1126" s="143"/>
      <c r="BS1126" s="143"/>
      <c r="BT1126" s="143"/>
      <c r="BU1126" s="135">
        <f>VLOOKUP(D1126,EXPLORACION!$A$2:$P$529,15,FALSE)</f>
        <v>4962632.6865999997</v>
      </c>
      <c r="BV1126" s="135">
        <f>VLOOKUP(D1126,EXPLORACION!$A$2:$P$529,16,FALSE)</f>
        <v>2173789.5134999999</v>
      </c>
    </row>
    <row r="1127" spans="1:74" hidden="1">
      <c r="A1127" s="130" t="str">
        <f t="shared" si="271"/>
        <v>PYA30P2E5M7</v>
      </c>
      <c r="B1127" s="130" t="str">
        <f t="shared" si="272"/>
        <v>PYA30P2E6</v>
      </c>
      <c r="C1127" s="130" t="str">
        <f t="shared" si="273"/>
        <v>PYA30P2M7</v>
      </c>
      <c r="D1127" s="130" t="str">
        <f t="shared" si="274"/>
        <v>PYA30P2</v>
      </c>
      <c r="E1127" s="130" t="str">
        <f t="shared" si="275"/>
        <v>PYA30</v>
      </c>
      <c r="F1127" s="109" t="s">
        <v>1368</v>
      </c>
      <c r="G1127" s="171">
        <v>30</v>
      </c>
      <c r="H1127" s="109">
        <v>2</v>
      </c>
      <c r="I1127" s="171" t="s">
        <v>8</v>
      </c>
      <c r="J1127" s="109">
        <v>5</v>
      </c>
      <c r="K1127" s="141">
        <v>4</v>
      </c>
      <c r="M1127" s="137">
        <v>6.5</v>
      </c>
      <c r="N1127" s="285">
        <v>7.5</v>
      </c>
      <c r="O1127" s="137">
        <v>7</v>
      </c>
      <c r="Q1127" s="237">
        <v>10.49</v>
      </c>
      <c r="R1127" s="111"/>
      <c r="S1127" s="111"/>
      <c r="T1127" s="111"/>
      <c r="U1127" s="188"/>
      <c r="AP1127" s="194"/>
      <c r="AQ1127" s="188"/>
      <c r="AR1127" s="188"/>
      <c r="AS1127" s="143"/>
      <c r="AT1127" s="143"/>
      <c r="AU1127" s="143"/>
      <c r="AV1127" s="143"/>
      <c r="AW1127" s="188"/>
      <c r="AX1127" s="278"/>
      <c r="AY1127" s="194"/>
      <c r="AZ1127" s="143"/>
      <c r="BA1127" s="143"/>
      <c r="BB1127" s="143"/>
      <c r="BC1127" s="143"/>
      <c r="BD1127" s="143"/>
      <c r="BE1127" s="194"/>
      <c r="BF1127" s="143"/>
      <c r="BG1127" s="143"/>
      <c r="BH1127" s="143"/>
      <c r="BI1127" s="111"/>
      <c r="BJ1127" s="143"/>
      <c r="BK1127" s="143"/>
      <c r="BL1127" s="143"/>
      <c r="BM1127" s="143"/>
      <c r="BN1127" s="143"/>
      <c r="BO1127" s="143"/>
      <c r="BP1127" s="143"/>
      <c r="BQ1127" s="143"/>
      <c r="BR1127" s="143"/>
      <c r="BS1127" s="143"/>
      <c r="BT1127" s="143"/>
      <c r="BU1127" s="135">
        <f>VLOOKUP(D1127,EXPLORACION!$A$2:$P$529,15,FALSE)</f>
        <v>4962632.6865999997</v>
      </c>
      <c r="BV1127" s="135">
        <f>VLOOKUP(D1127,EXPLORACION!$A$2:$P$529,16,FALSE)</f>
        <v>2173789.5134999999</v>
      </c>
    </row>
    <row r="1128" spans="1:74" hidden="1">
      <c r="A1128" s="130" t="str">
        <f t="shared" si="271"/>
        <v>PYA30P2E4M7.5</v>
      </c>
      <c r="B1128" s="130" t="str">
        <f t="shared" si="272"/>
        <v>PYA30P2E6.5</v>
      </c>
      <c r="C1128" s="130" t="str">
        <f t="shared" si="273"/>
        <v>PYA30P2M7.5</v>
      </c>
      <c r="D1128" s="130" t="str">
        <f t="shared" si="274"/>
        <v>PYA30P2</v>
      </c>
      <c r="E1128" s="130" t="str">
        <f t="shared" si="275"/>
        <v>PYA30</v>
      </c>
      <c r="F1128" s="109" t="s">
        <v>1368</v>
      </c>
      <c r="G1128" s="171">
        <v>30</v>
      </c>
      <c r="H1128" s="109">
        <v>2</v>
      </c>
      <c r="I1128" s="171" t="s">
        <v>8</v>
      </c>
      <c r="J1128" s="109">
        <v>4</v>
      </c>
      <c r="K1128" s="141">
        <v>4</v>
      </c>
      <c r="M1128" s="137">
        <v>7</v>
      </c>
      <c r="N1128" s="285">
        <v>8</v>
      </c>
      <c r="O1128" s="137">
        <v>7.5</v>
      </c>
      <c r="Q1128" s="237">
        <v>10.63</v>
      </c>
      <c r="R1128" s="111"/>
      <c r="S1128" s="111"/>
      <c r="T1128" s="111"/>
      <c r="U1128" s="188"/>
      <c r="AP1128" s="194"/>
      <c r="AQ1128" s="188"/>
      <c r="AR1128" s="188"/>
      <c r="AS1128" s="143"/>
      <c r="AT1128" s="143"/>
      <c r="AU1128" s="143"/>
      <c r="AV1128" s="143"/>
      <c r="AW1128" s="188"/>
      <c r="AX1128" s="278"/>
      <c r="AY1128" s="194"/>
      <c r="AZ1128" s="143"/>
      <c r="BA1128" s="143"/>
      <c r="BB1128" s="143"/>
      <c r="BC1128" s="143"/>
      <c r="BD1128" s="143"/>
      <c r="BE1128" s="194"/>
      <c r="BF1128" s="143"/>
      <c r="BG1128" s="143"/>
      <c r="BH1128" s="143"/>
      <c r="BI1128" s="111"/>
      <c r="BJ1128" s="143"/>
      <c r="BK1128" s="143"/>
      <c r="BL1128" s="143"/>
      <c r="BM1128" s="143"/>
      <c r="BN1128" s="143"/>
      <c r="BO1128" s="143"/>
      <c r="BP1128" s="143"/>
      <c r="BQ1128" s="143"/>
      <c r="BR1128" s="143"/>
      <c r="BS1128" s="143"/>
      <c r="BT1128" s="143"/>
      <c r="BU1128" s="135">
        <f>VLOOKUP(D1128,EXPLORACION!$A$2:$P$529,15,FALSE)</f>
        <v>4962632.6865999997</v>
      </c>
      <c r="BV1128" s="135">
        <f>VLOOKUP(D1128,EXPLORACION!$A$2:$P$529,16,FALSE)</f>
        <v>2173789.5134999999</v>
      </c>
    </row>
    <row r="1129" spans="1:74" hidden="1">
      <c r="A1129" s="130" t="str">
        <f t="shared" si="271"/>
        <v>PYA30P2E5M8</v>
      </c>
      <c r="B1129" s="130" t="str">
        <f t="shared" si="272"/>
        <v>PYA30P2E7</v>
      </c>
      <c r="C1129" s="130" t="str">
        <f t="shared" si="273"/>
        <v>PYA30P2M8</v>
      </c>
      <c r="D1129" s="130" t="str">
        <f t="shared" si="274"/>
        <v>PYA30P2</v>
      </c>
      <c r="E1129" s="130" t="str">
        <f t="shared" si="275"/>
        <v>PYA30</v>
      </c>
      <c r="F1129" s="109" t="s">
        <v>1368</v>
      </c>
      <c r="G1129" s="171">
        <v>30</v>
      </c>
      <c r="H1129" s="109">
        <v>2</v>
      </c>
      <c r="I1129" s="171" t="s">
        <v>8</v>
      </c>
      <c r="J1129" s="109">
        <v>5</v>
      </c>
      <c r="K1129" s="141">
        <v>4</v>
      </c>
      <c r="M1129" s="137">
        <v>7.5</v>
      </c>
      <c r="N1129" s="285">
        <v>8.5</v>
      </c>
      <c r="O1129" s="137">
        <v>8</v>
      </c>
      <c r="Q1129" s="237">
        <v>12.33</v>
      </c>
      <c r="R1129" s="111"/>
      <c r="S1129" s="111"/>
      <c r="T1129" s="111"/>
      <c r="U1129" s="188"/>
      <c r="AP1129" s="194"/>
      <c r="AQ1129" s="188"/>
      <c r="AR1129" s="188"/>
      <c r="AS1129" s="143"/>
      <c r="AT1129" s="143"/>
      <c r="AU1129" s="143"/>
      <c r="AV1129" s="143"/>
      <c r="AW1129" s="188"/>
      <c r="AX1129" s="278"/>
      <c r="AY1129" s="194"/>
      <c r="AZ1129" s="143"/>
      <c r="BA1129" s="143"/>
      <c r="BB1129" s="143"/>
      <c r="BC1129" s="143"/>
      <c r="BD1129" s="143"/>
      <c r="BE1129" s="194"/>
      <c r="BF1129" s="143"/>
      <c r="BG1129" s="143"/>
      <c r="BH1129" s="143"/>
      <c r="BI1129" s="111"/>
      <c r="BJ1129" s="143"/>
      <c r="BK1129" s="143"/>
      <c r="BL1129" s="143"/>
      <c r="BM1129" s="143"/>
      <c r="BN1129" s="143"/>
      <c r="BO1129" s="143"/>
      <c r="BP1129" s="143"/>
      <c r="BQ1129" s="143"/>
      <c r="BR1129" s="143"/>
      <c r="BS1129" s="143"/>
      <c r="BT1129" s="143"/>
      <c r="BU1129" s="135">
        <f>VLOOKUP(D1129,EXPLORACION!$A$2:$P$529,15,FALSE)</f>
        <v>4962632.6865999997</v>
      </c>
      <c r="BV1129" s="135">
        <f>VLOOKUP(D1129,EXPLORACION!$A$2:$P$529,16,FALSE)</f>
        <v>2173789.5134999999</v>
      </c>
    </row>
    <row r="1130" spans="1:74" hidden="1">
      <c r="A1130" s="130" t="str">
        <f t="shared" si="271"/>
        <v>PYA30P2E5M8.5</v>
      </c>
      <c r="B1130" s="130" t="str">
        <f t="shared" si="272"/>
        <v>PYA30P2E7.5</v>
      </c>
      <c r="C1130" s="130" t="str">
        <f t="shared" si="273"/>
        <v>PYA30P2M8.5</v>
      </c>
      <c r="D1130" s="130" t="str">
        <f t="shared" si="274"/>
        <v>PYA30P2</v>
      </c>
      <c r="E1130" s="130" t="str">
        <f t="shared" si="275"/>
        <v>PYA30</v>
      </c>
      <c r="F1130" s="109" t="s">
        <v>1368</v>
      </c>
      <c r="G1130" s="171">
        <v>30</v>
      </c>
      <c r="H1130" s="109">
        <v>2</v>
      </c>
      <c r="I1130" s="171" t="s">
        <v>8</v>
      </c>
      <c r="J1130" s="109">
        <v>5</v>
      </c>
      <c r="K1130" s="141">
        <v>4</v>
      </c>
      <c r="M1130" s="137">
        <v>8</v>
      </c>
      <c r="N1130" s="285">
        <v>9</v>
      </c>
      <c r="O1130" s="137">
        <v>8.5</v>
      </c>
      <c r="Q1130" s="237">
        <v>10.36</v>
      </c>
      <c r="R1130" s="111"/>
      <c r="S1130" s="111"/>
      <c r="T1130" s="111"/>
      <c r="U1130" s="188"/>
      <c r="AP1130" s="194"/>
      <c r="AQ1130" s="188"/>
      <c r="AR1130" s="188"/>
      <c r="AS1130" s="143"/>
      <c r="AT1130" s="143"/>
      <c r="AU1130" s="143"/>
      <c r="AV1130" s="143"/>
      <c r="AW1130" s="188"/>
      <c r="AX1130" s="278"/>
      <c r="AY1130" s="194"/>
      <c r="AZ1130" s="143"/>
      <c r="BA1130" s="143"/>
      <c r="BB1130" s="143"/>
      <c r="BC1130" s="143"/>
      <c r="BD1130" s="143"/>
      <c r="BE1130" s="194"/>
      <c r="BF1130" s="143"/>
      <c r="BG1130" s="143"/>
      <c r="BH1130" s="143"/>
      <c r="BI1130" s="111"/>
      <c r="BJ1130" s="143"/>
      <c r="BK1130" s="143"/>
      <c r="BL1130" s="143"/>
      <c r="BM1130" s="143"/>
      <c r="BN1130" s="143"/>
      <c r="BO1130" s="143"/>
      <c r="BP1130" s="143"/>
      <c r="BQ1130" s="143"/>
      <c r="BR1130" s="143"/>
      <c r="BS1130" s="143"/>
      <c r="BT1130" s="143"/>
      <c r="BU1130" s="135">
        <f>VLOOKUP(D1130,EXPLORACION!$A$2:$P$529,15,FALSE)</f>
        <v>4962632.6865999997</v>
      </c>
      <c r="BV1130" s="135">
        <f>VLOOKUP(D1130,EXPLORACION!$A$2:$P$529,16,FALSE)</f>
        <v>2173789.5134999999</v>
      </c>
    </row>
    <row r="1131" spans="1:74" hidden="1">
      <c r="A1131" s="130" t="str">
        <f t="shared" si="271"/>
        <v>PYA30P2E5M9</v>
      </c>
      <c r="B1131" s="130" t="str">
        <f t="shared" si="272"/>
        <v>PYA30P2E8</v>
      </c>
      <c r="C1131" s="130" t="str">
        <f t="shared" si="273"/>
        <v>PYA30P2M9</v>
      </c>
      <c r="D1131" s="130" t="str">
        <f t="shared" si="274"/>
        <v>PYA30P2</v>
      </c>
      <c r="E1131" s="130" t="str">
        <f t="shared" si="275"/>
        <v>PYA30</v>
      </c>
      <c r="F1131" s="109" t="s">
        <v>1368</v>
      </c>
      <c r="G1131" s="171">
        <v>30</v>
      </c>
      <c r="H1131" s="109">
        <v>2</v>
      </c>
      <c r="I1131" s="171" t="s">
        <v>8</v>
      </c>
      <c r="J1131" s="109">
        <v>5</v>
      </c>
      <c r="K1131" s="141">
        <v>4</v>
      </c>
      <c r="M1131" s="137">
        <v>8.5</v>
      </c>
      <c r="N1131" s="285">
        <v>9.5</v>
      </c>
      <c r="O1131" s="137">
        <v>9</v>
      </c>
      <c r="Q1131" s="237">
        <v>12.11</v>
      </c>
      <c r="R1131" s="111"/>
      <c r="S1131" s="111"/>
      <c r="T1131" s="111"/>
      <c r="U1131" s="188"/>
      <c r="AP1131" s="194"/>
      <c r="AQ1131" s="188"/>
      <c r="AR1131" s="188"/>
      <c r="AS1131" s="143"/>
      <c r="AT1131" s="143"/>
      <c r="AU1131" s="143"/>
      <c r="AV1131" s="143"/>
      <c r="AW1131" s="188"/>
      <c r="AX1131" s="278"/>
      <c r="AY1131" s="194"/>
      <c r="AZ1131" s="143"/>
      <c r="BA1131" s="143"/>
      <c r="BB1131" s="143"/>
      <c r="BC1131" s="143"/>
      <c r="BD1131" s="143"/>
      <c r="BE1131" s="194"/>
      <c r="BF1131" s="143"/>
      <c r="BG1131" s="143"/>
      <c r="BH1131" s="143"/>
      <c r="BI1131" s="111"/>
      <c r="BJ1131" s="143"/>
      <c r="BK1131" s="143"/>
      <c r="BL1131" s="143"/>
      <c r="BM1131" s="143"/>
      <c r="BN1131" s="143"/>
      <c r="BO1131" s="143"/>
      <c r="BP1131" s="143"/>
      <c r="BQ1131" s="143"/>
      <c r="BR1131" s="143"/>
      <c r="BS1131" s="143"/>
      <c r="BT1131" s="143"/>
      <c r="BU1131" s="135">
        <f>VLOOKUP(D1131,EXPLORACION!$A$2:$P$529,15,FALSE)</f>
        <v>4962632.6865999997</v>
      </c>
      <c r="BV1131" s="135">
        <f>VLOOKUP(D1131,EXPLORACION!$A$2:$P$529,16,FALSE)</f>
        <v>2173789.5134999999</v>
      </c>
    </row>
    <row r="1132" spans="1:74" hidden="1">
      <c r="A1132" s="130" t="str">
        <f t="shared" si="271"/>
        <v>PYA30P2E5M0.5</v>
      </c>
      <c r="B1132" s="130" t="str">
        <f t="shared" si="272"/>
        <v>PYA30P2E8.5</v>
      </c>
      <c r="C1132" s="130" t="str">
        <f t="shared" si="273"/>
        <v>PYA30P2M0.5</v>
      </c>
      <c r="D1132" s="130" t="str">
        <f t="shared" si="274"/>
        <v>PYA30P2</v>
      </c>
      <c r="E1132" s="130" t="str">
        <f t="shared" si="275"/>
        <v>PYA30</v>
      </c>
      <c r="F1132" s="109" t="s">
        <v>1368</v>
      </c>
      <c r="G1132" s="171">
        <v>30</v>
      </c>
      <c r="H1132" s="109">
        <v>2</v>
      </c>
      <c r="I1132" s="171" t="s">
        <v>8</v>
      </c>
      <c r="J1132" s="109">
        <v>5</v>
      </c>
      <c r="K1132" s="111">
        <v>5</v>
      </c>
      <c r="M1132" s="137">
        <f>N1131</f>
        <v>9.5</v>
      </c>
      <c r="N1132" s="133">
        <v>10</v>
      </c>
      <c r="O1132" s="137">
        <f>N1132-M1132</f>
        <v>0.5</v>
      </c>
      <c r="P1132" s="109"/>
      <c r="Q1132" s="237">
        <v>11.42</v>
      </c>
      <c r="R1132" s="111"/>
      <c r="S1132" s="111"/>
      <c r="T1132" s="111"/>
      <c r="U1132" s="188"/>
      <c r="AP1132" s="194"/>
      <c r="AQ1132" s="188"/>
      <c r="AR1132" s="188"/>
      <c r="AS1132" s="143"/>
      <c r="AT1132" s="143"/>
      <c r="AU1132" s="143"/>
      <c r="AV1132" s="143"/>
      <c r="AW1132" s="188"/>
      <c r="AX1132" s="278"/>
      <c r="AY1132" s="194"/>
      <c r="AZ1132" s="143"/>
      <c r="BA1132" s="143"/>
      <c r="BB1132" s="143"/>
      <c r="BC1132" s="143"/>
      <c r="BD1132" s="143"/>
      <c r="BE1132" s="194"/>
      <c r="BF1132" s="143"/>
      <c r="BG1132" s="143"/>
      <c r="BH1132" s="143"/>
      <c r="BI1132" s="111"/>
      <c r="BJ1132" s="143"/>
      <c r="BK1132" s="143"/>
      <c r="BL1132" s="143"/>
      <c r="BM1132" s="143"/>
      <c r="BN1132" s="143"/>
      <c r="BO1132" s="143"/>
      <c r="BP1132" s="143"/>
      <c r="BQ1132" s="143"/>
      <c r="BR1132" s="143"/>
      <c r="BS1132" s="143"/>
      <c r="BT1132" s="143"/>
      <c r="BU1132" s="135">
        <f>VLOOKUP(D1132,EXPLORACION!$A$2:$P$529,15,FALSE)</f>
        <v>4962632.6865999997</v>
      </c>
      <c r="BV1132" s="135">
        <f>VLOOKUP(D1132,EXPLORACION!$A$2:$P$529,16,FALSE)</f>
        <v>2173789.5134999999</v>
      </c>
    </row>
    <row r="1133" spans="1:74" hidden="1">
      <c r="A1133" s="130" t="str">
        <f t="shared" si="271"/>
        <v>PYA30P2E5M9.5</v>
      </c>
      <c r="B1133" s="130" t="str">
        <f t="shared" si="272"/>
        <v>PYA30P2E9.5</v>
      </c>
      <c r="C1133" s="130" t="str">
        <f t="shared" si="273"/>
        <v>PYA30P2M9.5</v>
      </c>
      <c r="D1133" s="130" t="str">
        <f t="shared" si="274"/>
        <v>PYA30P2</v>
      </c>
      <c r="E1133" s="130" t="str">
        <f t="shared" si="275"/>
        <v>PYA30</v>
      </c>
      <c r="F1133" s="109" t="s">
        <v>1368</v>
      </c>
      <c r="G1133" s="171">
        <v>30</v>
      </c>
      <c r="H1133" s="109">
        <v>2</v>
      </c>
      <c r="I1133" s="171" t="s">
        <v>8</v>
      </c>
      <c r="J1133" s="109">
        <v>5</v>
      </c>
      <c r="K1133" s="141">
        <v>4</v>
      </c>
      <c r="M1133" s="137">
        <v>9</v>
      </c>
      <c r="N1133" s="285">
        <v>10</v>
      </c>
      <c r="O1133" s="137">
        <v>9.5</v>
      </c>
      <c r="Q1133" s="237">
        <v>12.2</v>
      </c>
      <c r="R1133" s="111"/>
      <c r="S1133" s="111"/>
      <c r="T1133" s="111"/>
      <c r="U1133" s="188"/>
      <c r="AP1133" s="194"/>
      <c r="AQ1133" s="188"/>
      <c r="AR1133" s="188"/>
      <c r="AS1133" s="143"/>
      <c r="AT1133" s="143"/>
      <c r="AU1133" s="143"/>
      <c r="AV1133" s="143"/>
      <c r="AW1133" s="188"/>
      <c r="AX1133" s="278"/>
      <c r="AY1133" s="194"/>
      <c r="AZ1133" s="143"/>
      <c r="BA1133" s="143"/>
      <c r="BB1133" s="143"/>
      <c r="BC1133" s="143"/>
      <c r="BD1133" s="143"/>
      <c r="BE1133" s="194"/>
      <c r="BF1133" s="143"/>
      <c r="BG1133" s="143"/>
      <c r="BH1133" s="143"/>
      <c r="BI1133" s="111"/>
      <c r="BJ1133" s="143"/>
      <c r="BK1133" s="143"/>
      <c r="BL1133" s="143"/>
      <c r="BM1133" s="143"/>
      <c r="BN1133" s="143"/>
      <c r="BO1133" s="143"/>
      <c r="BP1133" s="143"/>
      <c r="BQ1133" s="143"/>
      <c r="BR1133" s="143"/>
      <c r="BS1133" s="143"/>
      <c r="BT1133" s="143"/>
      <c r="BU1133" s="135">
        <f>VLOOKUP(D1133,EXPLORACION!$A$2:$P$529,15,FALSE)</f>
        <v>4962632.6865999997</v>
      </c>
      <c r="BV1133" s="135">
        <f>VLOOKUP(D1133,EXPLORACION!$A$2:$P$529,16,FALSE)</f>
        <v>2173789.5134999999</v>
      </c>
    </row>
    <row r="1134" spans="1:74" hidden="1">
      <c r="A1134" s="130" t="str">
        <f t="shared" si="271"/>
        <v>PYA30P2E5M10</v>
      </c>
      <c r="B1134" s="130" t="str">
        <f t="shared" si="272"/>
        <v>PYA30P2E9</v>
      </c>
      <c r="C1134" s="130" t="str">
        <f t="shared" si="273"/>
        <v>PYA30P2M10</v>
      </c>
      <c r="D1134" s="130" t="str">
        <f t="shared" si="274"/>
        <v>PYA30P2</v>
      </c>
      <c r="E1134" s="130" t="str">
        <f t="shared" si="275"/>
        <v>PYA30</v>
      </c>
      <c r="F1134" s="109" t="s">
        <v>1368</v>
      </c>
      <c r="G1134" s="171">
        <v>30</v>
      </c>
      <c r="H1134" s="109">
        <v>2</v>
      </c>
      <c r="I1134" s="171" t="s">
        <v>8</v>
      </c>
      <c r="J1134" s="109">
        <v>5</v>
      </c>
      <c r="K1134" s="141">
        <v>4</v>
      </c>
      <c r="M1134" s="137">
        <v>9.5</v>
      </c>
      <c r="N1134" s="285">
        <v>10.5</v>
      </c>
      <c r="O1134" s="137">
        <v>10</v>
      </c>
      <c r="Q1134" s="237">
        <v>12.6</v>
      </c>
      <c r="R1134" s="111"/>
      <c r="S1134" s="111"/>
      <c r="T1134" s="111"/>
      <c r="U1134" s="188"/>
      <c r="AP1134" s="194"/>
      <c r="AQ1134" s="188"/>
      <c r="AR1134" s="188"/>
      <c r="AS1134" s="143"/>
      <c r="AT1134" s="143"/>
      <c r="AU1134" s="143"/>
      <c r="AV1134" s="143"/>
      <c r="AW1134" s="188"/>
      <c r="AX1134" s="278"/>
      <c r="AY1134" s="194"/>
      <c r="AZ1134" s="143"/>
      <c r="BA1134" s="143"/>
      <c r="BB1134" s="143"/>
      <c r="BC1134" s="143"/>
      <c r="BD1134" s="143"/>
      <c r="BE1134" s="194"/>
      <c r="BF1134" s="143"/>
      <c r="BG1134" s="143"/>
      <c r="BH1134" s="143"/>
      <c r="BI1134" s="111"/>
      <c r="BJ1134" s="143"/>
      <c r="BK1134" s="143"/>
      <c r="BL1134" s="143"/>
      <c r="BM1134" s="143"/>
      <c r="BN1134" s="143"/>
      <c r="BO1134" s="143"/>
      <c r="BP1134" s="143"/>
      <c r="BQ1134" s="143"/>
      <c r="BR1134" s="143"/>
      <c r="BS1134" s="143"/>
      <c r="BT1134" s="143"/>
      <c r="BU1134" s="135">
        <f>VLOOKUP(D1134,EXPLORACION!$A$2:$P$529,15,FALSE)</f>
        <v>4962632.6865999997</v>
      </c>
      <c r="BV1134" s="135">
        <f>VLOOKUP(D1134,EXPLORACION!$A$2:$P$529,16,FALSE)</f>
        <v>2173789.5134999999</v>
      </c>
    </row>
    <row r="1135" spans="1:74" hidden="1">
      <c r="A1135" s="130" t="str">
        <f t="shared" si="271"/>
        <v>PYA30P3E1M0.3</v>
      </c>
      <c r="B1135" s="130" t="str">
        <f t="shared" si="272"/>
        <v>PYA30P3E9.5</v>
      </c>
      <c r="C1135" s="130" t="str">
        <f t="shared" si="273"/>
        <v>PYA30P3M0.3</v>
      </c>
      <c r="D1135" s="130" t="str">
        <f t="shared" si="274"/>
        <v>PYA30P3</v>
      </c>
      <c r="E1135" s="130" t="str">
        <f t="shared" si="275"/>
        <v>PYA30</v>
      </c>
      <c r="F1135" s="109" t="s">
        <v>1368</v>
      </c>
      <c r="G1135" s="171">
        <v>30</v>
      </c>
      <c r="H1135" s="109">
        <v>3</v>
      </c>
      <c r="I1135" s="171" t="s">
        <v>8</v>
      </c>
      <c r="J1135" s="109">
        <v>1</v>
      </c>
      <c r="K1135" s="109">
        <v>1</v>
      </c>
      <c r="M1135" s="137">
        <v>0</v>
      </c>
      <c r="N1135" s="133">
        <v>0.3</v>
      </c>
      <c r="O1135" s="137">
        <f>N1135-M1135</f>
        <v>0.3</v>
      </c>
      <c r="P1135" s="109"/>
      <c r="R1135" s="111"/>
      <c r="S1135" s="111"/>
      <c r="T1135" s="111"/>
      <c r="U1135" s="188"/>
      <c r="AP1135" s="194"/>
      <c r="AQ1135" s="188"/>
      <c r="AR1135" s="188"/>
      <c r="AS1135" s="143"/>
      <c r="AT1135" s="143"/>
      <c r="AU1135" s="143"/>
      <c r="AV1135" s="143"/>
      <c r="AW1135" s="188"/>
      <c r="AX1135" s="278"/>
      <c r="AY1135" s="194"/>
      <c r="AZ1135" s="143"/>
      <c r="BA1135" s="143"/>
      <c r="BB1135" s="143"/>
      <c r="BC1135" s="143"/>
      <c r="BD1135" s="143"/>
      <c r="BE1135" s="194"/>
      <c r="BF1135" s="143"/>
      <c r="BG1135" s="143"/>
      <c r="BH1135" s="143"/>
      <c r="BI1135" s="111"/>
      <c r="BJ1135" s="143"/>
      <c r="BK1135" s="143"/>
      <c r="BL1135" s="143"/>
      <c r="BM1135" s="143"/>
      <c r="BN1135" s="143"/>
      <c r="BO1135" s="143"/>
      <c r="BP1135" s="143"/>
      <c r="BQ1135" s="143"/>
      <c r="BR1135" s="143"/>
      <c r="BS1135" s="143"/>
      <c r="BT1135" s="143"/>
      <c r="BU1135" s="135">
        <f>VLOOKUP(D1135,EXPLORACION!$A$2:$P$529,15,FALSE)</f>
        <v>4962632.6865999997</v>
      </c>
      <c r="BV1135" s="135">
        <f>VLOOKUP(D1135,EXPLORACION!$A$2:$P$529,16,FALSE)</f>
        <v>2173789.5134999999</v>
      </c>
    </row>
    <row r="1136" spans="1:74" hidden="1">
      <c r="A1136" s="130" t="str">
        <f t="shared" si="271"/>
        <v>PYA30P3E2M0.5</v>
      </c>
      <c r="B1136" s="130" t="str">
        <f t="shared" si="272"/>
        <v>PYA30P3E0</v>
      </c>
      <c r="C1136" s="130" t="str">
        <f t="shared" si="273"/>
        <v>PYA30P3M0.5</v>
      </c>
      <c r="D1136" s="130" t="str">
        <f t="shared" si="274"/>
        <v>PYA30P3</v>
      </c>
      <c r="E1136" s="130" t="str">
        <f t="shared" si="275"/>
        <v>PYA30</v>
      </c>
      <c r="F1136" s="109" t="s">
        <v>1368</v>
      </c>
      <c r="G1136" s="171">
        <v>30</v>
      </c>
      <c r="H1136" s="109">
        <v>3</v>
      </c>
      <c r="I1136" s="171" t="s">
        <v>8</v>
      </c>
      <c r="J1136" s="109">
        <v>2</v>
      </c>
      <c r="K1136" s="141">
        <v>1</v>
      </c>
      <c r="M1136" s="137">
        <v>0</v>
      </c>
      <c r="N1136" s="285">
        <v>1</v>
      </c>
      <c r="O1136" s="137">
        <v>0.5</v>
      </c>
      <c r="Q1136" s="237">
        <v>9.91</v>
      </c>
      <c r="R1136" s="111"/>
      <c r="S1136" s="111"/>
      <c r="T1136" s="111"/>
      <c r="U1136" s="188"/>
      <c r="AP1136" s="194"/>
      <c r="AQ1136" s="188"/>
      <c r="AR1136" s="188"/>
      <c r="AS1136" s="143"/>
      <c r="AT1136" s="143"/>
      <c r="AU1136" s="143"/>
      <c r="AV1136" s="143"/>
      <c r="AW1136" s="188"/>
      <c r="AX1136" s="278"/>
      <c r="AY1136" s="194"/>
      <c r="AZ1136" s="143"/>
      <c r="BA1136" s="143"/>
      <c r="BB1136" s="143"/>
      <c r="BC1136" s="143"/>
      <c r="BD1136" s="143"/>
      <c r="BE1136" s="194"/>
      <c r="BF1136" s="143"/>
      <c r="BG1136" s="143"/>
      <c r="BH1136" s="143"/>
      <c r="BI1136" s="111"/>
      <c r="BJ1136" s="143"/>
      <c r="BK1136" s="143"/>
      <c r="BL1136" s="143"/>
      <c r="BM1136" s="143"/>
      <c r="BN1136" s="143"/>
      <c r="BO1136" s="143"/>
      <c r="BP1136" s="143"/>
      <c r="BQ1136" s="143"/>
      <c r="BR1136" s="143"/>
      <c r="BS1136" s="143"/>
      <c r="BT1136" s="143"/>
      <c r="BU1136" s="135">
        <f>VLOOKUP(D1136,EXPLORACION!$A$2:$P$529,15,FALSE)</f>
        <v>4962632.6865999997</v>
      </c>
      <c r="BV1136" s="135">
        <f>VLOOKUP(D1136,EXPLORACION!$A$2:$P$529,16,FALSE)</f>
        <v>2173789.5134999999</v>
      </c>
    </row>
    <row r="1137" spans="1:74" hidden="1">
      <c r="A1137" s="130" t="str">
        <f t="shared" si="271"/>
        <v>PYA30P3E2M0</v>
      </c>
      <c r="B1137" s="130" t="str">
        <f t="shared" si="272"/>
        <v>PYA30P3E0</v>
      </c>
      <c r="C1137" s="130" t="str">
        <f t="shared" si="273"/>
        <v>PYA30P3M0</v>
      </c>
      <c r="D1137" s="130" t="str">
        <f t="shared" si="274"/>
        <v>PYA30P3</v>
      </c>
      <c r="E1137" s="130" t="str">
        <f t="shared" si="275"/>
        <v>PYA30</v>
      </c>
      <c r="F1137" s="109" t="s">
        <v>1368</v>
      </c>
      <c r="G1137" s="171">
        <v>30</v>
      </c>
      <c r="H1137" s="109">
        <v>3</v>
      </c>
      <c r="I1137" s="171" t="s">
        <v>8</v>
      </c>
      <c r="J1137" s="109">
        <v>2</v>
      </c>
      <c r="K1137" s="109">
        <v>2</v>
      </c>
      <c r="M1137" s="137">
        <f>N1136</f>
        <v>1</v>
      </c>
      <c r="N1137" s="133">
        <v>1</v>
      </c>
      <c r="O1137" s="137">
        <f>N1137-M1137</f>
        <v>0</v>
      </c>
      <c r="P1137" s="109"/>
      <c r="Q1137" s="237">
        <v>9.51</v>
      </c>
      <c r="R1137" s="111"/>
      <c r="S1137" s="111"/>
      <c r="T1137" s="111"/>
      <c r="U1137" s="188"/>
      <c r="AP1137" s="194"/>
      <c r="AQ1137" s="188"/>
      <c r="AR1137" s="188"/>
      <c r="AS1137" s="143"/>
      <c r="AT1137" s="143"/>
      <c r="AU1137" s="143"/>
      <c r="AV1137" s="143"/>
      <c r="AW1137" s="188"/>
      <c r="AX1137" s="278"/>
      <c r="AY1137" s="194"/>
      <c r="AZ1137" s="143"/>
      <c r="BA1137" s="143"/>
      <c r="BB1137" s="143"/>
      <c r="BC1137" s="143"/>
      <c r="BD1137" s="143"/>
      <c r="BE1137" s="194"/>
      <c r="BF1137" s="143"/>
      <c r="BG1137" s="143"/>
      <c r="BH1137" s="143"/>
      <c r="BI1137" s="111"/>
      <c r="BJ1137" s="143"/>
      <c r="BK1137" s="143"/>
      <c r="BL1137" s="143"/>
      <c r="BM1137" s="143"/>
      <c r="BN1137" s="143"/>
      <c r="BO1137" s="143"/>
      <c r="BP1137" s="143"/>
      <c r="BQ1137" s="143"/>
      <c r="BR1137" s="143"/>
      <c r="BS1137" s="143"/>
      <c r="BT1137" s="143"/>
      <c r="BU1137" s="135">
        <f>VLOOKUP(D1137,EXPLORACION!$A$2:$P$529,15,FALSE)</f>
        <v>4962632.6865999997</v>
      </c>
      <c r="BV1137" s="135">
        <f>VLOOKUP(D1137,EXPLORACION!$A$2:$P$529,16,FALSE)</f>
        <v>2173789.5134999999</v>
      </c>
    </row>
    <row r="1138" spans="1:74" hidden="1">
      <c r="A1138" s="130" t="str">
        <f t="shared" si="271"/>
        <v>PYA30P3E3M1</v>
      </c>
      <c r="B1138" s="130" t="str">
        <f t="shared" si="272"/>
        <v>PYA30P3E1</v>
      </c>
      <c r="C1138" s="130" t="str">
        <f t="shared" si="273"/>
        <v>PYA30P3M1</v>
      </c>
      <c r="D1138" s="130" t="str">
        <f t="shared" si="274"/>
        <v>PYA30P3</v>
      </c>
      <c r="E1138" s="130" t="str">
        <f t="shared" si="275"/>
        <v>PYA30</v>
      </c>
      <c r="F1138" s="109" t="s">
        <v>1368</v>
      </c>
      <c r="G1138" s="171">
        <v>30</v>
      </c>
      <c r="H1138" s="109">
        <v>3</v>
      </c>
      <c r="I1138" s="171" t="s">
        <v>8</v>
      </c>
      <c r="J1138" s="109">
        <v>3</v>
      </c>
      <c r="K1138" s="141">
        <v>2</v>
      </c>
      <c r="M1138" s="137">
        <v>0.5</v>
      </c>
      <c r="N1138" s="285">
        <v>1.5</v>
      </c>
      <c r="O1138" s="137">
        <v>1</v>
      </c>
      <c r="Q1138" s="237">
        <v>9.11</v>
      </c>
      <c r="R1138" s="111"/>
      <c r="S1138" s="111"/>
      <c r="T1138" s="111"/>
      <c r="U1138" s="188"/>
      <c r="AP1138" s="194"/>
      <c r="AQ1138" s="188"/>
      <c r="AR1138" s="188"/>
      <c r="AS1138" s="143"/>
      <c r="AT1138" s="143"/>
      <c r="AU1138" s="143"/>
      <c r="AV1138" s="143"/>
      <c r="AW1138" s="188"/>
      <c r="AX1138" s="278"/>
      <c r="AY1138" s="194"/>
      <c r="AZ1138" s="143"/>
      <c r="BA1138" s="143"/>
      <c r="BB1138" s="143"/>
      <c r="BC1138" s="143"/>
      <c r="BD1138" s="143"/>
      <c r="BE1138" s="194"/>
      <c r="BF1138" s="143"/>
      <c r="BG1138" s="143"/>
      <c r="BH1138" s="143"/>
      <c r="BI1138" s="111"/>
      <c r="BJ1138" s="143"/>
      <c r="BK1138" s="143"/>
      <c r="BL1138" s="143"/>
      <c r="BM1138" s="143"/>
      <c r="BN1138" s="143"/>
      <c r="BO1138" s="143"/>
      <c r="BP1138" s="143"/>
      <c r="BQ1138" s="143"/>
      <c r="BR1138" s="143"/>
      <c r="BS1138" s="143"/>
      <c r="BT1138" s="143"/>
      <c r="BU1138" s="135">
        <f>VLOOKUP(D1138,EXPLORACION!$A$2:$P$529,15,FALSE)</f>
        <v>4962632.6865999997</v>
      </c>
      <c r="BV1138" s="135">
        <f>VLOOKUP(D1138,EXPLORACION!$A$2:$P$529,16,FALSE)</f>
        <v>2173789.5134999999</v>
      </c>
    </row>
    <row r="1139" spans="1:74" hidden="1">
      <c r="A1139" s="130" t="str">
        <f t="shared" si="271"/>
        <v>PYA30P3E3M1.5</v>
      </c>
      <c r="B1139" s="130" t="str">
        <f t="shared" si="272"/>
        <v>PYA30P3E0.5</v>
      </c>
      <c r="C1139" s="130" t="str">
        <f t="shared" si="273"/>
        <v>PYA30P3M1.5</v>
      </c>
      <c r="D1139" s="130" t="str">
        <f t="shared" si="274"/>
        <v>PYA30P3</v>
      </c>
      <c r="E1139" s="130" t="str">
        <f t="shared" si="275"/>
        <v>PYA30</v>
      </c>
      <c r="F1139" s="109" t="s">
        <v>1368</v>
      </c>
      <c r="G1139" s="171">
        <v>30</v>
      </c>
      <c r="H1139" s="109">
        <v>3</v>
      </c>
      <c r="I1139" s="171" t="s">
        <v>8</v>
      </c>
      <c r="J1139" s="109">
        <v>3</v>
      </c>
      <c r="K1139" s="141">
        <v>2</v>
      </c>
      <c r="M1139" s="137">
        <v>1</v>
      </c>
      <c r="N1139" s="285">
        <v>2</v>
      </c>
      <c r="O1139" s="137">
        <v>1.5</v>
      </c>
      <c r="Q1139" s="237">
        <v>8.26</v>
      </c>
      <c r="R1139" s="111"/>
      <c r="S1139" s="111"/>
      <c r="T1139" s="111"/>
      <c r="U1139" s="188"/>
      <c r="AP1139" s="194"/>
      <c r="AQ1139" s="188"/>
      <c r="AR1139" s="188"/>
      <c r="AS1139" s="143"/>
      <c r="AT1139" s="143"/>
      <c r="AU1139" s="143"/>
      <c r="AV1139" s="143"/>
      <c r="AW1139" s="188"/>
      <c r="AX1139" s="278"/>
      <c r="AY1139" s="194"/>
      <c r="AZ1139" s="143"/>
      <c r="BA1139" s="143"/>
      <c r="BB1139" s="143"/>
      <c r="BC1139" s="143"/>
      <c r="BD1139" s="143"/>
      <c r="BE1139" s="194"/>
      <c r="BF1139" s="143"/>
      <c r="BG1139" s="143"/>
      <c r="BH1139" s="143"/>
      <c r="BI1139" s="111"/>
      <c r="BJ1139" s="143"/>
      <c r="BK1139" s="143"/>
      <c r="BL1139" s="143"/>
      <c r="BM1139" s="143"/>
      <c r="BN1139" s="143"/>
      <c r="BO1139" s="143"/>
      <c r="BP1139" s="143"/>
      <c r="BQ1139" s="143"/>
      <c r="BR1139" s="143"/>
      <c r="BS1139" s="143"/>
      <c r="BT1139" s="143"/>
      <c r="BU1139" s="135">
        <f>VLOOKUP(D1139,EXPLORACION!$A$2:$P$529,15,FALSE)</f>
        <v>4962632.6865999997</v>
      </c>
      <c r="BV1139" s="135">
        <f>VLOOKUP(D1139,EXPLORACION!$A$2:$P$529,16,FALSE)</f>
        <v>2173789.5134999999</v>
      </c>
    </row>
    <row r="1140" spans="1:74" hidden="1">
      <c r="A1140" s="130" t="str">
        <f t="shared" si="271"/>
        <v>PYA30P3E3M2</v>
      </c>
      <c r="B1140" s="130" t="str">
        <f t="shared" si="272"/>
        <v>PYA30P3E1</v>
      </c>
      <c r="C1140" s="130" t="str">
        <f t="shared" si="273"/>
        <v>PYA30P3M2</v>
      </c>
      <c r="D1140" s="130" t="str">
        <f t="shared" si="274"/>
        <v>PYA30P3</v>
      </c>
      <c r="E1140" s="130" t="str">
        <f t="shared" si="275"/>
        <v>PYA30</v>
      </c>
      <c r="F1140" s="109" t="s">
        <v>1368</v>
      </c>
      <c r="G1140" s="171">
        <v>30</v>
      </c>
      <c r="H1140" s="109">
        <v>3</v>
      </c>
      <c r="I1140" s="171" t="s">
        <v>8</v>
      </c>
      <c r="J1140" s="109">
        <v>3</v>
      </c>
      <c r="K1140" s="141">
        <v>2</v>
      </c>
      <c r="M1140" s="137">
        <v>1.5</v>
      </c>
      <c r="N1140" s="285">
        <v>2.5</v>
      </c>
      <c r="O1140" s="137">
        <v>2</v>
      </c>
      <c r="Q1140" s="237">
        <v>9.7799999999999994</v>
      </c>
      <c r="R1140" s="111"/>
      <c r="S1140" s="111"/>
      <c r="T1140" s="111"/>
      <c r="U1140" s="188"/>
      <c r="AP1140" s="194"/>
      <c r="AQ1140" s="188"/>
      <c r="AR1140" s="188"/>
      <c r="AS1140" s="143"/>
      <c r="AT1140" s="143"/>
      <c r="AU1140" s="143"/>
      <c r="AV1140" s="143"/>
      <c r="AW1140" s="188">
        <v>17.510000000000002</v>
      </c>
      <c r="AX1140" s="278">
        <v>569.99</v>
      </c>
      <c r="AY1140" s="194"/>
      <c r="AZ1140" s="143"/>
      <c r="BA1140" s="143"/>
      <c r="BB1140" s="143"/>
      <c r="BC1140" s="143"/>
      <c r="BD1140" s="143"/>
      <c r="BE1140" s="194"/>
      <c r="BF1140" s="143"/>
      <c r="BG1140" s="143"/>
      <c r="BH1140" s="143"/>
      <c r="BI1140" s="111"/>
      <c r="BJ1140" s="143"/>
      <c r="BK1140" s="143"/>
      <c r="BL1140" s="143"/>
      <c r="BM1140" s="143"/>
      <c r="BN1140" s="143"/>
      <c r="BO1140" s="143"/>
      <c r="BP1140" s="143"/>
      <c r="BQ1140" s="143"/>
      <c r="BR1140" s="143"/>
      <c r="BS1140" s="143"/>
      <c r="BT1140" s="143"/>
      <c r="BU1140" s="135">
        <f>VLOOKUP(D1140,EXPLORACION!$A$2:$P$529,15,FALSE)</f>
        <v>4962632.6865999997</v>
      </c>
      <c r="BV1140" s="135">
        <f>VLOOKUP(D1140,EXPLORACION!$A$2:$P$529,16,FALSE)</f>
        <v>2173789.5134999999</v>
      </c>
    </row>
    <row r="1141" spans="1:74" hidden="1">
      <c r="A1141" s="130" t="str">
        <f t="shared" si="271"/>
        <v>PYA30P3E3M0.5</v>
      </c>
      <c r="B1141" s="130" t="str">
        <f t="shared" si="272"/>
        <v>PYA30P3E1.5</v>
      </c>
      <c r="C1141" s="130" t="str">
        <f t="shared" si="273"/>
        <v>PYA30P3M0.5</v>
      </c>
      <c r="D1141" s="130" t="str">
        <f t="shared" si="274"/>
        <v>PYA30P3</v>
      </c>
      <c r="E1141" s="130" t="str">
        <f t="shared" si="275"/>
        <v>PYA30</v>
      </c>
      <c r="F1141" s="109" t="s">
        <v>1368</v>
      </c>
      <c r="G1141" s="171">
        <v>30</v>
      </c>
      <c r="H1141" s="109">
        <v>3</v>
      </c>
      <c r="I1141" s="171" t="s">
        <v>8</v>
      </c>
      <c r="J1141" s="109">
        <v>3</v>
      </c>
      <c r="K1141" s="109">
        <v>3</v>
      </c>
      <c r="M1141" s="137">
        <f>N1140</f>
        <v>2.5</v>
      </c>
      <c r="N1141" s="133">
        <v>3</v>
      </c>
      <c r="O1141" s="137">
        <f>N1141-M1141</f>
        <v>0.5</v>
      </c>
      <c r="P1141" s="109" t="s">
        <v>284</v>
      </c>
      <c r="Q1141" s="237">
        <v>10.119999999999999</v>
      </c>
      <c r="R1141" s="111">
        <v>26.63</v>
      </c>
      <c r="S1141" s="111">
        <v>18.27</v>
      </c>
      <c r="T1141" s="111">
        <v>8.36</v>
      </c>
      <c r="U1141" s="188"/>
      <c r="AO1141" s="143">
        <v>87</v>
      </c>
      <c r="AP1141" s="194"/>
      <c r="AQ1141" s="188"/>
      <c r="AR1141" s="188"/>
      <c r="AS1141" s="143"/>
      <c r="AT1141" s="143"/>
      <c r="AU1141" s="143"/>
      <c r="AV1141" s="143"/>
      <c r="AW1141" s="188"/>
      <c r="AX1141" s="278"/>
      <c r="AY1141" s="194"/>
      <c r="AZ1141" s="143"/>
      <c r="BA1141" s="143"/>
      <c r="BB1141" s="143"/>
      <c r="BC1141" s="143"/>
      <c r="BD1141" s="143"/>
      <c r="BE1141" s="194"/>
      <c r="BF1141" s="143"/>
      <c r="BG1141" s="143"/>
      <c r="BH1141" s="143"/>
      <c r="BI1141" s="111"/>
      <c r="BJ1141" s="143"/>
      <c r="BK1141" s="143"/>
      <c r="BL1141" s="143"/>
      <c r="BM1141" s="143"/>
      <c r="BN1141" s="143"/>
      <c r="BO1141" s="143"/>
      <c r="BP1141" s="143"/>
      <c r="BQ1141" s="143"/>
      <c r="BR1141" s="143"/>
      <c r="BS1141" s="143"/>
      <c r="BT1141" s="143"/>
      <c r="BU1141" s="135">
        <f>VLOOKUP(D1141,EXPLORACION!$A$2:$P$529,15,FALSE)</f>
        <v>4962632.6865999997</v>
      </c>
      <c r="BV1141" s="135">
        <f>VLOOKUP(D1141,EXPLORACION!$A$2:$P$529,16,FALSE)</f>
        <v>2173789.5134999999</v>
      </c>
    </row>
    <row r="1142" spans="1:74" hidden="1">
      <c r="A1142" s="130" t="str">
        <f t="shared" si="271"/>
        <v>PYA30P3E3M2.5</v>
      </c>
      <c r="B1142" s="130" t="str">
        <f t="shared" si="272"/>
        <v>PYA30P3E2.5</v>
      </c>
      <c r="C1142" s="130" t="str">
        <f t="shared" si="273"/>
        <v>PYA30P3M2.5</v>
      </c>
      <c r="D1142" s="130" t="str">
        <f t="shared" si="274"/>
        <v>PYA30P3</v>
      </c>
      <c r="E1142" s="130" t="str">
        <f t="shared" si="275"/>
        <v>PYA30</v>
      </c>
      <c r="F1142" s="109" t="s">
        <v>1368</v>
      </c>
      <c r="G1142" s="171">
        <v>30</v>
      </c>
      <c r="H1142" s="109">
        <v>3</v>
      </c>
      <c r="I1142" s="171" t="s">
        <v>8</v>
      </c>
      <c r="J1142" s="109">
        <v>3</v>
      </c>
      <c r="K1142" s="141">
        <v>2</v>
      </c>
      <c r="M1142" s="137">
        <v>2</v>
      </c>
      <c r="N1142" s="285">
        <v>3</v>
      </c>
      <c r="O1142" s="137">
        <v>2.5</v>
      </c>
      <c r="Q1142" s="237">
        <v>11.28</v>
      </c>
      <c r="R1142" s="111"/>
      <c r="S1142" s="111"/>
      <c r="T1142" s="111"/>
      <c r="U1142" s="188"/>
      <c r="AP1142" s="194"/>
      <c r="AQ1142" s="188"/>
      <c r="AR1142" s="188"/>
      <c r="AS1142" s="143"/>
      <c r="AT1142" s="143"/>
      <c r="AU1142" s="143"/>
      <c r="AV1142" s="143"/>
      <c r="AW1142" s="188"/>
      <c r="AX1142" s="278"/>
      <c r="AY1142" s="194"/>
      <c r="AZ1142" s="143"/>
      <c r="BA1142" s="143"/>
      <c r="BB1142" s="143"/>
      <c r="BC1142" s="143"/>
      <c r="BD1142" s="143"/>
      <c r="BE1142" s="194"/>
      <c r="BF1142" s="143"/>
      <c r="BG1142" s="143"/>
      <c r="BH1142" s="143"/>
      <c r="BI1142" s="111"/>
      <c r="BJ1142" s="143"/>
      <c r="BK1142" s="143"/>
      <c r="BL1142" s="143"/>
      <c r="BM1142" s="143"/>
      <c r="BN1142" s="143"/>
      <c r="BO1142" s="143"/>
      <c r="BP1142" s="143"/>
      <c r="BQ1142" s="143"/>
      <c r="BR1142" s="143"/>
      <c r="BS1142" s="143"/>
      <c r="BT1142" s="143"/>
      <c r="BU1142" s="135">
        <f>VLOOKUP(D1142,EXPLORACION!$A$2:$P$529,15,FALSE)</f>
        <v>4962632.6865999997</v>
      </c>
      <c r="BV1142" s="135">
        <f>VLOOKUP(D1142,EXPLORACION!$A$2:$P$529,16,FALSE)</f>
        <v>2173789.5134999999</v>
      </c>
    </row>
    <row r="1143" spans="1:74" hidden="1">
      <c r="A1143" s="130" t="str">
        <f t="shared" si="271"/>
        <v>PYA30P3E4M3</v>
      </c>
      <c r="B1143" s="130" t="str">
        <f t="shared" si="272"/>
        <v>PYA30P3E2</v>
      </c>
      <c r="C1143" s="130" t="str">
        <f t="shared" si="273"/>
        <v>PYA30P3M3</v>
      </c>
      <c r="D1143" s="130" t="str">
        <f t="shared" si="274"/>
        <v>PYA30P3</v>
      </c>
      <c r="E1143" s="130" t="str">
        <f t="shared" si="275"/>
        <v>PYA30</v>
      </c>
      <c r="F1143" s="109" t="s">
        <v>1368</v>
      </c>
      <c r="G1143" s="171">
        <v>30</v>
      </c>
      <c r="H1143" s="109">
        <v>3</v>
      </c>
      <c r="I1143" s="171" t="s">
        <v>8</v>
      </c>
      <c r="J1143" s="109">
        <v>4</v>
      </c>
      <c r="K1143" s="141">
        <v>3</v>
      </c>
      <c r="M1143" s="137">
        <v>2.5</v>
      </c>
      <c r="N1143" s="285">
        <v>3.5</v>
      </c>
      <c r="O1143" s="137">
        <v>3</v>
      </c>
      <c r="Q1143" s="237">
        <v>11.18</v>
      </c>
      <c r="R1143" s="111"/>
      <c r="S1143" s="111"/>
      <c r="T1143" s="111"/>
      <c r="U1143" s="188"/>
      <c r="AP1143" s="194"/>
      <c r="AQ1143" s="188"/>
      <c r="AR1143" s="188"/>
      <c r="AS1143" s="143"/>
      <c r="AT1143" s="143"/>
      <c r="AU1143" s="143"/>
      <c r="AV1143" s="143"/>
      <c r="AW1143" s="188"/>
      <c r="AX1143" s="278"/>
      <c r="AY1143" s="194"/>
      <c r="AZ1143" s="143"/>
      <c r="BA1143" s="143"/>
      <c r="BB1143" s="143"/>
      <c r="BC1143" s="143"/>
      <c r="BD1143" s="143"/>
      <c r="BE1143" s="194"/>
      <c r="BF1143" s="143"/>
      <c r="BG1143" s="143"/>
      <c r="BH1143" s="143"/>
      <c r="BI1143" s="111"/>
      <c r="BJ1143" s="143"/>
      <c r="BK1143" s="143"/>
      <c r="BL1143" s="143"/>
      <c r="BM1143" s="143"/>
      <c r="BN1143" s="143"/>
      <c r="BO1143" s="143"/>
      <c r="BP1143" s="143"/>
      <c r="BQ1143" s="143"/>
      <c r="BR1143" s="143"/>
      <c r="BS1143" s="143"/>
      <c r="BT1143" s="143"/>
      <c r="BU1143" s="135">
        <f>VLOOKUP(D1143,EXPLORACION!$A$2:$P$529,15,FALSE)</f>
        <v>4962632.6865999997</v>
      </c>
      <c r="BV1143" s="135">
        <f>VLOOKUP(D1143,EXPLORACION!$A$2:$P$529,16,FALSE)</f>
        <v>2173789.5134999999</v>
      </c>
    </row>
    <row r="1144" spans="1:74" hidden="1">
      <c r="A1144" s="130" t="str">
        <f t="shared" si="271"/>
        <v>PYA30P3E4M3.5</v>
      </c>
      <c r="B1144" s="130" t="str">
        <f t="shared" si="272"/>
        <v>PYA30P3E2.5</v>
      </c>
      <c r="C1144" s="130" t="str">
        <f t="shared" si="273"/>
        <v>PYA30P3M3.5</v>
      </c>
      <c r="D1144" s="130" t="str">
        <f t="shared" si="274"/>
        <v>PYA30P3</v>
      </c>
      <c r="E1144" s="130" t="str">
        <f t="shared" si="275"/>
        <v>PYA30</v>
      </c>
      <c r="F1144" s="109" t="s">
        <v>1368</v>
      </c>
      <c r="G1144" s="171">
        <v>30</v>
      </c>
      <c r="H1144" s="109">
        <v>3</v>
      </c>
      <c r="I1144" s="171" t="s">
        <v>8</v>
      </c>
      <c r="J1144" s="109">
        <v>4</v>
      </c>
      <c r="K1144" s="141">
        <v>3</v>
      </c>
      <c r="M1144" s="137">
        <v>3</v>
      </c>
      <c r="N1144" s="285">
        <v>4</v>
      </c>
      <c r="O1144" s="137">
        <v>3.5</v>
      </c>
      <c r="Q1144" s="237">
        <v>10.71</v>
      </c>
      <c r="R1144" s="111"/>
      <c r="S1144" s="111"/>
      <c r="T1144" s="111"/>
      <c r="U1144" s="188"/>
      <c r="AP1144" s="194"/>
      <c r="AQ1144" s="188"/>
      <c r="AR1144" s="188"/>
      <c r="AS1144" s="143"/>
      <c r="AT1144" s="143"/>
      <c r="AU1144" s="143"/>
      <c r="AV1144" s="143"/>
      <c r="AW1144" s="188"/>
      <c r="AX1144" s="278"/>
      <c r="AY1144" s="194"/>
      <c r="AZ1144" s="143"/>
      <c r="BA1144" s="143"/>
      <c r="BB1144" s="143"/>
      <c r="BC1144" s="143"/>
      <c r="BD1144" s="143"/>
      <c r="BE1144" s="194"/>
      <c r="BF1144" s="143"/>
      <c r="BG1144" s="143"/>
      <c r="BH1144" s="143"/>
      <c r="BI1144" s="111"/>
      <c r="BJ1144" s="143"/>
      <c r="BK1144" s="143"/>
      <c r="BL1144" s="143"/>
      <c r="BM1144" s="143"/>
      <c r="BN1144" s="143"/>
      <c r="BO1144" s="143"/>
      <c r="BP1144" s="143"/>
      <c r="BQ1144" s="143"/>
      <c r="BR1144" s="143"/>
      <c r="BS1144" s="143"/>
      <c r="BT1144" s="143"/>
      <c r="BU1144" s="135">
        <f>VLOOKUP(D1144,EXPLORACION!$A$2:$P$529,15,FALSE)</f>
        <v>4962632.6865999997</v>
      </c>
      <c r="BV1144" s="135">
        <f>VLOOKUP(D1144,EXPLORACION!$A$2:$P$529,16,FALSE)</f>
        <v>2173789.5134999999</v>
      </c>
    </row>
    <row r="1145" spans="1:74" hidden="1">
      <c r="A1145" s="130" t="str">
        <f t="shared" si="271"/>
        <v>PYA30P3E4M4</v>
      </c>
      <c r="B1145" s="130" t="str">
        <f t="shared" si="272"/>
        <v>PYA30P3E3</v>
      </c>
      <c r="C1145" s="130" t="str">
        <f t="shared" si="273"/>
        <v>PYA30P3M4</v>
      </c>
      <c r="D1145" s="130" t="str">
        <f t="shared" si="274"/>
        <v>PYA30P3</v>
      </c>
      <c r="E1145" s="130" t="str">
        <f t="shared" si="275"/>
        <v>PYA30</v>
      </c>
      <c r="F1145" s="109" t="s">
        <v>1368</v>
      </c>
      <c r="G1145" s="171">
        <v>30</v>
      </c>
      <c r="H1145" s="109">
        <v>3</v>
      </c>
      <c r="I1145" s="171" t="s">
        <v>8</v>
      </c>
      <c r="J1145" s="109">
        <v>4</v>
      </c>
      <c r="K1145" s="141">
        <v>3</v>
      </c>
      <c r="M1145" s="137">
        <v>3.5</v>
      </c>
      <c r="N1145" s="285">
        <v>4.5</v>
      </c>
      <c r="O1145" s="137">
        <v>4</v>
      </c>
      <c r="Q1145" s="237">
        <v>10.64</v>
      </c>
      <c r="R1145" s="111"/>
      <c r="S1145" s="111"/>
      <c r="T1145" s="111"/>
      <c r="U1145" s="188"/>
      <c r="AP1145" s="194"/>
      <c r="AQ1145" s="188"/>
      <c r="AR1145" s="188"/>
      <c r="AS1145" s="143"/>
      <c r="AT1145" s="143"/>
      <c r="AU1145" s="143"/>
      <c r="AV1145" s="143"/>
      <c r="AW1145" s="188"/>
      <c r="AX1145" s="278"/>
      <c r="AY1145" s="194"/>
      <c r="AZ1145" s="143"/>
      <c r="BA1145" s="143"/>
      <c r="BB1145" s="143"/>
      <c r="BC1145" s="143"/>
      <c r="BD1145" s="143"/>
      <c r="BE1145" s="194"/>
      <c r="BF1145" s="143"/>
      <c r="BG1145" s="143"/>
      <c r="BH1145" s="143"/>
      <c r="BI1145" s="111"/>
      <c r="BJ1145" s="143"/>
      <c r="BK1145" s="143"/>
      <c r="BL1145" s="143"/>
      <c r="BM1145" s="143"/>
      <c r="BN1145" s="143"/>
      <c r="BO1145" s="143"/>
      <c r="BP1145" s="143"/>
      <c r="BQ1145" s="143"/>
      <c r="BR1145" s="143"/>
      <c r="BS1145" s="143"/>
      <c r="BT1145" s="143"/>
      <c r="BU1145" s="135">
        <f>VLOOKUP(D1145,EXPLORACION!$A$2:$P$529,15,FALSE)</f>
        <v>4962632.6865999997</v>
      </c>
      <c r="BV1145" s="135">
        <f>VLOOKUP(D1145,EXPLORACION!$A$2:$P$529,16,FALSE)</f>
        <v>2173789.5134999999</v>
      </c>
    </row>
    <row r="1146" spans="1:74" hidden="1">
      <c r="A1146" s="130" t="str">
        <f t="shared" si="271"/>
        <v>PYA30P3E4M0.5</v>
      </c>
      <c r="B1146" s="130" t="str">
        <f t="shared" si="272"/>
        <v>PYA30P3E3.5</v>
      </c>
      <c r="C1146" s="130" t="str">
        <f t="shared" si="273"/>
        <v>PYA30P3M0.5</v>
      </c>
      <c r="D1146" s="130" t="str">
        <f t="shared" si="274"/>
        <v>PYA30P3</v>
      </c>
      <c r="E1146" s="130" t="str">
        <f t="shared" si="275"/>
        <v>PYA30</v>
      </c>
      <c r="F1146" s="109" t="s">
        <v>1368</v>
      </c>
      <c r="G1146" s="171">
        <v>30</v>
      </c>
      <c r="H1146" s="109">
        <v>3</v>
      </c>
      <c r="I1146" s="171" t="s">
        <v>8</v>
      </c>
      <c r="J1146" s="109">
        <v>4</v>
      </c>
      <c r="K1146" s="109">
        <v>4</v>
      </c>
      <c r="M1146" s="137">
        <f>N1145</f>
        <v>4.5</v>
      </c>
      <c r="N1146" s="133">
        <v>5</v>
      </c>
      <c r="O1146" s="137">
        <f>N1146-M1146</f>
        <v>0.5</v>
      </c>
      <c r="P1146" s="109" t="s">
        <v>284</v>
      </c>
      <c r="Q1146" s="237">
        <v>10.97</v>
      </c>
      <c r="R1146" s="111">
        <v>21.26</v>
      </c>
      <c r="S1146" s="111">
        <v>17.98</v>
      </c>
      <c r="T1146" s="111">
        <v>9.27</v>
      </c>
      <c r="U1146" s="188"/>
      <c r="AO1146" s="143">
        <v>86.96</v>
      </c>
      <c r="AP1146" s="194"/>
      <c r="AQ1146" s="188"/>
      <c r="AR1146" s="188"/>
      <c r="AS1146" s="143"/>
      <c r="AT1146" s="143"/>
      <c r="AU1146" s="143"/>
      <c r="AV1146" s="143"/>
      <c r="AW1146" s="188"/>
      <c r="AX1146" s="278"/>
      <c r="AY1146" s="194"/>
      <c r="AZ1146" s="143"/>
      <c r="BA1146" s="143"/>
      <c r="BB1146" s="143"/>
      <c r="BC1146" s="143"/>
      <c r="BD1146" s="143"/>
      <c r="BE1146" s="194"/>
      <c r="BF1146" s="143"/>
      <c r="BG1146" s="143"/>
      <c r="BH1146" s="143"/>
      <c r="BI1146" s="111"/>
      <c r="BJ1146" s="143"/>
      <c r="BK1146" s="143"/>
      <c r="BL1146" s="143"/>
      <c r="BM1146" s="143"/>
      <c r="BN1146" s="143"/>
      <c r="BO1146" s="143"/>
      <c r="BP1146" s="143"/>
      <c r="BQ1146" s="143"/>
      <c r="BR1146" s="143"/>
      <c r="BS1146" s="143"/>
      <c r="BT1146" s="143"/>
      <c r="BU1146" s="135">
        <f>VLOOKUP(D1146,EXPLORACION!$A$2:$P$529,15,FALSE)</f>
        <v>4962632.6865999997</v>
      </c>
      <c r="BV1146" s="135">
        <f>VLOOKUP(D1146,EXPLORACION!$A$2:$P$529,16,FALSE)</f>
        <v>2173789.5134999999</v>
      </c>
    </row>
    <row r="1147" spans="1:74" hidden="1">
      <c r="A1147" s="130" t="str">
        <f t="shared" si="271"/>
        <v>PYA30P3E5M4.5</v>
      </c>
      <c r="B1147" s="130" t="str">
        <f t="shared" si="272"/>
        <v>PYA30P3E4.5</v>
      </c>
      <c r="C1147" s="130" t="str">
        <f t="shared" si="273"/>
        <v>PYA30P3M4.5</v>
      </c>
      <c r="D1147" s="130" t="str">
        <f t="shared" si="274"/>
        <v>PYA30P3</v>
      </c>
      <c r="E1147" s="130" t="str">
        <f t="shared" si="275"/>
        <v>PYA30</v>
      </c>
      <c r="F1147" s="109" t="s">
        <v>1368</v>
      </c>
      <c r="G1147" s="171">
        <v>30</v>
      </c>
      <c r="H1147" s="109">
        <v>3</v>
      </c>
      <c r="I1147" s="171" t="s">
        <v>8</v>
      </c>
      <c r="J1147" s="109">
        <v>5</v>
      </c>
      <c r="K1147" s="141">
        <v>3</v>
      </c>
      <c r="M1147" s="137">
        <v>4</v>
      </c>
      <c r="N1147" s="285">
        <v>5</v>
      </c>
      <c r="O1147" s="137">
        <v>4.5</v>
      </c>
      <c r="Q1147" s="237">
        <v>12.18</v>
      </c>
      <c r="R1147" s="111"/>
      <c r="S1147" s="111"/>
      <c r="T1147" s="111"/>
      <c r="U1147" s="188"/>
      <c r="AP1147" s="194"/>
      <c r="AQ1147" s="188"/>
      <c r="AR1147" s="188"/>
      <c r="AS1147" s="143"/>
      <c r="AT1147" s="143"/>
      <c r="AU1147" s="143"/>
      <c r="AV1147" s="143"/>
      <c r="AW1147" s="188"/>
      <c r="AX1147" s="278"/>
      <c r="AY1147" s="194"/>
      <c r="AZ1147" s="143"/>
      <c r="BA1147" s="143"/>
      <c r="BB1147" s="143"/>
      <c r="BC1147" s="143"/>
      <c r="BD1147" s="143"/>
      <c r="BE1147" s="194"/>
      <c r="BF1147" s="143"/>
      <c r="BG1147" s="143"/>
      <c r="BH1147" s="143"/>
      <c r="BI1147" s="111"/>
      <c r="BJ1147" s="143"/>
      <c r="BK1147" s="143"/>
      <c r="BL1147" s="143"/>
      <c r="BM1147" s="143"/>
      <c r="BN1147" s="143"/>
      <c r="BO1147" s="143"/>
      <c r="BP1147" s="143"/>
      <c r="BQ1147" s="143"/>
      <c r="BR1147" s="143"/>
      <c r="BS1147" s="143"/>
      <c r="BT1147" s="143"/>
      <c r="BU1147" s="135">
        <f>VLOOKUP(D1147,EXPLORACION!$A$2:$P$529,15,FALSE)</f>
        <v>4962632.6865999997</v>
      </c>
      <c r="BV1147" s="135">
        <f>VLOOKUP(D1147,EXPLORACION!$A$2:$P$529,16,FALSE)</f>
        <v>2173789.5134999999</v>
      </c>
    </row>
    <row r="1148" spans="1:74" hidden="1">
      <c r="A1148" s="130" t="str">
        <f t="shared" si="271"/>
        <v>PYA30P3E5M5</v>
      </c>
      <c r="B1148" s="130" t="str">
        <f t="shared" si="272"/>
        <v>PYA30P3E4</v>
      </c>
      <c r="C1148" s="130" t="str">
        <f t="shared" si="273"/>
        <v>PYA30P3M5</v>
      </c>
      <c r="D1148" s="130" t="str">
        <f t="shared" si="274"/>
        <v>PYA30P3</v>
      </c>
      <c r="E1148" s="130" t="str">
        <f t="shared" si="275"/>
        <v>PYA30</v>
      </c>
      <c r="F1148" s="109" t="s">
        <v>1368</v>
      </c>
      <c r="G1148" s="171">
        <v>30</v>
      </c>
      <c r="H1148" s="109">
        <v>3</v>
      </c>
      <c r="I1148" s="171" t="s">
        <v>8</v>
      </c>
      <c r="J1148" s="109">
        <v>5</v>
      </c>
      <c r="K1148" s="141">
        <v>4</v>
      </c>
      <c r="M1148" s="137">
        <v>4.5</v>
      </c>
      <c r="N1148" s="285">
        <v>5.5</v>
      </c>
      <c r="O1148" s="137">
        <v>5</v>
      </c>
      <c r="Q1148" s="237">
        <v>10.44</v>
      </c>
      <c r="R1148" s="111"/>
      <c r="S1148" s="111"/>
      <c r="T1148" s="111"/>
      <c r="U1148" s="188"/>
      <c r="AP1148" s="194"/>
      <c r="AQ1148" s="188"/>
      <c r="AR1148" s="188"/>
      <c r="AS1148" s="143"/>
      <c r="AT1148" s="143"/>
      <c r="AU1148" s="143"/>
      <c r="AV1148" s="143"/>
      <c r="AW1148" s="188"/>
      <c r="AX1148" s="278"/>
      <c r="AY1148" s="194"/>
      <c r="AZ1148" s="143"/>
      <c r="BA1148" s="143"/>
      <c r="BB1148" s="143"/>
      <c r="BC1148" s="143"/>
      <c r="BD1148" s="143"/>
      <c r="BE1148" s="194"/>
      <c r="BF1148" s="143"/>
      <c r="BG1148" s="143"/>
      <c r="BH1148" s="143"/>
      <c r="BI1148" s="111"/>
      <c r="BJ1148" s="143"/>
      <c r="BK1148" s="143"/>
      <c r="BL1148" s="143"/>
      <c r="BM1148" s="143"/>
      <c r="BN1148" s="143"/>
      <c r="BO1148" s="143"/>
      <c r="BP1148" s="143"/>
      <c r="BQ1148" s="143"/>
      <c r="BR1148" s="143"/>
      <c r="BS1148" s="143"/>
      <c r="BT1148" s="143"/>
      <c r="BU1148" s="135">
        <f>VLOOKUP(D1148,EXPLORACION!$A$2:$P$529,15,FALSE)</f>
        <v>4962632.6865999997</v>
      </c>
      <c r="BV1148" s="135">
        <f>VLOOKUP(D1148,EXPLORACION!$A$2:$P$529,16,FALSE)</f>
        <v>2173789.5134999999</v>
      </c>
    </row>
    <row r="1149" spans="1:74" hidden="1">
      <c r="A1149" s="130" t="str">
        <f t="shared" si="271"/>
        <v>PYA30P3E5M5.5</v>
      </c>
      <c r="B1149" s="130" t="str">
        <f t="shared" si="272"/>
        <v>PYA30P3E4.5</v>
      </c>
      <c r="C1149" s="130" t="str">
        <f t="shared" si="273"/>
        <v>PYA30P3M5.5</v>
      </c>
      <c r="D1149" s="130" t="str">
        <f t="shared" si="274"/>
        <v>PYA30P3</v>
      </c>
      <c r="E1149" s="130" t="str">
        <f t="shared" si="275"/>
        <v>PYA30</v>
      </c>
      <c r="F1149" s="109" t="s">
        <v>1368</v>
      </c>
      <c r="G1149" s="171">
        <v>30</v>
      </c>
      <c r="H1149" s="109">
        <v>3</v>
      </c>
      <c r="I1149" s="171" t="s">
        <v>8</v>
      </c>
      <c r="J1149" s="109">
        <v>5</v>
      </c>
      <c r="K1149" s="141">
        <v>4</v>
      </c>
      <c r="M1149" s="137">
        <v>5</v>
      </c>
      <c r="N1149" s="285">
        <v>6</v>
      </c>
      <c r="O1149" s="137">
        <v>5.5</v>
      </c>
      <c r="Q1149" s="237">
        <v>10.27</v>
      </c>
      <c r="R1149" s="111"/>
      <c r="S1149" s="111"/>
      <c r="T1149" s="111"/>
      <c r="U1149" s="188"/>
      <c r="AP1149" s="194"/>
      <c r="AQ1149" s="188"/>
      <c r="AR1149" s="188"/>
      <c r="AS1149" s="143"/>
      <c r="AT1149" s="143"/>
      <c r="AU1149" s="143"/>
      <c r="AV1149" s="143"/>
      <c r="AW1149" s="188"/>
      <c r="AX1149" s="278"/>
      <c r="AY1149" s="194"/>
      <c r="AZ1149" s="143"/>
      <c r="BA1149" s="143"/>
      <c r="BB1149" s="143"/>
      <c r="BC1149" s="143"/>
      <c r="BD1149" s="143"/>
      <c r="BE1149" s="194"/>
      <c r="BF1149" s="143"/>
      <c r="BG1149" s="143"/>
      <c r="BH1149" s="143"/>
      <c r="BI1149" s="111"/>
      <c r="BJ1149" s="143"/>
      <c r="BK1149" s="143"/>
      <c r="BL1149" s="143"/>
      <c r="BM1149" s="143"/>
      <c r="BN1149" s="143"/>
      <c r="BO1149" s="143"/>
      <c r="BP1149" s="143"/>
      <c r="BQ1149" s="143"/>
      <c r="BR1149" s="143"/>
      <c r="BS1149" s="143"/>
      <c r="BT1149" s="143"/>
      <c r="BU1149" s="135">
        <f>VLOOKUP(D1149,EXPLORACION!$A$2:$P$529,15,FALSE)</f>
        <v>4962632.6865999997</v>
      </c>
      <c r="BV1149" s="135">
        <f>VLOOKUP(D1149,EXPLORACION!$A$2:$P$529,16,FALSE)</f>
        <v>2173789.5134999999</v>
      </c>
    </row>
    <row r="1150" spans="1:74" hidden="1">
      <c r="A1150" s="130" t="str">
        <f t="shared" ref="A1150:A1159" si="276">CONCATENATE(F1150,G1150,I1150,H1150,"E",J1150,"M",O1150)</f>
        <v>PYA30P3E5M6</v>
      </c>
      <c r="B1150" s="130" t="str">
        <f t="shared" ref="B1150:B1159" si="277">CONCATENATE(F1150,G1150,I1150,H1150,"E",M1149)</f>
        <v>PYA30P3E5</v>
      </c>
      <c r="C1150" s="130" t="str">
        <f t="shared" ref="C1150:C1159" si="278">CONCATENATE(F1150,G1150,I1150,H1150,"M",O1150)</f>
        <v>PYA30P3M6</v>
      </c>
      <c r="D1150" s="130" t="str">
        <f t="shared" ref="D1150:D1159" si="279">CONCATENATE(F1150,G1150,I1150,H1150)</f>
        <v>PYA30P3</v>
      </c>
      <c r="E1150" s="130" t="str">
        <f t="shared" ref="E1150:E1159" si="280">CONCATENATE(F1150,G1150)</f>
        <v>PYA30</v>
      </c>
      <c r="F1150" s="109" t="s">
        <v>1368</v>
      </c>
      <c r="G1150" s="171">
        <v>30</v>
      </c>
      <c r="H1150" s="109">
        <v>3</v>
      </c>
      <c r="I1150" s="171" t="s">
        <v>8</v>
      </c>
      <c r="J1150" s="109">
        <v>5</v>
      </c>
      <c r="K1150" s="141">
        <v>4</v>
      </c>
      <c r="M1150" s="137">
        <v>5.5</v>
      </c>
      <c r="N1150" s="285">
        <v>6.5</v>
      </c>
      <c r="O1150" s="137">
        <v>6</v>
      </c>
      <c r="Q1150" s="237">
        <v>12.49</v>
      </c>
      <c r="R1150" s="111"/>
      <c r="S1150" s="111"/>
      <c r="T1150" s="111"/>
      <c r="U1150" s="188"/>
      <c r="AP1150" s="194"/>
      <c r="AQ1150" s="188"/>
      <c r="AR1150" s="188"/>
      <c r="AS1150" s="143"/>
      <c r="AT1150" s="143"/>
      <c r="AU1150" s="143"/>
      <c r="AV1150" s="143"/>
      <c r="AW1150" s="188"/>
      <c r="AX1150" s="278"/>
      <c r="AY1150" s="194"/>
      <c r="AZ1150" s="143"/>
      <c r="BA1150" s="143"/>
      <c r="BB1150" s="143"/>
      <c r="BC1150" s="143"/>
      <c r="BD1150" s="143"/>
      <c r="BE1150" s="194"/>
      <c r="BF1150" s="143"/>
      <c r="BG1150" s="143"/>
      <c r="BH1150" s="143"/>
      <c r="BI1150" s="111"/>
      <c r="BJ1150" s="143"/>
      <c r="BK1150" s="143"/>
      <c r="BL1150" s="143"/>
      <c r="BM1150" s="143"/>
      <c r="BN1150" s="143"/>
      <c r="BO1150" s="143"/>
      <c r="BP1150" s="143"/>
      <c r="BQ1150" s="143"/>
      <c r="BR1150" s="143"/>
      <c r="BS1150" s="143"/>
      <c r="BT1150" s="143"/>
      <c r="BU1150" s="135">
        <f>VLOOKUP(D1150,EXPLORACION!$A$2:$P$529,15,FALSE)</f>
        <v>4962632.6865999997</v>
      </c>
      <c r="BV1150" s="135">
        <f>VLOOKUP(D1150,EXPLORACION!$A$2:$P$529,16,FALSE)</f>
        <v>2173789.5134999999</v>
      </c>
    </row>
    <row r="1151" spans="1:74" hidden="1">
      <c r="A1151" s="130" t="str">
        <f t="shared" si="276"/>
        <v>PYA30P3E5M6.5</v>
      </c>
      <c r="B1151" s="130" t="str">
        <f t="shared" si="277"/>
        <v>PYA30P3E5.5</v>
      </c>
      <c r="C1151" s="130" t="str">
        <f t="shared" si="278"/>
        <v>PYA30P3M6.5</v>
      </c>
      <c r="D1151" s="130" t="str">
        <f t="shared" si="279"/>
        <v>PYA30P3</v>
      </c>
      <c r="E1151" s="130" t="str">
        <f t="shared" si="280"/>
        <v>PYA30</v>
      </c>
      <c r="F1151" s="109" t="s">
        <v>1368</v>
      </c>
      <c r="G1151" s="171">
        <v>30</v>
      </c>
      <c r="H1151" s="109">
        <v>3</v>
      </c>
      <c r="I1151" s="171" t="s">
        <v>8</v>
      </c>
      <c r="J1151" s="109">
        <v>5</v>
      </c>
      <c r="K1151" s="141">
        <v>4</v>
      </c>
      <c r="M1151" s="137">
        <v>6</v>
      </c>
      <c r="N1151" s="285">
        <v>7</v>
      </c>
      <c r="O1151" s="137">
        <v>6.5</v>
      </c>
      <c r="Q1151" s="237">
        <v>12.12</v>
      </c>
      <c r="R1151" s="111"/>
      <c r="S1151" s="111"/>
      <c r="T1151" s="111"/>
      <c r="U1151" s="188"/>
      <c r="AP1151" s="194"/>
      <c r="AQ1151" s="188"/>
      <c r="AR1151" s="188"/>
      <c r="AS1151" s="143"/>
      <c r="AT1151" s="143"/>
      <c r="AU1151" s="143"/>
      <c r="AV1151" s="143"/>
      <c r="AW1151" s="188"/>
      <c r="AX1151" s="278"/>
      <c r="AY1151" s="194"/>
      <c r="AZ1151" s="143"/>
      <c r="BA1151" s="143"/>
      <c r="BB1151" s="143"/>
      <c r="BC1151" s="143"/>
      <c r="BD1151" s="143"/>
      <c r="BE1151" s="194"/>
      <c r="BF1151" s="143"/>
      <c r="BG1151" s="143"/>
      <c r="BH1151" s="143"/>
      <c r="BI1151" s="111"/>
      <c r="BJ1151" s="143"/>
      <c r="BK1151" s="143"/>
      <c r="BL1151" s="143"/>
      <c r="BM1151" s="143"/>
      <c r="BN1151" s="143"/>
      <c r="BO1151" s="143"/>
      <c r="BP1151" s="143"/>
      <c r="BQ1151" s="143"/>
      <c r="BR1151" s="143"/>
      <c r="BS1151" s="143"/>
      <c r="BT1151" s="143"/>
      <c r="BU1151" s="135">
        <f>VLOOKUP(D1151,EXPLORACION!$A$2:$P$529,15,FALSE)</f>
        <v>4962632.6865999997</v>
      </c>
      <c r="BV1151" s="135">
        <f>VLOOKUP(D1151,EXPLORACION!$A$2:$P$529,16,FALSE)</f>
        <v>2173789.5134999999</v>
      </c>
    </row>
    <row r="1152" spans="1:74" hidden="1">
      <c r="A1152" s="130" t="str">
        <f t="shared" si="276"/>
        <v>PYA30P3E5M7</v>
      </c>
      <c r="B1152" s="130" t="str">
        <f t="shared" si="277"/>
        <v>PYA30P3E6</v>
      </c>
      <c r="C1152" s="130" t="str">
        <f t="shared" si="278"/>
        <v>PYA30P3M7</v>
      </c>
      <c r="D1152" s="130" t="str">
        <f t="shared" si="279"/>
        <v>PYA30P3</v>
      </c>
      <c r="E1152" s="130" t="str">
        <f t="shared" si="280"/>
        <v>PYA30</v>
      </c>
      <c r="F1152" s="109" t="s">
        <v>1368</v>
      </c>
      <c r="G1152" s="171">
        <v>30</v>
      </c>
      <c r="H1152" s="109">
        <v>3</v>
      </c>
      <c r="I1152" s="171" t="s">
        <v>8</v>
      </c>
      <c r="J1152" s="109">
        <v>5</v>
      </c>
      <c r="K1152" s="141">
        <v>4</v>
      </c>
      <c r="M1152" s="137">
        <v>6.5</v>
      </c>
      <c r="N1152" s="285">
        <v>7.5</v>
      </c>
      <c r="O1152" s="137">
        <v>7</v>
      </c>
      <c r="Q1152" s="237">
        <v>11.34</v>
      </c>
      <c r="R1152" s="111"/>
      <c r="S1152" s="111"/>
      <c r="T1152" s="111"/>
      <c r="U1152" s="188"/>
      <c r="AP1152" s="194"/>
      <c r="AQ1152" s="188"/>
      <c r="AR1152" s="188"/>
      <c r="AS1152" s="143"/>
      <c r="AT1152" s="143"/>
      <c r="AU1152" s="143"/>
      <c r="AV1152" s="143"/>
      <c r="AW1152" s="188"/>
      <c r="AX1152" s="278"/>
      <c r="AY1152" s="194"/>
      <c r="AZ1152" s="143"/>
      <c r="BA1152" s="143"/>
      <c r="BB1152" s="143"/>
      <c r="BC1152" s="143"/>
      <c r="BD1152" s="143"/>
      <c r="BE1152" s="194"/>
      <c r="BF1152" s="143"/>
      <c r="BG1152" s="143"/>
      <c r="BH1152" s="143"/>
      <c r="BI1152" s="111"/>
      <c r="BJ1152" s="143"/>
      <c r="BK1152" s="143"/>
      <c r="BL1152" s="143"/>
      <c r="BM1152" s="143"/>
      <c r="BN1152" s="143"/>
      <c r="BO1152" s="143"/>
      <c r="BP1152" s="143"/>
      <c r="BQ1152" s="143"/>
      <c r="BR1152" s="143"/>
      <c r="BS1152" s="143"/>
      <c r="BT1152" s="143"/>
      <c r="BU1152" s="135">
        <f>VLOOKUP(D1152,EXPLORACION!$A$2:$P$529,15,FALSE)</f>
        <v>4962632.6865999997</v>
      </c>
      <c r="BV1152" s="135">
        <f>VLOOKUP(D1152,EXPLORACION!$A$2:$P$529,16,FALSE)</f>
        <v>2173789.5134999999</v>
      </c>
    </row>
    <row r="1153" spans="1:74" hidden="1">
      <c r="A1153" s="130" t="str">
        <f t="shared" si="276"/>
        <v>PYA30P3E5M7.5</v>
      </c>
      <c r="B1153" s="130" t="str">
        <f t="shared" si="277"/>
        <v>PYA30P3E6.5</v>
      </c>
      <c r="C1153" s="130" t="str">
        <f t="shared" si="278"/>
        <v>PYA30P3M7.5</v>
      </c>
      <c r="D1153" s="130" t="str">
        <f t="shared" si="279"/>
        <v>PYA30P3</v>
      </c>
      <c r="E1153" s="130" t="str">
        <f t="shared" si="280"/>
        <v>PYA30</v>
      </c>
      <c r="F1153" s="109" t="s">
        <v>1368</v>
      </c>
      <c r="G1153" s="171">
        <v>30</v>
      </c>
      <c r="H1153" s="109">
        <v>3</v>
      </c>
      <c r="I1153" s="171" t="s">
        <v>8</v>
      </c>
      <c r="J1153" s="109">
        <v>5</v>
      </c>
      <c r="K1153" s="141">
        <v>4</v>
      </c>
      <c r="M1153" s="137">
        <v>7</v>
      </c>
      <c r="N1153" s="285">
        <v>8</v>
      </c>
      <c r="O1153" s="137">
        <v>7.5</v>
      </c>
      <c r="Q1153" s="237">
        <v>10.26</v>
      </c>
      <c r="R1153" s="111"/>
      <c r="S1153" s="111"/>
      <c r="T1153" s="111"/>
      <c r="U1153" s="188"/>
      <c r="AP1153" s="194"/>
      <c r="AQ1153" s="188"/>
      <c r="AR1153" s="188"/>
      <c r="AS1153" s="143"/>
      <c r="AT1153" s="143"/>
      <c r="AU1153" s="143"/>
      <c r="AV1153" s="143"/>
      <c r="AW1153" s="188"/>
      <c r="AX1153" s="278"/>
      <c r="AY1153" s="194"/>
      <c r="AZ1153" s="143"/>
      <c r="BA1153" s="143"/>
      <c r="BB1153" s="143"/>
      <c r="BC1153" s="143"/>
      <c r="BD1153" s="143"/>
      <c r="BE1153" s="194"/>
      <c r="BF1153" s="143"/>
      <c r="BG1153" s="143"/>
      <c r="BH1153" s="143"/>
      <c r="BI1153" s="111"/>
      <c r="BJ1153" s="143"/>
      <c r="BK1153" s="143"/>
      <c r="BL1153" s="143"/>
      <c r="BM1153" s="143"/>
      <c r="BN1153" s="143"/>
      <c r="BO1153" s="143"/>
      <c r="BP1153" s="143"/>
      <c r="BQ1153" s="143"/>
      <c r="BR1153" s="143"/>
      <c r="BS1153" s="143"/>
      <c r="BT1153" s="143"/>
      <c r="BU1153" s="135">
        <f>VLOOKUP(D1153,EXPLORACION!$A$2:$P$529,15,FALSE)</f>
        <v>4962632.6865999997</v>
      </c>
      <c r="BV1153" s="135">
        <f>VLOOKUP(D1153,EXPLORACION!$A$2:$P$529,16,FALSE)</f>
        <v>2173789.5134999999</v>
      </c>
    </row>
    <row r="1154" spans="1:74" hidden="1">
      <c r="A1154" s="130" t="str">
        <f t="shared" si="276"/>
        <v>PYA30P3E5M8</v>
      </c>
      <c r="B1154" s="130" t="str">
        <f t="shared" si="277"/>
        <v>PYA30P3E7</v>
      </c>
      <c r="C1154" s="130" t="str">
        <f t="shared" si="278"/>
        <v>PYA30P3M8</v>
      </c>
      <c r="D1154" s="130" t="str">
        <f t="shared" si="279"/>
        <v>PYA30P3</v>
      </c>
      <c r="E1154" s="130" t="str">
        <f t="shared" si="280"/>
        <v>PYA30</v>
      </c>
      <c r="F1154" s="109" t="s">
        <v>1368</v>
      </c>
      <c r="G1154" s="171">
        <v>30</v>
      </c>
      <c r="H1154" s="109">
        <v>3</v>
      </c>
      <c r="I1154" s="171" t="s">
        <v>8</v>
      </c>
      <c r="J1154" s="109">
        <v>5</v>
      </c>
      <c r="K1154" s="141">
        <v>4</v>
      </c>
      <c r="M1154" s="137">
        <v>7.5</v>
      </c>
      <c r="N1154" s="285">
        <v>8.5</v>
      </c>
      <c r="O1154" s="137">
        <v>8</v>
      </c>
      <c r="Q1154" s="237">
        <v>12.24</v>
      </c>
      <c r="R1154" s="111"/>
      <c r="S1154" s="111"/>
      <c r="T1154" s="111"/>
      <c r="U1154" s="188"/>
      <c r="AP1154" s="194"/>
      <c r="AQ1154" s="188"/>
      <c r="AR1154" s="188"/>
      <c r="AS1154" s="143"/>
      <c r="AT1154" s="143"/>
      <c r="AU1154" s="143"/>
      <c r="AV1154" s="143"/>
      <c r="AW1154" s="188"/>
      <c r="AX1154" s="278"/>
      <c r="AY1154" s="194"/>
      <c r="AZ1154" s="143"/>
      <c r="BA1154" s="143"/>
      <c r="BB1154" s="143"/>
      <c r="BC1154" s="143"/>
      <c r="BD1154" s="143"/>
      <c r="BE1154" s="194"/>
      <c r="BF1154" s="143"/>
      <c r="BG1154" s="143"/>
      <c r="BH1154" s="143"/>
      <c r="BI1154" s="111"/>
      <c r="BJ1154" s="143"/>
      <c r="BK1154" s="143"/>
      <c r="BL1154" s="143"/>
      <c r="BM1154" s="143"/>
      <c r="BN1154" s="143"/>
      <c r="BO1154" s="143"/>
      <c r="BP1154" s="143"/>
      <c r="BQ1154" s="143"/>
      <c r="BR1154" s="143"/>
      <c r="BS1154" s="143"/>
      <c r="BT1154" s="143"/>
      <c r="BU1154" s="135">
        <f>VLOOKUP(D1154,EXPLORACION!$A$2:$P$529,15,FALSE)</f>
        <v>4962632.6865999997</v>
      </c>
      <c r="BV1154" s="135">
        <f>VLOOKUP(D1154,EXPLORACION!$A$2:$P$529,16,FALSE)</f>
        <v>2173789.5134999999</v>
      </c>
    </row>
    <row r="1155" spans="1:74" hidden="1">
      <c r="A1155" s="130" t="str">
        <f t="shared" si="276"/>
        <v>PYA30P3E5M8.5</v>
      </c>
      <c r="B1155" s="130" t="str">
        <f t="shared" si="277"/>
        <v>PYA30P3E7.5</v>
      </c>
      <c r="C1155" s="130" t="str">
        <f t="shared" si="278"/>
        <v>PYA30P3M8.5</v>
      </c>
      <c r="D1155" s="130" t="str">
        <f t="shared" si="279"/>
        <v>PYA30P3</v>
      </c>
      <c r="E1155" s="130" t="str">
        <f t="shared" si="280"/>
        <v>PYA30</v>
      </c>
      <c r="F1155" s="109" t="s">
        <v>1368</v>
      </c>
      <c r="G1155" s="171">
        <v>30</v>
      </c>
      <c r="H1155" s="109">
        <v>3</v>
      </c>
      <c r="I1155" s="171" t="s">
        <v>8</v>
      </c>
      <c r="J1155" s="109">
        <v>5</v>
      </c>
      <c r="K1155" s="141">
        <v>4</v>
      </c>
      <c r="M1155" s="137">
        <v>8</v>
      </c>
      <c r="N1155" s="285">
        <v>9</v>
      </c>
      <c r="O1155" s="137">
        <v>8.5</v>
      </c>
      <c r="Q1155" s="237">
        <v>10.220000000000001</v>
      </c>
      <c r="R1155" s="111"/>
      <c r="S1155" s="111"/>
      <c r="T1155" s="111"/>
      <c r="U1155" s="188"/>
      <c r="AP1155" s="194"/>
      <c r="AQ1155" s="188"/>
      <c r="AR1155" s="188"/>
      <c r="AS1155" s="143"/>
      <c r="AT1155" s="143"/>
      <c r="AU1155" s="143"/>
      <c r="AV1155" s="143"/>
      <c r="AW1155" s="188"/>
      <c r="AX1155" s="278"/>
      <c r="AY1155" s="194"/>
      <c r="AZ1155" s="143"/>
      <c r="BA1155" s="143"/>
      <c r="BB1155" s="143"/>
      <c r="BC1155" s="143"/>
      <c r="BD1155" s="143"/>
      <c r="BE1155" s="194"/>
      <c r="BF1155" s="143"/>
      <c r="BG1155" s="143"/>
      <c r="BH1155" s="143"/>
      <c r="BI1155" s="111"/>
      <c r="BJ1155" s="143"/>
      <c r="BK1155" s="143"/>
      <c r="BL1155" s="143"/>
      <c r="BM1155" s="143"/>
      <c r="BN1155" s="143"/>
      <c r="BO1155" s="143"/>
      <c r="BP1155" s="143"/>
      <c r="BQ1155" s="143"/>
      <c r="BR1155" s="143"/>
      <c r="BS1155" s="143"/>
      <c r="BT1155" s="143"/>
      <c r="BU1155" s="135">
        <f>VLOOKUP(D1155,EXPLORACION!$A$2:$P$529,15,FALSE)</f>
        <v>4962632.6865999997</v>
      </c>
      <c r="BV1155" s="135">
        <f>VLOOKUP(D1155,EXPLORACION!$A$2:$P$529,16,FALSE)</f>
        <v>2173789.5134999999</v>
      </c>
    </row>
    <row r="1156" spans="1:74" hidden="1">
      <c r="A1156" s="130" t="str">
        <f t="shared" si="276"/>
        <v>PYA30P3E5M9</v>
      </c>
      <c r="B1156" s="130" t="str">
        <f t="shared" si="277"/>
        <v>PYA30P3E8</v>
      </c>
      <c r="C1156" s="130" t="str">
        <f t="shared" si="278"/>
        <v>PYA30P3M9</v>
      </c>
      <c r="D1156" s="130" t="str">
        <f t="shared" si="279"/>
        <v>PYA30P3</v>
      </c>
      <c r="E1156" s="130" t="str">
        <f t="shared" si="280"/>
        <v>PYA30</v>
      </c>
      <c r="F1156" s="109" t="s">
        <v>1368</v>
      </c>
      <c r="G1156" s="171">
        <v>30</v>
      </c>
      <c r="H1156" s="109">
        <v>3</v>
      </c>
      <c r="I1156" s="171" t="s">
        <v>8</v>
      </c>
      <c r="J1156" s="109">
        <v>5</v>
      </c>
      <c r="K1156" s="141">
        <v>4</v>
      </c>
      <c r="M1156" s="137">
        <v>8.5</v>
      </c>
      <c r="N1156" s="285">
        <v>9.5</v>
      </c>
      <c r="O1156" s="137">
        <v>9</v>
      </c>
      <c r="Q1156" s="237">
        <v>11.4</v>
      </c>
      <c r="R1156" s="111"/>
      <c r="S1156" s="111"/>
      <c r="T1156" s="111"/>
      <c r="U1156" s="188"/>
      <c r="AP1156" s="194"/>
      <c r="AQ1156" s="188"/>
      <c r="AR1156" s="188"/>
      <c r="AS1156" s="143"/>
      <c r="AT1156" s="143"/>
      <c r="AU1156" s="143"/>
      <c r="AV1156" s="143"/>
      <c r="AW1156" s="188"/>
      <c r="AX1156" s="278"/>
      <c r="AY1156" s="194"/>
      <c r="AZ1156" s="143"/>
      <c r="BA1156" s="143"/>
      <c r="BB1156" s="143"/>
      <c r="BC1156" s="143"/>
      <c r="BD1156" s="143"/>
      <c r="BE1156" s="194"/>
      <c r="BF1156" s="143"/>
      <c r="BG1156" s="143"/>
      <c r="BH1156" s="143"/>
      <c r="BI1156" s="111"/>
      <c r="BJ1156" s="143"/>
      <c r="BK1156" s="143"/>
      <c r="BL1156" s="143"/>
      <c r="BM1156" s="143"/>
      <c r="BN1156" s="143"/>
      <c r="BO1156" s="143"/>
      <c r="BP1156" s="143"/>
      <c r="BQ1156" s="143"/>
      <c r="BR1156" s="143"/>
      <c r="BS1156" s="143"/>
      <c r="BT1156" s="143"/>
      <c r="BU1156" s="135">
        <f>VLOOKUP(D1156,EXPLORACION!$A$2:$P$529,15,FALSE)</f>
        <v>4962632.6865999997</v>
      </c>
      <c r="BV1156" s="135">
        <f>VLOOKUP(D1156,EXPLORACION!$A$2:$P$529,16,FALSE)</f>
        <v>2173789.5134999999</v>
      </c>
    </row>
    <row r="1157" spans="1:74" hidden="1">
      <c r="A1157" s="130" t="str">
        <f t="shared" si="276"/>
        <v>PYA30P3E5M0.5</v>
      </c>
      <c r="B1157" s="130" t="str">
        <f t="shared" si="277"/>
        <v>PYA30P3E8.5</v>
      </c>
      <c r="C1157" s="130" t="str">
        <f t="shared" si="278"/>
        <v>PYA30P3M0.5</v>
      </c>
      <c r="D1157" s="130" t="str">
        <f t="shared" si="279"/>
        <v>PYA30P3</v>
      </c>
      <c r="E1157" s="130" t="str">
        <f t="shared" si="280"/>
        <v>PYA30</v>
      </c>
      <c r="F1157" s="109" t="s">
        <v>1368</v>
      </c>
      <c r="G1157" s="171">
        <v>30</v>
      </c>
      <c r="H1157" s="109">
        <v>3</v>
      </c>
      <c r="I1157" s="171" t="s">
        <v>8</v>
      </c>
      <c r="J1157" s="109">
        <v>5</v>
      </c>
      <c r="K1157" s="109">
        <v>5</v>
      </c>
      <c r="M1157" s="137">
        <f>N1156</f>
        <v>9.5</v>
      </c>
      <c r="N1157" s="133">
        <v>10</v>
      </c>
      <c r="O1157" s="137">
        <f>N1157-M1157</f>
        <v>0.5</v>
      </c>
      <c r="P1157" s="109"/>
      <c r="Q1157" s="237">
        <v>11.32</v>
      </c>
      <c r="R1157" s="111"/>
      <c r="S1157" s="111"/>
      <c r="T1157" s="111"/>
      <c r="U1157" s="188"/>
      <c r="AP1157" s="194"/>
      <c r="AQ1157" s="188"/>
      <c r="AR1157" s="188"/>
      <c r="AS1157" s="143"/>
      <c r="AT1157" s="143"/>
      <c r="AU1157" s="143"/>
      <c r="AV1157" s="143"/>
      <c r="AW1157" s="188"/>
      <c r="AX1157" s="278"/>
      <c r="AY1157" s="194"/>
      <c r="AZ1157" s="143"/>
      <c r="BA1157" s="143"/>
      <c r="BB1157" s="143"/>
      <c r="BC1157" s="143"/>
      <c r="BD1157" s="143"/>
      <c r="BE1157" s="194"/>
      <c r="BF1157" s="143"/>
      <c r="BG1157" s="143"/>
      <c r="BH1157" s="143"/>
      <c r="BI1157" s="111"/>
      <c r="BJ1157" s="143"/>
      <c r="BK1157" s="143"/>
      <c r="BL1157" s="143"/>
      <c r="BM1157" s="143"/>
      <c r="BN1157" s="143"/>
      <c r="BO1157" s="143"/>
      <c r="BP1157" s="143"/>
      <c r="BQ1157" s="143"/>
      <c r="BR1157" s="143"/>
      <c r="BS1157" s="143"/>
      <c r="BT1157" s="143"/>
      <c r="BU1157" s="135">
        <f>VLOOKUP(D1157,EXPLORACION!$A$2:$P$529,15,FALSE)</f>
        <v>4962632.6865999997</v>
      </c>
      <c r="BV1157" s="135">
        <f>VLOOKUP(D1157,EXPLORACION!$A$2:$P$529,16,FALSE)</f>
        <v>2173789.5134999999</v>
      </c>
    </row>
    <row r="1158" spans="1:74" hidden="1">
      <c r="A1158" s="130" t="str">
        <f t="shared" si="276"/>
        <v>PYA30P3E5M9.5</v>
      </c>
      <c r="B1158" s="130" t="str">
        <f t="shared" si="277"/>
        <v>PYA30P3E9.5</v>
      </c>
      <c r="C1158" s="130" t="str">
        <f t="shared" si="278"/>
        <v>PYA30P3M9.5</v>
      </c>
      <c r="D1158" s="130" t="str">
        <f t="shared" si="279"/>
        <v>PYA30P3</v>
      </c>
      <c r="E1158" s="130" t="str">
        <f t="shared" si="280"/>
        <v>PYA30</v>
      </c>
      <c r="F1158" s="109" t="s">
        <v>1368</v>
      </c>
      <c r="G1158" s="171">
        <v>30</v>
      </c>
      <c r="H1158" s="109">
        <v>3</v>
      </c>
      <c r="I1158" s="171" t="s">
        <v>8</v>
      </c>
      <c r="J1158" s="109">
        <v>5</v>
      </c>
      <c r="K1158" s="141">
        <v>4</v>
      </c>
      <c r="M1158" s="137">
        <v>9</v>
      </c>
      <c r="N1158" s="285">
        <v>10</v>
      </c>
      <c r="O1158" s="137">
        <v>9.5</v>
      </c>
      <c r="Q1158" s="237">
        <v>11.63</v>
      </c>
      <c r="R1158" s="111"/>
      <c r="S1158" s="111"/>
      <c r="T1158" s="111"/>
      <c r="U1158" s="188"/>
      <c r="AP1158" s="194"/>
      <c r="AQ1158" s="188"/>
      <c r="AR1158" s="188"/>
      <c r="AS1158" s="143"/>
      <c r="AT1158" s="143"/>
      <c r="AU1158" s="143"/>
      <c r="AV1158" s="143"/>
      <c r="AW1158" s="188"/>
      <c r="AX1158" s="278"/>
      <c r="AY1158" s="194"/>
      <c r="AZ1158" s="143"/>
      <c r="BA1158" s="143"/>
      <c r="BB1158" s="143"/>
      <c r="BC1158" s="143"/>
      <c r="BD1158" s="143"/>
      <c r="BE1158" s="194"/>
      <c r="BF1158" s="143"/>
      <c r="BG1158" s="143"/>
      <c r="BH1158" s="143"/>
      <c r="BI1158" s="111"/>
      <c r="BJ1158" s="143"/>
      <c r="BK1158" s="143"/>
      <c r="BL1158" s="143"/>
      <c r="BM1158" s="143"/>
      <c r="BN1158" s="143"/>
      <c r="BO1158" s="143"/>
      <c r="BP1158" s="143"/>
      <c r="BQ1158" s="143"/>
      <c r="BR1158" s="143"/>
      <c r="BS1158" s="143"/>
      <c r="BT1158" s="143"/>
      <c r="BU1158" s="135">
        <f>VLOOKUP(D1158,EXPLORACION!$A$2:$P$529,15,FALSE)</f>
        <v>4962632.6865999997</v>
      </c>
      <c r="BV1158" s="135">
        <f>VLOOKUP(D1158,EXPLORACION!$A$2:$P$529,16,FALSE)</f>
        <v>2173789.5134999999</v>
      </c>
    </row>
    <row r="1159" spans="1:74" hidden="1">
      <c r="A1159" s="130" t="str">
        <f t="shared" si="276"/>
        <v>PYA30P3E5M10</v>
      </c>
      <c r="B1159" s="130" t="str">
        <f t="shared" si="277"/>
        <v>PYA30P3E9</v>
      </c>
      <c r="C1159" s="130" t="str">
        <f t="shared" si="278"/>
        <v>PYA30P3M10</v>
      </c>
      <c r="D1159" s="130" t="str">
        <f t="shared" si="279"/>
        <v>PYA30P3</v>
      </c>
      <c r="E1159" s="130" t="str">
        <f t="shared" si="280"/>
        <v>PYA30</v>
      </c>
      <c r="F1159" s="109" t="s">
        <v>1368</v>
      </c>
      <c r="G1159" s="171">
        <v>30</v>
      </c>
      <c r="H1159" s="109">
        <v>3</v>
      </c>
      <c r="I1159" s="171" t="s">
        <v>8</v>
      </c>
      <c r="J1159" s="109">
        <v>5</v>
      </c>
      <c r="K1159" s="141">
        <v>4</v>
      </c>
      <c r="M1159" s="137">
        <v>9.5</v>
      </c>
      <c r="N1159" s="285">
        <v>10.5</v>
      </c>
      <c r="O1159" s="137">
        <v>10</v>
      </c>
      <c r="Q1159" s="237">
        <v>11.25</v>
      </c>
      <c r="R1159" s="111"/>
      <c r="S1159" s="111"/>
      <c r="T1159" s="111"/>
      <c r="U1159" s="188"/>
      <c r="AP1159" s="194"/>
      <c r="AQ1159" s="188"/>
      <c r="AR1159" s="188"/>
      <c r="AS1159" s="143"/>
      <c r="AT1159" s="143"/>
      <c r="AU1159" s="143"/>
      <c r="AV1159" s="143"/>
      <c r="AW1159" s="188"/>
      <c r="AX1159" s="278"/>
      <c r="AY1159" s="194"/>
      <c r="AZ1159" s="143"/>
      <c r="BA1159" s="143"/>
      <c r="BB1159" s="143"/>
      <c r="BC1159" s="143"/>
      <c r="BD1159" s="143"/>
      <c r="BE1159" s="194"/>
      <c r="BF1159" s="143"/>
      <c r="BG1159" s="143"/>
      <c r="BH1159" s="143"/>
      <c r="BI1159" s="111"/>
      <c r="BJ1159" s="143"/>
      <c r="BK1159" s="143"/>
      <c r="BL1159" s="143"/>
      <c r="BM1159" s="143"/>
      <c r="BN1159" s="143"/>
      <c r="BO1159" s="143"/>
      <c r="BP1159" s="143"/>
      <c r="BQ1159" s="143"/>
      <c r="BR1159" s="143"/>
      <c r="BS1159" s="143"/>
      <c r="BT1159" s="143"/>
      <c r="BU1159" s="135">
        <f>VLOOKUP(D1159,EXPLORACION!$A$2:$P$529,15,FALSE)</f>
        <v>4962632.6865999997</v>
      </c>
      <c r="BV1159" s="135">
        <f>VLOOKUP(D1159,EXPLORACION!$A$2:$P$529,16,FALSE)</f>
        <v>2173789.5134999999</v>
      </c>
    </row>
    <row r="1160" spans="1:74" hidden="1">
      <c r="A1160" s="130" t="str">
        <f t="shared" ref="A1160:A1179" si="281">CONCATENATE(F1160,G1160,I1160,H1160,"E",J1160,"M",O1160)</f>
        <v>PYA31P1E1M0.1</v>
      </c>
      <c r="B1160" s="130" t="str">
        <f t="shared" ref="B1160:B1179" si="282">CONCATENATE(F1160,G1160,I1160,H1160,"E",M1159)</f>
        <v>PYA31P1E9.5</v>
      </c>
      <c r="C1160" s="130" t="str">
        <f t="shared" ref="C1160:C1179" si="283">CONCATENATE(F1160,G1160,I1160,H1160,"M",O1160)</f>
        <v>PYA31P1M0.1</v>
      </c>
      <c r="D1160" s="130" t="str">
        <f t="shared" ref="D1160:D1179" si="284">CONCATENATE(F1160,G1160,I1160,H1160)</f>
        <v>PYA31P1</v>
      </c>
      <c r="E1160" s="130" t="str">
        <f t="shared" ref="E1160:E1179" si="285">CONCATENATE(F1160,G1160)</f>
        <v>PYA31</v>
      </c>
      <c r="F1160" s="109" t="s">
        <v>1368</v>
      </c>
      <c r="G1160" s="171">
        <v>31</v>
      </c>
      <c r="H1160" s="109">
        <v>1</v>
      </c>
      <c r="I1160" s="171" t="s">
        <v>8</v>
      </c>
      <c r="J1160" s="109">
        <v>1</v>
      </c>
      <c r="K1160" s="109">
        <v>1</v>
      </c>
      <c r="M1160" s="137">
        <v>0</v>
      </c>
      <c r="N1160" s="133">
        <v>0.1</v>
      </c>
      <c r="O1160" s="137">
        <f t="shared" ref="O1160:O1183" si="286">N1160-M1160</f>
        <v>0.1</v>
      </c>
      <c r="P1160" s="109"/>
      <c r="R1160" s="111"/>
      <c r="S1160" s="111"/>
      <c r="T1160" s="111"/>
      <c r="U1160" s="188"/>
      <c r="AP1160" s="194"/>
      <c r="AQ1160" s="188"/>
      <c r="AR1160" s="188"/>
      <c r="AS1160" s="143"/>
      <c r="AT1160" s="143"/>
      <c r="AU1160" s="143"/>
      <c r="AV1160" s="143"/>
      <c r="AW1160" s="188"/>
      <c r="AX1160" s="278"/>
      <c r="AY1160" s="194"/>
      <c r="AZ1160" s="143"/>
      <c r="BA1160" s="143"/>
      <c r="BB1160" s="143"/>
      <c r="BC1160" s="143"/>
      <c r="BD1160" s="143"/>
      <c r="BE1160" s="194"/>
      <c r="BF1160" s="143"/>
      <c r="BG1160" s="143"/>
      <c r="BH1160" s="143"/>
      <c r="BI1160" s="111"/>
      <c r="BJ1160" s="143"/>
      <c r="BK1160" s="143"/>
      <c r="BL1160" s="143"/>
      <c r="BM1160" s="143"/>
      <c r="BN1160" s="143"/>
      <c r="BO1160" s="143"/>
      <c r="BP1160" s="143"/>
      <c r="BQ1160" s="143"/>
      <c r="BR1160" s="143"/>
      <c r="BS1160" s="143"/>
      <c r="BT1160" s="143"/>
      <c r="BU1160" s="135">
        <f>VLOOKUP(D1160,EXPLORACION!$A$2:$P$529,15,FALSE)</f>
        <v>4958987.9606999997</v>
      </c>
      <c r="BV1160" s="135">
        <f>VLOOKUP(D1160,EXPLORACION!$A$2:$P$529,16,FALSE)</f>
        <v>2168051.9167999998</v>
      </c>
    </row>
    <row r="1161" spans="1:74" hidden="1">
      <c r="A1161" s="130" t="str">
        <f t="shared" si="281"/>
        <v>PYA31P1E2M0.4</v>
      </c>
      <c r="B1161" s="130" t="str">
        <f t="shared" si="282"/>
        <v>PYA31P1E0</v>
      </c>
      <c r="C1161" s="130" t="str">
        <f t="shared" si="283"/>
        <v>PYA31P1M0.4</v>
      </c>
      <c r="D1161" s="130" t="str">
        <f t="shared" si="284"/>
        <v>PYA31P1</v>
      </c>
      <c r="E1161" s="130" t="str">
        <f t="shared" si="285"/>
        <v>PYA31</v>
      </c>
      <c r="F1161" s="109" t="s">
        <v>1368</v>
      </c>
      <c r="G1161" s="171">
        <v>31</v>
      </c>
      <c r="H1161" s="109">
        <v>1</v>
      </c>
      <c r="I1161" s="171" t="s">
        <v>8</v>
      </c>
      <c r="J1161" s="109">
        <v>2</v>
      </c>
      <c r="K1161" s="109">
        <v>2</v>
      </c>
      <c r="M1161" s="137">
        <f>N1160</f>
        <v>0.1</v>
      </c>
      <c r="N1161" s="133">
        <v>0.5</v>
      </c>
      <c r="O1161" s="137">
        <f t="shared" si="286"/>
        <v>0.4</v>
      </c>
      <c r="P1161" s="109"/>
      <c r="R1161" s="111"/>
      <c r="S1161" s="111"/>
      <c r="T1161" s="111"/>
      <c r="U1161" s="188"/>
      <c r="AP1161" s="194"/>
      <c r="AQ1161" s="188"/>
      <c r="AR1161" s="188"/>
      <c r="AS1161" s="143"/>
      <c r="AT1161" s="143"/>
      <c r="AU1161" s="143"/>
      <c r="AV1161" s="143"/>
      <c r="AW1161" s="188"/>
      <c r="AX1161" s="278"/>
      <c r="AY1161" s="194"/>
      <c r="AZ1161" s="143"/>
      <c r="BA1161" s="143"/>
      <c r="BB1161" s="143"/>
      <c r="BC1161" s="143"/>
      <c r="BD1161" s="143"/>
      <c r="BE1161" s="194"/>
      <c r="BF1161" s="143"/>
      <c r="BG1161" s="143"/>
      <c r="BH1161" s="143"/>
      <c r="BI1161" s="111"/>
      <c r="BJ1161" s="143"/>
      <c r="BK1161" s="143"/>
      <c r="BL1161" s="143"/>
      <c r="BM1161" s="143"/>
      <c r="BN1161" s="143"/>
      <c r="BO1161" s="143"/>
      <c r="BP1161" s="143"/>
      <c r="BQ1161" s="143"/>
      <c r="BR1161" s="143"/>
      <c r="BS1161" s="143"/>
      <c r="BT1161" s="143"/>
      <c r="BU1161" s="135">
        <f>VLOOKUP(D1161,EXPLORACION!$A$2:$P$529,15,FALSE)</f>
        <v>4958987.9606999997</v>
      </c>
      <c r="BV1161" s="135">
        <f>VLOOKUP(D1161,EXPLORACION!$A$2:$P$529,16,FALSE)</f>
        <v>2168051.9167999998</v>
      </c>
    </row>
    <row r="1162" spans="1:74" hidden="1">
      <c r="A1162" s="130" t="str">
        <f t="shared" si="281"/>
        <v>PYA31P1E3M1.5</v>
      </c>
      <c r="B1162" s="130" t="str">
        <f t="shared" si="282"/>
        <v>PYA31P1E0.1</v>
      </c>
      <c r="C1162" s="130" t="str">
        <f t="shared" si="283"/>
        <v>PYA31P1M1.5</v>
      </c>
      <c r="D1162" s="130" t="str">
        <f t="shared" si="284"/>
        <v>PYA31P1</v>
      </c>
      <c r="E1162" s="130" t="str">
        <f t="shared" si="285"/>
        <v>PYA31</v>
      </c>
      <c r="F1162" s="109" t="s">
        <v>1368</v>
      </c>
      <c r="G1162" s="171">
        <v>31</v>
      </c>
      <c r="H1162" s="109">
        <v>1</v>
      </c>
      <c r="I1162" s="171" t="s">
        <v>8</v>
      </c>
      <c r="J1162" s="109">
        <v>3</v>
      </c>
      <c r="K1162" s="109">
        <v>3</v>
      </c>
      <c r="M1162" s="137">
        <f>N1161</f>
        <v>0.5</v>
      </c>
      <c r="N1162" s="133">
        <v>2</v>
      </c>
      <c r="O1162" s="137">
        <f t="shared" si="286"/>
        <v>1.5</v>
      </c>
      <c r="P1162" s="109" t="s">
        <v>284</v>
      </c>
      <c r="Q1162" s="237">
        <v>19.27</v>
      </c>
      <c r="R1162" s="111">
        <v>28.92</v>
      </c>
      <c r="S1162" s="111">
        <v>19.3</v>
      </c>
      <c r="T1162" s="111">
        <v>9.5299999999999994</v>
      </c>
      <c r="U1162" s="188"/>
      <c r="AO1162" s="143">
        <v>84.26</v>
      </c>
      <c r="AP1162" s="194"/>
      <c r="AQ1162" s="188"/>
      <c r="AR1162" s="188"/>
      <c r="AS1162" s="143"/>
      <c r="AT1162" s="143"/>
      <c r="AU1162" s="143"/>
      <c r="AV1162" s="143"/>
      <c r="AW1162" s="188"/>
      <c r="AX1162" s="278"/>
      <c r="AY1162" s="194"/>
      <c r="AZ1162" s="143"/>
      <c r="BA1162" s="143"/>
      <c r="BB1162" s="143"/>
      <c r="BC1162" s="143"/>
      <c r="BD1162" s="143"/>
      <c r="BE1162" s="194"/>
      <c r="BF1162" s="143"/>
      <c r="BG1162" s="143"/>
      <c r="BH1162" s="143"/>
      <c r="BI1162" s="111"/>
      <c r="BJ1162" s="143"/>
      <c r="BK1162" s="143"/>
      <c r="BL1162" s="143"/>
      <c r="BM1162" s="143"/>
      <c r="BN1162" s="143"/>
      <c r="BO1162" s="143"/>
      <c r="BP1162" s="143"/>
      <c r="BQ1162" s="143"/>
      <c r="BR1162" s="143"/>
      <c r="BS1162" s="143"/>
      <c r="BT1162" s="143"/>
      <c r="BU1162" s="135">
        <f>VLOOKUP(D1162,EXPLORACION!$A$2:$P$529,15,FALSE)</f>
        <v>4958987.9606999997</v>
      </c>
      <c r="BV1162" s="135">
        <f>VLOOKUP(D1162,EXPLORACION!$A$2:$P$529,16,FALSE)</f>
        <v>2168051.9167999998</v>
      </c>
    </row>
    <row r="1163" spans="1:74" hidden="1">
      <c r="A1163" s="130" t="str">
        <f t="shared" si="281"/>
        <v>PYA31P1E4M2</v>
      </c>
      <c r="B1163" s="130" t="str">
        <f t="shared" si="282"/>
        <v>PYA31P1E0.5</v>
      </c>
      <c r="C1163" s="130" t="str">
        <f t="shared" si="283"/>
        <v>PYA31P1M2</v>
      </c>
      <c r="D1163" s="130" t="str">
        <f t="shared" si="284"/>
        <v>PYA31P1</v>
      </c>
      <c r="E1163" s="130" t="str">
        <f t="shared" si="285"/>
        <v>PYA31</v>
      </c>
      <c r="F1163" s="109" t="s">
        <v>1368</v>
      </c>
      <c r="G1163" s="171">
        <v>31</v>
      </c>
      <c r="H1163" s="109">
        <v>1</v>
      </c>
      <c r="I1163" s="171" t="s">
        <v>8</v>
      </c>
      <c r="J1163" s="109">
        <v>4</v>
      </c>
      <c r="K1163" s="109">
        <v>4</v>
      </c>
      <c r="M1163" s="137">
        <f>N1162</f>
        <v>2</v>
      </c>
      <c r="N1163" s="133">
        <v>4</v>
      </c>
      <c r="O1163" s="137">
        <f t="shared" si="286"/>
        <v>2</v>
      </c>
      <c r="P1163" s="109" t="s">
        <v>284</v>
      </c>
      <c r="Q1163" s="237">
        <v>22.45</v>
      </c>
      <c r="R1163" s="111">
        <v>34.659999999999997</v>
      </c>
      <c r="S1163" s="111">
        <v>21.53</v>
      </c>
      <c r="T1163" s="111">
        <v>13.13</v>
      </c>
      <c r="U1163" s="188">
        <v>1.89</v>
      </c>
      <c r="V1163" s="143">
        <v>1.59</v>
      </c>
      <c r="AO1163" s="143">
        <v>83</v>
      </c>
      <c r="AP1163" s="194"/>
      <c r="AQ1163" s="188"/>
      <c r="AR1163" s="188"/>
      <c r="AS1163" s="143"/>
      <c r="AT1163" s="143"/>
      <c r="AU1163" s="143"/>
      <c r="AV1163" s="143"/>
      <c r="AW1163" s="188">
        <v>2.1</v>
      </c>
      <c r="AX1163" s="278">
        <v>30.2</v>
      </c>
      <c r="AY1163" s="194"/>
      <c r="AZ1163" s="143"/>
      <c r="BA1163" s="143"/>
      <c r="BB1163" s="143"/>
      <c r="BC1163" s="143"/>
      <c r="BD1163" s="143"/>
      <c r="BE1163" s="194"/>
      <c r="BF1163" s="143"/>
      <c r="BG1163" s="143"/>
      <c r="BH1163" s="143"/>
      <c r="BI1163" s="111"/>
      <c r="BJ1163" s="143"/>
      <c r="BK1163" s="143"/>
      <c r="BL1163" s="143"/>
      <c r="BM1163" s="143"/>
      <c r="BN1163" s="143"/>
      <c r="BO1163" s="143"/>
      <c r="BP1163" s="143"/>
      <c r="BQ1163" s="143"/>
      <c r="BR1163" s="143"/>
      <c r="BS1163" s="143"/>
      <c r="BT1163" s="143"/>
      <c r="BU1163" s="135">
        <f>VLOOKUP(D1163,EXPLORACION!$A$2:$P$529,15,FALSE)</f>
        <v>4958987.9606999997</v>
      </c>
      <c r="BV1163" s="135">
        <f>VLOOKUP(D1163,EXPLORACION!$A$2:$P$529,16,FALSE)</f>
        <v>2168051.9167999998</v>
      </c>
    </row>
    <row r="1164" spans="1:74" hidden="1">
      <c r="A1164" s="130" t="str">
        <f t="shared" si="281"/>
        <v>PYA31P1E5M4</v>
      </c>
      <c r="B1164" s="130" t="str">
        <f t="shared" si="282"/>
        <v>PYA31P1E2</v>
      </c>
      <c r="C1164" s="130" t="str">
        <f t="shared" si="283"/>
        <v>PYA31P1M4</v>
      </c>
      <c r="D1164" s="130" t="str">
        <f t="shared" si="284"/>
        <v>PYA31P1</v>
      </c>
      <c r="E1164" s="130" t="str">
        <f t="shared" si="285"/>
        <v>PYA31</v>
      </c>
      <c r="F1164" s="109" t="s">
        <v>1368</v>
      </c>
      <c r="G1164" s="171">
        <v>31</v>
      </c>
      <c r="H1164" s="109">
        <v>1</v>
      </c>
      <c r="I1164" s="171" t="s">
        <v>8</v>
      </c>
      <c r="J1164" s="109">
        <v>5</v>
      </c>
      <c r="K1164" s="109">
        <v>5</v>
      </c>
      <c r="M1164" s="137">
        <f>N1163</f>
        <v>4</v>
      </c>
      <c r="N1164" s="133">
        <v>8</v>
      </c>
      <c r="O1164" s="137">
        <f t="shared" si="286"/>
        <v>4</v>
      </c>
      <c r="P1164" s="109" t="s">
        <v>338</v>
      </c>
      <c r="Q1164" s="237">
        <v>22.67</v>
      </c>
      <c r="R1164" s="111">
        <v>56.7</v>
      </c>
      <c r="S1164" s="111">
        <v>37.229999999999997</v>
      </c>
      <c r="T1164" s="111">
        <v>19.04</v>
      </c>
      <c r="U1164" s="188">
        <v>2.11</v>
      </c>
      <c r="V1164" s="143">
        <v>1.73</v>
      </c>
      <c r="AO1164" s="143">
        <v>95.17</v>
      </c>
      <c r="AP1164" s="194"/>
      <c r="AQ1164" s="188"/>
      <c r="AR1164" s="188"/>
      <c r="AS1164" s="143"/>
      <c r="AT1164" s="143"/>
      <c r="AU1164" s="143"/>
      <c r="AV1164" s="143"/>
      <c r="AW1164" s="188">
        <v>4.0599999999999996</v>
      </c>
      <c r="AX1164" s="278">
        <v>58.17</v>
      </c>
      <c r="AY1164" s="194"/>
      <c r="AZ1164" s="143"/>
      <c r="BA1164" s="143"/>
      <c r="BB1164" s="143"/>
      <c r="BC1164" s="143"/>
      <c r="BD1164" s="143"/>
      <c r="BE1164" s="194"/>
      <c r="BF1164" s="143"/>
      <c r="BG1164" s="143"/>
      <c r="BH1164" s="143"/>
      <c r="BI1164" s="111"/>
      <c r="BJ1164" s="143"/>
      <c r="BK1164" s="143"/>
      <c r="BL1164" s="143"/>
      <c r="BM1164" s="143"/>
      <c r="BN1164" s="143"/>
      <c r="BO1164" s="143"/>
      <c r="BP1164" s="143"/>
      <c r="BQ1164" s="143"/>
      <c r="BR1164" s="143"/>
      <c r="BS1164" s="143"/>
      <c r="BT1164" s="143"/>
      <c r="BU1164" s="135">
        <f>VLOOKUP(D1164,EXPLORACION!$A$2:$P$529,15,FALSE)</f>
        <v>4958987.9606999997</v>
      </c>
      <c r="BV1164" s="135">
        <f>VLOOKUP(D1164,EXPLORACION!$A$2:$P$529,16,FALSE)</f>
        <v>2168051.9167999998</v>
      </c>
    </row>
    <row r="1165" spans="1:74" hidden="1">
      <c r="A1165" s="130" t="str">
        <f t="shared" si="281"/>
        <v>PYA31P1E6M7</v>
      </c>
      <c r="B1165" s="130" t="str">
        <f t="shared" si="282"/>
        <v>PYA31P1E4</v>
      </c>
      <c r="C1165" s="130" t="str">
        <f t="shared" si="283"/>
        <v>PYA31P1M7</v>
      </c>
      <c r="D1165" s="130" t="str">
        <f t="shared" si="284"/>
        <v>PYA31P1</v>
      </c>
      <c r="E1165" s="130" t="str">
        <f t="shared" si="285"/>
        <v>PYA31</v>
      </c>
      <c r="F1165" s="109" t="s">
        <v>1368</v>
      </c>
      <c r="G1165" s="171">
        <v>31</v>
      </c>
      <c r="H1165" s="109">
        <v>1</v>
      </c>
      <c r="I1165" s="171" t="s">
        <v>8</v>
      </c>
      <c r="J1165" s="109">
        <v>6</v>
      </c>
      <c r="K1165" s="109">
        <v>6</v>
      </c>
      <c r="M1165" s="137">
        <f>N1164</f>
        <v>8</v>
      </c>
      <c r="N1165" s="133">
        <v>15</v>
      </c>
      <c r="O1165" s="137">
        <f t="shared" si="286"/>
        <v>7</v>
      </c>
      <c r="P1165" s="109" t="s">
        <v>338</v>
      </c>
      <c r="Q1165" s="237">
        <v>23.43</v>
      </c>
      <c r="R1165" s="111">
        <v>54.79</v>
      </c>
      <c r="S1165" s="111">
        <v>32.14</v>
      </c>
      <c r="T1165" s="111">
        <v>22.65</v>
      </c>
      <c r="U1165" s="188"/>
      <c r="AO1165" s="143">
        <v>98.03</v>
      </c>
      <c r="AP1165" s="194"/>
      <c r="AQ1165" s="188"/>
      <c r="AR1165" s="188"/>
      <c r="AS1165" s="143"/>
      <c r="AT1165" s="143"/>
      <c r="AU1165" s="143"/>
      <c r="AV1165" s="143"/>
      <c r="AW1165" s="188"/>
      <c r="AX1165" s="278"/>
      <c r="AY1165" s="194"/>
      <c r="AZ1165" s="143"/>
      <c r="BA1165" s="143"/>
      <c r="BB1165" s="143"/>
      <c r="BC1165" s="143"/>
      <c r="BD1165" s="143"/>
      <c r="BE1165" s="194"/>
      <c r="BF1165" s="143"/>
      <c r="BG1165" s="143"/>
      <c r="BH1165" s="143"/>
      <c r="BI1165" s="111"/>
      <c r="BJ1165" s="143"/>
      <c r="BK1165" s="143"/>
      <c r="BL1165" s="143"/>
      <c r="BM1165" s="143"/>
      <c r="BN1165" s="143"/>
      <c r="BO1165" s="143"/>
      <c r="BP1165" s="143"/>
      <c r="BQ1165" s="143"/>
      <c r="BR1165" s="143"/>
      <c r="BS1165" s="143"/>
      <c r="BT1165" s="143"/>
      <c r="BU1165" s="135">
        <f>VLOOKUP(D1165,EXPLORACION!$A$2:$P$529,15,FALSE)</f>
        <v>4958987.9606999997</v>
      </c>
      <c r="BV1165" s="135">
        <f>VLOOKUP(D1165,EXPLORACION!$A$2:$P$529,16,FALSE)</f>
        <v>2168051.9167999998</v>
      </c>
    </row>
    <row r="1166" spans="1:74" hidden="1">
      <c r="A1166" s="130" t="str">
        <f t="shared" si="281"/>
        <v>PYA31P2E1M0.1</v>
      </c>
      <c r="B1166" s="130" t="str">
        <f t="shared" si="282"/>
        <v>PYA31P2E8</v>
      </c>
      <c r="C1166" s="130" t="str">
        <f t="shared" si="283"/>
        <v>PYA31P2M0.1</v>
      </c>
      <c r="D1166" s="130" t="str">
        <f t="shared" si="284"/>
        <v>PYA31P2</v>
      </c>
      <c r="E1166" s="130" t="str">
        <f t="shared" si="285"/>
        <v>PYA31</v>
      </c>
      <c r="F1166" s="109" t="s">
        <v>1368</v>
      </c>
      <c r="G1166" s="171">
        <v>31</v>
      </c>
      <c r="H1166" s="109">
        <v>2</v>
      </c>
      <c r="I1166" s="171" t="s">
        <v>8</v>
      </c>
      <c r="J1166" s="109">
        <v>1</v>
      </c>
      <c r="K1166" s="109">
        <v>1</v>
      </c>
      <c r="M1166" s="137">
        <v>0</v>
      </c>
      <c r="N1166" s="133">
        <v>0.1</v>
      </c>
      <c r="O1166" s="137">
        <f t="shared" si="286"/>
        <v>0.1</v>
      </c>
      <c r="P1166" s="109"/>
      <c r="R1166" s="111"/>
      <c r="S1166" s="111"/>
      <c r="T1166" s="111"/>
      <c r="U1166" s="188"/>
      <c r="AP1166" s="194"/>
      <c r="AQ1166" s="188"/>
      <c r="AR1166" s="188"/>
      <c r="AS1166" s="143"/>
      <c r="AT1166" s="143"/>
      <c r="AU1166" s="143"/>
      <c r="AV1166" s="143"/>
      <c r="AW1166" s="188"/>
      <c r="AX1166" s="278"/>
      <c r="AY1166" s="194"/>
      <c r="AZ1166" s="143"/>
      <c r="BA1166" s="143"/>
      <c r="BB1166" s="143"/>
      <c r="BC1166" s="143"/>
      <c r="BD1166" s="143"/>
      <c r="BE1166" s="194"/>
      <c r="BF1166" s="143"/>
      <c r="BG1166" s="143"/>
      <c r="BH1166" s="143"/>
      <c r="BI1166" s="111"/>
      <c r="BJ1166" s="143"/>
      <c r="BK1166" s="143"/>
      <c r="BL1166" s="143"/>
      <c r="BM1166" s="143"/>
      <c r="BN1166" s="143"/>
      <c r="BO1166" s="143"/>
      <c r="BP1166" s="143"/>
      <c r="BQ1166" s="143"/>
      <c r="BR1166" s="143"/>
      <c r="BS1166" s="143"/>
      <c r="BT1166" s="143"/>
      <c r="BU1166" s="135">
        <f>VLOOKUP(D1166,EXPLORACION!$A$2:$P$529,15,FALSE)</f>
        <v>4958987.9606999997</v>
      </c>
      <c r="BV1166" s="135">
        <f>VLOOKUP(D1166,EXPLORACION!$A$2:$P$529,16,FALSE)</f>
        <v>2168051.9167999998</v>
      </c>
    </row>
    <row r="1167" spans="1:74" hidden="1">
      <c r="A1167" s="130" t="str">
        <f t="shared" si="281"/>
        <v>PYA31P2E2M0.4</v>
      </c>
      <c r="B1167" s="130" t="str">
        <f t="shared" si="282"/>
        <v>PYA31P2E0</v>
      </c>
      <c r="C1167" s="130" t="str">
        <f t="shared" si="283"/>
        <v>PYA31P2M0.4</v>
      </c>
      <c r="D1167" s="130" t="str">
        <f t="shared" si="284"/>
        <v>PYA31P2</v>
      </c>
      <c r="E1167" s="130" t="str">
        <f t="shared" si="285"/>
        <v>PYA31</v>
      </c>
      <c r="F1167" s="109" t="s">
        <v>1368</v>
      </c>
      <c r="G1167" s="171">
        <v>31</v>
      </c>
      <c r="H1167" s="109">
        <v>2</v>
      </c>
      <c r="I1167" s="171" t="s">
        <v>8</v>
      </c>
      <c r="J1167" s="109">
        <v>2</v>
      </c>
      <c r="K1167" s="109">
        <v>2</v>
      </c>
      <c r="M1167" s="137">
        <f t="shared" ref="M1167:M1174" si="287">N1166</f>
        <v>0.1</v>
      </c>
      <c r="N1167" s="133">
        <v>0.5</v>
      </c>
      <c r="O1167" s="137">
        <f t="shared" si="286"/>
        <v>0.4</v>
      </c>
      <c r="P1167" s="109"/>
      <c r="R1167" s="111"/>
      <c r="S1167" s="111"/>
      <c r="T1167" s="111"/>
      <c r="U1167" s="188"/>
      <c r="AP1167" s="194"/>
      <c r="AQ1167" s="188"/>
      <c r="AR1167" s="188"/>
      <c r="AS1167" s="143"/>
      <c r="AT1167" s="143"/>
      <c r="AU1167" s="143"/>
      <c r="AV1167" s="143"/>
      <c r="AW1167" s="188"/>
      <c r="AX1167" s="278"/>
      <c r="AY1167" s="194"/>
      <c r="AZ1167" s="143"/>
      <c r="BA1167" s="143"/>
      <c r="BB1167" s="143"/>
      <c r="BC1167" s="143"/>
      <c r="BD1167" s="143"/>
      <c r="BE1167" s="194"/>
      <c r="BF1167" s="143"/>
      <c r="BG1167" s="143"/>
      <c r="BH1167" s="143"/>
      <c r="BI1167" s="111"/>
      <c r="BJ1167" s="143"/>
      <c r="BK1167" s="143"/>
      <c r="BL1167" s="143"/>
      <c r="BM1167" s="143"/>
      <c r="BN1167" s="143"/>
      <c r="BO1167" s="143"/>
      <c r="BP1167" s="143"/>
      <c r="BQ1167" s="143"/>
      <c r="BR1167" s="143"/>
      <c r="BS1167" s="143"/>
      <c r="BT1167" s="143"/>
      <c r="BU1167" s="135">
        <f>VLOOKUP(D1167,EXPLORACION!$A$2:$P$529,15,FALSE)</f>
        <v>4958987.9606999997</v>
      </c>
      <c r="BV1167" s="135">
        <f>VLOOKUP(D1167,EXPLORACION!$A$2:$P$529,16,FALSE)</f>
        <v>2168051.9167999998</v>
      </c>
    </row>
    <row r="1168" spans="1:74" hidden="1">
      <c r="A1168" s="130" t="str">
        <f t="shared" si="281"/>
        <v>PYA31P2E3M1.5</v>
      </c>
      <c r="B1168" s="130" t="str">
        <f t="shared" si="282"/>
        <v>PYA31P2E0.1</v>
      </c>
      <c r="C1168" s="130" t="str">
        <f t="shared" si="283"/>
        <v>PYA31P2M1.5</v>
      </c>
      <c r="D1168" s="130" t="str">
        <f t="shared" si="284"/>
        <v>PYA31P2</v>
      </c>
      <c r="E1168" s="130" t="str">
        <f t="shared" si="285"/>
        <v>PYA31</v>
      </c>
      <c r="F1168" s="109" t="s">
        <v>1368</v>
      </c>
      <c r="G1168" s="171">
        <v>31</v>
      </c>
      <c r="H1168" s="109">
        <v>2</v>
      </c>
      <c r="I1168" s="171" t="s">
        <v>8</v>
      </c>
      <c r="J1168" s="109">
        <v>3</v>
      </c>
      <c r="K1168" s="109">
        <v>3</v>
      </c>
      <c r="M1168" s="137">
        <f t="shared" si="287"/>
        <v>0.5</v>
      </c>
      <c r="N1168" s="133">
        <v>2</v>
      </c>
      <c r="O1168" s="137">
        <f t="shared" si="286"/>
        <v>1.5</v>
      </c>
      <c r="P1168" s="109" t="s">
        <v>284</v>
      </c>
      <c r="Q1168" s="237">
        <v>16.66</v>
      </c>
      <c r="R1168" s="111">
        <v>30.94</v>
      </c>
      <c r="S1168" s="111">
        <v>20.03</v>
      </c>
      <c r="T1168" s="111">
        <v>10.91</v>
      </c>
      <c r="U1168" s="188"/>
      <c r="AO1168" s="143">
        <v>83.18</v>
      </c>
      <c r="AP1168" s="194"/>
      <c r="AQ1168" s="188"/>
      <c r="AR1168" s="188"/>
      <c r="AS1168" s="143"/>
      <c r="AT1168" s="143"/>
      <c r="AU1168" s="143"/>
      <c r="AV1168" s="143"/>
      <c r="AW1168" s="188"/>
      <c r="AX1168" s="278"/>
      <c r="AY1168" s="194"/>
      <c r="AZ1168" s="143"/>
      <c r="BA1168" s="143"/>
      <c r="BB1168" s="143"/>
      <c r="BC1168" s="143"/>
      <c r="BD1168" s="143"/>
      <c r="BE1168" s="194"/>
      <c r="BF1168" s="143"/>
      <c r="BG1168" s="143"/>
      <c r="BH1168" s="143"/>
      <c r="BI1168" s="111"/>
      <c r="BJ1168" s="143"/>
      <c r="BK1168" s="143"/>
      <c r="BL1168" s="143"/>
      <c r="BM1168" s="143"/>
      <c r="BN1168" s="143"/>
      <c r="BO1168" s="143"/>
      <c r="BP1168" s="143"/>
      <c r="BQ1168" s="143"/>
      <c r="BR1168" s="143"/>
      <c r="BS1168" s="143"/>
      <c r="BT1168" s="143"/>
      <c r="BU1168" s="135">
        <f>VLOOKUP(D1168,EXPLORACION!$A$2:$P$529,15,FALSE)</f>
        <v>4958987.9606999997</v>
      </c>
      <c r="BV1168" s="135">
        <f>VLOOKUP(D1168,EXPLORACION!$A$2:$P$529,16,FALSE)</f>
        <v>2168051.9167999998</v>
      </c>
    </row>
    <row r="1169" spans="1:74" hidden="1">
      <c r="A1169" s="130" t="str">
        <f t="shared" si="281"/>
        <v>PYA31P2E4M2</v>
      </c>
      <c r="B1169" s="130" t="str">
        <f t="shared" si="282"/>
        <v>PYA31P2E0.5</v>
      </c>
      <c r="C1169" s="130" t="str">
        <f t="shared" si="283"/>
        <v>PYA31P2M2</v>
      </c>
      <c r="D1169" s="130" t="str">
        <f t="shared" si="284"/>
        <v>PYA31P2</v>
      </c>
      <c r="E1169" s="130" t="str">
        <f t="shared" si="285"/>
        <v>PYA31</v>
      </c>
      <c r="F1169" s="109" t="s">
        <v>1368</v>
      </c>
      <c r="G1169" s="171">
        <v>31</v>
      </c>
      <c r="H1169" s="109">
        <v>2</v>
      </c>
      <c r="I1169" s="171" t="s">
        <v>8</v>
      </c>
      <c r="J1169" s="109">
        <v>4</v>
      </c>
      <c r="K1169" s="109">
        <v>4</v>
      </c>
      <c r="M1169" s="137">
        <f>N1168</f>
        <v>2</v>
      </c>
      <c r="N1169" s="133">
        <v>4</v>
      </c>
      <c r="O1169" s="137">
        <f t="shared" si="286"/>
        <v>2</v>
      </c>
      <c r="P1169" s="109" t="s">
        <v>284</v>
      </c>
      <c r="Q1169" s="237" t="s">
        <v>1567</v>
      </c>
      <c r="R1169" s="111">
        <v>30.94</v>
      </c>
      <c r="S1169" s="111">
        <v>20.03</v>
      </c>
      <c r="T1169" s="111">
        <v>10.91</v>
      </c>
      <c r="U1169" s="188">
        <v>2.0699999999999998</v>
      </c>
      <c r="V1169" s="194">
        <v>1.66</v>
      </c>
      <c r="AO1169" s="143">
        <v>84.23</v>
      </c>
      <c r="AP1169" s="194"/>
      <c r="AQ1169" s="188"/>
      <c r="AR1169" s="188"/>
      <c r="AS1169" s="143"/>
      <c r="AT1169" s="143"/>
      <c r="AU1169" s="143"/>
      <c r="AV1169" s="143"/>
      <c r="AW1169" s="188">
        <v>2.72</v>
      </c>
      <c r="AX1169" s="278">
        <v>80.239999999999995</v>
      </c>
      <c r="AY1169" s="194"/>
      <c r="AZ1169" s="143"/>
      <c r="BA1169" s="143"/>
      <c r="BB1169" s="143"/>
      <c r="BC1169" s="143"/>
      <c r="BD1169" s="143"/>
      <c r="BE1169" s="194"/>
      <c r="BF1169" s="143"/>
      <c r="BG1169" s="143"/>
      <c r="BH1169" s="143"/>
      <c r="BI1169" s="111"/>
      <c r="BJ1169" s="143"/>
      <c r="BK1169" s="143"/>
      <c r="BL1169" s="143"/>
      <c r="BM1169" s="143"/>
      <c r="BN1169" s="143"/>
      <c r="BO1169" s="143"/>
      <c r="BP1169" s="143"/>
      <c r="BQ1169" s="143"/>
      <c r="BR1169" s="143"/>
      <c r="BS1169" s="143"/>
      <c r="BT1169" s="143"/>
      <c r="BU1169" s="135">
        <f>VLOOKUP(D1169,EXPLORACION!$A$2:$P$529,15,FALSE)</f>
        <v>4958987.9606999997</v>
      </c>
      <c r="BV1169" s="135">
        <f>VLOOKUP(D1169,EXPLORACION!$A$2:$P$529,16,FALSE)</f>
        <v>2168051.9167999998</v>
      </c>
    </row>
    <row r="1170" spans="1:74" hidden="1">
      <c r="A1170" s="130" t="str">
        <f t="shared" si="281"/>
        <v>PYA31P2E5M4</v>
      </c>
      <c r="B1170" s="130" t="str">
        <f t="shared" si="282"/>
        <v>PYA31P2E2</v>
      </c>
      <c r="C1170" s="130" t="str">
        <f t="shared" si="283"/>
        <v>PYA31P2M4</v>
      </c>
      <c r="D1170" s="130" t="str">
        <f t="shared" si="284"/>
        <v>PYA31P2</v>
      </c>
      <c r="E1170" s="130" t="str">
        <f t="shared" si="285"/>
        <v>PYA31</v>
      </c>
      <c r="F1170" s="109" t="s">
        <v>1368</v>
      </c>
      <c r="G1170" s="171">
        <v>31</v>
      </c>
      <c r="H1170" s="109">
        <v>2</v>
      </c>
      <c r="I1170" s="171" t="s">
        <v>8</v>
      </c>
      <c r="J1170" s="109">
        <v>5</v>
      </c>
      <c r="K1170" s="109">
        <v>5</v>
      </c>
      <c r="M1170" s="137">
        <f>N1169</f>
        <v>4</v>
      </c>
      <c r="N1170" s="133">
        <v>8</v>
      </c>
      <c r="O1170" s="137">
        <f t="shared" si="286"/>
        <v>4</v>
      </c>
      <c r="P1170" s="109" t="s">
        <v>284</v>
      </c>
      <c r="Q1170" s="237">
        <v>23.69</v>
      </c>
      <c r="R1170" s="237">
        <v>59.46</v>
      </c>
      <c r="S1170" s="111" t="s">
        <v>1568</v>
      </c>
      <c r="T1170" s="111">
        <v>14.31</v>
      </c>
      <c r="U1170" s="188">
        <v>2.09</v>
      </c>
      <c r="V1170" s="143">
        <v>1.64</v>
      </c>
      <c r="AO1170" s="143">
        <v>98.1</v>
      </c>
      <c r="AP1170" s="194"/>
      <c r="AQ1170" s="188"/>
      <c r="AR1170" s="188"/>
      <c r="AS1170" s="143"/>
      <c r="AT1170" s="143"/>
      <c r="AU1170" s="143"/>
      <c r="AV1170" s="143"/>
      <c r="AW1170" s="188">
        <v>3.77</v>
      </c>
      <c r="AX1170" s="278">
        <v>142.63999999999999</v>
      </c>
      <c r="AY1170" s="194"/>
      <c r="AZ1170" s="143"/>
      <c r="BA1170" s="143"/>
      <c r="BB1170" s="143"/>
      <c r="BC1170" s="143"/>
      <c r="BD1170" s="143"/>
      <c r="BE1170" s="194"/>
      <c r="BF1170" s="143"/>
      <c r="BG1170" s="143"/>
      <c r="BH1170" s="143"/>
      <c r="BI1170" s="111"/>
      <c r="BJ1170" s="143"/>
      <c r="BK1170" s="143"/>
      <c r="BL1170" s="143"/>
      <c r="BM1170" s="143"/>
      <c r="BN1170" s="143"/>
      <c r="BO1170" s="143"/>
      <c r="BP1170" s="143"/>
      <c r="BQ1170" s="143"/>
      <c r="BR1170" s="143"/>
      <c r="BS1170" s="143"/>
      <c r="BT1170" s="143"/>
      <c r="BU1170" s="135">
        <f>VLOOKUP(D1170,EXPLORACION!$A$2:$P$529,15,FALSE)</f>
        <v>4958987.9606999997</v>
      </c>
      <c r="BV1170" s="135">
        <f>VLOOKUP(D1170,EXPLORACION!$A$2:$P$529,16,FALSE)</f>
        <v>2168051.9167999998</v>
      </c>
    </row>
    <row r="1171" spans="1:74" hidden="1">
      <c r="A1171" s="130" t="str">
        <f t="shared" si="281"/>
        <v>PYA31P2E6M7</v>
      </c>
      <c r="B1171" s="130" t="str">
        <f t="shared" si="282"/>
        <v>PYA31P2E4</v>
      </c>
      <c r="C1171" s="130" t="str">
        <f t="shared" si="283"/>
        <v>PYA31P2M7</v>
      </c>
      <c r="D1171" s="130" t="str">
        <f t="shared" si="284"/>
        <v>PYA31P2</v>
      </c>
      <c r="E1171" s="130" t="str">
        <f t="shared" si="285"/>
        <v>PYA31</v>
      </c>
      <c r="F1171" s="109" t="s">
        <v>1368</v>
      </c>
      <c r="G1171" s="171">
        <v>31</v>
      </c>
      <c r="H1171" s="109">
        <v>2</v>
      </c>
      <c r="I1171" s="171" t="s">
        <v>8</v>
      </c>
      <c r="J1171" s="109">
        <v>6</v>
      </c>
      <c r="K1171" s="109">
        <v>6</v>
      </c>
      <c r="M1171" s="137">
        <f>N1170</f>
        <v>8</v>
      </c>
      <c r="N1171" s="133">
        <v>15</v>
      </c>
      <c r="O1171" s="137">
        <f t="shared" si="286"/>
        <v>7</v>
      </c>
      <c r="P1171" s="109" t="s">
        <v>338</v>
      </c>
      <c r="Q1171" s="237">
        <v>26.13</v>
      </c>
      <c r="R1171" s="111">
        <v>59.58</v>
      </c>
      <c r="S1171" s="111">
        <v>36.79</v>
      </c>
      <c r="T1171" s="111">
        <v>22.89</v>
      </c>
      <c r="U1171" s="188"/>
      <c r="AO1171" s="143">
        <v>95.36</v>
      </c>
      <c r="AP1171" s="194"/>
      <c r="AQ1171" s="188"/>
      <c r="AR1171" s="188"/>
      <c r="AS1171" s="143"/>
      <c r="AT1171" s="143"/>
      <c r="AU1171" s="143"/>
      <c r="AV1171" s="143"/>
      <c r="AW1171" s="188"/>
      <c r="AX1171" s="278"/>
      <c r="AY1171" s="194"/>
      <c r="AZ1171" s="143"/>
      <c r="BA1171" s="143"/>
      <c r="BB1171" s="143"/>
      <c r="BC1171" s="143"/>
      <c r="BD1171" s="143"/>
      <c r="BE1171" s="194"/>
      <c r="BF1171" s="143"/>
      <c r="BG1171" s="143"/>
      <c r="BH1171" s="143"/>
      <c r="BI1171" s="111"/>
      <c r="BJ1171" s="143"/>
      <c r="BK1171" s="143"/>
      <c r="BL1171" s="143"/>
      <c r="BM1171" s="143"/>
      <c r="BN1171" s="143"/>
      <c r="BO1171" s="143"/>
      <c r="BP1171" s="143"/>
      <c r="BQ1171" s="143"/>
      <c r="BR1171" s="143"/>
      <c r="BS1171" s="143"/>
      <c r="BT1171" s="143"/>
      <c r="BU1171" s="135">
        <f>VLOOKUP(D1171,EXPLORACION!$A$2:$P$529,15,FALSE)</f>
        <v>4958987.9606999997</v>
      </c>
      <c r="BV1171" s="135">
        <f>VLOOKUP(D1171,EXPLORACION!$A$2:$P$529,16,FALSE)</f>
        <v>2168051.9167999998</v>
      </c>
    </row>
    <row r="1172" spans="1:74" hidden="1">
      <c r="A1172" s="130" t="str">
        <f t="shared" si="281"/>
        <v>PYA31P3E1M0.1</v>
      </c>
      <c r="B1172" s="130" t="str">
        <f t="shared" si="282"/>
        <v>PYA31P3E8</v>
      </c>
      <c r="C1172" s="130" t="str">
        <f t="shared" si="283"/>
        <v>PYA31P3M0.1</v>
      </c>
      <c r="D1172" s="130" t="str">
        <f t="shared" si="284"/>
        <v>PYA31P3</v>
      </c>
      <c r="E1172" s="130" t="str">
        <f t="shared" si="285"/>
        <v>PYA31</v>
      </c>
      <c r="F1172" s="109" t="s">
        <v>1368</v>
      </c>
      <c r="G1172" s="171">
        <v>31</v>
      </c>
      <c r="H1172" s="109">
        <v>3</v>
      </c>
      <c r="I1172" s="171" t="s">
        <v>8</v>
      </c>
      <c r="J1172" s="109">
        <v>1</v>
      </c>
      <c r="K1172" s="109">
        <v>1</v>
      </c>
      <c r="M1172" s="137">
        <v>0</v>
      </c>
      <c r="N1172" s="133">
        <v>0.1</v>
      </c>
      <c r="O1172" s="137">
        <f t="shared" si="286"/>
        <v>0.1</v>
      </c>
      <c r="P1172" s="109"/>
      <c r="R1172" s="111"/>
      <c r="S1172" s="111"/>
      <c r="T1172" s="111"/>
      <c r="U1172" s="188"/>
      <c r="AP1172" s="194"/>
      <c r="AQ1172" s="188"/>
      <c r="AR1172" s="188"/>
      <c r="AS1172" s="143"/>
      <c r="AT1172" s="143"/>
      <c r="AU1172" s="143"/>
      <c r="AV1172" s="143"/>
      <c r="AW1172" s="188"/>
      <c r="AX1172" s="278"/>
      <c r="AY1172" s="194"/>
      <c r="AZ1172" s="143"/>
      <c r="BA1172" s="143"/>
      <c r="BB1172" s="143"/>
      <c r="BC1172" s="143"/>
      <c r="BD1172" s="143"/>
      <c r="BE1172" s="194"/>
      <c r="BF1172" s="143"/>
      <c r="BG1172" s="143"/>
      <c r="BH1172" s="143"/>
      <c r="BI1172" s="111"/>
      <c r="BJ1172" s="143"/>
      <c r="BK1172" s="143"/>
      <c r="BL1172" s="143"/>
      <c r="BM1172" s="143"/>
      <c r="BN1172" s="143"/>
      <c r="BO1172" s="143"/>
      <c r="BP1172" s="143"/>
      <c r="BQ1172" s="143"/>
      <c r="BR1172" s="143"/>
      <c r="BS1172" s="143"/>
      <c r="BT1172" s="143"/>
      <c r="BU1172" s="135">
        <f>VLOOKUP(D1172,EXPLORACION!$A$2:$P$529,15,FALSE)</f>
        <v>4958987.9606999997</v>
      </c>
      <c r="BV1172" s="135">
        <f>VLOOKUP(D1172,EXPLORACION!$A$2:$P$529,16,FALSE)</f>
        <v>2168051.9167999998</v>
      </c>
    </row>
    <row r="1173" spans="1:74" hidden="1">
      <c r="A1173" s="130" t="str">
        <f t="shared" si="281"/>
        <v>PYA31P3E2M0.4</v>
      </c>
      <c r="B1173" s="130" t="str">
        <f t="shared" si="282"/>
        <v>PYA31P3E0</v>
      </c>
      <c r="C1173" s="130" t="str">
        <f t="shared" si="283"/>
        <v>PYA31P3M0.4</v>
      </c>
      <c r="D1173" s="130" t="str">
        <f t="shared" si="284"/>
        <v>PYA31P3</v>
      </c>
      <c r="E1173" s="130" t="str">
        <f t="shared" si="285"/>
        <v>PYA31</v>
      </c>
      <c r="F1173" s="109" t="s">
        <v>1368</v>
      </c>
      <c r="G1173" s="171">
        <v>31</v>
      </c>
      <c r="H1173" s="109">
        <v>3</v>
      </c>
      <c r="I1173" s="171" t="s">
        <v>8</v>
      </c>
      <c r="J1173" s="109">
        <v>2</v>
      </c>
      <c r="K1173" s="109">
        <v>2</v>
      </c>
      <c r="M1173" s="137">
        <f t="shared" si="287"/>
        <v>0.1</v>
      </c>
      <c r="N1173" s="133">
        <v>0.5</v>
      </c>
      <c r="O1173" s="137">
        <f t="shared" si="286"/>
        <v>0.4</v>
      </c>
      <c r="P1173" s="109"/>
      <c r="R1173" s="111"/>
      <c r="S1173" s="111"/>
      <c r="T1173" s="111"/>
      <c r="U1173" s="188"/>
      <c r="AP1173" s="194"/>
      <c r="AQ1173" s="188"/>
      <c r="AR1173" s="188"/>
      <c r="AS1173" s="143"/>
      <c r="AT1173" s="143"/>
      <c r="AU1173" s="143"/>
      <c r="AV1173" s="143"/>
      <c r="AW1173" s="188"/>
      <c r="AX1173" s="278"/>
      <c r="AY1173" s="194"/>
      <c r="AZ1173" s="143"/>
      <c r="BA1173" s="143"/>
      <c r="BB1173" s="143"/>
      <c r="BC1173" s="143"/>
      <c r="BD1173" s="143"/>
      <c r="BE1173" s="194"/>
      <c r="BF1173" s="143"/>
      <c r="BG1173" s="143"/>
      <c r="BH1173" s="143"/>
      <c r="BI1173" s="111"/>
      <c r="BJ1173" s="143"/>
      <c r="BK1173" s="143"/>
      <c r="BL1173" s="143"/>
      <c r="BM1173" s="143"/>
      <c r="BN1173" s="143"/>
      <c r="BO1173" s="143"/>
      <c r="BP1173" s="143"/>
      <c r="BQ1173" s="143"/>
      <c r="BR1173" s="143"/>
      <c r="BS1173" s="143"/>
      <c r="BT1173" s="143"/>
      <c r="BU1173" s="135">
        <f>VLOOKUP(D1173,EXPLORACION!$A$2:$P$529,15,FALSE)</f>
        <v>4958987.9606999997</v>
      </c>
      <c r="BV1173" s="135">
        <f>VLOOKUP(D1173,EXPLORACION!$A$2:$P$529,16,FALSE)</f>
        <v>2168051.9167999998</v>
      </c>
    </row>
    <row r="1174" spans="1:74" hidden="1">
      <c r="A1174" s="130" t="str">
        <f t="shared" si="281"/>
        <v>PYA31P3E3M1.5</v>
      </c>
      <c r="B1174" s="130" t="str">
        <f t="shared" si="282"/>
        <v>PYA31P3E0.1</v>
      </c>
      <c r="C1174" s="130" t="str">
        <f t="shared" si="283"/>
        <v>PYA31P3M1.5</v>
      </c>
      <c r="D1174" s="130" t="str">
        <f t="shared" si="284"/>
        <v>PYA31P3</v>
      </c>
      <c r="E1174" s="130" t="str">
        <f t="shared" si="285"/>
        <v>PYA31</v>
      </c>
      <c r="F1174" s="109" t="s">
        <v>1368</v>
      </c>
      <c r="G1174" s="171">
        <v>31</v>
      </c>
      <c r="H1174" s="109">
        <v>3</v>
      </c>
      <c r="I1174" s="171" t="s">
        <v>8</v>
      </c>
      <c r="J1174" s="109">
        <v>3</v>
      </c>
      <c r="K1174" s="109">
        <v>3</v>
      </c>
      <c r="M1174" s="137">
        <f t="shared" si="287"/>
        <v>0.5</v>
      </c>
      <c r="N1174" s="133">
        <v>2</v>
      </c>
      <c r="O1174" s="137">
        <f t="shared" si="286"/>
        <v>1.5</v>
      </c>
      <c r="P1174" s="109" t="s">
        <v>284</v>
      </c>
      <c r="Q1174" s="237">
        <v>17.5</v>
      </c>
      <c r="R1174" s="111">
        <v>30.33</v>
      </c>
      <c r="S1174" s="111">
        <v>21.57</v>
      </c>
      <c r="T1174" s="111">
        <v>8.77</v>
      </c>
      <c r="U1174" s="188"/>
      <c r="AO1174" s="143">
        <v>82.37</v>
      </c>
      <c r="AP1174" s="194"/>
      <c r="AQ1174" s="188"/>
      <c r="AR1174" s="188"/>
      <c r="AS1174" s="143"/>
      <c r="AT1174" s="143"/>
      <c r="AU1174" s="143"/>
      <c r="AV1174" s="143"/>
      <c r="AW1174" s="188"/>
      <c r="AX1174" s="278"/>
      <c r="AY1174" s="194"/>
      <c r="AZ1174" s="143"/>
      <c r="BA1174" s="143"/>
      <c r="BB1174" s="143"/>
      <c r="BC1174" s="143"/>
      <c r="BD1174" s="143"/>
      <c r="BE1174" s="194"/>
      <c r="BF1174" s="143"/>
      <c r="BG1174" s="143"/>
      <c r="BH1174" s="143"/>
      <c r="BI1174" s="111"/>
      <c r="BJ1174" s="143"/>
      <c r="BK1174" s="143"/>
      <c r="BL1174" s="143"/>
      <c r="BM1174" s="143"/>
      <c r="BN1174" s="143"/>
      <c r="BO1174" s="143"/>
      <c r="BP1174" s="143"/>
      <c r="BQ1174" s="143"/>
      <c r="BR1174" s="143"/>
      <c r="BS1174" s="143"/>
      <c r="BT1174" s="143"/>
      <c r="BU1174" s="135">
        <f>VLOOKUP(D1174,EXPLORACION!$A$2:$P$529,15,FALSE)</f>
        <v>4958987.9606999997</v>
      </c>
      <c r="BV1174" s="135">
        <f>VLOOKUP(D1174,EXPLORACION!$A$2:$P$529,16,FALSE)</f>
        <v>2168051.9167999998</v>
      </c>
    </row>
    <row r="1175" spans="1:74" hidden="1">
      <c r="A1175" s="130" t="str">
        <f t="shared" si="281"/>
        <v>PYA31P3E4M2</v>
      </c>
      <c r="B1175" s="130" t="str">
        <f t="shared" si="282"/>
        <v>PYA31P3E0.5</v>
      </c>
      <c r="C1175" s="130" t="str">
        <f t="shared" si="283"/>
        <v>PYA31P3M2</v>
      </c>
      <c r="D1175" s="130" t="str">
        <f t="shared" si="284"/>
        <v>PYA31P3</v>
      </c>
      <c r="E1175" s="130" t="str">
        <f t="shared" si="285"/>
        <v>PYA31</v>
      </c>
      <c r="F1175" s="109" t="s">
        <v>1368</v>
      </c>
      <c r="G1175" s="171">
        <v>31</v>
      </c>
      <c r="H1175" s="109">
        <v>3</v>
      </c>
      <c r="I1175" s="171" t="s">
        <v>8</v>
      </c>
      <c r="J1175" s="109">
        <v>4</v>
      </c>
      <c r="K1175" s="109">
        <v>4</v>
      </c>
      <c r="M1175" s="137">
        <f>N1174</f>
        <v>2</v>
      </c>
      <c r="N1175" s="133">
        <v>4</v>
      </c>
      <c r="O1175" s="137">
        <f t="shared" si="286"/>
        <v>2</v>
      </c>
      <c r="P1175" s="109" t="s">
        <v>284</v>
      </c>
      <c r="Q1175" s="237">
        <v>18.02</v>
      </c>
      <c r="R1175" s="111">
        <v>29.49</v>
      </c>
      <c r="S1175" s="111">
        <v>20.149999999999999</v>
      </c>
      <c r="T1175" s="111">
        <v>9.34</v>
      </c>
      <c r="U1175" s="188">
        <v>1.77</v>
      </c>
      <c r="V1175" s="143">
        <v>1.58</v>
      </c>
      <c r="AO1175" s="143">
        <v>83.41</v>
      </c>
      <c r="AP1175" s="194"/>
      <c r="AQ1175" s="188"/>
      <c r="AR1175" s="188"/>
      <c r="AS1175" s="143"/>
      <c r="AT1175" s="143"/>
      <c r="AU1175" s="143"/>
      <c r="AV1175" s="143"/>
      <c r="AW1175" s="188">
        <v>4.0999999999999996</v>
      </c>
      <c r="AX1175" s="278">
        <v>88.69</v>
      </c>
      <c r="AY1175" s="194"/>
      <c r="AZ1175" s="143"/>
      <c r="BA1175" s="143"/>
      <c r="BB1175" s="143"/>
      <c r="BC1175" s="143"/>
      <c r="BD1175" s="143"/>
      <c r="BE1175" s="194"/>
      <c r="BF1175" s="143"/>
      <c r="BG1175" s="143"/>
      <c r="BH1175" s="143"/>
      <c r="BI1175" s="111"/>
      <c r="BJ1175" s="143"/>
      <c r="BK1175" s="143"/>
      <c r="BL1175" s="143"/>
      <c r="BM1175" s="143"/>
      <c r="BN1175" s="143"/>
      <c r="BO1175" s="143"/>
      <c r="BP1175" s="143"/>
      <c r="BQ1175" s="143"/>
      <c r="BR1175" s="143"/>
      <c r="BS1175" s="143"/>
      <c r="BT1175" s="143"/>
      <c r="BU1175" s="135">
        <f>VLOOKUP(D1175,EXPLORACION!$A$2:$P$529,15,FALSE)</f>
        <v>4958987.9606999997</v>
      </c>
      <c r="BV1175" s="135">
        <f>VLOOKUP(D1175,EXPLORACION!$A$2:$P$529,16,FALSE)</f>
        <v>2168051.9167999998</v>
      </c>
    </row>
    <row r="1176" spans="1:74" hidden="1">
      <c r="A1176" s="130" t="str">
        <f t="shared" si="281"/>
        <v>PYA31P3E5M4</v>
      </c>
      <c r="B1176" s="130" t="str">
        <f t="shared" si="282"/>
        <v>PYA31P3E2</v>
      </c>
      <c r="C1176" s="130" t="str">
        <f t="shared" si="283"/>
        <v>PYA31P3M4</v>
      </c>
      <c r="D1176" s="130" t="str">
        <f t="shared" si="284"/>
        <v>PYA31P3</v>
      </c>
      <c r="E1176" s="130" t="str">
        <f t="shared" si="285"/>
        <v>PYA31</v>
      </c>
      <c r="F1176" s="109" t="s">
        <v>1368</v>
      </c>
      <c r="G1176" s="171">
        <v>31</v>
      </c>
      <c r="H1176" s="109">
        <v>3</v>
      </c>
      <c r="I1176" s="171" t="s">
        <v>8</v>
      </c>
      <c r="J1176" s="109">
        <v>5</v>
      </c>
      <c r="K1176" s="109">
        <v>5</v>
      </c>
      <c r="M1176" s="137">
        <f>N1175</f>
        <v>4</v>
      </c>
      <c r="N1176" s="133">
        <v>8</v>
      </c>
      <c r="O1176" s="137">
        <f t="shared" si="286"/>
        <v>4</v>
      </c>
      <c r="P1176" s="109" t="s">
        <v>284</v>
      </c>
      <c r="Q1176" s="237">
        <v>18.28</v>
      </c>
      <c r="R1176" s="111">
        <v>38.42</v>
      </c>
      <c r="S1176" s="111">
        <v>24.8</v>
      </c>
      <c r="T1176" s="111">
        <v>13.62</v>
      </c>
      <c r="U1176" s="188">
        <v>1.72</v>
      </c>
      <c r="V1176" s="143">
        <v>1.48</v>
      </c>
      <c r="AO1176" s="143">
        <v>84.02</v>
      </c>
      <c r="AP1176" s="194"/>
      <c r="AQ1176" s="188"/>
      <c r="AR1176" s="188"/>
      <c r="AS1176" s="143"/>
      <c r="AT1176" s="143"/>
      <c r="AU1176" s="143"/>
      <c r="AV1176" s="143"/>
      <c r="AW1176" s="188">
        <v>2.88</v>
      </c>
      <c r="AX1176" s="278">
        <v>19.55</v>
      </c>
      <c r="AY1176" s="194"/>
      <c r="AZ1176" s="143"/>
      <c r="BA1176" s="143"/>
      <c r="BB1176" s="143"/>
      <c r="BC1176" s="143"/>
      <c r="BD1176" s="143"/>
      <c r="BE1176" s="194"/>
      <c r="BF1176" s="143"/>
      <c r="BG1176" s="143"/>
      <c r="BH1176" s="143"/>
      <c r="BI1176" s="111"/>
      <c r="BJ1176" s="143"/>
      <c r="BK1176" s="143"/>
      <c r="BL1176" s="143"/>
      <c r="BM1176" s="143"/>
      <c r="BN1176" s="143"/>
      <c r="BO1176" s="143"/>
      <c r="BP1176" s="143"/>
      <c r="BQ1176" s="143"/>
      <c r="BR1176" s="143"/>
      <c r="BS1176" s="143"/>
      <c r="BT1176" s="143"/>
      <c r="BU1176" s="135">
        <f>VLOOKUP(D1176,EXPLORACION!$A$2:$P$529,15,FALSE)</f>
        <v>4958987.9606999997</v>
      </c>
      <c r="BV1176" s="135">
        <f>VLOOKUP(D1176,EXPLORACION!$A$2:$P$529,16,FALSE)</f>
        <v>2168051.9167999998</v>
      </c>
    </row>
    <row r="1177" spans="1:74" hidden="1">
      <c r="A1177" s="130" t="str">
        <f t="shared" si="281"/>
        <v>PYA31P3E6M7</v>
      </c>
      <c r="B1177" s="130" t="str">
        <f t="shared" si="282"/>
        <v>PYA31P3E4</v>
      </c>
      <c r="C1177" s="130" t="str">
        <f t="shared" si="283"/>
        <v>PYA31P3M7</v>
      </c>
      <c r="D1177" s="130" t="str">
        <f t="shared" si="284"/>
        <v>PYA31P3</v>
      </c>
      <c r="E1177" s="130" t="str">
        <f t="shared" si="285"/>
        <v>PYA31</v>
      </c>
      <c r="F1177" s="109" t="s">
        <v>1368</v>
      </c>
      <c r="G1177" s="171">
        <v>31</v>
      </c>
      <c r="H1177" s="109">
        <v>3</v>
      </c>
      <c r="I1177" s="171" t="s">
        <v>8</v>
      </c>
      <c r="J1177" s="109">
        <v>6</v>
      </c>
      <c r="K1177" s="109">
        <v>6</v>
      </c>
      <c r="M1177" s="137">
        <f>N1176</f>
        <v>8</v>
      </c>
      <c r="N1177" s="133">
        <v>15</v>
      </c>
      <c r="O1177" s="137">
        <f t="shared" si="286"/>
        <v>7</v>
      </c>
      <c r="P1177" s="109" t="s">
        <v>338</v>
      </c>
      <c r="Q1177" s="237">
        <v>19.239999999999998</v>
      </c>
      <c r="R1177" s="111">
        <v>59.62</v>
      </c>
      <c r="S1177" s="111">
        <v>40.630000000000003</v>
      </c>
      <c r="T1177" s="111">
        <v>18.989999999999998</v>
      </c>
      <c r="U1177" s="188"/>
      <c r="AO1177" s="143">
        <v>95.66</v>
      </c>
      <c r="AP1177" s="194"/>
      <c r="AQ1177" s="188"/>
      <c r="AR1177" s="188"/>
      <c r="AS1177" s="143"/>
      <c r="AT1177" s="143"/>
      <c r="AU1177" s="143"/>
      <c r="AV1177" s="143"/>
      <c r="AW1177" s="188"/>
      <c r="AX1177" s="278"/>
      <c r="AY1177" s="194"/>
      <c r="AZ1177" s="143"/>
      <c r="BA1177" s="143"/>
      <c r="BB1177" s="143"/>
      <c r="BC1177" s="143"/>
      <c r="BD1177" s="143"/>
      <c r="BE1177" s="194"/>
      <c r="BF1177" s="143"/>
      <c r="BG1177" s="143"/>
      <c r="BH1177" s="143"/>
      <c r="BI1177" s="111"/>
      <c r="BJ1177" s="143"/>
      <c r="BK1177" s="143"/>
      <c r="BL1177" s="143"/>
      <c r="BM1177" s="143"/>
      <c r="BN1177" s="143"/>
      <c r="BO1177" s="143"/>
      <c r="BP1177" s="143"/>
      <c r="BQ1177" s="143"/>
      <c r="BR1177" s="143"/>
      <c r="BS1177" s="143"/>
      <c r="BT1177" s="143"/>
      <c r="BU1177" s="135">
        <f>VLOOKUP(D1177,EXPLORACION!$A$2:$P$529,15,FALSE)</f>
        <v>4958987.9606999997</v>
      </c>
      <c r="BV1177" s="135">
        <f>VLOOKUP(D1177,EXPLORACION!$A$2:$P$529,16,FALSE)</f>
        <v>2168051.9167999998</v>
      </c>
    </row>
    <row r="1178" spans="1:74" hidden="1">
      <c r="A1178" s="130" t="str">
        <f t="shared" si="281"/>
        <v>PYA31P4E1M0.1</v>
      </c>
      <c r="B1178" s="130" t="str">
        <f t="shared" si="282"/>
        <v>PYA31P4E8</v>
      </c>
      <c r="C1178" s="130" t="str">
        <f t="shared" si="283"/>
        <v>PYA31P4M0.1</v>
      </c>
      <c r="D1178" s="130" t="str">
        <f t="shared" si="284"/>
        <v>PYA31P4</v>
      </c>
      <c r="E1178" s="130" t="str">
        <f t="shared" si="285"/>
        <v>PYA31</v>
      </c>
      <c r="F1178" s="109" t="s">
        <v>1368</v>
      </c>
      <c r="G1178" s="171">
        <v>31</v>
      </c>
      <c r="H1178" s="109">
        <v>4</v>
      </c>
      <c r="I1178" s="171" t="s">
        <v>8</v>
      </c>
      <c r="J1178" s="109">
        <v>1</v>
      </c>
      <c r="K1178" s="109">
        <v>1</v>
      </c>
      <c r="M1178" s="137">
        <v>0</v>
      </c>
      <c r="N1178" s="133">
        <v>0.1</v>
      </c>
      <c r="O1178" s="137">
        <f t="shared" si="286"/>
        <v>0.1</v>
      </c>
      <c r="P1178" s="109"/>
      <c r="R1178" s="111"/>
      <c r="S1178" s="111"/>
      <c r="T1178" s="111"/>
      <c r="U1178" s="188"/>
      <c r="AP1178" s="194"/>
      <c r="AQ1178" s="188"/>
      <c r="AR1178" s="188"/>
      <c r="AS1178" s="143"/>
      <c r="AT1178" s="143"/>
      <c r="AU1178" s="143"/>
      <c r="AV1178" s="143"/>
      <c r="AW1178" s="188"/>
      <c r="AX1178" s="278"/>
      <c r="AY1178" s="194"/>
      <c r="AZ1178" s="143"/>
      <c r="BA1178" s="143"/>
      <c r="BB1178" s="143"/>
      <c r="BC1178" s="143"/>
      <c r="BD1178" s="143"/>
      <c r="BE1178" s="194"/>
      <c r="BF1178" s="143"/>
      <c r="BG1178" s="143"/>
      <c r="BH1178" s="143"/>
      <c r="BI1178" s="111"/>
      <c r="BJ1178" s="143"/>
      <c r="BK1178" s="143"/>
      <c r="BL1178" s="143"/>
      <c r="BM1178" s="143"/>
      <c r="BN1178" s="143"/>
      <c r="BO1178" s="143"/>
      <c r="BP1178" s="143"/>
      <c r="BQ1178" s="143"/>
      <c r="BR1178" s="143"/>
      <c r="BS1178" s="143"/>
      <c r="BT1178" s="143"/>
      <c r="BU1178" s="135">
        <f>VLOOKUP(D1178,EXPLORACION!$A$2:$P$529,15,FALSE)</f>
        <v>4958987.9606999997</v>
      </c>
      <c r="BV1178" s="135">
        <f>VLOOKUP(D1178,EXPLORACION!$A$2:$P$529,16,FALSE)</f>
        <v>2168051.9167999998</v>
      </c>
    </row>
    <row r="1179" spans="1:74" hidden="1">
      <c r="A1179" s="130" t="str">
        <f t="shared" si="281"/>
        <v>PYA31P4E2M0.4</v>
      </c>
      <c r="B1179" s="130" t="str">
        <f t="shared" si="282"/>
        <v>PYA31P4E0</v>
      </c>
      <c r="C1179" s="130" t="str">
        <f t="shared" si="283"/>
        <v>PYA31P4M0.4</v>
      </c>
      <c r="D1179" s="130" t="str">
        <f t="shared" si="284"/>
        <v>PYA31P4</v>
      </c>
      <c r="E1179" s="130" t="str">
        <f t="shared" si="285"/>
        <v>PYA31</v>
      </c>
      <c r="F1179" s="109" t="s">
        <v>1368</v>
      </c>
      <c r="G1179" s="171">
        <v>31</v>
      </c>
      <c r="H1179" s="109">
        <v>4</v>
      </c>
      <c r="I1179" s="171" t="s">
        <v>8</v>
      </c>
      <c r="J1179" s="109">
        <v>2</v>
      </c>
      <c r="K1179" s="109">
        <v>2</v>
      </c>
      <c r="M1179" s="137">
        <f>N1178</f>
        <v>0.1</v>
      </c>
      <c r="N1179" s="133">
        <v>0.5</v>
      </c>
      <c r="O1179" s="137">
        <f t="shared" si="286"/>
        <v>0.4</v>
      </c>
      <c r="P1179" s="109"/>
      <c r="R1179" s="111"/>
      <c r="S1179" s="111"/>
      <c r="T1179" s="111"/>
      <c r="U1179" s="188"/>
      <c r="AP1179" s="194"/>
      <c r="AQ1179" s="188"/>
      <c r="AR1179" s="188"/>
      <c r="AS1179" s="143"/>
      <c r="AT1179" s="143"/>
      <c r="AU1179" s="143"/>
      <c r="AV1179" s="143"/>
      <c r="AW1179" s="188"/>
      <c r="AX1179" s="278"/>
      <c r="AY1179" s="194"/>
      <c r="AZ1179" s="143"/>
      <c r="BA1179" s="143"/>
      <c r="BB1179" s="143"/>
      <c r="BC1179" s="143"/>
      <c r="BD1179" s="143"/>
      <c r="BE1179" s="194"/>
      <c r="BF1179" s="143"/>
      <c r="BG1179" s="143"/>
      <c r="BH1179" s="143"/>
      <c r="BI1179" s="111"/>
      <c r="BJ1179" s="143"/>
      <c r="BK1179" s="143"/>
      <c r="BL1179" s="143"/>
      <c r="BM1179" s="143"/>
      <c r="BN1179" s="143"/>
      <c r="BO1179" s="143"/>
      <c r="BP1179" s="143"/>
      <c r="BQ1179" s="143"/>
      <c r="BR1179" s="143"/>
      <c r="BS1179" s="143"/>
      <c r="BT1179" s="143"/>
      <c r="BU1179" s="135">
        <f>VLOOKUP(D1179,EXPLORACION!$A$2:$P$529,15,FALSE)</f>
        <v>4958987.9606999997</v>
      </c>
      <c r="BV1179" s="135">
        <f>VLOOKUP(D1179,EXPLORACION!$A$2:$P$529,16,FALSE)</f>
        <v>2168051.9167999998</v>
      </c>
    </row>
    <row r="1180" spans="1:74" hidden="1">
      <c r="A1180" s="130" t="str">
        <f t="shared" ref="A1180:A1243" si="288">CONCATENATE(F1180,G1180,I1180,H1180,"E",J1180,"M",O1180)</f>
        <v>PYA31P4E3M1.5</v>
      </c>
      <c r="B1180" s="130" t="str">
        <f t="shared" ref="B1180:B1243" si="289">CONCATENATE(F1180,G1180,I1180,H1180,"E",M1179)</f>
        <v>PYA31P4E0.1</v>
      </c>
      <c r="C1180" s="130" t="str">
        <f t="shared" ref="C1180:C1243" si="290">CONCATENATE(F1180,G1180,I1180,H1180,"M",O1180)</f>
        <v>PYA31P4M1.5</v>
      </c>
      <c r="D1180" s="130" t="str">
        <f t="shared" ref="D1180:D1243" si="291">CONCATENATE(F1180,G1180,I1180,H1180)</f>
        <v>PYA31P4</v>
      </c>
      <c r="E1180" s="130" t="str">
        <f t="shared" ref="E1180:E1243" si="292">CONCATENATE(F1180,G1180)</f>
        <v>PYA31</v>
      </c>
      <c r="F1180" s="109" t="s">
        <v>1368</v>
      </c>
      <c r="G1180" s="171">
        <v>31</v>
      </c>
      <c r="H1180" s="109">
        <v>4</v>
      </c>
      <c r="I1180" s="171" t="s">
        <v>8</v>
      </c>
      <c r="J1180" s="109">
        <v>3</v>
      </c>
      <c r="K1180" s="109">
        <v>3</v>
      </c>
      <c r="M1180" s="137">
        <f>N1179</f>
        <v>0.5</v>
      </c>
      <c r="N1180" s="133">
        <v>2</v>
      </c>
      <c r="O1180" s="137">
        <f t="shared" si="286"/>
        <v>1.5</v>
      </c>
      <c r="P1180" s="109" t="s">
        <v>284</v>
      </c>
      <c r="Q1180" s="237">
        <v>16.28</v>
      </c>
      <c r="R1180" s="111">
        <v>27.42</v>
      </c>
      <c r="S1180" s="111">
        <v>18.27</v>
      </c>
      <c r="T1180" s="111">
        <v>9.15</v>
      </c>
      <c r="U1180" s="188"/>
      <c r="AO1180" s="143">
        <v>19.920000000000002</v>
      </c>
      <c r="AP1180" s="194"/>
      <c r="AQ1180" s="188"/>
      <c r="AR1180" s="188"/>
      <c r="AS1180" s="143"/>
      <c r="AT1180" s="143"/>
      <c r="AU1180" s="143"/>
      <c r="AV1180" s="143"/>
      <c r="AW1180" s="188"/>
      <c r="AX1180" s="278"/>
      <c r="AY1180" s="194"/>
      <c r="AZ1180" s="143"/>
      <c r="BA1180" s="143"/>
      <c r="BB1180" s="143"/>
      <c r="BC1180" s="143"/>
      <c r="BD1180" s="143"/>
      <c r="BE1180" s="194"/>
      <c r="BF1180" s="143"/>
      <c r="BG1180" s="143"/>
      <c r="BH1180" s="143"/>
      <c r="BI1180" s="111"/>
      <c r="BJ1180" s="143"/>
      <c r="BK1180" s="143"/>
      <c r="BL1180" s="143"/>
      <c r="BM1180" s="143"/>
      <c r="BN1180" s="143"/>
      <c r="BO1180" s="143"/>
      <c r="BP1180" s="143"/>
      <c r="BQ1180" s="143"/>
      <c r="BR1180" s="143"/>
      <c r="BS1180" s="143"/>
      <c r="BT1180" s="143"/>
      <c r="BU1180" s="135">
        <f>VLOOKUP(D1180,EXPLORACION!$A$2:$P$529,15,FALSE)</f>
        <v>4958987.9606999997</v>
      </c>
      <c r="BV1180" s="135">
        <f>VLOOKUP(D1180,EXPLORACION!$A$2:$P$529,16,FALSE)</f>
        <v>2168051.9167999998</v>
      </c>
    </row>
    <row r="1181" spans="1:74" hidden="1">
      <c r="A1181" s="130" t="str">
        <f t="shared" si="288"/>
        <v>PYA31P4E4M2</v>
      </c>
      <c r="B1181" s="130" t="str">
        <f t="shared" si="289"/>
        <v>PYA31P4E0.5</v>
      </c>
      <c r="C1181" s="130" t="str">
        <f t="shared" si="290"/>
        <v>PYA31P4M2</v>
      </c>
      <c r="D1181" s="130" t="str">
        <f t="shared" si="291"/>
        <v>PYA31P4</v>
      </c>
      <c r="E1181" s="130" t="str">
        <f t="shared" si="292"/>
        <v>PYA31</v>
      </c>
      <c r="F1181" s="109" t="s">
        <v>1368</v>
      </c>
      <c r="G1181" s="171">
        <v>31</v>
      </c>
      <c r="H1181" s="109">
        <v>4</v>
      </c>
      <c r="I1181" s="171" t="s">
        <v>8</v>
      </c>
      <c r="J1181" s="109">
        <v>4</v>
      </c>
      <c r="K1181" s="109">
        <v>4</v>
      </c>
      <c r="M1181" s="137">
        <f>N1180</f>
        <v>2</v>
      </c>
      <c r="N1181" s="133">
        <v>4</v>
      </c>
      <c r="O1181" s="137">
        <f t="shared" si="286"/>
        <v>2</v>
      </c>
      <c r="P1181" s="109" t="s">
        <v>284</v>
      </c>
      <c r="Q1181" s="237">
        <v>18.64</v>
      </c>
      <c r="R1181" s="111">
        <v>28.77</v>
      </c>
      <c r="S1181" s="111">
        <v>18.559999999999999</v>
      </c>
      <c r="T1181" s="111">
        <v>10.210000000000001</v>
      </c>
      <c r="U1181" s="188"/>
      <c r="AO1181" s="143">
        <v>84.53</v>
      </c>
      <c r="AP1181" s="194"/>
      <c r="AQ1181" s="188"/>
      <c r="AR1181" s="188"/>
      <c r="AS1181" s="143"/>
      <c r="AT1181" s="143"/>
      <c r="AU1181" s="143"/>
      <c r="AV1181" s="143"/>
      <c r="AW1181" s="188"/>
      <c r="AX1181" s="278"/>
      <c r="AY1181" s="194"/>
      <c r="AZ1181" s="143"/>
      <c r="BA1181" s="143"/>
      <c r="BB1181" s="143"/>
      <c r="BC1181" s="143"/>
      <c r="BD1181" s="143"/>
      <c r="BE1181" s="194"/>
      <c r="BF1181" s="143"/>
      <c r="BG1181" s="143"/>
      <c r="BH1181" s="143"/>
      <c r="BI1181" s="111"/>
      <c r="BJ1181" s="143"/>
      <c r="BK1181" s="143"/>
      <c r="BL1181" s="143"/>
      <c r="BM1181" s="143"/>
      <c r="BN1181" s="143"/>
      <c r="BO1181" s="143"/>
      <c r="BP1181" s="143"/>
      <c r="BQ1181" s="143"/>
      <c r="BR1181" s="143"/>
      <c r="BS1181" s="143"/>
      <c r="BT1181" s="143"/>
      <c r="BU1181" s="135">
        <f>VLOOKUP(D1181,EXPLORACION!$A$2:$P$529,15,FALSE)</f>
        <v>4958987.9606999997</v>
      </c>
      <c r="BV1181" s="135">
        <f>VLOOKUP(D1181,EXPLORACION!$A$2:$P$529,16,FALSE)</f>
        <v>2168051.9167999998</v>
      </c>
    </row>
    <row r="1182" spans="1:74" hidden="1">
      <c r="A1182" s="130" t="str">
        <f t="shared" si="288"/>
        <v>PYA31P4E5M4</v>
      </c>
      <c r="B1182" s="130" t="str">
        <f t="shared" si="289"/>
        <v>PYA31P4E2</v>
      </c>
      <c r="C1182" s="130" t="str">
        <f t="shared" si="290"/>
        <v>PYA31P4M4</v>
      </c>
      <c r="D1182" s="130" t="str">
        <f t="shared" si="291"/>
        <v>PYA31P4</v>
      </c>
      <c r="E1182" s="130" t="str">
        <f t="shared" si="292"/>
        <v>PYA31</v>
      </c>
      <c r="F1182" s="109" t="s">
        <v>1368</v>
      </c>
      <c r="G1182" s="171">
        <v>31</v>
      </c>
      <c r="H1182" s="109">
        <v>4</v>
      </c>
      <c r="I1182" s="171" t="s">
        <v>8</v>
      </c>
      <c r="J1182" s="109">
        <v>5</v>
      </c>
      <c r="K1182" s="109">
        <v>5</v>
      </c>
      <c r="M1182" s="137">
        <f>N1181</f>
        <v>4</v>
      </c>
      <c r="N1182" s="133">
        <v>8</v>
      </c>
      <c r="O1182" s="137">
        <f t="shared" si="286"/>
        <v>4</v>
      </c>
      <c r="P1182" s="109" t="s">
        <v>285</v>
      </c>
      <c r="Q1182" s="237">
        <v>22.21</v>
      </c>
      <c r="R1182" s="111">
        <v>39.64</v>
      </c>
      <c r="S1182" s="111">
        <v>25.8</v>
      </c>
      <c r="T1182" s="111">
        <v>13.84</v>
      </c>
      <c r="U1182" s="188"/>
      <c r="AO1182" s="143">
        <v>88.71</v>
      </c>
      <c r="AP1182" s="194"/>
      <c r="AQ1182" s="188"/>
      <c r="AR1182" s="188"/>
      <c r="AS1182" s="143"/>
      <c r="AT1182" s="143"/>
      <c r="AU1182" s="143"/>
      <c r="AV1182" s="143"/>
      <c r="AW1182" s="188"/>
      <c r="AX1182" s="278"/>
      <c r="AY1182" s="194"/>
      <c r="AZ1182" s="143"/>
      <c r="BA1182" s="143"/>
      <c r="BB1182" s="143"/>
      <c r="BC1182" s="143"/>
      <c r="BD1182" s="143"/>
      <c r="BE1182" s="194"/>
      <c r="BF1182" s="143"/>
      <c r="BG1182" s="143"/>
      <c r="BH1182" s="143"/>
      <c r="BI1182" s="111"/>
      <c r="BJ1182" s="143"/>
      <c r="BK1182" s="143"/>
      <c r="BL1182" s="143"/>
      <c r="BM1182" s="143"/>
      <c r="BN1182" s="143"/>
      <c r="BO1182" s="143"/>
      <c r="BP1182" s="143"/>
      <c r="BQ1182" s="143"/>
      <c r="BR1182" s="143"/>
      <c r="BS1182" s="143"/>
      <c r="BT1182" s="143"/>
      <c r="BU1182" s="135">
        <f>VLOOKUP(D1182,EXPLORACION!$A$2:$P$529,15,FALSE)</f>
        <v>4958987.9606999997</v>
      </c>
      <c r="BV1182" s="135">
        <f>VLOOKUP(D1182,EXPLORACION!$A$2:$P$529,16,FALSE)</f>
        <v>2168051.9167999998</v>
      </c>
    </row>
    <row r="1183" spans="1:74" hidden="1">
      <c r="A1183" s="130" t="str">
        <f t="shared" si="288"/>
        <v>PYA31P4E6M7</v>
      </c>
      <c r="B1183" s="130" t="str">
        <f t="shared" si="289"/>
        <v>PYA31P4E4</v>
      </c>
      <c r="C1183" s="130" t="str">
        <f t="shared" si="290"/>
        <v>PYA31P4M7</v>
      </c>
      <c r="D1183" s="130" t="str">
        <f t="shared" si="291"/>
        <v>PYA31P4</v>
      </c>
      <c r="E1183" s="130" t="str">
        <f t="shared" si="292"/>
        <v>PYA31</v>
      </c>
      <c r="F1183" s="109" t="s">
        <v>1368</v>
      </c>
      <c r="G1183" s="171">
        <v>31</v>
      </c>
      <c r="H1183" s="109">
        <v>4</v>
      </c>
      <c r="I1183" s="171" t="s">
        <v>8</v>
      </c>
      <c r="J1183" s="109">
        <v>6</v>
      </c>
      <c r="K1183" s="109">
        <v>6</v>
      </c>
      <c r="M1183" s="137">
        <f>N1182</f>
        <v>8</v>
      </c>
      <c r="N1183" s="133">
        <v>15</v>
      </c>
      <c r="O1183" s="137">
        <f t="shared" si="286"/>
        <v>7</v>
      </c>
      <c r="P1183" s="109" t="s">
        <v>284</v>
      </c>
      <c r="Q1183" s="237">
        <v>23.95</v>
      </c>
      <c r="R1183" s="111">
        <v>34.619999999999997</v>
      </c>
      <c r="S1183" s="111">
        <v>21.55</v>
      </c>
      <c r="T1183" s="111">
        <v>13.06</v>
      </c>
      <c r="U1183" s="188"/>
      <c r="AO1183" s="143">
        <v>85.43</v>
      </c>
      <c r="AP1183" s="194"/>
      <c r="AQ1183" s="188"/>
      <c r="AR1183" s="188"/>
      <c r="AS1183" s="143"/>
      <c r="AT1183" s="143"/>
      <c r="AU1183" s="143"/>
      <c r="AV1183" s="143"/>
      <c r="AW1183" s="188"/>
      <c r="AX1183" s="278"/>
      <c r="AY1183" s="194"/>
      <c r="AZ1183" s="143"/>
      <c r="BA1183" s="143"/>
      <c r="BB1183" s="143"/>
      <c r="BC1183" s="143"/>
      <c r="BD1183" s="143"/>
      <c r="BE1183" s="194"/>
      <c r="BF1183" s="143"/>
      <c r="BG1183" s="143"/>
      <c r="BH1183" s="143"/>
      <c r="BI1183" s="111"/>
      <c r="BJ1183" s="143"/>
      <c r="BK1183" s="143"/>
      <c r="BL1183" s="143"/>
      <c r="BM1183" s="143"/>
      <c r="BN1183" s="143"/>
      <c r="BO1183" s="143"/>
      <c r="BP1183" s="143"/>
      <c r="BQ1183" s="143"/>
      <c r="BR1183" s="143"/>
      <c r="BS1183" s="143"/>
      <c r="BT1183" s="143"/>
      <c r="BU1183" s="135">
        <f>VLOOKUP(D1183,EXPLORACION!$A$2:$P$529,15,FALSE)</f>
        <v>4958987.9606999997</v>
      </c>
      <c r="BV1183" s="135">
        <f>VLOOKUP(D1183,EXPLORACION!$A$2:$P$529,16,FALSE)</f>
        <v>2168051.9167999998</v>
      </c>
    </row>
    <row r="1184" spans="1:74" hidden="1">
      <c r="A1184" s="130" t="str">
        <f t="shared" si="288"/>
        <v>PYA31P1E6M0.5</v>
      </c>
      <c r="B1184" s="130" t="str">
        <f t="shared" si="289"/>
        <v>PYA31P1E8</v>
      </c>
      <c r="C1184" s="130" t="str">
        <f t="shared" si="290"/>
        <v>PYA31P1M0.5</v>
      </c>
      <c r="D1184" s="130" t="str">
        <f t="shared" si="291"/>
        <v>PYA31P1</v>
      </c>
      <c r="E1184" s="130" t="str">
        <f t="shared" si="292"/>
        <v>PYA31</v>
      </c>
      <c r="F1184" s="109" t="s">
        <v>1368</v>
      </c>
      <c r="G1184" s="171">
        <v>31</v>
      </c>
      <c r="H1184" s="109">
        <v>1</v>
      </c>
      <c r="I1184" s="171" t="s">
        <v>8</v>
      </c>
      <c r="J1184" s="109">
        <v>6</v>
      </c>
      <c r="K1184" s="109">
        <v>1</v>
      </c>
      <c r="M1184" s="137">
        <v>0</v>
      </c>
      <c r="N1184" s="133">
        <v>1</v>
      </c>
      <c r="O1184" s="137">
        <v>0.5</v>
      </c>
      <c r="Q1184" s="237">
        <v>17.96</v>
      </c>
      <c r="R1184" s="111"/>
      <c r="S1184" s="111"/>
      <c r="T1184" s="111"/>
      <c r="U1184" s="188"/>
      <c r="AP1184" s="194"/>
      <c r="AQ1184" s="188"/>
      <c r="AR1184" s="188"/>
      <c r="AS1184" s="143"/>
      <c r="AT1184" s="143"/>
      <c r="AU1184" s="143"/>
      <c r="AV1184" s="143"/>
      <c r="AW1184" s="188"/>
      <c r="AX1184" s="278"/>
      <c r="AY1184" s="194"/>
      <c r="AZ1184" s="143"/>
      <c r="BA1184" s="143"/>
      <c r="BB1184" s="143"/>
      <c r="BC1184" s="143"/>
      <c r="BD1184" s="143"/>
      <c r="BE1184" s="194"/>
      <c r="BF1184" s="143"/>
      <c r="BG1184" s="143"/>
      <c r="BH1184" s="143"/>
      <c r="BI1184" s="111"/>
      <c r="BJ1184" s="143"/>
      <c r="BK1184" s="143"/>
      <c r="BL1184" s="143"/>
      <c r="BM1184" s="143"/>
      <c r="BN1184" s="143"/>
      <c r="BO1184" s="143"/>
      <c r="BP1184" s="143"/>
      <c r="BQ1184" s="143"/>
      <c r="BR1184" s="143"/>
      <c r="BS1184" s="143"/>
      <c r="BT1184" s="143"/>
      <c r="BU1184" s="135">
        <f>VLOOKUP(D1184,EXPLORACION!$A$2:$P$529,15,FALSE)</f>
        <v>4958987.9606999997</v>
      </c>
      <c r="BV1184" s="135">
        <f>VLOOKUP(D1184,EXPLORACION!$A$2:$P$529,16,FALSE)</f>
        <v>2168051.9167999998</v>
      </c>
    </row>
    <row r="1185" spans="1:74" hidden="1">
      <c r="A1185" s="130" t="str">
        <f t="shared" si="288"/>
        <v>PYA31P1E6M0.8</v>
      </c>
      <c r="B1185" s="130" t="str">
        <f t="shared" si="289"/>
        <v>PYA31P1E0</v>
      </c>
      <c r="C1185" s="130" t="str">
        <f t="shared" si="290"/>
        <v>PYA31P1M0.8</v>
      </c>
      <c r="D1185" s="130" t="str">
        <f t="shared" si="291"/>
        <v>PYA31P1</v>
      </c>
      <c r="E1185" s="130" t="str">
        <f t="shared" si="292"/>
        <v>PYA31</v>
      </c>
      <c r="F1185" s="109" t="s">
        <v>1368</v>
      </c>
      <c r="G1185" s="171">
        <v>31</v>
      </c>
      <c r="H1185" s="109">
        <v>1</v>
      </c>
      <c r="I1185" s="171" t="s">
        <v>8</v>
      </c>
      <c r="J1185" s="109">
        <v>6</v>
      </c>
      <c r="K1185" s="109">
        <f>1+K1184</f>
        <v>2</v>
      </c>
      <c r="M1185" s="137">
        <v>0.30000000000000004</v>
      </c>
      <c r="N1185" s="133">
        <v>1.3</v>
      </c>
      <c r="O1185" s="137">
        <v>0.8</v>
      </c>
      <c r="Q1185" s="237">
        <v>18.41</v>
      </c>
      <c r="R1185" s="111"/>
      <c r="S1185" s="111"/>
      <c r="T1185" s="111"/>
      <c r="U1185" s="188"/>
      <c r="AP1185" s="194"/>
      <c r="AQ1185" s="188"/>
      <c r="AR1185" s="188"/>
      <c r="AS1185" s="143"/>
      <c r="AT1185" s="143"/>
      <c r="AU1185" s="143"/>
      <c r="AV1185" s="143"/>
      <c r="AW1185" s="188"/>
      <c r="AX1185" s="278"/>
      <c r="AY1185" s="194"/>
      <c r="AZ1185" s="143"/>
      <c r="BA1185" s="143"/>
      <c r="BB1185" s="143"/>
      <c r="BC1185" s="143"/>
      <c r="BD1185" s="143"/>
      <c r="BE1185" s="194"/>
      <c r="BF1185" s="143"/>
      <c r="BG1185" s="143"/>
      <c r="BH1185" s="143"/>
      <c r="BI1185" s="111"/>
      <c r="BJ1185" s="143"/>
      <c r="BK1185" s="143"/>
      <c r="BL1185" s="143"/>
      <c r="BM1185" s="143"/>
      <c r="BN1185" s="143"/>
      <c r="BO1185" s="143"/>
      <c r="BP1185" s="143"/>
      <c r="BQ1185" s="143"/>
      <c r="BR1185" s="143"/>
      <c r="BS1185" s="143"/>
      <c r="BT1185" s="143"/>
      <c r="BU1185" s="135">
        <f>VLOOKUP(D1185,EXPLORACION!$A$2:$P$529,15,FALSE)</f>
        <v>4958987.9606999997</v>
      </c>
      <c r="BV1185" s="135">
        <f>VLOOKUP(D1185,EXPLORACION!$A$2:$P$529,16,FALSE)</f>
        <v>2168051.9167999998</v>
      </c>
    </row>
    <row r="1186" spans="1:74" hidden="1">
      <c r="A1186" s="130" t="str">
        <f t="shared" si="288"/>
        <v>PYA31P1E6M1</v>
      </c>
      <c r="B1186" s="130" t="str">
        <f t="shared" si="289"/>
        <v>PYA31P1E0.3</v>
      </c>
      <c r="C1186" s="130" t="str">
        <f t="shared" si="290"/>
        <v>PYA31P1M1</v>
      </c>
      <c r="D1186" s="130" t="str">
        <f t="shared" si="291"/>
        <v>PYA31P1</v>
      </c>
      <c r="E1186" s="130" t="str">
        <f t="shared" si="292"/>
        <v>PYA31</v>
      </c>
      <c r="F1186" s="109" t="s">
        <v>1368</v>
      </c>
      <c r="G1186" s="171">
        <v>31</v>
      </c>
      <c r="H1186" s="109">
        <v>1</v>
      </c>
      <c r="I1186" s="171" t="s">
        <v>8</v>
      </c>
      <c r="J1186" s="109">
        <v>6</v>
      </c>
      <c r="K1186" s="109">
        <f t="shared" ref="K1186:K1249" si="293">1+K1185</f>
        <v>3</v>
      </c>
      <c r="M1186" s="137">
        <v>0.5</v>
      </c>
      <c r="N1186" s="133">
        <v>1.5</v>
      </c>
      <c r="O1186" s="137">
        <v>1</v>
      </c>
      <c r="Q1186" s="237">
        <v>17.86</v>
      </c>
      <c r="R1186" s="111"/>
      <c r="S1186" s="111"/>
      <c r="T1186" s="111"/>
      <c r="U1186" s="188"/>
      <c r="AP1186" s="194"/>
      <c r="AQ1186" s="188"/>
      <c r="AR1186" s="188"/>
      <c r="AS1186" s="143"/>
      <c r="AT1186" s="143"/>
      <c r="AU1186" s="143"/>
      <c r="AV1186" s="143"/>
      <c r="AW1186" s="188"/>
      <c r="AX1186" s="278"/>
      <c r="AY1186" s="194"/>
      <c r="AZ1186" s="143"/>
      <c r="BA1186" s="143"/>
      <c r="BB1186" s="143"/>
      <c r="BC1186" s="143"/>
      <c r="BD1186" s="143"/>
      <c r="BE1186" s="194"/>
      <c r="BF1186" s="143"/>
      <c r="BG1186" s="143"/>
      <c r="BH1186" s="143"/>
      <c r="BI1186" s="111"/>
      <c r="BJ1186" s="143"/>
      <c r="BK1186" s="143"/>
      <c r="BL1186" s="143"/>
      <c r="BM1186" s="143"/>
      <c r="BN1186" s="143"/>
      <c r="BO1186" s="143"/>
      <c r="BP1186" s="143"/>
      <c r="BQ1186" s="143"/>
      <c r="BR1186" s="143"/>
      <c r="BS1186" s="143"/>
      <c r="BT1186" s="143"/>
      <c r="BU1186" s="135">
        <f>VLOOKUP(D1186,EXPLORACION!$A$2:$P$529,15,FALSE)</f>
        <v>4958987.9606999997</v>
      </c>
      <c r="BV1186" s="135">
        <f>VLOOKUP(D1186,EXPLORACION!$A$2:$P$529,16,FALSE)</f>
        <v>2168051.9167999998</v>
      </c>
    </row>
    <row r="1187" spans="1:74" hidden="1">
      <c r="A1187" s="130" t="str">
        <f t="shared" si="288"/>
        <v>PYA31P1E6M1.5</v>
      </c>
      <c r="B1187" s="130" t="str">
        <f t="shared" si="289"/>
        <v>PYA31P1E0.5</v>
      </c>
      <c r="C1187" s="130" t="str">
        <f t="shared" si="290"/>
        <v>PYA31P1M1.5</v>
      </c>
      <c r="D1187" s="130" t="str">
        <f t="shared" si="291"/>
        <v>PYA31P1</v>
      </c>
      <c r="E1187" s="130" t="str">
        <f t="shared" si="292"/>
        <v>PYA31</v>
      </c>
      <c r="F1187" s="109" t="s">
        <v>1368</v>
      </c>
      <c r="G1187" s="171">
        <v>31</v>
      </c>
      <c r="H1187" s="109">
        <v>1</v>
      </c>
      <c r="I1187" s="171" t="s">
        <v>8</v>
      </c>
      <c r="J1187" s="109">
        <v>6</v>
      </c>
      <c r="K1187" s="109">
        <f t="shared" si="293"/>
        <v>4</v>
      </c>
      <c r="M1187" s="137">
        <v>1</v>
      </c>
      <c r="N1187" s="133">
        <v>2</v>
      </c>
      <c r="O1187" s="137">
        <v>1.5</v>
      </c>
      <c r="Q1187" s="237">
        <v>20.12</v>
      </c>
      <c r="R1187" s="111"/>
      <c r="S1187" s="111"/>
      <c r="T1187" s="111"/>
      <c r="U1187" s="188"/>
      <c r="AP1187" s="194"/>
      <c r="AQ1187" s="188"/>
      <c r="AR1187" s="188"/>
      <c r="AS1187" s="143"/>
      <c r="AT1187" s="143"/>
      <c r="AU1187" s="143"/>
      <c r="AV1187" s="143"/>
      <c r="AW1187" s="188"/>
      <c r="AX1187" s="278"/>
      <c r="AY1187" s="194"/>
      <c r="AZ1187" s="143"/>
      <c r="BA1187" s="143"/>
      <c r="BB1187" s="143"/>
      <c r="BC1187" s="143"/>
      <c r="BD1187" s="143"/>
      <c r="BE1187" s="194"/>
      <c r="BF1187" s="143"/>
      <c r="BG1187" s="143"/>
      <c r="BH1187" s="143"/>
      <c r="BI1187" s="111"/>
      <c r="BJ1187" s="143"/>
      <c r="BK1187" s="143"/>
      <c r="BL1187" s="143"/>
      <c r="BM1187" s="143"/>
      <c r="BN1187" s="143"/>
      <c r="BO1187" s="143"/>
      <c r="BP1187" s="143"/>
      <c r="BQ1187" s="143"/>
      <c r="BR1187" s="143"/>
      <c r="BS1187" s="143"/>
      <c r="BT1187" s="143"/>
      <c r="BU1187" s="135">
        <f>VLOOKUP(D1187,EXPLORACION!$A$2:$P$529,15,FALSE)</f>
        <v>4958987.9606999997</v>
      </c>
      <c r="BV1187" s="135">
        <f>VLOOKUP(D1187,EXPLORACION!$A$2:$P$529,16,FALSE)</f>
        <v>2168051.9167999998</v>
      </c>
    </row>
    <row r="1188" spans="1:74" hidden="1">
      <c r="A1188" s="130" t="str">
        <f t="shared" si="288"/>
        <v>PYA31P1E6M2</v>
      </c>
      <c r="B1188" s="130" t="str">
        <f t="shared" si="289"/>
        <v>PYA31P1E1</v>
      </c>
      <c r="C1188" s="130" t="str">
        <f t="shared" si="290"/>
        <v>PYA31P1M2</v>
      </c>
      <c r="D1188" s="130" t="str">
        <f t="shared" si="291"/>
        <v>PYA31P1</v>
      </c>
      <c r="E1188" s="130" t="str">
        <f t="shared" si="292"/>
        <v>PYA31</v>
      </c>
      <c r="F1188" s="109" t="s">
        <v>1368</v>
      </c>
      <c r="G1188" s="171">
        <v>31</v>
      </c>
      <c r="H1188" s="109">
        <v>1</v>
      </c>
      <c r="I1188" s="171" t="s">
        <v>8</v>
      </c>
      <c r="J1188" s="109">
        <v>6</v>
      </c>
      <c r="K1188" s="109">
        <f t="shared" si="293"/>
        <v>5</v>
      </c>
      <c r="M1188" s="137">
        <v>1.5</v>
      </c>
      <c r="N1188" s="133">
        <v>2.5</v>
      </c>
      <c r="O1188" s="137">
        <v>2</v>
      </c>
      <c r="Q1188" s="237">
        <v>20.68</v>
      </c>
      <c r="R1188" s="111"/>
      <c r="S1188" s="111"/>
      <c r="T1188" s="111"/>
      <c r="U1188" s="188"/>
      <c r="AP1188" s="194"/>
      <c r="AQ1188" s="188"/>
      <c r="AR1188" s="188"/>
      <c r="AS1188" s="143"/>
      <c r="AT1188" s="143"/>
      <c r="AU1188" s="143"/>
      <c r="AV1188" s="143"/>
      <c r="AW1188" s="188"/>
      <c r="AX1188" s="278"/>
      <c r="AY1188" s="194"/>
      <c r="AZ1188" s="143"/>
      <c r="BA1188" s="143"/>
      <c r="BB1188" s="143"/>
      <c r="BC1188" s="143"/>
      <c r="BD1188" s="143"/>
      <c r="BE1188" s="194"/>
      <c r="BF1188" s="143"/>
      <c r="BG1188" s="143"/>
      <c r="BH1188" s="143"/>
      <c r="BI1188" s="111"/>
      <c r="BJ1188" s="143"/>
      <c r="BK1188" s="143"/>
      <c r="BL1188" s="143"/>
      <c r="BM1188" s="143"/>
      <c r="BN1188" s="143"/>
      <c r="BO1188" s="143"/>
      <c r="BP1188" s="143"/>
      <c r="BQ1188" s="143"/>
      <c r="BR1188" s="143"/>
      <c r="BS1188" s="143"/>
      <c r="BT1188" s="143"/>
      <c r="BU1188" s="135">
        <f>VLOOKUP(D1188,EXPLORACION!$A$2:$P$529,15,FALSE)</f>
        <v>4958987.9606999997</v>
      </c>
      <c r="BV1188" s="135">
        <f>VLOOKUP(D1188,EXPLORACION!$A$2:$P$529,16,FALSE)</f>
        <v>2168051.9167999998</v>
      </c>
    </row>
    <row r="1189" spans="1:74" hidden="1">
      <c r="A1189" s="130" t="str">
        <f t="shared" si="288"/>
        <v>PYA31P1E6M2.5</v>
      </c>
      <c r="B1189" s="130" t="str">
        <f t="shared" si="289"/>
        <v>PYA31P1E1.5</v>
      </c>
      <c r="C1189" s="130" t="str">
        <f t="shared" si="290"/>
        <v>PYA31P1M2.5</v>
      </c>
      <c r="D1189" s="130" t="str">
        <f t="shared" si="291"/>
        <v>PYA31P1</v>
      </c>
      <c r="E1189" s="130" t="str">
        <f t="shared" si="292"/>
        <v>PYA31</v>
      </c>
      <c r="F1189" s="109" t="s">
        <v>1368</v>
      </c>
      <c r="G1189" s="171">
        <v>31</v>
      </c>
      <c r="H1189" s="109">
        <v>1</v>
      </c>
      <c r="I1189" s="171" t="s">
        <v>8</v>
      </c>
      <c r="J1189" s="109">
        <v>6</v>
      </c>
      <c r="K1189" s="109">
        <f t="shared" si="293"/>
        <v>6</v>
      </c>
      <c r="M1189" s="137">
        <v>2</v>
      </c>
      <c r="N1189" s="133">
        <v>3</v>
      </c>
      <c r="O1189" s="137">
        <v>2.5</v>
      </c>
      <c r="Q1189" s="237">
        <v>20.54</v>
      </c>
      <c r="R1189" s="111"/>
      <c r="S1189" s="111"/>
      <c r="T1189" s="111"/>
      <c r="U1189" s="188"/>
      <c r="AP1189" s="194"/>
      <c r="AQ1189" s="188"/>
      <c r="AR1189" s="188"/>
      <c r="AS1189" s="143"/>
      <c r="AT1189" s="143"/>
      <c r="AU1189" s="143"/>
      <c r="AV1189" s="143"/>
      <c r="AW1189" s="188"/>
      <c r="AX1189" s="278"/>
      <c r="AY1189" s="194"/>
      <c r="AZ1189" s="143"/>
      <c r="BA1189" s="143"/>
      <c r="BB1189" s="143"/>
      <c r="BC1189" s="143"/>
      <c r="BD1189" s="143"/>
      <c r="BE1189" s="194"/>
      <c r="BF1189" s="143"/>
      <c r="BG1189" s="143"/>
      <c r="BH1189" s="143"/>
      <c r="BI1189" s="111"/>
      <c r="BJ1189" s="143"/>
      <c r="BK1189" s="143"/>
      <c r="BL1189" s="143"/>
      <c r="BM1189" s="143"/>
      <c r="BN1189" s="143"/>
      <c r="BO1189" s="143"/>
      <c r="BP1189" s="143"/>
      <c r="BQ1189" s="143"/>
      <c r="BR1189" s="143"/>
      <c r="BS1189" s="143"/>
      <c r="BT1189" s="143"/>
      <c r="BU1189" s="135">
        <f>VLOOKUP(D1189,EXPLORACION!$A$2:$P$529,15,FALSE)</f>
        <v>4958987.9606999997</v>
      </c>
      <c r="BV1189" s="135">
        <f>VLOOKUP(D1189,EXPLORACION!$A$2:$P$529,16,FALSE)</f>
        <v>2168051.9167999998</v>
      </c>
    </row>
    <row r="1190" spans="1:74" hidden="1">
      <c r="A1190" s="130" t="str">
        <f t="shared" si="288"/>
        <v>PYA31P1E6M3</v>
      </c>
      <c r="B1190" s="130" t="str">
        <f t="shared" si="289"/>
        <v>PYA31P1E2</v>
      </c>
      <c r="C1190" s="130" t="str">
        <f t="shared" si="290"/>
        <v>PYA31P1M3</v>
      </c>
      <c r="D1190" s="130" t="str">
        <f t="shared" si="291"/>
        <v>PYA31P1</v>
      </c>
      <c r="E1190" s="130" t="str">
        <f t="shared" si="292"/>
        <v>PYA31</v>
      </c>
      <c r="F1190" s="109" t="s">
        <v>1368</v>
      </c>
      <c r="G1190" s="171">
        <v>31</v>
      </c>
      <c r="H1190" s="109">
        <v>1</v>
      </c>
      <c r="I1190" s="171" t="s">
        <v>8</v>
      </c>
      <c r="J1190" s="109">
        <v>6</v>
      </c>
      <c r="K1190" s="109">
        <f t="shared" si="293"/>
        <v>7</v>
      </c>
      <c r="M1190" s="137">
        <v>2.5</v>
      </c>
      <c r="N1190" s="133">
        <v>3.5</v>
      </c>
      <c r="O1190" s="137">
        <v>3</v>
      </c>
      <c r="Q1190" s="237">
        <v>24.9</v>
      </c>
      <c r="R1190" s="111"/>
      <c r="S1190" s="111"/>
      <c r="T1190" s="111"/>
      <c r="U1190" s="188"/>
      <c r="AP1190" s="194"/>
      <c r="AQ1190" s="188"/>
      <c r="AR1190" s="188"/>
      <c r="AS1190" s="143"/>
      <c r="AT1190" s="143"/>
      <c r="AU1190" s="143"/>
      <c r="AV1190" s="143"/>
      <c r="AW1190" s="188"/>
      <c r="AX1190" s="278"/>
      <c r="AY1190" s="194"/>
      <c r="AZ1190" s="143"/>
      <c r="BA1190" s="143"/>
      <c r="BB1190" s="143"/>
      <c r="BC1190" s="143"/>
      <c r="BD1190" s="143"/>
      <c r="BE1190" s="194"/>
      <c r="BF1190" s="143"/>
      <c r="BG1190" s="143"/>
      <c r="BH1190" s="143"/>
      <c r="BI1190" s="111"/>
      <c r="BJ1190" s="143"/>
      <c r="BK1190" s="143"/>
      <c r="BL1190" s="143"/>
      <c r="BM1190" s="143"/>
      <c r="BN1190" s="143"/>
      <c r="BO1190" s="143"/>
      <c r="BP1190" s="143"/>
      <c r="BQ1190" s="143"/>
      <c r="BR1190" s="143"/>
      <c r="BS1190" s="143"/>
      <c r="BT1190" s="143"/>
      <c r="BU1190" s="135">
        <f>VLOOKUP(D1190,EXPLORACION!$A$2:$P$529,15,FALSE)</f>
        <v>4958987.9606999997</v>
      </c>
      <c r="BV1190" s="135">
        <f>VLOOKUP(D1190,EXPLORACION!$A$2:$P$529,16,FALSE)</f>
        <v>2168051.9167999998</v>
      </c>
    </row>
    <row r="1191" spans="1:74" hidden="1">
      <c r="A1191" s="130" t="str">
        <f t="shared" si="288"/>
        <v>PYA31P1E6M4</v>
      </c>
      <c r="B1191" s="130" t="str">
        <f t="shared" si="289"/>
        <v>PYA31P1E2.5</v>
      </c>
      <c r="C1191" s="130" t="str">
        <f t="shared" si="290"/>
        <v>PYA31P1M4</v>
      </c>
      <c r="D1191" s="130" t="str">
        <f t="shared" si="291"/>
        <v>PYA31P1</v>
      </c>
      <c r="E1191" s="130" t="str">
        <f t="shared" si="292"/>
        <v>PYA31</v>
      </c>
      <c r="F1191" s="109" t="s">
        <v>1368</v>
      </c>
      <c r="G1191" s="171">
        <v>31</v>
      </c>
      <c r="H1191" s="109">
        <v>1</v>
      </c>
      <c r="I1191" s="171" t="s">
        <v>8</v>
      </c>
      <c r="J1191" s="109">
        <v>6</v>
      </c>
      <c r="K1191" s="109">
        <f t="shared" si="293"/>
        <v>8</v>
      </c>
      <c r="M1191" s="137">
        <v>3.5</v>
      </c>
      <c r="N1191" s="133">
        <v>4.5</v>
      </c>
      <c r="O1191" s="137">
        <v>4</v>
      </c>
      <c r="Q1191" s="237">
        <v>21.78</v>
      </c>
      <c r="R1191" s="111"/>
      <c r="S1191" s="111"/>
      <c r="T1191" s="111"/>
      <c r="U1191" s="188"/>
      <c r="AP1191" s="194"/>
      <c r="AQ1191" s="188"/>
      <c r="AR1191" s="188"/>
      <c r="AS1191" s="143"/>
      <c r="AT1191" s="143"/>
      <c r="AU1191" s="143"/>
      <c r="AV1191" s="143"/>
      <c r="AW1191" s="188"/>
      <c r="AX1191" s="278"/>
      <c r="AY1191" s="194"/>
      <c r="AZ1191" s="143"/>
      <c r="BA1191" s="143"/>
      <c r="BB1191" s="143"/>
      <c r="BC1191" s="143"/>
      <c r="BD1191" s="143"/>
      <c r="BE1191" s="194"/>
      <c r="BF1191" s="143"/>
      <c r="BG1191" s="143"/>
      <c r="BH1191" s="143"/>
      <c r="BI1191" s="111"/>
      <c r="BJ1191" s="143"/>
      <c r="BK1191" s="143"/>
      <c r="BL1191" s="143"/>
      <c r="BM1191" s="143"/>
      <c r="BN1191" s="143"/>
      <c r="BO1191" s="143"/>
      <c r="BP1191" s="143"/>
      <c r="BQ1191" s="143"/>
      <c r="BR1191" s="143"/>
      <c r="BS1191" s="143"/>
      <c r="BT1191" s="143"/>
      <c r="BU1191" s="135">
        <f>VLOOKUP(D1191,EXPLORACION!$A$2:$P$529,15,FALSE)</f>
        <v>4958987.9606999997</v>
      </c>
      <c r="BV1191" s="135">
        <f>VLOOKUP(D1191,EXPLORACION!$A$2:$P$529,16,FALSE)</f>
        <v>2168051.9167999998</v>
      </c>
    </row>
    <row r="1192" spans="1:74" hidden="1">
      <c r="A1192" s="130" t="str">
        <f t="shared" si="288"/>
        <v>PYA31P1E6M4.5</v>
      </c>
      <c r="B1192" s="130" t="str">
        <f t="shared" si="289"/>
        <v>PYA31P1E3.5</v>
      </c>
      <c r="C1192" s="130" t="str">
        <f t="shared" si="290"/>
        <v>PYA31P1M4.5</v>
      </c>
      <c r="D1192" s="130" t="str">
        <f t="shared" si="291"/>
        <v>PYA31P1</v>
      </c>
      <c r="E1192" s="130" t="str">
        <f t="shared" si="292"/>
        <v>PYA31</v>
      </c>
      <c r="F1192" s="109" t="s">
        <v>1368</v>
      </c>
      <c r="G1192" s="171">
        <v>31</v>
      </c>
      <c r="H1192" s="109">
        <v>1</v>
      </c>
      <c r="I1192" s="171" t="s">
        <v>8</v>
      </c>
      <c r="J1192" s="109">
        <v>6</v>
      </c>
      <c r="K1192" s="109">
        <f t="shared" si="293"/>
        <v>9</v>
      </c>
      <c r="M1192" s="137">
        <v>4</v>
      </c>
      <c r="N1192" s="133">
        <v>5</v>
      </c>
      <c r="O1192" s="137">
        <v>4.5</v>
      </c>
      <c r="Q1192" s="237">
        <v>22.57</v>
      </c>
      <c r="R1192" s="111"/>
      <c r="S1192" s="111"/>
      <c r="T1192" s="111"/>
      <c r="U1192" s="188"/>
      <c r="AP1192" s="194"/>
      <c r="AQ1192" s="188"/>
      <c r="AR1192" s="188"/>
      <c r="AS1192" s="143"/>
      <c r="AT1192" s="143"/>
      <c r="AU1192" s="143"/>
      <c r="AV1192" s="143"/>
      <c r="AW1192" s="188"/>
      <c r="AX1192" s="278"/>
      <c r="AY1192" s="194"/>
      <c r="AZ1192" s="143"/>
      <c r="BA1192" s="143"/>
      <c r="BB1192" s="143"/>
      <c r="BC1192" s="143"/>
      <c r="BD1192" s="143"/>
      <c r="BE1192" s="194"/>
      <c r="BF1192" s="143"/>
      <c r="BG1192" s="143"/>
      <c r="BH1192" s="143"/>
      <c r="BI1192" s="111"/>
      <c r="BJ1192" s="143"/>
      <c r="BK1192" s="143"/>
      <c r="BL1192" s="143"/>
      <c r="BM1192" s="143"/>
      <c r="BN1192" s="143"/>
      <c r="BO1192" s="143"/>
      <c r="BP1192" s="143"/>
      <c r="BQ1192" s="143"/>
      <c r="BR1192" s="143"/>
      <c r="BS1192" s="143"/>
      <c r="BT1192" s="143"/>
      <c r="BU1192" s="135">
        <f>VLOOKUP(D1192,EXPLORACION!$A$2:$P$529,15,FALSE)</f>
        <v>4958987.9606999997</v>
      </c>
      <c r="BV1192" s="135">
        <f>VLOOKUP(D1192,EXPLORACION!$A$2:$P$529,16,FALSE)</f>
        <v>2168051.9167999998</v>
      </c>
    </row>
    <row r="1193" spans="1:74" hidden="1">
      <c r="A1193" s="130" t="str">
        <f t="shared" si="288"/>
        <v>PYA31P1E6M5</v>
      </c>
      <c r="B1193" s="130" t="str">
        <f t="shared" si="289"/>
        <v>PYA31P1E4</v>
      </c>
      <c r="C1193" s="130" t="str">
        <f t="shared" si="290"/>
        <v>PYA31P1M5</v>
      </c>
      <c r="D1193" s="130" t="str">
        <f t="shared" si="291"/>
        <v>PYA31P1</v>
      </c>
      <c r="E1193" s="130" t="str">
        <f t="shared" si="292"/>
        <v>PYA31</v>
      </c>
      <c r="F1193" s="109" t="s">
        <v>1368</v>
      </c>
      <c r="G1193" s="171">
        <v>31</v>
      </c>
      <c r="H1193" s="109">
        <v>1</v>
      </c>
      <c r="I1193" s="171" t="s">
        <v>8</v>
      </c>
      <c r="J1193" s="109">
        <v>6</v>
      </c>
      <c r="K1193" s="109">
        <f t="shared" si="293"/>
        <v>10</v>
      </c>
      <c r="M1193" s="137">
        <v>4.5</v>
      </c>
      <c r="N1193" s="133">
        <v>5.5</v>
      </c>
      <c r="O1193" s="137">
        <v>5</v>
      </c>
      <c r="Q1193" s="237">
        <v>22.68</v>
      </c>
      <c r="R1193" s="111"/>
      <c r="S1193" s="111"/>
      <c r="T1193" s="111"/>
      <c r="U1193" s="188"/>
      <c r="AP1193" s="194"/>
      <c r="AQ1193" s="188"/>
      <c r="AR1193" s="188"/>
      <c r="AS1193" s="143"/>
      <c r="AT1193" s="143"/>
      <c r="AU1193" s="143"/>
      <c r="AV1193" s="143"/>
      <c r="AW1193" s="188"/>
      <c r="AX1193" s="278"/>
      <c r="AY1193" s="194"/>
      <c r="AZ1193" s="143"/>
      <c r="BA1193" s="143"/>
      <c r="BB1193" s="143"/>
      <c r="BC1193" s="143"/>
      <c r="BD1193" s="143"/>
      <c r="BE1193" s="194"/>
      <c r="BF1193" s="143"/>
      <c r="BG1193" s="143"/>
      <c r="BH1193" s="143"/>
      <c r="BI1193" s="111"/>
      <c r="BJ1193" s="143"/>
      <c r="BK1193" s="143"/>
      <c r="BL1193" s="143"/>
      <c r="BM1193" s="143"/>
      <c r="BN1193" s="143"/>
      <c r="BO1193" s="143"/>
      <c r="BP1193" s="143"/>
      <c r="BQ1193" s="143"/>
      <c r="BR1193" s="143"/>
      <c r="BS1193" s="143"/>
      <c r="BT1193" s="143"/>
      <c r="BU1193" s="135">
        <f>VLOOKUP(D1193,EXPLORACION!$A$2:$P$529,15,FALSE)</f>
        <v>4958987.9606999997</v>
      </c>
      <c r="BV1193" s="135">
        <f>VLOOKUP(D1193,EXPLORACION!$A$2:$P$529,16,FALSE)</f>
        <v>2168051.9167999998</v>
      </c>
    </row>
    <row r="1194" spans="1:74" hidden="1">
      <c r="A1194" s="130" t="str">
        <f t="shared" si="288"/>
        <v>PYA31P1E6M5.5</v>
      </c>
      <c r="B1194" s="130" t="str">
        <f t="shared" si="289"/>
        <v>PYA31P1E4.5</v>
      </c>
      <c r="C1194" s="130" t="str">
        <f t="shared" si="290"/>
        <v>PYA31P1M5.5</v>
      </c>
      <c r="D1194" s="130" t="str">
        <f t="shared" si="291"/>
        <v>PYA31P1</v>
      </c>
      <c r="E1194" s="130" t="str">
        <f t="shared" si="292"/>
        <v>PYA31</v>
      </c>
      <c r="F1194" s="109" t="s">
        <v>1368</v>
      </c>
      <c r="G1194" s="171">
        <v>31</v>
      </c>
      <c r="H1194" s="109">
        <v>1</v>
      </c>
      <c r="I1194" s="171" t="s">
        <v>8</v>
      </c>
      <c r="J1194" s="109">
        <v>6</v>
      </c>
      <c r="K1194" s="109">
        <f t="shared" si="293"/>
        <v>11</v>
      </c>
      <c r="M1194" s="137">
        <v>5</v>
      </c>
      <c r="N1194" s="133">
        <v>6</v>
      </c>
      <c r="O1194" s="137">
        <v>5.5</v>
      </c>
      <c r="Q1194" s="237">
        <v>22.82</v>
      </c>
      <c r="R1194" s="111"/>
      <c r="S1194" s="111"/>
      <c r="T1194" s="111"/>
      <c r="U1194" s="188"/>
      <c r="AP1194" s="194"/>
      <c r="AQ1194" s="188"/>
      <c r="AR1194" s="188"/>
      <c r="AS1194" s="143"/>
      <c r="AT1194" s="143"/>
      <c r="AU1194" s="143"/>
      <c r="AV1194" s="143"/>
      <c r="AW1194" s="188"/>
      <c r="AX1194" s="278"/>
      <c r="AY1194" s="194"/>
      <c r="AZ1194" s="143"/>
      <c r="BA1194" s="143"/>
      <c r="BB1194" s="143"/>
      <c r="BC1194" s="143"/>
      <c r="BD1194" s="143"/>
      <c r="BE1194" s="194"/>
      <c r="BF1194" s="143"/>
      <c r="BG1194" s="143"/>
      <c r="BH1194" s="143"/>
      <c r="BI1194" s="111"/>
      <c r="BJ1194" s="143"/>
      <c r="BK1194" s="143"/>
      <c r="BL1194" s="143"/>
      <c r="BM1194" s="143"/>
      <c r="BN1194" s="143"/>
      <c r="BO1194" s="143"/>
      <c r="BP1194" s="143"/>
      <c r="BQ1194" s="143"/>
      <c r="BR1194" s="143"/>
      <c r="BS1194" s="143"/>
      <c r="BT1194" s="143"/>
      <c r="BU1194" s="135">
        <f>VLOOKUP(D1194,EXPLORACION!$A$2:$P$529,15,FALSE)</f>
        <v>4958987.9606999997</v>
      </c>
      <c r="BV1194" s="135">
        <f>VLOOKUP(D1194,EXPLORACION!$A$2:$P$529,16,FALSE)</f>
        <v>2168051.9167999998</v>
      </c>
    </row>
    <row r="1195" spans="1:74" hidden="1">
      <c r="A1195" s="130" t="str">
        <f t="shared" si="288"/>
        <v>PYA31P1E6M6</v>
      </c>
      <c r="B1195" s="130" t="str">
        <f t="shared" si="289"/>
        <v>PYA31P1E5</v>
      </c>
      <c r="C1195" s="130" t="str">
        <f t="shared" si="290"/>
        <v>PYA31P1M6</v>
      </c>
      <c r="D1195" s="130" t="str">
        <f t="shared" si="291"/>
        <v>PYA31P1</v>
      </c>
      <c r="E1195" s="130" t="str">
        <f t="shared" si="292"/>
        <v>PYA31</v>
      </c>
      <c r="F1195" s="109" t="s">
        <v>1368</v>
      </c>
      <c r="G1195" s="171">
        <v>31</v>
      </c>
      <c r="H1195" s="109">
        <v>1</v>
      </c>
      <c r="I1195" s="171" t="s">
        <v>8</v>
      </c>
      <c r="J1195" s="109">
        <v>6</v>
      </c>
      <c r="K1195" s="109">
        <f t="shared" si="293"/>
        <v>12</v>
      </c>
      <c r="M1195" s="137">
        <v>5.5</v>
      </c>
      <c r="N1195" s="133">
        <v>6.5</v>
      </c>
      <c r="O1195" s="137">
        <v>6</v>
      </c>
      <c r="Q1195" s="237">
        <v>22.86</v>
      </c>
      <c r="R1195" s="111"/>
      <c r="S1195" s="111"/>
      <c r="T1195" s="111"/>
      <c r="U1195" s="188"/>
      <c r="AP1195" s="194"/>
      <c r="AQ1195" s="188"/>
      <c r="AR1195" s="188"/>
      <c r="AS1195" s="143"/>
      <c r="AT1195" s="143"/>
      <c r="AU1195" s="143"/>
      <c r="AV1195" s="143"/>
      <c r="AW1195" s="188"/>
      <c r="AX1195" s="278"/>
      <c r="AY1195" s="194"/>
      <c r="AZ1195" s="143"/>
      <c r="BA1195" s="143"/>
      <c r="BB1195" s="143"/>
      <c r="BC1195" s="143"/>
      <c r="BD1195" s="143"/>
      <c r="BE1195" s="194"/>
      <c r="BF1195" s="143"/>
      <c r="BG1195" s="143"/>
      <c r="BH1195" s="143"/>
      <c r="BI1195" s="111"/>
      <c r="BJ1195" s="143"/>
      <c r="BK1195" s="143"/>
      <c r="BL1195" s="143"/>
      <c r="BM1195" s="143"/>
      <c r="BN1195" s="143"/>
      <c r="BO1195" s="143"/>
      <c r="BP1195" s="143"/>
      <c r="BQ1195" s="143"/>
      <c r="BR1195" s="143"/>
      <c r="BS1195" s="143"/>
      <c r="BT1195" s="143"/>
      <c r="BU1195" s="135">
        <f>VLOOKUP(D1195,EXPLORACION!$A$2:$P$529,15,FALSE)</f>
        <v>4958987.9606999997</v>
      </c>
      <c r="BV1195" s="135">
        <f>VLOOKUP(D1195,EXPLORACION!$A$2:$P$529,16,FALSE)</f>
        <v>2168051.9167999998</v>
      </c>
    </row>
    <row r="1196" spans="1:74" hidden="1">
      <c r="A1196" s="130" t="str">
        <f t="shared" si="288"/>
        <v>PYA31P1E6M7</v>
      </c>
      <c r="B1196" s="130" t="str">
        <f t="shared" si="289"/>
        <v>PYA31P1E5.5</v>
      </c>
      <c r="C1196" s="130" t="str">
        <f t="shared" si="290"/>
        <v>PYA31P1M7</v>
      </c>
      <c r="D1196" s="130" t="str">
        <f t="shared" si="291"/>
        <v>PYA31P1</v>
      </c>
      <c r="E1196" s="130" t="str">
        <f t="shared" si="292"/>
        <v>PYA31</v>
      </c>
      <c r="F1196" s="109" t="s">
        <v>1368</v>
      </c>
      <c r="G1196" s="171">
        <v>31</v>
      </c>
      <c r="H1196" s="109">
        <v>1</v>
      </c>
      <c r="I1196" s="171" t="s">
        <v>8</v>
      </c>
      <c r="J1196" s="109">
        <v>6</v>
      </c>
      <c r="K1196" s="109">
        <f t="shared" si="293"/>
        <v>13</v>
      </c>
      <c r="M1196" s="137">
        <v>6.5</v>
      </c>
      <c r="N1196" s="133">
        <v>7.5</v>
      </c>
      <c r="O1196" s="137">
        <v>7</v>
      </c>
      <c r="Q1196" s="237">
        <v>22.31</v>
      </c>
      <c r="R1196" s="111"/>
      <c r="S1196" s="111"/>
      <c r="T1196" s="111"/>
      <c r="U1196" s="188"/>
      <c r="AP1196" s="194"/>
      <c r="AQ1196" s="188"/>
      <c r="AR1196" s="188"/>
      <c r="AS1196" s="143"/>
      <c r="AT1196" s="143"/>
      <c r="AU1196" s="143"/>
      <c r="AV1196" s="143"/>
      <c r="AW1196" s="188"/>
      <c r="AX1196" s="278"/>
      <c r="AY1196" s="194"/>
      <c r="AZ1196" s="143"/>
      <c r="BA1196" s="143"/>
      <c r="BB1196" s="143"/>
      <c r="BC1196" s="143"/>
      <c r="BD1196" s="143"/>
      <c r="BE1196" s="194"/>
      <c r="BF1196" s="143"/>
      <c r="BG1196" s="143"/>
      <c r="BH1196" s="143"/>
      <c r="BI1196" s="111"/>
      <c r="BJ1196" s="143"/>
      <c r="BK1196" s="143"/>
      <c r="BL1196" s="143"/>
      <c r="BM1196" s="143"/>
      <c r="BN1196" s="143"/>
      <c r="BO1196" s="143"/>
      <c r="BP1196" s="143"/>
      <c r="BQ1196" s="143"/>
      <c r="BR1196" s="143"/>
      <c r="BS1196" s="143"/>
      <c r="BT1196" s="143"/>
      <c r="BU1196" s="135">
        <f>VLOOKUP(D1196,EXPLORACION!$A$2:$P$529,15,FALSE)</f>
        <v>4958987.9606999997</v>
      </c>
      <c r="BV1196" s="135">
        <f>VLOOKUP(D1196,EXPLORACION!$A$2:$P$529,16,FALSE)</f>
        <v>2168051.9167999998</v>
      </c>
    </row>
    <row r="1197" spans="1:74" hidden="1">
      <c r="A1197" s="130" t="str">
        <f t="shared" si="288"/>
        <v>PYA31P1E6M8</v>
      </c>
      <c r="B1197" s="130" t="str">
        <f t="shared" si="289"/>
        <v>PYA31P1E6.5</v>
      </c>
      <c r="C1197" s="130" t="str">
        <f t="shared" si="290"/>
        <v>PYA31P1M8</v>
      </c>
      <c r="D1197" s="130" t="str">
        <f t="shared" si="291"/>
        <v>PYA31P1</v>
      </c>
      <c r="E1197" s="130" t="str">
        <f t="shared" si="292"/>
        <v>PYA31</v>
      </c>
      <c r="F1197" s="109" t="s">
        <v>1368</v>
      </c>
      <c r="G1197" s="171">
        <v>31</v>
      </c>
      <c r="H1197" s="109">
        <v>1</v>
      </c>
      <c r="I1197" s="171" t="s">
        <v>8</v>
      </c>
      <c r="J1197" s="109">
        <v>6</v>
      </c>
      <c r="K1197" s="109">
        <f t="shared" si="293"/>
        <v>14</v>
      </c>
      <c r="M1197" s="137">
        <v>7.5</v>
      </c>
      <c r="N1197" s="133">
        <v>8.5</v>
      </c>
      <c r="O1197" s="137">
        <v>8</v>
      </c>
      <c r="Q1197" s="237">
        <v>22.68</v>
      </c>
      <c r="R1197" s="111"/>
      <c r="S1197" s="111"/>
      <c r="T1197" s="111"/>
      <c r="U1197" s="188"/>
      <c r="AP1197" s="194"/>
      <c r="AQ1197" s="188"/>
      <c r="AR1197" s="188"/>
      <c r="AS1197" s="143"/>
      <c r="AT1197" s="143"/>
      <c r="AU1197" s="143"/>
      <c r="AV1197" s="143"/>
      <c r="AW1197" s="188"/>
      <c r="AX1197" s="278"/>
      <c r="AY1197" s="194"/>
      <c r="AZ1197" s="143"/>
      <c r="BA1197" s="143"/>
      <c r="BB1197" s="143"/>
      <c r="BC1197" s="143"/>
      <c r="BD1197" s="143"/>
      <c r="BE1197" s="194"/>
      <c r="BF1197" s="143"/>
      <c r="BG1197" s="143"/>
      <c r="BH1197" s="143"/>
      <c r="BI1197" s="111"/>
      <c r="BJ1197" s="143"/>
      <c r="BK1197" s="143"/>
      <c r="BL1197" s="143"/>
      <c r="BM1197" s="143"/>
      <c r="BN1197" s="143"/>
      <c r="BO1197" s="143"/>
      <c r="BP1197" s="143"/>
      <c r="BQ1197" s="143"/>
      <c r="BR1197" s="143"/>
      <c r="BS1197" s="143"/>
      <c r="BT1197" s="143"/>
      <c r="BU1197" s="135">
        <f>VLOOKUP(D1197,EXPLORACION!$A$2:$P$529,15,FALSE)</f>
        <v>4958987.9606999997</v>
      </c>
      <c r="BV1197" s="135">
        <f>VLOOKUP(D1197,EXPLORACION!$A$2:$P$529,16,FALSE)</f>
        <v>2168051.9167999998</v>
      </c>
    </row>
    <row r="1198" spans="1:74" hidden="1">
      <c r="A1198" s="130" t="str">
        <f t="shared" si="288"/>
        <v>PYA31P1E6M9</v>
      </c>
      <c r="B1198" s="130" t="str">
        <f t="shared" si="289"/>
        <v>PYA31P1E7.5</v>
      </c>
      <c r="C1198" s="130" t="str">
        <f t="shared" si="290"/>
        <v>PYA31P1M9</v>
      </c>
      <c r="D1198" s="130" t="str">
        <f t="shared" si="291"/>
        <v>PYA31P1</v>
      </c>
      <c r="E1198" s="130" t="str">
        <f t="shared" si="292"/>
        <v>PYA31</v>
      </c>
      <c r="F1198" s="109" t="s">
        <v>1368</v>
      </c>
      <c r="G1198" s="171">
        <v>31</v>
      </c>
      <c r="H1198" s="109">
        <v>1</v>
      </c>
      <c r="I1198" s="171" t="s">
        <v>8</v>
      </c>
      <c r="J1198" s="109">
        <v>6</v>
      </c>
      <c r="K1198" s="109">
        <f t="shared" si="293"/>
        <v>15</v>
      </c>
      <c r="M1198" s="137">
        <v>8.5</v>
      </c>
      <c r="N1198" s="133">
        <v>9.5</v>
      </c>
      <c r="O1198" s="137">
        <v>9</v>
      </c>
      <c r="Q1198" s="237">
        <v>23.09</v>
      </c>
      <c r="R1198" s="111"/>
      <c r="S1198" s="111"/>
      <c r="T1198" s="111"/>
      <c r="U1198" s="188"/>
      <c r="AP1198" s="194"/>
      <c r="AQ1198" s="188"/>
      <c r="AR1198" s="188"/>
      <c r="AS1198" s="143"/>
      <c r="AT1198" s="143"/>
      <c r="AU1198" s="143"/>
      <c r="AV1198" s="143"/>
      <c r="AW1198" s="188"/>
      <c r="AX1198" s="278"/>
      <c r="AY1198" s="194"/>
      <c r="AZ1198" s="143"/>
      <c r="BA1198" s="143"/>
      <c r="BB1198" s="143"/>
      <c r="BC1198" s="143"/>
      <c r="BD1198" s="143"/>
      <c r="BE1198" s="194"/>
      <c r="BF1198" s="143"/>
      <c r="BG1198" s="143"/>
      <c r="BH1198" s="143"/>
      <c r="BI1198" s="111"/>
      <c r="BJ1198" s="143"/>
      <c r="BK1198" s="143"/>
      <c r="BL1198" s="143"/>
      <c r="BM1198" s="143"/>
      <c r="BN1198" s="143"/>
      <c r="BO1198" s="143"/>
      <c r="BP1198" s="143"/>
      <c r="BQ1198" s="143"/>
      <c r="BR1198" s="143"/>
      <c r="BS1198" s="143"/>
      <c r="BT1198" s="143"/>
      <c r="BU1198" s="135">
        <f>VLOOKUP(D1198,EXPLORACION!$A$2:$P$529,15,FALSE)</f>
        <v>4958987.9606999997</v>
      </c>
      <c r="BV1198" s="135">
        <f>VLOOKUP(D1198,EXPLORACION!$A$2:$P$529,16,FALSE)</f>
        <v>2168051.9167999998</v>
      </c>
    </row>
    <row r="1199" spans="1:74" hidden="1">
      <c r="A1199" s="130" t="str">
        <f t="shared" si="288"/>
        <v>PYA31P1E6M10</v>
      </c>
      <c r="B1199" s="130" t="str">
        <f t="shared" si="289"/>
        <v>PYA31P1E8.5</v>
      </c>
      <c r="C1199" s="130" t="str">
        <f t="shared" si="290"/>
        <v>PYA31P1M10</v>
      </c>
      <c r="D1199" s="130" t="str">
        <f t="shared" si="291"/>
        <v>PYA31P1</v>
      </c>
      <c r="E1199" s="130" t="str">
        <f t="shared" si="292"/>
        <v>PYA31</v>
      </c>
      <c r="F1199" s="109" t="s">
        <v>1368</v>
      </c>
      <c r="G1199" s="171">
        <v>31</v>
      </c>
      <c r="H1199" s="109">
        <v>1</v>
      </c>
      <c r="I1199" s="171" t="s">
        <v>8</v>
      </c>
      <c r="J1199" s="109">
        <v>6</v>
      </c>
      <c r="K1199" s="109">
        <f t="shared" si="293"/>
        <v>16</v>
      </c>
      <c r="M1199" s="137">
        <v>9.5</v>
      </c>
      <c r="N1199" s="133">
        <v>10.5</v>
      </c>
      <c r="O1199" s="137">
        <v>10</v>
      </c>
      <c r="Q1199" s="237">
        <v>23.2</v>
      </c>
      <c r="R1199" s="111"/>
      <c r="S1199" s="111"/>
      <c r="T1199" s="111"/>
      <c r="U1199" s="188"/>
      <c r="AP1199" s="194"/>
      <c r="AQ1199" s="188"/>
      <c r="AR1199" s="188"/>
      <c r="AS1199" s="143"/>
      <c r="AT1199" s="143"/>
      <c r="AU1199" s="143"/>
      <c r="AV1199" s="143"/>
      <c r="AW1199" s="188"/>
      <c r="AX1199" s="278"/>
      <c r="AY1199" s="194"/>
      <c r="AZ1199" s="143"/>
      <c r="BA1199" s="143"/>
      <c r="BB1199" s="143"/>
      <c r="BC1199" s="143"/>
      <c r="BD1199" s="143"/>
      <c r="BE1199" s="194"/>
      <c r="BF1199" s="143"/>
      <c r="BG1199" s="143"/>
      <c r="BH1199" s="143"/>
      <c r="BI1199" s="111"/>
      <c r="BJ1199" s="143"/>
      <c r="BK1199" s="143"/>
      <c r="BL1199" s="143"/>
      <c r="BM1199" s="143"/>
      <c r="BN1199" s="143"/>
      <c r="BO1199" s="143"/>
      <c r="BP1199" s="143"/>
      <c r="BQ1199" s="143"/>
      <c r="BR1199" s="143"/>
      <c r="BS1199" s="143"/>
      <c r="BT1199" s="143"/>
      <c r="BU1199" s="135">
        <f>VLOOKUP(D1199,EXPLORACION!$A$2:$P$529,15,FALSE)</f>
        <v>4958987.9606999997</v>
      </c>
      <c r="BV1199" s="135">
        <f>VLOOKUP(D1199,EXPLORACION!$A$2:$P$529,16,FALSE)</f>
        <v>2168051.9167999998</v>
      </c>
    </row>
    <row r="1200" spans="1:74" hidden="1">
      <c r="A1200" s="130" t="str">
        <f t="shared" si="288"/>
        <v>PYA31P1E6M11</v>
      </c>
      <c r="B1200" s="130" t="str">
        <f t="shared" si="289"/>
        <v>PYA31P1E9.5</v>
      </c>
      <c r="C1200" s="130" t="str">
        <f t="shared" si="290"/>
        <v>PYA31P1M11</v>
      </c>
      <c r="D1200" s="130" t="str">
        <f t="shared" si="291"/>
        <v>PYA31P1</v>
      </c>
      <c r="E1200" s="130" t="str">
        <f t="shared" si="292"/>
        <v>PYA31</v>
      </c>
      <c r="F1200" s="109" t="s">
        <v>1368</v>
      </c>
      <c r="G1200" s="171">
        <v>31</v>
      </c>
      <c r="H1200" s="109">
        <v>1</v>
      </c>
      <c r="I1200" s="171" t="s">
        <v>8</v>
      </c>
      <c r="J1200" s="109">
        <v>6</v>
      </c>
      <c r="K1200" s="109">
        <f t="shared" si="293"/>
        <v>17</v>
      </c>
      <c r="M1200" s="137">
        <v>10.5</v>
      </c>
      <c r="N1200" s="133">
        <v>11.5</v>
      </c>
      <c r="O1200" s="137">
        <v>11</v>
      </c>
      <c r="Q1200" s="237">
        <v>23.44</v>
      </c>
      <c r="R1200" s="111"/>
      <c r="S1200" s="111"/>
      <c r="T1200" s="111"/>
      <c r="U1200" s="188"/>
      <c r="AP1200" s="194"/>
      <c r="AQ1200" s="188"/>
      <c r="AR1200" s="188"/>
      <c r="AS1200" s="143"/>
      <c r="AT1200" s="143"/>
      <c r="AU1200" s="143"/>
      <c r="AV1200" s="143"/>
      <c r="AW1200" s="188"/>
      <c r="AX1200" s="278"/>
      <c r="AY1200" s="194"/>
      <c r="AZ1200" s="143"/>
      <c r="BA1200" s="143"/>
      <c r="BB1200" s="143"/>
      <c r="BC1200" s="143"/>
      <c r="BD1200" s="143"/>
      <c r="BE1200" s="194"/>
      <c r="BF1200" s="143"/>
      <c r="BG1200" s="143"/>
      <c r="BH1200" s="143"/>
      <c r="BI1200" s="111"/>
      <c r="BJ1200" s="143"/>
      <c r="BK1200" s="143"/>
      <c r="BL1200" s="143"/>
      <c r="BM1200" s="143"/>
      <c r="BN1200" s="143"/>
      <c r="BO1200" s="143"/>
      <c r="BP1200" s="143"/>
      <c r="BQ1200" s="143"/>
      <c r="BR1200" s="143"/>
      <c r="BS1200" s="143"/>
      <c r="BT1200" s="143"/>
      <c r="BU1200" s="135">
        <f>VLOOKUP(D1200,EXPLORACION!$A$2:$P$529,15,FALSE)</f>
        <v>4958987.9606999997</v>
      </c>
      <c r="BV1200" s="135">
        <f>VLOOKUP(D1200,EXPLORACION!$A$2:$P$529,16,FALSE)</f>
        <v>2168051.9167999998</v>
      </c>
    </row>
    <row r="1201" spans="1:74" hidden="1">
      <c r="A1201" s="130" t="str">
        <f t="shared" si="288"/>
        <v>PYA31P1E6M12</v>
      </c>
      <c r="B1201" s="130" t="str">
        <f t="shared" si="289"/>
        <v>PYA31P1E10.5</v>
      </c>
      <c r="C1201" s="130" t="str">
        <f t="shared" si="290"/>
        <v>PYA31P1M12</v>
      </c>
      <c r="D1201" s="130" t="str">
        <f t="shared" si="291"/>
        <v>PYA31P1</v>
      </c>
      <c r="E1201" s="130" t="str">
        <f t="shared" si="292"/>
        <v>PYA31</v>
      </c>
      <c r="F1201" s="109" t="s">
        <v>1368</v>
      </c>
      <c r="G1201" s="171">
        <v>31</v>
      </c>
      <c r="H1201" s="109">
        <v>1</v>
      </c>
      <c r="I1201" s="171" t="s">
        <v>8</v>
      </c>
      <c r="J1201" s="109">
        <v>6</v>
      </c>
      <c r="K1201" s="109">
        <f t="shared" si="293"/>
        <v>18</v>
      </c>
      <c r="M1201" s="137">
        <v>11.5</v>
      </c>
      <c r="N1201" s="133">
        <v>12.5</v>
      </c>
      <c r="O1201" s="137">
        <v>12</v>
      </c>
      <c r="Q1201" s="237">
        <v>23.52</v>
      </c>
      <c r="R1201" s="111"/>
      <c r="S1201" s="111"/>
      <c r="T1201" s="111"/>
      <c r="U1201" s="188"/>
      <c r="AP1201" s="194"/>
      <c r="AQ1201" s="188"/>
      <c r="AR1201" s="188"/>
      <c r="AS1201" s="143"/>
      <c r="AT1201" s="143"/>
      <c r="AU1201" s="143"/>
      <c r="AV1201" s="143"/>
      <c r="AW1201" s="188"/>
      <c r="AX1201" s="278"/>
      <c r="AY1201" s="194"/>
      <c r="AZ1201" s="143"/>
      <c r="BA1201" s="143"/>
      <c r="BB1201" s="143"/>
      <c r="BC1201" s="143"/>
      <c r="BD1201" s="143"/>
      <c r="BE1201" s="194"/>
      <c r="BF1201" s="143"/>
      <c r="BG1201" s="143"/>
      <c r="BH1201" s="143"/>
      <c r="BI1201" s="111"/>
      <c r="BJ1201" s="143"/>
      <c r="BK1201" s="143"/>
      <c r="BL1201" s="143"/>
      <c r="BM1201" s="143"/>
      <c r="BN1201" s="143"/>
      <c r="BO1201" s="143"/>
      <c r="BP1201" s="143"/>
      <c r="BQ1201" s="143"/>
      <c r="BR1201" s="143"/>
      <c r="BS1201" s="143"/>
      <c r="BT1201" s="143"/>
      <c r="BU1201" s="135">
        <f>VLOOKUP(D1201,EXPLORACION!$A$2:$P$529,15,FALSE)</f>
        <v>4958987.9606999997</v>
      </c>
      <c r="BV1201" s="135">
        <f>VLOOKUP(D1201,EXPLORACION!$A$2:$P$529,16,FALSE)</f>
        <v>2168051.9167999998</v>
      </c>
    </row>
    <row r="1202" spans="1:74" hidden="1">
      <c r="A1202" s="130" t="str">
        <f t="shared" si="288"/>
        <v>PYA31P1E6M13</v>
      </c>
      <c r="B1202" s="130" t="str">
        <f t="shared" si="289"/>
        <v>PYA31P1E11.5</v>
      </c>
      <c r="C1202" s="130" t="str">
        <f t="shared" si="290"/>
        <v>PYA31P1M13</v>
      </c>
      <c r="D1202" s="130" t="str">
        <f t="shared" si="291"/>
        <v>PYA31P1</v>
      </c>
      <c r="E1202" s="130" t="str">
        <f t="shared" si="292"/>
        <v>PYA31</v>
      </c>
      <c r="F1202" s="109" t="s">
        <v>1368</v>
      </c>
      <c r="G1202" s="171">
        <v>31</v>
      </c>
      <c r="H1202" s="109">
        <v>1</v>
      </c>
      <c r="I1202" s="171" t="s">
        <v>8</v>
      </c>
      <c r="J1202" s="109">
        <v>6</v>
      </c>
      <c r="K1202" s="109">
        <f t="shared" si="293"/>
        <v>19</v>
      </c>
      <c r="M1202" s="137">
        <v>12.5</v>
      </c>
      <c r="N1202" s="133">
        <v>13.5</v>
      </c>
      <c r="O1202" s="137">
        <v>13</v>
      </c>
      <c r="Q1202" s="237">
        <v>23.32</v>
      </c>
      <c r="R1202" s="111"/>
      <c r="S1202" s="111"/>
      <c r="T1202" s="111"/>
      <c r="U1202" s="188"/>
      <c r="AP1202" s="194"/>
      <c r="AQ1202" s="188"/>
      <c r="AR1202" s="188"/>
      <c r="AS1202" s="143"/>
      <c r="AT1202" s="143"/>
      <c r="AU1202" s="143"/>
      <c r="AV1202" s="143"/>
      <c r="AW1202" s="188"/>
      <c r="AX1202" s="278"/>
      <c r="AY1202" s="194"/>
      <c r="AZ1202" s="143"/>
      <c r="BA1202" s="143"/>
      <c r="BB1202" s="143"/>
      <c r="BC1202" s="143"/>
      <c r="BD1202" s="143"/>
      <c r="BE1202" s="194"/>
      <c r="BF1202" s="143"/>
      <c r="BG1202" s="143"/>
      <c r="BH1202" s="143"/>
      <c r="BI1202" s="111"/>
      <c r="BJ1202" s="143"/>
      <c r="BK1202" s="143"/>
      <c r="BL1202" s="143"/>
      <c r="BM1202" s="143"/>
      <c r="BN1202" s="143"/>
      <c r="BO1202" s="143"/>
      <c r="BP1202" s="143"/>
      <c r="BQ1202" s="143"/>
      <c r="BR1202" s="143"/>
      <c r="BS1202" s="143"/>
      <c r="BT1202" s="143"/>
      <c r="BU1202" s="135">
        <f>VLOOKUP(D1202,EXPLORACION!$A$2:$P$529,15,FALSE)</f>
        <v>4958987.9606999997</v>
      </c>
      <c r="BV1202" s="135">
        <f>VLOOKUP(D1202,EXPLORACION!$A$2:$P$529,16,FALSE)</f>
        <v>2168051.9167999998</v>
      </c>
    </row>
    <row r="1203" spans="1:74" hidden="1">
      <c r="A1203" s="130" t="str">
        <f t="shared" si="288"/>
        <v>PYA31P1E6M14</v>
      </c>
      <c r="B1203" s="130" t="str">
        <f t="shared" si="289"/>
        <v>PYA31P1E12.5</v>
      </c>
      <c r="C1203" s="130" t="str">
        <f t="shared" si="290"/>
        <v>PYA31P1M14</v>
      </c>
      <c r="D1203" s="130" t="str">
        <f t="shared" si="291"/>
        <v>PYA31P1</v>
      </c>
      <c r="E1203" s="130" t="str">
        <f t="shared" si="292"/>
        <v>PYA31</v>
      </c>
      <c r="F1203" s="109" t="s">
        <v>1368</v>
      </c>
      <c r="G1203" s="171">
        <v>31</v>
      </c>
      <c r="H1203" s="109">
        <v>1</v>
      </c>
      <c r="I1203" s="171" t="s">
        <v>8</v>
      </c>
      <c r="J1203" s="109">
        <v>6</v>
      </c>
      <c r="K1203" s="109">
        <f t="shared" si="293"/>
        <v>20</v>
      </c>
      <c r="M1203" s="137">
        <v>13.5</v>
      </c>
      <c r="N1203" s="133">
        <v>14.5</v>
      </c>
      <c r="O1203" s="137">
        <v>14</v>
      </c>
      <c r="Q1203" s="237">
        <v>23.4</v>
      </c>
      <c r="R1203" s="111"/>
      <c r="S1203" s="111"/>
      <c r="T1203" s="111"/>
      <c r="U1203" s="188"/>
      <c r="AP1203" s="194"/>
      <c r="AQ1203" s="188"/>
      <c r="AR1203" s="188"/>
      <c r="AS1203" s="143"/>
      <c r="AT1203" s="143"/>
      <c r="AU1203" s="143"/>
      <c r="AV1203" s="143"/>
      <c r="AW1203" s="188"/>
      <c r="AX1203" s="278"/>
      <c r="AY1203" s="194"/>
      <c r="AZ1203" s="143"/>
      <c r="BA1203" s="143"/>
      <c r="BB1203" s="143"/>
      <c r="BC1203" s="143"/>
      <c r="BD1203" s="143"/>
      <c r="BE1203" s="194"/>
      <c r="BF1203" s="143"/>
      <c r="BG1203" s="143"/>
      <c r="BH1203" s="143"/>
      <c r="BI1203" s="111"/>
      <c r="BJ1203" s="143"/>
      <c r="BK1203" s="143"/>
      <c r="BL1203" s="143"/>
      <c r="BM1203" s="143"/>
      <c r="BN1203" s="143"/>
      <c r="BO1203" s="143"/>
      <c r="BP1203" s="143"/>
      <c r="BQ1203" s="143"/>
      <c r="BR1203" s="143"/>
      <c r="BS1203" s="143"/>
      <c r="BT1203" s="143"/>
      <c r="BU1203" s="135">
        <f>VLOOKUP(D1203,EXPLORACION!$A$2:$P$529,15,FALSE)</f>
        <v>4958987.9606999997</v>
      </c>
      <c r="BV1203" s="135">
        <f>VLOOKUP(D1203,EXPLORACION!$A$2:$P$529,16,FALSE)</f>
        <v>2168051.9167999998</v>
      </c>
    </row>
    <row r="1204" spans="1:74" hidden="1">
      <c r="A1204" s="130" t="str">
        <f t="shared" si="288"/>
        <v>PYA31P1E6M15</v>
      </c>
      <c r="B1204" s="130" t="str">
        <f t="shared" si="289"/>
        <v>PYA31P1E13.5</v>
      </c>
      <c r="C1204" s="130" t="str">
        <f t="shared" si="290"/>
        <v>PYA31P1M15</v>
      </c>
      <c r="D1204" s="130" t="str">
        <f t="shared" si="291"/>
        <v>PYA31P1</v>
      </c>
      <c r="E1204" s="130" t="str">
        <f t="shared" si="292"/>
        <v>PYA31</v>
      </c>
      <c r="F1204" s="109" t="s">
        <v>1368</v>
      </c>
      <c r="G1204" s="171">
        <v>31</v>
      </c>
      <c r="H1204" s="109">
        <v>1</v>
      </c>
      <c r="I1204" s="171" t="s">
        <v>8</v>
      </c>
      <c r="J1204" s="109">
        <v>6</v>
      </c>
      <c r="K1204" s="109">
        <f t="shared" si="293"/>
        <v>21</v>
      </c>
      <c r="M1204" s="137">
        <v>14.5</v>
      </c>
      <c r="N1204" s="133">
        <v>15.5</v>
      </c>
      <c r="O1204" s="137">
        <v>15</v>
      </c>
      <c r="Q1204" s="237">
        <v>24.06</v>
      </c>
      <c r="R1204" s="111"/>
      <c r="S1204" s="111"/>
      <c r="T1204" s="111"/>
      <c r="U1204" s="188"/>
      <c r="AP1204" s="194"/>
      <c r="AQ1204" s="188"/>
      <c r="AR1204" s="188"/>
      <c r="AS1204" s="143"/>
      <c r="AT1204" s="143"/>
      <c r="AU1204" s="143"/>
      <c r="AV1204" s="143"/>
      <c r="AW1204" s="188"/>
      <c r="AX1204" s="278"/>
      <c r="AY1204" s="194"/>
      <c r="AZ1204" s="143"/>
      <c r="BA1204" s="143"/>
      <c r="BB1204" s="143"/>
      <c r="BC1204" s="143"/>
      <c r="BD1204" s="143"/>
      <c r="BE1204" s="194"/>
      <c r="BF1204" s="143"/>
      <c r="BG1204" s="143"/>
      <c r="BH1204" s="143"/>
      <c r="BI1204" s="111"/>
      <c r="BJ1204" s="143"/>
      <c r="BK1204" s="143"/>
      <c r="BL1204" s="143"/>
      <c r="BM1204" s="143"/>
      <c r="BN1204" s="143"/>
      <c r="BO1204" s="143"/>
      <c r="BP1204" s="143"/>
      <c r="BQ1204" s="143"/>
      <c r="BR1204" s="143"/>
      <c r="BS1204" s="143"/>
      <c r="BT1204" s="143"/>
      <c r="BU1204" s="135">
        <f>VLOOKUP(D1204,EXPLORACION!$A$2:$P$529,15,FALSE)</f>
        <v>4958987.9606999997</v>
      </c>
      <c r="BV1204" s="135">
        <f>VLOOKUP(D1204,EXPLORACION!$A$2:$P$529,16,FALSE)</f>
        <v>2168051.9167999998</v>
      </c>
    </row>
    <row r="1205" spans="1:74" hidden="1">
      <c r="A1205" s="130" t="str">
        <f t="shared" si="288"/>
        <v>PYA31P2E6M0.5</v>
      </c>
      <c r="B1205" s="130" t="str">
        <f t="shared" si="289"/>
        <v>PYA31P2E14.5</v>
      </c>
      <c r="C1205" s="130" t="str">
        <f t="shared" si="290"/>
        <v>PYA31P2M0.5</v>
      </c>
      <c r="D1205" s="130" t="str">
        <f t="shared" si="291"/>
        <v>PYA31P2</v>
      </c>
      <c r="E1205" s="130" t="str">
        <f t="shared" si="292"/>
        <v>PYA31</v>
      </c>
      <c r="F1205" s="109" t="s">
        <v>1368</v>
      </c>
      <c r="G1205" s="171">
        <v>31</v>
      </c>
      <c r="H1205" s="109">
        <v>2</v>
      </c>
      <c r="I1205" s="171" t="s">
        <v>8</v>
      </c>
      <c r="J1205" s="109">
        <v>6</v>
      </c>
      <c r="K1205" s="109">
        <v>1</v>
      </c>
      <c r="M1205" s="137">
        <v>0</v>
      </c>
      <c r="N1205" s="133">
        <v>1</v>
      </c>
      <c r="O1205" s="137">
        <v>0.5</v>
      </c>
      <c r="Q1205" s="237">
        <v>16.93</v>
      </c>
      <c r="R1205" s="111"/>
      <c r="S1205" s="111"/>
      <c r="T1205" s="111"/>
      <c r="U1205" s="188"/>
      <c r="AP1205" s="194"/>
      <c r="AQ1205" s="188"/>
      <c r="AR1205" s="188"/>
      <c r="AS1205" s="143"/>
      <c r="AT1205" s="143"/>
      <c r="AU1205" s="143"/>
      <c r="AV1205" s="143"/>
      <c r="AW1205" s="188"/>
      <c r="AX1205" s="278"/>
      <c r="AY1205" s="194"/>
      <c r="AZ1205" s="143"/>
      <c r="BA1205" s="143"/>
      <c r="BB1205" s="143"/>
      <c r="BC1205" s="143"/>
      <c r="BD1205" s="143"/>
      <c r="BE1205" s="194"/>
      <c r="BF1205" s="143"/>
      <c r="BG1205" s="143"/>
      <c r="BH1205" s="143"/>
      <c r="BI1205" s="111"/>
      <c r="BJ1205" s="143"/>
      <c r="BK1205" s="143"/>
      <c r="BL1205" s="143"/>
      <c r="BM1205" s="143"/>
      <c r="BN1205" s="143"/>
      <c r="BO1205" s="143"/>
      <c r="BP1205" s="143"/>
      <c r="BQ1205" s="143"/>
      <c r="BR1205" s="143"/>
      <c r="BS1205" s="143"/>
      <c r="BT1205" s="143"/>
      <c r="BU1205" s="135">
        <f>VLOOKUP(D1205,EXPLORACION!$A$2:$P$529,15,FALSE)</f>
        <v>4958987.9606999997</v>
      </c>
      <c r="BV1205" s="135">
        <f>VLOOKUP(D1205,EXPLORACION!$A$2:$P$529,16,FALSE)</f>
        <v>2168051.9167999998</v>
      </c>
    </row>
    <row r="1206" spans="1:74" hidden="1">
      <c r="A1206" s="130" t="str">
        <f t="shared" si="288"/>
        <v>PYA31P2E6M0.8</v>
      </c>
      <c r="B1206" s="130" t="str">
        <f t="shared" si="289"/>
        <v>PYA31P2E0</v>
      </c>
      <c r="C1206" s="130" t="str">
        <f t="shared" si="290"/>
        <v>PYA31P2M0.8</v>
      </c>
      <c r="D1206" s="130" t="str">
        <f t="shared" si="291"/>
        <v>PYA31P2</v>
      </c>
      <c r="E1206" s="130" t="str">
        <f t="shared" si="292"/>
        <v>PYA31</v>
      </c>
      <c r="F1206" s="109" t="s">
        <v>1368</v>
      </c>
      <c r="G1206" s="171">
        <v>31</v>
      </c>
      <c r="H1206" s="109">
        <v>2</v>
      </c>
      <c r="I1206" s="171" t="s">
        <v>8</v>
      </c>
      <c r="J1206" s="109">
        <v>6</v>
      </c>
      <c r="K1206" s="109">
        <f t="shared" si="293"/>
        <v>2</v>
      </c>
      <c r="M1206" s="137">
        <v>0.30000000000000004</v>
      </c>
      <c r="N1206" s="133">
        <v>1.3</v>
      </c>
      <c r="O1206" s="137">
        <v>0.8</v>
      </c>
      <c r="Q1206" s="237">
        <v>15.47</v>
      </c>
      <c r="R1206" s="111"/>
      <c r="S1206" s="111"/>
      <c r="T1206" s="111"/>
      <c r="U1206" s="188"/>
      <c r="AP1206" s="194"/>
      <c r="AQ1206" s="188"/>
      <c r="AR1206" s="188"/>
      <c r="AS1206" s="143"/>
      <c r="AT1206" s="143"/>
      <c r="AU1206" s="143"/>
      <c r="AV1206" s="143"/>
      <c r="AW1206" s="188"/>
      <c r="AX1206" s="278"/>
      <c r="AY1206" s="194"/>
      <c r="AZ1206" s="143"/>
      <c r="BA1206" s="143"/>
      <c r="BB1206" s="143"/>
      <c r="BC1206" s="143"/>
      <c r="BD1206" s="143"/>
      <c r="BE1206" s="194"/>
      <c r="BF1206" s="143"/>
      <c r="BG1206" s="143"/>
      <c r="BH1206" s="143"/>
      <c r="BI1206" s="111"/>
      <c r="BJ1206" s="143"/>
      <c r="BK1206" s="143"/>
      <c r="BL1206" s="143"/>
      <c r="BM1206" s="143"/>
      <c r="BN1206" s="143"/>
      <c r="BO1206" s="143"/>
      <c r="BP1206" s="143"/>
      <c r="BQ1206" s="143"/>
      <c r="BR1206" s="143"/>
      <c r="BS1206" s="143"/>
      <c r="BT1206" s="143"/>
      <c r="BU1206" s="135">
        <f>VLOOKUP(D1206,EXPLORACION!$A$2:$P$529,15,FALSE)</f>
        <v>4958987.9606999997</v>
      </c>
      <c r="BV1206" s="135">
        <f>VLOOKUP(D1206,EXPLORACION!$A$2:$P$529,16,FALSE)</f>
        <v>2168051.9167999998</v>
      </c>
    </row>
    <row r="1207" spans="1:74" hidden="1">
      <c r="A1207" s="130" t="str">
        <f t="shared" si="288"/>
        <v>PYA31P2E6M1</v>
      </c>
      <c r="B1207" s="130" t="str">
        <f t="shared" si="289"/>
        <v>PYA31P2E0.3</v>
      </c>
      <c r="C1207" s="130" t="str">
        <f t="shared" si="290"/>
        <v>PYA31P2M1</v>
      </c>
      <c r="D1207" s="130" t="str">
        <f t="shared" si="291"/>
        <v>PYA31P2</v>
      </c>
      <c r="E1207" s="130" t="str">
        <f t="shared" si="292"/>
        <v>PYA31</v>
      </c>
      <c r="F1207" s="109" t="s">
        <v>1368</v>
      </c>
      <c r="G1207" s="171">
        <v>31</v>
      </c>
      <c r="H1207" s="109">
        <v>2</v>
      </c>
      <c r="I1207" s="171" t="s">
        <v>8</v>
      </c>
      <c r="J1207" s="109">
        <v>6</v>
      </c>
      <c r="K1207" s="109">
        <f t="shared" si="293"/>
        <v>3</v>
      </c>
      <c r="M1207" s="137">
        <v>0.5</v>
      </c>
      <c r="N1207" s="133">
        <v>1.5</v>
      </c>
      <c r="O1207" s="137">
        <v>1</v>
      </c>
      <c r="Q1207" s="237">
        <v>16.79</v>
      </c>
      <c r="R1207" s="111"/>
      <c r="S1207" s="111"/>
      <c r="T1207" s="111"/>
      <c r="U1207" s="188"/>
      <c r="AP1207" s="194"/>
      <c r="AQ1207" s="188"/>
      <c r="AR1207" s="188"/>
      <c r="AS1207" s="143"/>
      <c r="AT1207" s="143"/>
      <c r="AU1207" s="143"/>
      <c r="AV1207" s="143"/>
      <c r="AW1207" s="188"/>
      <c r="AX1207" s="278"/>
      <c r="AY1207" s="194"/>
      <c r="AZ1207" s="143"/>
      <c r="BA1207" s="143"/>
      <c r="BB1207" s="143"/>
      <c r="BC1207" s="143"/>
      <c r="BD1207" s="143"/>
      <c r="BE1207" s="194"/>
      <c r="BF1207" s="143"/>
      <c r="BG1207" s="143"/>
      <c r="BH1207" s="143"/>
      <c r="BI1207" s="111"/>
      <c r="BJ1207" s="143"/>
      <c r="BK1207" s="143"/>
      <c r="BL1207" s="143"/>
      <c r="BM1207" s="143"/>
      <c r="BN1207" s="143"/>
      <c r="BO1207" s="143"/>
      <c r="BP1207" s="143"/>
      <c r="BQ1207" s="143"/>
      <c r="BR1207" s="143"/>
      <c r="BS1207" s="143"/>
      <c r="BT1207" s="143"/>
      <c r="BU1207" s="135">
        <f>VLOOKUP(D1207,EXPLORACION!$A$2:$P$529,15,FALSE)</f>
        <v>4958987.9606999997</v>
      </c>
      <c r="BV1207" s="135">
        <f>VLOOKUP(D1207,EXPLORACION!$A$2:$P$529,16,FALSE)</f>
        <v>2168051.9167999998</v>
      </c>
    </row>
    <row r="1208" spans="1:74" hidden="1">
      <c r="A1208" s="130" t="str">
        <f t="shared" si="288"/>
        <v>PYA31P2E6M1.5</v>
      </c>
      <c r="B1208" s="130" t="str">
        <f t="shared" si="289"/>
        <v>PYA31P2E0.5</v>
      </c>
      <c r="C1208" s="130" t="str">
        <f t="shared" si="290"/>
        <v>PYA31P2M1.5</v>
      </c>
      <c r="D1208" s="130" t="str">
        <f t="shared" si="291"/>
        <v>PYA31P2</v>
      </c>
      <c r="E1208" s="130" t="str">
        <f t="shared" si="292"/>
        <v>PYA31</v>
      </c>
      <c r="F1208" s="109" t="s">
        <v>1368</v>
      </c>
      <c r="G1208" s="171">
        <v>31</v>
      </c>
      <c r="H1208" s="109">
        <v>2</v>
      </c>
      <c r="I1208" s="171" t="s">
        <v>8</v>
      </c>
      <c r="J1208" s="109">
        <v>6</v>
      </c>
      <c r="K1208" s="109">
        <f t="shared" si="293"/>
        <v>4</v>
      </c>
      <c r="M1208" s="137">
        <v>1</v>
      </c>
      <c r="N1208" s="133">
        <v>2</v>
      </c>
      <c r="O1208" s="137">
        <v>1.5</v>
      </c>
      <c r="Q1208" s="237">
        <v>17.73</v>
      </c>
      <c r="R1208" s="111"/>
      <c r="S1208" s="111"/>
      <c r="T1208" s="111"/>
      <c r="U1208" s="188"/>
      <c r="AP1208" s="194"/>
      <c r="AQ1208" s="188"/>
      <c r="AR1208" s="188"/>
      <c r="AS1208" s="143"/>
      <c r="AT1208" s="143"/>
      <c r="AU1208" s="143"/>
      <c r="AV1208" s="143"/>
      <c r="AW1208" s="188"/>
      <c r="AX1208" s="278"/>
      <c r="AY1208" s="194"/>
      <c r="AZ1208" s="143"/>
      <c r="BA1208" s="143"/>
      <c r="BB1208" s="143"/>
      <c r="BC1208" s="143"/>
      <c r="BD1208" s="143"/>
      <c r="BE1208" s="194"/>
      <c r="BF1208" s="143"/>
      <c r="BG1208" s="143"/>
      <c r="BH1208" s="143"/>
      <c r="BI1208" s="111"/>
      <c r="BJ1208" s="143"/>
      <c r="BK1208" s="143"/>
      <c r="BL1208" s="143"/>
      <c r="BM1208" s="143"/>
      <c r="BN1208" s="143"/>
      <c r="BO1208" s="143"/>
      <c r="BP1208" s="143"/>
      <c r="BQ1208" s="143"/>
      <c r="BR1208" s="143"/>
      <c r="BS1208" s="143"/>
      <c r="BT1208" s="143"/>
      <c r="BU1208" s="135">
        <f>VLOOKUP(D1208,EXPLORACION!$A$2:$P$529,15,FALSE)</f>
        <v>4958987.9606999997</v>
      </c>
      <c r="BV1208" s="135">
        <f>VLOOKUP(D1208,EXPLORACION!$A$2:$P$529,16,FALSE)</f>
        <v>2168051.9167999998</v>
      </c>
    </row>
    <row r="1209" spans="1:74" hidden="1">
      <c r="A1209" s="130" t="str">
        <f t="shared" si="288"/>
        <v>PYA31P2E6M2</v>
      </c>
      <c r="B1209" s="130" t="str">
        <f t="shared" si="289"/>
        <v>PYA31P2E1</v>
      </c>
      <c r="C1209" s="130" t="str">
        <f t="shared" si="290"/>
        <v>PYA31P2M2</v>
      </c>
      <c r="D1209" s="130" t="str">
        <f t="shared" si="291"/>
        <v>PYA31P2</v>
      </c>
      <c r="E1209" s="130" t="str">
        <f t="shared" si="292"/>
        <v>PYA31</v>
      </c>
      <c r="F1209" s="109" t="s">
        <v>1368</v>
      </c>
      <c r="G1209" s="171">
        <v>31</v>
      </c>
      <c r="H1209" s="109">
        <v>2</v>
      </c>
      <c r="I1209" s="171" t="s">
        <v>8</v>
      </c>
      <c r="J1209" s="109">
        <v>6</v>
      </c>
      <c r="K1209" s="109">
        <f t="shared" si="293"/>
        <v>5</v>
      </c>
      <c r="M1209" s="137">
        <v>1.5</v>
      </c>
      <c r="N1209" s="133">
        <v>2.5</v>
      </c>
      <c r="O1209" s="137">
        <v>2</v>
      </c>
      <c r="Q1209" s="237">
        <v>24.55</v>
      </c>
      <c r="R1209" s="111"/>
      <c r="S1209" s="111"/>
      <c r="T1209" s="111"/>
      <c r="U1209" s="188"/>
      <c r="AP1209" s="194"/>
      <c r="AQ1209" s="188"/>
      <c r="AR1209" s="188"/>
      <c r="AS1209" s="143"/>
      <c r="AT1209" s="143"/>
      <c r="AU1209" s="143"/>
      <c r="AV1209" s="143"/>
      <c r="AW1209" s="188"/>
      <c r="AX1209" s="278"/>
      <c r="AY1209" s="194"/>
      <c r="AZ1209" s="143"/>
      <c r="BA1209" s="143"/>
      <c r="BB1209" s="143"/>
      <c r="BC1209" s="143"/>
      <c r="BD1209" s="143"/>
      <c r="BE1209" s="194"/>
      <c r="BF1209" s="143"/>
      <c r="BG1209" s="143"/>
      <c r="BH1209" s="143"/>
      <c r="BI1209" s="111"/>
      <c r="BJ1209" s="143"/>
      <c r="BK1209" s="143"/>
      <c r="BL1209" s="143"/>
      <c r="BM1209" s="143"/>
      <c r="BN1209" s="143"/>
      <c r="BO1209" s="143"/>
      <c r="BP1209" s="143"/>
      <c r="BQ1209" s="143"/>
      <c r="BR1209" s="143"/>
      <c r="BS1209" s="143"/>
      <c r="BT1209" s="143"/>
      <c r="BU1209" s="135">
        <f>VLOOKUP(D1209,EXPLORACION!$A$2:$P$529,15,FALSE)</f>
        <v>4958987.9606999997</v>
      </c>
      <c r="BV1209" s="135">
        <f>VLOOKUP(D1209,EXPLORACION!$A$2:$P$529,16,FALSE)</f>
        <v>2168051.9167999998</v>
      </c>
    </row>
    <row r="1210" spans="1:74" hidden="1">
      <c r="A1210" s="130" t="str">
        <f t="shared" si="288"/>
        <v>PYA31P2E6M2.5</v>
      </c>
      <c r="B1210" s="130" t="str">
        <f t="shared" si="289"/>
        <v>PYA31P2E1.5</v>
      </c>
      <c r="C1210" s="130" t="str">
        <f t="shared" si="290"/>
        <v>PYA31P2M2.5</v>
      </c>
      <c r="D1210" s="130" t="str">
        <f t="shared" si="291"/>
        <v>PYA31P2</v>
      </c>
      <c r="E1210" s="130" t="str">
        <f t="shared" si="292"/>
        <v>PYA31</v>
      </c>
      <c r="F1210" s="109" t="s">
        <v>1368</v>
      </c>
      <c r="G1210" s="171">
        <v>31</v>
      </c>
      <c r="H1210" s="109">
        <v>2</v>
      </c>
      <c r="I1210" s="171" t="s">
        <v>8</v>
      </c>
      <c r="J1210" s="109">
        <v>6</v>
      </c>
      <c r="K1210" s="109">
        <f t="shared" si="293"/>
        <v>6</v>
      </c>
      <c r="M1210" s="137">
        <v>2</v>
      </c>
      <c r="N1210" s="133">
        <v>3</v>
      </c>
      <c r="O1210" s="137">
        <v>2.5</v>
      </c>
      <c r="Q1210" s="237">
        <v>26.46</v>
      </c>
      <c r="R1210" s="111"/>
      <c r="S1210" s="111"/>
      <c r="T1210" s="111"/>
      <c r="U1210" s="188"/>
      <c r="AP1210" s="194"/>
      <c r="AQ1210" s="188"/>
      <c r="AR1210" s="188"/>
      <c r="AS1210" s="143"/>
      <c r="AT1210" s="143"/>
      <c r="AU1210" s="143"/>
      <c r="AV1210" s="143"/>
      <c r="AW1210" s="188"/>
      <c r="AX1210" s="278"/>
      <c r="AY1210" s="194"/>
      <c r="AZ1210" s="143"/>
      <c r="BA1210" s="143"/>
      <c r="BB1210" s="143"/>
      <c r="BC1210" s="143"/>
      <c r="BD1210" s="143"/>
      <c r="BE1210" s="194"/>
      <c r="BF1210" s="143"/>
      <c r="BG1210" s="143"/>
      <c r="BH1210" s="143"/>
      <c r="BI1210" s="111"/>
      <c r="BJ1210" s="143"/>
      <c r="BK1210" s="143"/>
      <c r="BL1210" s="143"/>
      <c r="BM1210" s="143"/>
      <c r="BN1210" s="143"/>
      <c r="BO1210" s="143"/>
      <c r="BP1210" s="143"/>
      <c r="BQ1210" s="143"/>
      <c r="BR1210" s="143"/>
      <c r="BS1210" s="143"/>
      <c r="BT1210" s="143"/>
      <c r="BU1210" s="135">
        <f>VLOOKUP(D1210,EXPLORACION!$A$2:$P$529,15,FALSE)</f>
        <v>4958987.9606999997</v>
      </c>
      <c r="BV1210" s="135">
        <f>VLOOKUP(D1210,EXPLORACION!$A$2:$P$529,16,FALSE)</f>
        <v>2168051.9167999998</v>
      </c>
    </row>
    <row r="1211" spans="1:74" hidden="1">
      <c r="A1211" s="130" t="str">
        <f t="shared" si="288"/>
        <v>PYA31P2E6M3</v>
      </c>
      <c r="B1211" s="130" t="str">
        <f t="shared" si="289"/>
        <v>PYA31P2E2</v>
      </c>
      <c r="C1211" s="130" t="str">
        <f t="shared" si="290"/>
        <v>PYA31P2M3</v>
      </c>
      <c r="D1211" s="130" t="str">
        <f t="shared" si="291"/>
        <v>PYA31P2</v>
      </c>
      <c r="E1211" s="130" t="str">
        <f t="shared" si="292"/>
        <v>PYA31</v>
      </c>
      <c r="F1211" s="109" t="s">
        <v>1368</v>
      </c>
      <c r="G1211" s="171">
        <v>31</v>
      </c>
      <c r="H1211" s="109">
        <v>2</v>
      </c>
      <c r="I1211" s="171" t="s">
        <v>8</v>
      </c>
      <c r="J1211" s="109">
        <v>6</v>
      </c>
      <c r="K1211" s="109">
        <f t="shared" si="293"/>
        <v>7</v>
      </c>
      <c r="M1211" s="137">
        <v>2.5</v>
      </c>
      <c r="N1211" s="133">
        <v>3.5</v>
      </c>
      <c r="O1211" s="137">
        <v>3</v>
      </c>
      <c r="Q1211" s="237">
        <v>15.51</v>
      </c>
      <c r="R1211" s="111"/>
      <c r="S1211" s="111"/>
      <c r="T1211" s="111"/>
      <c r="U1211" s="188"/>
      <c r="AP1211" s="194"/>
      <c r="AQ1211" s="188"/>
      <c r="AR1211" s="188"/>
      <c r="AS1211" s="143"/>
      <c r="AT1211" s="143"/>
      <c r="AU1211" s="143"/>
      <c r="AV1211" s="143"/>
      <c r="AW1211" s="188"/>
      <c r="AX1211" s="278"/>
      <c r="AY1211" s="194"/>
      <c r="AZ1211" s="143"/>
      <c r="BA1211" s="143"/>
      <c r="BB1211" s="143"/>
      <c r="BC1211" s="143"/>
      <c r="BD1211" s="143"/>
      <c r="BE1211" s="194"/>
      <c r="BF1211" s="143"/>
      <c r="BG1211" s="143"/>
      <c r="BH1211" s="143"/>
      <c r="BI1211" s="111"/>
      <c r="BJ1211" s="143"/>
      <c r="BK1211" s="143"/>
      <c r="BL1211" s="143"/>
      <c r="BM1211" s="143"/>
      <c r="BN1211" s="143"/>
      <c r="BO1211" s="143"/>
      <c r="BP1211" s="143"/>
      <c r="BQ1211" s="143"/>
      <c r="BR1211" s="143"/>
      <c r="BS1211" s="143"/>
      <c r="BT1211" s="143"/>
      <c r="BU1211" s="135">
        <f>VLOOKUP(D1211,EXPLORACION!$A$2:$P$529,15,FALSE)</f>
        <v>4958987.9606999997</v>
      </c>
      <c r="BV1211" s="135">
        <f>VLOOKUP(D1211,EXPLORACION!$A$2:$P$529,16,FALSE)</f>
        <v>2168051.9167999998</v>
      </c>
    </row>
    <row r="1212" spans="1:74" hidden="1">
      <c r="A1212" s="130" t="str">
        <f t="shared" si="288"/>
        <v>PYA31P2E6M4</v>
      </c>
      <c r="B1212" s="130" t="str">
        <f t="shared" si="289"/>
        <v>PYA31P2E2.5</v>
      </c>
      <c r="C1212" s="130" t="str">
        <f t="shared" si="290"/>
        <v>PYA31P2M4</v>
      </c>
      <c r="D1212" s="130" t="str">
        <f t="shared" si="291"/>
        <v>PYA31P2</v>
      </c>
      <c r="E1212" s="130" t="str">
        <f t="shared" si="292"/>
        <v>PYA31</v>
      </c>
      <c r="F1212" s="109" t="s">
        <v>1368</v>
      </c>
      <c r="G1212" s="171">
        <v>31</v>
      </c>
      <c r="H1212" s="109">
        <v>2</v>
      </c>
      <c r="I1212" s="171" t="s">
        <v>8</v>
      </c>
      <c r="J1212" s="109">
        <v>6</v>
      </c>
      <c r="K1212" s="109">
        <f t="shared" si="293"/>
        <v>8</v>
      </c>
      <c r="M1212" s="137">
        <v>3.5</v>
      </c>
      <c r="N1212" s="133">
        <v>4.5</v>
      </c>
      <c r="O1212" s="137">
        <v>4</v>
      </c>
      <c r="Q1212" s="237">
        <v>21.5</v>
      </c>
      <c r="R1212" s="111"/>
      <c r="S1212" s="111"/>
      <c r="T1212" s="111"/>
      <c r="U1212" s="188"/>
      <c r="AP1212" s="194"/>
      <c r="AQ1212" s="188"/>
      <c r="AR1212" s="188"/>
      <c r="AS1212" s="143"/>
      <c r="AT1212" s="143"/>
      <c r="AU1212" s="143"/>
      <c r="AV1212" s="143"/>
      <c r="AW1212" s="188"/>
      <c r="AX1212" s="278"/>
      <c r="AY1212" s="194"/>
      <c r="AZ1212" s="143"/>
      <c r="BA1212" s="143"/>
      <c r="BB1212" s="143"/>
      <c r="BC1212" s="143"/>
      <c r="BD1212" s="143"/>
      <c r="BE1212" s="194"/>
      <c r="BF1212" s="143"/>
      <c r="BG1212" s="143"/>
      <c r="BH1212" s="143"/>
      <c r="BI1212" s="111"/>
      <c r="BJ1212" s="143"/>
      <c r="BK1212" s="143"/>
      <c r="BL1212" s="143"/>
      <c r="BM1212" s="143"/>
      <c r="BN1212" s="143"/>
      <c r="BO1212" s="143"/>
      <c r="BP1212" s="143"/>
      <c r="BQ1212" s="143"/>
      <c r="BR1212" s="143"/>
      <c r="BS1212" s="143"/>
      <c r="BT1212" s="143"/>
      <c r="BU1212" s="135">
        <f>VLOOKUP(D1212,EXPLORACION!$A$2:$P$529,15,FALSE)</f>
        <v>4958987.9606999997</v>
      </c>
      <c r="BV1212" s="135">
        <f>VLOOKUP(D1212,EXPLORACION!$A$2:$P$529,16,FALSE)</f>
        <v>2168051.9167999998</v>
      </c>
    </row>
    <row r="1213" spans="1:74" hidden="1">
      <c r="A1213" s="130" t="str">
        <f t="shared" si="288"/>
        <v>PYA31P2E6M4.5</v>
      </c>
      <c r="B1213" s="130" t="str">
        <f t="shared" si="289"/>
        <v>PYA31P2E3.5</v>
      </c>
      <c r="C1213" s="130" t="str">
        <f t="shared" si="290"/>
        <v>PYA31P2M4.5</v>
      </c>
      <c r="D1213" s="130" t="str">
        <f t="shared" si="291"/>
        <v>PYA31P2</v>
      </c>
      <c r="E1213" s="130" t="str">
        <f t="shared" si="292"/>
        <v>PYA31</v>
      </c>
      <c r="F1213" s="109" t="s">
        <v>1368</v>
      </c>
      <c r="G1213" s="171">
        <v>31</v>
      </c>
      <c r="H1213" s="109">
        <v>2</v>
      </c>
      <c r="I1213" s="171" t="s">
        <v>8</v>
      </c>
      <c r="J1213" s="109">
        <v>6</v>
      </c>
      <c r="K1213" s="109">
        <f t="shared" si="293"/>
        <v>9</v>
      </c>
      <c r="M1213" s="137">
        <v>4</v>
      </c>
      <c r="N1213" s="133">
        <v>5</v>
      </c>
      <c r="O1213" s="137">
        <v>4.5</v>
      </c>
      <c r="Q1213" s="237">
        <v>22.37</v>
      </c>
      <c r="R1213" s="111"/>
      <c r="S1213" s="111"/>
      <c r="T1213" s="111"/>
      <c r="U1213" s="188"/>
      <c r="AP1213" s="194"/>
      <c r="AQ1213" s="188"/>
      <c r="AR1213" s="188"/>
      <c r="AS1213" s="143"/>
      <c r="AT1213" s="143"/>
      <c r="AU1213" s="143"/>
      <c r="AV1213" s="143"/>
      <c r="AW1213" s="188"/>
      <c r="AX1213" s="278"/>
      <c r="AY1213" s="194"/>
      <c r="AZ1213" s="143"/>
      <c r="BA1213" s="143"/>
      <c r="BB1213" s="143"/>
      <c r="BC1213" s="143"/>
      <c r="BD1213" s="143"/>
      <c r="BE1213" s="194"/>
      <c r="BF1213" s="143"/>
      <c r="BG1213" s="143"/>
      <c r="BH1213" s="143"/>
      <c r="BI1213" s="111"/>
      <c r="BJ1213" s="143"/>
      <c r="BK1213" s="143"/>
      <c r="BL1213" s="143"/>
      <c r="BM1213" s="143"/>
      <c r="BN1213" s="143"/>
      <c r="BO1213" s="143"/>
      <c r="BP1213" s="143"/>
      <c r="BQ1213" s="143"/>
      <c r="BR1213" s="143"/>
      <c r="BS1213" s="143"/>
      <c r="BT1213" s="143"/>
      <c r="BU1213" s="135">
        <f>VLOOKUP(D1213,EXPLORACION!$A$2:$P$529,15,FALSE)</f>
        <v>4958987.9606999997</v>
      </c>
      <c r="BV1213" s="135">
        <f>VLOOKUP(D1213,EXPLORACION!$A$2:$P$529,16,FALSE)</f>
        <v>2168051.9167999998</v>
      </c>
    </row>
    <row r="1214" spans="1:74" hidden="1">
      <c r="A1214" s="130" t="str">
        <f t="shared" si="288"/>
        <v>PYA31P2E6M5</v>
      </c>
      <c r="B1214" s="130" t="str">
        <f t="shared" si="289"/>
        <v>PYA31P2E4</v>
      </c>
      <c r="C1214" s="130" t="str">
        <f t="shared" si="290"/>
        <v>PYA31P2M5</v>
      </c>
      <c r="D1214" s="130" t="str">
        <f t="shared" si="291"/>
        <v>PYA31P2</v>
      </c>
      <c r="E1214" s="130" t="str">
        <f t="shared" si="292"/>
        <v>PYA31</v>
      </c>
      <c r="F1214" s="109" t="s">
        <v>1368</v>
      </c>
      <c r="G1214" s="171">
        <v>31</v>
      </c>
      <c r="H1214" s="109">
        <v>2</v>
      </c>
      <c r="I1214" s="171" t="s">
        <v>8</v>
      </c>
      <c r="J1214" s="109">
        <v>6</v>
      </c>
      <c r="K1214" s="109">
        <f t="shared" si="293"/>
        <v>10</v>
      </c>
      <c r="M1214" s="137">
        <v>4.5</v>
      </c>
      <c r="N1214" s="133">
        <v>5.5</v>
      </c>
      <c r="O1214" s="137">
        <v>5</v>
      </c>
      <c r="Q1214" s="237">
        <v>22.55</v>
      </c>
      <c r="R1214" s="111"/>
      <c r="S1214" s="111"/>
      <c r="T1214" s="111"/>
      <c r="U1214" s="188"/>
      <c r="AP1214" s="194"/>
      <c r="AQ1214" s="188"/>
      <c r="AR1214" s="188"/>
      <c r="AS1214" s="143"/>
      <c r="AT1214" s="143"/>
      <c r="AU1214" s="143"/>
      <c r="AV1214" s="143"/>
      <c r="AW1214" s="188"/>
      <c r="AX1214" s="278"/>
      <c r="AY1214" s="194"/>
      <c r="AZ1214" s="143"/>
      <c r="BA1214" s="143"/>
      <c r="BB1214" s="143"/>
      <c r="BC1214" s="143"/>
      <c r="BD1214" s="143"/>
      <c r="BE1214" s="194"/>
      <c r="BF1214" s="143"/>
      <c r="BG1214" s="143"/>
      <c r="BH1214" s="143"/>
      <c r="BI1214" s="111"/>
      <c r="BJ1214" s="143"/>
      <c r="BK1214" s="143"/>
      <c r="BL1214" s="143"/>
      <c r="BM1214" s="143"/>
      <c r="BN1214" s="143"/>
      <c r="BO1214" s="143"/>
      <c r="BP1214" s="143"/>
      <c r="BQ1214" s="143"/>
      <c r="BR1214" s="143"/>
      <c r="BS1214" s="143"/>
      <c r="BT1214" s="143"/>
      <c r="BU1214" s="135">
        <f>VLOOKUP(D1214,EXPLORACION!$A$2:$P$529,15,FALSE)</f>
        <v>4958987.9606999997</v>
      </c>
      <c r="BV1214" s="135">
        <f>VLOOKUP(D1214,EXPLORACION!$A$2:$P$529,16,FALSE)</f>
        <v>2168051.9167999998</v>
      </c>
    </row>
    <row r="1215" spans="1:74" hidden="1">
      <c r="A1215" s="130" t="str">
        <f t="shared" si="288"/>
        <v>PYA31P2E6M5.5</v>
      </c>
      <c r="B1215" s="130" t="str">
        <f t="shared" si="289"/>
        <v>PYA31P2E4.5</v>
      </c>
      <c r="C1215" s="130" t="str">
        <f t="shared" si="290"/>
        <v>PYA31P2M5.5</v>
      </c>
      <c r="D1215" s="130" t="str">
        <f t="shared" si="291"/>
        <v>PYA31P2</v>
      </c>
      <c r="E1215" s="130" t="str">
        <f t="shared" si="292"/>
        <v>PYA31</v>
      </c>
      <c r="F1215" s="109" t="s">
        <v>1368</v>
      </c>
      <c r="G1215" s="171">
        <v>31</v>
      </c>
      <c r="H1215" s="109">
        <v>2</v>
      </c>
      <c r="I1215" s="171" t="s">
        <v>8</v>
      </c>
      <c r="J1215" s="109">
        <v>6</v>
      </c>
      <c r="K1215" s="109">
        <f t="shared" si="293"/>
        <v>11</v>
      </c>
      <c r="M1215" s="137">
        <v>5</v>
      </c>
      <c r="N1215" s="133">
        <v>6</v>
      </c>
      <c r="O1215" s="137">
        <v>5.5</v>
      </c>
      <c r="Q1215" s="237">
        <v>23.44</v>
      </c>
      <c r="R1215" s="111"/>
      <c r="S1215" s="111"/>
      <c r="T1215" s="111"/>
      <c r="U1215" s="188"/>
      <c r="AP1215" s="194"/>
      <c r="AQ1215" s="188"/>
      <c r="AR1215" s="188"/>
      <c r="AS1215" s="143"/>
      <c r="AT1215" s="143"/>
      <c r="AU1215" s="143"/>
      <c r="AV1215" s="143"/>
      <c r="AW1215" s="188"/>
      <c r="AX1215" s="278"/>
      <c r="AY1215" s="194"/>
      <c r="AZ1215" s="143"/>
      <c r="BA1215" s="143"/>
      <c r="BB1215" s="143"/>
      <c r="BC1215" s="143"/>
      <c r="BD1215" s="143"/>
      <c r="BE1215" s="194"/>
      <c r="BF1215" s="143"/>
      <c r="BG1215" s="143"/>
      <c r="BH1215" s="143"/>
      <c r="BI1215" s="111"/>
      <c r="BJ1215" s="143"/>
      <c r="BK1215" s="143"/>
      <c r="BL1215" s="143"/>
      <c r="BM1215" s="143"/>
      <c r="BN1215" s="143"/>
      <c r="BO1215" s="143"/>
      <c r="BP1215" s="143"/>
      <c r="BQ1215" s="143"/>
      <c r="BR1215" s="143"/>
      <c r="BS1215" s="143"/>
      <c r="BT1215" s="143"/>
      <c r="BU1215" s="135">
        <f>VLOOKUP(D1215,EXPLORACION!$A$2:$P$529,15,FALSE)</f>
        <v>4958987.9606999997</v>
      </c>
      <c r="BV1215" s="135">
        <f>VLOOKUP(D1215,EXPLORACION!$A$2:$P$529,16,FALSE)</f>
        <v>2168051.9167999998</v>
      </c>
    </row>
    <row r="1216" spans="1:74" hidden="1">
      <c r="A1216" s="130" t="str">
        <f t="shared" si="288"/>
        <v>PYA31P2E6M6</v>
      </c>
      <c r="B1216" s="130" t="str">
        <f t="shared" si="289"/>
        <v>PYA31P2E5</v>
      </c>
      <c r="C1216" s="130" t="str">
        <f t="shared" si="290"/>
        <v>PYA31P2M6</v>
      </c>
      <c r="D1216" s="130" t="str">
        <f t="shared" si="291"/>
        <v>PYA31P2</v>
      </c>
      <c r="E1216" s="130" t="str">
        <f t="shared" si="292"/>
        <v>PYA31</v>
      </c>
      <c r="F1216" s="109" t="s">
        <v>1368</v>
      </c>
      <c r="G1216" s="171">
        <v>31</v>
      </c>
      <c r="H1216" s="109">
        <v>2</v>
      </c>
      <c r="I1216" s="171" t="s">
        <v>8</v>
      </c>
      <c r="J1216" s="109">
        <v>6</v>
      </c>
      <c r="K1216" s="109">
        <f t="shared" si="293"/>
        <v>12</v>
      </c>
      <c r="M1216" s="137">
        <v>5.5</v>
      </c>
      <c r="N1216" s="133">
        <v>6.5</v>
      </c>
      <c r="O1216" s="137">
        <v>6</v>
      </c>
      <c r="Q1216" s="237">
        <v>23.92</v>
      </c>
      <c r="R1216" s="111"/>
      <c r="S1216" s="111"/>
      <c r="T1216" s="111"/>
      <c r="U1216" s="188"/>
      <c r="AP1216" s="194"/>
      <c r="AQ1216" s="188"/>
      <c r="AR1216" s="188"/>
      <c r="AS1216" s="143"/>
      <c r="AT1216" s="143"/>
      <c r="AU1216" s="143"/>
      <c r="AV1216" s="143"/>
      <c r="AW1216" s="188"/>
      <c r="AX1216" s="278"/>
      <c r="AY1216" s="194"/>
      <c r="AZ1216" s="143"/>
      <c r="BA1216" s="143"/>
      <c r="BB1216" s="143"/>
      <c r="BC1216" s="143"/>
      <c r="BD1216" s="143"/>
      <c r="BE1216" s="194"/>
      <c r="BF1216" s="143"/>
      <c r="BG1216" s="143"/>
      <c r="BH1216" s="143"/>
      <c r="BI1216" s="111"/>
      <c r="BJ1216" s="143"/>
      <c r="BK1216" s="143"/>
      <c r="BL1216" s="143"/>
      <c r="BM1216" s="143"/>
      <c r="BN1216" s="143"/>
      <c r="BO1216" s="143"/>
      <c r="BP1216" s="143"/>
      <c r="BQ1216" s="143"/>
      <c r="BR1216" s="143"/>
      <c r="BS1216" s="143"/>
      <c r="BT1216" s="143"/>
      <c r="BU1216" s="135">
        <f>VLOOKUP(D1216,EXPLORACION!$A$2:$P$529,15,FALSE)</f>
        <v>4958987.9606999997</v>
      </c>
      <c r="BV1216" s="135">
        <f>VLOOKUP(D1216,EXPLORACION!$A$2:$P$529,16,FALSE)</f>
        <v>2168051.9167999998</v>
      </c>
    </row>
    <row r="1217" spans="1:74" hidden="1">
      <c r="A1217" s="130" t="str">
        <f t="shared" si="288"/>
        <v>PYA31P2E6M7</v>
      </c>
      <c r="B1217" s="130" t="str">
        <f t="shared" si="289"/>
        <v>PYA31P2E5.5</v>
      </c>
      <c r="C1217" s="130" t="str">
        <f t="shared" si="290"/>
        <v>PYA31P2M7</v>
      </c>
      <c r="D1217" s="130" t="str">
        <f t="shared" si="291"/>
        <v>PYA31P2</v>
      </c>
      <c r="E1217" s="130" t="str">
        <f t="shared" si="292"/>
        <v>PYA31</v>
      </c>
      <c r="F1217" s="109" t="s">
        <v>1368</v>
      </c>
      <c r="G1217" s="171">
        <v>31</v>
      </c>
      <c r="H1217" s="109">
        <v>2</v>
      </c>
      <c r="I1217" s="171" t="s">
        <v>8</v>
      </c>
      <c r="J1217" s="109">
        <v>6</v>
      </c>
      <c r="K1217" s="109">
        <f t="shared" si="293"/>
        <v>13</v>
      </c>
      <c r="M1217" s="137">
        <v>6.5</v>
      </c>
      <c r="N1217" s="133">
        <v>7.5</v>
      </c>
      <c r="O1217" s="137">
        <v>7</v>
      </c>
      <c r="Q1217" s="237">
        <v>24.89</v>
      </c>
      <c r="R1217" s="111"/>
      <c r="S1217" s="111"/>
      <c r="T1217" s="111"/>
      <c r="U1217" s="188"/>
      <c r="AP1217" s="194"/>
      <c r="AQ1217" s="188"/>
      <c r="AR1217" s="188"/>
      <c r="AS1217" s="143"/>
      <c r="AT1217" s="143"/>
      <c r="AU1217" s="143"/>
      <c r="AV1217" s="143"/>
      <c r="AW1217" s="188"/>
      <c r="AX1217" s="278"/>
      <c r="AY1217" s="194"/>
      <c r="AZ1217" s="143"/>
      <c r="BA1217" s="143"/>
      <c r="BB1217" s="143"/>
      <c r="BC1217" s="143"/>
      <c r="BD1217" s="143"/>
      <c r="BE1217" s="194"/>
      <c r="BF1217" s="143"/>
      <c r="BG1217" s="143"/>
      <c r="BH1217" s="143"/>
      <c r="BI1217" s="111"/>
      <c r="BJ1217" s="143"/>
      <c r="BK1217" s="143"/>
      <c r="BL1217" s="143"/>
      <c r="BM1217" s="143"/>
      <c r="BN1217" s="143"/>
      <c r="BO1217" s="143"/>
      <c r="BP1217" s="143"/>
      <c r="BQ1217" s="143"/>
      <c r="BR1217" s="143"/>
      <c r="BS1217" s="143"/>
      <c r="BT1217" s="143"/>
      <c r="BU1217" s="135">
        <f>VLOOKUP(D1217,EXPLORACION!$A$2:$P$529,15,FALSE)</f>
        <v>4958987.9606999997</v>
      </c>
      <c r="BV1217" s="135">
        <f>VLOOKUP(D1217,EXPLORACION!$A$2:$P$529,16,FALSE)</f>
        <v>2168051.9167999998</v>
      </c>
    </row>
    <row r="1218" spans="1:74" hidden="1">
      <c r="A1218" s="130" t="str">
        <f t="shared" si="288"/>
        <v>PYA31P2E6M8</v>
      </c>
      <c r="B1218" s="130" t="str">
        <f t="shared" si="289"/>
        <v>PYA31P2E6.5</v>
      </c>
      <c r="C1218" s="130" t="str">
        <f t="shared" si="290"/>
        <v>PYA31P2M8</v>
      </c>
      <c r="D1218" s="130" t="str">
        <f t="shared" si="291"/>
        <v>PYA31P2</v>
      </c>
      <c r="E1218" s="130" t="str">
        <f t="shared" si="292"/>
        <v>PYA31</v>
      </c>
      <c r="F1218" s="109" t="s">
        <v>1368</v>
      </c>
      <c r="G1218" s="171">
        <v>31</v>
      </c>
      <c r="H1218" s="109">
        <v>2</v>
      </c>
      <c r="I1218" s="171" t="s">
        <v>8</v>
      </c>
      <c r="J1218" s="109">
        <v>6</v>
      </c>
      <c r="K1218" s="109">
        <f t="shared" si="293"/>
        <v>14</v>
      </c>
      <c r="M1218" s="137">
        <v>7.5</v>
      </c>
      <c r="N1218" s="133">
        <v>8.5</v>
      </c>
      <c r="O1218" s="137">
        <v>8</v>
      </c>
      <c r="Q1218" s="237">
        <v>24.98</v>
      </c>
      <c r="R1218" s="111"/>
      <c r="S1218" s="111"/>
      <c r="T1218" s="111"/>
      <c r="U1218" s="188"/>
      <c r="AP1218" s="194"/>
      <c r="AQ1218" s="188"/>
      <c r="AR1218" s="188"/>
      <c r="AS1218" s="143"/>
      <c r="AT1218" s="143"/>
      <c r="AU1218" s="143"/>
      <c r="AV1218" s="143"/>
      <c r="AW1218" s="188"/>
      <c r="AX1218" s="278"/>
      <c r="AY1218" s="194"/>
      <c r="AZ1218" s="143"/>
      <c r="BA1218" s="143"/>
      <c r="BB1218" s="143"/>
      <c r="BC1218" s="143"/>
      <c r="BD1218" s="143"/>
      <c r="BE1218" s="194"/>
      <c r="BF1218" s="143"/>
      <c r="BG1218" s="143"/>
      <c r="BH1218" s="143"/>
      <c r="BI1218" s="111"/>
      <c r="BJ1218" s="143"/>
      <c r="BK1218" s="143"/>
      <c r="BL1218" s="143"/>
      <c r="BM1218" s="143"/>
      <c r="BN1218" s="143"/>
      <c r="BO1218" s="143"/>
      <c r="BP1218" s="143"/>
      <c r="BQ1218" s="143"/>
      <c r="BR1218" s="143"/>
      <c r="BS1218" s="143"/>
      <c r="BT1218" s="143"/>
      <c r="BU1218" s="135">
        <f>VLOOKUP(D1218,EXPLORACION!$A$2:$P$529,15,FALSE)</f>
        <v>4958987.9606999997</v>
      </c>
      <c r="BV1218" s="135">
        <f>VLOOKUP(D1218,EXPLORACION!$A$2:$P$529,16,FALSE)</f>
        <v>2168051.9167999998</v>
      </c>
    </row>
    <row r="1219" spans="1:74" hidden="1">
      <c r="A1219" s="130" t="str">
        <f t="shared" si="288"/>
        <v>PYA31P2E6M9</v>
      </c>
      <c r="B1219" s="130" t="str">
        <f t="shared" si="289"/>
        <v>PYA31P2E7.5</v>
      </c>
      <c r="C1219" s="130" t="str">
        <f t="shared" si="290"/>
        <v>PYA31P2M9</v>
      </c>
      <c r="D1219" s="130" t="str">
        <f t="shared" si="291"/>
        <v>PYA31P2</v>
      </c>
      <c r="E1219" s="130" t="str">
        <f t="shared" si="292"/>
        <v>PYA31</v>
      </c>
      <c r="F1219" s="109" t="s">
        <v>1368</v>
      </c>
      <c r="G1219" s="171">
        <v>31</v>
      </c>
      <c r="H1219" s="109">
        <v>2</v>
      </c>
      <c r="I1219" s="171" t="s">
        <v>8</v>
      </c>
      <c r="J1219" s="109">
        <v>6</v>
      </c>
      <c r="K1219" s="109">
        <f t="shared" si="293"/>
        <v>15</v>
      </c>
      <c r="M1219" s="137">
        <v>8.5</v>
      </c>
      <c r="N1219" s="133">
        <v>9.5</v>
      </c>
      <c r="O1219" s="137">
        <v>9</v>
      </c>
      <c r="Q1219" s="237">
        <v>25.08</v>
      </c>
      <c r="R1219" s="111"/>
      <c r="S1219" s="111"/>
      <c r="T1219" s="111"/>
      <c r="U1219" s="188"/>
      <c r="AP1219" s="194"/>
      <c r="AQ1219" s="188"/>
      <c r="AR1219" s="188"/>
      <c r="AS1219" s="143"/>
      <c r="AT1219" s="143"/>
      <c r="AU1219" s="143"/>
      <c r="AV1219" s="143"/>
      <c r="AW1219" s="188"/>
      <c r="AX1219" s="278"/>
      <c r="AY1219" s="194"/>
      <c r="AZ1219" s="143"/>
      <c r="BA1219" s="143"/>
      <c r="BB1219" s="143"/>
      <c r="BC1219" s="143"/>
      <c r="BD1219" s="143"/>
      <c r="BE1219" s="194"/>
      <c r="BF1219" s="143"/>
      <c r="BG1219" s="143"/>
      <c r="BH1219" s="143"/>
      <c r="BI1219" s="111"/>
      <c r="BJ1219" s="143"/>
      <c r="BK1219" s="143"/>
      <c r="BL1219" s="143"/>
      <c r="BM1219" s="143"/>
      <c r="BN1219" s="143"/>
      <c r="BO1219" s="143"/>
      <c r="BP1219" s="143"/>
      <c r="BQ1219" s="143"/>
      <c r="BR1219" s="143"/>
      <c r="BS1219" s="143"/>
      <c r="BT1219" s="143"/>
      <c r="BU1219" s="135">
        <f>VLOOKUP(D1219,EXPLORACION!$A$2:$P$529,15,FALSE)</f>
        <v>4958987.9606999997</v>
      </c>
      <c r="BV1219" s="135">
        <f>VLOOKUP(D1219,EXPLORACION!$A$2:$P$529,16,FALSE)</f>
        <v>2168051.9167999998</v>
      </c>
    </row>
    <row r="1220" spans="1:74" hidden="1">
      <c r="A1220" s="130" t="str">
        <f t="shared" si="288"/>
        <v>PYA31P2E6M10</v>
      </c>
      <c r="B1220" s="130" t="str">
        <f t="shared" si="289"/>
        <v>PYA31P2E8.5</v>
      </c>
      <c r="C1220" s="130" t="str">
        <f t="shared" si="290"/>
        <v>PYA31P2M10</v>
      </c>
      <c r="D1220" s="130" t="str">
        <f t="shared" si="291"/>
        <v>PYA31P2</v>
      </c>
      <c r="E1220" s="130" t="str">
        <f t="shared" si="292"/>
        <v>PYA31</v>
      </c>
      <c r="F1220" s="109" t="s">
        <v>1368</v>
      </c>
      <c r="G1220" s="171">
        <v>31</v>
      </c>
      <c r="H1220" s="109">
        <v>2</v>
      </c>
      <c r="I1220" s="171" t="s">
        <v>8</v>
      </c>
      <c r="J1220" s="109">
        <v>6</v>
      </c>
      <c r="K1220" s="109">
        <f t="shared" si="293"/>
        <v>16</v>
      </c>
      <c r="M1220" s="137">
        <v>9.5</v>
      </c>
      <c r="N1220" s="133">
        <v>10.5</v>
      </c>
      <c r="O1220" s="137">
        <v>10</v>
      </c>
      <c r="Q1220" s="237">
        <v>25.68</v>
      </c>
      <c r="R1220" s="111"/>
      <c r="S1220" s="111"/>
      <c r="T1220" s="111"/>
      <c r="U1220" s="188"/>
      <c r="AP1220" s="194"/>
      <c r="AQ1220" s="188"/>
      <c r="AR1220" s="188"/>
      <c r="AS1220" s="143"/>
      <c r="AT1220" s="143"/>
      <c r="AU1220" s="143"/>
      <c r="AV1220" s="143"/>
      <c r="AW1220" s="188"/>
      <c r="AX1220" s="278"/>
      <c r="AY1220" s="194"/>
      <c r="AZ1220" s="143"/>
      <c r="BA1220" s="143"/>
      <c r="BB1220" s="143"/>
      <c r="BC1220" s="143"/>
      <c r="BD1220" s="143"/>
      <c r="BE1220" s="194"/>
      <c r="BF1220" s="143"/>
      <c r="BG1220" s="143"/>
      <c r="BH1220" s="143"/>
      <c r="BI1220" s="111"/>
      <c r="BJ1220" s="143"/>
      <c r="BK1220" s="143"/>
      <c r="BL1220" s="143"/>
      <c r="BM1220" s="143"/>
      <c r="BN1220" s="143"/>
      <c r="BO1220" s="143"/>
      <c r="BP1220" s="143"/>
      <c r="BQ1220" s="143"/>
      <c r="BR1220" s="143"/>
      <c r="BS1220" s="143"/>
      <c r="BT1220" s="143"/>
      <c r="BU1220" s="135">
        <f>VLOOKUP(D1220,EXPLORACION!$A$2:$P$529,15,FALSE)</f>
        <v>4958987.9606999997</v>
      </c>
      <c r="BV1220" s="135">
        <f>VLOOKUP(D1220,EXPLORACION!$A$2:$P$529,16,FALSE)</f>
        <v>2168051.9167999998</v>
      </c>
    </row>
    <row r="1221" spans="1:74" hidden="1">
      <c r="A1221" s="130" t="str">
        <f t="shared" si="288"/>
        <v>PYA31P2E6M11</v>
      </c>
      <c r="B1221" s="130" t="str">
        <f t="shared" si="289"/>
        <v>PYA31P2E9.5</v>
      </c>
      <c r="C1221" s="130" t="str">
        <f t="shared" si="290"/>
        <v>PYA31P2M11</v>
      </c>
      <c r="D1221" s="130" t="str">
        <f t="shared" si="291"/>
        <v>PYA31P2</v>
      </c>
      <c r="E1221" s="130" t="str">
        <f t="shared" si="292"/>
        <v>PYA31</v>
      </c>
      <c r="F1221" s="109" t="s">
        <v>1368</v>
      </c>
      <c r="G1221" s="171">
        <v>31</v>
      </c>
      <c r="H1221" s="109">
        <v>2</v>
      </c>
      <c r="I1221" s="171" t="s">
        <v>8</v>
      </c>
      <c r="J1221" s="109">
        <v>6</v>
      </c>
      <c r="K1221" s="109">
        <f t="shared" si="293"/>
        <v>17</v>
      </c>
      <c r="M1221" s="137">
        <v>10.5</v>
      </c>
      <c r="N1221" s="133">
        <v>11.5</v>
      </c>
      <c r="O1221" s="137">
        <v>11</v>
      </c>
      <c r="Q1221" s="237">
        <v>25.9</v>
      </c>
      <c r="R1221" s="111"/>
      <c r="S1221" s="111"/>
      <c r="T1221" s="111"/>
      <c r="U1221" s="188"/>
      <c r="AP1221" s="194"/>
      <c r="AQ1221" s="188"/>
      <c r="AR1221" s="188"/>
      <c r="AS1221" s="143"/>
      <c r="AT1221" s="143"/>
      <c r="AU1221" s="143"/>
      <c r="AV1221" s="143"/>
      <c r="AW1221" s="188"/>
      <c r="AX1221" s="278"/>
      <c r="AY1221" s="194"/>
      <c r="AZ1221" s="143"/>
      <c r="BA1221" s="143"/>
      <c r="BB1221" s="143"/>
      <c r="BC1221" s="143"/>
      <c r="BD1221" s="143"/>
      <c r="BE1221" s="194"/>
      <c r="BF1221" s="143"/>
      <c r="BG1221" s="143"/>
      <c r="BH1221" s="143"/>
      <c r="BI1221" s="111"/>
      <c r="BJ1221" s="143"/>
      <c r="BK1221" s="143"/>
      <c r="BL1221" s="143"/>
      <c r="BM1221" s="143"/>
      <c r="BN1221" s="143"/>
      <c r="BO1221" s="143"/>
      <c r="BP1221" s="143"/>
      <c r="BQ1221" s="143"/>
      <c r="BR1221" s="143"/>
      <c r="BS1221" s="143"/>
      <c r="BT1221" s="143"/>
      <c r="BU1221" s="135">
        <f>VLOOKUP(D1221,EXPLORACION!$A$2:$P$529,15,FALSE)</f>
        <v>4958987.9606999997</v>
      </c>
      <c r="BV1221" s="135">
        <f>VLOOKUP(D1221,EXPLORACION!$A$2:$P$529,16,FALSE)</f>
        <v>2168051.9167999998</v>
      </c>
    </row>
    <row r="1222" spans="1:74" hidden="1">
      <c r="A1222" s="130" t="str">
        <f t="shared" si="288"/>
        <v>PYA31P2E6M12</v>
      </c>
      <c r="B1222" s="130" t="str">
        <f t="shared" si="289"/>
        <v>PYA31P2E10.5</v>
      </c>
      <c r="C1222" s="130" t="str">
        <f t="shared" si="290"/>
        <v>PYA31P2M12</v>
      </c>
      <c r="D1222" s="130" t="str">
        <f t="shared" si="291"/>
        <v>PYA31P2</v>
      </c>
      <c r="E1222" s="130" t="str">
        <f t="shared" si="292"/>
        <v>PYA31</v>
      </c>
      <c r="F1222" s="109" t="s">
        <v>1368</v>
      </c>
      <c r="G1222" s="171">
        <v>31</v>
      </c>
      <c r="H1222" s="109">
        <v>2</v>
      </c>
      <c r="I1222" s="171" t="s">
        <v>8</v>
      </c>
      <c r="J1222" s="109">
        <v>6</v>
      </c>
      <c r="K1222" s="109">
        <f t="shared" si="293"/>
        <v>18</v>
      </c>
      <c r="M1222" s="137">
        <v>11.5</v>
      </c>
      <c r="N1222" s="133">
        <v>12.5</v>
      </c>
      <c r="O1222" s="137">
        <v>12</v>
      </c>
      <c r="Q1222" s="237">
        <v>26.39</v>
      </c>
      <c r="R1222" s="111"/>
      <c r="S1222" s="111"/>
      <c r="T1222" s="111"/>
      <c r="U1222" s="188"/>
      <c r="AP1222" s="194"/>
      <c r="AQ1222" s="188"/>
      <c r="AR1222" s="188"/>
      <c r="AS1222" s="143"/>
      <c r="AT1222" s="143"/>
      <c r="AU1222" s="143"/>
      <c r="AV1222" s="143"/>
      <c r="AW1222" s="188"/>
      <c r="AX1222" s="278"/>
      <c r="AY1222" s="194"/>
      <c r="AZ1222" s="143"/>
      <c r="BA1222" s="143"/>
      <c r="BB1222" s="143"/>
      <c r="BC1222" s="143"/>
      <c r="BD1222" s="143"/>
      <c r="BE1222" s="194"/>
      <c r="BF1222" s="143"/>
      <c r="BG1222" s="143"/>
      <c r="BH1222" s="143"/>
      <c r="BI1222" s="111"/>
      <c r="BJ1222" s="143"/>
      <c r="BK1222" s="143"/>
      <c r="BL1222" s="143"/>
      <c r="BM1222" s="143"/>
      <c r="BN1222" s="143"/>
      <c r="BO1222" s="143"/>
      <c r="BP1222" s="143"/>
      <c r="BQ1222" s="143"/>
      <c r="BR1222" s="143"/>
      <c r="BS1222" s="143"/>
      <c r="BT1222" s="143"/>
      <c r="BU1222" s="135">
        <f>VLOOKUP(D1222,EXPLORACION!$A$2:$P$529,15,FALSE)</f>
        <v>4958987.9606999997</v>
      </c>
      <c r="BV1222" s="135">
        <f>VLOOKUP(D1222,EXPLORACION!$A$2:$P$529,16,FALSE)</f>
        <v>2168051.9167999998</v>
      </c>
    </row>
    <row r="1223" spans="1:74" hidden="1">
      <c r="A1223" s="130" t="str">
        <f t="shared" si="288"/>
        <v>PYA31P2E6M13</v>
      </c>
      <c r="B1223" s="130" t="str">
        <f t="shared" si="289"/>
        <v>PYA31P2E11.5</v>
      </c>
      <c r="C1223" s="130" t="str">
        <f t="shared" si="290"/>
        <v>PYA31P2M13</v>
      </c>
      <c r="D1223" s="130" t="str">
        <f t="shared" si="291"/>
        <v>PYA31P2</v>
      </c>
      <c r="E1223" s="130" t="str">
        <f t="shared" si="292"/>
        <v>PYA31</v>
      </c>
      <c r="F1223" s="109" t="s">
        <v>1368</v>
      </c>
      <c r="G1223" s="171">
        <v>31</v>
      </c>
      <c r="H1223" s="109">
        <v>2</v>
      </c>
      <c r="I1223" s="171" t="s">
        <v>8</v>
      </c>
      <c r="J1223" s="109">
        <v>6</v>
      </c>
      <c r="K1223" s="109">
        <f t="shared" si="293"/>
        <v>19</v>
      </c>
      <c r="M1223" s="137">
        <v>12.5</v>
      </c>
      <c r="N1223" s="133">
        <v>13.5</v>
      </c>
      <c r="O1223" s="137">
        <v>13</v>
      </c>
      <c r="Q1223" s="237">
        <v>26.42</v>
      </c>
      <c r="R1223" s="111"/>
      <c r="S1223" s="111"/>
      <c r="T1223" s="111"/>
      <c r="U1223" s="188"/>
      <c r="AP1223" s="194"/>
      <c r="AQ1223" s="188"/>
      <c r="AR1223" s="188"/>
      <c r="AS1223" s="143"/>
      <c r="AT1223" s="143"/>
      <c r="AU1223" s="143"/>
      <c r="AV1223" s="143"/>
      <c r="AW1223" s="188"/>
      <c r="AX1223" s="278"/>
      <c r="AY1223" s="194"/>
      <c r="AZ1223" s="143"/>
      <c r="BA1223" s="143"/>
      <c r="BB1223" s="143"/>
      <c r="BC1223" s="143"/>
      <c r="BD1223" s="143"/>
      <c r="BE1223" s="194"/>
      <c r="BF1223" s="143"/>
      <c r="BG1223" s="143"/>
      <c r="BH1223" s="143"/>
      <c r="BI1223" s="111"/>
      <c r="BJ1223" s="143"/>
      <c r="BK1223" s="143"/>
      <c r="BL1223" s="143"/>
      <c r="BM1223" s="143"/>
      <c r="BN1223" s="143"/>
      <c r="BO1223" s="143"/>
      <c r="BP1223" s="143"/>
      <c r="BQ1223" s="143"/>
      <c r="BR1223" s="143"/>
      <c r="BS1223" s="143"/>
      <c r="BT1223" s="143"/>
      <c r="BU1223" s="135">
        <f>VLOOKUP(D1223,EXPLORACION!$A$2:$P$529,15,FALSE)</f>
        <v>4958987.9606999997</v>
      </c>
      <c r="BV1223" s="135">
        <f>VLOOKUP(D1223,EXPLORACION!$A$2:$P$529,16,FALSE)</f>
        <v>2168051.9167999998</v>
      </c>
    </row>
    <row r="1224" spans="1:74" hidden="1">
      <c r="A1224" s="130" t="str">
        <f t="shared" si="288"/>
        <v>PYA31P2E6M14</v>
      </c>
      <c r="B1224" s="130" t="str">
        <f t="shared" si="289"/>
        <v>PYA31P2E12.5</v>
      </c>
      <c r="C1224" s="130" t="str">
        <f t="shared" si="290"/>
        <v>PYA31P2M14</v>
      </c>
      <c r="D1224" s="130" t="str">
        <f t="shared" si="291"/>
        <v>PYA31P2</v>
      </c>
      <c r="E1224" s="130" t="str">
        <f t="shared" si="292"/>
        <v>PYA31</v>
      </c>
      <c r="F1224" s="109" t="s">
        <v>1368</v>
      </c>
      <c r="G1224" s="171">
        <v>31</v>
      </c>
      <c r="H1224" s="109">
        <v>2</v>
      </c>
      <c r="I1224" s="171" t="s">
        <v>8</v>
      </c>
      <c r="J1224" s="109">
        <v>6</v>
      </c>
      <c r="K1224" s="109">
        <f t="shared" si="293"/>
        <v>20</v>
      </c>
      <c r="M1224" s="137">
        <v>13.5</v>
      </c>
      <c r="N1224" s="133">
        <v>14.5</v>
      </c>
      <c r="O1224" s="137">
        <v>14</v>
      </c>
      <c r="Q1224" s="237">
        <v>26.68</v>
      </c>
      <c r="R1224" s="111"/>
      <c r="S1224" s="111"/>
      <c r="T1224" s="111"/>
      <c r="U1224" s="188"/>
      <c r="AP1224" s="194"/>
      <c r="AQ1224" s="188"/>
      <c r="AR1224" s="188"/>
      <c r="AS1224" s="143"/>
      <c r="AT1224" s="143"/>
      <c r="AU1224" s="143"/>
      <c r="AV1224" s="143"/>
      <c r="AW1224" s="188"/>
      <c r="AX1224" s="278"/>
      <c r="AY1224" s="194"/>
      <c r="AZ1224" s="143"/>
      <c r="BA1224" s="143"/>
      <c r="BB1224" s="143"/>
      <c r="BC1224" s="143"/>
      <c r="BD1224" s="143"/>
      <c r="BE1224" s="194"/>
      <c r="BF1224" s="143"/>
      <c r="BG1224" s="143"/>
      <c r="BH1224" s="143"/>
      <c r="BI1224" s="111"/>
      <c r="BJ1224" s="143"/>
      <c r="BK1224" s="143"/>
      <c r="BL1224" s="143"/>
      <c r="BM1224" s="143"/>
      <c r="BN1224" s="143"/>
      <c r="BO1224" s="143"/>
      <c r="BP1224" s="143"/>
      <c r="BQ1224" s="143"/>
      <c r="BR1224" s="143"/>
      <c r="BS1224" s="143"/>
      <c r="BT1224" s="143"/>
      <c r="BU1224" s="135">
        <f>VLOOKUP(D1224,EXPLORACION!$A$2:$P$529,15,FALSE)</f>
        <v>4958987.9606999997</v>
      </c>
      <c r="BV1224" s="135">
        <f>VLOOKUP(D1224,EXPLORACION!$A$2:$P$529,16,FALSE)</f>
        <v>2168051.9167999998</v>
      </c>
    </row>
    <row r="1225" spans="1:74" hidden="1">
      <c r="A1225" s="130" t="str">
        <f t="shared" si="288"/>
        <v>PYA31P2E6M15</v>
      </c>
      <c r="B1225" s="130" t="str">
        <f t="shared" si="289"/>
        <v>PYA31P2E13.5</v>
      </c>
      <c r="C1225" s="130" t="str">
        <f t="shared" si="290"/>
        <v>PYA31P2M15</v>
      </c>
      <c r="D1225" s="130" t="str">
        <f t="shared" si="291"/>
        <v>PYA31P2</v>
      </c>
      <c r="E1225" s="130" t="str">
        <f t="shared" si="292"/>
        <v>PYA31</v>
      </c>
      <c r="F1225" s="109" t="s">
        <v>1368</v>
      </c>
      <c r="G1225" s="171">
        <v>31</v>
      </c>
      <c r="H1225" s="109">
        <v>2</v>
      </c>
      <c r="I1225" s="171" t="s">
        <v>8</v>
      </c>
      <c r="J1225" s="109">
        <v>6</v>
      </c>
      <c r="K1225" s="109">
        <f t="shared" si="293"/>
        <v>21</v>
      </c>
      <c r="M1225" s="137">
        <v>14.5</v>
      </c>
      <c r="N1225" s="133">
        <v>15.5</v>
      </c>
      <c r="O1225" s="137">
        <v>15</v>
      </c>
      <c r="Q1225" s="237">
        <v>26.79</v>
      </c>
      <c r="R1225" s="111"/>
      <c r="S1225" s="111"/>
      <c r="T1225" s="111"/>
      <c r="U1225" s="188"/>
      <c r="AP1225" s="194"/>
      <c r="AQ1225" s="188"/>
      <c r="AR1225" s="188"/>
      <c r="AS1225" s="143"/>
      <c r="AT1225" s="143"/>
      <c r="AU1225" s="143"/>
      <c r="AV1225" s="143"/>
      <c r="AW1225" s="188"/>
      <c r="AX1225" s="278"/>
      <c r="AY1225" s="194"/>
      <c r="AZ1225" s="143"/>
      <c r="BA1225" s="143"/>
      <c r="BB1225" s="143"/>
      <c r="BC1225" s="143"/>
      <c r="BD1225" s="143"/>
      <c r="BE1225" s="194"/>
      <c r="BF1225" s="143"/>
      <c r="BG1225" s="143"/>
      <c r="BH1225" s="143"/>
      <c r="BI1225" s="111"/>
      <c r="BJ1225" s="143"/>
      <c r="BK1225" s="143"/>
      <c r="BL1225" s="143"/>
      <c r="BM1225" s="143"/>
      <c r="BN1225" s="143"/>
      <c r="BO1225" s="143"/>
      <c r="BP1225" s="143"/>
      <c r="BQ1225" s="143"/>
      <c r="BR1225" s="143"/>
      <c r="BS1225" s="143"/>
      <c r="BT1225" s="143"/>
      <c r="BU1225" s="135">
        <f>VLOOKUP(D1225,EXPLORACION!$A$2:$P$529,15,FALSE)</f>
        <v>4958987.9606999997</v>
      </c>
      <c r="BV1225" s="135">
        <f>VLOOKUP(D1225,EXPLORACION!$A$2:$P$529,16,FALSE)</f>
        <v>2168051.9167999998</v>
      </c>
    </row>
    <row r="1226" spans="1:74" hidden="1">
      <c r="A1226" s="130" t="str">
        <f t="shared" si="288"/>
        <v>PYA31P3E6M0.5</v>
      </c>
      <c r="B1226" s="130" t="str">
        <f t="shared" si="289"/>
        <v>PYA31P3E14.5</v>
      </c>
      <c r="C1226" s="130" t="str">
        <f t="shared" si="290"/>
        <v>PYA31P3M0.5</v>
      </c>
      <c r="D1226" s="130" t="str">
        <f t="shared" si="291"/>
        <v>PYA31P3</v>
      </c>
      <c r="E1226" s="130" t="str">
        <f t="shared" si="292"/>
        <v>PYA31</v>
      </c>
      <c r="F1226" s="109" t="s">
        <v>1368</v>
      </c>
      <c r="G1226" s="171">
        <v>31</v>
      </c>
      <c r="H1226" s="109">
        <v>3</v>
      </c>
      <c r="I1226" s="171" t="s">
        <v>8</v>
      </c>
      <c r="J1226" s="109">
        <v>6</v>
      </c>
      <c r="K1226" s="109">
        <v>1</v>
      </c>
      <c r="M1226" s="137">
        <v>0</v>
      </c>
      <c r="N1226" s="133">
        <v>1</v>
      </c>
      <c r="O1226" s="137">
        <v>0.5</v>
      </c>
      <c r="Q1226" s="237">
        <v>14.71</v>
      </c>
      <c r="R1226" s="111"/>
      <c r="S1226" s="111"/>
      <c r="T1226" s="111"/>
      <c r="U1226" s="188"/>
      <c r="AP1226" s="194"/>
      <c r="AQ1226" s="188"/>
      <c r="AR1226" s="188"/>
      <c r="AS1226" s="143"/>
      <c r="AT1226" s="143"/>
      <c r="AU1226" s="143"/>
      <c r="AV1226" s="143"/>
      <c r="AW1226" s="188"/>
      <c r="AX1226" s="278"/>
      <c r="AY1226" s="194"/>
      <c r="AZ1226" s="143"/>
      <c r="BA1226" s="143"/>
      <c r="BB1226" s="143"/>
      <c r="BC1226" s="143"/>
      <c r="BD1226" s="143"/>
      <c r="BE1226" s="194"/>
      <c r="BF1226" s="143"/>
      <c r="BG1226" s="143"/>
      <c r="BH1226" s="143"/>
      <c r="BI1226" s="111"/>
      <c r="BJ1226" s="143"/>
      <c r="BK1226" s="143"/>
      <c r="BL1226" s="143"/>
      <c r="BM1226" s="143"/>
      <c r="BN1226" s="143"/>
      <c r="BO1226" s="143"/>
      <c r="BP1226" s="143"/>
      <c r="BQ1226" s="143"/>
      <c r="BR1226" s="143"/>
      <c r="BS1226" s="143"/>
      <c r="BT1226" s="143"/>
      <c r="BU1226" s="135">
        <f>VLOOKUP(D1226,EXPLORACION!$A$2:$P$529,15,FALSE)</f>
        <v>4958987.9606999997</v>
      </c>
      <c r="BV1226" s="135">
        <f>VLOOKUP(D1226,EXPLORACION!$A$2:$P$529,16,FALSE)</f>
        <v>2168051.9167999998</v>
      </c>
    </row>
    <row r="1227" spans="1:74" hidden="1">
      <c r="A1227" s="130" t="str">
        <f t="shared" si="288"/>
        <v>PYA31P3E6M0.8</v>
      </c>
      <c r="B1227" s="130" t="str">
        <f t="shared" si="289"/>
        <v>PYA31P3E0</v>
      </c>
      <c r="C1227" s="130" t="str">
        <f t="shared" si="290"/>
        <v>PYA31P3M0.8</v>
      </c>
      <c r="D1227" s="130" t="str">
        <f t="shared" si="291"/>
        <v>PYA31P3</v>
      </c>
      <c r="E1227" s="130" t="str">
        <f t="shared" si="292"/>
        <v>PYA31</v>
      </c>
      <c r="F1227" s="109" t="s">
        <v>1368</v>
      </c>
      <c r="G1227" s="171">
        <v>31</v>
      </c>
      <c r="H1227" s="109">
        <v>3</v>
      </c>
      <c r="I1227" s="171" t="s">
        <v>8</v>
      </c>
      <c r="J1227" s="109">
        <v>6</v>
      </c>
      <c r="K1227" s="109">
        <f t="shared" si="293"/>
        <v>2</v>
      </c>
      <c r="M1227" s="137">
        <v>0.30000000000000004</v>
      </c>
      <c r="N1227" s="133">
        <v>1.3</v>
      </c>
      <c r="O1227" s="137">
        <v>0.8</v>
      </c>
      <c r="Q1227" s="237">
        <v>15.31</v>
      </c>
      <c r="R1227" s="111"/>
      <c r="S1227" s="111"/>
      <c r="T1227" s="111"/>
      <c r="U1227" s="188"/>
      <c r="AP1227" s="194"/>
      <c r="AQ1227" s="188"/>
      <c r="AR1227" s="188"/>
      <c r="AS1227" s="143"/>
      <c r="AT1227" s="143"/>
      <c r="AU1227" s="143"/>
      <c r="AV1227" s="143"/>
      <c r="AW1227" s="188"/>
      <c r="AX1227" s="278"/>
      <c r="AY1227" s="194"/>
      <c r="AZ1227" s="143"/>
      <c r="BA1227" s="143"/>
      <c r="BB1227" s="143"/>
      <c r="BC1227" s="143"/>
      <c r="BD1227" s="143"/>
      <c r="BE1227" s="194"/>
      <c r="BF1227" s="143"/>
      <c r="BG1227" s="143"/>
      <c r="BH1227" s="143"/>
      <c r="BI1227" s="111"/>
      <c r="BJ1227" s="143"/>
      <c r="BK1227" s="143"/>
      <c r="BL1227" s="143"/>
      <c r="BM1227" s="143"/>
      <c r="BN1227" s="143"/>
      <c r="BO1227" s="143"/>
      <c r="BP1227" s="143"/>
      <c r="BQ1227" s="143"/>
      <c r="BR1227" s="143"/>
      <c r="BS1227" s="143"/>
      <c r="BT1227" s="143"/>
      <c r="BU1227" s="135">
        <f>VLOOKUP(D1227,EXPLORACION!$A$2:$P$529,15,FALSE)</f>
        <v>4958987.9606999997</v>
      </c>
      <c r="BV1227" s="135">
        <f>VLOOKUP(D1227,EXPLORACION!$A$2:$P$529,16,FALSE)</f>
        <v>2168051.9167999998</v>
      </c>
    </row>
    <row r="1228" spans="1:74" hidden="1">
      <c r="A1228" s="130" t="str">
        <f t="shared" si="288"/>
        <v>PYA31P3E6M1</v>
      </c>
      <c r="B1228" s="130" t="str">
        <f t="shared" si="289"/>
        <v>PYA31P3E0.3</v>
      </c>
      <c r="C1228" s="130" t="str">
        <f t="shared" si="290"/>
        <v>PYA31P3M1</v>
      </c>
      <c r="D1228" s="130" t="str">
        <f t="shared" si="291"/>
        <v>PYA31P3</v>
      </c>
      <c r="E1228" s="130" t="str">
        <f t="shared" si="292"/>
        <v>PYA31</v>
      </c>
      <c r="F1228" s="109" t="s">
        <v>1368</v>
      </c>
      <c r="G1228" s="171">
        <v>31</v>
      </c>
      <c r="H1228" s="109">
        <v>3</v>
      </c>
      <c r="I1228" s="171" t="s">
        <v>8</v>
      </c>
      <c r="J1228" s="109">
        <v>6</v>
      </c>
      <c r="K1228" s="109">
        <f t="shared" si="293"/>
        <v>3</v>
      </c>
      <c r="M1228" s="137">
        <v>0.5</v>
      </c>
      <c r="N1228" s="133">
        <v>1.5</v>
      </c>
      <c r="O1228" s="137">
        <v>1</v>
      </c>
      <c r="Q1228" s="237">
        <v>19.46</v>
      </c>
      <c r="R1228" s="111"/>
      <c r="S1228" s="111"/>
      <c r="T1228" s="111"/>
      <c r="U1228" s="188"/>
      <c r="AP1228" s="194"/>
      <c r="AQ1228" s="188"/>
      <c r="AR1228" s="188"/>
      <c r="AS1228" s="143"/>
      <c r="AT1228" s="143"/>
      <c r="AU1228" s="143"/>
      <c r="AV1228" s="143"/>
      <c r="AW1228" s="188"/>
      <c r="AX1228" s="278"/>
      <c r="AY1228" s="194"/>
      <c r="AZ1228" s="143"/>
      <c r="BA1228" s="143"/>
      <c r="BB1228" s="143"/>
      <c r="BC1228" s="143"/>
      <c r="BD1228" s="143"/>
      <c r="BE1228" s="194"/>
      <c r="BF1228" s="143"/>
      <c r="BG1228" s="143"/>
      <c r="BH1228" s="143"/>
      <c r="BI1228" s="111"/>
      <c r="BJ1228" s="143"/>
      <c r="BK1228" s="143"/>
      <c r="BL1228" s="143"/>
      <c r="BM1228" s="143"/>
      <c r="BN1228" s="143"/>
      <c r="BO1228" s="143"/>
      <c r="BP1228" s="143"/>
      <c r="BQ1228" s="143"/>
      <c r="BR1228" s="143"/>
      <c r="BS1228" s="143"/>
      <c r="BT1228" s="143"/>
      <c r="BU1228" s="135">
        <f>VLOOKUP(D1228,EXPLORACION!$A$2:$P$529,15,FALSE)</f>
        <v>4958987.9606999997</v>
      </c>
      <c r="BV1228" s="135">
        <f>VLOOKUP(D1228,EXPLORACION!$A$2:$P$529,16,FALSE)</f>
        <v>2168051.9167999998</v>
      </c>
    </row>
    <row r="1229" spans="1:74" hidden="1">
      <c r="A1229" s="130" t="str">
        <f t="shared" si="288"/>
        <v>PYA31P3E6M1.2</v>
      </c>
      <c r="B1229" s="130" t="str">
        <f t="shared" si="289"/>
        <v>PYA31P3E0.5</v>
      </c>
      <c r="C1229" s="130" t="str">
        <f t="shared" si="290"/>
        <v>PYA31P3M1.2</v>
      </c>
      <c r="D1229" s="130" t="str">
        <f t="shared" si="291"/>
        <v>PYA31P3</v>
      </c>
      <c r="E1229" s="130" t="str">
        <f t="shared" si="292"/>
        <v>PYA31</v>
      </c>
      <c r="F1229" s="109" t="s">
        <v>1368</v>
      </c>
      <c r="G1229" s="171">
        <v>31</v>
      </c>
      <c r="H1229" s="109">
        <v>3</v>
      </c>
      <c r="I1229" s="171" t="s">
        <v>8</v>
      </c>
      <c r="J1229" s="109">
        <v>6</v>
      </c>
      <c r="K1229" s="109">
        <f t="shared" si="293"/>
        <v>4</v>
      </c>
      <c r="M1229" s="137">
        <v>0.7</v>
      </c>
      <c r="N1229" s="133">
        <v>1.7</v>
      </c>
      <c r="O1229" s="137">
        <v>1.2</v>
      </c>
      <c r="Q1229" s="237">
        <v>17.73</v>
      </c>
      <c r="R1229" s="111"/>
      <c r="S1229" s="111"/>
      <c r="T1229" s="111"/>
      <c r="U1229" s="188"/>
      <c r="AP1229" s="194"/>
      <c r="AQ1229" s="188"/>
      <c r="AR1229" s="188"/>
      <c r="AS1229" s="143"/>
      <c r="AT1229" s="143"/>
      <c r="AU1229" s="143"/>
      <c r="AV1229" s="143"/>
      <c r="AW1229" s="188"/>
      <c r="AX1229" s="278"/>
      <c r="AY1229" s="194"/>
      <c r="AZ1229" s="143"/>
      <c r="BA1229" s="143"/>
      <c r="BB1229" s="143"/>
      <c r="BC1229" s="143"/>
      <c r="BD1229" s="143"/>
      <c r="BE1229" s="194"/>
      <c r="BF1229" s="143"/>
      <c r="BG1229" s="143"/>
      <c r="BH1229" s="143"/>
      <c r="BI1229" s="111"/>
      <c r="BJ1229" s="143"/>
      <c r="BK1229" s="143"/>
      <c r="BL1229" s="143"/>
      <c r="BM1229" s="143"/>
      <c r="BN1229" s="143"/>
      <c r="BO1229" s="143"/>
      <c r="BP1229" s="143"/>
      <c r="BQ1229" s="143"/>
      <c r="BR1229" s="143"/>
      <c r="BS1229" s="143"/>
      <c r="BT1229" s="143"/>
      <c r="BU1229" s="135">
        <f>VLOOKUP(D1229,EXPLORACION!$A$2:$P$529,15,FALSE)</f>
        <v>4958987.9606999997</v>
      </c>
      <c r="BV1229" s="135">
        <f>VLOOKUP(D1229,EXPLORACION!$A$2:$P$529,16,FALSE)</f>
        <v>2168051.9167999998</v>
      </c>
    </row>
    <row r="1230" spans="1:74" hidden="1">
      <c r="A1230" s="130" t="str">
        <f t="shared" si="288"/>
        <v>PYA31P3E6M1.5</v>
      </c>
      <c r="B1230" s="130" t="str">
        <f t="shared" si="289"/>
        <v>PYA31P3E0.7</v>
      </c>
      <c r="C1230" s="130" t="str">
        <f t="shared" si="290"/>
        <v>PYA31P3M1.5</v>
      </c>
      <c r="D1230" s="130" t="str">
        <f t="shared" si="291"/>
        <v>PYA31P3</v>
      </c>
      <c r="E1230" s="130" t="str">
        <f t="shared" si="292"/>
        <v>PYA31</v>
      </c>
      <c r="F1230" s="109" t="s">
        <v>1368</v>
      </c>
      <c r="G1230" s="171">
        <v>31</v>
      </c>
      <c r="H1230" s="109">
        <v>3</v>
      </c>
      <c r="I1230" s="171" t="s">
        <v>8</v>
      </c>
      <c r="J1230" s="109">
        <v>6</v>
      </c>
      <c r="K1230" s="109">
        <f t="shared" si="293"/>
        <v>5</v>
      </c>
      <c r="M1230" s="137">
        <v>1</v>
      </c>
      <c r="N1230" s="133">
        <v>2</v>
      </c>
      <c r="O1230" s="137">
        <v>1.5</v>
      </c>
      <c r="Q1230" s="237">
        <v>15.46</v>
      </c>
      <c r="R1230" s="111"/>
      <c r="S1230" s="111"/>
      <c r="T1230" s="111"/>
      <c r="U1230" s="188"/>
      <c r="AP1230" s="194"/>
      <c r="AQ1230" s="188"/>
      <c r="AR1230" s="188"/>
      <c r="AS1230" s="143"/>
      <c r="AT1230" s="143"/>
      <c r="AU1230" s="143"/>
      <c r="AV1230" s="143"/>
      <c r="AW1230" s="188"/>
      <c r="AX1230" s="278"/>
      <c r="AY1230" s="194"/>
      <c r="AZ1230" s="143"/>
      <c r="BA1230" s="143"/>
      <c r="BB1230" s="143"/>
      <c r="BC1230" s="143"/>
      <c r="BD1230" s="143"/>
      <c r="BE1230" s="194"/>
      <c r="BF1230" s="143"/>
      <c r="BG1230" s="143"/>
      <c r="BH1230" s="143"/>
      <c r="BI1230" s="111"/>
      <c r="BJ1230" s="143"/>
      <c r="BK1230" s="143"/>
      <c r="BL1230" s="143"/>
      <c r="BM1230" s="143"/>
      <c r="BN1230" s="143"/>
      <c r="BO1230" s="143"/>
      <c r="BP1230" s="143"/>
      <c r="BQ1230" s="143"/>
      <c r="BR1230" s="143"/>
      <c r="BS1230" s="143"/>
      <c r="BT1230" s="143"/>
      <c r="BU1230" s="135">
        <f>VLOOKUP(D1230,EXPLORACION!$A$2:$P$529,15,FALSE)</f>
        <v>4958987.9606999997</v>
      </c>
      <c r="BV1230" s="135">
        <f>VLOOKUP(D1230,EXPLORACION!$A$2:$P$529,16,FALSE)</f>
        <v>2168051.9167999998</v>
      </c>
    </row>
    <row r="1231" spans="1:74" hidden="1">
      <c r="A1231" s="130" t="str">
        <f t="shared" si="288"/>
        <v>PYA31P3E6M2</v>
      </c>
      <c r="B1231" s="130" t="str">
        <f t="shared" si="289"/>
        <v>PYA31P3E1</v>
      </c>
      <c r="C1231" s="130" t="str">
        <f t="shared" si="290"/>
        <v>PYA31P3M2</v>
      </c>
      <c r="D1231" s="130" t="str">
        <f t="shared" si="291"/>
        <v>PYA31P3</v>
      </c>
      <c r="E1231" s="130" t="str">
        <f t="shared" si="292"/>
        <v>PYA31</v>
      </c>
      <c r="F1231" s="109" t="s">
        <v>1368</v>
      </c>
      <c r="G1231" s="171">
        <v>31</v>
      </c>
      <c r="H1231" s="109">
        <v>3</v>
      </c>
      <c r="I1231" s="171" t="s">
        <v>8</v>
      </c>
      <c r="J1231" s="109">
        <v>6</v>
      </c>
      <c r="K1231" s="109">
        <f t="shared" si="293"/>
        <v>6</v>
      </c>
      <c r="M1231" s="137">
        <v>1.5</v>
      </c>
      <c r="N1231" s="133">
        <v>2.5</v>
      </c>
      <c r="O1231" s="137">
        <v>2</v>
      </c>
      <c r="Q1231" s="237">
        <v>16.41</v>
      </c>
      <c r="R1231" s="111"/>
      <c r="S1231" s="111"/>
      <c r="T1231" s="111"/>
      <c r="U1231" s="188"/>
      <c r="AP1231" s="194"/>
      <c r="AQ1231" s="188"/>
      <c r="AR1231" s="188"/>
      <c r="AS1231" s="143"/>
      <c r="AT1231" s="143"/>
      <c r="AU1231" s="143"/>
      <c r="AV1231" s="143"/>
      <c r="AW1231" s="188"/>
      <c r="AX1231" s="278"/>
      <c r="AY1231" s="194"/>
      <c r="AZ1231" s="143"/>
      <c r="BA1231" s="143"/>
      <c r="BB1231" s="143"/>
      <c r="BC1231" s="143"/>
      <c r="BD1231" s="143"/>
      <c r="BE1231" s="194"/>
      <c r="BF1231" s="143"/>
      <c r="BG1231" s="143"/>
      <c r="BH1231" s="143"/>
      <c r="BI1231" s="111"/>
      <c r="BJ1231" s="143"/>
      <c r="BK1231" s="143"/>
      <c r="BL1231" s="143"/>
      <c r="BM1231" s="143"/>
      <c r="BN1231" s="143"/>
      <c r="BO1231" s="143"/>
      <c r="BP1231" s="143"/>
      <c r="BQ1231" s="143"/>
      <c r="BR1231" s="143"/>
      <c r="BS1231" s="143"/>
      <c r="BT1231" s="143"/>
      <c r="BU1231" s="135">
        <f>VLOOKUP(D1231,EXPLORACION!$A$2:$P$529,15,FALSE)</f>
        <v>4958987.9606999997</v>
      </c>
      <c r="BV1231" s="135">
        <f>VLOOKUP(D1231,EXPLORACION!$A$2:$P$529,16,FALSE)</f>
        <v>2168051.9167999998</v>
      </c>
    </row>
    <row r="1232" spans="1:74" hidden="1">
      <c r="A1232" s="130" t="str">
        <f t="shared" si="288"/>
        <v>PYA31P3E6M3</v>
      </c>
      <c r="B1232" s="130" t="str">
        <f t="shared" si="289"/>
        <v>PYA31P3E1.5</v>
      </c>
      <c r="C1232" s="130" t="str">
        <f t="shared" si="290"/>
        <v>PYA31P3M3</v>
      </c>
      <c r="D1232" s="130" t="str">
        <f t="shared" si="291"/>
        <v>PYA31P3</v>
      </c>
      <c r="E1232" s="130" t="str">
        <f t="shared" si="292"/>
        <v>PYA31</v>
      </c>
      <c r="F1232" s="109" t="s">
        <v>1368</v>
      </c>
      <c r="G1232" s="171">
        <v>31</v>
      </c>
      <c r="H1232" s="109">
        <v>3</v>
      </c>
      <c r="I1232" s="171" t="s">
        <v>8</v>
      </c>
      <c r="J1232" s="109">
        <v>6</v>
      </c>
      <c r="K1232" s="109">
        <f t="shared" si="293"/>
        <v>7</v>
      </c>
      <c r="M1232" s="137">
        <v>2.5</v>
      </c>
      <c r="N1232" s="133">
        <v>3.5</v>
      </c>
      <c r="O1232" s="137">
        <v>3</v>
      </c>
      <c r="Q1232" s="237">
        <v>22.28</v>
      </c>
      <c r="R1232" s="111"/>
      <c r="S1232" s="111"/>
      <c r="T1232" s="111"/>
      <c r="U1232" s="188"/>
      <c r="AP1232" s="194"/>
      <c r="AQ1232" s="188"/>
      <c r="AR1232" s="188"/>
      <c r="AS1232" s="143"/>
      <c r="AT1232" s="143"/>
      <c r="AU1232" s="143"/>
      <c r="AV1232" s="143"/>
      <c r="AW1232" s="188"/>
      <c r="AX1232" s="278"/>
      <c r="AY1232" s="194"/>
      <c r="AZ1232" s="143"/>
      <c r="BA1232" s="143"/>
      <c r="BB1232" s="143"/>
      <c r="BC1232" s="143"/>
      <c r="BD1232" s="143"/>
      <c r="BE1232" s="194"/>
      <c r="BF1232" s="143"/>
      <c r="BG1232" s="143"/>
      <c r="BH1232" s="143"/>
      <c r="BI1232" s="111"/>
      <c r="BJ1232" s="143"/>
      <c r="BK1232" s="143"/>
      <c r="BL1232" s="143"/>
      <c r="BM1232" s="143"/>
      <c r="BN1232" s="143"/>
      <c r="BO1232" s="143"/>
      <c r="BP1232" s="143"/>
      <c r="BQ1232" s="143"/>
      <c r="BR1232" s="143"/>
      <c r="BS1232" s="143"/>
      <c r="BT1232" s="143"/>
      <c r="BU1232" s="135">
        <f>VLOOKUP(D1232,EXPLORACION!$A$2:$P$529,15,FALSE)</f>
        <v>4958987.9606999997</v>
      </c>
      <c r="BV1232" s="135">
        <f>VLOOKUP(D1232,EXPLORACION!$A$2:$P$529,16,FALSE)</f>
        <v>2168051.9167999998</v>
      </c>
    </row>
    <row r="1233" spans="1:74" hidden="1">
      <c r="A1233" s="130" t="str">
        <f t="shared" si="288"/>
        <v>PYA31P3E6M4</v>
      </c>
      <c r="B1233" s="130" t="str">
        <f t="shared" si="289"/>
        <v>PYA31P3E2.5</v>
      </c>
      <c r="C1233" s="130" t="str">
        <f t="shared" si="290"/>
        <v>PYA31P3M4</v>
      </c>
      <c r="D1233" s="130" t="str">
        <f t="shared" si="291"/>
        <v>PYA31P3</v>
      </c>
      <c r="E1233" s="130" t="str">
        <f t="shared" si="292"/>
        <v>PYA31</v>
      </c>
      <c r="F1233" s="109" t="s">
        <v>1368</v>
      </c>
      <c r="G1233" s="171">
        <v>31</v>
      </c>
      <c r="H1233" s="109">
        <v>3</v>
      </c>
      <c r="I1233" s="171" t="s">
        <v>8</v>
      </c>
      <c r="J1233" s="109">
        <v>6</v>
      </c>
      <c r="K1233" s="109">
        <f t="shared" si="293"/>
        <v>8</v>
      </c>
      <c r="M1233" s="137">
        <v>3.5</v>
      </c>
      <c r="N1233" s="133">
        <v>4.5</v>
      </c>
      <c r="O1233" s="137">
        <v>4</v>
      </c>
      <c r="Q1233" s="237">
        <v>17.920000000000002</v>
      </c>
      <c r="R1233" s="111"/>
      <c r="S1233" s="111"/>
      <c r="T1233" s="111"/>
      <c r="U1233" s="188"/>
      <c r="AP1233" s="194"/>
      <c r="AQ1233" s="188"/>
      <c r="AR1233" s="188"/>
      <c r="AS1233" s="143"/>
      <c r="AT1233" s="143"/>
      <c r="AU1233" s="143"/>
      <c r="AV1233" s="143"/>
      <c r="AW1233" s="188"/>
      <c r="AX1233" s="278"/>
      <c r="AY1233" s="194"/>
      <c r="AZ1233" s="143"/>
      <c r="BA1233" s="143"/>
      <c r="BB1233" s="143"/>
      <c r="BC1233" s="143"/>
      <c r="BD1233" s="143"/>
      <c r="BE1233" s="194"/>
      <c r="BF1233" s="143"/>
      <c r="BG1233" s="143"/>
      <c r="BH1233" s="143"/>
      <c r="BI1233" s="111"/>
      <c r="BJ1233" s="143"/>
      <c r="BK1233" s="143"/>
      <c r="BL1233" s="143"/>
      <c r="BM1233" s="143"/>
      <c r="BN1233" s="143"/>
      <c r="BO1233" s="143"/>
      <c r="BP1233" s="143"/>
      <c r="BQ1233" s="143"/>
      <c r="BR1233" s="143"/>
      <c r="BS1233" s="143"/>
      <c r="BT1233" s="143"/>
      <c r="BU1233" s="135">
        <f>VLOOKUP(D1233,EXPLORACION!$A$2:$P$529,15,FALSE)</f>
        <v>4958987.9606999997</v>
      </c>
      <c r="BV1233" s="135">
        <f>VLOOKUP(D1233,EXPLORACION!$A$2:$P$529,16,FALSE)</f>
        <v>2168051.9167999998</v>
      </c>
    </row>
    <row r="1234" spans="1:74" hidden="1">
      <c r="A1234" s="130" t="str">
        <f t="shared" si="288"/>
        <v>PYA31P3E6M4.5</v>
      </c>
      <c r="B1234" s="130" t="str">
        <f t="shared" si="289"/>
        <v>PYA31P3E3.5</v>
      </c>
      <c r="C1234" s="130" t="str">
        <f t="shared" si="290"/>
        <v>PYA31P3M4.5</v>
      </c>
      <c r="D1234" s="130" t="str">
        <f t="shared" si="291"/>
        <v>PYA31P3</v>
      </c>
      <c r="E1234" s="130" t="str">
        <f t="shared" si="292"/>
        <v>PYA31</v>
      </c>
      <c r="F1234" s="109" t="s">
        <v>1368</v>
      </c>
      <c r="G1234" s="171">
        <v>31</v>
      </c>
      <c r="H1234" s="109">
        <v>3</v>
      </c>
      <c r="I1234" s="171" t="s">
        <v>8</v>
      </c>
      <c r="J1234" s="109">
        <v>6</v>
      </c>
      <c r="K1234" s="109">
        <f t="shared" si="293"/>
        <v>9</v>
      </c>
      <c r="M1234" s="137">
        <v>4</v>
      </c>
      <c r="N1234" s="133">
        <v>5</v>
      </c>
      <c r="O1234" s="137">
        <v>4.5</v>
      </c>
      <c r="Q1234" s="237">
        <v>17.989999999999998</v>
      </c>
      <c r="R1234" s="111"/>
      <c r="S1234" s="111"/>
      <c r="T1234" s="111"/>
      <c r="U1234" s="188"/>
      <c r="AP1234" s="194"/>
      <c r="AQ1234" s="188"/>
      <c r="AR1234" s="188"/>
      <c r="AS1234" s="143"/>
      <c r="AT1234" s="143"/>
      <c r="AU1234" s="143"/>
      <c r="AV1234" s="143"/>
      <c r="AW1234" s="188"/>
      <c r="AX1234" s="278"/>
      <c r="AY1234" s="194"/>
      <c r="AZ1234" s="143"/>
      <c r="BA1234" s="143"/>
      <c r="BB1234" s="143"/>
      <c r="BC1234" s="143"/>
      <c r="BD1234" s="143"/>
      <c r="BE1234" s="194"/>
      <c r="BF1234" s="143"/>
      <c r="BG1234" s="143"/>
      <c r="BH1234" s="143"/>
      <c r="BI1234" s="111"/>
      <c r="BJ1234" s="143"/>
      <c r="BK1234" s="143"/>
      <c r="BL1234" s="143"/>
      <c r="BM1234" s="143"/>
      <c r="BN1234" s="143"/>
      <c r="BO1234" s="143"/>
      <c r="BP1234" s="143"/>
      <c r="BQ1234" s="143"/>
      <c r="BR1234" s="143"/>
      <c r="BS1234" s="143"/>
      <c r="BT1234" s="143"/>
      <c r="BU1234" s="135">
        <f>VLOOKUP(D1234,EXPLORACION!$A$2:$P$529,15,FALSE)</f>
        <v>4958987.9606999997</v>
      </c>
      <c r="BV1234" s="135">
        <f>VLOOKUP(D1234,EXPLORACION!$A$2:$P$529,16,FALSE)</f>
        <v>2168051.9167999998</v>
      </c>
    </row>
    <row r="1235" spans="1:74" hidden="1">
      <c r="A1235" s="130" t="str">
        <f t="shared" si="288"/>
        <v>PYA31P3E6M5</v>
      </c>
      <c r="B1235" s="130" t="str">
        <f t="shared" si="289"/>
        <v>PYA31P3E4</v>
      </c>
      <c r="C1235" s="130" t="str">
        <f t="shared" si="290"/>
        <v>PYA31P3M5</v>
      </c>
      <c r="D1235" s="130" t="str">
        <f t="shared" si="291"/>
        <v>PYA31P3</v>
      </c>
      <c r="E1235" s="130" t="str">
        <f t="shared" si="292"/>
        <v>PYA31</v>
      </c>
      <c r="F1235" s="109" t="s">
        <v>1368</v>
      </c>
      <c r="G1235" s="171">
        <v>31</v>
      </c>
      <c r="H1235" s="109">
        <v>3</v>
      </c>
      <c r="I1235" s="171" t="s">
        <v>8</v>
      </c>
      <c r="J1235" s="109">
        <v>6</v>
      </c>
      <c r="K1235" s="109">
        <f t="shared" si="293"/>
        <v>10</v>
      </c>
      <c r="M1235" s="137">
        <v>4.5</v>
      </c>
      <c r="N1235" s="133">
        <v>5.5</v>
      </c>
      <c r="O1235" s="137">
        <v>5</v>
      </c>
      <c r="Q1235" s="237">
        <v>18.079999999999998</v>
      </c>
      <c r="R1235" s="111"/>
      <c r="S1235" s="111"/>
      <c r="T1235" s="111"/>
      <c r="U1235" s="188"/>
      <c r="AP1235" s="194"/>
      <c r="AQ1235" s="188"/>
      <c r="AR1235" s="188"/>
      <c r="AS1235" s="143"/>
      <c r="AT1235" s="143"/>
      <c r="AU1235" s="143"/>
      <c r="AV1235" s="143"/>
      <c r="AW1235" s="188"/>
      <c r="AX1235" s="278"/>
      <c r="AY1235" s="194"/>
      <c r="AZ1235" s="143"/>
      <c r="BA1235" s="143"/>
      <c r="BB1235" s="143"/>
      <c r="BC1235" s="143"/>
      <c r="BD1235" s="143"/>
      <c r="BE1235" s="194"/>
      <c r="BF1235" s="143"/>
      <c r="BG1235" s="143"/>
      <c r="BH1235" s="143"/>
      <c r="BI1235" s="111"/>
      <c r="BJ1235" s="143"/>
      <c r="BK1235" s="143"/>
      <c r="BL1235" s="143"/>
      <c r="BM1235" s="143"/>
      <c r="BN1235" s="143"/>
      <c r="BO1235" s="143"/>
      <c r="BP1235" s="143"/>
      <c r="BQ1235" s="143"/>
      <c r="BR1235" s="143"/>
      <c r="BS1235" s="143"/>
      <c r="BT1235" s="143"/>
      <c r="BU1235" s="135">
        <f>VLOOKUP(D1235,EXPLORACION!$A$2:$P$529,15,FALSE)</f>
        <v>4958987.9606999997</v>
      </c>
      <c r="BV1235" s="135">
        <f>VLOOKUP(D1235,EXPLORACION!$A$2:$P$529,16,FALSE)</f>
        <v>2168051.9167999998</v>
      </c>
    </row>
    <row r="1236" spans="1:74" hidden="1">
      <c r="A1236" s="130" t="str">
        <f t="shared" si="288"/>
        <v>PYA31P3E6M5.5</v>
      </c>
      <c r="B1236" s="130" t="str">
        <f t="shared" si="289"/>
        <v>PYA31P3E4.5</v>
      </c>
      <c r="C1236" s="130" t="str">
        <f t="shared" si="290"/>
        <v>PYA31P3M5.5</v>
      </c>
      <c r="D1236" s="130" t="str">
        <f t="shared" si="291"/>
        <v>PYA31P3</v>
      </c>
      <c r="E1236" s="130" t="str">
        <f t="shared" si="292"/>
        <v>PYA31</v>
      </c>
      <c r="F1236" s="109" t="s">
        <v>1368</v>
      </c>
      <c r="G1236" s="171">
        <v>31</v>
      </c>
      <c r="H1236" s="109">
        <v>3</v>
      </c>
      <c r="I1236" s="171" t="s">
        <v>8</v>
      </c>
      <c r="J1236" s="109">
        <v>6</v>
      </c>
      <c r="K1236" s="109">
        <f t="shared" si="293"/>
        <v>11</v>
      </c>
      <c r="M1236" s="137">
        <v>5</v>
      </c>
      <c r="N1236" s="133">
        <v>6</v>
      </c>
      <c r="O1236" s="137">
        <v>5.5</v>
      </c>
      <c r="Q1236" s="237">
        <v>18.68</v>
      </c>
      <c r="R1236" s="111"/>
      <c r="S1236" s="111"/>
      <c r="T1236" s="111"/>
      <c r="U1236" s="188"/>
      <c r="AP1236" s="194"/>
      <c r="AQ1236" s="188"/>
      <c r="AR1236" s="188"/>
      <c r="AS1236" s="143"/>
      <c r="AT1236" s="143"/>
      <c r="AU1236" s="143"/>
      <c r="AV1236" s="143"/>
      <c r="AW1236" s="188"/>
      <c r="AX1236" s="278"/>
      <c r="AY1236" s="194"/>
      <c r="AZ1236" s="143"/>
      <c r="BA1236" s="143"/>
      <c r="BB1236" s="143"/>
      <c r="BC1236" s="143"/>
      <c r="BD1236" s="143"/>
      <c r="BE1236" s="194"/>
      <c r="BF1236" s="143"/>
      <c r="BG1236" s="143"/>
      <c r="BH1236" s="143"/>
      <c r="BI1236" s="111"/>
      <c r="BJ1236" s="143"/>
      <c r="BK1236" s="143"/>
      <c r="BL1236" s="143"/>
      <c r="BM1236" s="143"/>
      <c r="BN1236" s="143"/>
      <c r="BO1236" s="143"/>
      <c r="BP1236" s="143"/>
      <c r="BQ1236" s="143"/>
      <c r="BR1236" s="143"/>
      <c r="BS1236" s="143"/>
      <c r="BT1236" s="143"/>
      <c r="BU1236" s="135">
        <f>VLOOKUP(D1236,EXPLORACION!$A$2:$P$529,15,FALSE)</f>
        <v>4958987.9606999997</v>
      </c>
      <c r="BV1236" s="135">
        <f>VLOOKUP(D1236,EXPLORACION!$A$2:$P$529,16,FALSE)</f>
        <v>2168051.9167999998</v>
      </c>
    </row>
    <row r="1237" spans="1:74" hidden="1">
      <c r="A1237" s="130" t="str">
        <f t="shared" si="288"/>
        <v>PYA31P3E6M6</v>
      </c>
      <c r="B1237" s="130" t="str">
        <f t="shared" si="289"/>
        <v>PYA31P3E5</v>
      </c>
      <c r="C1237" s="130" t="str">
        <f t="shared" si="290"/>
        <v>PYA31P3M6</v>
      </c>
      <c r="D1237" s="130" t="str">
        <f t="shared" si="291"/>
        <v>PYA31P3</v>
      </c>
      <c r="E1237" s="130" t="str">
        <f t="shared" si="292"/>
        <v>PYA31</v>
      </c>
      <c r="F1237" s="109" t="s">
        <v>1368</v>
      </c>
      <c r="G1237" s="171">
        <v>31</v>
      </c>
      <c r="H1237" s="109">
        <v>3</v>
      </c>
      <c r="I1237" s="171" t="s">
        <v>8</v>
      </c>
      <c r="J1237" s="109">
        <v>6</v>
      </c>
      <c r="K1237" s="109">
        <f t="shared" si="293"/>
        <v>12</v>
      </c>
      <c r="M1237" s="137">
        <v>5.5</v>
      </c>
      <c r="N1237" s="133">
        <v>6.5</v>
      </c>
      <c r="O1237" s="137">
        <v>6</v>
      </c>
      <c r="Q1237" s="237">
        <v>18.510000000000002</v>
      </c>
      <c r="R1237" s="111"/>
      <c r="S1237" s="111"/>
      <c r="T1237" s="111"/>
      <c r="U1237" s="188"/>
      <c r="AP1237" s="194"/>
      <c r="AQ1237" s="188"/>
      <c r="AR1237" s="188"/>
      <c r="AS1237" s="143"/>
      <c r="AT1237" s="143"/>
      <c r="AU1237" s="143"/>
      <c r="AV1237" s="143"/>
      <c r="AW1237" s="188"/>
      <c r="AX1237" s="278"/>
      <c r="AY1237" s="194"/>
      <c r="AZ1237" s="143"/>
      <c r="BA1237" s="143"/>
      <c r="BB1237" s="143"/>
      <c r="BC1237" s="143"/>
      <c r="BD1237" s="143"/>
      <c r="BE1237" s="194"/>
      <c r="BF1237" s="143"/>
      <c r="BG1237" s="143"/>
      <c r="BH1237" s="143"/>
      <c r="BI1237" s="111"/>
      <c r="BJ1237" s="143"/>
      <c r="BK1237" s="143"/>
      <c r="BL1237" s="143"/>
      <c r="BM1237" s="143"/>
      <c r="BN1237" s="143"/>
      <c r="BO1237" s="143"/>
      <c r="BP1237" s="143"/>
      <c r="BQ1237" s="143"/>
      <c r="BR1237" s="143"/>
      <c r="BS1237" s="143"/>
      <c r="BT1237" s="143"/>
      <c r="BU1237" s="135">
        <f>VLOOKUP(D1237,EXPLORACION!$A$2:$P$529,15,FALSE)</f>
        <v>4958987.9606999997</v>
      </c>
      <c r="BV1237" s="135">
        <f>VLOOKUP(D1237,EXPLORACION!$A$2:$P$529,16,FALSE)</f>
        <v>2168051.9167999998</v>
      </c>
    </row>
    <row r="1238" spans="1:74" hidden="1">
      <c r="A1238" s="130" t="str">
        <f t="shared" si="288"/>
        <v>PYA31P3E6M7</v>
      </c>
      <c r="B1238" s="130" t="str">
        <f t="shared" si="289"/>
        <v>PYA31P3E5.5</v>
      </c>
      <c r="C1238" s="130" t="str">
        <f t="shared" si="290"/>
        <v>PYA31P3M7</v>
      </c>
      <c r="D1238" s="130" t="str">
        <f t="shared" si="291"/>
        <v>PYA31P3</v>
      </c>
      <c r="E1238" s="130" t="str">
        <f t="shared" si="292"/>
        <v>PYA31</v>
      </c>
      <c r="F1238" s="109" t="s">
        <v>1368</v>
      </c>
      <c r="G1238" s="171">
        <v>31</v>
      </c>
      <c r="H1238" s="109">
        <v>3</v>
      </c>
      <c r="I1238" s="171" t="s">
        <v>8</v>
      </c>
      <c r="J1238" s="109">
        <v>6</v>
      </c>
      <c r="K1238" s="109">
        <f t="shared" si="293"/>
        <v>13</v>
      </c>
      <c r="M1238" s="137">
        <v>6.5</v>
      </c>
      <c r="N1238" s="133">
        <v>7.5</v>
      </c>
      <c r="O1238" s="137">
        <v>7</v>
      </c>
      <c r="Q1238" s="237">
        <v>18.13</v>
      </c>
      <c r="R1238" s="111"/>
      <c r="S1238" s="111"/>
      <c r="T1238" s="111"/>
      <c r="U1238" s="188"/>
      <c r="AP1238" s="194"/>
      <c r="AQ1238" s="188"/>
      <c r="AR1238" s="188"/>
      <c r="AS1238" s="143"/>
      <c r="AT1238" s="143"/>
      <c r="AU1238" s="143"/>
      <c r="AV1238" s="143"/>
      <c r="AW1238" s="188"/>
      <c r="AX1238" s="278"/>
      <c r="AY1238" s="194"/>
      <c r="AZ1238" s="143"/>
      <c r="BA1238" s="143"/>
      <c r="BB1238" s="143"/>
      <c r="BC1238" s="143"/>
      <c r="BD1238" s="143"/>
      <c r="BE1238" s="194"/>
      <c r="BF1238" s="143"/>
      <c r="BG1238" s="143"/>
      <c r="BH1238" s="143"/>
      <c r="BI1238" s="111"/>
      <c r="BJ1238" s="143"/>
      <c r="BK1238" s="143"/>
      <c r="BL1238" s="143"/>
      <c r="BM1238" s="143"/>
      <c r="BN1238" s="143"/>
      <c r="BO1238" s="143"/>
      <c r="BP1238" s="143"/>
      <c r="BQ1238" s="143"/>
      <c r="BR1238" s="143"/>
      <c r="BS1238" s="143"/>
      <c r="BT1238" s="143"/>
      <c r="BU1238" s="135">
        <f>VLOOKUP(D1238,EXPLORACION!$A$2:$P$529,15,FALSE)</f>
        <v>4958987.9606999997</v>
      </c>
      <c r="BV1238" s="135">
        <f>VLOOKUP(D1238,EXPLORACION!$A$2:$P$529,16,FALSE)</f>
        <v>2168051.9167999998</v>
      </c>
    </row>
    <row r="1239" spans="1:74" hidden="1">
      <c r="A1239" s="130" t="str">
        <f t="shared" si="288"/>
        <v>PYA31P3E6M8</v>
      </c>
      <c r="B1239" s="130" t="str">
        <f t="shared" si="289"/>
        <v>PYA31P3E6.5</v>
      </c>
      <c r="C1239" s="130" t="str">
        <f t="shared" si="290"/>
        <v>PYA31P3M8</v>
      </c>
      <c r="D1239" s="130" t="str">
        <f t="shared" si="291"/>
        <v>PYA31P3</v>
      </c>
      <c r="E1239" s="130" t="str">
        <f t="shared" si="292"/>
        <v>PYA31</v>
      </c>
      <c r="F1239" s="109" t="s">
        <v>1368</v>
      </c>
      <c r="G1239" s="171">
        <v>31</v>
      </c>
      <c r="H1239" s="109">
        <v>3</v>
      </c>
      <c r="I1239" s="171" t="s">
        <v>8</v>
      </c>
      <c r="J1239" s="109">
        <v>6</v>
      </c>
      <c r="K1239" s="109">
        <f t="shared" si="293"/>
        <v>14</v>
      </c>
      <c r="M1239" s="137">
        <v>7.5</v>
      </c>
      <c r="N1239" s="133">
        <v>8.5</v>
      </c>
      <c r="O1239" s="137">
        <v>8</v>
      </c>
      <c r="Q1239" s="237">
        <v>18.43</v>
      </c>
      <c r="R1239" s="111"/>
      <c r="S1239" s="111"/>
      <c r="T1239" s="111"/>
      <c r="U1239" s="188"/>
      <c r="AP1239" s="194"/>
      <c r="AQ1239" s="188"/>
      <c r="AR1239" s="188"/>
      <c r="AS1239" s="143"/>
      <c r="AT1239" s="143"/>
      <c r="AU1239" s="143"/>
      <c r="AV1239" s="143"/>
      <c r="AW1239" s="188"/>
      <c r="AX1239" s="278"/>
      <c r="AY1239" s="194"/>
      <c r="AZ1239" s="143"/>
      <c r="BA1239" s="143"/>
      <c r="BB1239" s="143"/>
      <c r="BC1239" s="143"/>
      <c r="BD1239" s="143"/>
      <c r="BE1239" s="194"/>
      <c r="BF1239" s="143"/>
      <c r="BG1239" s="143"/>
      <c r="BH1239" s="143"/>
      <c r="BI1239" s="111"/>
      <c r="BJ1239" s="143"/>
      <c r="BK1239" s="143"/>
      <c r="BL1239" s="143"/>
      <c r="BM1239" s="143"/>
      <c r="BN1239" s="143"/>
      <c r="BO1239" s="143"/>
      <c r="BP1239" s="143"/>
      <c r="BQ1239" s="143"/>
      <c r="BR1239" s="143"/>
      <c r="BS1239" s="143"/>
      <c r="BT1239" s="143"/>
      <c r="BU1239" s="135">
        <f>VLOOKUP(D1239,EXPLORACION!$A$2:$P$529,15,FALSE)</f>
        <v>4958987.9606999997</v>
      </c>
      <c r="BV1239" s="135">
        <f>VLOOKUP(D1239,EXPLORACION!$A$2:$P$529,16,FALSE)</f>
        <v>2168051.9167999998</v>
      </c>
    </row>
    <row r="1240" spans="1:74" hidden="1">
      <c r="A1240" s="130" t="str">
        <f t="shared" si="288"/>
        <v>PYA31P3E6M9</v>
      </c>
      <c r="B1240" s="130" t="str">
        <f t="shared" si="289"/>
        <v>PYA31P3E7.5</v>
      </c>
      <c r="C1240" s="130" t="str">
        <f t="shared" si="290"/>
        <v>PYA31P3M9</v>
      </c>
      <c r="D1240" s="130" t="str">
        <f t="shared" si="291"/>
        <v>PYA31P3</v>
      </c>
      <c r="E1240" s="130" t="str">
        <f t="shared" si="292"/>
        <v>PYA31</v>
      </c>
      <c r="F1240" s="109" t="s">
        <v>1368</v>
      </c>
      <c r="G1240" s="171">
        <v>31</v>
      </c>
      <c r="H1240" s="109">
        <v>3</v>
      </c>
      <c r="I1240" s="171" t="s">
        <v>8</v>
      </c>
      <c r="J1240" s="109">
        <v>6</v>
      </c>
      <c r="K1240" s="109">
        <f t="shared" si="293"/>
        <v>15</v>
      </c>
      <c r="M1240" s="137">
        <v>8.5</v>
      </c>
      <c r="N1240" s="133">
        <v>9.5</v>
      </c>
      <c r="O1240" s="137">
        <v>9</v>
      </c>
      <c r="Q1240" s="237">
        <v>18.46</v>
      </c>
      <c r="R1240" s="111"/>
      <c r="S1240" s="111"/>
      <c r="T1240" s="111"/>
      <c r="U1240" s="188"/>
      <c r="AP1240" s="194"/>
      <c r="AQ1240" s="188"/>
      <c r="AR1240" s="188"/>
      <c r="AS1240" s="143"/>
      <c r="AT1240" s="143"/>
      <c r="AU1240" s="143"/>
      <c r="AV1240" s="143"/>
      <c r="AW1240" s="188"/>
      <c r="AX1240" s="278"/>
      <c r="AY1240" s="194"/>
      <c r="AZ1240" s="143"/>
      <c r="BA1240" s="143"/>
      <c r="BB1240" s="143"/>
      <c r="BC1240" s="143"/>
      <c r="BD1240" s="143"/>
      <c r="BE1240" s="194"/>
      <c r="BF1240" s="143"/>
      <c r="BG1240" s="143"/>
      <c r="BH1240" s="143"/>
      <c r="BI1240" s="111"/>
      <c r="BJ1240" s="143"/>
      <c r="BK1240" s="143"/>
      <c r="BL1240" s="143"/>
      <c r="BM1240" s="143"/>
      <c r="BN1240" s="143"/>
      <c r="BO1240" s="143"/>
      <c r="BP1240" s="143"/>
      <c r="BQ1240" s="143"/>
      <c r="BR1240" s="143"/>
      <c r="BS1240" s="143"/>
      <c r="BT1240" s="143"/>
      <c r="BU1240" s="135">
        <f>VLOOKUP(D1240,EXPLORACION!$A$2:$P$529,15,FALSE)</f>
        <v>4958987.9606999997</v>
      </c>
      <c r="BV1240" s="135">
        <f>VLOOKUP(D1240,EXPLORACION!$A$2:$P$529,16,FALSE)</f>
        <v>2168051.9167999998</v>
      </c>
    </row>
    <row r="1241" spans="1:74" hidden="1">
      <c r="A1241" s="130" t="str">
        <f t="shared" si="288"/>
        <v>PYA31P3E6M10</v>
      </c>
      <c r="B1241" s="130" t="str">
        <f t="shared" si="289"/>
        <v>PYA31P3E8.5</v>
      </c>
      <c r="C1241" s="130" t="str">
        <f t="shared" si="290"/>
        <v>PYA31P3M10</v>
      </c>
      <c r="D1241" s="130" t="str">
        <f t="shared" si="291"/>
        <v>PYA31P3</v>
      </c>
      <c r="E1241" s="130" t="str">
        <f t="shared" si="292"/>
        <v>PYA31</v>
      </c>
      <c r="F1241" s="109" t="s">
        <v>1368</v>
      </c>
      <c r="G1241" s="171">
        <v>31</v>
      </c>
      <c r="H1241" s="109">
        <v>3</v>
      </c>
      <c r="I1241" s="171" t="s">
        <v>8</v>
      </c>
      <c r="J1241" s="109">
        <v>6</v>
      </c>
      <c r="K1241" s="109">
        <f t="shared" si="293"/>
        <v>16</v>
      </c>
      <c r="M1241" s="137">
        <v>9.5</v>
      </c>
      <c r="N1241" s="133">
        <v>10.5</v>
      </c>
      <c r="O1241" s="137">
        <v>10</v>
      </c>
      <c r="Q1241" s="237">
        <v>18.77</v>
      </c>
      <c r="R1241" s="111"/>
      <c r="S1241" s="111"/>
      <c r="T1241" s="111"/>
      <c r="U1241" s="188"/>
      <c r="AP1241" s="194"/>
      <c r="AQ1241" s="188"/>
      <c r="AR1241" s="188"/>
      <c r="AS1241" s="143"/>
      <c r="AT1241" s="143"/>
      <c r="AU1241" s="143"/>
      <c r="AV1241" s="143"/>
      <c r="AW1241" s="188"/>
      <c r="AX1241" s="278"/>
      <c r="AY1241" s="194"/>
      <c r="AZ1241" s="143"/>
      <c r="BA1241" s="143"/>
      <c r="BB1241" s="143"/>
      <c r="BC1241" s="143"/>
      <c r="BD1241" s="143"/>
      <c r="BE1241" s="194"/>
      <c r="BF1241" s="143"/>
      <c r="BG1241" s="143"/>
      <c r="BH1241" s="143"/>
      <c r="BI1241" s="111"/>
      <c r="BJ1241" s="143"/>
      <c r="BK1241" s="143"/>
      <c r="BL1241" s="143"/>
      <c r="BM1241" s="143"/>
      <c r="BN1241" s="143"/>
      <c r="BO1241" s="143"/>
      <c r="BP1241" s="143"/>
      <c r="BQ1241" s="143"/>
      <c r="BR1241" s="143"/>
      <c r="BS1241" s="143"/>
      <c r="BT1241" s="143"/>
      <c r="BU1241" s="135">
        <f>VLOOKUP(D1241,EXPLORACION!$A$2:$P$529,15,FALSE)</f>
        <v>4958987.9606999997</v>
      </c>
      <c r="BV1241" s="135">
        <f>VLOOKUP(D1241,EXPLORACION!$A$2:$P$529,16,FALSE)</f>
        <v>2168051.9167999998</v>
      </c>
    </row>
    <row r="1242" spans="1:74" hidden="1">
      <c r="A1242" s="130" t="str">
        <f t="shared" si="288"/>
        <v>PYA31P3E6M11</v>
      </c>
      <c r="B1242" s="130" t="str">
        <f t="shared" si="289"/>
        <v>PYA31P3E9.5</v>
      </c>
      <c r="C1242" s="130" t="str">
        <f t="shared" si="290"/>
        <v>PYA31P3M11</v>
      </c>
      <c r="D1242" s="130" t="str">
        <f t="shared" si="291"/>
        <v>PYA31P3</v>
      </c>
      <c r="E1242" s="130" t="str">
        <f t="shared" si="292"/>
        <v>PYA31</v>
      </c>
      <c r="F1242" s="109" t="s">
        <v>1368</v>
      </c>
      <c r="G1242" s="171">
        <v>31</v>
      </c>
      <c r="H1242" s="109">
        <v>3</v>
      </c>
      <c r="I1242" s="171" t="s">
        <v>8</v>
      </c>
      <c r="J1242" s="109">
        <v>6</v>
      </c>
      <c r="K1242" s="109">
        <f t="shared" si="293"/>
        <v>17</v>
      </c>
      <c r="M1242" s="137">
        <v>10.5</v>
      </c>
      <c r="N1242" s="133">
        <v>11.5</v>
      </c>
      <c r="O1242" s="137">
        <v>11</v>
      </c>
      <c r="Q1242" s="237">
        <v>19.04</v>
      </c>
      <c r="R1242" s="111"/>
      <c r="S1242" s="111"/>
      <c r="T1242" s="111"/>
      <c r="U1242" s="188"/>
      <c r="AP1242" s="194"/>
      <c r="AQ1242" s="188"/>
      <c r="AR1242" s="188"/>
      <c r="AS1242" s="143"/>
      <c r="AT1242" s="143"/>
      <c r="AU1242" s="143"/>
      <c r="AV1242" s="143"/>
      <c r="AW1242" s="188"/>
      <c r="AX1242" s="278"/>
      <c r="AY1242" s="194"/>
      <c r="AZ1242" s="143"/>
      <c r="BA1242" s="143"/>
      <c r="BB1242" s="143"/>
      <c r="BC1242" s="143"/>
      <c r="BD1242" s="143"/>
      <c r="BE1242" s="194"/>
      <c r="BF1242" s="143"/>
      <c r="BG1242" s="143"/>
      <c r="BH1242" s="143"/>
      <c r="BI1242" s="111"/>
      <c r="BJ1242" s="143"/>
      <c r="BK1242" s="143"/>
      <c r="BL1242" s="143"/>
      <c r="BM1242" s="143"/>
      <c r="BN1242" s="143"/>
      <c r="BO1242" s="143"/>
      <c r="BP1242" s="143"/>
      <c r="BQ1242" s="143"/>
      <c r="BR1242" s="143"/>
      <c r="BS1242" s="143"/>
      <c r="BT1242" s="143"/>
      <c r="BU1242" s="135">
        <f>VLOOKUP(D1242,EXPLORACION!$A$2:$P$529,15,FALSE)</f>
        <v>4958987.9606999997</v>
      </c>
      <c r="BV1242" s="135">
        <f>VLOOKUP(D1242,EXPLORACION!$A$2:$P$529,16,FALSE)</f>
        <v>2168051.9167999998</v>
      </c>
    </row>
    <row r="1243" spans="1:74" hidden="1">
      <c r="A1243" s="130" t="str">
        <f t="shared" si="288"/>
        <v>PYA31P3E6M12</v>
      </c>
      <c r="B1243" s="130" t="str">
        <f t="shared" si="289"/>
        <v>PYA31P3E10.5</v>
      </c>
      <c r="C1243" s="130" t="str">
        <f t="shared" si="290"/>
        <v>PYA31P3M12</v>
      </c>
      <c r="D1243" s="130" t="str">
        <f t="shared" si="291"/>
        <v>PYA31P3</v>
      </c>
      <c r="E1243" s="130" t="str">
        <f t="shared" si="292"/>
        <v>PYA31</v>
      </c>
      <c r="F1243" s="109" t="s">
        <v>1368</v>
      </c>
      <c r="G1243" s="171">
        <v>31</v>
      </c>
      <c r="H1243" s="109">
        <v>3</v>
      </c>
      <c r="I1243" s="171" t="s">
        <v>8</v>
      </c>
      <c r="J1243" s="109">
        <v>6</v>
      </c>
      <c r="K1243" s="109">
        <f t="shared" si="293"/>
        <v>18</v>
      </c>
      <c r="M1243" s="137">
        <v>11.5</v>
      </c>
      <c r="N1243" s="133">
        <v>12.5</v>
      </c>
      <c r="O1243" s="137">
        <v>12</v>
      </c>
      <c r="Q1243" s="237">
        <v>19.899999999999999</v>
      </c>
      <c r="R1243" s="111"/>
      <c r="S1243" s="111"/>
      <c r="T1243" s="111"/>
      <c r="U1243" s="188"/>
      <c r="AP1243" s="194"/>
      <c r="AQ1243" s="188"/>
      <c r="AR1243" s="188"/>
      <c r="AS1243" s="143"/>
      <c r="AT1243" s="143"/>
      <c r="AU1243" s="143"/>
      <c r="AV1243" s="143"/>
      <c r="AW1243" s="188"/>
      <c r="AX1243" s="278"/>
      <c r="AY1243" s="194"/>
      <c r="AZ1243" s="143"/>
      <c r="BA1243" s="143"/>
      <c r="BB1243" s="143"/>
      <c r="BC1243" s="143"/>
      <c r="BD1243" s="143"/>
      <c r="BE1243" s="194"/>
      <c r="BF1243" s="143"/>
      <c r="BG1243" s="143"/>
      <c r="BH1243" s="143"/>
      <c r="BI1243" s="111"/>
      <c r="BJ1243" s="143"/>
      <c r="BK1243" s="143"/>
      <c r="BL1243" s="143"/>
      <c r="BM1243" s="143"/>
      <c r="BN1243" s="143"/>
      <c r="BO1243" s="143"/>
      <c r="BP1243" s="143"/>
      <c r="BQ1243" s="143"/>
      <c r="BR1243" s="143"/>
      <c r="BS1243" s="143"/>
      <c r="BT1243" s="143"/>
      <c r="BU1243" s="135">
        <f>VLOOKUP(D1243,EXPLORACION!$A$2:$P$529,15,FALSE)</f>
        <v>4958987.9606999997</v>
      </c>
      <c r="BV1243" s="135">
        <f>VLOOKUP(D1243,EXPLORACION!$A$2:$P$529,16,FALSE)</f>
        <v>2168051.9167999998</v>
      </c>
    </row>
    <row r="1244" spans="1:74" hidden="1">
      <c r="A1244" s="130" t="str">
        <f t="shared" ref="A1244:A1267" si="294">CONCATENATE(F1244,G1244,I1244,H1244,"E",J1244,"M",O1244)</f>
        <v>PYA31P3E6M13</v>
      </c>
      <c r="B1244" s="130" t="str">
        <f t="shared" ref="B1244:B1267" si="295">CONCATENATE(F1244,G1244,I1244,H1244,"E",M1243)</f>
        <v>PYA31P3E11.5</v>
      </c>
      <c r="C1244" s="130" t="str">
        <f t="shared" ref="C1244:C1267" si="296">CONCATENATE(F1244,G1244,I1244,H1244,"M",O1244)</f>
        <v>PYA31P3M13</v>
      </c>
      <c r="D1244" s="130" t="str">
        <f t="shared" ref="D1244:D1267" si="297">CONCATENATE(F1244,G1244,I1244,H1244)</f>
        <v>PYA31P3</v>
      </c>
      <c r="E1244" s="130" t="str">
        <f t="shared" ref="E1244:E1267" si="298">CONCATENATE(F1244,G1244)</f>
        <v>PYA31</v>
      </c>
      <c r="F1244" s="109" t="s">
        <v>1368</v>
      </c>
      <c r="G1244" s="171">
        <v>31</v>
      </c>
      <c r="H1244" s="109">
        <v>3</v>
      </c>
      <c r="I1244" s="171" t="s">
        <v>8</v>
      </c>
      <c r="J1244" s="109">
        <v>6</v>
      </c>
      <c r="K1244" s="109">
        <f t="shared" si="293"/>
        <v>19</v>
      </c>
      <c r="M1244" s="137">
        <v>12.5</v>
      </c>
      <c r="N1244" s="133">
        <v>13.5</v>
      </c>
      <c r="O1244" s="137">
        <v>13</v>
      </c>
      <c r="Q1244" s="237">
        <v>19.98</v>
      </c>
      <c r="R1244" s="111"/>
      <c r="S1244" s="111"/>
      <c r="T1244" s="111"/>
      <c r="U1244" s="188"/>
      <c r="AP1244" s="194"/>
      <c r="AQ1244" s="188"/>
      <c r="AR1244" s="188"/>
      <c r="AS1244" s="143"/>
      <c r="AT1244" s="143"/>
      <c r="AU1244" s="143"/>
      <c r="AV1244" s="143"/>
      <c r="AW1244" s="188"/>
      <c r="AX1244" s="278"/>
      <c r="AY1244" s="194"/>
      <c r="AZ1244" s="143"/>
      <c r="BA1244" s="143"/>
      <c r="BB1244" s="143"/>
      <c r="BC1244" s="143"/>
      <c r="BD1244" s="143"/>
      <c r="BE1244" s="194"/>
      <c r="BF1244" s="143"/>
      <c r="BG1244" s="143"/>
      <c r="BH1244" s="143"/>
      <c r="BI1244" s="111"/>
      <c r="BJ1244" s="143"/>
      <c r="BK1244" s="143"/>
      <c r="BL1244" s="143"/>
      <c r="BM1244" s="143"/>
      <c r="BN1244" s="143"/>
      <c r="BO1244" s="143"/>
      <c r="BP1244" s="143"/>
      <c r="BQ1244" s="143"/>
      <c r="BR1244" s="143"/>
      <c r="BS1244" s="143"/>
      <c r="BT1244" s="143"/>
      <c r="BU1244" s="135">
        <f>VLOOKUP(D1244,EXPLORACION!$A$2:$P$529,15,FALSE)</f>
        <v>4958987.9606999997</v>
      </c>
      <c r="BV1244" s="135">
        <f>VLOOKUP(D1244,EXPLORACION!$A$2:$P$529,16,FALSE)</f>
        <v>2168051.9167999998</v>
      </c>
    </row>
    <row r="1245" spans="1:74" hidden="1">
      <c r="A1245" s="130" t="str">
        <f t="shared" si="294"/>
        <v>PYA31P3E6M14</v>
      </c>
      <c r="B1245" s="130" t="str">
        <f t="shared" si="295"/>
        <v>PYA31P3E12.5</v>
      </c>
      <c r="C1245" s="130" t="str">
        <f t="shared" si="296"/>
        <v>PYA31P3M14</v>
      </c>
      <c r="D1245" s="130" t="str">
        <f t="shared" si="297"/>
        <v>PYA31P3</v>
      </c>
      <c r="E1245" s="130" t="str">
        <f t="shared" si="298"/>
        <v>PYA31</v>
      </c>
      <c r="F1245" s="109" t="s">
        <v>1368</v>
      </c>
      <c r="G1245" s="171">
        <v>31</v>
      </c>
      <c r="H1245" s="109">
        <v>3</v>
      </c>
      <c r="I1245" s="171" t="s">
        <v>8</v>
      </c>
      <c r="J1245" s="109">
        <v>6</v>
      </c>
      <c r="K1245" s="109">
        <f t="shared" si="293"/>
        <v>20</v>
      </c>
      <c r="M1245" s="137">
        <v>13.5</v>
      </c>
      <c r="N1245" s="133">
        <v>14.5</v>
      </c>
      <c r="O1245" s="137">
        <v>14</v>
      </c>
      <c r="Q1245" s="237">
        <v>20.12</v>
      </c>
      <c r="R1245" s="111"/>
      <c r="S1245" s="111"/>
      <c r="T1245" s="111"/>
      <c r="U1245" s="188"/>
      <c r="AP1245" s="194"/>
      <c r="AQ1245" s="188"/>
      <c r="AR1245" s="188"/>
      <c r="AS1245" s="143"/>
      <c r="AT1245" s="143"/>
      <c r="AU1245" s="143"/>
      <c r="AV1245" s="143"/>
      <c r="AW1245" s="188"/>
      <c r="AX1245" s="278"/>
      <c r="AY1245" s="194"/>
      <c r="AZ1245" s="143"/>
      <c r="BA1245" s="143"/>
      <c r="BB1245" s="143"/>
      <c r="BC1245" s="143"/>
      <c r="BD1245" s="143"/>
      <c r="BE1245" s="194"/>
      <c r="BF1245" s="143"/>
      <c r="BG1245" s="143"/>
      <c r="BH1245" s="143"/>
      <c r="BI1245" s="111"/>
      <c r="BJ1245" s="143"/>
      <c r="BK1245" s="143"/>
      <c r="BL1245" s="143"/>
      <c r="BM1245" s="143"/>
      <c r="BN1245" s="143"/>
      <c r="BO1245" s="143"/>
      <c r="BP1245" s="143"/>
      <c r="BQ1245" s="143"/>
      <c r="BR1245" s="143"/>
      <c r="BS1245" s="143"/>
      <c r="BT1245" s="143"/>
      <c r="BU1245" s="135">
        <f>VLOOKUP(D1245,EXPLORACION!$A$2:$P$529,15,FALSE)</f>
        <v>4958987.9606999997</v>
      </c>
      <c r="BV1245" s="135">
        <f>VLOOKUP(D1245,EXPLORACION!$A$2:$P$529,16,FALSE)</f>
        <v>2168051.9167999998</v>
      </c>
    </row>
    <row r="1246" spans="1:74" hidden="1">
      <c r="A1246" s="130" t="str">
        <f t="shared" si="294"/>
        <v>PYA31P3E6M15</v>
      </c>
      <c r="B1246" s="130" t="str">
        <f t="shared" si="295"/>
        <v>PYA31P3E13.5</v>
      </c>
      <c r="C1246" s="130" t="str">
        <f t="shared" si="296"/>
        <v>PYA31P3M15</v>
      </c>
      <c r="D1246" s="130" t="str">
        <f t="shared" si="297"/>
        <v>PYA31P3</v>
      </c>
      <c r="E1246" s="130" t="str">
        <f t="shared" si="298"/>
        <v>PYA31</v>
      </c>
      <c r="F1246" s="109" t="s">
        <v>1368</v>
      </c>
      <c r="G1246" s="171">
        <v>31</v>
      </c>
      <c r="H1246" s="109">
        <v>3</v>
      </c>
      <c r="I1246" s="171" t="s">
        <v>8</v>
      </c>
      <c r="J1246" s="109">
        <v>6</v>
      </c>
      <c r="K1246" s="109">
        <f t="shared" si="293"/>
        <v>21</v>
      </c>
      <c r="M1246" s="137">
        <v>14.5</v>
      </c>
      <c r="N1246" s="133">
        <v>15.5</v>
      </c>
      <c r="O1246" s="137">
        <v>15</v>
      </c>
      <c r="Q1246" s="237">
        <v>20.3</v>
      </c>
      <c r="R1246" s="111"/>
      <c r="S1246" s="111"/>
      <c r="T1246" s="111"/>
      <c r="U1246" s="188"/>
      <c r="AP1246" s="194"/>
      <c r="AQ1246" s="188"/>
      <c r="AR1246" s="188"/>
      <c r="AS1246" s="143"/>
      <c r="AT1246" s="143"/>
      <c r="AU1246" s="143"/>
      <c r="AV1246" s="143"/>
      <c r="AW1246" s="188"/>
      <c r="AX1246" s="278"/>
      <c r="AY1246" s="194"/>
      <c r="AZ1246" s="143"/>
      <c r="BA1246" s="143"/>
      <c r="BB1246" s="143"/>
      <c r="BC1246" s="143"/>
      <c r="BD1246" s="143"/>
      <c r="BE1246" s="194"/>
      <c r="BF1246" s="143"/>
      <c r="BG1246" s="143"/>
      <c r="BH1246" s="143"/>
      <c r="BI1246" s="111"/>
      <c r="BJ1246" s="143"/>
      <c r="BK1246" s="143"/>
      <c r="BL1246" s="143"/>
      <c r="BM1246" s="143"/>
      <c r="BN1246" s="143"/>
      <c r="BO1246" s="143"/>
      <c r="BP1246" s="143"/>
      <c r="BQ1246" s="143"/>
      <c r="BR1246" s="143"/>
      <c r="BS1246" s="143"/>
      <c r="BT1246" s="143"/>
      <c r="BU1246" s="135">
        <f>VLOOKUP(D1246,EXPLORACION!$A$2:$P$529,15,FALSE)</f>
        <v>4958987.9606999997</v>
      </c>
      <c r="BV1246" s="135">
        <f>VLOOKUP(D1246,EXPLORACION!$A$2:$P$529,16,FALSE)</f>
        <v>2168051.9167999998</v>
      </c>
    </row>
    <row r="1247" spans="1:74" hidden="1">
      <c r="A1247" s="130" t="str">
        <f t="shared" si="294"/>
        <v>PYA31P4E6M0.5</v>
      </c>
      <c r="B1247" s="130" t="str">
        <f t="shared" si="295"/>
        <v>PYA31P4E14.5</v>
      </c>
      <c r="C1247" s="130" t="str">
        <f t="shared" si="296"/>
        <v>PYA31P4M0.5</v>
      </c>
      <c r="D1247" s="130" t="str">
        <f t="shared" si="297"/>
        <v>PYA31P4</v>
      </c>
      <c r="E1247" s="130" t="str">
        <f t="shared" si="298"/>
        <v>PYA31</v>
      </c>
      <c r="F1247" s="109" t="s">
        <v>1368</v>
      </c>
      <c r="G1247" s="171">
        <v>31</v>
      </c>
      <c r="H1247" s="109">
        <v>4</v>
      </c>
      <c r="I1247" s="171" t="s">
        <v>8</v>
      </c>
      <c r="J1247" s="109">
        <v>6</v>
      </c>
      <c r="K1247" s="109">
        <v>1</v>
      </c>
      <c r="M1247" s="137">
        <v>0</v>
      </c>
      <c r="N1247" s="133">
        <v>1</v>
      </c>
      <c r="O1247" s="137">
        <v>0.5</v>
      </c>
      <c r="Q1247" s="237">
        <v>14.78</v>
      </c>
      <c r="R1247" s="111"/>
      <c r="S1247" s="111"/>
      <c r="T1247" s="111"/>
      <c r="U1247" s="188"/>
      <c r="AP1247" s="194"/>
      <c r="AQ1247" s="188"/>
      <c r="AR1247" s="188"/>
      <c r="AS1247" s="143"/>
      <c r="AT1247" s="143"/>
      <c r="AU1247" s="143"/>
      <c r="AV1247" s="143"/>
      <c r="AW1247" s="188"/>
      <c r="AX1247" s="278"/>
      <c r="AY1247" s="194"/>
      <c r="AZ1247" s="143"/>
      <c r="BA1247" s="143"/>
      <c r="BB1247" s="143"/>
      <c r="BC1247" s="143"/>
      <c r="BD1247" s="143"/>
      <c r="BE1247" s="194"/>
      <c r="BF1247" s="143"/>
      <c r="BG1247" s="143"/>
      <c r="BH1247" s="143"/>
      <c r="BI1247" s="111"/>
      <c r="BJ1247" s="143"/>
      <c r="BK1247" s="143"/>
      <c r="BL1247" s="143"/>
      <c r="BM1247" s="143"/>
      <c r="BN1247" s="143"/>
      <c r="BO1247" s="143"/>
      <c r="BP1247" s="143"/>
      <c r="BQ1247" s="143"/>
      <c r="BR1247" s="143"/>
      <c r="BS1247" s="143"/>
      <c r="BT1247" s="143"/>
      <c r="BU1247" s="135">
        <f>VLOOKUP(D1247,EXPLORACION!$A$2:$P$529,15,FALSE)</f>
        <v>4958987.9606999997</v>
      </c>
      <c r="BV1247" s="135">
        <f>VLOOKUP(D1247,EXPLORACION!$A$2:$P$529,16,FALSE)</f>
        <v>2168051.9167999998</v>
      </c>
    </row>
    <row r="1248" spans="1:74" hidden="1">
      <c r="A1248" s="130" t="str">
        <f t="shared" si="294"/>
        <v>PYA31P4E6M1</v>
      </c>
      <c r="B1248" s="130" t="str">
        <f t="shared" si="295"/>
        <v>PYA31P4E0</v>
      </c>
      <c r="C1248" s="130" t="str">
        <f t="shared" si="296"/>
        <v>PYA31P4M1</v>
      </c>
      <c r="D1248" s="130" t="str">
        <f t="shared" si="297"/>
        <v>PYA31P4</v>
      </c>
      <c r="E1248" s="130" t="str">
        <f t="shared" si="298"/>
        <v>PYA31</v>
      </c>
      <c r="F1248" s="109" t="s">
        <v>1368</v>
      </c>
      <c r="G1248" s="171">
        <v>31</v>
      </c>
      <c r="H1248" s="109">
        <v>4</v>
      </c>
      <c r="I1248" s="171" t="s">
        <v>8</v>
      </c>
      <c r="J1248" s="109">
        <v>6</v>
      </c>
      <c r="K1248" s="109">
        <f t="shared" si="293"/>
        <v>2</v>
      </c>
      <c r="M1248" s="137">
        <v>0.5</v>
      </c>
      <c r="N1248" s="133">
        <v>1.5</v>
      </c>
      <c r="O1248" s="137">
        <v>1</v>
      </c>
      <c r="Q1248" s="237">
        <v>15</v>
      </c>
      <c r="R1248" s="111"/>
      <c r="S1248" s="111"/>
      <c r="T1248" s="111"/>
      <c r="U1248" s="188"/>
      <c r="AP1248" s="194"/>
      <c r="AQ1248" s="188"/>
      <c r="AR1248" s="188"/>
      <c r="AS1248" s="143"/>
      <c r="AT1248" s="143"/>
      <c r="AU1248" s="143"/>
      <c r="AV1248" s="143"/>
      <c r="AW1248" s="188"/>
      <c r="AX1248" s="278"/>
      <c r="AY1248" s="194"/>
      <c r="AZ1248" s="143"/>
      <c r="BA1248" s="143"/>
      <c r="BB1248" s="143"/>
      <c r="BC1248" s="143"/>
      <c r="BD1248" s="143"/>
      <c r="BE1248" s="194"/>
      <c r="BF1248" s="143"/>
      <c r="BG1248" s="143"/>
      <c r="BH1248" s="143"/>
      <c r="BI1248" s="111"/>
      <c r="BJ1248" s="143"/>
      <c r="BK1248" s="143"/>
      <c r="BL1248" s="143"/>
      <c r="BM1248" s="143"/>
      <c r="BN1248" s="143"/>
      <c r="BO1248" s="143"/>
      <c r="BP1248" s="143"/>
      <c r="BQ1248" s="143"/>
      <c r="BR1248" s="143"/>
      <c r="BS1248" s="143"/>
      <c r="BT1248" s="143"/>
      <c r="BU1248" s="135">
        <f>VLOOKUP(D1248,EXPLORACION!$A$2:$P$529,15,FALSE)</f>
        <v>4958987.9606999997</v>
      </c>
      <c r="BV1248" s="135">
        <f>VLOOKUP(D1248,EXPLORACION!$A$2:$P$529,16,FALSE)</f>
        <v>2168051.9167999998</v>
      </c>
    </row>
    <row r="1249" spans="1:74" hidden="1">
      <c r="A1249" s="130" t="str">
        <f t="shared" si="294"/>
        <v>PYA31P4E6M1.5</v>
      </c>
      <c r="B1249" s="130" t="str">
        <f t="shared" si="295"/>
        <v>PYA31P4E0.5</v>
      </c>
      <c r="C1249" s="130" t="str">
        <f t="shared" si="296"/>
        <v>PYA31P4M1.5</v>
      </c>
      <c r="D1249" s="130" t="str">
        <f t="shared" si="297"/>
        <v>PYA31P4</v>
      </c>
      <c r="E1249" s="130" t="str">
        <f t="shared" si="298"/>
        <v>PYA31</v>
      </c>
      <c r="F1249" s="109" t="s">
        <v>1368</v>
      </c>
      <c r="G1249" s="171">
        <v>31</v>
      </c>
      <c r="H1249" s="109">
        <v>4</v>
      </c>
      <c r="I1249" s="171" t="s">
        <v>8</v>
      </c>
      <c r="J1249" s="109">
        <v>6</v>
      </c>
      <c r="K1249" s="109">
        <f t="shared" si="293"/>
        <v>3</v>
      </c>
      <c r="M1249" s="137">
        <v>1</v>
      </c>
      <c r="N1249" s="133">
        <v>2</v>
      </c>
      <c r="O1249" s="137">
        <v>1.5</v>
      </c>
      <c r="Q1249" s="237">
        <v>16.12</v>
      </c>
      <c r="R1249" s="111"/>
      <c r="S1249" s="111"/>
      <c r="T1249" s="111"/>
      <c r="U1249" s="188"/>
      <c r="AP1249" s="194"/>
      <c r="AQ1249" s="188"/>
      <c r="AR1249" s="188"/>
      <c r="AS1249" s="143"/>
      <c r="AT1249" s="143"/>
      <c r="AU1249" s="143"/>
      <c r="AV1249" s="143"/>
      <c r="AW1249" s="188"/>
      <c r="AX1249" s="278"/>
      <c r="AY1249" s="194"/>
      <c r="AZ1249" s="143"/>
      <c r="BA1249" s="143"/>
      <c r="BB1249" s="143"/>
      <c r="BC1249" s="143"/>
      <c r="BD1249" s="143"/>
      <c r="BE1249" s="194"/>
      <c r="BF1249" s="143"/>
      <c r="BG1249" s="143"/>
      <c r="BH1249" s="143"/>
      <c r="BI1249" s="111"/>
      <c r="BJ1249" s="143"/>
      <c r="BK1249" s="143"/>
      <c r="BL1249" s="143"/>
      <c r="BM1249" s="143"/>
      <c r="BN1249" s="143"/>
      <c r="BO1249" s="143"/>
      <c r="BP1249" s="143"/>
      <c r="BQ1249" s="143"/>
      <c r="BR1249" s="143"/>
      <c r="BS1249" s="143"/>
      <c r="BT1249" s="143"/>
      <c r="BU1249" s="135">
        <f>VLOOKUP(D1249,EXPLORACION!$A$2:$P$529,15,FALSE)</f>
        <v>4958987.9606999997</v>
      </c>
      <c r="BV1249" s="135">
        <f>VLOOKUP(D1249,EXPLORACION!$A$2:$P$529,16,FALSE)</f>
        <v>2168051.9167999998</v>
      </c>
    </row>
    <row r="1250" spans="1:74" hidden="1">
      <c r="A1250" s="130" t="str">
        <f t="shared" si="294"/>
        <v>PYA31P4E6M2</v>
      </c>
      <c r="B1250" s="130" t="str">
        <f t="shared" si="295"/>
        <v>PYA31P4E1</v>
      </c>
      <c r="C1250" s="130" t="str">
        <f t="shared" si="296"/>
        <v>PYA31P4M2</v>
      </c>
      <c r="D1250" s="130" t="str">
        <f t="shared" si="297"/>
        <v>PYA31P4</v>
      </c>
      <c r="E1250" s="130" t="str">
        <f t="shared" si="298"/>
        <v>PYA31</v>
      </c>
      <c r="F1250" s="109" t="s">
        <v>1368</v>
      </c>
      <c r="G1250" s="171">
        <v>31</v>
      </c>
      <c r="H1250" s="109">
        <v>4</v>
      </c>
      <c r="I1250" s="171" t="s">
        <v>8</v>
      </c>
      <c r="J1250" s="109">
        <v>6</v>
      </c>
      <c r="K1250" s="109">
        <f t="shared" ref="K1250:K1278" si="299">1+K1249</f>
        <v>4</v>
      </c>
      <c r="M1250" s="137">
        <v>1.5</v>
      </c>
      <c r="N1250" s="133">
        <v>2.5</v>
      </c>
      <c r="O1250" s="137">
        <v>2</v>
      </c>
      <c r="Q1250" s="237">
        <v>17.739999999999998</v>
      </c>
      <c r="R1250" s="111"/>
      <c r="S1250" s="111"/>
      <c r="T1250" s="111"/>
      <c r="U1250" s="188"/>
      <c r="AP1250" s="194"/>
      <c r="AQ1250" s="188"/>
      <c r="AR1250" s="188"/>
      <c r="AS1250" s="143"/>
      <c r="AT1250" s="143"/>
      <c r="AU1250" s="143"/>
      <c r="AV1250" s="143"/>
      <c r="AW1250" s="188"/>
      <c r="AX1250" s="278"/>
      <c r="AY1250" s="194"/>
      <c r="AZ1250" s="143"/>
      <c r="BA1250" s="143"/>
      <c r="BB1250" s="143"/>
      <c r="BC1250" s="143"/>
      <c r="BD1250" s="143"/>
      <c r="BE1250" s="194"/>
      <c r="BF1250" s="143"/>
      <c r="BG1250" s="143"/>
      <c r="BH1250" s="143"/>
      <c r="BI1250" s="111"/>
      <c r="BJ1250" s="143"/>
      <c r="BK1250" s="143"/>
      <c r="BL1250" s="143"/>
      <c r="BM1250" s="143"/>
      <c r="BN1250" s="143"/>
      <c r="BO1250" s="143"/>
      <c r="BP1250" s="143"/>
      <c r="BQ1250" s="143"/>
      <c r="BR1250" s="143"/>
      <c r="BS1250" s="143"/>
      <c r="BT1250" s="143"/>
      <c r="BU1250" s="135">
        <f>VLOOKUP(D1250,EXPLORACION!$A$2:$P$529,15,FALSE)</f>
        <v>4958987.9606999997</v>
      </c>
      <c r="BV1250" s="135">
        <f>VLOOKUP(D1250,EXPLORACION!$A$2:$P$529,16,FALSE)</f>
        <v>2168051.9167999998</v>
      </c>
    </row>
    <row r="1251" spans="1:74" hidden="1">
      <c r="A1251" s="130" t="str">
        <f t="shared" si="294"/>
        <v>PYA31P4E6M2.5</v>
      </c>
      <c r="B1251" s="130" t="str">
        <f t="shared" si="295"/>
        <v>PYA31P4E1.5</v>
      </c>
      <c r="C1251" s="130" t="str">
        <f t="shared" si="296"/>
        <v>PYA31P4M2.5</v>
      </c>
      <c r="D1251" s="130" t="str">
        <f t="shared" si="297"/>
        <v>PYA31P4</v>
      </c>
      <c r="E1251" s="130" t="str">
        <f t="shared" si="298"/>
        <v>PYA31</v>
      </c>
      <c r="F1251" s="109" t="s">
        <v>1368</v>
      </c>
      <c r="G1251" s="171">
        <v>31</v>
      </c>
      <c r="H1251" s="109">
        <v>4</v>
      </c>
      <c r="I1251" s="171" t="s">
        <v>8</v>
      </c>
      <c r="J1251" s="109">
        <v>6</v>
      </c>
      <c r="K1251" s="109">
        <f t="shared" si="299"/>
        <v>5</v>
      </c>
      <c r="M1251" s="137">
        <v>2</v>
      </c>
      <c r="N1251" s="133">
        <v>3</v>
      </c>
      <c r="O1251" s="137">
        <v>2.5</v>
      </c>
      <c r="Q1251" s="237">
        <v>16.87</v>
      </c>
      <c r="R1251" s="111"/>
      <c r="S1251" s="111"/>
      <c r="T1251" s="111"/>
      <c r="U1251" s="188"/>
      <c r="AP1251" s="194"/>
      <c r="AQ1251" s="188"/>
      <c r="AR1251" s="188"/>
      <c r="AS1251" s="143"/>
      <c r="AT1251" s="143"/>
      <c r="AU1251" s="143"/>
      <c r="AV1251" s="143"/>
      <c r="AW1251" s="188"/>
      <c r="AX1251" s="278"/>
      <c r="AY1251" s="194"/>
      <c r="AZ1251" s="143"/>
      <c r="BA1251" s="143"/>
      <c r="BB1251" s="143"/>
      <c r="BC1251" s="143"/>
      <c r="BD1251" s="143"/>
      <c r="BE1251" s="194"/>
      <c r="BF1251" s="143"/>
      <c r="BG1251" s="143"/>
      <c r="BH1251" s="143"/>
      <c r="BI1251" s="111"/>
      <c r="BJ1251" s="143"/>
      <c r="BK1251" s="143"/>
      <c r="BL1251" s="143"/>
      <c r="BM1251" s="143"/>
      <c r="BN1251" s="143"/>
      <c r="BO1251" s="143"/>
      <c r="BP1251" s="143"/>
      <c r="BQ1251" s="143"/>
      <c r="BR1251" s="143"/>
      <c r="BS1251" s="143"/>
      <c r="BT1251" s="143"/>
      <c r="BU1251" s="135">
        <f>VLOOKUP(D1251,EXPLORACION!$A$2:$P$529,15,FALSE)</f>
        <v>4958987.9606999997</v>
      </c>
      <c r="BV1251" s="135">
        <f>VLOOKUP(D1251,EXPLORACION!$A$2:$P$529,16,FALSE)</f>
        <v>2168051.9167999998</v>
      </c>
    </row>
    <row r="1252" spans="1:74" hidden="1">
      <c r="A1252" s="130" t="str">
        <f t="shared" si="294"/>
        <v>PYA31P4E6M3</v>
      </c>
      <c r="B1252" s="130" t="str">
        <f t="shared" si="295"/>
        <v>PYA31P4E2</v>
      </c>
      <c r="C1252" s="130" t="str">
        <f t="shared" si="296"/>
        <v>PYA31P4M3</v>
      </c>
      <c r="D1252" s="130" t="str">
        <f t="shared" si="297"/>
        <v>PYA31P4</v>
      </c>
      <c r="E1252" s="130" t="str">
        <f t="shared" si="298"/>
        <v>PYA31</v>
      </c>
      <c r="F1252" s="109" t="s">
        <v>1368</v>
      </c>
      <c r="G1252" s="171">
        <v>31</v>
      </c>
      <c r="H1252" s="109">
        <v>4</v>
      </c>
      <c r="I1252" s="171" t="s">
        <v>8</v>
      </c>
      <c r="J1252" s="109">
        <v>6</v>
      </c>
      <c r="K1252" s="109">
        <f t="shared" si="299"/>
        <v>6</v>
      </c>
      <c r="M1252" s="137">
        <v>2.5</v>
      </c>
      <c r="N1252" s="133">
        <v>3.5</v>
      </c>
      <c r="O1252" s="137">
        <v>3</v>
      </c>
      <c r="Q1252" s="237">
        <v>17.190000000000001</v>
      </c>
      <c r="R1252" s="111"/>
      <c r="S1252" s="111"/>
      <c r="T1252" s="111"/>
      <c r="U1252" s="188"/>
      <c r="AP1252" s="194"/>
      <c r="AQ1252" s="188"/>
      <c r="AR1252" s="188"/>
      <c r="AS1252" s="143"/>
      <c r="AT1252" s="143"/>
      <c r="AU1252" s="143"/>
      <c r="AV1252" s="143"/>
      <c r="AW1252" s="188"/>
      <c r="AX1252" s="278"/>
      <c r="AY1252" s="194"/>
      <c r="AZ1252" s="143"/>
      <c r="BA1252" s="143"/>
      <c r="BB1252" s="143"/>
      <c r="BC1252" s="143"/>
      <c r="BD1252" s="143"/>
      <c r="BE1252" s="194"/>
      <c r="BF1252" s="143"/>
      <c r="BG1252" s="143"/>
      <c r="BH1252" s="143"/>
      <c r="BI1252" s="111"/>
      <c r="BJ1252" s="143"/>
      <c r="BK1252" s="143"/>
      <c r="BL1252" s="143"/>
      <c r="BM1252" s="143"/>
      <c r="BN1252" s="143"/>
      <c r="BO1252" s="143"/>
      <c r="BP1252" s="143"/>
      <c r="BQ1252" s="143"/>
      <c r="BR1252" s="143"/>
      <c r="BS1252" s="143"/>
      <c r="BT1252" s="143"/>
      <c r="BU1252" s="135">
        <f>VLOOKUP(D1252,EXPLORACION!$A$2:$P$529,15,FALSE)</f>
        <v>4958987.9606999997</v>
      </c>
      <c r="BV1252" s="135">
        <f>VLOOKUP(D1252,EXPLORACION!$A$2:$P$529,16,FALSE)</f>
        <v>2168051.9167999998</v>
      </c>
    </row>
    <row r="1253" spans="1:74" hidden="1">
      <c r="A1253" s="130" t="str">
        <f t="shared" si="294"/>
        <v>PYA31P4E6M3.5</v>
      </c>
      <c r="B1253" s="130" t="str">
        <f t="shared" si="295"/>
        <v>PYA31P4E2.5</v>
      </c>
      <c r="C1253" s="130" t="str">
        <f t="shared" si="296"/>
        <v>PYA31P4M3.5</v>
      </c>
      <c r="D1253" s="130" t="str">
        <f t="shared" si="297"/>
        <v>PYA31P4</v>
      </c>
      <c r="E1253" s="130" t="str">
        <f t="shared" si="298"/>
        <v>PYA31</v>
      </c>
      <c r="F1253" s="109" t="s">
        <v>1368</v>
      </c>
      <c r="G1253" s="171">
        <v>31</v>
      </c>
      <c r="H1253" s="109">
        <v>4</v>
      </c>
      <c r="I1253" s="171" t="s">
        <v>8</v>
      </c>
      <c r="J1253" s="109">
        <v>6</v>
      </c>
      <c r="K1253" s="109">
        <f t="shared" si="299"/>
        <v>7</v>
      </c>
      <c r="M1253" s="137">
        <v>3</v>
      </c>
      <c r="N1253" s="133">
        <v>4</v>
      </c>
      <c r="O1253" s="137">
        <v>3.5</v>
      </c>
      <c r="Q1253" s="237">
        <v>20.6</v>
      </c>
      <c r="R1253" s="111"/>
      <c r="S1253" s="111"/>
      <c r="T1253" s="111"/>
      <c r="U1253" s="188"/>
      <c r="AP1253" s="194"/>
      <c r="AQ1253" s="188"/>
      <c r="AR1253" s="188"/>
      <c r="AS1253" s="143"/>
      <c r="AT1253" s="143"/>
      <c r="AU1253" s="143"/>
      <c r="AV1253" s="143"/>
      <c r="AW1253" s="188"/>
      <c r="AX1253" s="278"/>
      <c r="AY1253" s="194"/>
      <c r="AZ1253" s="143"/>
      <c r="BA1253" s="143"/>
      <c r="BB1253" s="143"/>
      <c r="BC1253" s="143"/>
      <c r="BD1253" s="143"/>
      <c r="BE1253" s="194"/>
      <c r="BF1253" s="143"/>
      <c r="BG1253" s="143"/>
      <c r="BH1253" s="143"/>
      <c r="BI1253" s="111"/>
      <c r="BJ1253" s="143"/>
      <c r="BK1253" s="143"/>
      <c r="BL1253" s="143"/>
      <c r="BM1253" s="143"/>
      <c r="BN1253" s="143"/>
      <c r="BO1253" s="143"/>
      <c r="BP1253" s="143"/>
      <c r="BQ1253" s="143"/>
      <c r="BR1253" s="143"/>
      <c r="BS1253" s="143"/>
      <c r="BT1253" s="143"/>
      <c r="BU1253" s="135">
        <f>VLOOKUP(D1253,EXPLORACION!$A$2:$P$529,15,FALSE)</f>
        <v>4958987.9606999997</v>
      </c>
      <c r="BV1253" s="135">
        <f>VLOOKUP(D1253,EXPLORACION!$A$2:$P$529,16,FALSE)</f>
        <v>2168051.9167999998</v>
      </c>
    </row>
    <row r="1254" spans="1:74" hidden="1">
      <c r="A1254" s="130" t="str">
        <f t="shared" si="294"/>
        <v>PYA31P4E6M4</v>
      </c>
      <c r="B1254" s="130" t="str">
        <f t="shared" si="295"/>
        <v>PYA31P4E3</v>
      </c>
      <c r="C1254" s="130" t="str">
        <f t="shared" si="296"/>
        <v>PYA31P4M4</v>
      </c>
      <c r="D1254" s="130" t="str">
        <f t="shared" si="297"/>
        <v>PYA31P4</v>
      </c>
      <c r="E1254" s="130" t="str">
        <f t="shared" si="298"/>
        <v>PYA31</v>
      </c>
      <c r="F1254" s="109" t="s">
        <v>1368</v>
      </c>
      <c r="G1254" s="171">
        <v>31</v>
      </c>
      <c r="H1254" s="109">
        <v>4</v>
      </c>
      <c r="I1254" s="171" t="s">
        <v>8</v>
      </c>
      <c r="J1254" s="109">
        <v>6</v>
      </c>
      <c r="K1254" s="109">
        <f t="shared" si="299"/>
        <v>8</v>
      </c>
      <c r="M1254" s="137">
        <v>3.5</v>
      </c>
      <c r="N1254" s="133">
        <v>4.5</v>
      </c>
      <c r="O1254" s="137">
        <v>4</v>
      </c>
      <c r="Q1254" s="237">
        <v>19.920000000000002</v>
      </c>
      <c r="R1254" s="111"/>
      <c r="S1254" s="111"/>
      <c r="T1254" s="111"/>
      <c r="U1254" s="188"/>
      <c r="AP1254" s="194"/>
      <c r="AQ1254" s="188"/>
      <c r="AR1254" s="188"/>
      <c r="AS1254" s="143"/>
      <c r="AT1254" s="143"/>
      <c r="AU1254" s="143"/>
      <c r="AV1254" s="143"/>
      <c r="AW1254" s="188"/>
      <c r="AX1254" s="278"/>
      <c r="AY1254" s="194"/>
      <c r="AZ1254" s="143"/>
      <c r="BA1254" s="143"/>
      <c r="BB1254" s="143"/>
      <c r="BC1254" s="143"/>
      <c r="BD1254" s="143"/>
      <c r="BE1254" s="194"/>
      <c r="BF1254" s="143"/>
      <c r="BG1254" s="143"/>
      <c r="BH1254" s="143"/>
      <c r="BI1254" s="111"/>
      <c r="BJ1254" s="143"/>
      <c r="BK1254" s="143"/>
      <c r="BL1254" s="143"/>
      <c r="BM1254" s="143"/>
      <c r="BN1254" s="143"/>
      <c r="BO1254" s="143"/>
      <c r="BP1254" s="143"/>
      <c r="BQ1254" s="143"/>
      <c r="BR1254" s="143"/>
      <c r="BS1254" s="143"/>
      <c r="BT1254" s="143"/>
      <c r="BU1254" s="135">
        <f>VLOOKUP(D1254,EXPLORACION!$A$2:$P$529,15,FALSE)</f>
        <v>4958987.9606999997</v>
      </c>
      <c r="BV1254" s="135">
        <f>VLOOKUP(D1254,EXPLORACION!$A$2:$P$529,16,FALSE)</f>
        <v>2168051.9167999998</v>
      </c>
    </row>
    <row r="1255" spans="1:74" hidden="1">
      <c r="A1255" s="130" t="str">
        <f t="shared" si="294"/>
        <v>PYA31P4E6M4.5</v>
      </c>
      <c r="B1255" s="130" t="str">
        <f t="shared" si="295"/>
        <v>PYA31P4E3.5</v>
      </c>
      <c r="C1255" s="130" t="str">
        <f t="shared" si="296"/>
        <v>PYA31P4M4.5</v>
      </c>
      <c r="D1255" s="130" t="str">
        <f t="shared" si="297"/>
        <v>PYA31P4</v>
      </c>
      <c r="E1255" s="130" t="str">
        <f t="shared" si="298"/>
        <v>PYA31</v>
      </c>
      <c r="F1255" s="109" t="s">
        <v>1368</v>
      </c>
      <c r="G1255" s="171">
        <v>31</v>
      </c>
      <c r="H1255" s="109">
        <v>4</v>
      </c>
      <c r="I1255" s="171" t="s">
        <v>8</v>
      </c>
      <c r="J1255" s="109">
        <v>6</v>
      </c>
      <c r="K1255" s="109">
        <f t="shared" si="299"/>
        <v>9</v>
      </c>
      <c r="M1255" s="137">
        <v>4</v>
      </c>
      <c r="N1255" s="133">
        <v>5</v>
      </c>
      <c r="O1255" s="137">
        <v>4.5</v>
      </c>
      <c r="Q1255" s="237">
        <v>20.95</v>
      </c>
      <c r="R1255" s="111"/>
      <c r="S1255" s="111"/>
      <c r="T1255" s="111"/>
      <c r="U1255" s="188"/>
      <c r="AP1255" s="194"/>
      <c r="AQ1255" s="188"/>
      <c r="AR1255" s="188"/>
      <c r="AS1255" s="143"/>
      <c r="AT1255" s="143"/>
      <c r="AU1255" s="143"/>
      <c r="AV1255" s="143"/>
      <c r="AW1255" s="188"/>
      <c r="AX1255" s="278"/>
      <c r="AY1255" s="194"/>
      <c r="AZ1255" s="143"/>
      <c r="BA1255" s="143"/>
      <c r="BB1255" s="143"/>
      <c r="BC1255" s="143"/>
      <c r="BD1255" s="143"/>
      <c r="BE1255" s="194"/>
      <c r="BF1255" s="143"/>
      <c r="BG1255" s="143"/>
      <c r="BH1255" s="143"/>
      <c r="BI1255" s="111"/>
      <c r="BJ1255" s="143"/>
      <c r="BK1255" s="143"/>
      <c r="BL1255" s="143"/>
      <c r="BM1255" s="143"/>
      <c r="BN1255" s="143"/>
      <c r="BO1255" s="143"/>
      <c r="BP1255" s="143"/>
      <c r="BQ1255" s="143"/>
      <c r="BR1255" s="143"/>
      <c r="BS1255" s="143"/>
      <c r="BT1255" s="143"/>
      <c r="BU1255" s="135">
        <f>VLOOKUP(D1255,EXPLORACION!$A$2:$P$529,15,FALSE)</f>
        <v>4958987.9606999997</v>
      </c>
      <c r="BV1255" s="135">
        <f>VLOOKUP(D1255,EXPLORACION!$A$2:$P$529,16,FALSE)</f>
        <v>2168051.9167999998</v>
      </c>
    </row>
    <row r="1256" spans="1:74" hidden="1">
      <c r="A1256" s="130" t="str">
        <f t="shared" si="294"/>
        <v>PYA31P4E6M5</v>
      </c>
      <c r="B1256" s="130" t="str">
        <f t="shared" si="295"/>
        <v>PYA31P4E4</v>
      </c>
      <c r="C1256" s="130" t="str">
        <f t="shared" si="296"/>
        <v>PYA31P4M5</v>
      </c>
      <c r="D1256" s="130" t="str">
        <f t="shared" si="297"/>
        <v>PYA31P4</v>
      </c>
      <c r="E1256" s="130" t="str">
        <f t="shared" si="298"/>
        <v>PYA31</v>
      </c>
      <c r="F1256" s="109" t="s">
        <v>1368</v>
      </c>
      <c r="G1256" s="171">
        <v>31</v>
      </c>
      <c r="H1256" s="109">
        <v>4</v>
      </c>
      <c r="I1256" s="171" t="s">
        <v>8</v>
      </c>
      <c r="J1256" s="109">
        <v>6</v>
      </c>
      <c r="K1256" s="109">
        <f t="shared" si="299"/>
        <v>10</v>
      </c>
      <c r="M1256" s="137">
        <v>4.5</v>
      </c>
      <c r="N1256" s="133">
        <v>5.5</v>
      </c>
      <c r="O1256" s="137">
        <v>5</v>
      </c>
      <c r="Q1256" s="237">
        <v>21.09</v>
      </c>
      <c r="R1256" s="111"/>
      <c r="S1256" s="111"/>
      <c r="T1256" s="111"/>
      <c r="U1256" s="188"/>
      <c r="AP1256" s="194"/>
      <c r="AQ1256" s="188"/>
      <c r="AR1256" s="188"/>
      <c r="AS1256" s="143"/>
      <c r="AT1256" s="143"/>
      <c r="AU1256" s="143"/>
      <c r="AV1256" s="143"/>
      <c r="AW1256" s="188"/>
      <c r="AX1256" s="278"/>
      <c r="AY1256" s="194"/>
      <c r="AZ1256" s="143"/>
      <c r="BA1256" s="143"/>
      <c r="BB1256" s="143"/>
      <c r="BC1256" s="143"/>
      <c r="BD1256" s="143"/>
      <c r="BE1256" s="194"/>
      <c r="BF1256" s="143"/>
      <c r="BG1256" s="143"/>
      <c r="BH1256" s="143"/>
      <c r="BI1256" s="111"/>
      <c r="BJ1256" s="143"/>
      <c r="BK1256" s="143"/>
      <c r="BL1256" s="143"/>
      <c r="BM1256" s="143"/>
      <c r="BN1256" s="143"/>
      <c r="BO1256" s="143"/>
      <c r="BP1256" s="143"/>
      <c r="BQ1256" s="143"/>
      <c r="BR1256" s="143"/>
      <c r="BS1256" s="143"/>
      <c r="BT1256" s="143"/>
      <c r="BU1256" s="135">
        <f>VLOOKUP(D1256,EXPLORACION!$A$2:$P$529,15,FALSE)</f>
        <v>4958987.9606999997</v>
      </c>
      <c r="BV1256" s="135">
        <f>VLOOKUP(D1256,EXPLORACION!$A$2:$P$529,16,FALSE)</f>
        <v>2168051.9167999998</v>
      </c>
    </row>
    <row r="1257" spans="1:74" hidden="1">
      <c r="A1257" s="130" t="str">
        <f t="shared" si="294"/>
        <v>PYA31P4E6M5.5</v>
      </c>
      <c r="B1257" s="130" t="str">
        <f t="shared" si="295"/>
        <v>PYA31P4E4.5</v>
      </c>
      <c r="C1257" s="130" t="str">
        <f t="shared" si="296"/>
        <v>PYA31P4M5.5</v>
      </c>
      <c r="D1257" s="130" t="str">
        <f t="shared" si="297"/>
        <v>PYA31P4</v>
      </c>
      <c r="E1257" s="130" t="str">
        <f t="shared" si="298"/>
        <v>PYA31</v>
      </c>
      <c r="F1257" s="109" t="s">
        <v>1368</v>
      </c>
      <c r="G1257" s="171">
        <v>31</v>
      </c>
      <c r="H1257" s="109">
        <v>4</v>
      </c>
      <c r="I1257" s="171" t="s">
        <v>8</v>
      </c>
      <c r="J1257" s="109">
        <v>6</v>
      </c>
      <c r="K1257" s="109">
        <f t="shared" si="299"/>
        <v>11</v>
      </c>
      <c r="M1257" s="137">
        <v>5</v>
      </c>
      <c r="N1257" s="133">
        <v>6</v>
      </c>
      <c r="O1257" s="137">
        <v>5.5</v>
      </c>
      <c r="Q1257" s="237">
        <v>22.38</v>
      </c>
      <c r="R1257" s="111"/>
      <c r="S1257" s="111"/>
      <c r="T1257" s="111"/>
      <c r="U1257" s="188"/>
      <c r="AP1257" s="194"/>
      <c r="AQ1257" s="188"/>
      <c r="AR1257" s="188"/>
      <c r="AS1257" s="143"/>
      <c r="AT1257" s="143"/>
      <c r="AU1257" s="143"/>
      <c r="AV1257" s="143"/>
      <c r="AW1257" s="188"/>
      <c r="AX1257" s="278"/>
      <c r="AY1257" s="194"/>
      <c r="AZ1257" s="143"/>
      <c r="BA1257" s="143"/>
      <c r="BB1257" s="143"/>
      <c r="BC1257" s="143"/>
      <c r="BD1257" s="143"/>
      <c r="BE1257" s="194"/>
      <c r="BF1257" s="143"/>
      <c r="BG1257" s="143"/>
      <c r="BH1257" s="143"/>
      <c r="BI1257" s="111"/>
      <c r="BJ1257" s="143"/>
      <c r="BK1257" s="143"/>
      <c r="BL1257" s="143"/>
      <c r="BM1257" s="143"/>
      <c r="BN1257" s="143"/>
      <c r="BO1257" s="143"/>
      <c r="BP1257" s="143"/>
      <c r="BQ1257" s="143"/>
      <c r="BR1257" s="143"/>
      <c r="BS1257" s="143"/>
      <c r="BT1257" s="143"/>
      <c r="BU1257" s="135">
        <f>VLOOKUP(D1257,EXPLORACION!$A$2:$P$529,15,FALSE)</f>
        <v>4958987.9606999997</v>
      </c>
      <c r="BV1257" s="135">
        <f>VLOOKUP(D1257,EXPLORACION!$A$2:$P$529,16,FALSE)</f>
        <v>2168051.9167999998</v>
      </c>
    </row>
    <row r="1258" spans="1:74" hidden="1">
      <c r="A1258" s="130" t="str">
        <f t="shared" si="294"/>
        <v>PYA31P4E6M6</v>
      </c>
      <c r="B1258" s="130" t="str">
        <f t="shared" si="295"/>
        <v>PYA31P4E5</v>
      </c>
      <c r="C1258" s="130" t="str">
        <f t="shared" si="296"/>
        <v>PYA31P4M6</v>
      </c>
      <c r="D1258" s="130" t="str">
        <f t="shared" si="297"/>
        <v>PYA31P4</v>
      </c>
      <c r="E1258" s="130" t="str">
        <f t="shared" si="298"/>
        <v>PYA31</v>
      </c>
      <c r="F1258" s="109" t="s">
        <v>1368</v>
      </c>
      <c r="G1258" s="171">
        <v>31</v>
      </c>
      <c r="H1258" s="109">
        <v>4</v>
      </c>
      <c r="I1258" s="171" t="s">
        <v>8</v>
      </c>
      <c r="J1258" s="109">
        <v>6</v>
      </c>
      <c r="K1258" s="109">
        <f t="shared" si="299"/>
        <v>12</v>
      </c>
      <c r="M1258" s="137">
        <v>5.5</v>
      </c>
      <c r="N1258" s="133">
        <v>6.5</v>
      </c>
      <c r="O1258" s="137">
        <v>6</v>
      </c>
      <c r="Q1258" s="237">
        <v>22.87</v>
      </c>
      <c r="R1258" s="111"/>
      <c r="S1258" s="111"/>
      <c r="T1258" s="111"/>
      <c r="U1258" s="188"/>
      <c r="AP1258" s="194"/>
      <c r="AQ1258" s="188"/>
      <c r="AR1258" s="188"/>
      <c r="AS1258" s="143"/>
      <c r="AT1258" s="143"/>
      <c r="AU1258" s="143"/>
      <c r="AV1258" s="143"/>
      <c r="AW1258" s="188"/>
      <c r="AX1258" s="278"/>
      <c r="AY1258" s="194"/>
      <c r="AZ1258" s="143"/>
      <c r="BA1258" s="143"/>
      <c r="BB1258" s="143"/>
      <c r="BC1258" s="143"/>
      <c r="BD1258" s="143"/>
      <c r="BE1258" s="194"/>
      <c r="BF1258" s="143"/>
      <c r="BG1258" s="143"/>
      <c r="BH1258" s="143"/>
      <c r="BI1258" s="111"/>
      <c r="BJ1258" s="143"/>
      <c r="BK1258" s="143"/>
      <c r="BL1258" s="143"/>
      <c r="BM1258" s="143"/>
      <c r="BN1258" s="143"/>
      <c r="BO1258" s="143"/>
      <c r="BP1258" s="143"/>
      <c r="BQ1258" s="143"/>
      <c r="BR1258" s="143"/>
      <c r="BS1258" s="143"/>
      <c r="BT1258" s="143"/>
      <c r="BU1258" s="135">
        <f>VLOOKUP(D1258,EXPLORACION!$A$2:$P$529,15,FALSE)</f>
        <v>4958987.9606999997</v>
      </c>
      <c r="BV1258" s="135">
        <f>VLOOKUP(D1258,EXPLORACION!$A$2:$P$529,16,FALSE)</f>
        <v>2168051.9167999998</v>
      </c>
    </row>
    <row r="1259" spans="1:74" hidden="1">
      <c r="A1259" s="130" t="str">
        <f t="shared" si="294"/>
        <v>PYA31P4E6M7</v>
      </c>
      <c r="B1259" s="130" t="str">
        <f t="shared" si="295"/>
        <v>PYA31P4E5.5</v>
      </c>
      <c r="C1259" s="130" t="str">
        <f t="shared" si="296"/>
        <v>PYA31P4M7</v>
      </c>
      <c r="D1259" s="130" t="str">
        <f t="shared" si="297"/>
        <v>PYA31P4</v>
      </c>
      <c r="E1259" s="130" t="str">
        <f t="shared" si="298"/>
        <v>PYA31</v>
      </c>
      <c r="F1259" s="109" t="s">
        <v>1368</v>
      </c>
      <c r="G1259" s="171">
        <v>31</v>
      </c>
      <c r="H1259" s="109">
        <v>4</v>
      </c>
      <c r="I1259" s="171" t="s">
        <v>8</v>
      </c>
      <c r="J1259" s="109">
        <v>6</v>
      </c>
      <c r="K1259" s="109">
        <f t="shared" si="299"/>
        <v>13</v>
      </c>
      <c r="M1259" s="137">
        <v>6.5</v>
      </c>
      <c r="N1259" s="133">
        <v>7.5</v>
      </c>
      <c r="O1259" s="137">
        <v>7</v>
      </c>
      <c r="Q1259" s="237">
        <v>22.95</v>
      </c>
      <c r="R1259" s="111"/>
      <c r="S1259" s="111"/>
      <c r="T1259" s="111"/>
      <c r="U1259" s="188"/>
      <c r="AP1259" s="194"/>
      <c r="AQ1259" s="188"/>
      <c r="AR1259" s="188"/>
      <c r="AS1259" s="143"/>
      <c r="AT1259" s="143"/>
      <c r="AU1259" s="143"/>
      <c r="AV1259" s="143"/>
      <c r="AW1259" s="188"/>
      <c r="AX1259" s="278"/>
      <c r="AY1259" s="194"/>
      <c r="AZ1259" s="143"/>
      <c r="BA1259" s="143"/>
      <c r="BB1259" s="143"/>
      <c r="BC1259" s="143"/>
      <c r="BD1259" s="143"/>
      <c r="BE1259" s="194"/>
      <c r="BF1259" s="143"/>
      <c r="BG1259" s="143"/>
      <c r="BH1259" s="143"/>
      <c r="BI1259" s="111"/>
      <c r="BJ1259" s="143"/>
      <c r="BK1259" s="143"/>
      <c r="BL1259" s="143"/>
      <c r="BM1259" s="143"/>
      <c r="BN1259" s="143"/>
      <c r="BO1259" s="143"/>
      <c r="BP1259" s="143"/>
      <c r="BQ1259" s="143"/>
      <c r="BR1259" s="143"/>
      <c r="BS1259" s="143"/>
      <c r="BT1259" s="143"/>
      <c r="BU1259" s="135">
        <f>VLOOKUP(D1259,EXPLORACION!$A$2:$P$529,15,FALSE)</f>
        <v>4958987.9606999997</v>
      </c>
      <c r="BV1259" s="135">
        <f>VLOOKUP(D1259,EXPLORACION!$A$2:$P$529,16,FALSE)</f>
        <v>2168051.9167999998</v>
      </c>
    </row>
    <row r="1260" spans="1:74" hidden="1">
      <c r="A1260" s="130" t="str">
        <f t="shared" si="294"/>
        <v>PYA31P4E6M8</v>
      </c>
      <c r="B1260" s="130" t="str">
        <f t="shared" si="295"/>
        <v>PYA31P4E6.5</v>
      </c>
      <c r="C1260" s="130" t="str">
        <f t="shared" si="296"/>
        <v>PYA31P4M8</v>
      </c>
      <c r="D1260" s="130" t="str">
        <f t="shared" si="297"/>
        <v>PYA31P4</v>
      </c>
      <c r="E1260" s="130" t="str">
        <f t="shared" si="298"/>
        <v>PYA31</v>
      </c>
      <c r="F1260" s="109" t="s">
        <v>1368</v>
      </c>
      <c r="G1260" s="171">
        <v>31</v>
      </c>
      <c r="H1260" s="109">
        <v>4</v>
      </c>
      <c r="I1260" s="171" t="s">
        <v>8</v>
      </c>
      <c r="J1260" s="109">
        <v>6</v>
      </c>
      <c r="K1260" s="109">
        <f t="shared" si="299"/>
        <v>14</v>
      </c>
      <c r="M1260" s="137">
        <v>7.5</v>
      </c>
      <c r="N1260" s="133">
        <v>8.5</v>
      </c>
      <c r="O1260" s="137">
        <v>8</v>
      </c>
      <c r="Q1260" s="237">
        <v>23.01</v>
      </c>
      <c r="R1260" s="111"/>
      <c r="S1260" s="111"/>
      <c r="T1260" s="111"/>
      <c r="U1260" s="188"/>
      <c r="AP1260" s="194"/>
      <c r="AQ1260" s="188"/>
      <c r="AR1260" s="188"/>
      <c r="AS1260" s="143"/>
      <c r="AT1260" s="143"/>
      <c r="AU1260" s="143"/>
      <c r="AV1260" s="143"/>
      <c r="AW1260" s="188"/>
      <c r="AX1260" s="278"/>
      <c r="AY1260" s="194"/>
      <c r="AZ1260" s="143"/>
      <c r="BA1260" s="143"/>
      <c r="BB1260" s="143"/>
      <c r="BC1260" s="143"/>
      <c r="BD1260" s="143"/>
      <c r="BE1260" s="194"/>
      <c r="BF1260" s="143"/>
      <c r="BG1260" s="143"/>
      <c r="BH1260" s="143"/>
      <c r="BI1260" s="111"/>
      <c r="BJ1260" s="143"/>
      <c r="BK1260" s="143"/>
      <c r="BL1260" s="143"/>
      <c r="BM1260" s="143"/>
      <c r="BN1260" s="143"/>
      <c r="BO1260" s="143"/>
      <c r="BP1260" s="143"/>
      <c r="BQ1260" s="143"/>
      <c r="BR1260" s="143"/>
      <c r="BS1260" s="143"/>
      <c r="BT1260" s="143"/>
      <c r="BU1260" s="135">
        <f>VLOOKUP(D1260,EXPLORACION!$A$2:$P$529,15,FALSE)</f>
        <v>4958987.9606999997</v>
      </c>
      <c r="BV1260" s="135">
        <f>VLOOKUP(D1260,EXPLORACION!$A$2:$P$529,16,FALSE)</f>
        <v>2168051.9167999998</v>
      </c>
    </row>
    <row r="1261" spans="1:74" hidden="1">
      <c r="A1261" s="130" t="str">
        <f t="shared" si="294"/>
        <v>PYA31P4E6M9</v>
      </c>
      <c r="B1261" s="130" t="str">
        <f t="shared" si="295"/>
        <v>PYA31P4E7.5</v>
      </c>
      <c r="C1261" s="130" t="str">
        <f t="shared" si="296"/>
        <v>PYA31P4M9</v>
      </c>
      <c r="D1261" s="130" t="str">
        <f t="shared" si="297"/>
        <v>PYA31P4</v>
      </c>
      <c r="E1261" s="130" t="str">
        <f t="shared" si="298"/>
        <v>PYA31</v>
      </c>
      <c r="F1261" s="109" t="s">
        <v>1368</v>
      </c>
      <c r="G1261" s="171">
        <v>31</v>
      </c>
      <c r="H1261" s="109">
        <v>4</v>
      </c>
      <c r="I1261" s="171" t="s">
        <v>8</v>
      </c>
      <c r="J1261" s="109">
        <v>6</v>
      </c>
      <c r="K1261" s="109">
        <f t="shared" si="299"/>
        <v>15</v>
      </c>
      <c r="M1261" s="137">
        <v>8.5</v>
      </c>
      <c r="N1261" s="133">
        <v>9.5</v>
      </c>
      <c r="O1261" s="137">
        <v>9</v>
      </c>
      <c r="Q1261" s="237">
        <v>23.09</v>
      </c>
      <c r="R1261" s="111"/>
      <c r="S1261" s="111"/>
      <c r="T1261" s="111"/>
      <c r="U1261" s="188"/>
      <c r="AP1261" s="194"/>
      <c r="AQ1261" s="188"/>
      <c r="AR1261" s="188"/>
      <c r="AS1261" s="143"/>
      <c r="AT1261" s="143"/>
      <c r="AU1261" s="143"/>
      <c r="AV1261" s="143"/>
      <c r="AW1261" s="188"/>
      <c r="AX1261" s="278"/>
      <c r="AY1261" s="194"/>
      <c r="AZ1261" s="143"/>
      <c r="BA1261" s="143"/>
      <c r="BB1261" s="143"/>
      <c r="BC1261" s="143"/>
      <c r="BD1261" s="143"/>
      <c r="BE1261" s="194"/>
      <c r="BF1261" s="143"/>
      <c r="BG1261" s="143"/>
      <c r="BH1261" s="143"/>
      <c r="BI1261" s="111"/>
      <c r="BJ1261" s="143"/>
      <c r="BK1261" s="143"/>
      <c r="BL1261" s="143"/>
      <c r="BM1261" s="143"/>
      <c r="BN1261" s="143"/>
      <c r="BO1261" s="143"/>
      <c r="BP1261" s="143"/>
      <c r="BQ1261" s="143"/>
      <c r="BR1261" s="143"/>
      <c r="BS1261" s="143"/>
      <c r="BT1261" s="143"/>
      <c r="BU1261" s="135">
        <f>VLOOKUP(D1261,EXPLORACION!$A$2:$P$529,15,FALSE)</f>
        <v>4958987.9606999997</v>
      </c>
      <c r="BV1261" s="135">
        <f>VLOOKUP(D1261,EXPLORACION!$A$2:$P$529,16,FALSE)</f>
        <v>2168051.9167999998</v>
      </c>
    </row>
    <row r="1262" spans="1:74" hidden="1">
      <c r="A1262" s="130" t="str">
        <f t="shared" si="294"/>
        <v>PYA31P4E6M10</v>
      </c>
      <c r="B1262" s="130" t="str">
        <f t="shared" si="295"/>
        <v>PYA31P4E8.5</v>
      </c>
      <c r="C1262" s="130" t="str">
        <f t="shared" si="296"/>
        <v>PYA31P4M10</v>
      </c>
      <c r="D1262" s="130" t="str">
        <f t="shared" si="297"/>
        <v>PYA31P4</v>
      </c>
      <c r="E1262" s="130" t="str">
        <f t="shared" si="298"/>
        <v>PYA31</v>
      </c>
      <c r="F1262" s="109" t="s">
        <v>1368</v>
      </c>
      <c r="G1262" s="171">
        <v>31</v>
      </c>
      <c r="H1262" s="109">
        <v>4</v>
      </c>
      <c r="I1262" s="171" t="s">
        <v>8</v>
      </c>
      <c r="J1262" s="109">
        <v>6</v>
      </c>
      <c r="K1262" s="109">
        <f t="shared" si="299"/>
        <v>16</v>
      </c>
      <c r="M1262" s="137">
        <v>9.5</v>
      </c>
      <c r="N1262" s="133">
        <v>10.5</v>
      </c>
      <c r="O1262" s="137">
        <v>10</v>
      </c>
      <c r="Q1262" s="237">
        <v>23.65</v>
      </c>
      <c r="R1262" s="111"/>
      <c r="S1262" s="111"/>
      <c r="T1262" s="111"/>
      <c r="U1262" s="188"/>
      <c r="AP1262" s="194"/>
      <c r="AQ1262" s="188"/>
      <c r="AR1262" s="188"/>
      <c r="AS1262" s="143"/>
      <c r="AT1262" s="143"/>
      <c r="AU1262" s="143"/>
      <c r="AV1262" s="143"/>
      <c r="AW1262" s="188"/>
      <c r="AX1262" s="278"/>
      <c r="AY1262" s="194"/>
      <c r="AZ1262" s="143"/>
      <c r="BA1262" s="143"/>
      <c r="BB1262" s="143"/>
      <c r="BC1262" s="143"/>
      <c r="BD1262" s="143"/>
      <c r="BE1262" s="194"/>
      <c r="BF1262" s="143"/>
      <c r="BG1262" s="143"/>
      <c r="BH1262" s="143"/>
      <c r="BI1262" s="111"/>
      <c r="BJ1262" s="143"/>
      <c r="BK1262" s="143"/>
      <c r="BL1262" s="143"/>
      <c r="BM1262" s="143"/>
      <c r="BN1262" s="143"/>
      <c r="BO1262" s="143"/>
      <c r="BP1262" s="143"/>
      <c r="BQ1262" s="143"/>
      <c r="BR1262" s="143"/>
      <c r="BS1262" s="143"/>
      <c r="BT1262" s="143"/>
      <c r="BU1262" s="135">
        <f>VLOOKUP(D1262,EXPLORACION!$A$2:$P$529,15,FALSE)</f>
        <v>4958987.9606999997</v>
      </c>
      <c r="BV1262" s="135">
        <f>VLOOKUP(D1262,EXPLORACION!$A$2:$P$529,16,FALSE)</f>
        <v>2168051.9167999998</v>
      </c>
    </row>
    <row r="1263" spans="1:74" hidden="1">
      <c r="A1263" s="130" t="str">
        <f t="shared" si="294"/>
        <v>PYA31P4E6M11</v>
      </c>
      <c r="B1263" s="130" t="str">
        <f t="shared" si="295"/>
        <v>PYA31P4E9.5</v>
      </c>
      <c r="C1263" s="130" t="str">
        <f t="shared" si="296"/>
        <v>PYA31P4M11</v>
      </c>
      <c r="D1263" s="130" t="str">
        <f t="shared" si="297"/>
        <v>PYA31P4</v>
      </c>
      <c r="E1263" s="130" t="str">
        <f t="shared" si="298"/>
        <v>PYA31</v>
      </c>
      <c r="F1263" s="109" t="s">
        <v>1368</v>
      </c>
      <c r="G1263" s="171">
        <v>31</v>
      </c>
      <c r="H1263" s="109">
        <v>4</v>
      </c>
      <c r="I1263" s="171" t="s">
        <v>8</v>
      </c>
      <c r="J1263" s="109">
        <v>6</v>
      </c>
      <c r="K1263" s="109">
        <f t="shared" si="299"/>
        <v>17</v>
      </c>
      <c r="M1263" s="137">
        <v>10.5</v>
      </c>
      <c r="N1263" s="133">
        <v>11.5</v>
      </c>
      <c r="O1263" s="137">
        <v>11</v>
      </c>
      <c r="Q1263" s="237">
        <v>23.67</v>
      </c>
      <c r="R1263" s="111"/>
      <c r="S1263" s="111"/>
      <c r="T1263" s="111"/>
      <c r="U1263" s="188"/>
      <c r="AP1263" s="194"/>
      <c r="AQ1263" s="188"/>
      <c r="AR1263" s="188"/>
      <c r="AS1263" s="143"/>
      <c r="AT1263" s="143"/>
      <c r="AU1263" s="143"/>
      <c r="AV1263" s="143"/>
      <c r="AW1263" s="188"/>
      <c r="AX1263" s="278"/>
      <c r="AY1263" s="194"/>
      <c r="AZ1263" s="143"/>
      <c r="BA1263" s="143"/>
      <c r="BB1263" s="143"/>
      <c r="BC1263" s="143"/>
      <c r="BD1263" s="143"/>
      <c r="BE1263" s="194"/>
      <c r="BF1263" s="143"/>
      <c r="BG1263" s="143"/>
      <c r="BH1263" s="143"/>
      <c r="BI1263" s="111"/>
      <c r="BJ1263" s="143"/>
      <c r="BK1263" s="143"/>
      <c r="BL1263" s="143"/>
      <c r="BM1263" s="143"/>
      <c r="BN1263" s="143"/>
      <c r="BO1263" s="143"/>
      <c r="BP1263" s="143"/>
      <c r="BQ1263" s="143"/>
      <c r="BR1263" s="143"/>
      <c r="BS1263" s="143"/>
      <c r="BT1263" s="143"/>
      <c r="BU1263" s="135">
        <f>VLOOKUP(D1263,EXPLORACION!$A$2:$P$529,15,FALSE)</f>
        <v>4958987.9606999997</v>
      </c>
      <c r="BV1263" s="135">
        <f>VLOOKUP(D1263,EXPLORACION!$A$2:$P$529,16,FALSE)</f>
        <v>2168051.9167999998</v>
      </c>
    </row>
    <row r="1264" spans="1:74" hidden="1">
      <c r="A1264" s="130" t="str">
        <f t="shared" si="294"/>
        <v>PYA31P4E6M12</v>
      </c>
      <c r="B1264" s="130" t="str">
        <f t="shared" si="295"/>
        <v>PYA31P4E10.5</v>
      </c>
      <c r="C1264" s="130" t="str">
        <f t="shared" si="296"/>
        <v>PYA31P4M12</v>
      </c>
      <c r="D1264" s="130" t="str">
        <f t="shared" si="297"/>
        <v>PYA31P4</v>
      </c>
      <c r="E1264" s="130" t="str">
        <f t="shared" si="298"/>
        <v>PYA31</v>
      </c>
      <c r="F1264" s="109" t="s">
        <v>1368</v>
      </c>
      <c r="G1264" s="171">
        <v>31</v>
      </c>
      <c r="H1264" s="109">
        <v>4</v>
      </c>
      <c r="I1264" s="171" t="s">
        <v>8</v>
      </c>
      <c r="J1264" s="109">
        <v>6</v>
      </c>
      <c r="K1264" s="109">
        <f t="shared" si="299"/>
        <v>18</v>
      </c>
      <c r="M1264" s="137">
        <v>11.5</v>
      </c>
      <c r="N1264" s="133">
        <v>12.5</v>
      </c>
      <c r="O1264" s="137">
        <v>12</v>
      </c>
      <c r="Q1264" s="237">
        <v>23.76</v>
      </c>
      <c r="R1264" s="111"/>
      <c r="S1264" s="111"/>
      <c r="T1264" s="111"/>
      <c r="U1264" s="188"/>
      <c r="AP1264" s="194"/>
      <c r="AQ1264" s="188"/>
      <c r="AR1264" s="188"/>
      <c r="AS1264" s="143"/>
      <c r="AT1264" s="143"/>
      <c r="AU1264" s="143"/>
      <c r="AV1264" s="143"/>
      <c r="AW1264" s="188"/>
      <c r="AX1264" s="278"/>
      <c r="AY1264" s="194"/>
      <c r="AZ1264" s="143"/>
      <c r="BA1264" s="143"/>
      <c r="BB1264" s="143"/>
      <c r="BC1264" s="143"/>
      <c r="BD1264" s="143"/>
      <c r="BE1264" s="194"/>
      <c r="BF1264" s="143"/>
      <c r="BG1264" s="143"/>
      <c r="BH1264" s="143"/>
      <c r="BI1264" s="111"/>
      <c r="BJ1264" s="143"/>
      <c r="BK1264" s="143"/>
      <c r="BL1264" s="143"/>
      <c r="BM1264" s="143"/>
      <c r="BN1264" s="143"/>
      <c r="BO1264" s="143"/>
      <c r="BP1264" s="143"/>
      <c r="BQ1264" s="143"/>
      <c r="BR1264" s="143"/>
      <c r="BS1264" s="143"/>
      <c r="BT1264" s="143"/>
      <c r="BU1264" s="135">
        <f>VLOOKUP(D1264,EXPLORACION!$A$2:$P$529,15,FALSE)</f>
        <v>4958987.9606999997</v>
      </c>
      <c r="BV1264" s="135">
        <f>VLOOKUP(D1264,EXPLORACION!$A$2:$P$529,16,FALSE)</f>
        <v>2168051.9167999998</v>
      </c>
    </row>
    <row r="1265" spans="1:74" hidden="1">
      <c r="A1265" s="130" t="str">
        <f t="shared" si="294"/>
        <v>PYA31P4E6M13</v>
      </c>
      <c r="B1265" s="130" t="str">
        <f t="shared" si="295"/>
        <v>PYA31P4E11.5</v>
      </c>
      <c r="C1265" s="130" t="str">
        <f t="shared" si="296"/>
        <v>PYA31P4M13</v>
      </c>
      <c r="D1265" s="130" t="str">
        <f t="shared" si="297"/>
        <v>PYA31P4</v>
      </c>
      <c r="E1265" s="130" t="str">
        <f t="shared" si="298"/>
        <v>PYA31</v>
      </c>
      <c r="F1265" s="109" t="s">
        <v>1368</v>
      </c>
      <c r="G1265" s="171">
        <v>31</v>
      </c>
      <c r="H1265" s="109">
        <v>4</v>
      </c>
      <c r="I1265" s="171" t="s">
        <v>8</v>
      </c>
      <c r="J1265" s="109">
        <v>6</v>
      </c>
      <c r="K1265" s="109">
        <f t="shared" si="299"/>
        <v>19</v>
      </c>
      <c r="M1265" s="137">
        <v>12.5</v>
      </c>
      <c r="N1265" s="133">
        <v>13.5</v>
      </c>
      <c r="O1265" s="137">
        <v>13</v>
      </c>
      <c r="Q1265" s="237">
        <v>24.04</v>
      </c>
      <c r="R1265" s="111"/>
      <c r="S1265" s="111"/>
      <c r="T1265" s="111"/>
      <c r="U1265" s="188"/>
      <c r="AP1265" s="194"/>
      <c r="AQ1265" s="188"/>
      <c r="AR1265" s="188"/>
      <c r="AS1265" s="143"/>
      <c r="AT1265" s="143"/>
      <c r="AU1265" s="143"/>
      <c r="AV1265" s="143"/>
      <c r="AW1265" s="188"/>
      <c r="AX1265" s="278"/>
      <c r="AY1265" s="194"/>
      <c r="AZ1265" s="143"/>
      <c r="BA1265" s="143"/>
      <c r="BB1265" s="143"/>
      <c r="BC1265" s="143"/>
      <c r="BD1265" s="143"/>
      <c r="BE1265" s="194"/>
      <c r="BF1265" s="143"/>
      <c r="BG1265" s="143"/>
      <c r="BH1265" s="143"/>
      <c r="BI1265" s="111"/>
      <c r="BJ1265" s="143"/>
      <c r="BK1265" s="143"/>
      <c r="BL1265" s="143"/>
      <c r="BM1265" s="143"/>
      <c r="BN1265" s="143"/>
      <c r="BO1265" s="143"/>
      <c r="BP1265" s="143"/>
      <c r="BQ1265" s="143"/>
      <c r="BR1265" s="143"/>
      <c r="BS1265" s="143"/>
      <c r="BT1265" s="143"/>
      <c r="BU1265" s="135">
        <f>VLOOKUP(D1265,EXPLORACION!$A$2:$P$529,15,FALSE)</f>
        <v>4958987.9606999997</v>
      </c>
      <c r="BV1265" s="135">
        <f>VLOOKUP(D1265,EXPLORACION!$A$2:$P$529,16,FALSE)</f>
        <v>2168051.9167999998</v>
      </c>
    </row>
    <row r="1266" spans="1:74" hidden="1">
      <c r="A1266" s="130" t="str">
        <f t="shared" si="294"/>
        <v>PYA31P4E6M14</v>
      </c>
      <c r="B1266" s="130" t="str">
        <f t="shared" si="295"/>
        <v>PYA31P4E12.5</v>
      </c>
      <c r="C1266" s="130" t="str">
        <f t="shared" si="296"/>
        <v>PYA31P4M14</v>
      </c>
      <c r="D1266" s="130" t="str">
        <f t="shared" si="297"/>
        <v>PYA31P4</v>
      </c>
      <c r="E1266" s="130" t="str">
        <f t="shared" si="298"/>
        <v>PYA31</v>
      </c>
      <c r="F1266" s="109" t="s">
        <v>1368</v>
      </c>
      <c r="G1266" s="171">
        <v>31</v>
      </c>
      <c r="H1266" s="109">
        <v>4</v>
      </c>
      <c r="I1266" s="171" t="s">
        <v>8</v>
      </c>
      <c r="J1266" s="109">
        <v>6</v>
      </c>
      <c r="K1266" s="109">
        <f t="shared" si="299"/>
        <v>20</v>
      </c>
      <c r="M1266" s="137">
        <v>13.5</v>
      </c>
      <c r="N1266" s="133">
        <v>14.5</v>
      </c>
      <c r="O1266" s="137">
        <v>14</v>
      </c>
      <c r="Q1266" s="237">
        <v>24.65</v>
      </c>
      <c r="R1266" s="111"/>
      <c r="S1266" s="111"/>
      <c r="T1266" s="111"/>
      <c r="U1266" s="188"/>
      <c r="AP1266" s="194"/>
      <c r="AQ1266" s="188"/>
      <c r="AR1266" s="188"/>
      <c r="AS1266" s="143"/>
      <c r="AT1266" s="143"/>
      <c r="AU1266" s="143"/>
      <c r="AV1266" s="143"/>
      <c r="AW1266" s="188"/>
      <c r="AX1266" s="278"/>
      <c r="AY1266" s="194"/>
      <c r="AZ1266" s="143"/>
      <c r="BA1266" s="143"/>
      <c r="BB1266" s="143"/>
      <c r="BC1266" s="143"/>
      <c r="BD1266" s="143"/>
      <c r="BE1266" s="194"/>
      <c r="BF1266" s="143"/>
      <c r="BG1266" s="143"/>
      <c r="BH1266" s="143"/>
      <c r="BI1266" s="111"/>
      <c r="BJ1266" s="143"/>
      <c r="BK1266" s="143"/>
      <c r="BL1266" s="143"/>
      <c r="BM1266" s="143"/>
      <c r="BN1266" s="143"/>
      <c r="BO1266" s="143"/>
      <c r="BP1266" s="143"/>
      <c r="BQ1266" s="143"/>
      <c r="BR1266" s="143"/>
      <c r="BS1266" s="143"/>
      <c r="BT1266" s="143"/>
      <c r="BU1266" s="135">
        <f>VLOOKUP(D1266,EXPLORACION!$A$2:$P$529,15,FALSE)</f>
        <v>4958987.9606999997</v>
      </c>
      <c r="BV1266" s="135">
        <f>VLOOKUP(D1266,EXPLORACION!$A$2:$P$529,16,FALSE)</f>
        <v>2168051.9167999998</v>
      </c>
    </row>
    <row r="1267" spans="1:74" hidden="1">
      <c r="A1267" s="130" t="str">
        <f t="shared" si="294"/>
        <v>PYA31P4E6M15</v>
      </c>
      <c r="B1267" s="130" t="str">
        <f t="shared" si="295"/>
        <v>PYA31P4E13.5</v>
      </c>
      <c r="C1267" s="130" t="str">
        <f t="shared" si="296"/>
        <v>PYA31P4M15</v>
      </c>
      <c r="D1267" s="130" t="str">
        <f t="shared" si="297"/>
        <v>PYA31P4</v>
      </c>
      <c r="E1267" s="130" t="str">
        <f t="shared" si="298"/>
        <v>PYA31</v>
      </c>
      <c r="F1267" s="109" t="s">
        <v>1368</v>
      </c>
      <c r="G1267" s="171">
        <v>31</v>
      </c>
      <c r="H1267" s="109">
        <v>4</v>
      </c>
      <c r="I1267" s="171" t="s">
        <v>8</v>
      </c>
      <c r="J1267" s="109">
        <v>6</v>
      </c>
      <c r="K1267" s="109">
        <f t="shared" si="299"/>
        <v>21</v>
      </c>
      <c r="M1267" s="137">
        <v>14.5</v>
      </c>
      <c r="N1267" s="133">
        <v>15.5</v>
      </c>
      <c r="O1267" s="137">
        <v>15</v>
      </c>
      <c r="Q1267" s="237">
        <v>24.75</v>
      </c>
      <c r="R1267" s="111"/>
      <c r="S1267" s="111"/>
      <c r="T1267" s="111"/>
      <c r="U1267" s="188"/>
      <c r="AP1267" s="194"/>
      <c r="AQ1267" s="188"/>
      <c r="AR1267" s="188"/>
      <c r="AS1267" s="143"/>
      <c r="AT1267" s="143"/>
      <c r="AU1267" s="143"/>
      <c r="AV1267" s="143"/>
      <c r="AW1267" s="188"/>
      <c r="AX1267" s="278"/>
      <c r="AY1267" s="194"/>
      <c r="AZ1267" s="143"/>
      <c r="BA1267" s="143"/>
      <c r="BB1267" s="143"/>
      <c r="BC1267" s="143"/>
      <c r="BD1267" s="143"/>
      <c r="BE1267" s="194"/>
      <c r="BF1267" s="143"/>
      <c r="BG1267" s="143"/>
      <c r="BH1267" s="143"/>
      <c r="BI1267" s="111"/>
      <c r="BJ1267" s="143"/>
      <c r="BK1267" s="143"/>
      <c r="BL1267" s="143"/>
      <c r="BM1267" s="143"/>
      <c r="BN1267" s="143"/>
      <c r="BO1267" s="143"/>
      <c r="BP1267" s="143"/>
      <c r="BQ1267" s="143"/>
      <c r="BR1267" s="143"/>
      <c r="BS1267" s="143"/>
      <c r="BT1267" s="143"/>
      <c r="BU1267" s="135">
        <f>VLOOKUP(D1267,EXPLORACION!$A$2:$P$529,15,FALSE)</f>
        <v>4958987.9606999997</v>
      </c>
      <c r="BV1267" s="135">
        <f>VLOOKUP(D1267,EXPLORACION!$A$2:$P$529,16,FALSE)</f>
        <v>2168051.9167999998</v>
      </c>
    </row>
    <row r="1268" spans="1:74">
      <c r="A1268" s="130" t="str">
        <f t="shared" ref="A1268:A1278" si="300">CONCATENATE(F1268,G1268,I1268,H1268,"E",J1268,"M",O1268)</f>
        <v>DEI32P3E1M1</v>
      </c>
      <c r="B1268" s="130" t="str">
        <f t="shared" ref="B1268:B1278" si="301">CONCATENATE(F1268,G1268,I1268,H1268,"E",M1267)</f>
        <v>DEI32P3E14.5</v>
      </c>
      <c r="C1268" s="130" t="str">
        <f t="shared" ref="C1268:C1278" si="302">CONCATENATE(F1268,G1268,I1268,H1268,"M",O1268)</f>
        <v>DEI32P3M1</v>
      </c>
      <c r="D1268" s="130" t="str">
        <f t="shared" ref="D1268:D1278" si="303">CONCATENATE(F1268,G1268,I1268,H1268)</f>
        <v>DEI32P3</v>
      </c>
      <c r="E1268" s="130" t="str">
        <f t="shared" ref="E1268:E1278" si="304">CONCATENATE(F1268,G1268)</f>
        <v>DEI32</v>
      </c>
      <c r="F1268" s="111" t="s">
        <v>584</v>
      </c>
      <c r="G1268" s="111">
        <v>32</v>
      </c>
      <c r="H1268" s="111">
        <v>3</v>
      </c>
      <c r="I1268" s="111" t="s">
        <v>8</v>
      </c>
      <c r="J1268" s="111">
        <v>1</v>
      </c>
      <c r="K1268" s="111">
        <v>1</v>
      </c>
      <c r="L1268" s="111" t="s">
        <v>221</v>
      </c>
      <c r="M1268" s="137">
        <v>0</v>
      </c>
      <c r="N1268" s="133">
        <v>2</v>
      </c>
      <c r="O1268" s="137">
        <f>AVERAGE(M1268:N1268)</f>
        <v>1</v>
      </c>
      <c r="Q1268" s="237">
        <v>32.49</v>
      </c>
      <c r="R1268" s="111">
        <v>58.38</v>
      </c>
      <c r="S1268" s="111">
        <v>25.67</v>
      </c>
      <c r="T1268" s="111">
        <v>32.71</v>
      </c>
      <c r="U1268" s="188">
        <v>1.89</v>
      </c>
      <c r="AP1268" s="194"/>
      <c r="AQ1268" s="188"/>
      <c r="AR1268" s="188"/>
      <c r="AS1268" s="143"/>
      <c r="AT1268" s="143"/>
      <c r="AU1268" s="143"/>
      <c r="AV1268" s="143"/>
      <c r="AW1268" s="188">
        <v>0.37</v>
      </c>
      <c r="AX1268" s="278">
        <v>9.58</v>
      </c>
      <c r="AY1268" s="194"/>
      <c r="AZ1268" s="143"/>
      <c r="BA1268" s="143"/>
      <c r="BB1268" s="143"/>
      <c r="BC1268" s="143"/>
      <c r="BD1268" s="143"/>
      <c r="BE1268" s="194"/>
      <c r="BF1268" s="143"/>
      <c r="BG1268" s="143"/>
      <c r="BH1268" s="143"/>
      <c r="BI1268" s="111"/>
      <c r="BJ1268" s="143"/>
      <c r="BK1268" s="143"/>
      <c r="BL1268" s="143"/>
      <c r="BM1268" s="143"/>
      <c r="BN1268" s="143"/>
      <c r="BO1268" s="143"/>
      <c r="BP1268" s="143"/>
      <c r="BQ1268" s="143"/>
      <c r="BR1268" s="143"/>
      <c r="BS1268" s="143"/>
      <c r="BT1268" s="143"/>
      <c r="BU1268" s="135">
        <f>VLOOKUP(D1268,EXPLORACION!$A$2:$P$529,15,FALSE)</f>
        <v>4961652.4626000002</v>
      </c>
      <c r="BV1268" s="135">
        <f>VLOOKUP(D1268,EXPLORACION!$A$2:$P$529,16,FALSE)</f>
        <v>2171466.2415</v>
      </c>
    </row>
    <row r="1269" spans="1:74">
      <c r="A1269" s="130" t="str">
        <f t="shared" si="300"/>
        <v>DEI32P3E2M3</v>
      </c>
      <c r="B1269" s="130" t="str">
        <f t="shared" si="301"/>
        <v>DEI32P3E0</v>
      </c>
      <c r="C1269" s="130" t="str">
        <f t="shared" si="302"/>
        <v>DEI32P3M3</v>
      </c>
      <c r="D1269" s="130" t="str">
        <f t="shared" si="303"/>
        <v>DEI32P3</v>
      </c>
      <c r="E1269" s="130" t="str">
        <f t="shared" si="304"/>
        <v>DEI32</v>
      </c>
      <c r="F1269" s="111" t="s">
        <v>584</v>
      </c>
      <c r="G1269" s="111">
        <v>32</v>
      </c>
      <c r="H1269" s="111">
        <v>3</v>
      </c>
      <c r="I1269" s="111" t="s">
        <v>8</v>
      </c>
      <c r="J1269" s="111">
        <v>2</v>
      </c>
      <c r="K1269" s="109">
        <f t="shared" si="299"/>
        <v>2</v>
      </c>
      <c r="L1269" s="111" t="s">
        <v>221</v>
      </c>
      <c r="M1269" s="137">
        <f>N1268</f>
        <v>2</v>
      </c>
      <c r="N1269" s="133">
        <v>4</v>
      </c>
      <c r="O1269" s="137">
        <f t="shared" ref="O1269:O1278" si="305">AVERAGE(M1269:N1269)</f>
        <v>3</v>
      </c>
      <c r="Q1269" s="237">
        <v>27.82</v>
      </c>
      <c r="R1269" s="111"/>
      <c r="S1269" s="111"/>
      <c r="T1269" s="111"/>
      <c r="U1269" s="188">
        <v>1.97</v>
      </c>
      <c r="AP1269" s="194"/>
      <c r="AQ1269" s="188"/>
      <c r="AR1269" s="188"/>
      <c r="AS1269" s="143"/>
      <c r="AT1269" s="143"/>
      <c r="AU1269" s="143"/>
      <c r="AV1269" s="143"/>
      <c r="AW1269" s="188">
        <v>1.28</v>
      </c>
      <c r="AX1269" s="278">
        <v>29.31</v>
      </c>
      <c r="AY1269" s="194"/>
      <c r="AZ1269" s="143"/>
      <c r="BA1269" s="143"/>
      <c r="BB1269" s="143"/>
      <c r="BC1269" s="143"/>
      <c r="BD1269" s="143"/>
      <c r="BE1269" s="194"/>
      <c r="BF1269" s="143"/>
      <c r="BG1269" s="143"/>
      <c r="BH1269" s="143"/>
      <c r="BI1269" s="111"/>
      <c r="BJ1269" s="143"/>
      <c r="BK1269" s="143"/>
      <c r="BL1269" s="143"/>
      <c r="BM1269" s="143"/>
      <c r="BN1269" s="143"/>
      <c r="BO1269" s="143"/>
      <c r="BP1269" s="143"/>
      <c r="BQ1269" s="143"/>
      <c r="BR1269" s="143"/>
      <c r="BS1269" s="143"/>
      <c r="BT1269" s="143"/>
      <c r="BU1269" s="135">
        <f>VLOOKUP(D1269,EXPLORACION!$A$2:$P$529,15,FALSE)</f>
        <v>4961652.4626000002</v>
      </c>
      <c r="BV1269" s="135">
        <f>VLOOKUP(D1269,EXPLORACION!$A$2:$P$529,16,FALSE)</f>
        <v>2171466.2415</v>
      </c>
    </row>
    <row r="1270" spans="1:74">
      <c r="A1270" s="130" t="str">
        <f t="shared" si="300"/>
        <v>DEI32P3E2M5</v>
      </c>
      <c r="B1270" s="130" t="str">
        <f t="shared" si="301"/>
        <v>DEI32P3E2</v>
      </c>
      <c r="C1270" s="130" t="str">
        <f t="shared" si="302"/>
        <v>DEI32P3M5</v>
      </c>
      <c r="D1270" s="130" t="str">
        <f t="shared" si="303"/>
        <v>DEI32P3</v>
      </c>
      <c r="E1270" s="130" t="str">
        <f t="shared" si="304"/>
        <v>DEI32</v>
      </c>
      <c r="F1270" s="111" t="s">
        <v>584</v>
      </c>
      <c r="G1270" s="111">
        <v>32</v>
      </c>
      <c r="H1270" s="111">
        <v>3</v>
      </c>
      <c r="I1270" s="111" t="s">
        <v>8</v>
      </c>
      <c r="J1270" s="111">
        <v>2</v>
      </c>
      <c r="K1270" s="109">
        <f t="shared" si="299"/>
        <v>3</v>
      </c>
      <c r="L1270" s="111" t="s">
        <v>221</v>
      </c>
      <c r="M1270" s="137">
        <f t="shared" ref="M1270:M1278" si="306">N1269</f>
        <v>4</v>
      </c>
      <c r="N1270" s="133">
        <v>6</v>
      </c>
      <c r="O1270" s="137">
        <f t="shared" si="305"/>
        <v>5</v>
      </c>
      <c r="Q1270" s="237">
        <v>39.29</v>
      </c>
      <c r="R1270" s="111">
        <v>53.84</v>
      </c>
      <c r="S1270" s="111">
        <v>29.67</v>
      </c>
      <c r="T1270" s="111">
        <v>24.17</v>
      </c>
      <c r="U1270" s="188">
        <v>1.73</v>
      </c>
      <c r="AP1270" s="194"/>
      <c r="AQ1270" s="188"/>
      <c r="AR1270" s="188"/>
      <c r="AS1270" s="143"/>
      <c r="AT1270" s="143"/>
      <c r="AU1270" s="143"/>
      <c r="AV1270" s="143"/>
      <c r="AW1270" s="188">
        <v>0.92</v>
      </c>
      <c r="AX1270" s="278">
        <v>0.46</v>
      </c>
      <c r="AY1270" s="194"/>
      <c r="AZ1270" s="143"/>
      <c r="BA1270" s="143"/>
      <c r="BB1270" s="143"/>
      <c r="BC1270" s="143"/>
      <c r="BD1270" s="143"/>
      <c r="BE1270" s="194"/>
      <c r="BF1270" s="143"/>
      <c r="BG1270" s="143"/>
      <c r="BH1270" s="143"/>
      <c r="BI1270" s="111"/>
      <c r="BJ1270" s="143"/>
      <c r="BK1270" s="143"/>
      <c r="BL1270" s="143"/>
      <c r="BM1270" s="143"/>
      <c r="BN1270" s="143"/>
      <c r="BO1270" s="143"/>
      <c r="BP1270" s="143"/>
      <c r="BQ1270" s="143"/>
      <c r="BR1270" s="143"/>
      <c r="BS1270" s="143"/>
      <c r="BT1270" s="143"/>
      <c r="BU1270" s="135">
        <f>VLOOKUP(D1270,EXPLORACION!$A$2:$P$529,15,FALSE)</f>
        <v>4961652.4626000002</v>
      </c>
      <c r="BV1270" s="135">
        <f>VLOOKUP(D1270,EXPLORACION!$A$2:$P$529,16,FALSE)</f>
        <v>2171466.2415</v>
      </c>
    </row>
    <row r="1271" spans="1:74">
      <c r="A1271" s="130" t="str">
        <f t="shared" si="300"/>
        <v>DEI32P3E2M7</v>
      </c>
      <c r="B1271" s="130" t="str">
        <f t="shared" si="301"/>
        <v>DEI32P3E4</v>
      </c>
      <c r="C1271" s="130" t="str">
        <f t="shared" si="302"/>
        <v>DEI32P3M7</v>
      </c>
      <c r="D1271" s="130" t="str">
        <f t="shared" si="303"/>
        <v>DEI32P3</v>
      </c>
      <c r="E1271" s="130" t="str">
        <f t="shared" si="304"/>
        <v>DEI32</v>
      </c>
      <c r="F1271" s="111" t="s">
        <v>584</v>
      </c>
      <c r="G1271" s="111">
        <v>32</v>
      </c>
      <c r="H1271" s="111">
        <v>3</v>
      </c>
      <c r="I1271" s="111" t="s">
        <v>8</v>
      </c>
      <c r="J1271" s="111">
        <v>2</v>
      </c>
      <c r="K1271" s="109">
        <f t="shared" si="299"/>
        <v>4</v>
      </c>
      <c r="L1271" s="111" t="s">
        <v>221</v>
      </c>
      <c r="M1271" s="137">
        <f t="shared" si="306"/>
        <v>6</v>
      </c>
      <c r="N1271" s="133">
        <v>8</v>
      </c>
      <c r="O1271" s="137">
        <f t="shared" si="305"/>
        <v>7</v>
      </c>
      <c r="Q1271" s="237">
        <v>38.79</v>
      </c>
      <c r="R1271" s="111"/>
      <c r="S1271" s="111"/>
      <c r="T1271" s="111"/>
      <c r="U1271" s="188">
        <v>1.83</v>
      </c>
      <c r="AP1271" s="194"/>
      <c r="AQ1271" s="188"/>
      <c r="AR1271" s="188"/>
      <c r="AS1271" s="143"/>
      <c r="AT1271" s="143"/>
      <c r="AU1271" s="143"/>
      <c r="AV1271" s="143"/>
      <c r="AW1271" s="188">
        <v>1.23</v>
      </c>
      <c r="AX1271" s="278">
        <v>11.68</v>
      </c>
      <c r="AY1271" s="194"/>
      <c r="AZ1271" s="143"/>
      <c r="BA1271" s="143"/>
      <c r="BB1271" s="143"/>
      <c r="BC1271" s="143"/>
      <c r="BD1271" s="143"/>
      <c r="BE1271" s="194"/>
      <c r="BF1271" s="143"/>
      <c r="BG1271" s="143"/>
      <c r="BH1271" s="143"/>
      <c r="BI1271" s="111"/>
      <c r="BJ1271" s="143"/>
      <c r="BK1271" s="143"/>
      <c r="BL1271" s="143"/>
      <c r="BM1271" s="143"/>
      <c r="BN1271" s="143"/>
      <c r="BO1271" s="143"/>
      <c r="BP1271" s="143"/>
      <c r="BQ1271" s="143"/>
      <c r="BR1271" s="143"/>
      <c r="BS1271" s="143"/>
      <c r="BT1271" s="143"/>
      <c r="BU1271" s="135">
        <f>VLOOKUP(D1271,EXPLORACION!$A$2:$P$529,15,FALSE)</f>
        <v>4961652.4626000002</v>
      </c>
      <c r="BV1271" s="135">
        <f>VLOOKUP(D1271,EXPLORACION!$A$2:$P$529,16,FALSE)</f>
        <v>2171466.2415</v>
      </c>
    </row>
    <row r="1272" spans="1:74">
      <c r="A1272" s="130" t="str">
        <f t="shared" si="300"/>
        <v>DEI32P3E3M8.5</v>
      </c>
      <c r="B1272" s="130" t="str">
        <f t="shared" si="301"/>
        <v>DEI32P3E6</v>
      </c>
      <c r="C1272" s="130" t="str">
        <f t="shared" si="302"/>
        <v>DEI32P3M8.5</v>
      </c>
      <c r="D1272" s="130" t="str">
        <f t="shared" si="303"/>
        <v>DEI32P3</v>
      </c>
      <c r="E1272" s="130" t="str">
        <f t="shared" si="304"/>
        <v>DEI32</v>
      </c>
      <c r="F1272" s="111" t="s">
        <v>584</v>
      </c>
      <c r="G1272" s="111">
        <v>32</v>
      </c>
      <c r="H1272" s="111">
        <v>3</v>
      </c>
      <c r="I1272" s="111" t="s">
        <v>8</v>
      </c>
      <c r="J1272" s="111">
        <v>3</v>
      </c>
      <c r="K1272" s="109">
        <f t="shared" si="299"/>
        <v>5</v>
      </c>
      <c r="L1272" s="111" t="s">
        <v>221</v>
      </c>
      <c r="M1272" s="137">
        <f t="shared" si="306"/>
        <v>8</v>
      </c>
      <c r="N1272" s="133">
        <v>9</v>
      </c>
      <c r="O1272" s="137">
        <f t="shared" si="305"/>
        <v>8.5</v>
      </c>
      <c r="Q1272" s="237">
        <v>22.19</v>
      </c>
      <c r="R1272" s="111">
        <v>24.96</v>
      </c>
      <c r="S1272" s="111">
        <v>15.74</v>
      </c>
      <c r="T1272" s="111">
        <v>9.2200000000000006</v>
      </c>
      <c r="U1272" s="188"/>
      <c r="AP1272" s="194"/>
      <c r="AQ1272" s="188"/>
      <c r="AR1272" s="188"/>
      <c r="AS1272" s="143"/>
      <c r="AT1272" s="143"/>
      <c r="AU1272" s="143"/>
      <c r="AV1272" s="143"/>
      <c r="AW1272" s="188">
        <v>0.8</v>
      </c>
      <c r="AX1272" s="278"/>
      <c r="AY1272" s="194"/>
      <c r="AZ1272" s="143"/>
      <c r="BA1272" s="143"/>
      <c r="BB1272" s="143"/>
      <c r="BC1272" s="143"/>
      <c r="BD1272" s="143"/>
      <c r="BE1272" s="194"/>
      <c r="BF1272" s="143"/>
      <c r="BG1272" s="143"/>
      <c r="BH1272" s="143"/>
      <c r="BI1272" s="111"/>
      <c r="BJ1272" s="143"/>
      <c r="BK1272" s="143"/>
      <c r="BL1272" s="143"/>
      <c r="BM1272" s="143"/>
      <c r="BN1272" s="143"/>
      <c r="BO1272" s="143"/>
      <c r="BP1272" s="143"/>
      <c r="BQ1272" s="143"/>
      <c r="BR1272" s="143"/>
      <c r="BS1272" s="143"/>
      <c r="BT1272" s="143"/>
      <c r="BU1272" s="135">
        <f>VLOOKUP(D1272,EXPLORACION!$A$2:$P$529,15,FALSE)</f>
        <v>4961652.4626000002</v>
      </c>
      <c r="BV1272" s="135">
        <f>VLOOKUP(D1272,EXPLORACION!$A$2:$P$529,16,FALSE)</f>
        <v>2171466.2415</v>
      </c>
    </row>
    <row r="1273" spans="1:74">
      <c r="A1273" s="130" t="str">
        <f t="shared" si="300"/>
        <v>DEI32P3E4M9.5</v>
      </c>
      <c r="B1273" s="130" t="str">
        <f t="shared" si="301"/>
        <v>DEI32P3E8</v>
      </c>
      <c r="C1273" s="130" t="str">
        <f t="shared" si="302"/>
        <v>DEI32P3M9.5</v>
      </c>
      <c r="D1273" s="130" t="str">
        <f t="shared" si="303"/>
        <v>DEI32P3</v>
      </c>
      <c r="E1273" s="130" t="str">
        <f t="shared" si="304"/>
        <v>DEI32</v>
      </c>
      <c r="F1273" s="111" t="s">
        <v>584</v>
      </c>
      <c r="G1273" s="111">
        <v>32</v>
      </c>
      <c r="H1273" s="111">
        <v>3</v>
      </c>
      <c r="I1273" s="111" t="s">
        <v>8</v>
      </c>
      <c r="J1273" s="111">
        <v>4</v>
      </c>
      <c r="K1273" s="109">
        <f t="shared" si="299"/>
        <v>6</v>
      </c>
      <c r="L1273" s="111" t="s">
        <v>221</v>
      </c>
      <c r="M1273" s="137">
        <f t="shared" si="306"/>
        <v>9</v>
      </c>
      <c r="N1273" s="133">
        <v>10</v>
      </c>
      <c r="O1273" s="137">
        <f t="shared" si="305"/>
        <v>9.5</v>
      </c>
      <c r="Q1273" s="237">
        <v>22.11</v>
      </c>
      <c r="R1273" s="111"/>
      <c r="S1273" s="111"/>
      <c r="T1273" s="111"/>
      <c r="U1273" s="188">
        <v>2.09</v>
      </c>
      <c r="AP1273" s="194"/>
      <c r="AQ1273" s="188"/>
      <c r="AR1273" s="188"/>
      <c r="AS1273" s="143"/>
      <c r="AT1273" s="143"/>
      <c r="AU1273" s="143"/>
      <c r="AV1273" s="143"/>
      <c r="AW1273" s="188">
        <v>0.92</v>
      </c>
      <c r="AX1273" s="278">
        <v>6.82</v>
      </c>
      <c r="AY1273" s="194"/>
      <c r="AZ1273" s="143"/>
      <c r="BA1273" s="143"/>
      <c r="BB1273" s="143"/>
      <c r="BC1273" s="143"/>
      <c r="BD1273" s="143"/>
      <c r="BE1273" s="194"/>
      <c r="BF1273" s="143"/>
      <c r="BG1273" s="143"/>
      <c r="BH1273" s="143"/>
      <c r="BI1273" s="111"/>
      <c r="BJ1273" s="143"/>
      <c r="BK1273" s="143"/>
      <c r="BL1273" s="143"/>
      <c r="BM1273" s="143"/>
      <c r="BN1273" s="143"/>
      <c r="BO1273" s="143"/>
      <c r="BP1273" s="143"/>
      <c r="BQ1273" s="143"/>
      <c r="BR1273" s="143"/>
      <c r="BS1273" s="143"/>
      <c r="BT1273" s="143"/>
      <c r="BU1273" s="135">
        <f>VLOOKUP(D1273,EXPLORACION!$A$2:$P$529,15,FALSE)</f>
        <v>4961652.4626000002</v>
      </c>
      <c r="BV1273" s="135">
        <f>VLOOKUP(D1273,EXPLORACION!$A$2:$P$529,16,FALSE)</f>
        <v>2171466.2415</v>
      </c>
    </row>
    <row r="1274" spans="1:74">
      <c r="A1274" s="130" t="str">
        <f t="shared" si="300"/>
        <v>DEI32P3E4M10.5</v>
      </c>
      <c r="B1274" s="130" t="str">
        <f t="shared" si="301"/>
        <v>DEI32P3E9</v>
      </c>
      <c r="C1274" s="130" t="str">
        <f t="shared" si="302"/>
        <v>DEI32P3M10.5</v>
      </c>
      <c r="D1274" s="130" t="str">
        <f t="shared" si="303"/>
        <v>DEI32P3</v>
      </c>
      <c r="E1274" s="130" t="str">
        <f t="shared" si="304"/>
        <v>DEI32</v>
      </c>
      <c r="F1274" s="111" t="s">
        <v>584</v>
      </c>
      <c r="G1274" s="111">
        <v>32</v>
      </c>
      <c r="H1274" s="111">
        <v>3</v>
      </c>
      <c r="I1274" s="111" t="s">
        <v>8</v>
      </c>
      <c r="J1274" s="111">
        <v>4</v>
      </c>
      <c r="K1274" s="109">
        <f t="shared" si="299"/>
        <v>7</v>
      </c>
      <c r="L1274" s="111" t="s">
        <v>221</v>
      </c>
      <c r="M1274" s="137">
        <f t="shared" si="306"/>
        <v>10</v>
      </c>
      <c r="N1274" s="133">
        <v>11</v>
      </c>
      <c r="O1274" s="137">
        <f t="shared" si="305"/>
        <v>10.5</v>
      </c>
      <c r="Q1274" s="237">
        <v>20.23</v>
      </c>
      <c r="R1274" s="111"/>
      <c r="S1274" s="111"/>
      <c r="T1274" s="111"/>
      <c r="U1274" s="188">
        <v>2.06</v>
      </c>
      <c r="AP1274" s="194"/>
      <c r="AQ1274" s="188"/>
      <c r="AR1274" s="188"/>
      <c r="AS1274" s="143"/>
      <c r="AT1274" s="143"/>
      <c r="AU1274" s="143"/>
      <c r="AV1274" s="143"/>
      <c r="AW1274" s="188">
        <v>0.48</v>
      </c>
      <c r="AX1274" s="278">
        <v>3.87</v>
      </c>
      <c r="AY1274" s="194"/>
      <c r="AZ1274" s="143"/>
      <c r="BA1274" s="143"/>
      <c r="BB1274" s="143"/>
      <c r="BC1274" s="143"/>
      <c r="BD1274" s="143"/>
      <c r="BE1274" s="194"/>
      <c r="BF1274" s="143"/>
      <c r="BG1274" s="143"/>
      <c r="BH1274" s="143"/>
      <c r="BI1274" s="111"/>
      <c r="BJ1274" s="143"/>
      <c r="BK1274" s="143"/>
      <c r="BL1274" s="143"/>
      <c r="BM1274" s="143"/>
      <c r="BN1274" s="143"/>
      <c r="BO1274" s="143"/>
      <c r="BP1274" s="143"/>
      <c r="BQ1274" s="143"/>
      <c r="BR1274" s="143"/>
      <c r="BS1274" s="143"/>
      <c r="BT1274" s="143"/>
      <c r="BU1274" s="135">
        <f>VLOOKUP(D1274,EXPLORACION!$A$2:$P$529,15,FALSE)</f>
        <v>4961652.4626000002</v>
      </c>
      <c r="BV1274" s="135">
        <f>VLOOKUP(D1274,EXPLORACION!$A$2:$P$529,16,FALSE)</f>
        <v>2171466.2415</v>
      </c>
    </row>
    <row r="1275" spans="1:74">
      <c r="A1275" s="130" t="str">
        <f t="shared" si="300"/>
        <v>DEI32P3E5M11.5</v>
      </c>
      <c r="B1275" s="130" t="str">
        <f t="shared" si="301"/>
        <v>DEI32P3E10</v>
      </c>
      <c r="C1275" s="130" t="str">
        <f t="shared" si="302"/>
        <v>DEI32P3M11.5</v>
      </c>
      <c r="D1275" s="130" t="str">
        <f t="shared" si="303"/>
        <v>DEI32P3</v>
      </c>
      <c r="E1275" s="130" t="str">
        <f t="shared" si="304"/>
        <v>DEI32</v>
      </c>
      <c r="F1275" s="111" t="s">
        <v>584</v>
      </c>
      <c r="G1275" s="111">
        <v>32</v>
      </c>
      <c r="H1275" s="111">
        <v>3</v>
      </c>
      <c r="I1275" s="111" t="s">
        <v>8</v>
      </c>
      <c r="J1275" s="111">
        <v>5</v>
      </c>
      <c r="K1275" s="109">
        <f t="shared" si="299"/>
        <v>8</v>
      </c>
      <c r="L1275" s="111" t="s">
        <v>221</v>
      </c>
      <c r="M1275" s="137">
        <f t="shared" si="306"/>
        <v>11</v>
      </c>
      <c r="N1275" s="133">
        <v>12</v>
      </c>
      <c r="O1275" s="137">
        <f t="shared" si="305"/>
        <v>11.5</v>
      </c>
      <c r="Q1275" s="237">
        <v>33.700000000000003</v>
      </c>
      <c r="R1275" s="111">
        <v>49.76</v>
      </c>
      <c r="S1275" s="111">
        <v>21.01</v>
      </c>
      <c r="T1275" s="111">
        <v>28.75</v>
      </c>
      <c r="U1275" s="188">
        <v>1.98</v>
      </c>
      <c r="AP1275" s="194"/>
      <c r="AQ1275" s="188"/>
      <c r="AR1275" s="188"/>
      <c r="AS1275" s="143"/>
      <c r="AT1275" s="143"/>
      <c r="AU1275" s="143"/>
      <c r="AV1275" s="143"/>
      <c r="AW1275" s="188">
        <v>0.3</v>
      </c>
      <c r="AX1275" s="278">
        <v>0.15</v>
      </c>
      <c r="AY1275" s="194"/>
      <c r="AZ1275" s="143"/>
      <c r="BA1275" s="143"/>
      <c r="BB1275" s="143"/>
      <c r="BC1275" s="143"/>
      <c r="BD1275" s="143"/>
      <c r="BE1275" s="194"/>
      <c r="BF1275" s="143"/>
      <c r="BG1275" s="143"/>
      <c r="BH1275" s="143"/>
      <c r="BI1275" s="111"/>
      <c r="BJ1275" s="143"/>
      <c r="BK1275" s="143"/>
      <c r="BL1275" s="143"/>
      <c r="BM1275" s="143"/>
      <c r="BN1275" s="143"/>
      <c r="BO1275" s="143"/>
      <c r="BP1275" s="143"/>
      <c r="BQ1275" s="143"/>
      <c r="BR1275" s="143"/>
      <c r="BS1275" s="143"/>
      <c r="BT1275" s="143"/>
      <c r="BU1275" s="135">
        <f>VLOOKUP(D1275,EXPLORACION!$A$2:$P$529,15,FALSE)</f>
        <v>4961652.4626000002</v>
      </c>
      <c r="BV1275" s="135">
        <f>VLOOKUP(D1275,EXPLORACION!$A$2:$P$529,16,FALSE)</f>
        <v>2171466.2415</v>
      </c>
    </row>
    <row r="1276" spans="1:74">
      <c r="A1276" s="130" t="str">
        <f t="shared" si="300"/>
        <v>DEI32P3E5M12.5</v>
      </c>
      <c r="B1276" s="130" t="str">
        <f t="shared" si="301"/>
        <v>DEI32P3E11</v>
      </c>
      <c r="C1276" s="130" t="str">
        <f t="shared" si="302"/>
        <v>DEI32P3M12.5</v>
      </c>
      <c r="D1276" s="130" t="str">
        <f t="shared" si="303"/>
        <v>DEI32P3</v>
      </c>
      <c r="E1276" s="130" t="str">
        <f t="shared" si="304"/>
        <v>DEI32</v>
      </c>
      <c r="F1276" s="111" t="s">
        <v>584</v>
      </c>
      <c r="G1276" s="111">
        <v>32</v>
      </c>
      <c r="H1276" s="111">
        <v>3</v>
      </c>
      <c r="I1276" s="111" t="s">
        <v>8</v>
      </c>
      <c r="J1276" s="111">
        <v>5</v>
      </c>
      <c r="K1276" s="109">
        <f t="shared" si="299"/>
        <v>9</v>
      </c>
      <c r="L1276" s="111" t="s">
        <v>221</v>
      </c>
      <c r="M1276" s="137">
        <f t="shared" si="306"/>
        <v>12</v>
      </c>
      <c r="N1276" s="133">
        <v>13</v>
      </c>
      <c r="O1276" s="137">
        <f t="shared" si="305"/>
        <v>12.5</v>
      </c>
      <c r="Q1276" s="237">
        <v>32.5</v>
      </c>
      <c r="R1276" s="111"/>
      <c r="S1276" s="111"/>
      <c r="T1276" s="111"/>
      <c r="U1276" s="188">
        <v>2.0299999999999998</v>
      </c>
      <c r="AP1276" s="194"/>
      <c r="AQ1276" s="188"/>
      <c r="AR1276" s="188"/>
      <c r="AS1276" s="143"/>
      <c r="AT1276" s="143"/>
      <c r="AU1276" s="143"/>
      <c r="AV1276" s="143"/>
      <c r="AW1276" s="188">
        <v>0.36</v>
      </c>
      <c r="AX1276" s="278">
        <v>2.63</v>
      </c>
      <c r="AY1276" s="194"/>
      <c r="AZ1276" s="143"/>
      <c r="BA1276" s="143"/>
      <c r="BB1276" s="143"/>
      <c r="BC1276" s="143"/>
      <c r="BD1276" s="143"/>
      <c r="BE1276" s="194"/>
      <c r="BF1276" s="143"/>
      <c r="BG1276" s="143"/>
      <c r="BH1276" s="143"/>
      <c r="BI1276" s="111"/>
      <c r="BJ1276" s="143"/>
      <c r="BK1276" s="143"/>
      <c r="BL1276" s="143"/>
      <c r="BM1276" s="143"/>
      <c r="BN1276" s="143"/>
      <c r="BO1276" s="143"/>
      <c r="BP1276" s="143"/>
      <c r="BQ1276" s="143"/>
      <c r="BR1276" s="143"/>
      <c r="BS1276" s="143"/>
      <c r="BT1276" s="143"/>
      <c r="BU1276" s="135">
        <f>VLOOKUP(D1276,EXPLORACION!$A$2:$P$529,15,FALSE)</f>
        <v>4961652.4626000002</v>
      </c>
      <c r="BV1276" s="135">
        <f>VLOOKUP(D1276,EXPLORACION!$A$2:$P$529,16,FALSE)</f>
        <v>2171466.2415</v>
      </c>
    </row>
    <row r="1277" spans="1:74">
      <c r="A1277" s="130" t="str">
        <f t="shared" si="300"/>
        <v>DEI32P3E5M13.5</v>
      </c>
      <c r="B1277" s="130" t="str">
        <f t="shared" si="301"/>
        <v>DEI32P3E12</v>
      </c>
      <c r="C1277" s="130" t="str">
        <f t="shared" si="302"/>
        <v>DEI32P3M13.5</v>
      </c>
      <c r="D1277" s="130" t="str">
        <f t="shared" si="303"/>
        <v>DEI32P3</v>
      </c>
      <c r="E1277" s="130" t="str">
        <f t="shared" si="304"/>
        <v>DEI32</v>
      </c>
      <c r="F1277" s="111" t="s">
        <v>584</v>
      </c>
      <c r="G1277" s="111">
        <v>32</v>
      </c>
      <c r="H1277" s="111">
        <v>3</v>
      </c>
      <c r="I1277" s="111" t="s">
        <v>8</v>
      </c>
      <c r="J1277" s="111">
        <v>5</v>
      </c>
      <c r="K1277" s="109">
        <f t="shared" si="299"/>
        <v>10</v>
      </c>
      <c r="L1277" s="111" t="s">
        <v>221</v>
      </c>
      <c r="M1277" s="137">
        <f t="shared" si="306"/>
        <v>13</v>
      </c>
      <c r="N1277" s="133">
        <v>14</v>
      </c>
      <c r="O1277" s="137">
        <f t="shared" si="305"/>
        <v>13.5</v>
      </c>
      <c r="Q1277" s="237">
        <v>38.369999999999997</v>
      </c>
      <c r="R1277" s="111"/>
      <c r="S1277" s="111"/>
      <c r="T1277" s="111"/>
      <c r="U1277" s="188">
        <v>1.88</v>
      </c>
      <c r="AP1277" s="194"/>
      <c r="AQ1277" s="188"/>
      <c r="AR1277" s="188"/>
      <c r="AS1277" s="143"/>
      <c r="AT1277" s="143"/>
      <c r="AU1277" s="143"/>
      <c r="AV1277" s="143"/>
      <c r="AW1277" s="188">
        <v>0.39</v>
      </c>
      <c r="AX1277" s="278">
        <v>2.9</v>
      </c>
      <c r="AY1277" s="194"/>
      <c r="AZ1277" s="143"/>
      <c r="BA1277" s="143"/>
      <c r="BB1277" s="143"/>
      <c r="BC1277" s="143"/>
      <c r="BD1277" s="143"/>
      <c r="BE1277" s="194"/>
      <c r="BF1277" s="143"/>
      <c r="BG1277" s="143"/>
      <c r="BH1277" s="143"/>
      <c r="BI1277" s="111"/>
      <c r="BJ1277" s="143"/>
      <c r="BK1277" s="143"/>
      <c r="BL1277" s="143"/>
      <c r="BM1277" s="143"/>
      <c r="BN1277" s="143"/>
      <c r="BO1277" s="143"/>
      <c r="BP1277" s="143"/>
      <c r="BQ1277" s="143"/>
      <c r="BR1277" s="143"/>
      <c r="BS1277" s="143"/>
      <c r="BT1277" s="143"/>
      <c r="BU1277" s="135">
        <f>VLOOKUP(D1277,EXPLORACION!$A$2:$P$529,15,FALSE)</f>
        <v>4961652.4626000002</v>
      </c>
      <c r="BV1277" s="135">
        <f>VLOOKUP(D1277,EXPLORACION!$A$2:$P$529,16,FALSE)</f>
        <v>2171466.2415</v>
      </c>
    </row>
    <row r="1278" spans="1:74">
      <c r="A1278" s="130" t="str">
        <f t="shared" si="300"/>
        <v>DEI32P3E5M14.5</v>
      </c>
      <c r="B1278" s="130" t="str">
        <f t="shared" si="301"/>
        <v>DEI32P3E13</v>
      </c>
      <c r="C1278" s="130" t="str">
        <f t="shared" si="302"/>
        <v>DEI32P3M14.5</v>
      </c>
      <c r="D1278" s="130" t="str">
        <f t="shared" si="303"/>
        <v>DEI32P3</v>
      </c>
      <c r="E1278" s="130" t="str">
        <f t="shared" si="304"/>
        <v>DEI32</v>
      </c>
      <c r="F1278" s="111" t="s">
        <v>584</v>
      </c>
      <c r="G1278" s="111">
        <v>32</v>
      </c>
      <c r="H1278" s="111">
        <v>3</v>
      </c>
      <c r="I1278" s="111" t="s">
        <v>8</v>
      </c>
      <c r="J1278" s="111">
        <v>5</v>
      </c>
      <c r="K1278" s="109">
        <f t="shared" si="299"/>
        <v>11</v>
      </c>
      <c r="L1278" s="111" t="s">
        <v>221</v>
      </c>
      <c r="M1278" s="137">
        <f t="shared" si="306"/>
        <v>14</v>
      </c>
      <c r="N1278" s="133">
        <v>15</v>
      </c>
      <c r="O1278" s="137">
        <f t="shared" si="305"/>
        <v>14.5</v>
      </c>
      <c r="Q1278" s="237">
        <v>28.77</v>
      </c>
      <c r="R1278" s="111">
        <v>39.83</v>
      </c>
      <c r="S1278" s="111">
        <v>21.54</v>
      </c>
      <c r="T1278" s="111">
        <v>18.29</v>
      </c>
      <c r="U1278" s="188">
        <v>1.97</v>
      </c>
      <c r="AP1278" s="194"/>
      <c r="AQ1278" s="188"/>
      <c r="AR1278" s="188"/>
      <c r="AS1278" s="143"/>
      <c r="AT1278" s="143"/>
      <c r="AU1278" s="143"/>
      <c r="AV1278" s="143"/>
      <c r="AW1278" s="188">
        <v>0.34</v>
      </c>
      <c r="AX1278" s="278">
        <v>0.17</v>
      </c>
      <c r="AY1278" s="194"/>
      <c r="AZ1278" s="143"/>
      <c r="BA1278" s="143"/>
      <c r="BB1278" s="143"/>
      <c r="BC1278" s="143"/>
      <c r="BD1278" s="143"/>
      <c r="BE1278" s="194"/>
      <c r="BF1278" s="143"/>
      <c r="BG1278" s="143"/>
      <c r="BH1278" s="143"/>
      <c r="BI1278" s="111"/>
      <c r="BJ1278" s="143"/>
      <c r="BK1278" s="143"/>
      <c r="BL1278" s="143"/>
      <c r="BM1278" s="143"/>
      <c r="BN1278" s="143"/>
      <c r="BO1278" s="143"/>
      <c r="BP1278" s="143"/>
      <c r="BQ1278" s="143"/>
      <c r="BR1278" s="143"/>
      <c r="BS1278" s="143"/>
      <c r="BT1278" s="143"/>
      <c r="BU1278" s="135">
        <f>VLOOKUP(D1278,EXPLORACION!$A$2:$P$529,15,FALSE)</f>
        <v>4961652.4626000002</v>
      </c>
      <c r="BV1278" s="135">
        <f>VLOOKUP(D1278,EXPLORACION!$A$2:$P$529,16,FALSE)</f>
        <v>2171466.2415</v>
      </c>
    </row>
    <row r="1279" spans="1:74">
      <c r="A1279" s="130" t="str">
        <f t="shared" ref="A1279:A1289" si="307">CONCATENATE(F1279,G1279,I1279,H1279,"E",J1279,"M",O1279)</f>
        <v>DEI32P1E1M0.5</v>
      </c>
      <c r="B1279" s="130" t="str">
        <f t="shared" ref="B1279:B1309" si="308">CONCATENATE(F1279,G1279,I1279,H1279,"E",M1278)</f>
        <v>DEI32P1E14</v>
      </c>
      <c r="C1279" s="130" t="str">
        <f t="shared" ref="C1279:C1289" si="309">CONCATENATE(F1279,G1279,I1279,H1279,"M",O1279)</f>
        <v>DEI32P1M0.5</v>
      </c>
      <c r="D1279" s="130" t="str">
        <f t="shared" ref="D1279:D1289" si="310">CONCATENATE(F1279,G1279,I1279,H1279)</f>
        <v>DEI32P1</v>
      </c>
      <c r="E1279" s="130" t="str">
        <f t="shared" ref="E1279:E1289" si="311">CONCATENATE(F1279,G1279)</f>
        <v>DEI32</v>
      </c>
      <c r="F1279" s="111" t="s">
        <v>584</v>
      </c>
      <c r="G1279" s="111">
        <v>32</v>
      </c>
      <c r="H1279" s="111">
        <v>1</v>
      </c>
      <c r="I1279" s="111" t="s">
        <v>8</v>
      </c>
      <c r="J1279" s="111">
        <v>1</v>
      </c>
      <c r="K1279" s="111">
        <v>1</v>
      </c>
      <c r="L1279" s="111" t="s">
        <v>221</v>
      </c>
      <c r="M1279" s="137">
        <v>0</v>
      </c>
      <c r="N1279" s="133">
        <v>1</v>
      </c>
      <c r="O1279" s="137">
        <f>AVERAGE(M1279:N1279)</f>
        <v>0.5</v>
      </c>
      <c r="P1279" s="141" t="s">
        <v>12</v>
      </c>
      <c r="Q1279" s="237">
        <v>35.4</v>
      </c>
      <c r="R1279" s="111">
        <v>49.01</v>
      </c>
      <c r="S1279" s="111">
        <v>24.02</v>
      </c>
      <c r="T1279" s="111">
        <v>24.99</v>
      </c>
      <c r="U1279" s="188">
        <v>2.2400000000000002</v>
      </c>
      <c r="AP1279" s="194"/>
      <c r="AQ1279" s="188"/>
      <c r="AR1279" s="188"/>
      <c r="AS1279" s="143"/>
      <c r="AT1279" s="143"/>
      <c r="AU1279" s="143"/>
      <c r="AV1279" s="143"/>
      <c r="AW1279" s="188">
        <v>7.0000000000000007E-2</v>
      </c>
      <c r="AX1279" s="278">
        <v>1.53</v>
      </c>
      <c r="AY1279" s="194"/>
      <c r="AZ1279" s="143"/>
      <c r="BA1279" s="143"/>
      <c r="BB1279" s="143"/>
      <c r="BC1279" s="143"/>
      <c r="BD1279" s="143"/>
      <c r="BE1279" s="194"/>
      <c r="BF1279" s="143"/>
      <c r="BG1279" s="143"/>
      <c r="BH1279" s="143"/>
      <c r="BI1279" s="111"/>
      <c r="BJ1279" s="143"/>
      <c r="BK1279" s="143"/>
      <c r="BL1279" s="143"/>
      <c r="BM1279" s="143"/>
      <c r="BN1279" s="143"/>
      <c r="BO1279" s="143"/>
      <c r="BP1279" s="143"/>
      <c r="BQ1279" s="143"/>
      <c r="BR1279" s="143"/>
      <c r="BS1279" s="143"/>
      <c r="BT1279" s="143"/>
      <c r="BU1279" s="135">
        <f>VLOOKUP(D1279,EXPLORACION!$A$2:$P$529,15,FALSE)</f>
        <v>4961642.9241000004</v>
      </c>
      <c r="BV1279" s="135">
        <f>VLOOKUP(D1279,EXPLORACION!$A$2:$P$529,16,FALSE)</f>
        <v>2171458.2667</v>
      </c>
    </row>
    <row r="1280" spans="1:74">
      <c r="A1280" s="130" t="str">
        <f t="shared" si="307"/>
        <v>DEI32P1E1M1.5</v>
      </c>
      <c r="B1280" s="130" t="str">
        <f t="shared" si="308"/>
        <v>DEI32P1E0</v>
      </c>
      <c r="C1280" s="130" t="str">
        <f t="shared" si="309"/>
        <v>DEI32P1M1.5</v>
      </c>
      <c r="D1280" s="130" t="str">
        <f t="shared" si="310"/>
        <v>DEI32P1</v>
      </c>
      <c r="E1280" s="130" t="str">
        <f t="shared" si="311"/>
        <v>DEI32</v>
      </c>
      <c r="F1280" s="111" t="s">
        <v>584</v>
      </c>
      <c r="G1280" s="111">
        <v>32</v>
      </c>
      <c r="H1280" s="111">
        <v>1</v>
      </c>
      <c r="I1280" s="111" t="s">
        <v>8</v>
      </c>
      <c r="J1280" s="111">
        <v>1</v>
      </c>
      <c r="K1280" s="109">
        <f t="shared" ref="K1280:K1289" si="312">1+K1279</f>
        <v>2</v>
      </c>
      <c r="L1280" s="111" t="s">
        <v>221</v>
      </c>
      <c r="M1280" s="137">
        <f>N1279</f>
        <v>1</v>
      </c>
      <c r="N1280" s="133">
        <v>2</v>
      </c>
      <c r="O1280" s="137">
        <f t="shared" ref="O1280:O1309" si="313">AVERAGE(M1280:N1280)</f>
        <v>1.5</v>
      </c>
      <c r="P1280" s="141" t="s">
        <v>12</v>
      </c>
      <c r="Q1280" s="237">
        <v>29.84</v>
      </c>
      <c r="R1280" s="111"/>
      <c r="S1280" s="111"/>
      <c r="T1280" s="111"/>
      <c r="U1280" s="188">
        <v>2.16</v>
      </c>
      <c r="AP1280" s="194"/>
      <c r="AQ1280" s="188"/>
      <c r="AR1280" s="188"/>
      <c r="AS1280" s="143"/>
      <c r="AT1280" s="143"/>
      <c r="AU1280" s="143"/>
      <c r="AV1280" s="143"/>
      <c r="AW1280" s="188">
        <v>0.31</v>
      </c>
      <c r="AX1280" s="278">
        <v>4.84</v>
      </c>
      <c r="AY1280" s="194"/>
      <c r="AZ1280" s="143"/>
      <c r="BA1280" s="143"/>
      <c r="BB1280" s="143"/>
      <c r="BC1280" s="143"/>
      <c r="BD1280" s="143"/>
      <c r="BE1280" s="194"/>
      <c r="BF1280" s="143"/>
      <c r="BG1280" s="143"/>
      <c r="BH1280" s="143"/>
      <c r="BI1280" s="111"/>
      <c r="BJ1280" s="143"/>
      <c r="BK1280" s="143"/>
      <c r="BL1280" s="143"/>
      <c r="BM1280" s="143"/>
      <c r="BN1280" s="143"/>
      <c r="BO1280" s="143"/>
      <c r="BP1280" s="143"/>
      <c r="BQ1280" s="143"/>
      <c r="BR1280" s="143"/>
      <c r="BS1280" s="143"/>
      <c r="BT1280" s="143"/>
      <c r="BU1280" s="135">
        <f>VLOOKUP(D1280,EXPLORACION!$A$2:$P$529,15,FALSE)</f>
        <v>4961642.9241000004</v>
      </c>
      <c r="BV1280" s="135">
        <f>VLOOKUP(D1280,EXPLORACION!$A$2:$P$529,16,FALSE)</f>
        <v>2171458.2667</v>
      </c>
    </row>
    <row r="1281" spans="1:74">
      <c r="A1281" s="130" t="str">
        <f t="shared" si="307"/>
        <v>DEI32P1E2M2.5</v>
      </c>
      <c r="B1281" s="130" t="str">
        <f t="shared" si="308"/>
        <v>DEI32P1E1</v>
      </c>
      <c r="C1281" s="130" t="str">
        <f t="shared" si="309"/>
        <v>DEI32P1M2.5</v>
      </c>
      <c r="D1281" s="130" t="str">
        <f t="shared" si="310"/>
        <v>DEI32P1</v>
      </c>
      <c r="E1281" s="130" t="str">
        <f t="shared" si="311"/>
        <v>DEI32</v>
      </c>
      <c r="F1281" s="111" t="s">
        <v>584</v>
      </c>
      <c r="G1281" s="111">
        <v>32</v>
      </c>
      <c r="H1281" s="111">
        <v>1</v>
      </c>
      <c r="I1281" s="111" t="s">
        <v>8</v>
      </c>
      <c r="J1281" s="111">
        <v>2</v>
      </c>
      <c r="K1281" s="109">
        <f t="shared" si="312"/>
        <v>3</v>
      </c>
      <c r="L1281" s="111" t="s">
        <v>221</v>
      </c>
      <c r="M1281" s="137">
        <f t="shared" ref="M1281:M1288" si="314">N1280</f>
        <v>2</v>
      </c>
      <c r="N1281" s="133">
        <v>3</v>
      </c>
      <c r="O1281" s="137">
        <f t="shared" si="313"/>
        <v>2.5</v>
      </c>
      <c r="P1281" s="141" t="s">
        <v>12</v>
      </c>
      <c r="Q1281" s="237">
        <v>30.83</v>
      </c>
      <c r="R1281" s="111">
        <v>49</v>
      </c>
      <c r="S1281" s="111">
        <v>24.76</v>
      </c>
      <c r="T1281" s="111">
        <v>24.24</v>
      </c>
      <c r="U1281" s="188"/>
      <c r="AP1281" s="194"/>
      <c r="AQ1281" s="188"/>
      <c r="AR1281" s="188"/>
      <c r="AS1281" s="143"/>
      <c r="AT1281" s="143"/>
      <c r="AU1281" s="143"/>
      <c r="AV1281" s="143"/>
      <c r="AW1281" s="188">
        <v>0.4</v>
      </c>
      <c r="AX1281" s="278"/>
      <c r="AY1281" s="194"/>
      <c r="AZ1281" s="143"/>
      <c r="BA1281" s="143"/>
      <c r="BB1281" s="143"/>
      <c r="BC1281" s="143"/>
      <c r="BD1281" s="143"/>
      <c r="BE1281" s="194"/>
      <c r="BF1281" s="143"/>
      <c r="BG1281" s="143"/>
      <c r="BH1281" s="143"/>
      <c r="BI1281" s="111"/>
      <c r="BJ1281" s="143"/>
      <c r="BK1281" s="143"/>
      <c r="BL1281" s="143"/>
      <c r="BM1281" s="143"/>
      <c r="BN1281" s="143"/>
      <c r="BO1281" s="143"/>
      <c r="BP1281" s="143"/>
      <c r="BQ1281" s="143"/>
      <c r="BR1281" s="143"/>
      <c r="BS1281" s="143"/>
      <c r="BT1281" s="143"/>
      <c r="BU1281" s="135">
        <f>VLOOKUP(D1281,EXPLORACION!$A$2:$P$529,15,FALSE)</f>
        <v>4961642.9241000004</v>
      </c>
      <c r="BV1281" s="135">
        <f>VLOOKUP(D1281,EXPLORACION!$A$2:$P$529,16,FALSE)</f>
        <v>2171458.2667</v>
      </c>
    </row>
    <row r="1282" spans="1:74">
      <c r="A1282" s="130" t="str">
        <f t="shared" si="307"/>
        <v>DEI32P1E2M3.5</v>
      </c>
      <c r="B1282" s="130" t="str">
        <f t="shared" si="308"/>
        <v>DEI32P1E2</v>
      </c>
      <c r="C1282" s="130" t="str">
        <f t="shared" si="309"/>
        <v>DEI32P1M3.5</v>
      </c>
      <c r="D1282" s="130" t="str">
        <f t="shared" si="310"/>
        <v>DEI32P1</v>
      </c>
      <c r="E1282" s="130" t="str">
        <f t="shared" si="311"/>
        <v>DEI32</v>
      </c>
      <c r="F1282" s="111" t="s">
        <v>584</v>
      </c>
      <c r="G1282" s="111">
        <v>32</v>
      </c>
      <c r="H1282" s="111">
        <v>1</v>
      </c>
      <c r="I1282" s="111" t="s">
        <v>8</v>
      </c>
      <c r="J1282" s="111">
        <v>2</v>
      </c>
      <c r="K1282" s="109">
        <f t="shared" si="312"/>
        <v>4</v>
      </c>
      <c r="L1282" s="111" t="s">
        <v>221</v>
      </c>
      <c r="M1282" s="137">
        <f t="shared" si="314"/>
        <v>3</v>
      </c>
      <c r="N1282" s="133">
        <v>4</v>
      </c>
      <c r="O1282" s="137">
        <f t="shared" si="313"/>
        <v>3.5</v>
      </c>
      <c r="P1282" s="141" t="s">
        <v>12</v>
      </c>
      <c r="Q1282" s="237">
        <v>38.909999999999997</v>
      </c>
      <c r="R1282" s="111"/>
      <c r="S1282" s="111"/>
      <c r="T1282" s="111"/>
      <c r="U1282" s="188">
        <v>1.99</v>
      </c>
      <c r="AP1282" s="194"/>
      <c r="AQ1282" s="188"/>
      <c r="AR1282" s="188"/>
      <c r="AS1282" s="143"/>
      <c r="AT1282" s="143"/>
      <c r="AU1282" s="143"/>
      <c r="AV1282" s="143"/>
      <c r="AW1282" s="188">
        <v>0.34</v>
      </c>
      <c r="AX1282" s="278">
        <v>2.74</v>
      </c>
      <c r="AY1282" s="194"/>
      <c r="AZ1282" s="143"/>
      <c r="BA1282" s="143"/>
      <c r="BB1282" s="143"/>
      <c r="BC1282" s="143"/>
      <c r="BD1282" s="143"/>
      <c r="BE1282" s="194"/>
      <c r="BF1282" s="143"/>
      <c r="BG1282" s="143"/>
      <c r="BH1282" s="143"/>
      <c r="BI1282" s="111"/>
      <c r="BJ1282" s="143"/>
      <c r="BK1282" s="143"/>
      <c r="BL1282" s="143"/>
      <c r="BM1282" s="143"/>
      <c r="BN1282" s="143"/>
      <c r="BO1282" s="143"/>
      <c r="BP1282" s="143"/>
      <c r="BQ1282" s="143"/>
      <c r="BR1282" s="143"/>
      <c r="BS1282" s="143"/>
      <c r="BT1282" s="143"/>
      <c r="BU1282" s="135">
        <f>VLOOKUP(D1282,EXPLORACION!$A$2:$P$529,15,FALSE)</f>
        <v>4961642.9241000004</v>
      </c>
      <c r="BV1282" s="135">
        <f>VLOOKUP(D1282,EXPLORACION!$A$2:$P$529,16,FALSE)</f>
        <v>2171458.2667</v>
      </c>
    </row>
    <row r="1283" spans="1:74">
      <c r="A1283" s="130" t="str">
        <f t="shared" si="307"/>
        <v>DEI32P1E2M4.5</v>
      </c>
      <c r="B1283" s="130" t="str">
        <f t="shared" si="308"/>
        <v>DEI32P1E3</v>
      </c>
      <c r="C1283" s="130" t="str">
        <f t="shared" si="309"/>
        <v>DEI32P1M4.5</v>
      </c>
      <c r="D1283" s="130" t="str">
        <f t="shared" si="310"/>
        <v>DEI32P1</v>
      </c>
      <c r="E1283" s="130" t="str">
        <f t="shared" si="311"/>
        <v>DEI32</v>
      </c>
      <c r="F1283" s="111" t="s">
        <v>584</v>
      </c>
      <c r="G1283" s="111">
        <v>32</v>
      </c>
      <c r="H1283" s="111">
        <v>1</v>
      </c>
      <c r="I1283" s="111" t="s">
        <v>8</v>
      </c>
      <c r="J1283" s="111">
        <v>2</v>
      </c>
      <c r="K1283" s="109">
        <f t="shared" si="312"/>
        <v>5</v>
      </c>
      <c r="L1283" s="111" t="s">
        <v>221</v>
      </c>
      <c r="M1283" s="137">
        <f t="shared" si="314"/>
        <v>4</v>
      </c>
      <c r="N1283" s="133">
        <v>5</v>
      </c>
      <c r="O1283" s="137">
        <f t="shared" si="313"/>
        <v>4.5</v>
      </c>
      <c r="P1283" s="141" t="s">
        <v>12</v>
      </c>
      <c r="Q1283" s="237">
        <v>35.57</v>
      </c>
      <c r="R1283" s="111">
        <v>51.84</v>
      </c>
      <c r="S1283" s="111">
        <v>26</v>
      </c>
      <c r="T1283" s="111">
        <v>25.83</v>
      </c>
      <c r="U1283" s="188"/>
      <c r="AP1283" s="194"/>
      <c r="AQ1283" s="188"/>
      <c r="AR1283" s="188"/>
      <c r="AS1283" s="143"/>
      <c r="AT1283" s="143"/>
      <c r="AU1283" s="143"/>
      <c r="AV1283" s="143"/>
      <c r="AW1283" s="188">
        <v>0.4</v>
      </c>
      <c r="AX1283" s="278"/>
      <c r="AY1283" s="194"/>
      <c r="AZ1283" s="143"/>
      <c r="BA1283" s="143"/>
      <c r="BB1283" s="143"/>
      <c r="BC1283" s="143"/>
      <c r="BD1283" s="143"/>
      <c r="BE1283" s="194"/>
      <c r="BF1283" s="143"/>
      <c r="BG1283" s="143"/>
      <c r="BH1283" s="143"/>
      <c r="BI1283" s="111"/>
      <c r="BJ1283" s="143"/>
      <c r="BK1283" s="143"/>
      <c r="BL1283" s="143"/>
      <c r="BM1283" s="143"/>
      <c r="BN1283" s="143"/>
      <c r="BO1283" s="143"/>
      <c r="BP1283" s="143"/>
      <c r="BQ1283" s="143"/>
      <c r="BR1283" s="143"/>
      <c r="BS1283" s="143"/>
      <c r="BT1283" s="143"/>
      <c r="BU1283" s="135">
        <f>VLOOKUP(D1283,EXPLORACION!$A$2:$P$529,15,FALSE)</f>
        <v>4961642.9241000004</v>
      </c>
      <c r="BV1283" s="135">
        <f>VLOOKUP(D1283,EXPLORACION!$A$2:$P$529,16,FALSE)</f>
        <v>2171458.2667</v>
      </c>
    </row>
    <row r="1284" spans="1:74">
      <c r="A1284" s="130" t="str">
        <f t="shared" si="307"/>
        <v>DEI32P1E2M5.5</v>
      </c>
      <c r="B1284" s="130" t="str">
        <f t="shared" si="308"/>
        <v>DEI32P1E4</v>
      </c>
      <c r="C1284" s="130" t="str">
        <f t="shared" si="309"/>
        <v>DEI32P1M5.5</v>
      </c>
      <c r="D1284" s="130" t="str">
        <f t="shared" si="310"/>
        <v>DEI32P1</v>
      </c>
      <c r="E1284" s="130" t="str">
        <f t="shared" si="311"/>
        <v>DEI32</v>
      </c>
      <c r="F1284" s="111" t="s">
        <v>584</v>
      </c>
      <c r="G1284" s="111">
        <v>32</v>
      </c>
      <c r="H1284" s="111">
        <v>1</v>
      </c>
      <c r="I1284" s="111" t="s">
        <v>8</v>
      </c>
      <c r="J1284" s="111">
        <v>2</v>
      </c>
      <c r="K1284" s="109">
        <f t="shared" si="312"/>
        <v>6</v>
      </c>
      <c r="L1284" s="111" t="s">
        <v>221</v>
      </c>
      <c r="M1284" s="137">
        <f t="shared" si="314"/>
        <v>5</v>
      </c>
      <c r="N1284" s="133">
        <v>6</v>
      </c>
      <c r="O1284" s="137">
        <f t="shared" si="313"/>
        <v>5.5</v>
      </c>
      <c r="P1284" s="141" t="s">
        <v>12</v>
      </c>
      <c r="Q1284" s="237">
        <v>38.479999999999997</v>
      </c>
      <c r="R1284" s="111"/>
      <c r="S1284" s="111"/>
      <c r="T1284" s="111"/>
      <c r="U1284" s="188">
        <v>2.14</v>
      </c>
      <c r="AP1284" s="194"/>
      <c r="AQ1284" s="188"/>
      <c r="AR1284" s="188"/>
      <c r="AS1284" s="143"/>
      <c r="AT1284" s="143"/>
      <c r="AU1284" s="143"/>
      <c r="AV1284" s="143"/>
      <c r="AW1284" s="188">
        <v>0.5</v>
      </c>
      <c r="AX1284" s="278">
        <v>3.28</v>
      </c>
      <c r="AY1284" s="194"/>
      <c r="AZ1284" s="143"/>
      <c r="BA1284" s="143"/>
      <c r="BB1284" s="143"/>
      <c r="BC1284" s="143"/>
      <c r="BD1284" s="143"/>
      <c r="BE1284" s="194"/>
      <c r="BF1284" s="143"/>
      <c r="BG1284" s="143"/>
      <c r="BH1284" s="143"/>
      <c r="BI1284" s="111"/>
      <c r="BJ1284" s="143"/>
      <c r="BK1284" s="143"/>
      <c r="BL1284" s="143"/>
      <c r="BM1284" s="143"/>
      <c r="BN1284" s="143"/>
      <c r="BO1284" s="143"/>
      <c r="BP1284" s="143"/>
      <c r="BQ1284" s="143"/>
      <c r="BR1284" s="143"/>
      <c r="BS1284" s="143"/>
      <c r="BT1284" s="143"/>
      <c r="BU1284" s="135">
        <f>VLOOKUP(D1284,EXPLORACION!$A$2:$P$529,15,FALSE)</f>
        <v>4961642.9241000004</v>
      </c>
      <c r="BV1284" s="135">
        <f>VLOOKUP(D1284,EXPLORACION!$A$2:$P$529,16,FALSE)</f>
        <v>2171458.2667</v>
      </c>
    </row>
    <row r="1285" spans="1:74">
      <c r="A1285" s="130" t="str">
        <f t="shared" si="307"/>
        <v>DEI32P1E2M6.5</v>
      </c>
      <c r="B1285" s="130" t="str">
        <f t="shared" si="308"/>
        <v>DEI32P1E5</v>
      </c>
      <c r="C1285" s="130" t="str">
        <f t="shared" si="309"/>
        <v>DEI32P1M6.5</v>
      </c>
      <c r="D1285" s="130" t="str">
        <f t="shared" si="310"/>
        <v>DEI32P1</v>
      </c>
      <c r="E1285" s="130" t="str">
        <f t="shared" si="311"/>
        <v>DEI32</v>
      </c>
      <c r="F1285" s="111" t="s">
        <v>584</v>
      </c>
      <c r="G1285" s="111">
        <v>32</v>
      </c>
      <c r="H1285" s="111">
        <v>1</v>
      </c>
      <c r="I1285" s="111" t="s">
        <v>8</v>
      </c>
      <c r="J1285" s="111">
        <v>2</v>
      </c>
      <c r="K1285" s="109">
        <f t="shared" si="312"/>
        <v>7</v>
      </c>
      <c r="L1285" s="111" t="s">
        <v>221</v>
      </c>
      <c r="M1285" s="137">
        <f t="shared" si="314"/>
        <v>6</v>
      </c>
      <c r="N1285" s="133">
        <v>7</v>
      </c>
      <c r="O1285" s="137">
        <f t="shared" si="313"/>
        <v>6.5</v>
      </c>
      <c r="P1285" s="141" t="s">
        <v>12</v>
      </c>
      <c r="Q1285" s="237">
        <v>43.81</v>
      </c>
      <c r="R1285" s="111"/>
      <c r="S1285" s="111"/>
      <c r="T1285" s="111"/>
      <c r="U1285" s="188"/>
      <c r="AP1285" s="194"/>
      <c r="AQ1285" s="188"/>
      <c r="AR1285" s="188"/>
      <c r="AS1285" s="143"/>
      <c r="AT1285" s="143"/>
      <c r="AU1285" s="143"/>
      <c r="AV1285" s="143"/>
      <c r="AW1285" s="188">
        <v>0.4</v>
      </c>
      <c r="AX1285" s="278"/>
      <c r="AY1285" s="194"/>
      <c r="AZ1285" s="143"/>
      <c r="BA1285" s="143"/>
      <c r="BB1285" s="143"/>
      <c r="BC1285" s="143"/>
      <c r="BD1285" s="143"/>
      <c r="BE1285" s="194"/>
      <c r="BF1285" s="143"/>
      <c r="BG1285" s="143"/>
      <c r="BH1285" s="143"/>
      <c r="BI1285" s="111"/>
      <c r="BJ1285" s="143"/>
      <c r="BK1285" s="143"/>
      <c r="BL1285" s="143"/>
      <c r="BM1285" s="143"/>
      <c r="BN1285" s="143"/>
      <c r="BO1285" s="143"/>
      <c r="BP1285" s="143"/>
      <c r="BQ1285" s="143"/>
      <c r="BR1285" s="143"/>
      <c r="BS1285" s="143"/>
      <c r="BT1285" s="143"/>
      <c r="BU1285" s="135">
        <f>VLOOKUP(D1285,EXPLORACION!$A$2:$P$529,15,FALSE)</f>
        <v>4961642.9241000004</v>
      </c>
      <c r="BV1285" s="135">
        <f>VLOOKUP(D1285,EXPLORACION!$A$2:$P$529,16,FALSE)</f>
        <v>2171458.2667</v>
      </c>
    </row>
    <row r="1286" spans="1:74">
      <c r="A1286" s="130" t="str">
        <f t="shared" si="307"/>
        <v>DEI32P1E2M7.5</v>
      </c>
      <c r="B1286" s="130" t="str">
        <f t="shared" si="308"/>
        <v>DEI32P1E6</v>
      </c>
      <c r="C1286" s="130" t="str">
        <f t="shared" si="309"/>
        <v>DEI32P1M7.5</v>
      </c>
      <c r="D1286" s="130" t="str">
        <f t="shared" si="310"/>
        <v>DEI32P1</v>
      </c>
      <c r="E1286" s="130" t="str">
        <f t="shared" si="311"/>
        <v>DEI32</v>
      </c>
      <c r="F1286" s="111" t="s">
        <v>584</v>
      </c>
      <c r="G1286" s="111">
        <v>32</v>
      </c>
      <c r="H1286" s="111">
        <v>1</v>
      </c>
      <c r="I1286" s="111" t="s">
        <v>8</v>
      </c>
      <c r="J1286" s="111">
        <v>2</v>
      </c>
      <c r="K1286" s="109">
        <f t="shared" si="312"/>
        <v>8</v>
      </c>
      <c r="L1286" s="111" t="s">
        <v>221</v>
      </c>
      <c r="M1286" s="137">
        <f t="shared" si="314"/>
        <v>7</v>
      </c>
      <c r="N1286" s="133">
        <v>8</v>
      </c>
      <c r="O1286" s="137">
        <f t="shared" si="313"/>
        <v>7.5</v>
      </c>
      <c r="P1286" s="141" t="s">
        <v>338</v>
      </c>
      <c r="Q1286" s="237">
        <v>43.64</v>
      </c>
      <c r="R1286" s="111">
        <v>61.07</v>
      </c>
      <c r="S1286" s="111">
        <v>32.75</v>
      </c>
      <c r="T1286" s="111">
        <v>28.32</v>
      </c>
      <c r="U1286" s="188">
        <v>2</v>
      </c>
      <c r="AP1286" s="194"/>
      <c r="AQ1286" s="188"/>
      <c r="AR1286" s="188"/>
      <c r="AS1286" s="143"/>
      <c r="AT1286" s="143"/>
      <c r="AU1286" s="143"/>
      <c r="AV1286" s="143"/>
      <c r="AW1286" s="188">
        <v>0.38</v>
      </c>
      <c r="AX1286" s="278">
        <v>2.72</v>
      </c>
      <c r="AY1286" s="194"/>
      <c r="AZ1286" s="143"/>
      <c r="BA1286" s="143"/>
      <c r="BB1286" s="143"/>
      <c r="BC1286" s="143"/>
      <c r="BD1286" s="143"/>
      <c r="BE1286" s="194"/>
      <c r="BF1286" s="143"/>
      <c r="BG1286" s="143"/>
      <c r="BH1286" s="143"/>
      <c r="BI1286" s="111"/>
      <c r="BJ1286" s="143"/>
      <c r="BK1286" s="143"/>
      <c r="BL1286" s="143"/>
      <c r="BM1286" s="143"/>
      <c r="BN1286" s="143"/>
      <c r="BO1286" s="143"/>
      <c r="BP1286" s="143"/>
      <c r="BQ1286" s="143"/>
      <c r="BR1286" s="143"/>
      <c r="BS1286" s="143"/>
      <c r="BT1286" s="143"/>
      <c r="BU1286" s="135">
        <f>VLOOKUP(D1286,EXPLORACION!$A$2:$P$529,15,FALSE)</f>
        <v>4961642.9241000004</v>
      </c>
      <c r="BV1286" s="135">
        <f>VLOOKUP(D1286,EXPLORACION!$A$2:$P$529,16,FALSE)</f>
        <v>2171458.2667</v>
      </c>
    </row>
    <row r="1287" spans="1:74">
      <c r="A1287" s="130" t="str">
        <f t="shared" si="307"/>
        <v>DEI32P1E3M8.5</v>
      </c>
      <c r="B1287" s="130" t="str">
        <f t="shared" si="308"/>
        <v>DEI32P1E7</v>
      </c>
      <c r="C1287" s="130" t="str">
        <f t="shared" si="309"/>
        <v>DEI32P1M8.5</v>
      </c>
      <c r="D1287" s="130" t="str">
        <f t="shared" si="310"/>
        <v>DEI32P1</v>
      </c>
      <c r="E1287" s="130" t="str">
        <f t="shared" si="311"/>
        <v>DEI32</v>
      </c>
      <c r="F1287" s="111" t="s">
        <v>584</v>
      </c>
      <c r="G1287" s="111">
        <v>32</v>
      </c>
      <c r="H1287" s="111">
        <v>1</v>
      </c>
      <c r="I1287" s="111" t="s">
        <v>8</v>
      </c>
      <c r="J1287" s="111">
        <v>3</v>
      </c>
      <c r="K1287" s="109">
        <f t="shared" si="312"/>
        <v>9</v>
      </c>
      <c r="L1287" s="111" t="s">
        <v>221</v>
      </c>
      <c r="M1287" s="137">
        <f t="shared" si="314"/>
        <v>8</v>
      </c>
      <c r="N1287" s="133">
        <v>9</v>
      </c>
      <c r="O1287" s="137">
        <f t="shared" si="313"/>
        <v>8.5</v>
      </c>
      <c r="P1287" s="141" t="s">
        <v>338</v>
      </c>
      <c r="Q1287" s="237">
        <v>24.33</v>
      </c>
      <c r="R1287" s="111"/>
      <c r="S1287" s="111"/>
      <c r="T1287" s="111"/>
      <c r="U1287" s="188"/>
      <c r="AP1287" s="194"/>
      <c r="AQ1287" s="188"/>
      <c r="AR1287" s="188"/>
      <c r="AS1287" s="143"/>
      <c r="AT1287" s="143"/>
      <c r="AU1287" s="143"/>
      <c r="AV1287" s="143"/>
      <c r="AW1287" s="188">
        <v>0.4</v>
      </c>
      <c r="AX1287" s="278"/>
      <c r="AY1287" s="194"/>
      <c r="AZ1287" s="143"/>
      <c r="BA1287" s="143"/>
      <c r="BB1287" s="143"/>
      <c r="BC1287" s="143"/>
      <c r="BD1287" s="143"/>
      <c r="BE1287" s="194"/>
      <c r="BF1287" s="143"/>
      <c r="BG1287" s="143"/>
      <c r="BH1287" s="143"/>
      <c r="BI1287" s="111"/>
      <c r="BJ1287" s="143"/>
      <c r="BK1287" s="143"/>
      <c r="BL1287" s="143"/>
      <c r="BM1287" s="143"/>
      <c r="BN1287" s="143"/>
      <c r="BO1287" s="143"/>
      <c r="BP1287" s="143"/>
      <c r="BQ1287" s="143"/>
      <c r="BR1287" s="143"/>
      <c r="BS1287" s="143"/>
      <c r="BT1287" s="143"/>
      <c r="BU1287" s="135">
        <f>VLOOKUP(D1287,EXPLORACION!$A$2:$P$529,15,FALSE)</f>
        <v>4961642.9241000004</v>
      </c>
      <c r="BV1287" s="135">
        <f>VLOOKUP(D1287,EXPLORACION!$A$2:$P$529,16,FALSE)</f>
        <v>2171458.2667</v>
      </c>
    </row>
    <row r="1288" spans="1:74">
      <c r="A1288" s="130" t="str">
        <f t="shared" si="307"/>
        <v>DEI32P1E5M9.5</v>
      </c>
      <c r="B1288" s="130" t="str">
        <f t="shared" si="308"/>
        <v>DEI32P1E8</v>
      </c>
      <c r="C1288" s="130" t="str">
        <f t="shared" si="309"/>
        <v>DEI32P1M9.5</v>
      </c>
      <c r="D1288" s="130" t="str">
        <f t="shared" si="310"/>
        <v>DEI32P1</v>
      </c>
      <c r="E1288" s="130" t="str">
        <f t="shared" si="311"/>
        <v>DEI32</v>
      </c>
      <c r="F1288" s="111" t="s">
        <v>584</v>
      </c>
      <c r="G1288" s="111">
        <v>32</v>
      </c>
      <c r="H1288" s="111">
        <v>1</v>
      </c>
      <c r="I1288" s="111" t="s">
        <v>8</v>
      </c>
      <c r="J1288" s="111">
        <v>5</v>
      </c>
      <c r="K1288" s="109">
        <f t="shared" si="312"/>
        <v>10</v>
      </c>
      <c r="L1288" s="111" t="s">
        <v>221</v>
      </c>
      <c r="M1288" s="137">
        <f t="shared" si="314"/>
        <v>9</v>
      </c>
      <c r="N1288" s="133">
        <v>10</v>
      </c>
      <c r="O1288" s="137">
        <f t="shared" si="313"/>
        <v>9.5</v>
      </c>
      <c r="P1288" s="141" t="s">
        <v>284</v>
      </c>
      <c r="Q1288" s="237">
        <v>19.559999999999999</v>
      </c>
      <c r="R1288" s="111">
        <v>26.29</v>
      </c>
      <c r="S1288" s="111">
        <v>14.16</v>
      </c>
      <c r="T1288" s="111">
        <v>12.13</v>
      </c>
      <c r="U1288" s="188">
        <v>2.46</v>
      </c>
      <c r="AP1288" s="194"/>
      <c r="AQ1288" s="188"/>
      <c r="AR1288" s="188"/>
      <c r="AS1288" s="143"/>
      <c r="AT1288" s="143"/>
      <c r="AU1288" s="143"/>
      <c r="AV1288" s="143"/>
      <c r="AW1288" s="188">
        <v>0.43</v>
      </c>
      <c r="AX1288" s="278">
        <v>4.5</v>
      </c>
      <c r="AY1288" s="194"/>
      <c r="AZ1288" s="143"/>
      <c r="BA1288" s="143"/>
      <c r="BB1288" s="143"/>
      <c r="BC1288" s="143"/>
      <c r="BD1288" s="143"/>
      <c r="BE1288" s="194"/>
      <c r="BF1288" s="143"/>
      <c r="BG1288" s="143"/>
      <c r="BH1288" s="143"/>
      <c r="BI1288" s="111"/>
      <c r="BJ1288" s="143"/>
      <c r="BK1288" s="143"/>
      <c r="BL1288" s="143"/>
      <c r="BM1288" s="143"/>
      <c r="BN1288" s="143"/>
      <c r="BO1288" s="143"/>
      <c r="BP1288" s="143"/>
      <c r="BQ1288" s="143"/>
      <c r="BR1288" s="143"/>
      <c r="BS1288" s="143"/>
      <c r="BT1288" s="143"/>
      <c r="BU1288" s="135">
        <f>VLOOKUP(D1288,EXPLORACION!$A$2:$P$529,15,FALSE)</f>
        <v>4961642.9241000004</v>
      </c>
      <c r="BV1288" s="135">
        <f>VLOOKUP(D1288,EXPLORACION!$A$2:$P$529,16,FALSE)</f>
        <v>2171458.2667</v>
      </c>
    </row>
    <row r="1289" spans="1:74">
      <c r="A1289" s="130" t="str">
        <f t="shared" si="307"/>
        <v>DEI32P1E6M13.5</v>
      </c>
      <c r="B1289" s="130" t="str">
        <f t="shared" si="308"/>
        <v>DEI32P1E9</v>
      </c>
      <c r="C1289" s="130" t="str">
        <f t="shared" si="309"/>
        <v>DEI32P1M13.5</v>
      </c>
      <c r="D1289" s="130" t="str">
        <f t="shared" si="310"/>
        <v>DEI32P1</v>
      </c>
      <c r="E1289" s="130" t="str">
        <f t="shared" si="311"/>
        <v>DEI32</v>
      </c>
      <c r="F1289" s="111" t="s">
        <v>584</v>
      </c>
      <c r="G1289" s="111">
        <v>32</v>
      </c>
      <c r="H1289" s="111">
        <v>1</v>
      </c>
      <c r="I1289" s="111" t="s">
        <v>8</v>
      </c>
      <c r="J1289" s="111">
        <v>6</v>
      </c>
      <c r="K1289" s="109">
        <f t="shared" si="312"/>
        <v>11</v>
      </c>
      <c r="L1289" s="111" t="s">
        <v>221</v>
      </c>
      <c r="M1289" s="137">
        <v>13</v>
      </c>
      <c r="N1289" s="133">
        <v>14</v>
      </c>
      <c r="O1289" s="137">
        <f t="shared" si="313"/>
        <v>13.5</v>
      </c>
      <c r="P1289" s="141" t="s">
        <v>284</v>
      </c>
      <c r="Q1289" s="237">
        <v>20.2</v>
      </c>
      <c r="R1289" s="111">
        <v>25.91</v>
      </c>
      <c r="S1289" s="111">
        <v>15.9</v>
      </c>
      <c r="T1289" s="111">
        <v>10.02</v>
      </c>
      <c r="U1289" s="188">
        <v>2.39</v>
      </c>
      <c r="AP1289" s="194"/>
      <c r="AQ1289" s="188"/>
      <c r="AR1289" s="188"/>
      <c r="AS1289" s="143"/>
      <c r="AT1289" s="143"/>
      <c r="AU1289" s="143"/>
      <c r="AV1289" s="143"/>
      <c r="AW1289" s="188">
        <v>0.71</v>
      </c>
      <c r="AX1289" s="278">
        <v>4.45</v>
      </c>
      <c r="AY1289" s="194"/>
      <c r="AZ1289" s="143"/>
      <c r="BA1289" s="143"/>
      <c r="BB1289" s="143"/>
      <c r="BC1289" s="143"/>
      <c r="BD1289" s="143"/>
      <c r="BE1289" s="194"/>
      <c r="BF1289" s="143"/>
      <c r="BG1289" s="143"/>
      <c r="BH1289" s="143"/>
      <c r="BI1289" s="111"/>
      <c r="BJ1289" s="143"/>
      <c r="BK1289" s="143"/>
      <c r="BL1289" s="143"/>
      <c r="BM1289" s="143"/>
      <c r="BN1289" s="143"/>
      <c r="BO1289" s="143"/>
      <c r="BP1289" s="143"/>
      <c r="BQ1289" s="143"/>
      <c r="BR1289" s="143"/>
      <c r="BS1289" s="143"/>
      <c r="BT1289" s="143"/>
      <c r="BU1289" s="135">
        <f>VLOOKUP(D1289,EXPLORACION!$A$2:$P$529,15,FALSE)</f>
        <v>4961642.9241000004</v>
      </c>
      <c r="BV1289" s="135">
        <f>VLOOKUP(D1289,EXPLORACION!$A$2:$P$529,16,FALSE)</f>
        <v>2171458.2667</v>
      </c>
    </row>
    <row r="1290" spans="1:74">
      <c r="A1290" s="130" t="str">
        <f t="shared" ref="A1290:A1309" si="315">CONCATENATE(F1290,G1290,I1290,H1290,"E",J1290,"M",O1290)</f>
        <v>DEI32P2E1M1</v>
      </c>
      <c r="B1290" s="130" t="str">
        <f t="shared" si="308"/>
        <v>DEI32P2E13</v>
      </c>
      <c r="C1290" s="130" t="str">
        <f t="shared" ref="C1290:C1309" si="316">CONCATENATE(F1290,G1290,I1290,H1290,"M",O1290)</f>
        <v>DEI32P2M1</v>
      </c>
      <c r="D1290" s="130" t="str">
        <f t="shared" ref="D1290:D1309" si="317">CONCATENATE(F1290,G1290,I1290,H1290)</f>
        <v>DEI32P2</v>
      </c>
      <c r="E1290" s="130" t="str">
        <f t="shared" ref="E1290:E1309" si="318">CONCATENATE(F1290,G1290)</f>
        <v>DEI32</v>
      </c>
      <c r="F1290" s="111" t="s">
        <v>584</v>
      </c>
      <c r="G1290" s="111">
        <v>32</v>
      </c>
      <c r="H1290" s="111">
        <v>2</v>
      </c>
      <c r="I1290" s="111" t="s">
        <v>8</v>
      </c>
      <c r="J1290" s="111">
        <v>1</v>
      </c>
      <c r="K1290" s="111">
        <v>1</v>
      </c>
      <c r="L1290" s="111" t="s">
        <v>221</v>
      </c>
      <c r="M1290" s="137">
        <v>0</v>
      </c>
      <c r="N1290" s="133">
        <v>2</v>
      </c>
      <c r="O1290" s="137">
        <f t="shared" si="313"/>
        <v>1</v>
      </c>
      <c r="Q1290" s="237">
        <v>37</v>
      </c>
      <c r="R1290" s="111">
        <v>58.74</v>
      </c>
      <c r="S1290" s="111">
        <v>28.96</v>
      </c>
      <c r="T1290" s="111">
        <v>29.75</v>
      </c>
      <c r="U1290" s="188">
        <v>1.95</v>
      </c>
      <c r="AP1290" s="194"/>
      <c r="AQ1290" s="188"/>
      <c r="AR1290" s="188"/>
      <c r="AS1290" s="143"/>
      <c r="AT1290" s="143"/>
      <c r="AU1290" s="143"/>
      <c r="AV1290" s="143"/>
      <c r="AW1290" s="188">
        <v>0.44</v>
      </c>
      <c r="AX1290" s="278">
        <v>3.75</v>
      </c>
      <c r="AY1290" s="194"/>
      <c r="AZ1290" s="143"/>
      <c r="BA1290" s="143"/>
      <c r="BB1290" s="143"/>
      <c r="BC1290" s="143"/>
      <c r="BD1290" s="143"/>
      <c r="BE1290" s="194"/>
      <c r="BF1290" s="143"/>
      <c r="BG1290" s="143"/>
      <c r="BH1290" s="143"/>
      <c r="BI1290" s="111"/>
      <c r="BJ1290" s="143"/>
      <c r="BK1290" s="143"/>
      <c r="BL1290" s="143"/>
      <c r="BM1290" s="143"/>
      <c r="BN1290" s="143"/>
      <c r="BO1290" s="143"/>
      <c r="BP1290" s="143"/>
      <c r="BQ1290" s="143"/>
      <c r="BR1290" s="143"/>
      <c r="BS1290" s="143"/>
      <c r="BT1290" s="143"/>
      <c r="BU1290" s="135">
        <f>VLOOKUP(D1290,EXPLORACION!$A$2:$P$529,15,FALSE)</f>
        <v>4961650.9181000004</v>
      </c>
      <c r="BV1290" s="135">
        <f>VLOOKUP(D1290,EXPLORACION!$A$2:$P$529,16,FALSE)</f>
        <v>2171454.5787999998</v>
      </c>
    </row>
    <row r="1291" spans="1:74">
      <c r="A1291" s="130" t="str">
        <f t="shared" si="315"/>
        <v>DEI32P2E1M2.25</v>
      </c>
      <c r="B1291" s="130" t="str">
        <f t="shared" si="308"/>
        <v>DEI32P2E0</v>
      </c>
      <c r="C1291" s="130" t="str">
        <f t="shared" si="316"/>
        <v>DEI32P2M2.25</v>
      </c>
      <c r="D1291" s="130" t="str">
        <f t="shared" si="317"/>
        <v>DEI32P2</v>
      </c>
      <c r="E1291" s="130" t="str">
        <f t="shared" si="318"/>
        <v>DEI32</v>
      </c>
      <c r="F1291" s="111" t="s">
        <v>584</v>
      </c>
      <c r="G1291" s="111">
        <v>32</v>
      </c>
      <c r="H1291" s="111">
        <v>2</v>
      </c>
      <c r="I1291" s="111" t="s">
        <v>8</v>
      </c>
      <c r="J1291" s="111">
        <v>1</v>
      </c>
      <c r="K1291" s="111">
        <v>2</v>
      </c>
      <c r="L1291" s="111" t="s">
        <v>221</v>
      </c>
      <c r="M1291" s="137">
        <v>2</v>
      </c>
      <c r="N1291" s="133">
        <v>2.5</v>
      </c>
      <c r="O1291" s="137">
        <f t="shared" si="313"/>
        <v>2.25</v>
      </c>
      <c r="Q1291" s="237">
        <v>29.04</v>
      </c>
      <c r="R1291" s="111"/>
      <c r="S1291" s="111"/>
      <c r="T1291" s="111"/>
      <c r="U1291" s="188"/>
      <c r="AP1291" s="194"/>
      <c r="AQ1291" s="188"/>
      <c r="AR1291" s="188"/>
      <c r="AS1291" s="143"/>
      <c r="AT1291" s="143"/>
      <c r="AU1291" s="143"/>
      <c r="AV1291" s="143"/>
      <c r="AW1291" s="188">
        <v>2.4</v>
      </c>
      <c r="AX1291" s="278"/>
      <c r="AY1291" s="194"/>
      <c r="AZ1291" s="143"/>
      <c r="BA1291" s="143"/>
      <c r="BB1291" s="143"/>
      <c r="BC1291" s="143"/>
      <c r="BD1291" s="143"/>
      <c r="BE1291" s="194"/>
      <c r="BF1291" s="143"/>
      <c r="BG1291" s="143"/>
      <c r="BH1291" s="143"/>
      <c r="BI1291" s="111"/>
      <c r="BJ1291" s="143"/>
      <c r="BK1291" s="143"/>
      <c r="BL1291" s="143"/>
      <c r="BM1291" s="143"/>
      <c r="BN1291" s="143"/>
      <c r="BO1291" s="143"/>
      <c r="BP1291" s="143"/>
      <c r="BQ1291" s="143"/>
      <c r="BR1291" s="143"/>
      <c r="BS1291" s="143"/>
      <c r="BT1291" s="143"/>
      <c r="BU1291" s="135">
        <f>VLOOKUP(D1291,EXPLORACION!$A$2:$P$529,15,FALSE)</f>
        <v>4961650.9181000004</v>
      </c>
      <c r="BV1291" s="135">
        <f>VLOOKUP(D1291,EXPLORACION!$A$2:$P$529,16,FALSE)</f>
        <v>2171454.5787999998</v>
      </c>
    </row>
    <row r="1292" spans="1:74">
      <c r="A1292" s="130" t="str">
        <f t="shared" si="315"/>
        <v>DEI32P2E1M2.75</v>
      </c>
      <c r="B1292" s="130" t="str">
        <f t="shared" si="308"/>
        <v>DEI32P2E2</v>
      </c>
      <c r="C1292" s="130" t="str">
        <f t="shared" si="316"/>
        <v>DEI32P2M2.75</v>
      </c>
      <c r="D1292" s="130" t="str">
        <f t="shared" si="317"/>
        <v>DEI32P2</v>
      </c>
      <c r="E1292" s="130" t="str">
        <f t="shared" si="318"/>
        <v>DEI32</v>
      </c>
      <c r="F1292" s="111" t="s">
        <v>584</v>
      </c>
      <c r="G1292" s="111">
        <v>32</v>
      </c>
      <c r="H1292" s="111">
        <v>2</v>
      </c>
      <c r="I1292" s="111" t="s">
        <v>8</v>
      </c>
      <c r="J1292" s="111">
        <v>1</v>
      </c>
      <c r="K1292" s="111">
        <v>3</v>
      </c>
      <c r="L1292" s="111" t="s">
        <v>221</v>
      </c>
      <c r="M1292" s="137">
        <v>2.5</v>
      </c>
      <c r="N1292" s="133">
        <v>3</v>
      </c>
      <c r="O1292" s="137">
        <f t="shared" si="313"/>
        <v>2.75</v>
      </c>
      <c r="Q1292" s="237">
        <v>34.96</v>
      </c>
      <c r="R1292" s="111"/>
      <c r="S1292" s="111"/>
      <c r="T1292" s="111"/>
      <c r="U1292" s="188"/>
      <c r="AP1292" s="194"/>
      <c r="AQ1292" s="188"/>
      <c r="AR1292" s="188"/>
      <c r="AS1292" s="143"/>
      <c r="AT1292" s="143"/>
      <c r="AU1292" s="143"/>
      <c r="AV1292" s="143"/>
      <c r="AW1292" s="188"/>
      <c r="AX1292" s="278"/>
      <c r="AY1292" s="194"/>
      <c r="AZ1292" s="143"/>
      <c r="BA1292" s="143"/>
      <c r="BB1292" s="143"/>
      <c r="BC1292" s="143"/>
      <c r="BD1292" s="143"/>
      <c r="BE1292" s="194"/>
      <c r="BF1292" s="143"/>
      <c r="BG1292" s="143"/>
      <c r="BH1292" s="143"/>
      <c r="BI1292" s="111"/>
      <c r="BJ1292" s="143"/>
      <c r="BK1292" s="143"/>
      <c r="BL1292" s="143"/>
      <c r="BM1292" s="143"/>
      <c r="BN1292" s="143"/>
      <c r="BO1292" s="143"/>
      <c r="BP1292" s="143"/>
      <c r="BQ1292" s="143"/>
      <c r="BR1292" s="143"/>
      <c r="BS1292" s="143"/>
      <c r="BT1292" s="143"/>
      <c r="BU1292" s="135">
        <f>VLOOKUP(D1292,EXPLORACION!$A$2:$P$529,15,FALSE)</f>
        <v>4961650.9181000004</v>
      </c>
      <c r="BV1292" s="135">
        <f>VLOOKUP(D1292,EXPLORACION!$A$2:$P$529,16,FALSE)</f>
        <v>2171454.5787999998</v>
      </c>
    </row>
    <row r="1293" spans="1:74">
      <c r="A1293" s="130" t="str">
        <f t="shared" si="315"/>
        <v>DEI32P2E2M3.5</v>
      </c>
      <c r="B1293" s="130" t="str">
        <f t="shared" si="308"/>
        <v>DEI32P2E2.5</v>
      </c>
      <c r="C1293" s="130" t="str">
        <f t="shared" si="316"/>
        <v>DEI32P2M3.5</v>
      </c>
      <c r="D1293" s="130" t="str">
        <f t="shared" si="317"/>
        <v>DEI32P2</v>
      </c>
      <c r="E1293" s="130" t="str">
        <f t="shared" si="318"/>
        <v>DEI32</v>
      </c>
      <c r="F1293" s="111" t="s">
        <v>584</v>
      </c>
      <c r="G1293" s="111">
        <v>32</v>
      </c>
      <c r="H1293" s="111">
        <v>2</v>
      </c>
      <c r="I1293" s="111" t="s">
        <v>8</v>
      </c>
      <c r="J1293" s="111">
        <v>2</v>
      </c>
      <c r="K1293" s="111">
        <v>4</v>
      </c>
      <c r="L1293" s="111" t="s">
        <v>221</v>
      </c>
      <c r="M1293" s="137">
        <v>3</v>
      </c>
      <c r="N1293" s="133">
        <v>4</v>
      </c>
      <c r="O1293" s="137">
        <f t="shared" si="313"/>
        <v>3.5</v>
      </c>
      <c r="Q1293" s="237">
        <v>50.21</v>
      </c>
      <c r="R1293" s="111">
        <v>60.04</v>
      </c>
      <c r="S1293" s="111">
        <v>33.24</v>
      </c>
      <c r="T1293" s="111">
        <v>26.79</v>
      </c>
      <c r="U1293" s="188">
        <v>1.86</v>
      </c>
      <c r="AP1293" s="194"/>
      <c r="AQ1293" s="188"/>
      <c r="AR1293" s="188"/>
      <c r="AS1293" s="143"/>
      <c r="AT1293" s="143"/>
      <c r="AU1293" s="143"/>
      <c r="AV1293" s="143"/>
      <c r="AW1293" s="188">
        <v>0.44</v>
      </c>
      <c r="AX1293" s="278">
        <v>3.8</v>
      </c>
      <c r="AY1293" s="194"/>
      <c r="AZ1293" s="143"/>
      <c r="BA1293" s="143"/>
      <c r="BB1293" s="143"/>
      <c r="BC1293" s="143"/>
      <c r="BD1293" s="143"/>
      <c r="BE1293" s="194"/>
      <c r="BF1293" s="143"/>
      <c r="BG1293" s="143"/>
      <c r="BH1293" s="143"/>
      <c r="BI1293" s="111"/>
      <c r="BJ1293" s="143"/>
      <c r="BK1293" s="143"/>
      <c r="BL1293" s="143"/>
      <c r="BM1293" s="143"/>
      <c r="BN1293" s="143"/>
      <c r="BO1293" s="143"/>
      <c r="BP1293" s="143"/>
      <c r="BQ1293" s="143"/>
      <c r="BR1293" s="143"/>
      <c r="BS1293" s="143"/>
      <c r="BT1293" s="143"/>
      <c r="BU1293" s="135">
        <f>VLOOKUP(D1293,EXPLORACION!$A$2:$P$529,15,FALSE)</f>
        <v>4961650.9181000004</v>
      </c>
      <c r="BV1293" s="135">
        <f>VLOOKUP(D1293,EXPLORACION!$A$2:$P$529,16,FALSE)</f>
        <v>2171454.5787999998</v>
      </c>
    </row>
    <row r="1294" spans="1:74">
      <c r="A1294" s="130" t="str">
        <f t="shared" si="315"/>
        <v>DEI32P2E2M4.5</v>
      </c>
      <c r="B1294" s="130" t="str">
        <f t="shared" si="308"/>
        <v>DEI32P2E3</v>
      </c>
      <c r="C1294" s="130" t="str">
        <f t="shared" si="316"/>
        <v>DEI32P2M4.5</v>
      </c>
      <c r="D1294" s="130" t="str">
        <f t="shared" si="317"/>
        <v>DEI32P2</v>
      </c>
      <c r="E1294" s="130" t="str">
        <f t="shared" si="318"/>
        <v>DEI32</v>
      </c>
      <c r="F1294" s="111" t="s">
        <v>584</v>
      </c>
      <c r="G1294" s="111">
        <v>32</v>
      </c>
      <c r="H1294" s="111">
        <v>2</v>
      </c>
      <c r="I1294" s="111" t="s">
        <v>8</v>
      </c>
      <c r="J1294" s="111">
        <v>2</v>
      </c>
      <c r="K1294" s="111">
        <v>5</v>
      </c>
      <c r="L1294" s="111" t="s">
        <v>221</v>
      </c>
      <c r="M1294" s="137">
        <v>4</v>
      </c>
      <c r="N1294" s="133">
        <v>5</v>
      </c>
      <c r="O1294" s="137">
        <f t="shared" si="313"/>
        <v>4.5</v>
      </c>
      <c r="Q1294" s="237">
        <v>38.090000000000003</v>
      </c>
      <c r="R1294" s="111"/>
      <c r="S1294" s="111"/>
      <c r="T1294" s="111"/>
      <c r="U1294" s="188">
        <v>1.86</v>
      </c>
      <c r="AP1294" s="194"/>
      <c r="AQ1294" s="188"/>
      <c r="AR1294" s="188"/>
      <c r="AS1294" s="143"/>
      <c r="AT1294" s="143"/>
      <c r="AU1294" s="143"/>
      <c r="AV1294" s="143"/>
      <c r="AW1294" s="188">
        <v>0.49</v>
      </c>
      <c r="AX1294" s="278">
        <v>3.67</v>
      </c>
      <c r="AY1294" s="194"/>
      <c r="AZ1294" s="143"/>
      <c r="BA1294" s="143"/>
      <c r="BB1294" s="143"/>
      <c r="BC1294" s="143"/>
      <c r="BD1294" s="143"/>
      <c r="BE1294" s="194"/>
      <c r="BF1294" s="143"/>
      <c r="BG1294" s="143"/>
      <c r="BH1294" s="143"/>
      <c r="BI1294" s="111"/>
      <c r="BJ1294" s="143"/>
      <c r="BK1294" s="143"/>
      <c r="BL1294" s="143"/>
      <c r="BM1294" s="143"/>
      <c r="BN1294" s="143"/>
      <c r="BO1294" s="143"/>
      <c r="BP1294" s="143"/>
      <c r="BQ1294" s="143"/>
      <c r="BR1294" s="143"/>
      <c r="BS1294" s="143"/>
      <c r="BT1294" s="143"/>
      <c r="BU1294" s="135">
        <f>VLOOKUP(D1294,EXPLORACION!$A$2:$P$529,15,FALSE)</f>
        <v>4961650.9181000004</v>
      </c>
      <c r="BV1294" s="135">
        <f>VLOOKUP(D1294,EXPLORACION!$A$2:$P$529,16,FALSE)</f>
        <v>2171454.5787999998</v>
      </c>
    </row>
    <row r="1295" spans="1:74">
      <c r="A1295" s="130" t="str">
        <f t="shared" si="315"/>
        <v>DEI32P2E2M5.5</v>
      </c>
      <c r="B1295" s="130" t="str">
        <f t="shared" si="308"/>
        <v>DEI32P2E4</v>
      </c>
      <c r="C1295" s="130" t="str">
        <f t="shared" si="316"/>
        <v>DEI32P2M5.5</v>
      </c>
      <c r="D1295" s="130" t="str">
        <f t="shared" si="317"/>
        <v>DEI32P2</v>
      </c>
      <c r="E1295" s="130" t="str">
        <f t="shared" si="318"/>
        <v>DEI32</v>
      </c>
      <c r="F1295" s="111" t="s">
        <v>584</v>
      </c>
      <c r="G1295" s="111">
        <v>32</v>
      </c>
      <c r="H1295" s="111">
        <v>2</v>
      </c>
      <c r="I1295" s="111" t="s">
        <v>8</v>
      </c>
      <c r="J1295" s="111">
        <v>2</v>
      </c>
      <c r="K1295" s="111">
        <v>6</v>
      </c>
      <c r="L1295" s="111" t="s">
        <v>221</v>
      </c>
      <c r="M1295" s="137">
        <v>5</v>
      </c>
      <c r="N1295" s="133">
        <v>6</v>
      </c>
      <c r="O1295" s="137">
        <f t="shared" si="313"/>
        <v>5.5</v>
      </c>
      <c r="Q1295" s="237">
        <v>66.099999999999994</v>
      </c>
      <c r="R1295" s="111">
        <v>61.6</v>
      </c>
      <c r="S1295" s="111">
        <v>37.31</v>
      </c>
      <c r="T1295" s="111">
        <v>24.29</v>
      </c>
      <c r="U1295" s="188">
        <v>1.73</v>
      </c>
      <c r="AP1295" s="194"/>
      <c r="AQ1295" s="188"/>
      <c r="AR1295" s="188"/>
      <c r="AS1295" s="143"/>
      <c r="AT1295" s="143"/>
      <c r="AU1295" s="143"/>
      <c r="AV1295" s="143"/>
      <c r="AW1295" s="188">
        <v>0.22</v>
      </c>
      <c r="AX1295" s="278">
        <v>1.71</v>
      </c>
      <c r="AY1295" s="194"/>
      <c r="AZ1295" s="143"/>
      <c r="BA1295" s="143"/>
      <c r="BB1295" s="143"/>
      <c r="BC1295" s="143"/>
      <c r="BD1295" s="143"/>
      <c r="BE1295" s="194"/>
      <c r="BF1295" s="143"/>
      <c r="BG1295" s="143"/>
      <c r="BH1295" s="143"/>
      <c r="BI1295" s="111"/>
      <c r="BJ1295" s="143"/>
      <c r="BK1295" s="143"/>
      <c r="BL1295" s="143"/>
      <c r="BM1295" s="143"/>
      <c r="BN1295" s="143"/>
      <c r="BO1295" s="143"/>
      <c r="BP1295" s="143"/>
      <c r="BQ1295" s="143"/>
      <c r="BR1295" s="143"/>
      <c r="BS1295" s="143"/>
      <c r="BT1295" s="143"/>
      <c r="BU1295" s="135">
        <f>VLOOKUP(D1295,EXPLORACION!$A$2:$P$529,15,FALSE)</f>
        <v>4961650.9181000004</v>
      </c>
      <c r="BV1295" s="135">
        <f>VLOOKUP(D1295,EXPLORACION!$A$2:$P$529,16,FALSE)</f>
        <v>2171454.5787999998</v>
      </c>
    </row>
    <row r="1296" spans="1:74">
      <c r="A1296" s="130" t="str">
        <f t="shared" si="315"/>
        <v>DEI32P2E2M6.5</v>
      </c>
      <c r="B1296" s="130" t="str">
        <f t="shared" si="308"/>
        <v>DEI32P2E5</v>
      </c>
      <c r="C1296" s="130" t="str">
        <f t="shared" si="316"/>
        <v>DEI32P2M6.5</v>
      </c>
      <c r="D1296" s="130" t="str">
        <f t="shared" si="317"/>
        <v>DEI32P2</v>
      </c>
      <c r="E1296" s="130" t="str">
        <f t="shared" si="318"/>
        <v>DEI32</v>
      </c>
      <c r="F1296" s="111" t="s">
        <v>584</v>
      </c>
      <c r="G1296" s="111">
        <v>32</v>
      </c>
      <c r="H1296" s="111">
        <v>2</v>
      </c>
      <c r="I1296" s="111" t="s">
        <v>8</v>
      </c>
      <c r="J1296" s="111">
        <v>2</v>
      </c>
      <c r="K1296" s="111">
        <v>7</v>
      </c>
      <c r="L1296" s="111" t="s">
        <v>221</v>
      </c>
      <c r="M1296" s="137">
        <v>6</v>
      </c>
      <c r="N1296" s="133">
        <v>7</v>
      </c>
      <c r="O1296" s="137">
        <f t="shared" si="313"/>
        <v>6.5</v>
      </c>
      <c r="Q1296" s="237">
        <v>43.36</v>
      </c>
      <c r="R1296" s="111"/>
      <c r="S1296" s="111"/>
      <c r="T1296" s="111"/>
      <c r="U1296" s="188">
        <v>1.91</v>
      </c>
      <c r="AP1296" s="194"/>
      <c r="AQ1296" s="188"/>
      <c r="AR1296" s="188"/>
      <c r="AS1296" s="143"/>
      <c r="AT1296" s="143"/>
      <c r="AU1296" s="143"/>
      <c r="AV1296" s="143"/>
      <c r="AW1296" s="194">
        <v>0.41</v>
      </c>
      <c r="AX1296" s="278">
        <v>3.69</v>
      </c>
      <c r="AY1296" s="194"/>
      <c r="AZ1296" s="143"/>
      <c r="BA1296" s="143"/>
      <c r="BB1296" s="143"/>
      <c r="BC1296" s="143"/>
      <c r="BD1296" s="143"/>
      <c r="BE1296" s="194"/>
      <c r="BF1296" s="143"/>
      <c r="BG1296" s="143"/>
      <c r="BH1296" s="143"/>
      <c r="BI1296" s="111"/>
      <c r="BJ1296" s="143"/>
      <c r="BK1296" s="143"/>
      <c r="BL1296" s="143"/>
      <c r="BM1296" s="143"/>
      <c r="BN1296" s="143"/>
      <c r="BO1296" s="143"/>
      <c r="BP1296" s="143"/>
      <c r="BQ1296" s="143"/>
      <c r="BR1296" s="143"/>
      <c r="BS1296" s="143"/>
      <c r="BT1296" s="143"/>
      <c r="BU1296" s="135">
        <f>VLOOKUP(D1296,EXPLORACION!$A$2:$P$529,15,FALSE)</f>
        <v>4961650.9181000004</v>
      </c>
      <c r="BV1296" s="135">
        <f>VLOOKUP(D1296,EXPLORACION!$A$2:$P$529,16,FALSE)</f>
        <v>2171454.5787999998</v>
      </c>
    </row>
    <row r="1297" spans="1:74">
      <c r="A1297" s="130" t="str">
        <f t="shared" si="315"/>
        <v>DEI32P2E4M9.5</v>
      </c>
      <c r="B1297" s="130" t="str">
        <f t="shared" si="308"/>
        <v>DEI32P2E6</v>
      </c>
      <c r="C1297" s="130" t="str">
        <f t="shared" si="316"/>
        <v>DEI32P2M9.5</v>
      </c>
      <c r="D1297" s="130" t="str">
        <f t="shared" si="317"/>
        <v>DEI32P2</v>
      </c>
      <c r="E1297" s="130" t="str">
        <f t="shared" si="318"/>
        <v>DEI32</v>
      </c>
      <c r="F1297" s="111" t="s">
        <v>584</v>
      </c>
      <c r="G1297" s="111">
        <v>32</v>
      </c>
      <c r="H1297" s="111">
        <v>2</v>
      </c>
      <c r="I1297" s="111" t="s">
        <v>8</v>
      </c>
      <c r="J1297" s="111">
        <v>4</v>
      </c>
      <c r="K1297" s="111">
        <v>9</v>
      </c>
      <c r="L1297" s="111" t="s">
        <v>221</v>
      </c>
      <c r="M1297" s="137">
        <v>9</v>
      </c>
      <c r="N1297" s="133">
        <v>10</v>
      </c>
      <c r="O1297" s="137">
        <f t="shared" si="313"/>
        <v>9.5</v>
      </c>
      <c r="Q1297" s="237">
        <v>23.88</v>
      </c>
      <c r="R1297" s="111"/>
      <c r="S1297" s="111"/>
      <c r="T1297" s="111"/>
      <c r="U1297" s="188">
        <v>2.0299999999999998</v>
      </c>
      <c r="AP1297" s="194"/>
      <c r="AQ1297" s="188"/>
      <c r="AR1297" s="188"/>
      <c r="AS1297" s="143"/>
      <c r="AT1297" s="143"/>
      <c r="AU1297" s="143"/>
      <c r="AV1297" s="143"/>
      <c r="AW1297" s="188">
        <v>0.79</v>
      </c>
      <c r="AX1297" s="278">
        <v>6.24</v>
      </c>
      <c r="AY1297" s="194"/>
      <c r="AZ1297" s="143"/>
      <c r="BA1297" s="143"/>
      <c r="BB1297" s="143"/>
      <c r="BC1297" s="143"/>
      <c r="BD1297" s="143"/>
      <c r="BE1297" s="194"/>
      <c r="BF1297" s="143"/>
      <c r="BG1297" s="143"/>
      <c r="BH1297" s="143"/>
      <c r="BI1297" s="111"/>
      <c r="BJ1297" s="143"/>
      <c r="BK1297" s="143"/>
      <c r="BL1297" s="143"/>
      <c r="BM1297" s="143"/>
      <c r="BN1297" s="143"/>
      <c r="BO1297" s="143"/>
      <c r="BP1297" s="143"/>
      <c r="BQ1297" s="143"/>
      <c r="BR1297" s="143"/>
      <c r="BS1297" s="143"/>
      <c r="BT1297" s="143"/>
      <c r="BU1297" s="135">
        <f>VLOOKUP(D1297,EXPLORACION!$A$2:$P$529,15,FALSE)</f>
        <v>4961650.9181000004</v>
      </c>
      <c r="BV1297" s="135">
        <f>VLOOKUP(D1297,EXPLORACION!$A$2:$P$529,16,FALSE)</f>
        <v>2171454.5787999998</v>
      </c>
    </row>
    <row r="1298" spans="1:74">
      <c r="A1298" s="130" t="str">
        <f t="shared" si="315"/>
        <v>DEI32P2E4M11.5</v>
      </c>
      <c r="B1298" s="130" t="str">
        <f t="shared" si="308"/>
        <v>DEI32P2E9</v>
      </c>
      <c r="C1298" s="130" t="str">
        <f t="shared" si="316"/>
        <v>DEI32P2M11.5</v>
      </c>
      <c r="D1298" s="130" t="str">
        <f t="shared" si="317"/>
        <v>DEI32P2</v>
      </c>
      <c r="E1298" s="130" t="str">
        <f t="shared" si="318"/>
        <v>DEI32</v>
      </c>
      <c r="F1298" s="111" t="s">
        <v>584</v>
      </c>
      <c r="G1298" s="111">
        <v>32</v>
      </c>
      <c r="H1298" s="111">
        <v>2</v>
      </c>
      <c r="I1298" s="111" t="s">
        <v>8</v>
      </c>
      <c r="J1298" s="111">
        <v>4</v>
      </c>
      <c r="K1298" s="111">
        <v>10</v>
      </c>
      <c r="L1298" s="111" t="s">
        <v>221</v>
      </c>
      <c r="M1298" s="137">
        <v>11</v>
      </c>
      <c r="N1298" s="133">
        <v>12</v>
      </c>
      <c r="O1298" s="137">
        <f t="shared" si="313"/>
        <v>11.5</v>
      </c>
      <c r="Q1298" s="237">
        <v>21.23</v>
      </c>
      <c r="R1298" s="111">
        <v>25.91</v>
      </c>
      <c r="S1298" s="111">
        <v>15.7</v>
      </c>
      <c r="T1298" s="111">
        <v>10.199999999999999</v>
      </c>
      <c r="U1298" s="188"/>
      <c r="AP1298" s="194"/>
      <c r="AQ1298" s="188"/>
      <c r="AR1298" s="188"/>
      <c r="AS1298" s="143"/>
      <c r="AT1298" s="143"/>
      <c r="AU1298" s="143"/>
      <c r="AV1298" s="143"/>
      <c r="AW1298" s="188"/>
      <c r="AX1298" s="278"/>
      <c r="AY1298" s="194"/>
      <c r="AZ1298" s="143"/>
      <c r="BA1298" s="143"/>
      <c r="BB1298" s="143"/>
      <c r="BC1298" s="143"/>
      <c r="BD1298" s="143"/>
      <c r="BE1298" s="194"/>
      <c r="BF1298" s="143"/>
      <c r="BG1298" s="143"/>
      <c r="BH1298" s="143"/>
      <c r="BI1298" s="111"/>
      <c r="BJ1298" s="143"/>
      <c r="BK1298" s="143"/>
      <c r="BL1298" s="143"/>
      <c r="BM1298" s="143"/>
      <c r="BN1298" s="143"/>
      <c r="BO1298" s="143"/>
      <c r="BP1298" s="143"/>
      <c r="BQ1298" s="143"/>
      <c r="BR1298" s="143"/>
      <c r="BS1298" s="143"/>
      <c r="BT1298" s="143"/>
      <c r="BU1298" s="135">
        <f>VLOOKUP(D1298,EXPLORACION!$A$2:$P$529,15,FALSE)</f>
        <v>4961650.9181000004</v>
      </c>
      <c r="BV1298" s="135">
        <f>VLOOKUP(D1298,EXPLORACION!$A$2:$P$529,16,FALSE)</f>
        <v>2171454.5787999998</v>
      </c>
    </row>
    <row r="1299" spans="1:74">
      <c r="A1299" s="130" t="str">
        <f t="shared" si="315"/>
        <v>DEI32P2E5M12.5</v>
      </c>
      <c r="B1299" s="130" t="str">
        <f t="shared" si="308"/>
        <v>DEI32P2E11</v>
      </c>
      <c r="C1299" s="130" t="str">
        <f t="shared" si="316"/>
        <v>DEI32P2M12.5</v>
      </c>
      <c r="D1299" s="130" t="str">
        <f t="shared" si="317"/>
        <v>DEI32P2</v>
      </c>
      <c r="E1299" s="130" t="str">
        <f t="shared" si="318"/>
        <v>DEI32</v>
      </c>
      <c r="F1299" s="111" t="s">
        <v>584</v>
      </c>
      <c r="G1299" s="111">
        <v>32</v>
      </c>
      <c r="H1299" s="111">
        <v>2</v>
      </c>
      <c r="I1299" s="111" t="s">
        <v>8</v>
      </c>
      <c r="J1299" s="111">
        <v>5</v>
      </c>
      <c r="K1299" s="111">
        <v>11</v>
      </c>
      <c r="L1299" s="111" t="s">
        <v>221</v>
      </c>
      <c r="M1299" s="137">
        <v>12</v>
      </c>
      <c r="N1299" s="133">
        <v>13</v>
      </c>
      <c r="O1299" s="137">
        <f t="shared" si="313"/>
        <v>12.5</v>
      </c>
      <c r="Q1299" s="237">
        <v>32.21</v>
      </c>
      <c r="R1299" s="111"/>
      <c r="S1299" s="111"/>
      <c r="T1299" s="111"/>
      <c r="U1299" s="188">
        <v>1.94</v>
      </c>
      <c r="AP1299" s="194"/>
      <c r="AQ1299" s="188"/>
      <c r="AR1299" s="188"/>
      <c r="AS1299" s="143"/>
      <c r="AT1299" s="143"/>
      <c r="AU1299" s="143"/>
      <c r="AV1299" s="143"/>
      <c r="AW1299" s="188">
        <v>0.71</v>
      </c>
      <c r="AX1299" s="278">
        <v>4.7</v>
      </c>
      <c r="AY1299" s="194"/>
      <c r="AZ1299" s="143"/>
      <c r="BA1299" s="143"/>
      <c r="BB1299" s="143"/>
      <c r="BC1299" s="143"/>
      <c r="BD1299" s="143"/>
      <c r="BE1299" s="194"/>
      <c r="BF1299" s="143"/>
      <c r="BG1299" s="143"/>
      <c r="BH1299" s="143"/>
      <c r="BI1299" s="111"/>
      <c r="BJ1299" s="143"/>
      <c r="BK1299" s="143"/>
      <c r="BL1299" s="143"/>
      <c r="BM1299" s="143"/>
      <c r="BN1299" s="143"/>
      <c r="BO1299" s="143"/>
      <c r="BP1299" s="143"/>
      <c r="BQ1299" s="143"/>
      <c r="BR1299" s="143"/>
      <c r="BS1299" s="143"/>
      <c r="BT1299" s="143"/>
      <c r="BU1299" s="135">
        <f>VLOOKUP(D1299,EXPLORACION!$A$2:$P$529,15,FALSE)</f>
        <v>4961650.9181000004</v>
      </c>
      <c r="BV1299" s="135">
        <f>VLOOKUP(D1299,EXPLORACION!$A$2:$P$529,16,FALSE)</f>
        <v>2171454.5787999998</v>
      </c>
    </row>
    <row r="1300" spans="1:74">
      <c r="A1300" s="130" t="str">
        <f t="shared" si="315"/>
        <v>DEI32P2E5M14.5</v>
      </c>
      <c r="B1300" s="130" t="str">
        <f t="shared" si="308"/>
        <v>DEI32P2E12</v>
      </c>
      <c r="C1300" s="130" t="str">
        <f t="shared" si="316"/>
        <v>DEI32P2M14.5</v>
      </c>
      <c r="D1300" s="130" t="str">
        <f t="shared" si="317"/>
        <v>DEI32P2</v>
      </c>
      <c r="E1300" s="130" t="str">
        <f t="shared" si="318"/>
        <v>DEI32</v>
      </c>
      <c r="F1300" s="111" t="s">
        <v>584</v>
      </c>
      <c r="G1300" s="111">
        <v>32</v>
      </c>
      <c r="H1300" s="111">
        <v>2</v>
      </c>
      <c r="I1300" s="111" t="s">
        <v>8</v>
      </c>
      <c r="J1300" s="111">
        <v>5</v>
      </c>
      <c r="K1300" s="111">
        <v>12</v>
      </c>
      <c r="L1300" s="111" t="s">
        <v>221</v>
      </c>
      <c r="M1300" s="137">
        <v>14</v>
      </c>
      <c r="N1300" s="133">
        <v>15</v>
      </c>
      <c r="O1300" s="137">
        <f t="shared" si="313"/>
        <v>14.5</v>
      </c>
      <c r="Q1300" s="237">
        <v>28.98</v>
      </c>
      <c r="R1300" s="111">
        <v>30.31</v>
      </c>
      <c r="S1300" s="111">
        <v>18.68</v>
      </c>
      <c r="T1300" s="111">
        <v>11.63</v>
      </c>
      <c r="U1300" s="188">
        <v>0.4</v>
      </c>
      <c r="AP1300" s="194"/>
      <c r="AQ1300" s="188"/>
      <c r="AR1300" s="188"/>
      <c r="AS1300" s="143"/>
      <c r="AT1300" s="143"/>
      <c r="AU1300" s="143"/>
      <c r="AV1300" s="143"/>
      <c r="AW1300" s="188"/>
      <c r="AX1300" s="278"/>
      <c r="AY1300" s="194"/>
      <c r="AZ1300" s="143"/>
      <c r="BA1300" s="143"/>
      <c r="BB1300" s="143"/>
      <c r="BC1300" s="143"/>
      <c r="BD1300" s="143"/>
      <c r="BE1300" s="194"/>
      <c r="BF1300" s="143"/>
      <c r="BG1300" s="143"/>
      <c r="BH1300" s="143"/>
      <c r="BI1300" s="111"/>
      <c r="BJ1300" s="143"/>
      <c r="BK1300" s="143"/>
      <c r="BL1300" s="143"/>
      <c r="BM1300" s="143"/>
      <c r="BN1300" s="143"/>
      <c r="BO1300" s="143"/>
      <c r="BP1300" s="143"/>
      <c r="BQ1300" s="143"/>
      <c r="BR1300" s="143"/>
      <c r="BS1300" s="143"/>
      <c r="BT1300" s="143"/>
      <c r="BU1300" s="135">
        <f>VLOOKUP(D1300,EXPLORACION!$A$2:$P$529,15,FALSE)</f>
        <v>4961650.9181000004</v>
      </c>
      <c r="BV1300" s="135">
        <f>VLOOKUP(D1300,EXPLORACION!$A$2:$P$529,16,FALSE)</f>
        <v>2171454.5787999998</v>
      </c>
    </row>
    <row r="1301" spans="1:74">
      <c r="A1301" s="130" t="str">
        <f t="shared" si="315"/>
        <v>DEI32P4E1M1</v>
      </c>
      <c r="B1301" s="130" t="str">
        <f t="shared" si="308"/>
        <v>DEI32P4E14</v>
      </c>
      <c r="C1301" s="130" t="str">
        <f t="shared" si="316"/>
        <v>DEI32P4M1</v>
      </c>
      <c r="D1301" s="130" t="str">
        <f t="shared" si="317"/>
        <v>DEI32P4</v>
      </c>
      <c r="E1301" s="130" t="str">
        <f t="shared" si="318"/>
        <v>DEI32</v>
      </c>
      <c r="F1301" s="111" t="s">
        <v>584</v>
      </c>
      <c r="G1301" s="111">
        <v>32</v>
      </c>
      <c r="H1301" s="111">
        <v>4</v>
      </c>
      <c r="I1301" s="111" t="s">
        <v>8</v>
      </c>
      <c r="J1301" s="111">
        <v>1</v>
      </c>
      <c r="K1301" s="111">
        <v>1</v>
      </c>
      <c r="L1301" s="111" t="s">
        <v>221</v>
      </c>
      <c r="M1301" s="137">
        <v>0</v>
      </c>
      <c r="N1301" s="133">
        <v>2</v>
      </c>
      <c r="O1301" s="137">
        <f t="shared" si="313"/>
        <v>1</v>
      </c>
      <c r="Q1301" s="237">
        <v>33.409999999999997</v>
      </c>
      <c r="R1301" s="111">
        <v>63.05</v>
      </c>
      <c r="S1301" s="111">
        <v>35.71</v>
      </c>
      <c r="T1301" s="111">
        <v>27.34</v>
      </c>
      <c r="U1301" s="188">
        <v>1.74</v>
      </c>
      <c r="AP1301" s="194"/>
      <c r="AQ1301" s="188"/>
      <c r="AR1301" s="188"/>
      <c r="AS1301" s="143"/>
      <c r="AT1301" s="143"/>
      <c r="AU1301" s="143"/>
      <c r="AV1301" s="143"/>
      <c r="AW1301" s="188">
        <v>0.25</v>
      </c>
      <c r="AX1301" s="278">
        <v>5.32</v>
      </c>
      <c r="AY1301" s="194"/>
      <c r="AZ1301" s="143"/>
      <c r="BA1301" s="143"/>
      <c r="BB1301" s="143"/>
      <c r="BC1301" s="143"/>
      <c r="BD1301" s="143"/>
      <c r="BE1301" s="194"/>
      <c r="BF1301" s="143"/>
      <c r="BG1301" s="143"/>
      <c r="BH1301" s="143"/>
      <c r="BI1301" s="111"/>
      <c r="BJ1301" s="143"/>
      <c r="BK1301" s="143"/>
      <c r="BL1301" s="143"/>
      <c r="BM1301" s="143"/>
      <c r="BN1301" s="143"/>
      <c r="BO1301" s="143"/>
      <c r="BP1301" s="143"/>
      <c r="BQ1301" s="143"/>
      <c r="BR1301" s="143"/>
      <c r="BS1301" s="143"/>
      <c r="BT1301" s="143"/>
      <c r="BU1301" s="135">
        <f>VLOOKUP(D1301,EXPLORACION!$A$2:$P$529,15,FALSE)</f>
        <v>4959060.9594999999</v>
      </c>
      <c r="BV1301" s="135">
        <f>VLOOKUP(D1301,EXPLORACION!$A$2:$P$529,16,FALSE)</f>
        <v>2166738.1683999998</v>
      </c>
    </row>
    <row r="1302" spans="1:74">
      <c r="A1302" s="130" t="str">
        <f t="shared" si="315"/>
        <v>DEI32P4E1M2.5</v>
      </c>
      <c r="B1302" s="130" t="str">
        <f t="shared" si="308"/>
        <v>DEI32P4E0</v>
      </c>
      <c r="C1302" s="130" t="str">
        <f t="shared" si="316"/>
        <v>DEI32P4M2.5</v>
      </c>
      <c r="D1302" s="130" t="str">
        <f t="shared" si="317"/>
        <v>DEI32P4</v>
      </c>
      <c r="E1302" s="130" t="str">
        <f t="shared" si="318"/>
        <v>DEI32</v>
      </c>
      <c r="F1302" s="111" t="s">
        <v>584</v>
      </c>
      <c r="G1302" s="111">
        <v>32</v>
      </c>
      <c r="H1302" s="111">
        <v>4</v>
      </c>
      <c r="I1302" s="111" t="s">
        <v>8</v>
      </c>
      <c r="J1302" s="111">
        <v>1</v>
      </c>
      <c r="K1302" s="111">
        <v>2</v>
      </c>
      <c r="L1302" s="111" t="s">
        <v>221</v>
      </c>
      <c r="M1302" s="137">
        <v>2</v>
      </c>
      <c r="N1302" s="133">
        <v>3</v>
      </c>
      <c r="O1302" s="137">
        <f t="shared" si="313"/>
        <v>2.5</v>
      </c>
      <c r="Q1302" s="237">
        <v>33.71</v>
      </c>
      <c r="R1302" s="111"/>
      <c r="S1302" s="111"/>
      <c r="T1302" s="111"/>
      <c r="U1302" s="188">
        <v>1.87</v>
      </c>
      <c r="AP1302" s="194"/>
      <c r="AQ1302" s="188"/>
      <c r="AR1302" s="188"/>
      <c r="AS1302" s="143"/>
      <c r="AT1302" s="143"/>
      <c r="AU1302" s="143"/>
      <c r="AV1302" s="143"/>
      <c r="AW1302" s="188">
        <v>0.69</v>
      </c>
      <c r="AX1302" s="278">
        <v>7.05</v>
      </c>
      <c r="AY1302" s="194"/>
      <c r="AZ1302" s="143"/>
      <c r="BA1302" s="143"/>
      <c r="BB1302" s="143"/>
      <c r="BC1302" s="143"/>
      <c r="BD1302" s="143"/>
      <c r="BE1302" s="194"/>
      <c r="BF1302" s="143"/>
      <c r="BG1302" s="143"/>
      <c r="BH1302" s="143"/>
      <c r="BI1302" s="111"/>
      <c r="BJ1302" s="143"/>
      <c r="BK1302" s="143"/>
      <c r="BL1302" s="143"/>
      <c r="BM1302" s="143"/>
      <c r="BN1302" s="143"/>
      <c r="BO1302" s="143"/>
      <c r="BP1302" s="143"/>
      <c r="BQ1302" s="143"/>
      <c r="BR1302" s="143"/>
      <c r="BS1302" s="143"/>
      <c r="BT1302" s="143"/>
      <c r="BU1302" s="135">
        <f>VLOOKUP(D1302,EXPLORACION!$A$2:$P$529,15,FALSE)</f>
        <v>4959060.9594999999</v>
      </c>
      <c r="BV1302" s="135">
        <f>VLOOKUP(D1302,EXPLORACION!$A$2:$P$529,16,FALSE)</f>
        <v>2166738.1683999998</v>
      </c>
    </row>
    <row r="1303" spans="1:74">
      <c r="A1303" s="130" t="str">
        <f t="shared" si="315"/>
        <v>DEI32P4E1M3.5</v>
      </c>
      <c r="B1303" s="130" t="str">
        <f t="shared" si="308"/>
        <v>DEI32P4E2</v>
      </c>
      <c r="C1303" s="130" t="str">
        <f t="shared" si="316"/>
        <v>DEI32P4M3.5</v>
      </c>
      <c r="D1303" s="130" t="str">
        <f t="shared" si="317"/>
        <v>DEI32P4</v>
      </c>
      <c r="E1303" s="130" t="str">
        <f t="shared" si="318"/>
        <v>DEI32</v>
      </c>
      <c r="F1303" s="111" t="s">
        <v>584</v>
      </c>
      <c r="G1303" s="111">
        <v>32</v>
      </c>
      <c r="H1303" s="111">
        <v>4</v>
      </c>
      <c r="I1303" s="111" t="s">
        <v>8</v>
      </c>
      <c r="J1303" s="111">
        <v>1</v>
      </c>
      <c r="K1303" s="111">
        <v>3</v>
      </c>
      <c r="L1303" s="111" t="s">
        <v>221</v>
      </c>
      <c r="M1303" s="137">
        <v>3</v>
      </c>
      <c r="N1303" s="133">
        <v>4</v>
      </c>
      <c r="O1303" s="137">
        <f t="shared" si="313"/>
        <v>3.5</v>
      </c>
      <c r="Q1303" s="237">
        <v>31.85</v>
      </c>
      <c r="R1303" s="111">
        <v>60.17</v>
      </c>
      <c r="S1303" s="111">
        <v>27.28</v>
      </c>
      <c r="T1303" s="111">
        <v>32.880000000000003</v>
      </c>
      <c r="U1303" s="188">
        <v>1.9</v>
      </c>
      <c r="AP1303" s="194"/>
      <c r="AQ1303" s="188"/>
      <c r="AR1303" s="188"/>
      <c r="AS1303" s="143"/>
      <c r="AT1303" s="143"/>
      <c r="AU1303" s="143"/>
      <c r="AV1303" s="143"/>
      <c r="AW1303" s="188">
        <v>1.17</v>
      </c>
      <c r="AX1303" s="278">
        <v>12.22</v>
      </c>
      <c r="AY1303" s="194"/>
      <c r="AZ1303" s="143"/>
      <c r="BA1303" s="143"/>
      <c r="BB1303" s="143"/>
      <c r="BC1303" s="143"/>
      <c r="BD1303" s="143"/>
      <c r="BE1303" s="194"/>
      <c r="BF1303" s="143"/>
      <c r="BG1303" s="143"/>
      <c r="BH1303" s="143"/>
      <c r="BI1303" s="111"/>
      <c r="BJ1303" s="143"/>
      <c r="BK1303" s="143"/>
      <c r="BL1303" s="143"/>
      <c r="BM1303" s="143"/>
      <c r="BN1303" s="143"/>
      <c r="BO1303" s="143"/>
      <c r="BP1303" s="143"/>
      <c r="BQ1303" s="143"/>
      <c r="BR1303" s="143"/>
      <c r="BS1303" s="143"/>
      <c r="BT1303" s="143"/>
      <c r="BU1303" s="135">
        <f>VLOOKUP(D1303,EXPLORACION!$A$2:$P$529,15,FALSE)</f>
        <v>4959060.9594999999</v>
      </c>
      <c r="BV1303" s="135">
        <f>VLOOKUP(D1303,EXPLORACION!$A$2:$P$529,16,FALSE)</f>
        <v>2166738.1683999998</v>
      </c>
    </row>
    <row r="1304" spans="1:74">
      <c r="A1304" s="130" t="str">
        <f t="shared" si="315"/>
        <v>DEI32P4E2M4.5</v>
      </c>
      <c r="B1304" s="130" t="str">
        <f t="shared" si="308"/>
        <v>DEI32P4E3</v>
      </c>
      <c r="C1304" s="130" t="str">
        <f t="shared" si="316"/>
        <v>DEI32P4M4.5</v>
      </c>
      <c r="D1304" s="130" t="str">
        <f t="shared" si="317"/>
        <v>DEI32P4</v>
      </c>
      <c r="E1304" s="130" t="str">
        <f t="shared" si="318"/>
        <v>DEI32</v>
      </c>
      <c r="F1304" s="111" t="s">
        <v>584</v>
      </c>
      <c r="G1304" s="111">
        <v>32</v>
      </c>
      <c r="H1304" s="111">
        <v>4</v>
      </c>
      <c r="I1304" s="111" t="s">
        <v>8</v>
      </c>
      <c r="J1304" s="111">
        <v>2</v>
      </c>
      <c r="K1304" s="111">
        <v>4</v>
      </c>
      <c r="L1304" s="111" t="s">
        <v>221</v>
      </c>
      <c r="M1304" s="137">
        <v>4</v>
      </c>
      <c r="N1304" s="133">
        <v>5</v>
      </c>
      <c r="O1304" s="137">
        <f t="shared" si="313"/>
        <v>4.5</v>
      </c>
      <c r="Q1304" s="237">
        <v>44.11</v>
      </c>
      <c r="R1304" s="111"/>
      <c r="S1304" s="111"/>
      <c r="T1304" s="111"/>
      <c r="U1304" s="188">
        <v>1.84</v>
      </c>
      <c r="AP1304" s="194"/>
      <c r="AQ1304" s="188"/>
      <c r="AR1304" s="188"/>
      <c r="AS1304" s="143"/>
      <c r="AT1304" s="143"/>
      <c r="AU1304" s="143"/>
      <c r="AV1304" s="143"/>
      <c r="AW1304" s="188">
        <v>1.1599999999999999</v>
      </c>
      <c r="AX1304" s="278">
        <v>11.01</v>
      </c>
      <c r="AY1304" s="194"/>
      <c r="AZ1304" s="143"/>
      <c r="BA1304" s="143"/>
      <c r="BB1304" s="143"/>
      <c r="BC1304" s="143"/>
      <c r="BD1304" s="143"/>
      <c r="BE1304" s="194"/>
      <c r="BF1304" s="143"/>
      <c r="BG1304" s="143"/>
      <c r="BH1304" s="143"/>
      <c r="BI1304" s="111"/>
      <c r="BJ1304" s="143"/>
      <c r="BK1304" s="143"/>
      <c r="BL1304" s="143"/>
      <c r="BM1304" s="143"/>
      <c r="BN1304" s="143"/>
      <c r="BO1304" s="143"/>
      <c r="BP1304" s="143"/>
      <c r="BQ1304" s="143"/>
      <c r="BR1304" s="143"/>
      <c r="BS1304" s="143"/>
      <c r="BT1304" s="143"/>
      <c r="BU1304" s="135">
        <f>VLOOKUP(D1304,EXPLORACION!$A$2:$P$529,15,FALSE)</f>
        <v>4959060.9594999999</v>
      </c>
      <c r="BV1304" s="135">
        <f>VLOOKUP(D1304,EXPLORACION!$A$2:$P$529,16,FALSE)</f>
        <v>2166738.1683999998</v>
      </c>
    </row>
    <row r="1305" spans="1:74">
      <c r="A1305" s="130" t="str">
        <f t="shared" si="315"/>
        <v>DEI32P4E2M6</v>
      </c>
      <c r="B1305" s="130" t="str">
        <f t="shared" si="308"/>
        <v>DEI32P4E4</v>
      </c>
      <c r="C1305" s="130" t="str">
        <f t="shared" si="316"/>
        <v>DEI32P4M6</v>
      </c>
      <c r="D1305" s="130" t="str">
        <f t="shared" si="317"/>
        <v>DEI32P4</v>
      </c>
      <c r="E1305" s="130" t="str">
        <f t="shared" si="318"/>
        <v>DEI32</v>
      </c>
      <c r="F1305" s="111" t="s">
        <v>584</v>
      </c>
      <c r="G1305" s="111">
        <v>32</v>
      </c>
      <c r="H1305" s="111">
        <v>4</v>
      </c>
      <c r="I1305" s="111" t="s">
        <v>8</v>
      </c>
      <c r="J1305" s="111">
        <v>2</v>
      </c>
      <c r="K1305" s="111">
        <v>5</v>
      </c>
      <c r="L1305" s="111" t="s">
        <v>221</v>
      </c>
      <c r="M1305" s="137">
        <v>5</v>
      </c>
      <c r="N1305" s="133">
        <v>7</v>
      </c>
      <c r="O1305" s="137">
        <f t="shared" si="313"/>
        <v>6</v>
      </c>
      <c r="Q1305" s="237">
        <v>28.95</v>
      </c>
      <c r="R1305" s="111">
        <v>43.5</v>
      </c>
      <c r="S1305" s="111">
        <v>22.24</v>
      </c>
      <c r="T1305" s="111">
        <v>21.26</v>
      </c>
      <c r="U1305" s="188">
        <v>1.96</v>
      </c>
      <c r="AP1305" s="194"/>
      <c r="AQ1305" s="188"/>
      <c r="AR1305" s="188"/>
      <c r="AS1305" s="143"/>
      <c r="AT1305" s="143"/>
      <c r="AU1305" s="143"/>
      <c r="AV1305" s="143"/>
      <c r="AW1305" s="188">
        <v>0.89</v>
      </c>
      <c r="AX1305" s="278">
        <v>0.45</v>
      </c>
      <c r="AY1305" s="194"/>
      <c r="AZ1305" s="143"/>
      <c r="BA1305" s="143"/>
      <c r="BB1305" s="143"/>
      <c r="BC1305" s="143"/>
      <c r="BD1305" s="143"/>
      <c r="BE1305" s="194"/>
      <c r="BF1305" s="143"/>
      <c r="BG1305" s="143"/>
      <c r="BH1305" s="143"/>
      <c r="BI1305" s="111"/>
      <c r="BJ1305" s="143"/>
      <c r="BK1305" s="143"/>
      <c r="BL1305" s="143"/>
      <c r="BM1305" s="143"/>
      <c r="BN1305" s="143"/>
      <c r="BO1305" s="143"/>
      <c r="BP1305" s="143"/>
      <c r="BQ1305" s="143"/>
      <c r="BR1305" s="143"/>
      <c r="BS1305" s="143"/>
      <c r="BT1305" s="143"/>
      <c r="BU1305" s="135">
        <f>VLOOKUP(D1305,EXPLORACION!$A$2:$P$529,15,FALSE)</f>
        <v>4959060.9594999999</v>
      </c>
      <c r="BV1305" s="135">
        <f>VLOOKUP(D1305,EXPLORACION!$A$2:$P$529,16,FALSE)</f>
        <v>2166738.1683999998</v>
      </c>
    </row>
    <row r="1306" spans="1:74">
      <c r="A1306" s="130" t="str">
        <f t="shared" si="315"/>
        <v>DEI32P4E3M7.5</v>
      </c>
      <c r="B1306" s="130" t="str">
        <f t="shared" si="308"/>
        <v>DEI32P4E5</v>
      </c>
      <c r="C1306" s="130" t="str">
        <f t="shared" si="316"/>
        <v>DEI32P4M7.5</v>
      </c>
      <c r="D1306" s="130" t="str">
        <f t="shared" si="317"/>
        <v>DEI32P4</v>
      </c>
      <c r="E1306" s="130" t="str">
        <f t="shared" si="318"/>
        <v>DEI32</v>
      </c>
      <c r="F1306" s="111" t="s">
        <v>584</v>
      </c>
      <c r="G1306" s="111">
        <v>32</v>
      </c>
      <c r="H1306" s="111">
        <v>4</v>
      </c>
      <c r="I1306" s="111" t="s">
        <v>8</v>
      </c>
      <c r="J1306" s="111">
        <v>3</v>
      </c>
      <c r="K1306" s="111">
        <v>6</v>
      </c>
      <c r="L1306" s="111" t="s">
        <v>221</v>
      </c>
      <c r="M1306" s="137">
        <v>7</v>
      </c>
      <c r="N1306" s="133">
        <v>8</v>
      </c>
      <c r="O1306" s="137">
        <f t="shared" si="313"/>
        <v>7.5</v>
      </c>
      <c r="Q1306" s="237">
        <v>23.92</v>
      </c>
      <c r="R1306" s="111"/>
      <c r="S1306" s="111"/>
      <c r="T1306" s="111"/>
      <c r="U1306" s="188">
        <v>2.13</v>
      </c>
      <c r="AP1306" s="194"/>
      <c r="AQ1306" s="188"/>
      <c r="AR1306" s="188"/>
      <c r="AS1306" s="143"/>
      <c r="AT1306" s="143"/>
      <c r="AU1306" s="143"/>
      <c r="AV1306" s="143"/>
      <c r="AW1306" s="188">
        <v>0.2</v>
      </c>
      <c r="AX1306" s="278">
        <v>1.91</v>
      </c>
      <c r="AY1306" s="194"/>
      <c r="AZ1306" s="143"/>
      <c r="BA1306" s="143"/>
      <c r="BB1306" s="143"/>
      <c r="BC1306" s="143"/>
      <c r="BD1306" s="143"/>
      <c r="BE1306" s="194"/>
      <c r="BF1306" s="143"/>
      <c r="BG1306" s="143"/>
      <c r="BH1306" s="143"/>
      <c r="BI1306" s="111"/>
      <c r="BJ1306" s="143"/>
      <c r="BK1306" s="143"/>
      <c r="BL1306" s="143"/>
      <c r="BM1306" s="143"/>
      <c r="BN1306" s="143"/>
      <c r="BO1306" s="143"/>
      <c r="BP1306" s="143"/>
      <c r="BQ1306" s="143"/>
      <c r="BR1306" s="143"/>
      <c r="BS1306" s="143"/>
      <c r="BT1306" s="143"/>
      <c r="BU1306" s="135">
        <f>VLOOKUP(D1306,EXPLORACION!$A$2:$P$529,15,FALSE)</f>
        <v>4959060.9594999999</v>
      </c>
      <c r="BV1306" s="135">
        <f>VLOOKUP(D1306,EXPLORACION!$A$2:$P$529,16,FALSE)</f>
        <v>2166738.1683999998</v>
      </c>
    </row>
    <row r="1307" spans="1:74">
      <c r="A1307" s="130" t="str">
        <f t="shared" si="315"/>
        <v>DEI32P4E3M9</v>
      </c>
      <c r="B1307" s="130" t="str">
        <f t="shared" si="308"/>
        <v>DEI32P4E7</v>
      </c>
      <c r="C1307" s="130" t="str">
        <f t="shared" si="316"/>
        <v>DEI32P4M9</v>
      </c>
      <c r="D1307" s="130" t="str">
        <f t="shared" si="317"/>
        <v>DEI32P4</v>
      </c>
      <c r="E1307" s="130" t="str">
        <f t="shared" si="318"/>
        <v>DEI32</v>
      </c>
      <c r="F1307" s="111" t="s">
        <v>584</v>
      </c>
      <c r="G1307" s="111">
        <v>32</v>
      </c>
      <c r="H1307" s="111">
        <v>4</v>
      </c>
      <c r="I1307" s="111" t="s">
        <v>8</v>
      </c>
      <c r="J1307" s="111">
        <v>3</v>
      </c>
      <c r="K1307" s="111">
        <v>7</v>
      </c>
      <c r="L1307" s="111" t="s">
        <v>221</v>
      </c>
      <c r="M1307" s="137">
        <v>8</v>
      </c>
      <c r="N1307" s="133">
        <v>10</v>
      </c>
      <c r="O1307" s="137">
        <f t="shared" si="313"/>
        <v>9</v>
      </c>
      <c r="Q1307" s="237">
        <v>50.88</v>
      </c>
      <c r="R1307" s="111">
        <v>26.95</v>
      </c>
      <c r="S1307" s="111">
        <v>16.350000000000001</v>
      </c>
      <c r="T1307" s="111">
        <v>10.6</v>
      </c>
      <c r="U1307" s="188">
        <v>2.21</v>
      </c>
      <c r="AP1307" s="194"/>
      <c r="AQ1307" s="188"/>
      <c r="AR1307" s="188"/>
      <c r="AS1307" s="143"/>
      <c r="AT1307" s="143"/>
      <c r="AU1307" s="143"/>
      <c r="AV1307" s="143"/>
      <c r="AW1307" s="188">
        <v>0.31</v>
      </c>
      <c r="AX1307" s="278">
        <v>3.22</v>
      </c>
      <c r="AY1307" s="194"/>
      <c r="AZ1307" s="143"/>
      <c r="BA1307" s="143"/>
      <c r="BB1307" s="143"/>
      <c r="BC1307" s="143"/>
      <c r="BD1307" s="143"/>
      <c r="BE1307" s="194"/>
      <c r="BF1307" s="143"/>
      <c r="BG1307" s="143"/>
      <c r="BH1307" s="143"/>
      <c r="BI1307" s="111"/>
      <c r="BJ1307" s="143"/>
      <c r="BK1307" s="143"/>
      <c r="BL1307" s="143"/>
      <c r="BM1307" s="143"/>
      <c r="BN1307" s="143"/>
      <c r="BO1307" s="143"/>
      <c r="BP1307" s="143"/>
      <c r="BQ1307" s="143"/>
      <c r="BR1307" s="143"/>
      <c r="BS1307" s="143"/>
      <c r="BT1307" s="143"/>
      <c r="BU1307" s="135">
        <f>VLOOKUP(D1307,EXPLORACION!$A$2:$P$529,15,FALSE)</f>
        <v>4959060.9594999999</v>
      </c>
      <c r="BV1307" s="135">
        <f>VLOOKUP(D1307,EXPLORACION!$A$2:$P$529,16,FALSE)</f>
        <v>2166738.1683999998</v>
      </c>
    </row>
    <row r="1308" spans="1:74">
      <c r="A1308" s="130" t="str">
        <f t="shared" si="315"/>
        <v>DEI32P4E5M12.5</v>
      </c>
      <c r="B1308" s="130" t="str">
        <f t="shared" si="308"/>
        <v>DEI32P4E8</v>
      </c>
      <c r="C1308" s="130" t="str">
        <f t="shared" si="316"/>
        <v>DEI32P4M12.5</v>
      </c>
      <c r="D1308" s="130" t="str">
        <f t="shared" si="317"/>
        <v>DEI32P4</v>
      </c>
      <c r="E1308" s="130" t="str">
        <f t="shared" si="318"/>
        <v>DEI32</v>
      </c>
      <c r="F1308" s="111" t="s">
        <v>584</v>
      </c>
      <c r="G1308" s="111">
        <v>32</v>
      </c>
      <c r="H1308" s="111">
        <v>4</v>
      </c>
      <c r="I1308" s="111" t="s">
        <v>8</v>
      </c>
      <c r="J1308" s="111">
        <v>5</v>
      </c>
      <c r="K1308" s="111">
        <v>9</v>
      </c>
      <c r="L1308" s="111" t="s">
        <v>221</v>
      </c>
      <c r="M1308" s="137">
        <v>12</v>
      </c>
      <c r="N1308" s="133">
        <v>13</v>
      </c>
      <c r="O1308" s="137">
        <f t="shared" si="313"/>
        <v>12.5</v>
      </c>
      <c r="Q1308" s="237">
        <v>37.08</v>
      </c>
      <c r="R1308" s="111"/>
      <c r="S1308" s="111"/>
      <c r="T1308" s="111"/>
      <c r="U1308" s="188">
        <v>1.95</v>
      </c>
      <c r="AP1308" s="194"/>
      <c r="AQ1308" s="188"/>
      <c r="AR1308" s="188"/>
      <c r="AS1308" s="143"/>
      <c r="AT1308" s="143"/>
      <c r="AU1308" s="143"/>
      <c r="AV1308" s="143"/>
      <c r="AW1308" s="188">
        <v>0.48</v>
      </c>
      <c r="AX1308" s="278">
        <v>0.24</v>
      </c>
      <c r="AY1308" s="194"/>
      <c r="AZ1308" s="143"/>
      <c r="BA1308" s="143"/>
      <c r="BB1308" s="143"/>
      <c r="BC1308" s="143"/>
      <c r="BD1308" s="143"/>
      <c r="BE1308" s="194"/>
      <c r="BF1308" s="143"/>
      <c r="BG1308" s="143"/>
      <c r="BH1308" s="143"/>
      <c r="BI1308" s="111"/>
      <c r="BJ1308" s="143"/>
      <c r="BK1308" s="143"/>
      <c r="BL1308" s="143"/>
      <c r="BM1308" s="143"/>
      <c r="BN1308" s="143"/>
      <c r="BO1308" s="143"/>
      <c r="BP1308" s="143"/>
      <c r="BQ1308" s="143"/>
      <c r="BR1308" s="143"/>
      <c r="BS1308" s="143"/>
      <c r="BT1308" s="143"/>
      <c r="BU1308" s="135">
        <f>VLOOKUP(D1308,EXPLORACION!$A$2:$P$529,15,FALSE)</f>
        <v>4959060.9594999999</v>
      </c>
      <c r="BV1308" s="135">
        <f>VLOOKUP(D1308,EXPLORACION!$A$2:$P$529,16,FALSE)</f>
        <v>2166738.1683999998</v>
      </c>
    </row>
    <row r="1309" spans="1:74">
      <c r="A1309" s="130" t="str">
        <f t="shared" si="315"/>
        <v>DEI32P4E5M14</v>
      </c>
      <c r="B1309" s="130" t="str">
        <f t="shared" si="308"/>
        <v>DEI32P4E12</v>
      </c>
      <c r="C1309" s="130" t="str">
        <f t="shared" si="316"/>
        <v>DEI32P4M14</v>
      </c>
      <c r="D1309" s="130" t="str">
        <f t="shared" si="317"/>
        <v>DEI32P4</v>
      </c>
      <c r="E1309" s="130" t="str">
        <f t="shared" si="318"/>
        <v>DEI32</v>
      </c>
      <c r="F1309" s="111" t="s">
        <v>584</v>
      </c>
      <c r="G1309" s="111">
        <v>32</v>
      </c>
      <c r="H1309" s="111">
        <v>4</v>
      </c>
      <c r="I1309" s="111" t="s">
        <v>8</v>
      </c>
      <c r="J1309" s="111">
        <v>5</v>
      </c>
      <c r="K1309" s="111">
        <v>10</v>
      </c>
      <c r="L1309" s="111" t="s">
        <v>221</v>
      </c>
      <c r="M1309" s="137">
        <v>13</v>
      </c>
      <c r="N1309" s="133">
        <v>15</v>
      </c>
      <c r="O1309" s="137">
        <f t="shared" si="313"/>
        <v>14</v>
      </c>
      <c r="Q1309" s="237">
        <v>28.45</v>
      </c>
      <c r="R1309" s="111">
        <v>52.03</v>
      </c>
      <c r="S1309" s="111">
        <v>26.21</v>
      </c>
      <c r="T1309" s="111">
        <v>25.81</v>
      </c>
      <c r="U1309" s="188">
        <v>1.93</v>
      </c>
      <c r="AP1309" s="194"/>
      <c r="AQ1309" s="143"/>
      <c r="AR1309" s="188"/>
      <c r="AS1309" s="143"/>
      <c r="AT1309" s="143"/>
      <c r="AU1309" s="143"/>
      <c r="AV1309" s="143"/>
      <c r="AW1309" s="188">
        <v>0.59</v>
      </c>
      <c r="AX1309" s="278">
        <v>5.12</v>
      </c>
      <c r="AY1309" s="194"/>
      <c r="AZ1309" s="143"/>
      <c r="BA1309" s="143"/>
      <c r="BB1309" s="143"/>
      <c r="BC1309" s="143"/>
      <c r="BD1309" s="143"/>
      <c r="BE1309" s="194"/>
      <c r="BF1309" s="143"/>
      <c r="BG1309" s="143"/>
      <c r="BH1309" s="143"/>
      <c r="BI1309" s="111"/>
      <c r="BJ1309" s="143"/>
      <c r="BK1309" s="143"/>
      <c r="BL1309" s="143"/>
      <c r="BM1309" s="143"/>
      <c r="BN1309" s="143"/>
      <c r="BO1309" s="143"/>
      <c r="BP1309" s="143"/>
      <c r="BQ1309" s="143"/>
      <c r="BR1309" s="143"/>
      <c r="BS1309" s="143"/>
      <c r="BT1309" s="143"/>
      <c r="BU1309" s="135">
        <f>VLOOKUP(D1309,EXPLORACION!$A$2:$P$529,15,FALSE)</f>
        <v>4959060.9594999999</v>
      </c>
      <c r="BV1309" s="135">
        <f>VLOOKUP(D1309,EXPLORACION!$A$2:$P$529,16,FALSE)</f>
        <v>2166738.1683999998</v>
      </c>
    </row>
    <row r="1310" spans="1:74" hidden="1">
      <c r="A1310" s="130" t="str">
        <f t="shared" ref="A1310:A1341" si="319">CONCATENATE(F1310,G1310,I1310,H1310,"E",J1310,"M",O1310)</f>
        <v>PYA33P1E1M0.5</v>
      </c>
      <c r="B1310" s="130" t="str">
        <f t="shared" ref="B1310:B1341" si="320">CONCATENATE(F1310,G1310,I1310,H1310,"E",M1309)</f>
        <v>PYA33P1E13</v>
      </c>
      <c r="C1310" s="130" t="str">
        <f t="shared" ref="C1310:C1341" si="321">CONCATENATE(F1310,G1310,I1310,H1310,"M",O1310)</f>
        <v>PYA33P1M0.5</v>
      </c>
      <c r="D1310" s="130" t="str">
        <f t="shared" ref="D1310:D1341" si="322">CONCATENATE(F1310,G1310,I1310,H1310)</f>
        <v>PYA33P1</v>
      </c>
      <c r="E1310" s="130" t="str">
        <f t="shared" ref="E1310:E1341" si="323">CONCATENATE(F1310,G1310)</f>
        <v>PYA33</v>
      </c>
      <c r="F1310" s="111" t="s">
        <v>1368</v>
      </c>
      <c r="G1310" s="111">
        <v>33</v>
      </c>
      <c r="H1310" s="111">
        <v>1</v>
      </c>
      <c r="I1310" s="111" t="s">
        <v>8</v>
      </c>
      <c r="J1310" s="111">
        <v>1</v>
      </c>
      <c r="K1310" s="111">
        <v>1</v>
      </c>
      <c r="L1310" s="143"/>
      <c r="M1310" s="137">
        <v>0</v>
      </c>
      <c r="N1310" s="133">
        <v>1</v>
      </c>
      <c r="O1310" s="137">
        <v>0.5</v>
      </c>
      <c r="Q1310" s="237">
        <v>20.88</v>
      </c>
      <c r="R1310" s="111"/>
      <c r="S1310" s="111"/>
      <c r="T1310" s="111"/>
      <c r="U1310" s="188"/>
      <c r="AP1310" s="188"/>
      <c r="AQ1310" s="188"/>
      <c r="AR1310" s="188"/>
      <c r="AS1310" s="143"/>
      <c r="AT1310" s="143"/>
      <c r="AU1310" s="143"/>
      <c r="AV1310" s="143"/>
      <c r="AW1310" s="188"/>
      <c r="AX1310" s="278"/>
      <c r="AY1310" s="194"/>
      <c r="AZ1310" s="143"/>
      <c r="BA1310" s="143"/>
      <c r="BB1310" s="143"/>
      <c r="BC1310" s="143"/>
      <c r="BD1310" s="143"/>
      <c r="BE1310" s="194"/>
      <c r="BF1310" s="143"/>
      <c r="BG1310" s="143"/>
      <c r="BH1310" s="143"/>
      <c r="BI1310" s="111"/>
      <c r="BJ1310" s="143"/>
      <c r="BK1310" s="143"/>
      <c r="BL1310" s="143"/>
      <c r="BM1310" s="143"/>
      <c r="BN1310" s="143"/>
      <c r="BO1310" s="143"/>
      <c r="BP1310" s="143"/>
      <c r="BQ1310" s="143"/>
      <c r="BR1310" s="143"/>
      <c r="BS1310" s="143"/>
      <c r="BT1310" s="143"/>
      <c r="BU1310" s="135">
        <f>VLOOKUP(D1310,EXPLORACION!$A$2:$P$529,15,FALSE)</f>
        <v>4961650.9181000004</v>
      </c>
      <c r="BV1310" s="135">
        <f>VLOOKUP(D1310,EXPLORACION!$A$2:$P$529,16,FALSE)</f>
        <v>2171454.5787999998</v>
      </c>
    </row>
    <row r="1311" spans="1:74" hidden="1">
      <c r="A1311" s="130" t="str">
        <f t="shared" si="319"/>
        <v>PYA33P1E2M0.55</v>
      </c>
      <c r="B1311" s="130" t="str">
        <f t="shared" si="320"/>
        <v>PYA33P1E0</v>
      </c>
      <c r="C1311" s="130" t="str">
        <f t="shared" si="321"/>
        <v>PYA33P1M0.55</v>
      </c>
      <c r="D1311" s="130" t="str">
        <f t="shared" si="322"/>
        <v>PYA33P1</v>
      </c>
      <c r="E1311" s="130" t="str">
        <f t="shared" si="323"/>
        <v>PYA33</v>
      </c>
      <c r="F1311" s="111" t="s">
        <v>1368</v>
      </c>
      <c r="G1311" s="111">
        <v>33</v>
      </c>
      <c r="H1311" s="111">
        <v>1</v>
      </c>
      <c r="I1311" s="111" t="s">
        <v>8</v>
      </c>
      <c r="J1311" s="111">
        <v>2</v>
      </c>
      <c r="K1311" s="111">
        <v>1</v>
      </c>
      <c r="M1311" s="137">
        <v>0.1</v>
      </c>
      <c r="N1311" s="133">
        <v>1</v>
      </c>
      <c r="O1311" s="137">
        <f>AVERAGE(M1311:N1311)</f>
        <v>0.55000000000000004</v>
      </c>
      <c r="P1311" s="141" t="s">
        <v>295</v>
      </c>
      <c r="Q1311" s="237">
        <v>20.62</v>
      </c>
      <c r="R1311" s="111">
        <v>25.75</v>
      </c>
      <c r="S1311" s="111">
        <v>19.02</v>
      </c>
      <c r="T1311" s="111">
        <v>6.73</v>
      </c>
      <c r="U1311" s="188"/>
      <c r="AO1311" s="143">
        <v>55.1</v>
      </c>
      <c r="AP1311" s="194"/>
      <c r="AQ1311" s="188"/>
      <c r="AR1311" s="188"/>
      <c r="AS1311" s="143"/>
      <c r="AT1311" s="143"/>
      <c r="AU1311" s="143"/>
      <c r="AV1311" s="143"/>
      <c r="AW1311" s="194"/>
      <c r="AX1311" s="278"/>
      <c r="AY1311" s="194"/>
      <c r="AZ1311" s="143"/>
      <c r="BA1311" s="143"/>
      <c r="BB1311" s="143"/>
      <c r="BC1311" s="143"/>
      <c r="BD1311" s="143"/>
      <c r="BE1311" s="194"/>
      <c r="BF1311" s="143"/>
      <c r="BG1311" s="143"/>
      <c r="BH1311" s="143"/>
      <c r="BI1311" s="111"/>
      <c r="BJ1311" s="143"/>
      <c r="BK1311" s="143"/>
      <c r="BL1311" s="143"/>
      <c r="BM1311" s="143"/>
      <c r="BN1311" s="143"/>
      <c r="BO1311" s="143"/>
      <c r="BP1311" s="143"/>
      <c r="BQ1311" s="143"/>
      <c r="BR1311" s="143"/>
      <c r="BS1311" s="143"/>
      <c r="BT1311" s="143"/>
      <c r="BU1311" s="135">
        <f>VLOOKUP(D1311,EXPLORACION!$A$2:$P$529,15,FALSE)</f>
        <v>4961650.9181000004</v>
      </c>
      <c r="BV1311" s="135">
        <f>VLOOKUP(D1311,EXPLORACION!$A$2:$P$529,16,FALSE)</f>
        <v>2171454.5787999998</v>
      </c>
    </row>
    <row r="1312" spans="1:74" hidden="1">
      <c r="A1312" s="130" t="str">
        <f t="shared" si="319"/>
        <v>PYA33P1E1M1</v>
      </c>
      <c r="B1312" s="130" t="str">
        <f t="shared" si="320"/>
        <v>PYA33P1E0.1</v>
      </c>
      <c r="C1312" s="130" t="str">
        <f t="shared" si="321"/>
        <v>PYA33P1M1</v>
      </c>
      <c r="D1312" s="130" t="str">
        <f t="shared" si="322"/>
        <v>PYA33P1</v>
      </c>
      <c r="E1312" s="130" t="str">
        <f t="shared" si="323"/>
        <v>PYA33</v>
      </c>
      <c r="F1312" s="111" t="s">
        <v>1368</v>
      </c>
      <c r="G1312" s="111">
        <v>33</v>
      </c>
      <c r="H1312" s="111">
        <v>1</v>
      </c>
      <c r="I1312" s="111" t="s">
        <v>8</v>
      </c>
      <c r="J1312" s="111">
        <v>1</v>
      </c>
      <c r="K1312" s="111">
        <f>K1311+1</f>
        <v>2</v>
      </c>
      <c r="L1312" s="143"/>
      <c r="M1312" s="137">
        <v>0.5</v>
      </c>
      <c r="N1312" s="133">
        <v>1.5</v>
      </c>
      <c r="O1312" s="137">
        <v>1</v>
      </c>
      <c r="Q1312" s="237">
        <v>20.329999999999998</v>
      </c>
      <c r="R1312" s="143"/>
      <c r="S1312" s="143"/>
      <c r="T1312" s="143"/>
      <c r="U1312" s="111"/>
      <c r="W1312" s="143"/>
      <c r="AP1312" s="194"/>
      <c r="AQ1312" s="188"/>
      <c r="AR1312" s="188"/>
      <c r="AS1312" s="143"/>
      <c r="AT1312" s="143"/>
      <c r="AU1312" s="143"/>
      <c r="AV1312" s="143"/>
      <c r="AW1312" s="188"/>
      <c r="AX1312" s="278"/>
      <c r="AY1312" s="194"/>
      <c r="AZ1312" s="143"/>
      <c r="BA1312" s="143"/>
      <c r="BB1312" s="143"/>
      <c r="BC1312" s="143"/>
      <c r="BD1312" s="143"/>
      <c r="BE1312" s="194"/>
      <c r="BF1312" s="143"/>
      <c r="BG1312" s="143"/>
      <c r="BH1312" s="143"/>
      <c r="BI1312" s="111"/>
      <c r="BJ1312" s="143"/>
      <c r="BK1312" s="143"/>
      <c r="BL1312" s="143"/>
      <c r="BM1312" s="143"/>
      <c r="BN1312" s="143"/>
      <c r="BO1312" s="143"/>
      <c r="BP1312" s="143"/>
      <c r="BQ1312" s="143"/>
      <c r="BR1312" s="143"/>
      <c r="BS1312" s="143"/>
      <c r="BT1312" s="143"/>
      <c r="BU1312" s="135">
        <f>VLOOKUP(D1312,EXPLORACION!$A$2:$P$529,15,FALSE)</f>
        <v>4961650.9181000004</v>
      </c>
      <c r="BV1312" s="135">
        <f>VLOOKUP(D1312,EXPLORACION!$A$2:$P$529,16,FALSE)</f>
        <v>2171454.5787999998</v>
      </c>
    </row>
    <row r="1313" spans="1:74" hidden="1">
      <c r="A1313" s="130" t="str">
        <f t="shared" si="319"/>
        <v>PYA33P1E2M1.5</v>
      </c>
      <c r="B1313" s="130" t="str">
        <f t="shared" si="320"/>
        <v>PYA33P1E0.5</v>
      </c>
      <c r="C1313" s="130" t="str">
        <f t="shared" si="321"/>
        <v>PYA33P1M1.5</v>
      </c>
      <c r="D1313" s="130" t="str">
        <f t="shared" si="322"/>
        <v>PYA33P1</v>
      </c>
      <c r="E1313" s="130" t="str">
        <f t="shared" si="323"/>
        <v>PYA33</v>
      </c>
      <c r="F1313" s="111" t="s">
        <v>1368</v>
      </c>
      <c r="G1313" s="111">
        <v>33</v>
      </c>
      <c r="H1313" s="111">
        <v>1</v>
      </c>
      <c r="I1313" s="111" t="s">
        <v>8</v>
      </c>
      <c r="J1313" s="111">
        <v>2</v>
      </c>
      <c r="K1313" s="111">
        <f>K1312+1</f>
        <v>3</v>
      </c>
      <c r="L1313" s="143"/>
      <c r="M1313" s="137">
        <v>1</v>
      </c>
      <c r="N1313" s="133">
        <v>2</v>
      </c>
      <c r="O1313" s="137">
        <v>1.5</v>
      </c>
      <c r="Q1313" s="237">
        <v>23.22</v>
      </c>
      <c r="R1313" s="111"/>
      <c r="S1313" s="111"/>
      <c r="T1313" s="111"/>
      <c r="U1313" s="188"/>
      <c r="AP1313" s="194"/>
      <c r="AQ1313" s="188"/>
      <c r="AR1313" s="188"/>
      <c r="AS1313" s="143"/>
      <c r="AT1313" s="143"/>
      <c r="AU1313" s="143"/>
      <c r="AV1313" s="143"/>
      <c r="AW1313" s="188"/>
      <c r="AX1313" s="278"/>
      <c r="AY1313" s="194"/>
      <c r="AZ1313" s="143"/>
      <c r="BA1313" s="143"/>
      <c r="BB1313" s="143"/>
      <c r="BC1313" s="143"/>
      <c r="BD1313" s="143"/>
      <c r="BE1313" s="194"/>
      <c r="BF1313" s="143"/>
      <c r="BG1313" s="143"/>
      <c r="BH1313" s="143"/>
      <c r="BI1313" s="111"/>
      <c r="BJ1313" s="143"/>
      <c r="BK1313" s="143"/>
      <c r="BL1313" s="143"/>
      <c r="BM1313" s="143"/>
      <c r="BN1313" s="143"/>
      <c r="BO1313" s="143"/>
      <c r="BP1313" s="143"/>
      <c r="BQ1313" s="143"/>
      <c r="BR1313" s="143"/>
      <c r="BS1313" s="143"/>
      <c r="BT1313" s="143"/>
      <c r="BU1313" s="135">
        <f>VLOOKUP(D1313,EXPLORACION!$A$2:$P$529,15,FALSE)</f>
        <v>4961650.9181000004</v>
      </c>
      <c r="BV1313" s="135">
        <f>VLOOKUP(D1313,EXPLORACION!$A$2:$P$529,16,FALSE)</f>
        <v>2171454.5787999998</v>
      </c>
    </row>
    <row r="1314" spans="1:74" hidden="1">
      <c r="A1314" s="130" t="str">
        <f t="shared" si="319"/>
        <v>PYA33P1E3M1.75</v>
      </c>
      <c r="B1314" s="130" t="str">
        <f t="shared" si="320"/>
        <v>PYA33P1E1</v>
      </c>
      <c r="C1314" s="130" t="str">
        <f t="shared" si="321"/>
        <v>PYA33P1M1.75</v>
      </c>
      <c r="D1314" s="130" t="str">
        <f t="shared" si="322"/>
        <v>PYA33P1</v>
      </c>
      <c r="E1314" s="130" t="str">
        <f t="shared" si="323"/>
        <v>PYA33</v>
      </c>
      <c r="F1314" s="111" t="s">
        <v>1368</v>
      </c>
      <c r="G1314" s="111">
        <v>33</v>
      </c>
      <c r="H1314" s="111">
        <v>1</v>
      </c>
      <c r="I1314" s="111" t="s">
        <v>8</v>
      </c>
      <c r="J1314" s="111">
        <v>3</v>
      </c>
      <c r="K1314" s="111">
        <v>2</v>
      </c>
      <c r="M1314" s="137">
        <v>1</v>
      </c>
      <c r="N1314" s="133">
        <v>2.5</v>
      </c>
      <c r="O1314" s="137">
        <f>AVERAGE(M1314:N1314)</f>
        <v>1.75</v>
      </c>
      <c r="P1314" s="141" t="s">
        <v>284</v>
      </c>
      <c r="Q1314" s="237">
        <v>21.77</v>
      </c>
      <c r="R1314" s="111">
        <v>32.369999999999997</v>
      </c>
      <c r="S1314" s="111">
        <v>20.74</v>
      </c>
      <c r="T1314" s="111">
        <v>11.63</v>
      </c>
      <c r="U1314" s="188">
        <v>1.71</v>
      </c>
      <c r="V1314" s="143">
        <v>1.37</v>
      </c>
      <c r="AO1314" s="143">
        <v>66.180000000000007</v>
      </c>
      <c r="AP1314" s="194"/>
      <c r="AQ1314" s="188"/>
      <c r="AR1314" s="188"/>
      <c r="AS1314" s="143"/>
      <c r="AT1314" s="143"/>
      <c r="AU1314" s="143"/>
      <c r="AV1314" s="143"/>
      <c r="AW1314" s="188">
        <v>2.19</v>
      </c>
      <c r="AX1314" s="278">
        <v>31.34</v>
      </c>
      <c r="AY1314" s="194"/>
      <c r="AZ1314" s="143"/>
      <c r="BA1314" s="143"/>
      <c r="BB1314" s="143"/>
      <c r="BC1314" s="143"/>
      <c r="BD1314" s="143"/>
      <c r="BE1314" s="194"/>
      <c r="BF1314" s="143"/>
      <c r="BG1314" s="143"/>
      <c r="BH1314" s="143"/>
      <c r="BI1314" s="111"/>
      <c r="BJ1314" s="143"/>
      <c r="BK1314" s="143"/>
      <c r="BL1314" s="143"/>
      <c r="BM1314" s="143"/>
      <c r="BN1314" s="143"/>
      <c r="BO1314" s="143"/>
      <c r="BP1314" s="143"/>
      <c r="BQ1314" s="143"/>
      <c r="BR1314" s="143"/>
      <c r="BS1314" s="143"/>
      <c r="BT1314" s="143"/>
      <c r="BU1314" s="135">
        <f>VLOOKUP(D1314,EXPLORACION!$A$2:$P$529,15,FALSE)</f>
        <v>4961650.9181000004</v>
      </c>
      <c r="BV1314" s="135">
        <f>VLOOKUP(D1314,EXPLORACION!$A$2:$P$529,16,FALSE)</f>
        <v>2171454.5787999998</v>
      </c>
    </row>
    <row r="1315" spans="1:74" hidden="1">
      <c r="A1315" s="130" t="str">
        <f t="shared" si="319"/>
        <v>PYA33P1E2M2</v>
      </c>
      <c r="B1315" s="130" t="str">
        <f t="shared" si="320"/>
        <v>PYA33P1E1</v>
      </c>
      <c r="C1315" s="130" t="str">
        <f t="shared" si="321"/>
        <v>PYA33P1M2</v>
      </c>
      <c r="D1315" s="130" t="str">
        <f t="shared" si="322"/>
        <v>PYA33P1</v>
      </c>
      <c r="E1315" s="130" t="str">
        <f t="shared" si="323"/>
        <v>PYA33</v>
      </c>
      <c r="F1315" s="111" t="s">
        <v>1368</v>
      </c>
      <c r="G1315" s="111">
        <v>33</v>
      </c>
      <c r="H1315" s="111">
        <v>1</v>
      </c>
      <c r="I1315" s="111" t="s">
        <v>8</v>
      </c>
      <c r="J1315" s="111">
        <v>2</v>
      </c>
      <c r="K1315" s="111">
        <f>K1314+1</f>
        <v>3</v>
      </c>
      <c r="L1315" s="143"/>
      <c r="M1315" s="137">
        <v>1.5</v>
      </c>
      <c r="N1315" s="133">
        <v>2.5</v>
      </c>
      <c r="O1315" s="137">
        <v>2</v>
      </c>
      <c r="Q1315" s="237">
        <v>23.27</v>
      </c>
      <c r="R1315" s="111"/>
      <c r="S1315" s="111"/>
      <c r="T1315" s="111"/>
      <c r="U1315" s="188"/>
      <c r="AP1315" s="194"/>
      <c r="AQ1315" s="188"/>
      <c r="AR1315" s="188"/>
      <c r="AS1315" s="143"/>
      <c r="AT1315" s="143"/>
      <c r="AU1315" s="143"/>
      <c r="AV1315" s="143"/>
      <c r="AW1315" s="188"/>
      <c r="AX1315" s="278"/>
      <c r="AY1315" s="194"/>
      <c r="AZ1315" s="143"/>
      <c r="BA1315" s="143"/>
      <c r="BB1315" s="143"/>
      <c r="BC1315" s="143"/>
      <c r="BD1315" s="143"/>
      <c r="BE1315" s="194"/>
      <c r="BF1315" s="143"/>
      <c r="BG1315" s="143"/>
      <c r="BH1315" s="143"/>
      <c r="BI1315" s="111"/>
      <c r="BJ1315" s="143"/>
      <c r="BK1315" s="143"/>
      <c r="BL1315" s="143"/>
      <c r="BM1315" s="143"/>
      <c r="BN1315" s="143"/>
      <c r="BO1315" s="143"/>
      <c r="BP1315" s="143"/>
      <c r="BQ1315" s="143"/>
      <c r="BR1315" s="143"/>
      <c r="BS1315" s="143"/>
      <c r="BT1315" s="143"/>
      <c r="BU1315" s="135">
        <f>VLOOKUP(D1315,EXPLORACION!$A$2:$P$529,15,FALSE)</f>
        <v>4961650.9181000004</v>
      </c>
      <c r="BV1315" s="135">
        <f>VLOOKUP(D1315,EXPLORACION!$A$2:$P$529,16,FALSE)</f>
        <v>2171454.5787999998</v>
      </c>
    </row>
    <row r="1316" spans="1:74" hidden="1">
      <c r="A1316" s="130" t="str">
        <f t="shared" si="319"/>
        <v>PYA33P1E3M2.5</v>
      </c>
      <c r="B1316" s="130" t="str">
        <f t="shared" si="320"/>
        <v>PYA33P1E1.5</v>
      </c>
      <c r="C1316" s="130" t="str">
        <f t="shared" si="321"/>
        <v>PYA33P1M2.5</v>
      </c>
      <c r="D1316" s="130" t="str">
        <f t="shared" si="322"/>
        <v>PYA33P1</v>
      </c>
      <c r="E1316" s="130" t="str">
        <f t="shared" si="323"/>
        <v>PYA33</v>
      </c>
      <c r="F1316" s="111" t="s">
        <v>1368</v>
      </c>
      <c r="G1316" s="111">
        <v>33</v>
      </c>
      <c r="H1316" s="111">
        <v>1</v>
      </c>
      <c r="I1316" s="111" t="s">
        <v>8</v>
      </c>
      <c r="J1316" s="111">
        <v>3</v>
      </c>
      <c r="K1316" s="111">
        <f>K1315+1</f>
        <v>4</v>
      </c>
      <c r="L1316" s="143"/>
      <c r="M1316" s="137">
        <v>2</v>
      </c>
      <c r="N1316" s="133">
        <v>3</v>
      </c>
      <c r="O1316" s="137">
        <v>2.5</v>
      </c>
      <c r="Q1316" s="237">
        <v>18.809999999999999</v>
      </c>
      <c r="R1316" s="111"/>
      <c r="S1316" s="111"/>
      <c r="T1316" s="111"/>
      <c r="U1316" s="188"/>
      <c r="AP1316" s="194"/>
      <c r="AQ1316" s="188"/>
      <c r="AR1316" s="188"/>
      <c r="AS1316" s="143"/>
      <c r="AT1316" s="143"/>
      <c r="AU1316" s="143"/>
      <c r="AV1316" s="143"/>
      <c r="AW1316" s="188"/>
      <c r="AX1316" s="278"/>
      <c r="AY1316" s="194"/>
      <c r="AZ1316" s="143"/>
      <c r="BA1316" s="143"/>
      <c r="BB1316" s="143"/>
      <c r="BC1316" s="143"/>
      <c r="BD1316" s="143"/>
      <c r="BE1316" s="194"/>
      <c r="BF1316" s="143"/>
      <c r="BG1316" s="143"/>
      <c r="BH1316" s="143"/>
      <c r="BI1316" s="111"/>
      <c r="BJ1316" s="143"/>
      <c r="BK1316" s="143"/>
      <c r="BL1316" s="143"/>
      <c r="BM1316" s="143"/>
      <c r="BN1316" s="143"/>
      <c r="BO1316" s="143"/>
      <c r="BP1316" s="143"/>
      <c r="BQ1316" s="143"/>
      <c r="BR1316" s="143"/>
      <c r="BS1316" s="143"/>
      <c r="BT1316" s="143"/>
      <c r="BU1316" s="135">
        <f>VLOOKUP(D1316,EXPLORACION!$A$2:$P$529,15,FALSE)</f>
        <v>4961650.9181000004</v>
      </c>
      <c r="BV1316" s="135">
        <f>VLOOKUP(D1316,EXPLORACION!$A$2:$P$529,16,FALSE)</f>
        <v>2171454.5787999998</v>
      </c>
    </row>
    <row r="1317" spans="1:74" hidden="1">
      <c r="A1317" s="130" t="str">
        <f t="shared" si="319"/>
        <v>PYA33P1E3M3</v>
      </c>
      <c r="B1317" s="130" t="str">
        <f t="shared" si="320"/>
        <v>PYA33P1E2</v>
      </c>
      <c r="C1317" s="130" t="str">
        <f t="shared" si="321"/>
        <v>PYA33P1M3</v>
      </c>
      <c r="D1317" s="130" t="str">
        <f t="shared" si="322"/>
        <v>PYA33P1</v>
      </c>
      <c r="E1317" s="130" t="str">
        <f t="shared" si="323"/>
        <v>PYA33</v>
      </c>
      <c r="F1317" s="111" t="s">
        <v>1368</v>
      </c>
      <c r="G1317" s="111">
        <v>33</v>
      </c>
      <c r="H1317" s="111">
        <v>1</v>
      </c>
      <c r="I1317" s="111" t="s">
        <v>8</v>
      </c>
      <c r="J1317" s="111">
        <v>3</v>
      </c>
      <c r="K1317" s="111">
        <f>K1316+1</f>
        <v>5</v>
      </c>
      <c r="L1317" s="143"/>
      <c r="M1317" s="137">
        <v>2.5</v>
      </c>
      <c r="N1317" s="133">
        <v>3.5</v>
      </c>
      <c r="O1317" s="137">
        <v>3</v>
      </c>
      <c r="Q1317" s="237">
        <v>18.829999999999998</v>
      </c>
      <c r="R1317" s="111"/>
      <c r="S1317" s="111"/>
      <c r="T1317" s="111"/>
      <c r="U1317" s="188"/>
      <c r="AP1317" s="194"/>
      <c r="AQ1317" s="188"/>
      <c r="AR1317" s="188"/>
      <c r="AS1317" s="143"/>
      <c r="AT1317" s="143"/>
      <c r="AU1317" s="143"/>
      <c r="AV1317" s="143"/>
      <c r="AW1317" s="188"/>
      <c r="AX1317" s="278"/>
      <c r="AY1317" s="194"/>
      <c r="AZ1317" s="143"/>
      <c r="BA1317" s="143"/>
      <c r="BB1317" s="143"/>
      <c r="BC1317" s="143"/>
      <c r="BD1317" s="143"/>
      <c r="BE1317" s="194"/>
      <c r="BF1317" s="143"/>
      <c r="BG1317" s="143"/>
      <c r="BH1317" s="143"/>
      <c r="BI1317" s="111"/>
      <c r="BJ1317" s="143"/>
      <c r="BK1317" s="143"/>
      <c r="BL1317" s="143"/>
      <c r="BM1317" s="143"/>
      <c r="BN1317" s="143"/>
      <c r="BO1317" s="143"/>
      <c r="BP1317" s="143"/>
      <c r="BQ1317" s="143"/>
      <c r="BR1317" s="143"/>
      <c r="BS1317" s="143"/>
      <c r="BT1317" s="143"/>
      <c r="BU1317" s="135">
        <f>VLOOKUP(D1317,EXPLORACION!$A$2:$P$529,15,FALSE)</f>
        <v>4961650.9181000004</v>
      </c>
      <c r="BV1317" s="135">
        <f>VLOOKUP(D1317,EXPLORACION!$A$2:$P$529,16,FALSE)</f>
        <v>2171454.5787999998</v>
      </c>
    </row>
    <row r="1318" spans="1:74" hidden="1">
      <c r="A1318" s="130" t="str">
        <f t="shared" si="319"/>
        <v>PYA33P1E3M3.5</v>
      </c>
      <c r="B1318" s="130" t="str">
        <f t="shared" si="320"/>
        <v>PYA33P1E2.5</v>
      </c>
      <c r="C1318" s="130" t="str">
        <f t="shared" si="321"/>
        <v>PYA33P1M3.5</v>
      </c>
      <c r="D1318" s="130" t="str">
        <f t="shared" si="322"/>
        <v>PYA33P1</v>
      </c>
      <c r="E1318" s="130" t="str">
        <f t="shared" si="323"/>
        <v>PYA33</v>
      </c>
      <c r="F1318" s="111" t="s">
        <v>1368</v>
      </c>
      <c r="G1318" s="111">
        <v>33</v>
      </c>
      <c r="H1318" s="111">
        <v>1</v>
      </c>
      <c r="I1318" s="111" t="s">
        <v>8</v>
      </c>
      <c r="J1318" s="111">
        <v>3</v>
      </c>
      <c r="K1318" s="111">
        <f>K1317+1</f>
        <v>6</v>
      </c>
      <c r="L1318" s="143"/>
      <c r="M1318" s="137">
        <v>3</v>
      </c>
      <c r="N1318" s="133">
        <v>4</v>
      </c>
      <c r="O1318" s="137">
        <v>3.5</v>
      </c>
      <c r="Q1318" s="237">
        <v>19.29</v>
      </c>
      <c r="R1318" s="111"/>
      <c r="S1318" s="111"/>
      <c r="T1318" s="111"/>
      <c r="U1318" s="188"/>
      <c r="AP1318" s="194"/>
      <c r="AQ1318" s="188"/>
      <c r="AR1318" s="188"/>
      <c r="AS1318" s="143"/>
      <c r="AT1318" s="143"/>
      <c r="AU1318" s="143"/>
      <c r="AV1318" s="143"/>
      <c r="AW1318" s="188"/>
      <c r="AX1318" s="278"/>
      <c r="AY1318" s="194"/>
      <c r="AZ1318" s="143"/>
      <c r="BA1318" s="143"/>
      <c r="BB1318" s="143"/>
      <c r="BC1318" s="143"/>
      <c r="BD1318" s="143"/>
      <c r="BE1318" s="194"/>
      <c r="BF1318" s="143"/>
      <c r="BG1318" s="143"/>
      <c r="BH1318" s="143"/>
      <c r="BI1318" s="111"/>
      <c r="BJ1318" s="143"/>
      <c r="BK1318" s="143"/>
      <c r="BL1318" s="143"/>
      <c r="BM1318" s="143"/>
      <c r="BN1318" s="143"/>
      <c r="BO1318" s="143"/>
      <c r="BP1318" s="143"/>
      <c r="BQ1318" s="143"/>
      <c r="BR1318" s="143"/>
      <c r="BS1318" s="143"/>
      <c r="BT1318" s="143"/>
      <c r="BU1318" s="135">
        <f>VLOOKUP(D1318,EXPLORACION!$A$2:$P$529,15,FALSE)</f>
        <v>4961650.9181000004</v>
      </c>
      <c r="BV1318" s="135">
        <f>VLOOKUP(D1318,EXPLORACION!$A$2:$P$529,16,FALSE)</f>
        <v>2171454.5787999998</v>
      </c>
    </row>
    <row r="1319" spans="1:74" hidden="1">
      <c r="A1319" s="130" t="str">
        <f t="shared" si="319"/>
        <v>PYA33P1E4M3.75</v>
      </c>
      <c r="B1319" s="130" t="str">
        <f t="shared" si="320"/>
        <v>PYA33P1E3</v>
      </c>
      <c r="C1319" s="130" t="str">
        <f t="shared" si="321"/>
        <v>PYA33P1M3.75</v>
      </c>
      <c r="D1319" s="130" t="str">
        <f t="shared" si="322"/>
        <v>PYA33P1</v>
      </c>
      <c r="E1319" s="130" t="str">
        <f t="shared" si="323"/>
        <v>PYA33</v>
      </c>
      <c r="F1319" s="111" t="s">
        <v>1368</v>
      </c>
      <c r="G1319" s="111">
        <v>33</v>
      </c>
      <c r="H1319" s="111">
        <v>1</v>
      </c>
      <c r="I1319" s="111" t="s">
        <v>8</v>
      </c>
      <c r="J1319" s="111">
        <v>4</v>
      </c>
      <c r="K1319" s="111">
        <v>3</v>
      </c>
      <c r="M1319" s="137">
        <v>2.5</v>
      </c>
      <c r="N1319" s="133">
        <v>5</v>
      </c>
      <c r="O1319" s="137">
        <f>AVERAGE(M1319:N1319)</f>
        <v>3.75</v>
      </c>
      <c r="P1319" s="141" t="s">
        <v>285</v>
      </c>
      <c r="Q1319" s="237">
        <v>19.5</v>
      </c>
      <c r="R1319" s="111">
        <v>37.619999999999997</v>
      </c>
      <c r="S1319" s="111">
        <v>25.3</v>
      </c>
      <c r="T1319" s="111">
        <v>12.32</v>
      </c>
      <c r="U1319" s="188">
        <v>1.84</v>
      </c>
      <c r="V1319" s="143">
        <v>1.52</v>
      </c>
      <c r="AO1319" s="143">
        <v>51.4</v>
      </c>
      <c r="AP1319" s="194"/>
      <c r="AQ1319" s="188"/>
      <c r="AR1319" s="188"/>
      <c r="AS1319" s="143"/>
      <c r="AT1319" s="143"/>
      <c r="AU1319" s="143"/>
      <c r="AV1319" s="143"/>
      <c r="AW1319" s="188">
        <v>2.63</v>
      </c>
      <c r="AX1319" s="278">
        <v>106.95</v>
      </c>
      <c r="AY1319" s="194"/>
      <c r="AZ1319" s="143"/>
      <c r="BA1319" s="143"/>
      <c r="BB1319" s="143"/>
      <c r="BC1319" s="143"/>
      <c r="BD1319" s="143"/>
      <c r="BE1319" s="194"/>
      <c r="BF1319" s="143"/>
      <c r="BG1319" s="143"/>
      <c r="BH1319" s="143"/>
      <c r="BI1319" s="111"/>
      <c r="BJ1319" s="143"/>
      <c r="BK1319" s="143"/>
      <c r="BL1319" s="143"/>
      <c r="BM1319" s="143"/>
      <c r="BN1319" s="143"/>
      <c r="BO1319" s="143"/>
      <c r="BP1319" s="143"/>
      <c r="BQ1319" s="143"/>
      <c r="BR1319" s="143"/>
      <c r="BS1319" s="143"/>
      <c r="BT1319" s="143"/>
      <c r="BU1319" s="135">
        <f>VLOOKUP(D1319,EXPLORACION!$A$2:$P$529,15,FALSE)</f>
        <v>4961650.9181000004</v>
      </c>
      <c r="BV1319" s="135">
        <f>VLOOKUP(D1319,EXPLORACION!$A$2:$P$529,16,FALSE)</f>
        <v>2171454.5787999998</v>
      </c>
    </row>
    <row r="1320" spans="1:74" hidden="1">
      <c r="A1320" s="130" t="str">
        <f t="shared" si="319"/>
        <v>PYA33P1E3M4</v>
      </c>
      <c r="B1320" s="130" t="str">
        <f t="shared" si="320"/>
        <v>PYA33P1E2.5</v>
      </c>
      <c r="C1320" s="130" t="str">
        <f t="shared" si="321"/>
        <v>PYA33P1M4</v>
      </c>
      <c r="D1320" s="130" t="str">
        <f t="shared" si="322"/>
        <v>PYA33P1</v>
      </c>
      <c r="E1320" s="130" t="str">
        <f t="shared" si="323"/>
        <v>PYA33</v>
      </c>
      <c r="F1320" s="111" t="s">
        <v>1368</v>
      </c>
      <c r="G1320" s="111">
        <v>33</v>
      </c>
      <c r="H1320" s="111">
        <v>1</v>
      </c>
      <c r="I1320" s="111" t="s">
        <v>8</v>
      </c>
      <c r="J1320" s="111">
        <v>3</v>
      </c>
      <c r="K1320" s="111">
        <f t="shared" ref="K1320:K1325" si="324">K1319+1</f>
        <v>4</v>
      </c>
      <c r="L1320" s="143"/>
      <c r="M1320" s="137">
        <v>3.5</v>
      </c>
      <c r="N1320" s="133">
        <v>4.5</v>
      </c>
      <c r="O1320" s="137">
        <v>4</v>
      </c>
      <c r="Q1320" s="237">
        <v>19.68</v>
      </c>
      <c r="R1320" s="111"/>
      <c r="S1320" s="111"/>
      <c r="T1320" s="111"/>
      <c r="U1320" s="188"/>
      <c r="AP1320" s="194"/>
      <c r="AQ1320" s="188"/>
      <c r="AR1320" s="188"/>
      <c r="AS1320" s="143"/>
      <c r="AT1320" s="143"/>
      <c r="AU1320" s="143"/>
      <c r="AV1320" s="143"/>
      <c r="AW1320" s="188"/>
      <c r="AX1320" s="278"/>
      <c r="AY1320" s="194"/>
      <c r="AZ1320" s="143"/>
      <c r="BA1320" s="143"/>
      <c r="BB1320" s="143"/>
      <c r="BC1320" s="143"/>
      <c r="BD1320" s="143"/>
      <c r="BE1320" s="194"/>
      <c r="BF1320" s="143"/>
      <c r="BG1320" s="143"/>
      <c r="BH1320" s="143"/>
      <c r="BI1320" s="111"/>
      <c r="BJ1320" s="143"/>
      <c r="BK1320" s="143"/>
      <c r="BL1320" s="143"/>
      <c r="BM1320" s="143"/>
      <c r="BN1320" s="143"/>
      <c r="BO1320" s="143"/>
      <c r="BP1320" s="143"/>
      <c r="BQ1320" s="143"/>
      <c r="BR1320" s="143"/>
      <c r="BS1320" s="143"/>
      <c r="BT1320" s="143"/>
      <c r="BU1320" s="135">
        <f>VLOOKUP(D1320,EXPLORACION!$A$2:$P$529,15,FALSE)</f>
        <v>4961650.9181000004</v>
      </c>
      <c r="BV1320" s="135">
        <f>VLOOKUP(D1320,EXPLORACION!$A$2:$P$529,16,FALSE)</f>
        <v>2171454.5787999998</v>
      </c>
    </row>
    <row r="1321" spans="1:74" hidden="1">
      <c r="A1321" s="130" t="str">
        <f t="shared" si="319"/>
        <v>PYA33P1E3M4.5</v>
      </c>
      <c r="B1321" s="130" t="str">
        <f t="shared" si="320"/>
        <v>PYA33P1E3.5</v>
      </c>
      <c r="C1321" s="130" t="str">
        <f t="shared" si="321"/>
        <v>PYA33P1M4.5</v>
      </c>
      <c r="D1321" s="130" t="str">
        <f t="shared" si="322"/>
        <v>PYA33P1</v>
      </c>
      <c r="E1321" s="130" t="str">
        <f t="shared" si="323"/>
        <v>PYA33</v>
      </c>
      <c r="F1321" s="111" t="s">
        <v>1368</v>
      </c>
      <c r="G1321" s="111">
        <v>33</v>
      </c>
      <c r="H1321" s="111">
        <v>1</v>
      </c>
      <c r="I1321" s="111" t="s">
        <v>8</v>
      </c>
      <c r="J1321" s="111">
        <v>3</v>
      </c>
      <c r="K1321" s="111">
        <f t="shared" si="324"/>
        <v>5</v>
      </c>
      <c r="L1321" s="143"/>
      <c r="M1321" s="137">
        <v>4</v>
      </c>
      <c r="N1321" s="133">
        <v>5</v>
      </c>
      <c r="O1321" s="137">
        <v>4.5</v>
      </c>
      <c r="Q1321" s="237">
        <v>19.77</v>
      </c>
      <c r="R1321" s="111"/>
      <c r="S1321" s="111"/>
      <c r="T1321" s="111"/>
      <c r="U1321" s="188"/>
      <c r="AP1321" s="194"/>
      <c r="AQ1321" s="188"/>
      <c r="AR1321" s="188"/>
      <c r="AS1321" s="143"/>
      <c r="AT1321" s="143"/>
      <c r="AU1321" s="143"/>
      <c r="AV1321" s="143"/>
      <c r="AW1321" s="188"/>
      <c r="AX1321" s="278"/>
      <c r="AY1321" s="194"/>
      <c r="AZ1321" s="143"/>
      <c r="BA1321" s="143"/>
      <c r="BB1321" s="143"/>
      <c r="BC1321" s="143"/>
      <c r="BD1321" s="143"/>
      <c r="BE1321" s="194"/>
      <c r="BF1321" s="143"/>
      <c r="BG1321" s="143"/>
      <c r="BH1321" s="143"/>
      <c r="BI1321" s="111"/>
      <c r="BJ1321" s="143"/>
      <c r="BK1321" s="143"/>
      <c r="BL1321" s="143"/>
      <c r="BM1321" s="143"/>
      <c r="BN1321" s="143"/>
      <c r="BO1321" s="143"/>
      <c r="BP1321" s="143"/>
      <c r="BQ1321" s="143"/>
      <c r="BR1321" s="143"/>
      <c r="BS1321" s="143"/>
      <c r="BT1321" s="143"/>
      <c r="BU1321" s="135">
        <f>VLOOKUP(D1321,EXPLORACION!$A$2:$P$529,15,FALSE)</f>
        <v>4961650.9181000004</v>
      </c>
      <c r="BV1321" s="135">
        <f>VLOOKUP(D1321,EXPLORACION!$A$2:$P$529,16,FALSE)</f>
        <v>2171454.5787999998</v>
      </c>
    </row>
    <row r="1322" spans="1:74" hidden="1">
      <c r="A1322" s="130" t="str">
        <f t="shared" si="319"/>
        <v>PYA33P1E4M5</v>
      </c>
      <c r="B1322" s="130" t="str">
        <f t="shared" si="320"/>
        <v>PYA33P1E4</v>
      </c>
      <c r="C1322" s="130" t="str">
        <f t="shared" si="321"/>
        <v>PYA33P1M5</v>
      </c>
      <c r="D1322" s="130" t="str">
        <f t="shared" si="322"/>
        <v>PYA33P1</v>
      </c>
      <c r="E1322" s="130" t="str">
        <f t="shared" si="323"/>
        <v>PYA33</v>
      </c>
      <c r="F1322" s="111" t="s">
        <v>1368</v>
      </c>
      <c r="G1322" s="111">
        <v>33</v>
      </c>
      <c r="H1322" s="111">
        <v>1</v>
      </c>
      <c r="I1322" s="111" t="s">
        <v>8</v>
      </c>
      <c r="J1322" s="111">
        <v>4</v>
      </c>
      <c r="K1322" s="111">
        <f t="shared" si="324"/>
        <v>6</v>
      </c>
      <c r="L1322" s="143"/>
      <c r="M1322" s="137">
        <v>4.5</v>
      </c>
      <c r="N1322" s="133">
        <v>5.5</v>
      </c>
      <c r="O1322" s="137">
        <v>5</v>
      </c>
      <c r="Q1322" s="237">
        <v>19.93</v>
      </c>
      <c r="R1322" s="111"/>
      <c r="S1322" s="111"/>
      <c r="T1322" s="111"/>
      <c r="U1322" s="188"/>
      <c r="AP1322" s="194"/>
      <c r="AQ1322" s="188"/>
      <c r="AR1322" s="188"/>
      <c r="AS1322" s="143"/>
      <c r="AT1322" s="143"/>
      <c r="AU1322" s="143"/>
      <c r="AV1322" s="143"/>
      <c r="AW1322" s="188"/>
      <c r="AX1322" s="278"/>
      <c r="AY1322" s="194"/>
      <c r="AZ1322" s="143"/>
      <c r="BA1322" s="143"/>
      <c r="BB1322" s="143"/>
      <c r="BC1322" s="143"/>
      <c r="BD1322" s="143"/>
      <c r="BE1322" s="194"/>
      <c r="BF1322" s="143"/>
      <c r="BG1322" s="143"/>
      <c r="BH1322" s="143"/>
      <c r="BI1322" s="111"/>
      <c r="BJ1322" s="143"/>
      <c r="BK1322" s="143"/>
      <c r="BL1322" s="143"/>
      <c r="BM1322" s="143"/>
      <c r="BN1322" s="143"/>
      <c r="BO1322" s="143"/>
      <c r="BP1322" s="143"/>
      <c r="BQ1322" s="143"/>
      <c r="BR1322" s="143"/>
      <c r="BS1322" s="143"/>
      <c r="BT1322" s="143"/>
      <c r="BU1322" s="135">
        <f>VLOOKUP(D1322,EXPLORACION!$A$2:$P$529,15,FALSE)</f>
        <v>4961650.9181000004</v>
      </c>
      <c r="BV1322" s="135">
        <f>VLOOKUP(D1322,EXPLORACION!$A$2:$P$529,16,FALSE)</f>
        <v>2171454.5787999998</v>
      </c>
    </row>
    <row r="1323" spans="1:74" hidden="1">
      <c r="A1323" s="130" t="str">
        <f t="shared" si="319"/>
        <v>PYA33P1E4M5.5</v>
      </c>
      <c r="B1323" s="130" t="str">
        <f t="shared" si="320"/>
        <v>PYA33P1E4.5</v>
      </c>
      <c r="C1323" s="130" t="str">
        <f t="shared" si="321"/>
        <v>PYA33P1M5.5</v>
      </c>
      <c r="D1323" s="130" t="str">
        <f t="shared" si="322"/>
        <v>PYA33P1</v>
      </c>
      <c r="E1323" s="130" t="str">
        <f t="shared" si="323"/>
        <v>PYA33</v>
      </c>
      <c r="F1323" s="111" t="s">
        <v>1368</v>
      </c>
      <c r="G1323" s="111">
        <v>33</v>
      </c>
      <c r="H1323" s="111">
        <v>1</v>
      </c>
      <c r="I1323" s="111" t="s">
        <v>8</v>
      </c>
      <c r="J1323" s="111">
        <v>4</v>
      </c>
      <c r="K1323" s="111">
        <f t="shared" si="324"/>
        <v>7</v>
      </c>
      <c r="L1323" s="143"/>
      <c r="M1323" s="137">
        <v>5</v>
      </c>
      <c r="N1323" s="133">
        <v>6</v>
      </c>
      <c r="O1323" s="137">
        <v>5.5</v>
      </c>
      <c r="Q1323" s="237">
        <v>20.02</v>
      </c>
      <c r="R1323" s="111"/>
      <c r="S1323" s="111"/>
      <c r="T1323" s="111"/>
      <c r="U1323" s="188"/>
      <c r="AP1323" s="194"/>
      <c r="AQ1323" s="188"/>
      <c r="AR1323" s="188"/>
      <c r="AS1323" s="143"/>
      <c r="AT1323" s="143"/>
      <c r="AU1323" s="143"/>
      <c r="AV1323" s="143"/>
      <c r="AW1323" s="188"/>
      <c r="AX1323" s="278"/>
      <c r="AY1323" s="194"/>
      <c r="AZ1323" s="143"/>
      <c r="BA1323" s="143"/>
      <c r="BB1323" s="143"/>
      <c r="BC1323" s="143"/>
      <c r="BD1323" s="143"/>
      <c r="BE1323" s="194"/>
      <c r="BF1323" s="143"/>
      <c r="BG1323" s="143"/>
      <c r="BH1323" s="143"/>
      <c r="BI1323" s="111"/>
      <c r="BJ1323" s="143"/>
      <c r="BK1323" s="143"/>
      <c r="BL1323" s="143"/>
      <c r="BM1323" s="143"/>
      <c r="BN1323" s="143"/>
      <c r="BO1323" s="143"/>
      <c r="BP1323" s="143"/>
      <c r="BQ1323" s="143"/>
      <c r="BR1323" s="143"/>
      <c r="BS1323" s="143"/>
      <c r="BT1323" s="143"/>
      <c r="BU1323" s="135">
        <f>VLOOKUP(D1323,EXPLORACION!$A$2:$P$529,15,FALSE)</f>
        <v>4961650.9181000004</v>
      </c>
      <c r="BV1323" s="135">
        <f>VLOOKUP(D1323,EXPLORACION!$A$2:$P$529,16,FALSE)</f>
        <v>2171454.5787999998</v>
      </c>
    </row>
    <row r="1324" spans="1:74" hidden="1">
      <c r="A1324" s="130" t="str">
        <f t="shared" si="319"/>
        <v>PYA33P1E4M6</v>
      </c>
      <c r="B1324" s="130" t="str">
        <f t="shared" si="320"/>
        <v>PYA33P1E5</v>
      </c>
      <c r="C1324" s="130" t="str">
        <f t="shared" si="321"/>
        <v>PYA33P1M6</v>
      </c>
      <c r="D1324" s="130" t="str">
        <f t="shared" si="322"/>
        <v>PYA33P1</v>
      </c>
      <c r="E1324" s="130" t="str">
        <f t="shared" si="323"/>
        <v>PYA33</v>
      </c>
      <c r="F1324" s="111" t="s">
        <v>1368</v>
      </c>
      <c r="G1324" s="111">
        <v>33</v>
      </c>
      <c r="H1324" s="111">
        <v>1</v>
      </c>
      <c r="I1324" s="111" t="s">
        <v>8</v>
      </c>
      <c r="J1324" s="111">
        <v>4</v>
      </c>
      <c r="K1324" s="111">
        <f t="shared" si="324"/>
        <v>8</v>
      </c>
      <c r="L1324" s="143"/>
      <c r="M1324" s="137">
        <v>5.5</v>
      </c>
      <c r="N1324" s="133">
        <v>6.5</v>
      </c>
      <c r="O1324" s="137">
        <v>6</v>
      </c>
      <c r="Q1324" s="237">
        <v>20.84</v>
      </c>
      <c r="R1324" s="111"/>
      <c r="S1324" s="111"/>
      <c r="T1324" s="111"/>
      <c r="U1324" s="188"/>
      <c r="AP1324" s="194"/>
      <c r="AQ1324" s="188"/>
      <c r="AR1324" s="188"/>
      <c r="AS1324" s="143"/>
      <c r="AT1324" s="143"/>
      <c r="AU1324" s="143"/>
      <c r="AV1324" s="143"/>
      <c r="AW1324" s="188"/>
      <c r="AX1324" s="278"/>
      <c r="AY1324" s="194"/>
      <c r="AZ1324" s="143"/>
      <c r="BA1324" s="143"/>
      <c r="BB1324" s="143"/>
      <c r="BC1324" s="143"/>
      <c r="BD1324" s="143"/>
      <c r="BE1324" s="194"/>
      <c r="BF1324" s="143"/>
      <c r="BG1324" s="143"/>
      <c r="BH1324" s="143"/>
      <c r="BI1324" s="111"/>
      <c r="BJ1324" s="143"/>
      <c r="BK1324" s="143"/>
      <c r="BL1324" s="143"/>
      <c r="BM1324" s="143"/>
      <c r="BN1324" s="143"/>
      <c r="BO1324" s="143"/>
      <c r="BP1324" s="143"/>
      <c r="BQ1324" s="143"/>
      <c r="BR1324" s="143"/>
      <c r="BS1324" s="143"/>
      <c r="BT1324" s="143"/>
      <c r="BU1324" s="135">
        <f>VLOOKUP(D1324,EXPLORACION!$A$2:$P$529,15,FALSE)</f>
        <v>4961650.9181000004</v>
      </c>
      <c r="BV1324" s="135">
        <f>VLOOKUP(D1324,EXPLORACION!$A$2:$P$529,16,FALSE)</f>
        <v>2171454.5787999998</v>
      </c>
    </row>
    <row r="1325" spans="1:74" hidden="1">
      <c r="A1325" s="130" t="str">
        <f t="shared" si="319"/>
        <v>PYA33P1E4M7</v>
      </c>
      <c r="B1325" s="130" t="str">
        <f t="shared" si="320"/>
        <v>PYA33P1E5.5</v>
      </c>
      <c r="C1325" s="130" t="str">
        <f t="shared" si="321"/>
        <v>PYA33P1M7</v>
      </c>
      <c r="D1325" s="130" t="str">
        <f t="shared" si="322"/>
        <v>PYA33P1</v>
      </c>
      <c r="E1325" s="130" t="str">
        <f t="shared" si="323"/>
        <v>PYA33</v>
      </c>
      <c r="F1325" s="111" t="s">
        <v>1368</v>
      </c>
      <c r="G1325" s="111">
        <v>33</v>
      </c>
      <c r="H1325" s="111">
        <v>1</v>
      </c>
      <c r="I1325" s="111" t="s">
        <v>8</v>
      </c>
      <c r="J1325" s="111">
        <v>4</v>
      </c>
      <c r="K1325" s="111">
        <f t="shared" si="324"/>
        <v>9</v>
      </c>
      <c r="L1325" s="143"/>
      <c r="M1325" s="137">
        <v>6.5</v>
      </c>
      <c r="N1325" s="133">
        <v>7.5</v>
      </c>
      <c r="O1325" s="137">
        <v>7</v>
      </c>
      <c r="Q1325" s="237">
        <v>20.89</v>
      </c>
      <c r="R1325" s="111"/>
      <c r="S1325" s="111"/>
      <c r="T1325" s="111"/>
      <c r="U1325" s="188"/>
      <c r="AP1325" s="194"/>
      <c r="AQ1325" s="188"/>
      <c r="AR1325" s="188"/>
      <c r="AS1325" s="143"/>
      <c r="AT1325" s="143"/>
      <c r="AU1325" s="143"/>
      <c r="AV1325" s="143"/>
      <c r="AW1325" s="188"/>
      <c r="AX1325" s="278"/>
      <c r="AY1325" s="194"/>
      <c r="AZ1325" s="143"/>
      <c r="BA1325" s="143"/>
      <c r="BB1325" s="143"/>
      <c r="BC1325" s="143"/>
      <c r="BD1325" s="143"/>
      <c r="BE1325" s="194"/>
      <c r="BF1325" s="143"/>
      <c r="BG1325" s="143"/>
      <c r="BH1325" s="143"/>
      <c r="BI1325" s="111"/>
      <c r="BJ1325" s="143"/>
      <c r="BK1325" s="143"/>
      <c r="BL1325" s="143"/>
      <c r="BM1325" s="143"/>
      <c r="BN1325" s="143"/>
      <c r="BO1325" s="143"/>
      <c r="BP1325" s="143"/>
      <c r="BQ1325" s="143"/>
      <c r="BR1325" s="143"/>
      <c r="BS1325" s="143"/>
      <c r="BT1325" s="143"/>
      <c r="BU1325" s="135">
        <f>VLOOKUP(D1325,EXPLORACION!$A$2:$P$529,15,FALSE)</f>
        <v>4961650.9181000004</v>
      </c>
      <c r="BV1325" s="135">
        <f>VLOOKUP(D1325,EXPLORACION!$A$2:$P$529,16,FALSE)</f>
        <v>2171454.5787999998</v>
      </c>
    </row>
    <row r="1326" spans="1:74" hidden="1">
      <c r="A1326" s="130" t="str">
        <f t="shared" si="319"/>
        <v>PYA33P1E5M7.5</v>
      </c>
      <c r="B1326" s="130" t="str">
        <f t="shared" si="320"/>
        <v>PYA33P1E6.5</v>
      </c>
      <c r="C1326" s="130" t="str">
        <f t="shared" si="321"/>
        <v>PYA33P1M7.5</v>
      </c>
      <c r="D1326" s="130" t="str">
        <f t="shared" si="322"/>
        <v>PYA33P1</v>
      </c>
      <c r="E1326" s="130" t="str">
        <f t="shared" si="323"/>
        <v>PYA33</v>
      </c>
      <c r="F1326" s="111" t="s">
        <v>1368</v>
      </c>
      <c r="G1326" s="111">
        <v>33</v>
      </c>
      <c r="H1326" s="111">
        <v>1</v>
      </c>
      <c r="I1326" s="111" t="s">
        <v>8</v>
      </c>
      <c r="J1326" s="111">
        <v>5</v>
      </c>
      <c r="K1326" s="111">
        <v>4</v>
      </c>
      <c r="M1326" s="137">
        <v>5</v>
      </c>
      <c r="N1326" s="133">
        <v>10</v>
      </c>
      <c r="O1326" s="137">
        <f>AVERAGE(M1326:N1326)</f>
        <v>7.5</v>
      </c>
      <c r="P1326" s="141" t="s">
        <v>295</v>
      </c>
      <c r="Q1326" s="237">
        <v>20.72</v>
      </c>
      <c r="R1326" s="111">
        <v>28.45</v>
      </c>
      <c r="S1326" s="111">
        <v>21.49</v>
      </c>
      <c r="T1326" s="111">
        <v>6.97</v>
      </c>
      <c r="U1326" s="188"/>
      <c r="AO1326" s="143">
        <v>51.84</v>
      </c>
      <c r="AP1326" s="194"/>
      <c r="AQ1326" s="188"/>
      <c r="AR1326" s="188"/>
      <c r="AS1326" s="143"/>
      <c r="AT1326" s="143"/>
      <c r="AU1326" s="143"/>
      <c r="AV1326" s="143"/>
      <c r="AW1326" s="188"/>
      <c r="AX1326" s="278"/>
      <c r="AY1326" s="194"/>
      <c r="AZ1326" s="143"/>
      <c r="BA1326" s="143"/>
      <c r="BB1326" s="143"/>
      <c r="BC1326" s="143"/>
      <c r="BD1326" s="143"/>
      <c r="BE1326" s="194"/>
      <c r="BF1326" s="143"/>
      <c r="BG1326" s="143"/>
      <c r="BH1326" s="143"/>
      <c r="BI1326" s="111"/>
      <c r="BJ1326" s="143"/>
      <c r="BK1326" s="143"/>
      <c r="BL1326" s="143"/>
      <c r="BM1326" s="143"/>
      <c r="BN1326" s="143"/>
      <c r="BO1326" s="143"/>
      <c r="BP1326" s="143"/>
      <c r="BQ1326" s="143"/>
      <c r="BR1326" s="143"/>
      <c r="BS1326" s="143"/>
      <c r="BT1326" s="143"/>
      <c r="BU1326" s="135">
        <f>VLOOKUP(D1326,EXPLORACION!$A$2:$P$529,15,FALSE)</f>
        <v>4961650.9181000004</v>
      </c>
      <c r="BV1326" s="135">
        <f>VLOOKUP(D1326,EXPLORACION!$A$2:$P$529,16,FALSE)</f>
        <v>2171454.5787999998</v>
      </c>
    </row>
    <row r="1327" spans="1:74" hidden="1">
      <c r="A1327" s="130" t="str">
        <f t="shared" si="319"/>
        <v>PYA33P1E4M8</v>
      </c>
      <c r="B1327" s="130" t="str">
        <f t="shared" si="320"/>
        <v>PYA33P1E5</v>
      </c>
      <c r="C1327" s="130" t="str">
        <f t="shared" si="321"/>
        <v>PYA33P1M8</v>
      </c>
      <c r="D1327" s="130" t="str">
        <f t="shared" si="322"/>
        <v>PYA33P1</v>
      </c>
      <c r="E1327" s="130" t="str">
        <f t="shared" si="323"/>
        <v>PYA33</v>
      </c>
      <c r="F1327" s="111" t="s">
        <v>1368</v>
      </c>
      <c r="G1327" s="111">
        <v>33</v>
      </c>
      <c r="H1327" s="111">
        <v>1</v>
      </c>
      <c r="I1327" s="111" t="s">
        <v>8</v>
      </c>
      <c r="J1327" s="111">
        <v>4</v>
      </c>
      <c r="K1327" s="111">
        <f>K1326+1</f>
        <v>5</v>
      </c>
      <c r="L1327" s="143"/>
      <c r="M1327" s="137">
        <v>7.5</v>
      </c>
      <c r="N1327" s="133">
        <v>8.5</v>
      </c>
      <c r="O1327" s="137">
        <v>8</v>
      </c>
      <c r="Q1327" s="237">
        <v>20.93</v>
      </c>
      <c r="R1327" s="111"/>
      <c r="S1327" s="111"/>
      <c r="T1327" s="111"/>
      <c r="U1327" s="188"/>
      <c r="AP1327" s="194"/>
      <c r="AQ1327" s="188"/>
      <c r="AR1327" s="188"/>
      <c r="AS1327" s="143"/>
      <c r="AT1327" s="143"/>
      <c r="AU1327" s="143"/>
      <c r="AV1327" s="143"/>
      <c r="AW1327" s="188"/>
      <c r="AX1327" s="278"/>
      <c r="AY1327" s="194"/>
      <c r="AZ1327" s="143"/>
      <c r="BA1327" s="143"/>
      <c r="BB1327" s="143"/>
      <c r="BC1327" s="143"/>
      <c r="BD1327" s="143"/>
      <c r="BE1327" s="194"/>
      <c r="BF1327" s="143"/>
      <c r="BG1327" s="143"/>
      <c r="BH1327" s="143"/>
      <c r="BI1327" s="111"/>
      <c r="BJ1327" s="143"/>
      <c r="BK1327" s="143"/>
      <c r="BL1327" s="143"/>
      <c r="BM1327" s="143"/>
      <c r="BN1327" s="143"/>
      <c r="BO1327" s="143"/>
      <c r="BP1327" s="143"/>
      <c r="BQ1327" s="143"/>
      <c r="BR1327" s="143"/>
      <c r="BS1327" s="143"/>
      <c r="BT1327" s="143"/>
      <c r="BU1327" s="135">
        <f>VLOOKUP(D1327,EXPLORACION!$A$2:$P$529,15,FALSE)</f>
        <v>4961650.9181000004</v>
      </c>
      <c r="BV1327" s="135">
        <f>VLOOKUP(D1327,EXPLORACION!$A$2:$P$529,16,FALSE)</f>
        <v>2171454.5787999998</v>
      </c>
    </row>
    <row r="1328" spans="1:74" hidden="1">
      <c r="A1328" s="130" t="str">
        <f t="shared" si="319"/>
        <v>PYA33P1E4M9</v>
      </c>
      <c r="B1328" s="130" t="str">
        <f t="shared" si="320"/>
        <v>PYA33P1E7.5</v>
      </c>
      <c r="C1328" s="130" t="str">
        <f t="shared" si="321"/>
        <v>PYA33P1M9</v>
      </c>
      <c r="D1328" s="130" t="str">
        <f t="shared" si="322"/>
        <v>PYA33P1</v>
      </c>
      <c r="E1328" s="130" t="str">
        <f t="shared" si="323"/>
        <v>PYA33</v>
      </c>
      <c r="F1328" s="111" t="s">
        <v>1368</v>
      </c>
      <c r="G1328" s="111">
        <v>33</v>
      </c>
      <c r="H1328" s="111">
        <v>1</v>
      </c>
      <c r="I1328" s="111" t="s">
        <v>8</v>
      </c>
      <c r="J1328" s="111">
        <v>4</v>
      </c>
      <c r="K1328" s="111">
        <f>K1327+1</f>
        <v>6</v>
      </c>
      <c r="L1328" s="143"/>
      <c r="M1328" s="137">
        <v>8.5</v>
      </c>
      <c r="N1328" s="133">
        <v>9.5</v>
      </c>
      <c r="O1328" s="137">
        <v>9</v>
      </c>
      <c r="Q1328" s="237">
        <v>20.94</v>
      </c>
      <c r="R1328" s="111"/>
      <c r="S1328" s="111"/>
      <c r="T1328" s="111"/>
      <c r="U1328" s="188"/>
      <c r="AP1328" s="194"/>
      <c r="AQ1328" s="188"/>
      <c r="AR1328" s="188"/>
      <c r="AS1328" s="143"/>
      <c r="AT1328" s="143"/>
      <c r="AU1328" s="143"/>
      <c r="AV1328" s="143"/>
      <c r="AW1328" s="188"/>
      <c r="AX1328" s="278"/>
      <c r="AY1328" s="194"/>
      <c r="AZ1328" s="143"/>
      <c r="BA1328" s="143"/>
      <c r="BB1328" s="143"/>
      <c r="BC1328" s="143"/>
      <c r="BD1328" s="143"/>
      <c r="BE1328" s="194"/>
      <c r="BF1328" s="143"/>
      <c r="BG1328" s="143"/>
      <c r="BH1328" s="143"/>
      <c r="BI1328" s="111"/>
      <c r="BJ1328" s="143"/>
      <c r="BK1328" s="143"/>
      <c r="BL1328" s="143"/>
      <c r="BM1328" s="143"/>
      <c r="BN1328" s="143"/>
      <c r="BO1328" s="143"/>
      <c r="BP1328" s="143"/>
      <c r="BQ1328" s="143"/>
      <c r="BR1328" s="143"/>
      <c r="BS1328" s="143"/>
      <c r="BT1328" s="143"/>
      <c r="BU1328" s="135">
        <f>VLOOKUP(D1328,EXPLORACION!$A$2:$P$529,15,FALSE)</f>
        <v>4961650.9181000004</v>
      </c>
      <c r="BV1328" s="135">
        <f>VLOOKUP(D1328,EXPLORACION!$A$2:$P$529,16,FALSE)</f>
        <v>2171454.5787999998</v>
      </c>
    </row>
    <row r="1329" spans="1:75" hidden="1">
      <c r="A1329" s="130" t="str">
        <f t="shared" si="319"/>
        <v>PYA33P1E4M10</v>
      </c>
      <c r="B1329" s="130" t="str">
        <f t="shared" si="320"/>
        <v>PYA33P1E8.5</v>
      </c>
      <c r="C1329" s="130" t="str">
        <f t="shared" si="321"/>
        <v>PYA33P1M10</v>
      </c>
      <c r="D1329" s="130" t="str">
        <f t="shared" si="322"/>
        <v>PYA33P1</v>
      </c>
      <c r="E1329" s="130" t="str">
        <f t="shared" si="323"/>
        <v>PYA33</v>
      </c>
      <c r="F1329" s="111" t="s">
        <v>1368</v>
      </c>
      <c r="G1329" s="111">
        <v>33</v>
      </c>
      <c r="H1329" s="111">
        <v>1</v>
      </c>
      <c r="I1329" s="111" t="s">
        <v>8</v>
      </c>
      <c r="J1329" s="111">
        <v>4</v>
      </c>
      <c r="K1329" s="111">
        <f>K1328+1</f>
        <v>7</v>
      </c>
      <c r="L1329" s="143"/>
      <c r="M1329" s="137">
        <v>9.5</v>
      </c>
      <c r="N1329" s="133">
        <v>10.5</v>
      </c>
      <c r="O1329" s="137">
        <v>10</v>
      </c>
      <c r="Q1329" s="237">
        <v>21.02</v>
      </c>
      <c r="R1329" s="111"/>
      <c r="S1329" s="111"/>
      <c r="T1329" s="111"/>
      <c r="U1329" s="188"/>
      <c r="AP1329" s="194"/>
      <c r="AQ1329" s="188"/>
      <c r="AR1329" s="188"/>
      <c r="AS1329" s="143"/>
      <c r="AT1329" s="143"/>
      <c r="AU1329" s="143"/>
      <c r="AV1329" s="143"/>
      <c r="AW1329" s="188"/>
      <c r="AX1329" s="278"/>
      <c r="AY1329" s="194"/>
      <c r="AZ1329" s="143"/>
      <c r="BA1329" s="143"/>
      <c r="BB1329" s="143"/>
      <c r="BC1329" s="143"/>
      <c r="BD1329" s="143"/>
      <c r="BE1329" s="194"/>
      <c r="BF1329" s="143"/>
      <c r="BG1329" s="143"/>
      <c r="BH1329" s="143"/>
      <c r="BI1329" s="111"/>
      <c r="BJ1329" s="143"/>
      <c r="BK1329" s="143"/>
      <c r="BL1329" s="143"/>
      <c r="BM1329" s="143"/>
      <c r="BN1329" s="143"/>
      <c r="BO1329" s="143"/>
      <c r="BP1329" s="143"/>
      <c r="BQ1329" s="143"/>
      <c r="BR1329" s="143"/>
      <c r="BS1329" s="143"/>
      <c r="BT1329" s="143"/>
      <c r="BU1329" s="135">
        <f>VLOOKUP(D1329,EXPLORACION!$A$2:$P$529,15,FALSE)</f>
        <v>4961650.9181000004</v>
      </c>
      <c r="BV1329" s="135">
        <f>VLOOKUP(D1329,EXPLORACION!$A$2:$P$529,16,FALSE)</f>
        <v>2171454.5787999998</v>
      </c>
    </row>
    <row r="1330" spans="1:75" hidden="1">
      <c r="A1330" s="130" t="str">
        <f t="shared" si="319"/>
        <v>PYA33P2E2M0.5</v>
      </c>
      <c r="B1330" s="130" t="str">
        <f t="shared" si="320"/>
        <v>PYA33P2E9.5</v>
      </c>
      <c r="C1330" s="130" t="str">
        <f t="shared" si="321"/>
        <v>PYA33P2M0.5</v>
      </c>
      <c r="D1330" s="130" t="str">
        <f t="shared" si="322"/>
        <v>PYA33P2</v>
      </c>
      <c r="E1330" s="130" t="str">
        <f t="shared" si="323"/>
        <v>PYA33</v>
      </c>
      <c r="F1330" s="111" t="s">
        <v>1368</v>
      </c>
      <c r="G1330" s="111">
        <v>33</v>
      </c>
      <c r="H1330" s="111">
        <v>2</v>
      </c>
      <c r="I1330" s="111" t="s">
        <v>8</v>
      </c>
      <c r="J1330" s="111">
        <v>2</v>
      </c>
      <c r="K1330" s="111">
        <v>1</v>
      </c>
      <c r="M1330" s="137">
        <v>0</v>
      </c>
      <c r="N1330" s="133">
        <v>1</v>
      </c>
      <c r="O1330" s="137">
        <v>0.5</v>
      </c>
      <c r="P1330" s="141" t="s">
        <v>284</v>
      </c>
      <c r="Q1330" s="237">
        <v>22.48</v>
      </c>
      <c r="R1330" s="111"/>
      <c r="S1330" s="111"/>
      <c r="T1330" s="111"/>
      <c r="U1330" s="188"/>
      <c r="W1330" s="143">
        <v>51.84</v>
      </c>
      <c r="AP1330" s="194"/>
      <c r="AQ1330" s="188"/>
      <c r="AR1330" s="188"/>
      <c r="AS1330" s="143"/>
      <c r="AT1330" s="143"/>
      <c r="AU1330" s="143"/>
      <c r="AV1330" s="143"/>
      <c r="AW1330" s="188"/>
      <c r="AX1330" s="278"/>
      <c r="AY1330" s="194"/>
      <c r="AZ1330" s="143"/>
      <c r="BA1330" s="143"/>
      <c r="BB1330" s="143"/>
      <c r="BC1330" s="143"/>
      <c r="BD1330" s="143"/>
      <c r="BE1330" s="194"/>
      <c r="BF1330" s="143"/>
      <c r="BG1330" s="143"/>
      <c r="BH1330" s="143"/>
      <c r="BI1330" s="111"/>
      <c r="BJ1330" s="143"/>
      <c r="BK1330" s="143"/>
      <c r="BL1330" s="143"/>
      <c r="BM1330" s="143"/>
      <c r="BN1330" s="143"/>
      <c r="BO1330" s="143"/>
      <c r="BP1330" s="143"/>
      <c r="BQ1330" s="143"/>
      <c r="BR1330" s="143"/>
      <c r="BS1330" s="143"/>
      <c r="BT1330" s="143"/>
      <c r="BU1330" s="135">
        <f>VLOOKUP(D1330,EXPLORACION!$A$2:$P$529,15,FALSE)</f>
        <v>4961650.9181000004</v>
      </c>
      <c r="BV1330" s="135">
        <f>VLOOKUP(D1330,EXPLORACION!$A$2:$P$529,16,FALSE)</f>
        <v>2171454.5787999998</v>
      </c>
    </row>
    <row r="1331" spans="1:75" hidden="1">
      <c r="A1331" s="130" t="str">
        <f t="shared" si="319"/>
        <v>PYA33P2E2M0.55</v>
      </c>
      <c r="B1331" s="130" t="str">
        <f t="shared" si="320"/>
        <v>PYA33P2E0</v>
      </c>
      <c r="C1331" s="130" t="str">
        <f t="shared" si="321"/>
        <v>PYA33P2M0.55</v>
      </c>
      <c r="D1331" s="130" t="str">
        <f t="shared" si="322"/>
        <v>PYA33P2</v>
      </c>
      <c r="E1331" s="130" t="str">
        <f t="shared" si="323"/>
        <v>PYA33</v>
      </c>
      <c r="F1331" s="111" t="s">
        <v>1368</v>
      </c>
      <c r="G1331" s="111">
        <v>33</v>
      </c>
      <c r="H1331" s="111">
        <v>2</v>
      </c>
      <c r="I1331" s="111" t="s">
        <v>8</v>
      </c>
      <c r="J1331" s="111">
        <v>2</v>
      </c>
      <c r="K1331" s="111">
        <v>1</v>
      </c>
      <c r="M1331" s="137">
        <v>0.1</v>
      </c>
      <c r="N1331" s="133">
        <v>2</v>
      </c>
      <c r="O1331" s="137">
        <v>0.55000000000000004</v>
      </c>
      <c r="P1331" s="141" t="s">
        <v>284</v>
      </c>
      <c r="Q1331" s="237">
        <v>20.43</v>
      </c>
      <c r="R1331" s="111">
        <v>32.47</v>
      </c>
      <c r="S1331" s="111">
        <v>22.47</v>
      </c>
      <c r="T1331" s="111">
        <v>10</v>
      </c>
      <c r="U1331" s="188"/>
      <c r="W1331" s="143">
        <v>55.1</v>
      </c>
      <c r="AO1331" s="143">
        <v>57.04</v>
      </c>
      <c r="AP1331" s="194"/>
      <c r="AQ1331" s="188"/>
      <c r="AR1331" s="188"/>
      <c r="AS1331" s="143"/>
      <c r="AT1331" s="143"/>
      <c r="AU1331" s="143"/>
      <c r="AV1331" s="143"/>
      <c r="AW1331" s="188"/>
      <c r="AX1331" s="278"/>
      <c r="AY1331" s="194"/>
      <c r="AZ1331" s="143"/>
      <c r="BA1331" s="143"/>
      <c r="BB1331" s="143"/>
      <c r="BC1331" s="143"/>
      <c r="BD1331" s="143"/>
      <c r="BE1331" s="194"/>
      <c r="BF1331" s="143"/>
      <c r="BG1331" s="143"/>
      <c r="BH1331" s="143"/>
      <c r="BI1331" s="111"/>
      <c r="BJ1331" s="143"/>
      <c r="BK1331" s="143"/>
      <c r="BL1331" s="143"/>
      <c r="BM1331" s="143"/>
      <c r="BN1331" s="143"/>
      <c r="BO1331" s="143"/>
      <c r="BP1331" s="143"/>
      <c r="BQ1331" s="143"/>
      <c r="BR1331" s="143"/>
      <c r="BS1331" s="143"/>
      <c r="BT1331" s="143"/>
      <c r="BU1331" s="135">
        <f>VLOOKUP(D1331,EXPLORACION!$A$2:$P$529,15,FALSE)</f>
        <v>4961650.9181000004</v>
      </c>
      <c r="BV1331" s="135">
        <f>VLOOKUP(D1331,EXPLORACION!$A$2:$P$529,16,FALSE)</f>
        <v>2171454.5787999998</v>
      </c>
    </row>
    <row r="1332" spans="1:75" s="143" customFormat="1" hidden="1">
      <c r="A1332" s="130" t="str">
        <f t="shared" si="319"/>
        <v>PYA33P2E2M1</v>
      </c>
      <c r="B1332" s="130" t="str">
        <f t="shared" si="320"/>
        <v>PYA33P2E0.1</v>
      </c>
      <c r="C1332" s="130" t="str">
        <f t="shared" si="321"/>
        <v>PYA33P2M1</v>
      </c>
      <c r="D1332" s="130" t="str">
        <f t="shared" si="322"/>
        <v>PYA33P2</v>
      </c>
      <c r="E1332" s="130" t="str">
        <f t="shared" si="323"/>
        <v>PYA33</v>
      </c>
      <c r="F1332" s="111" t="s">
        <v>1368</v>
      </c>
      <c r="G1332" s="111">
        <v>33</v>
      </c>
      <c r="H1332" s="111">
        <v>2</v>
      </c>
      <c r="I1332" s="111" t="s">
        <v>8</v>
      </c>
      <c r="J1332" s="111">
        <v>2</v>
      </c>
      <c r="K1332" s="111">
        <v>2</v>
      </c>
      <c r="L1332" s="111"/>
      <c r="M1332" s="137">
        <v>0.5</v>
      </c>
      <c r="N1332" s="133">
        <v>1.5</v>
      </c>
      <c r="O1332" s="137">
        <v>1</v>
      </c>
      <c r="P1332" s="141" t="s">
        <v>284</v>
      </c>
      <c r="Q1332" s="237">
        <v>24.1</v>
      </c>
      <c r="R1332" s="111"/>
      <c r="S1332" s="111"/>
      <c r="T1332" s="111"/>
      <c r="U1332" s="188"/>
      <c r="W1332" s="194"/>
      <c r="AP1332" s="194"/>
      <c r="AQ1332" s="188"/>
      <c r="AR1332" s="188"/>
      <c r="AW1332" s="188"/>
      <c r="AX1332" s="278"/>
      <c r="AY1332" s="194"/>
      <c r="BE1332" s="194"/>
      <c r="BI1332" s="111"/>
      <c r="BU1332" s="135">
        <f>VLOOKUP(D1332,EXPLORACION!$A$2:$P$529,15,FALSE)</f>
        <v>4961650.9181000004</v>
      </c>
      <c r="BV1332" s="135">
        <f>VLOOKUP(D1332,EXPLORACION!$A$2:$P$529,16,FALSE)</f>
        <v>2171454.5787999998</v>
      </c>
      <c r="BW1332" s="229"/>
    </row>
    <row r="1333" spans="1:75" s="143" customFormat="1" hidden="1">
      <c r="A1333" s="130" t="str">
        <f t="shared" si="319"/>
        <v>PYA33P2E2M1.5</v>
      </c>
      <c r="B1333" s="130" t="str">
        <f t="shared" si="320"/>
        <v>PYA33P2E0.5</v>
      </c>
      <c r="C1333" s="130" t="str">
        <f t="shared" si="321"/>
        <v>PYA33P2M1.5</v>
      </c>
      <c r="D1333" s="130" t="str">
        <f t="shared" si="322"/>
        <v>PYA33P2</v>
      </c>
      <c r="E1333" s="130" t="str">
        <f t="shared" si="323"/>
        <v>PYA33</v>
      </c>
      <c r="F1333" s="111" t="s">
        <v>1368</v>
      </c>
      <c r="G1333" s="111">
        <v>33</v>
      </c>
      <c r="H1333" s="111">
        <v>2</v>
      </c>
      <c r="I1333" s="111" t="s">
        <v>8</v>
      </c>
      <c r="J1333" s="111">
        <v>2</v>
      </c>
      <c r="K1333" s="111">
        <f>K1332+1</f>
        <v>3</v>
      </c>
      <c r="L1333" s="111"/>
      <c r="M1333" s="137">
        <v>1</v>
      </c>
      <c r="N1333" s="133">
        <v>2</v>
      </c>
      <c r="O1333" s="137">
        <v>1.5</v>
      </c>
      <c r="P1333" s="141" t="s">
        <v>284</v>
      </c>
      <c r="Q1333" s="237">
        <v>23.56</v>
      </c>
      <c r="R1333" s="111"/>
      <c r="S1333" s="111"/>
      <c r="T1333" s="111"/>
      <c r="U1333" s="188"/>
      <c r="W1333" s="194"/>
      <c r="AP1333" s="194"/>
      <c r="AQ1333" s="188"/>
      <c r="AR1333" s="188"/>
      <c r="AW1333" s="188"/>
      <c r="AX1333" s="278"/>
      <c r="AY1333" s="194"/>
      <c r="BE1333" s="194"/>
      <c r="BI1333" s="111"/>
      <c r="BU1333" s="135">
        <f>VLOOKUP(D1333,EXPLORACION!$A$2:$P$529,15,FALSE)</f>
        <v>4961650.9181000004</v>
      </c>
      <c r="BV1333" s="135">
        <f>VLOOKUP(D1333,EXPLORACION!$A$2:$P$529,16,FALSE)</f>
        <v>2171454.5787999998</v>
      </c>
      <c r="BW1333" s="229"/>
    </row>
    <row r="1334" spans="1:75" s="143" customFormat="1" hidden="1">
      <c r="A1334" s="130" t="str">
        <f t="shared" si="319"/>
        <v>PYA33P2E3M1.75</v>
      </c>
      <c r="B1334" s="130" t="str">
        <f t="shared" si="320"/>
        <v>PYA33P2E1</v>
      </c>
      <c r="C1334" s="130" t="str">
        <f t="shared" si="321"/>
        <v>PYA33P2M1.75</v>
      </c>
      <c r="D1334" s="130" t="str">
        <f t="shared" si="322"/>
        <v>PYA33P2</v>
      </c>
      <c r="E1334" s="130" t="str">
        <f t="shared" si="323"/>
        <v>PYA33</v>
      </c>
      <c r="F1334" s="111" t="s">
        <v>1368</v>
      </c>
      <c r="G1334" s="111">
        <v>33</v>
      </c>
      <c r="H1334" s="111">
        <v>2</v>
      </c>
      <c r="I1334" s="111" t="s">
        <v>8</v>
      </c>
      <c r="J1334" s="111">
        <v>3</v>
      </c>
      <c r="K1334" s="111">
        <v>2</v>
      </c>
      <c r="L1334" s="111"/>
      <c r="M1334" s="137">
        <v>1</v>
      </c>
      <c r="N1334" s="133">
        <v>5</v>
      </c>
      <c r="O1334" s="137">
        <v>1.75</v>
      </c>
      <c r="P1334" s="141" t="s">
        <v>284</v>
      </c>
      <c r="Q1334" s="237">
        <v>31.28</v>
      </c>
      <c r="R1334" s="111">
        <v>31.78</v>
      </c>
      <c r="S1334" s="111">
        <v>22.75</v>
      </c>
      <c r="T1334" s="111">
        <v>9.0299999999999994</v>
      </c>
      <c r="U1334" s="188"/>
      <c r="W1334" s="194"/>
      <c r="AO1334" s="143">
        <v>59.27</v>
      </c>
      <c r="AP1334" s="194"/>
      <c r="AQ1334" s="188"/>
      <c r="AR1334" s="188"/>
      <c r="AW1334" s="188"/>
      <c r="AX1334" s="278"/>
      <c r="AY1334" s="194"/>
      <c r="BE1334" s="194"/>
      <c r="BI1334" s="111"/>
      <c r="BU1334" s="135">
        <f>VLOOKUP(D1334,EXPLORACION!$A$2:$P$529,15,FALSE)</f>
        <v>4961650.9181000004</v>
      </c>
      <c r="BV1334" s="135">
        <f>VLOOKUP(D1334,EXPLORACION!$A$2:$P$529,16,FALSE)</f>
        <v>2171454.5787999998</v>
      </c>
      <c r="BW1334" s="229"/>
    </row>
    <row r="1335" spans="1:75" s="143" customFormat="1" hidden="1">
      <c r="A1335" s="130" t="str">
        <f t="shared" si="319"/>
        <v>PYA33P2E3M2</v>
      </c>
      <c r="B1335" s="130" t="str">
        <f t="shared" si="320"/>
        <v>PYA33P2E1</v>
      </c>
      <c r="C1335" s="130" t="str">
        <f t="shared" si="321"/>
        <v>PYA33P2M2</v>
      </c>
      <c r="D1335" s="130" t="str">
        <f t="shared" si="322"/>
        <v>PYA33P2</v>
      </c>
      <c r="E1335" s="130" t="str">
        <f t="shared" si="323"/>
        <v>PYA33</v>
      </c>
      <c r="F1335" s="111" t="s">
        <v>1368</v>
      </c>
      <c r="G1335" s="111">
        <v>33</v>
      </c>
      <c r="H1335" s="111">
        <v>2</v>
      </c>
      <c r="I1335" s="111" t="s">
        <v>8</v>
      </c>
      <c r="J1335" s="111">
        <v>3</v>
      </c>
      <c r="K1335" s="111">
        <f>K1334+1</f>
        <v>3</v>
      </c>
      <c r="L1335" s="111"/>
      <c r="M1335" s="137">
        <v>1.5</v>
      </c>
      <c r="N1335" s="133">
        <v>2.5</v>
      </c>
      <c r="O1335" s="137">
        <v>2</v>
      </c>
      <c r="P1335" s="141" t="s">
        <v>284</v>
      </c>
      <c r="Q1335" s="237">
        <v>22.54</v>
      </c>
      <c r="R1335" s="111"/>
      <c r="S1335" s="111"/>
      <c r="T1335" s="111"/>
      <c r="U1335" s="188"/>
      <c r="W1335" s="194"/>
      <c r="AP1335" s="194"/>
      <c r="AQ1335" s="188"/>
      <c r="AR1335" s="188"/>
      <c r="AW1335" s="188"/>
      <c r="AX1335" s="278"/>
      <c r="AY1335" s="194"/>
      <c r="BE1335" s="194"/>
      <c r="BI1335" s="111"/>
      <c r="BU1335" s="135">
        <f>VLOOKUP(D1335,EXPLORACION!$A$2:$P$529,15,FALSE)</f>
        <v>4961650.9181000004</v>
      </c>
      <c r="BV1335" s="135">
        <f>VLOOKUP(D1335,EXPLORACION!$A$2:$P$529,16,FALSE)</f>
        <v>2171454.5787999998</v>
      </c>
      <c r="BW1335" s="229"/>
    </row>
    <row r="1336" spans="1:75" s="143" customFormat="1" hidden="1">
      <c r="A1336" s="130" t="str">
        <f t="shared" si="319"/>
        <v>PYA33P2E3M2.5</v>
      </c>
      <c r="B1336" s="130" t="str">
        <f t="shared" si="320"/>
        <v>PYA33P2E1.5</v>
      </c>
      <c r="C1336" s="130" t="str">
        <f t="shared" si="321"/>
        <v>PYA33P2M2.5</v>
      </c>
      <c r="D1336" s="130" t="str">
        <f t="shared" si="322"/>
        <v>PYA33P2</v>
      </c>
      <c r="E1336" s="130" t="str">
        <f t="shared" si="323"/>
        <v>PYA33</v>
      </c>
      <c r="F1336" s="111" t="s">
        <v>1368</v>
      </c>
      <c r="G1336" s="111">
        <v>33</v>
      </c>
      <c r="H1336" s="111">
        <v>2</v>
      </c>
      <c r="I1336" s="111" t="s">
        <v>8</v>
      </c>
      <c r="J1336" s="111">
        <v>3</v>
      </c>
      <c r="K1336" s="111">
        <f>K1335+1</f>
        <v>4</v>
      </c>
      <c r="L1336" s="111"/>
      <c r="M1336" s="137">
        <v>2</v>
      </c>
      <c r="N1336" s="133">
        <v>3</v>
      </c>
      <c r="O1336" s="137">
        <v>2.5</v>
      </c>
      <c r="P1336" s="141" t="s">
        <v>284</v>
      </c>
      <c r="Q1336" s="237">
        <v>23.13</v>
      </c>
      <c r="R1336" s="111"/>
      <c r="S1336" s="111"/>
      <c r="T1336" s="111"/>
      <c r="U1336" s="188"/>
      <c r="W1336" s="194"/>
      <c r="AP1336" s="194"/>
      <c r="AQ1336" s="188"/>
      <c r="AR1336" s="188"/>
      <c r="AW1336" s="188"/>
      <c r="AX1336" s="278"/>
      <c r="AY1336" s="194"/>
      <c r="BE1336" s="194"/>
      <c r="BI1336" s="111"/>
      <c r="BU1336" s="135">
        <f>VLOOKUP(D1336,EXPLORACION!$A$2:$P$529,15,FALSE)</f>
        <v>4961650.9181000004</v>
      </c>
      <c r="BV1336" s="135">
        <f>VLOOKUP(D1336,EXPLORACION!$A$2:$P$529,16,FALSE)</f>
        <v>2171454.5787999998</v>
      </c>
      <c r="BW1336" s="229"/>
    </row>
    <row r="1337" spans="1:75" s="143" customFormat="1" hidden="1">
      <c r="A1337" s="130" t="str">
        <f t="shared" si="319"/>
        <v>PYA33P2E3M3</v>
      </c>
      <c r="B1337" s="130" t="str">
        <f t="shared" si="320"/>
        <v>PYA33P2E2</v>
      </c>
      <c r="C1337" s="130" t="str">
        <f t="shared" si="321"/>
        <v>PYA33P2M3</v>
      </c>
      <c r="D1337" s="130" t="str">
        <f t="shared" si="322"/>
        <v>PYA33P2</v>
      </c>
      <c r="E1337" s="130" t="str">
        <f t="shared" si="323"/>
        <v>PYA33</v>
      </c>
      <c r="F1337" s="111" t="s">
        <v>1368</v>
      </c>
      <c r="G1337" s="111">
        <v>33</v>
      </c>
      <c r="H1337" s="111">
        <v>2</v>
      </c>
      <c r="I1337" s="111" t="s">
        <v>8</v>
      </c>
      <c r="J1337" s="111">
        <v>3</v>
      </c>
      <c r="K1337" s="111">
        <f>K1336+1</f>
        <v>5</v>
      </c>
      <c r="L1337" s="111"/>
      <c r="M1337" s="137">
        <v>2.5</v>
      </c>
      <c r="N1337" s="133">
        <v>3.5</v>
      </c>
      <c r="O1337" s="137">
        <v>3</v>
      </c>
      <c r="P1337" s="141" t="s">
        <v>284</v>
      </c>
      <c r="Q1337" s="237">
        <v>23.22</v>
      </c>
      <c r="R1337" s="111"/>
      <c r="S1337" s="111"/>
      <c r="T1337" s="111"/>
      <c r="U1337" s="188"/>
      <c r="W1337" s="194"/>
      <c r="AP1337" s="194"/>
      <c r="AQ1337" s="188"/>
      <c r="AR1337" s="188"/>
      <c r="AW1337" s="188"/>
      <c r="AX1337" s="278"/>
      <c r="AY1337" s="194"/>
      <c r="BE1337" s="194"/>
      <c r="BI1337" s="111"/>
      <c r="BU1337" s="135">
        <f>VLOOKUP(D1337,EXPLORACION!$A$2:$P$529,15,FALSE)</f>
        <v>4961650.9181000004</v>
      </c>
      <c r="BV1337" s="135">
        <f>VLOOKUP(D1337,EXPLORACION!$A$2:$P$529,16,FALSE)</f>
        <v>2171454.5787999998</v>
      </c>
      <c r="BW1337" s="229"/>
    </row>
    <row r="1338" spans="1:75" s="143" customFormat="1" hidden="1">
      <c r="A1338" s="130" t="str">
        <f t="shared" si="319"/>
        <v>PYA33P2E3M3.5</v>
      </c>
      <c r="B1338" s="130" t="str">
        <f t="shared" si="320"/>
        <v>PYA33P2E2.5</v>
      </c>
      <c r="C1338" s="130" t="str">
        <f t="shared" si="321"/>
        <v>PYA33P2M3.5</v>
      </c>
      <c r="D1338" s="130" t="str">
        <f t="shared" si="322"/>
        <v>PYA33P2</v>
      </c>
      <c r="E1338" s="130" t="str">
        <f t="shared" si="323"/>
        <v>PYA33</v>
      </c>
      <c r="F1338" s="111" t="s">
        <v>1368</v>
      </c>
      <c r="G1338" s="111">
        <v>33</v>
      </c>
      <c r="H1338" s="111">
        <v>2</v>
      </c>
      <c r="I1338" s="111" t="s">
        <v>8</v>
      </c>
      <c r="J1338" s="111">
        <v>3</v>
      </c>
      <c r="K1338" s="111">
        <f>K1337+1</f>
        <v>6</v>
      </c>
      <c r="L1338" s="111"/>
      <c r="M1338" s="137">
        <v>3</v>
      </c>
      <c r="N1338" s="133">
        <v>4</v>
      </c>
      <c r="O1338" s="137">
        <v>3.5</v>
      </c>
      <c r="P1338" s="141" t="s">
        <v>284</v>
      </c>
      <c r="Q1338" s="237">
        <v>23.24</v>
      </c>
      <c r="R1338" s="111"/>
      <c r="S1338" s="111"/>
      <c r="T1338" s="111"/>
      <c r="U1338" s="188"/>
      <c r="W1338" s="194"/>
      <c r="AP1338" s="194"/>
      <c r="AQ1338" s="188"/>
      <c r="AR1338" s="188"/>
      <c r="AW1338" s="188"/>
      <c r="AX1338" s="278"/>
      <c r="AY1338" s="194"/>
      <c r="BE1338" s="194"/>
      <c r="BI1338" s="111"/>
      <c r="BU1338" s="135">
        <f>VLOOKUP(D1338,EXPLORACION!$A$2:$P$529,15,FALSE)</f>
        <v>4961650.9181000004</v>
      </c>
      <c r="BV1338" s="135">
        <f>VLOOKUP(D1338,EXPLORACION!$A$2:$P$529,16,FALSE)</f>
        <v>2171454.5787999998</v>
      </c>
      <c r="BW1338" s="229"/>
    </row>
    <row r="1339" spans="1:75" s="143" customFormat="1" hidden="1">
      <c r="A1339" s="130" t="str">
        <f t="shared" si="319"/>
        <v>PYA33P2E4M3.75</v>
      </c>
      <c r="B1339" s="130" t="str">
        <f t="shared" si="320"/>
        <v>PYA33P2E3</v>
      </c>
      <c r="C1339" s="130" t="str">
        <f t="shared" si="321"/>
        <v>PYA33P2M3.75</v>
      </c>
      <c r="D1339" s="130" t="str">
        <f t="shared" si="322"/>
        <v>PYA33P2</v>
      </c>
      <c r="E1339" s="130" t="str">
        <f t="shared" si="323"/>
        <v>PYA33</v>
      </c>
      <c r="F1339" s="111" t="s">
        <v>1368</v>
      </c>
      <c r="G1339" s="111">
        <v>33</v>
      </c>
      <c r="H1339" s="111">
        <v>2</v>
      </c>
      <c r="I1339" s="111" t="s">
        <v>8</v>
      </c>
      <c r="J1339" s="111">
        <v>4</v>
      </c>
      <c r="K1339" s="111">
        <v>3</v>
      </c>
      <c r="L1339" s="111"/>
      <c r="M1339" s="137">
        <v>2.5</v>
      </c>
      <c r="N1339" s="133">
        <v>10</v>
      </c>
      <c r="O1339" s="137">
        <v>3.75</v>
      </c>
      <c r="P1339" s="141" t="s">
        <v>285</v>
      </c>
      <c r="Q1339" s="237">
        <v>23.62</v>
      </c>
      <c r="R1339" s="111">
        <v>38.4</v>
      </c>
      <c r="S1339" s="111">
        <v>26.25</v>
      </c>
      <c r="T1339" s="111">
        <v>12.15</v>
      </c>
      <c r="U1339" s="188"/>
      <c r="W1339" s="143">
        <v>51.4</v>
      </c>
      <c r="AO1339" s="143">
        <v>51.78</v>
      </c>
      <c r="AP1339" s="194"/>
      <c r="AQ1339" s="188"/>
      <c r="AR1339" s="188"/>
      <c r="AW1339" s="188"/>
      <c r="AX1339" s="278"/>
      <c r="AY1339" s="194"/>
      <c r="BE1339" s="194"/>
      <c r="BI1339" s="111"/>
      <c r="BU1339" s="135">
        <f>VLOOKUP(D1339,EXPLORACION!$A$2:$P$529,15,FALSE)</f>
        <v>4961650.9181000004</v>
      </c>
      <c r="BV1339" s="135">
        <f>VLOOKUP(D1339,EXPLORACION!$A$2:$P$529,16,FALSE)</f>
        <v>2171454.5787999998</v>
      </c>
      <c r="BW1339" s="229"/>
    </row>
    <row r="1340" spans="1:75" s="143" customFormat="1" hidden="1">
      <c r="A1340" s="130" t="str">
        <f t="shared" si="319"/>
        <v>PYA33P2E3M4</v>
      </c>
      <c r="B1340" s="130" t="str">
        <f t="shared" si="320"/>
        <v>PYA33P2E2.5</v>
      </c>
      <c r="C1340" s="130" t="str">
        <f t="shared" si="321"/>
        <v>PYA33P2M4</v>
      </c>
      <c r="D1340" s="130" t="str">
        <f t="shared" si="322"/>
        <v>PYA33P2</v>
      </c>
      <c r="E1340" s="130" t="str">
        <f t="shared" si="323"/>
        <v>PYA33</v>
      </c>
      <c r="F1340" s="111" t="s">
        <v>1368</v>
      </c>
      <c r="G1340" s="111">
        <v>33</v>
      </c>
      <c r="H1340" s="111">
        <v>2</v>
      </c>
      <c r="I1340" s="111" t="s">
        <v>8</v>
      </c>
      <c r="J1340" s="111">
        <v>3</v>
      </c>
      <c r="K1340" s="111">
        <f t="shared" ref="K1340:K1348" si="325">K1339+1</f>
        <v>4</v>
      </c>
      <c r="L1340" s="111"/>
      <c r="M1340" s="137">
        <v>3.5</v>
      </c>
      <c r="N1340" s="133">
        <v>4.5</v>
      </c>
      <c r="O1340" s="137">
        <v>4</v>
      </c>
      <c r="P1340" s="141" t="s">
        <v>284</v>
      </c>
      <c r="Q1340" s="237">
        <v>23.96</v>
      </c>
      <c r="R1340" s="111"/>
      <c r="S1340" s="111"/>
      <c r="T1340" s="111"/>
      <c r="U1340" s="188"/>
      <c r="W1340" s="194"/>
      <c r="AP1340" s="194"/>
      <c r="AQ1340" s="188"/>
      <c r="AR1340" s="188"/>
      <c r="AW1340" s="188"/>
      <c r="AX1340" s="278"/>
      <c r="AY1340" s="194"/>
      <c r="BE1340" s="194"/>
      <c r="BI1340" s="111"/>
      <c r="BU1340" s="135">
        <f>VLOOKUP(D1340,EXPLORACION!$A$2:$P$529,15,FALSE)</f>
        <v>4961650.9181000004</v>
      </c>
      <c r="BV1340" s="135">
        <f>VLOOKUP(D1340,EXPLORACION!$A$2:$P$529,16,FALSE)</f>
        <v>2171454.5787999998</v>
      </c>
      <c r="BW1340" s="229"/>
    </row>
    <row r="1341" spans="1:75" s="143" customFormat="1" hidden="1">
      <c r="A1341" s="130" t="str">
        <f t="shared" si="319"/>
        <v>PYA33P2E3M4.5</v>
      </c>
      <c r="B1341" s="130" t="str">
        <f t="shared" si="320"/>
        <v>PYA33P2E3.5</v>
      </c>
      <c r="C1341" s="130" t="str">
        <f t="shared" si="321"/>
        <v>PYA33P2M4.5</v>
      </c>
      <c r="D1341" s="130" t="str">
        <f t="shared" si="322"/>
        <v>PYA33P2</v>
      </c>
      <c r="E1341" s="130" t="str">
        <f t="shared" si="323"/>
        <v>PYA33</v>
      </c>
      <c r="F1341" s="111" t="s">
        <v>1368</v>
      </c>
      <c r="G1341" s="111">
        <v>33</v>
      </c>
      <c r="H1341" s="111">
        <v>2</v>
      </c>
      <c r="I1341" s="111" t="s">
        <v>8</v>
      </c>
      <c r="J1341" s="111">
        <v>3</v>
      </c>
      <c r="K1341" s="111">
        <f t="shared" si="325"/>
        <v>5</v>
      </c>
      <c r="L1341" s="111"/>
      <c r="M1341" s="137">
        <v>4</v>
      </c>
      <c r="N1341" s="133">
        <v>5</v>
      </c>
      <c r="O1341" s="137">
        <v>4.5</v>
      </c>
      <c r="P1341" s="141" t="s">
        <v>284</v>
      </c>
      <c r="Q1341" s="237">
        <v>24.07</v>
      </c>
      <c r="R1341" s="111"/>
      <c r="S1341" s="111"/>
      <c r="T1341" s="111"/>
      <c r="U1341" s="188"/>
      <c r="W1341" s="194"/>
      <c r="AP1341" s="194"/>
      <c r="AQ1341" s="188"/>
      <c r="AR1341" s="188"/>
      <c r="AW1341" s="188"/>
      <c r="AX1341" s="278"/>
      <c r="AY1341" s="194"/>
      <c r="BE1341" s="194"/>
      <c r="BI1341" s="111"/>
      <c r="BU1341" s="135">
        <f>VLOOKUP(D1341,EXPLORACION!$A$2:$P$529,15,FALSE)</f>
        <v>4961650.9181000004</v>
      </c>
      <c r="BV1341" s="135">
        <f>VLOOKUP(D1341,EXPLORACION!$A$2:$P$529,16,FALSE)</f>
        <v>2171454.5787999998</v>
      </c>
      <c r="BW1341" s="229"/>
    </row>
    <row r="1342" spans="1:75" s="143" customFormat="1" hidden="1">
      <c r="A1342" s="130" t="str">
        <f t="shared" ref="A1342:A1366" si="326">CONCATENATE(F1342,G1342,I1342,H1342,"E",J1342,"M",O1342)</f>
        <v>PYA33P2E4M5</v>
      </c>
      <c r="B1342" s="130" t="str">
        <f t="shared" ref="B1342:B1366" si="327">CONCATENATE(F1342,G1342,I1342,H1342,"E",M1341)</f>
        <v>PYA33P2E4</v>
      </c>
      <c r="C1342" s="130" t="str">
        <f t="shared" ref="C1342:C1366" si="328">CONCATENATE(F1342,G1342,I1342,H1342,"M",O1342)</f>
        <v>PYA33P2M5</v>
      </c>
      <c r="D1342" s="130" t="str">
        <f t="shared" ref="D1342:D1366" si="329">CONCATENATE(F1342,G1342,I1342,H1342)</f>
        <v>PYA33P2</v>
      </c>
      <c r="E1342" s="130" t="str">
        <f t="shared" ref="E1342:E1366" si="330">CONCATENATE(F1342,G1342)</f>
        <v>PYA33</v>
      </c>
      <c r="F1342" s="111" t="s">
        <v>1368</v>
      </c>
      <c r="G1342" s="111">
        <v>33</v>
      </c>
      <c r="H1342" s="111">
        <v>2</v>
      </c>
      <c r="I1342" s="111" t="s">
        <v>8</v>
      </c>
      <c r="J1342" s="111">
        <v>4</v>
      </c>
      <c r="K1342" s="111">
        <f t="shared" si="325"/>
        <v>6</v>
      </c>
      <c r="L1342" s="111"/>
      <c r="M1342" s="137">
        <v>4.5</v>
      </c>
      <c r="N1342" s="133">
        <v>5.5</v>
      </c>
      <c r="O1342" s="137">
        <v>5</v>
      </c>
      <c r="P1342" s="141" t="s">
        <v>285</v>
      </c>
      <c r="Q1342" s="237">
        <v>24.63</v>
      </c>
      <c r="R1342" s="111"/>
      <c r="S1342" s="111"/>
      <c r="T1342" s="111"/>
      <c r="U1342" s="188"/>
      <c r="W1342" s="194"/>
      <c r="AP1342" s="194"/>
      <c r="AQ1342" s="188"/>
      <c r="AR1342" s="188"/>
      <c r="AW1342" s="188"/>
      <c r="AX1342" s="278"/>
      <c r="AY1342" s="194"/>
      <c r="BE1342" s="194"/>
      <c r="BI1342" s="111"/>
      <c r="BU1342" s="135">
        <f>VLOOKUP(D1342,EXPLORACION!$A$2:$P$529,15,FALSE)</f>
        <v>4961650.9181000004</v>
      </c>
      <c r="BV1342" s="135">
        <f>VLOOKUP(D1342,EXPLORACION!$A$2:$P$529,16,FALSE)</f>
        <v>2171454.5787999998</v>
      </c>
      <c r="BW1342" s="229"/>
    </row>
    <row r="1343" spans="1:75" s="143" customFormat="1" hidden="1">
      <c r="A1343" s="130" t="str">
        <f t="shared" si="326"/>
        <v>PYA33P2E4M5.5</v>
      </c>
      <c r="B1343" s="130" t="str">
        <f t="shared" si="327"/>
        <v>PYA33P2E4.5</v>
      </c>
      <c r="C1343" s="130" t="str">
        <f t="shared" si="328"/>
        <v>PYA33P2M5.5</v>
      </c>
      <c r="D1343" s="130" t="str">
        <f t="shared" si="329"/>
        <v>PYA33P2</v>
      </c>
      <c r="E1343" s="130" t="str">
        <f t="shared" si="330"/>
        <v>PYA33</v>
      </c>
      <c r="F1343" s="111" t="s">
        <v>1368</v>
      </c>
      <c r="G1343" s="111">
        <v>33</v>
      </c>
      <c r="H1343" s="111">
        <v>2</v>
      </c>
      <c r="I1343" s="111" t="s">
        <v>8</v>
      </c>
      <c r="J1343" s="111">
        <v>4</v>
      </c>
      <c r="K1343" s="111">
        <f t="shared" si="325"/>
        <v>7</v>
      </c>
      <c r="L1343" s="111"/>
      <c r="M1343" s="137">
        <v>5</v>
      </c>
      <c r="N1343" s="133">
        <v>6</v>
      </c>
      <c r="O1343" s="137">
        <v>5.5</v>
      </c>
      <c r="P1343" s="141" t="s">
        <v>285</v>
      </c>
      <c r="Q1343" s="237">
        <v>24.71</v>
      </c>
      <c r="R1343" s="111"/>
      <c r="S1343" s="111"/>
      <c r="T1343" s="111"/>
      <c r="U1343" s="188"/>
      <c r="W1343" s="194"/>
      <c r="AP1343" s="194"/>
      <c r="AQ1343" s="188"/>
      <c r="AR1343" s="188"/>
      <c r="AW1343" s="188"/>
      <c r="AX1343" s="278"/>
      <c r="AY1343" s="194"/>
      <c r="BE1343" s="194"/>
      <c r="BI1343" s="111"/>
      <c r="BU1343" s="135">
        <f>VLOOKUP(D1343,EXPLORACION!$A$2:$P$529,15,FALSE)</f>
        <v>4961650.9181000004</v>
      </c>
      <c r="BV1343" s="135">
        <f>VLOOKUP(D1343,EXPLORACION!$A$2:$P$529,16,FALSE)</f>
        <v>2171454.5787999998</v>
      </c>
      <c r="BW1343" s="229"/>
    </row>
    <row r="1344" spans="1:75" s="143" customFormat="1" hidden="1">
      <c r="A1344" s="130" t="str">
        <f t="shared" si="326"/>
        <v>PYA33P2E4M6</v>
      </c>
      <c r="B1344" s="130" t="str">
        <f t="shared" si="327"/>
        <v>PYA33P2E5</v>
      </c>
      <c r="C1344" s="130" t="str">
        <f t="shared" si="328"/>
        <v>PYA33P2M6</v>
      </c>
      <c r="D1344" s="130" t="str">
        <f t="shared" si="329"/>
        <v>PYA33P2</v>
      </c>
      <c r="E1344" s="130" t="str">
        <f t="shared" si="330"/>
        <v>PYA33</v>
      </c>
      <c r="F1344" s="111" t="s">
        <v>1368</v>
      </c>
      <c r="G1344" s="111">
        <v>33</v>
      </c>
      <c r="H1344" s="111">
        <v>2</v>
      </c>
      <c r="I1344" s="111" t="s">
        <v>8</v>
      </c>
      <c r="J1344" s="111">
        <v>4</v>
      </c>
      <c r="K1344" s="111">
        <f t="shared" si="325"/>
        <v>8</v>
      </c>
      <c r="L1344" s="111"/>
      <c r="M1344" s="137">
        <v>5.5</v>
      </c>
      <c r="N1344" s="133">
        <v>6.5</v>
      </c>
      <c r="O1344" s="137">
        <v>6</v>
      </c>
      <c r="P1344" s="141" t="s">
        <v>285</v>
      </c>
      <c r="Q1344" s="237">
        <v>24.9</v>
      </c>
      <c r="R1344" s="111"/>
      <c r="S1344" s="111"/>
      <c r="T1344" s="111"/>
      <c r="U1344" s="188"/>
      <c r="W1344" s="194"/>
      <c r="AP1344" s="194"/>
      <c r="AQ1344" s="188"/>
      <c r="AR1344" s="188"/>
      <c r="AW1344" s="188"/>
      <c r="AX1344" s="278"/>
      <c r="AY1344" s="194"/>
      <c r="BE1344" s="194"/>
      <c r="BI1344" s="111"/>
      <c r="BU1344" s="135">
        <f>VLOOKUP(D1344,EXPLORACION!$A$2:$P$529,15,FALSE)</f>
        <v>4961650.9181000004</v>
      </c>
      <c r="BV1344" s="135">
        <f>VLOOKUP(D1344,EXPLORACION!$A$2:$P$529,16,FALSE)</f>
        <v>2171454.5787999998</v>
      </c>
      <c r="BW1344" s="229"/>
    </row>
    <row r="1345" spans="1:75" s="143" customFormat="1" hidden="1">
      <c r="A1345" s="130" t="str">
        <f t="shared" si="326"/>
        <v>PYA33P2E4M7</v>
      </c>
      <c r="B1345" s="130" t="str">
        <f t="shared" si="327"/>
        <v>PYA33P2E5.5</v>
      </c>
      <c r="C1345" s="130" t="str">
        <f t="shared" si="328"/>
        <v>PYA33P2M7</v>
      </c>
      <c r="D1345" s="130" t="str">
        <f t="shared" si="329"/>
        <v>PYA33P2</v>
      </c>
      <c r="E1345" s="130" t="str">
        <f t="shared" si="330"/>
        <v>PYA33</v>
      </c>
      <c r="F1345" s="111" t="s">
        <v>1368</v>
      </c>
      <c r="G1345" s="111">
        <v>33</v>
      </c>
      <c r="H1345" s="111">
        <v>2</v>
      </c>
      <c r="I1345" s="111" t="s">
        <v>8</v>
      </c>
      <c r="J1345" s="111">
        <v>4</v>
      </c>
      <c r="K1345" s="111">
        <f t="shared" si="325"/>
        <v>9</v>
      </c>
      <c r="L1345" s="111"/>
      <c r="M1345" s="137">
        <v>6.5</v>
      </c>
      <c r="N1345" s="133">
        <v>7.5</v>
      </c>
      <c r="O1345" s="137">
        <v>7</v>
      </c>
      <c r="P1345" s="141" t="s">
        <v>285</v>
      </c>
      <c r="Q1345" s="237">
        <v>24.96</v>
      </c>
      <c r="R1345" s="111"/>
      <c r="S1345" s="111"/>
      <c r="T1345" s="111"/>
      <c r="U1345" s="188"/>
      <c r="W1345" s="194"/>
      <c r="AP1345" s="194"/>
      <c r="AQ1345" s="188"/>
      <c r="AR1345" s="188"/>
      <c r="AW1345" s="188"/>
      <c r="AX1345" s="278"/>
      <c r="AY1345" s="194"/>
      <c r="BE1345" s="194"/>
      <c r="BI1345" s="111"/>
      <c r="BU1345" s="135">
        <f>VLOOKUP(D1345,EXPLORACION!$A$2:$P$529,15,FALSE)</f>
        <v>4961650.9181000004</v>
      </c>
      <c r="BV1345" s="135">
        <f>VLOOKUP(D1345,EXPLORACION!$A$2:$P$529,16,FALSE)</f>
        <v>2171454.5787999998</v>
      </c>
      <c r="BW1345" s="229"/>
    </row>
    <row r="1346" spans="1:75" s="143" customFormat="1" hidden="1">
      <c r="A1346" s="130" t="str">
        <f t="shared" si="326"/>
        <v>PYA33P2E4M8</v>
      </c>
      <c r="B1346" s="130" t="str">
        <f t="shared" si="327"/>
        <v>PYA33P2E6.5</v>
      </c>
      <c r="C1346" s="130" t="str">
        <f t="shared" si="328"/>
        <v>PYA33P2M8</v>
      </c>
      <c r="D1346" s="130" t="str">
        <f t="shared" si="329"/>
        <v>PYA33P2</v>
      </c>
      <c r="E1346" s="130" t="str">
        <f t="shared" si="330"/>
        <v>PYA33</v>
      </c>
      <c r="F1346" s="111" t="s">
        <v>1368</v>
      </c>
      <c r="G1346" s="111">
        <v>33</v>
      </c>
      <c r="H1346" s="111">
        <v>2</v>
      </c>
      <c r="I1346" s="111" t="s">
        <v>8</v>
      </c>
      <c r="J1346" s="111">
        <v>4</v>
      </c>
      <c r="K1346" s="111">
        <f t="shared" si="325"/>
        <v>10</v>
      </c>
      <c r="L1346" s="111"/>
      <c r="M1346" s="137">
        <v>7.5</v>
      </c>
      <c r="N1346" s="133">
        <v>8.5</v>
      </c>
      <c r="O1346" s="137">
        <v>8</v>
      </c>
      <c r="P1346" s="141" t="s">
        <v>285</v>
      </c>
      <c r="Q1346" s="237">
        <v>25.02</v>
      </c>
      <c r="R1346" s="111"/>
      <c r="S1346" s="111"/>
      <c r="T1346" s="111"/>
      <c r="U1346" s="188"/>
      <c r="W1346" s="194"/>
      <c r="AP1346" s="194"/>
      <c r="AQ1346" s="188"/>
      <c r="AR1346" s="188"/>
      <c r="AW1346" s="188"/>
      <c r="AX1346" s="278"/>
      <c r="AY1346" s="194"/>
      <c r="BE1346" s="194"/>
      <c r="BI1346" s="111"/>
      <c r="BU1346" s="135">
        <f>VLOOKUP(D1346,EXPLORACION!$A$2:$P$529,15,FALSE)</f>
        <v>4961650.9181000004</v>
      </c>
      <c r="BV1346" s="135">
        <f>VLOOKUP(D1346,EXPLORACION!$A$2:$P$529,16,FALSE)</f>
        <v>2171454.5787999998</v>
      </c>
      <c r="BW1346" s="229"/>
    </row>
    <row r="1347" spans="1:75" s="143" customFormat="1" hidden="1">
      <c r="A1347" s="130" t="str">
        <f t="shared" si="326"/>
        <v>PYA33P2E4M9</v>
      </c>
      <c r="B1347" s="130" t="str">
        <f t="shared" si="327"/>
        <v>PYA33P2E7.5</v>
      </c>
      <c r="C1347" s="130" t="str">
        <f t="shared" si="328"/>
        <v>PYA33P2M9</v>
      </c>
      <c r="D1347" s="130" t="str">
        <f t="shared" si="329"/>
        <v>PYA33P2</v>
      </c>
      <c r="E1347" s="130" t="str">
        <f t="shared" si="330"/>
        <v>PYA33</v>
      </c>
      <c r="F1347" s="111" t="s">
        <v>1368</v>
      </c>
      <c r="G1347" s="111">
        <v>33</v>
      </c>
      <c r="H1347" s="111">
        <v>2</v>
      </c>
      <c r="I1347" s="111" t="s">
        <v>8</v>
      </c>
      <c r="J1347" s="111">
        <v>4</v>
      </c>
      <c r="K1347" s="111">
        <f t="shared" si="325"/>
        <v>11</v>
      </c>
      <c r="L1347" s="111"/>
      <c r="M1347" s="137">
        <v>8.5</v>
      </c>
      <c r="N1347" s="133">
        <v>9.5</v>
      </c>
      <c r="O1347" s="137">
        <v>9</v>
      </c>
      <c r="P1347" s="141" t="s">
        <v>285</v>
      </c>
      <c r="Q1347" s="237">
        <v>25.45</v>
      </c>
      <c r="R1347" s="111"/>
      <c r="S1347" s="111"/>
      <c r="T1347" s="111"/>
      <c r="U1347" s="188"/>
      <c r="W1347" s="194"/>
      <c r="AP1347" s="194"/>
      <c r="AQ1347" s="188"/>
      <c r="AR1347" s="188"/>
      <c r="AW1347" s="188"/>
      <c r="AX1347" s="278"/>
      <c r="AY1347" s="194"/>
      <c r="BE1347" s="194"/>
      <c r="BI1347" s="111"/>
      <c r="BU1347" s="135">
        <f>VLOOKUP(D1347,EXPLORACION!$A$2:$P$529,15,FALSE)</f>
        <v>4961650.9181000004</v>
      </c>
      <c r="BV1347" s="135">
        <f>VLOOKUP(D1347,EXPLORACION!$A$2:$P$529,16,FALSE)</f>
        <v>2171454.5787999998</v>
      </c>
      <c r="BW1347" s="229"/>
    </row>
    <row r="1348" spans="1:75" s="143" customFormat="1" hidden="1">
      <c r="A1348" s="130" t="str">
        <f t="shared" si="326"/>
        <v>PYA33P2E4M10</v>
      </c>
      <c r="B1348" s="130" t="str">
        <f t="shared" si="327"/>
        <v>PYA33P2E8.5</v>
      </c>
      <c r="C1348" s="130" t="str">
        <f t="shared" si="328"/>
        <v>PYA33P2M10</v>
      </c>
      <c r="D1348" s="130" t="str">
        <f t="shared" si="329"/>
        <v>PYA33P2</v>
      </c>
      <c r="E1348" s="130" t="str">
        <f t="shared" si="330"/>
        <v>PYA33</v>
      </c>
      <c r="F1348" s="111" t="s">
        <v>1368</v>
      </c>
      <c r="G1348" s="111">
        <v>33</v>
      </c>
      <c r="H1348" s="111">
        <v>2</v>
      </c>
      <c r="I1348" s="111" t="s">
        <v>8</v>
      </c>
      <c r="J1348" s="111">
        <v>4</v>
      </c>
      <c r="K1348" s="111">
        <f t="shared" si="325"/>
        <v>12</v>
      </c>
      <c r="L1348" s="111"/>
      <c r="M1348" s="137">
        <v>9.5</v>
      </c>
      <c r="N1348" s="133">
        <v>10.5</v>
      </c>
      <c r="O1348" s="137">
        <v>10</v>
      </c>
      <c r="P1348" s="141" t="s">
        <v>285</v>
      </c>
      <c r="Q1348" s="237">
        <v>25.61</v>
      </c>
      <c r="R1348" s="111"/>
      <c r="S1348" s="111"/>
      <c r="T1348" s="111"/>
      <c r="U1348" s="188"/>
      <c r="W1348" s="194"/>
      <c r="AP1348" s="194"/>
      <c r="AQ1348" s="188"/>
      <c r="AR1348" s="188"/>
      <c r="AW1348" s="188"/>
      <c r="AX1348" s="278"/>
      <c r="AY1348" s="194"/>
      <c r="BE1348" s="194"/>
      <c r="BI1348" s="111"/>
      <c r="BU1348" s="135">
        <f>VLOOKUP(D1348,EXPLORACION!$A$2:$P$529,15,FALSE)</f>
        <v>4961650.9181000004</v>
      </c>
      <c r="BV1348" s="135">
        <f>VLOOKUP(D1348,EXPLORACION!$A$2:$P$529,16,FALSE)</f>
        <v>2171454.5787999998</v>
      </c>
      <c r="BW1348" s="229"/>
    </row>
    <row r="1349" spans="1:75" hidden="1">
      <c r="A1349" s="130" t="str">
        <f t="shared" si="326"/>
        <v>PYA33P3E2M0.5</v>
      </c>
      <c r="B1349" s="130" t="str">
        <f t="shared" si="327"/>
        <v>PYA33P3E9.5</v>
      </c>
      <c r="C1349" s="130" t="str">
        <f t="shared" si="328"/>
        <v>PYA33P3M0.5</v>
      </c>
      <c r="D1349" s="130" t="str">
        <f t="shared" si="329"/>
        <v>PYA33P3</v>
      </c>
      <c r="E1349" s="130" t="str">
        <f t="shared" si="330"/>
        <v>PYA33</v>
      </c>
      <c r="F1349" s="111" t="s">
        <v>1368</v>
      </c>
      <c r="G1349" s="111">
        <v>33</v>
      </c>
      <c r="H1349" s="111">
        <v>3</v>
      </c>
      <c r="I1349" s="111" t="s">
        <v>8</v>
      </c>
      <c r="J1349" s="111">
        <v>2</v>
      </c>
      <c r="K1349" s="111">
        <v>1</v>
      </c>
      <c r="M1349" s="137">
        <v>0</v>
      </c>
      <c r="N1349" s="133">
        <v>1</v>
      </c>
      <c r="O1349" s="137">
        <v>0.5</v>
      </c>
      <c r="Q1349" s="237">
        <v>18.79</v>
      </c>
      <c r="R1349" s="111"/>
      <c r="S1349" s="111"/>
      <c r="T1349" s="111"/>
      <c r="U1349" s="188"/>
      <c r="AP1349" s="194"/>
      <c r="AQ1349" s="188"/>
      <c r="AR1349" s="188"/>
      <c r="AS1349" s="143"/>
      <c r="AT1349" s="143"/>
      <c r="AU1349" s="143"/>
      <c r="AV1349" s="143"/>
      <c r="AW1349" s="188"/>
      <c r="AX1349" s="278"/>
      <c r="AY1349" s="194"/>
      <c r="AZ1349" s="143"/>
      <c r="BA1349" s="143"/>
      <c r="BB1349" s="143"/>
      <c r="BC1349" s="143"/>
      <c r="BD1349" s="143"/>
      <c r="BE1349" s="194"/>
      <c r="BF1349" s="143"/>
      <c r="BG1349" s="143"/>
      <c r="BH1349" s="143"/>
      <c r="BI1349" s="111"/>
      <c r="BJ1349" s="143"/>
      <c r="BK1349" s="143"/>
      <c r="BL1349" s="143"/>
      <c r="BM1349" s="143"/>
      <c r="BN1349" s="143"/>
      <c r="BO1349" s="143"/>
      <c r="BP1349" s="143"/>
      <c r="BQ1349" s="143"/>
      <c r="BR1349" s="143"/>
      <c r="BS1349" s="143"/>
      <c r="BT1349" s="143"/>
      <c r="BU1349" s="135">
        <f>VLOOKUP(D1349,EXPLORACION!$A$2:$P$529,15,FALSE)</f>
        <v>4961650.9181000004</v>
      </c>
      <c r="BV1349" s="135">
        <f>VLOOKUP(D1349,EXPLORACION!$A$2:$P$529,16,FALSE)</f>
        <v>2171454.5787999998</v>
      </c>
    </row>
    <row r="1350" spans="1:75" hidden="1">
      <c r="A1350" s="130" t="str">
        <f t="shared" si="326"/>
        <v>PYA33P3E2M0.55</v>
      </c>
      <c r="B1350" s="130" t="str">
        <f t="shared" si="327"/>
        <v>PYA33P3E0</v>
      </c>
      <c r="C1350" s="130" t="str">
        <f t="shared" si="328"/>
        <v>PYA33P3M0.55</v>
      </c>
      <c r="D1350" s="130" t="str">
        <f t="shared" si="329"/>
        <v>PYA33P3</v>
      </c>
      <c r="E1350" s="130" t="str">
        <f t="shared" si="330"/>
        <v>PYA33</v>
      </c>
      <c r="F1350" s="111" t="s">
        <v>1368</v>
      </c>
      <c r="G1350" s="111">
        <v>33</v>
      </c>
      <c r="H1350" s="111">
        <v>3</v>
      </c>
      <c r="I1350" s="111" t="s">
        <v>8</v>
      </c>
      <c r="J1350" s="111">
        <v>2</v>
      </c>
      <c r="K1350" s="111">
        <v>1</v>
      </c>
      <c r="M1350" s="137">
        <v>0.1</v>
      </c>
      <c r="N1350" s="133">
        <v>2</v>
      </c>
      <c r="O1350" s="137">
        <v>0.55000000000000004</v>
      </c>
      <c r="Q1350" s="237">
        <v>20.43</v>
      </c>
      <c r="R1350" s="111">
        <v>32.47</v>
      </c>
      <c r="S1350" s="111">
        <v>22.47</v>
      </c>
      <c r="T1350" s="111">
        <v>10</v>
      </c>
      <c r="U1350" s="188"/>
      <c r="AO1350" s="143">
        <v>57.04</v>
      </c>
      <c r="AP1350" s="194"/>
      <c r="AQ1350" s="188"/>
      <c r="AR1350" s="188"/>
      <c r="AS1350" s="143"/>
      <c r="AT1350" s="143"/>
      <c r="AU1350" s="143"/>
      <c r="AV1350" s="143"/>
      <c r="AW1350" s="188"/>
      <c r="AX1350" s="278"/>
      <c r="AY1350" s="194"/>
      <c r="AZ1350" s="143"/>
      <c r="BA1350" s="143"/>
      <c r="BB1350" s="143"/>
      <c r="BC1350" s="143"/>
      <c r="BD1350" s="143"/>
      <c r="BE1350" s="194"/>
      <c r="BF1350" s="143"/>
      <c r="BG1350" s="143"/>
      <c r="BH1350" s="143"/>
      <c r="BI1350" s="111"/>
      <c r="BJ1350" s="143"/>
      <c r="BK1350" s="143"/>
      <c r="BL1350" s="143"/>
      <c r="BM1350" s="143"/>
      <c r="BN1350" s="143"/>
      <c r="BO1350" s="143"/>
      <c r="BP1350" s="143"/>
      <c r="BQ1350" s="143"/>
      <c r="BR1350" s="143"/>
      <c r="BS1350" s="143"/>
      <c r="BT1350" s="143"/>
      <c r="BU1350" s="135">
        <f>VLOOKUP(D1350,EXPLORACION!$A$2:$P$529,15,FALSE)</f>
        <v>4961650.9181000004</v>
      </c>
      <c r="BV1350" s="135">
        <f>VLOOKUP(D1350,EXPLORACION!$A$2:$P$529,16,FALSE)</f>
        <v>2171454.5787999998</v>
      </c>
    </row>
    <row r="1351" spans="1:75" hidden="1">
      <c r="A1351" s="130" t="str">
        <f t="shared" si="326"/>
        <v>PYA33P3E2M1</v>
      </c>
      <c r="B1351" s="130" t="str">
        <f t="shared" si="327"/>
        <v>PYA33P3E0.1</v>
      </c>
      <c r="C1351" s="130" t="str">
        <f t="shared" si="328"/>
        <v>PYA33P3M1</v>
      </c>
      <c r="D1351" s="130" t="str">
        <f t="shared" si="329"/>
        <v>PYA33P3</v>
      </c>
      <c r="E1351" s="130" t="str">
        <f t="shared" si="330"/>
        <v>PYA33</v>
      </c>
      <c r="F1351" s="111" t="s">
        <v>1368</v>
      </c>
      <c r="G1351" s="111">
        <v>33</v>
      </c>
      <c r="H1351" s="111">
        <v>3</v>
      </c>
      <c r="I1351" s="111" t="s">
        <v>8</v>
      </c>
      <c r="J1351" s="111">
        <v>2</v>
      </c>
      <c r="K1351" s="111">
        <v>2</v>
      </c>
      <c r="M1351" s="137">
        <v>0.5</v>
      </c>
      <c r="N1351" s="133">
        <v>1.5</v>
      </c>
      <c r="O1351" s="137">
        <v>1</v>
      </c>
      <c r="Q1351" s="237">
        <v>20.39</v>
      </c>
      <c r="R1351" s="111"/>
      <c r="S1351" s="111"/>
      <c r="T1351" s="111"/>
      <c r="U1351" s="188"/>
      <c r="AP1351" s="194"/>
      <c r="AQ1351" s="188"/>
      <c r="AR1351" s="188"/>
      <c r="AS1351" s="143"/>
      <c r="AT1351" s="143"/>
      <c r="AU1351" s="143"/>
      <c r="AV1351" s="143"/>
      <c r="AW1351" s="188"/>
      <c r="AX1351" s="278"/>
      <c r="AY1351" s="194"/>
      <c r="AZ1351" s="143"/>
      <c r="BA1351" s="143"/>
      <c r="BB1351" s="143"/>
      <c r="BC1351" s="143"/>
      <c r="BD1351" s="143"/>
      <c r="BE1351" s="194"/>
      <c r="BF1351" s="143"/>
      <c r="BG1351" s="143"/>
      <c r="BH1351" s="143"/>
      <c r="BI1351" s="111"/>
      <c r="BJ1351" s="143"/>
      <c r="BK1351" s="143"/>
      <c r="BL1351" s="143"/>
      <c r="BM1351" s="143"/>
      <c r="BN1351" s="143"/>
      <c r="BO1351" s="143"/>
      <c r="BP1351" s="143"/>
      <c r="BQ1351" s="143"/>
      <c r="BR1351" s="143"/>
      <c r="BS1351" s="143"/>
      <c r="BT1351" s="143"/>
      <c r="BU1351" s="135">
        <f>VLOOKUP(D1351,EXPLORACION!$A$2:$P$529,15,FALSE)</f>
        <v>4961650.9181000004</v>
      </c>
      <c r="BV1351" s="135">
        <f>VLOOKUP(D1351,EXPLORACION!$A$2:$P$529,16,FALSE)</f>
        <v>2171454.5787999998</v>
      </c>
    </row>
    <row r="1352" spans="1:75" hidden="1">
      <c r="A1352" s="130" t="str">
        <f t="shared" si="326"/>
        <v>PYA33P3E2M1.5</v>
      </c>
      <c r="B1352" s="130" t="str">
        <f t="shared" si="327"/>
        <v>PYA33P3E0.5</v>
      </c>
      <c r="C1352" s="130" t="str">
        <f t="shared" si="328"/>
        <v>PYA33P3M1.5</v>
      </c>
      <c r="D1352" s="130" t="str">
        <f t="shared" si="329"/>
        <v>PYA33P3</v>
      </c>
      <c r="E1352" s="130" t="str">
        <f t="shared" si="330"/>
        <v>PYA33</v>
      </c>
      <c r="F1352" s="111" t="s">
        <v>1368</v>
      </c>
      <c r="G1352" s="111">
        <v>33</v>
      </c>
      <c r="H1352" s="111">
        <v>3</v>
      </c>
      <c r="I1352" s="111" t="s">
        <v>8</v>
      </c>
      <c r="J1352" s="111">
        <v>2</v>
      </c>
      <c r="K1352" s="111">
        <f>K1351+1</f>
        <v>3</v>
      </c>
      <c r="M1352" s="137">
        <v>1</v>
      </c>
      <c r="N1352" s="133">
        <v>2</v>
      </c>
      <c r="O1352" s="137">
        <v>1.5</v>
      </c>
      <c r="Q1352" s="237">
        <v>21.56</v>
      </c>
      <c r="R1352" s="111"/>
      <c r="S1352" s="111"/>
      <c r="T1352" s="111"/>
      <c r="U1352" s="188"/>
      <c r="AP1352" s="194"/>
      <c r="AQ1352" s="188"/>
      <c r="AR1352" s="188"/>
      <c r="AS1352" s="143"/>
      <c r="AT1352" s="143"/>
      <c r="AU1352" s="143"/>
      <c r="AV1352" s="143"/>
      <c r="AW1352" s="188"/>
      <c r="AX1352" s="278"/>
      <c r="AY1352" s="194"/>
      <c r="AZ1352" s="143"/>
      <c r="BA1352" s="143"/>
      <c r="BB1352" s="143"/>
      <c r="BC1352" s="143"/>
      <c r="BD1352" s="143"/>
      <c r="BE1352" s="194"/>
      <c r="BF1352" s="143"/>
      <c r="BG1352" s="143"/>
      <c r="BH1352" s="143"/>
      <c r="BI1352" s="111"/>
      <c r="BJ1352" s="143"/>
      <c r="BK1352" s="143"/>
      <c r="BL1352" s="143"/>
      <c r="BM1352" s="143"/>
      <c r="BN1352" s="143"/>
      <c r="BO1352" s="143"/>
      <c r="BP1352" s="143"/>
      <c r="BQ1352" s="143"/>
      <c r="BR1352" s="143"/>
      <c r="BS1352" s="143"/>
      <c r="BT1352" s="143"/>
      <c r="BU1352" s="135">
        <f>VLOOKUP(D1352,EXPLORACION!$A$2:$P$529,15,FALSE)</f>
        <v>4961650.9181000004</v>
      </c>
      <c r="BV1352" s="135">
        <f>VLOOKUP(D1352,EXPLORACION!$A$2:$P$529,16,FALSE)</f>
        <v>2171454.5787999998</v>
      </c>
    </row>
    <row r="1353" spans="1:75" hidden="1">
      <c r="A1353" s="130" t="str">
        <f t="shared" si="326"/>
        <v>PYA33P3E3M1.75</v>
      </c>
      <c r="B1353" s="130" t="str">
        <f t="shared" si="327"/>
        <v>PYA33P3E1</v>
      </c>
      <c r="C1353" s="130" t="str">
        <f t="shared" si="328"/>
        <v>PYA33P3M1.75</v>
      </c>
      <c r="D1353" s="130" t="str">
        <f t="shared" si="329"/>
        <v>PYA33P3</v>
      </c>
      <c r="E1353" s="130" t="str">
        <f t="shared" si="330"/>
        <v>PYA33</v>
      </c>
      <c r="F1353" s="111" t="s">
        <v>1368</v>
      </c>
      <c r="G1353" s="111">
        <v>33</v>
      </c>
      <c r="H1353" s="111">
        <v>3</v>
      </c>
      <c r="I1353" s="111" t="s">
        <v>8</v>
      </c>
      <c r="J1353" s="111">
        <v>3</v>
      </c>
      <c r="K1353" s="111">
        <v>2</v>
      </c>
      <c r="M1353" s="137">
        <v>1</v>
      </c>
      <c r="N1353" s="133">
        <v>5</v>
      </c>
      <c r="O1353" s="137">
        <v>1.75</v>
      </c>
      <c r="Q1353" s="237">
        <v>31.28</v>
      </c>
      <c r="R1353" s="237">
        <v>31.78</v>
      </c>
      <c r="S1353" s="111">
        <v>22.75</v>
      </c>
      <c r="T1353" s="111">
        <v>9.0299999999999994</v>
      </c>
      <c r="U1353" s="188"/>
      <c r="AO1353" s="143">
        <v>59.27</v>
      </c>
      <c r="AP1353" s="194"/>
      <c r="AQ1353" s="188"/>
      <c r="AR1353" s="188"/>
      <c r="AS1353" s="143"/>
      <c r="AT1353" s="143"/>
      <c r="AU1353" s="143"/>
      <c r="AV1353" s="143"/>
      <c r="AW1353" s="188"/>
      <c r="AX1353" s="278"/>
      <c r="AY1353" s="194"/>
      <c r="AZ1353" s="143"/>
      <c r="BA1353" s="143"/>
      <c r="BB1353" s="143"/>
      <c r="BC1353" s="143"/>
      <c r="BD1353" s="143"/>
      <c r="BE1353" s="194"/>
      <c r="BF1353" s="143"/>
      <c r="BG1353" s="143"/>
      <c r="BH1353" s="143"/>
      <c r="BI1353" s="111"/>
      <c r="BJ1353" s="143"/>
      <c r="BK1353" s="143"/>
      <c r="BL1353" s="143"/>
      <c r="BM1353" s="143"/>
      <c r="BN1353" s="143"/>
      <c r="BO1353" s="143"/>
      <c r="BP1353" s="143"/>
      <c r="BQ1353" s="143"/>
      <c r="BR1353" s="143"/>
      <c r="BS1353" s="143"/>
      <c r="BT1353" s="143"/>
      <c r="BU1353" s="135">
        <f>VLOOKUP(D1353,EXPLORACION!$A$2:$P$529,15,FALSE)</f>
        <v>4961650.9181000004</v>
      </c>
      <c r="BV1353" s="135">
        <f>VLOOKUP(D1353,EXPLORACION!$A$2:$P$529,16,FALSE)</f>
        <v>2171454.5787999998</v>
      </c>
    </row>
    <row r="1354" spans="1:75" hidden="1">
      <c r="A1354" s="130" t="str">
        <f t="shared" si="326"/>
        <v>PYA33P3E3M2</v>
      </c>
      <c r="B1354" s="130" t="str">
        <f t="shared" si="327"/>
        <v>PYA33P3E1</v>
      </c>
      <c r="C1354" s="130" t="str">
        <f t="shared" si="328"/>
        <v>PYA33P3M2</v>
      </c>
      <c r="D1354" s="130" t="str">
        <f t="shared" si="329"/>
        <v>PYA33P3</v>
      </c>
      <c r="E1354" s="130" t="str">
        <f t="shared" si="330"/>
        <v>PYA33</v>
      </c>
      <c r="F1354" s="111" t="s">
        <v>1368</v>
      </c>
      <c r="G1354" s="111">
        <v>33</v>
      </c>
      <c r="H1354" s="111">
        <v>3</v>
      </c>
      <c r="I1354" s="111" t="s">
        <v>8</v>
      </c>
      <c r="J1354" s="111">
        <v>3</v>
      </c>
      <c r="K1354" s="111">
        <f>K1353+1</f>
        <v>3</v>
      </c>
      <c r="M1354" s="137">
        <v>1.5</v>
      </c>
      <c r="N1354" s="133">
        <v>2.5</v>
      </c>
      <c r="O1354" s="137">
        <v>2</v>
      </c>
      <c r="Q1354" s="237">
        <v>20.97</v>
      </c>
      <c r="R1354" s="111"/>
      <c r="S1354" s="111"/>
      <c r="T1354" s="111"/>
      <c r="U1354" s="188"/>
      <c r="AP1354" s="194"/>
      <c r="AQ1354" s="188"/>
      <c r="AR1354" s="188"/>
      <c r="AS1354" s="143"/>
      <c r="AT1354" s="143"/>
      <c r="AU1354" s="143"/>
      <c r="AV1354" s="143"/>
      <c r="AW1354" s="188">
        <v>6.5</v>
      </c>
      <c r="AX1354" s="278">
        <v>172.49</v>
      </c>
      <c r="AY1354" s="194"/>
      <c r="AZ1354" s="143"/>
      <c r="BA1354" s="143"/>
      <c r="BB1354" s="143"/>
      <c r="BC1354" s="143"/>
      <c r="BD1354" s="143"/>
      <c r="BE1354" s="194"/>
      <c r="BF1354" s="143"/>
      <c r="BG1354" s="143"/>
      <c r="BH1354" s="143"/>
      <c r="BI1354" s="111"/>
      <c r="BJ1354" s="143"/>
      <c r="BK1354" s="143"/>
      <c r="BL1354" s="143"/>
      <c r="BM1354" s="143"/>
      <c r="BN1354" s="143"/>
      <c r="BO1354" s="143"/>
      <c r="BP1354" s="143"/>
      <c r="BQ1354" s="143"/>
      <c r="BR1354" s="143"/>
      <c r="BS1354" s="143"/>
      <c r="BT1354" s="143"/>
      <c r="BU1354" s="135">
        <f>VLOOKUP(D1354,EXPLORACION!$A$2:$P$529,15,FALSE)</f>
        <v>4961650.9181000004</v>
      </c>
      <c r="BV1354" s="135">
        <f>VLOOKUP(D1354,EXPLORACION!$A$2:$P$529,16,FALSE)</f>
        <v>2171454.5787999998</v>
      </c>
    </row>
    <row r="1355" spans="1:75" hidden="1">
      <c r="A1355" s="130" t="str">
        <f t="shared" si="326"/>
        <v>PYA33P3E3M2.5</v>
      </c>
      <c r="B1355" s="130" t="str">
        <f t="shared" si="327"/>
        <v>PYA33P3E1.5</v>
      </c>
      <c r="C1355" s="130" t="str">
        <f t="shared" si="328"/>
        <v>PYA33P3M2.5</v>
      </c>
      <c r="D1355" s="130" t="str">
        <f t="shared" si="329"/>
        <v>PYA33P3</v>
      </c>
      <c r="E1355" s="130" t="str">
        <f t="shared" si="330"/>
        <v>PYA33</v>
      </c>
      <c r="F1355" s="111" t="s">
        <v>1368</v>
      </c>
      <c r="G1355" s="111">
        <v>33</v>
      </c>
      <c r="H1355" s="111">
        <v>3</v>
      </c>
      <c r="I1355" s="111" t="s">
        <v>8</v>
      </c>
      <c r="J1355" s="111">
        <v>3</v>
      </c>
      <c r="K1355" s="111">
        <f>K1354+1</f>
        <v>4</v>
      </c>
      <c r="M1355" s="137">
        <v>2</v>
      </c>
      <c r="N1355" s="133">
        <v>3</v>
      </c>
      <c r="O1355" s="137">
        <v>2.5</v>
      </c>
      <c r="Q1355" s="237">
        <v>20.98</v>
      </c>
      <c r="R1355" s="111"/>
      <c r="S1355" s="111"/>
      <c r="T1355" s="111"/>
      <c r="U1355" s="188"/>
      <c r="AP1355" s="194"/>
      <c r="AQ1355" s="188"/>
      <c r="AR1355" s="188"/>
      <c r="AS1355" s="143"/>
      <c r="AT1355" s="143"/>
      <c r="AU1355" s="143"/>
      <c r="AV1355" s="143"/>
      <c r="AW1355" s="188"/>
      <c r="AX1355" s="278"/>
      <c r="AY1355" s="194"/>
      <c r="AZ1355" s="143"/>
      <c r="BA1355" s="143"/>
      <c r="BB1355" s="143"/>
      <c r="BC1355" s="143"/>
      <c r="BD1355" s="143"/>
      <c r="BE1355" s="194"/>
      <c r="BF1355" s="143"/>
      <c r="BG1355" s="143"/>
      <c r="BH1355" s="143"/>
      <c r="BI1355" s="111"/>
      <c r="BJ1355" s="143"/>
      <c r="BK1355" s="143"/>
      <c r="BL1355" s="143"/>
      <c r="BM1355" s="143"/>
      <c r="BN1355" s="143"/>
      <c r="BO1355" s="143"/>
      <c r="BP1355" s="143"/>
      <c r="BQ1355" s="143"/>
      <c r="BR1355" s="143"/>
      <c r="BS1355" s="143"/>
      <c r="BT1355" s="143"/>
      <c r="BU1355" s="135">
        <f>VLOOKUP(D1355,EXPLORACION!$A$2:$P$529,15,FALSE)</f>
        <v>4961650.9181000004</v>
      </c>
      <c r="BV1355" s="135">
        <f>VLOOKUP(D1355,EXPLORACION!$A$2:$P$529,16,FALSE)</f>
        <v>2171454.5787999998</v>
      </c>
    </row>
    <row r="1356" spans="1:75" hidden="1">
      <c r="A1356" s="130" t="str">
        <f t="shared" si="326"/>
        <v>PYA33P3E3M3</v>
      </c>
      <c r="B1356" s="130" t="str">
        <f t="shared" si="327"/>
        <v>PYA33P3E2</v>
      </c>
      <c r="C1356" s="130" t="str">
        <f t="shared" si="328"/>
        <v>PYA33P3M3</v>
      </c>
      <c r="D1356" s="130" t="str">
        <f t="shared" si="329"/>
        <v>PYA33P3</v>
      </c>
      <c r="E1356" s="130" t="str">
        <f t="shared" si="330"/>
        <v>PYA33</v>
      </c>
      <c r="F1356" s="111" t="s">
        <v>1368</v>
      </c>
      <c r="G1356" s="111">
        <v>33</v>
      </c>
      <c r="H1356" s="111">
        <v>3</v>
      </c>
      <c r="I1356" s="111" t="s">
        <v>8</v>
      </c>
      <c r="J1356" s="111">
        <v>3</v>
      </c>
      <c r="K1356" s="111">
        <f>K1355+1</f>
        <v>5</v>
      </c>
      <c r="M1356" s="137">
        <v>2.5</v>
      </c>
      <c r="N1356" s="133">
        <v>3.5</v>
      </c>
      <c r="O1356" s="137">
        <v>3</v>
      </c>
      <c r="Q1356" s="237">
        <v>21.08</v>
      </c>
      <c r="R1356" s="111"/>
      <c r="S1356" s="111"/>
      <c r="T1356" s="111"/>
      <c r="U1356" s="188"/>
      <c r="AP1356" s="194"/>
      <c r="AQ1356" s="188"/>
      <c r="AR1356" s="188"/>
      <c r="AS1356" s="143"/>
      <c r="AT1356" s="143"/>
      <c r="AU1356" s="143"/>
      <c r="AV1356" s="143"/>
      <c r="AW1356" s="188"/>
      <c r="AX1356" s="278"/>
      <c r="AY1356" s="194"/>
      <c r="AZ1356" s="143"/>
      <c r="BA1356" s="143"/>
      <c r="BB1356" s="143"/>
      <c r="BC1356" s="143"/>
      <c r="BD1356" s="143"/>
      <c r="BE1356" s="194"/>
      <c r="BF1356" s="143"/>
      <c r="BG1356" s="143"/>
      <c r="BH1356" s="143"/>
      <c r="BI1356" s="111"/>
      <c r="BJ1356" s="143"/>
      <c r="BK1356" s="143"/>
      <c r="BL1356" s="143"/>
      <c r="BM1356" s="143"/>
      <c r="BN1356" s="143"/>
      <c r="BO1356" s="143"/>
      <c r="BP1356" s="143"/>
      <c r="BQ1356" s="143"/>
      <c r="BR1356" s="143"/>
      <c r="BS1356" s="143"/>
      <c r="BT1356" s="143"/>
      <c r="BU1356" s="135">
        <f>VLOOKUP(D1356,EXPLORACION!$A$2:$P$529,15,FALSE)</f>
        <v>4961650.9181000004</v>
      </c>
      <c r="BV1356" s="135">
        <f>VLOOKUP(D1356,EXPLORACION!$A$2:$P$529,16,FALSE)</f>
        <v>2171454.5787999998</v>
      </c>
    </row>
    <row r="1357" spans="1:75" hidden="1">
      <c r="A1357" s="130" t="str">
        <f t="shared" si="326"/>
        <v>PYA33P3E3M3.5</v>
      </c>
      <c r="B1357" s="130" t="str">
        <f t="shared" si="327"/>
        <v>PYA33P3E2.5</v>
      </c>
      <c r="C1357" s="130" t="str">
        <f t="shared" si="328"/>
        <v>PYA33P3M3.5</v>
      </c>
      <c r="D1357" s="130" t="str">
        <f t="shared" si="329"/>
        <v>PYA33P3</v>
      </c>
      <c r="E1357" s="130" t="str">
        <f t="shared" si="330"/>
        <v>PYA33</v>
      </c>
      <c r="F1357" s="111" t="s">
        <v>1368</v>
      </c>
      <c r="G1357" s="111">
        <v>33</v>
      </c>
      <c r="H1357" s="111">
        <v>3</v>
      </c>
      <c r="I1357" s="111" t="s">
        <v>8</v>
      </c>
      <c r="J1357" s="111">
        <v>3</v>
      </c>
      <c r="K1357" s="111">
        <f>K1356+1</f>
        <v>6</v>
      </c>
      <c r="M1357" s="137">
        <v>3</v>
      </c>
      <c r="N1357" s="133">
        <v>4</v>
      </c>
      <c r="O1357" s="137">
        <v>3.5</v>
      </c>
      <c r="Q1357" s="237">
        <v>21.39</v>
      </c>
      <c r="R1357" s="111"/>
      <c r="S1357" s="111"/>
      <c r="T1357" s="111"/>
      <c r="U1357" s="188"/>
      <c r="AP1357" s="194"/>
      <c r="AQ1357" s="188"/>
      <c r="AR1357" s="188"/>
      <c r="AS1357" s="143"/>
      <c r="AT1357" s="143"/>
      <c r="AU1357" s="143"/>
      <c r="AV1357" s="143"/>
      <c r="AW1357" s="188"/>
      <c r="AX1357" s="278"/>
      <c r="AY1357" s="194"/>
      <c r="AZ1357" s="143"/>
      <c r="BA1357" s="143"/>
      <c r="BB1357" s="143"/>
      <c r="BC1357" s="143"/>
      <c r="BD1357" s="143"/>
      <c r="BE1357" s="194"/>
      <c r="BF1357" s="143"/>
      <c r="BG1357" s="143"/>
      <c r="BH1357" s="143"/>
      <c r="BI1357" s="111"/>
      <c r="BJ1357" s="143"/>
      <c r="BK1357" s="143"/>
      <c r="BL1357" s="143"/>
      <c r="BM1357" s="143"/>
      <c r="BN1357" s="143"/>
      <c r="BO1357" s="143"/>
      <c r="BP1357" s="143"/>
      <c r="BQ1357" s="143"/>
      <c r="BR1357" s="143"/>
      <c r="BS1357" s="143"/>
      <c r="BT1357" s="143"/>
      <c r="BU1357" s="135">
        <f>VLOOKUP(D1357,EXPLORACION!$A$2:$P$529,15,FALSE)</f>
        <v>4961650.9181000004</v>
      </c>
      <c r="BV1357" s="135">
        <f>VLOOKUP(D1357,EXPLORACION!$A$2:$P$529,16,FALSE)</f>
        <v>2171454.5787999998</v>
      </c>
    </row>
    <row r="1358" spans="1:75" hidden="1">
      <c r="A1358" s="130" t="str">
        <f t="shared" si="326"/>
        <v>PYA33P3E4M3.75</v>
      </c>
      <c r="B1358" s="130" t="str">
        <f t="shared" si="327"/>
        <v>PYA33P3E3</v>
      </c>
      <c r="C1358" s="130" t="str">
        <f t="shared" si="328"/>
        <v>PYA33P3M3.75</v>
      </c>
      <c r="D1358" s="130" t="str">
        <f t="shared" si="329"/>
        <v>PYA33P3</v>
      </c>
      <c r="E1358" s="130" t="str">
        <f t="shared" si="330"/>
        <v>PYA33</v>
      </c>
      <c r="F1358" s="111" t="s">
        <v>1368</v>
      </c>
      <c r="G1358" s="111">
        <v>33</v>
      </c>
      <c r="H1358" s="111">
        <v>3</v>
      </c>
      <c r="I1358" s="111" t="s">
        <v>8</v>
      </c>
      <c r="J1358" s="111">
        <v>4</v>
      </c>
      <c r="K1358" s="111">
        <v>3</v>
      </c>
      <c r="M1358" s="137">
        <v>2.5</v>
      </c>
      <c r="N1358" s="133">
        <v>10</v>
      </c>
      <c r="O1358" s="137">
        <v>3.75</v>
      </c>
      <c r="Q1358" s="237">
        <v>23.62</v>
      </c>
      <c r="R1358" s="111">
        <v>38.4</v>
      </c>
      <c r="S1358" s="111">
        <v>26.25</v>
      </c>
      <c r="T1358" s="111">
        <v>12.15</v>
      </c>
      <c r="U1358" s="188"/>
      <c r="AO1358" s="143">
        <v>51.78</v>
      </c>
      <c r="AP1358" s="194"/>
      <c r="AQ1358" s="188"/>
      <c r="AR1358" s="188"/>
      <c r="AS1358" s="143"/>
      <c r="AT1358" s="143"/>
      <c r="AU1358" s="143"/>
      <c r="AV1358" s="143"/>
      <c r="AW1358" s="188"/>
      <c r="AX1358" s="278"/>
      <c r="AY1358" s="194"/>
      <c r="AZ1358" s="143"/>
      <c r="BA1358" s="143"/>
      <c r="BB1358" s="143"/>
      <c r="BC1358" s="143"/>
      <c r="BD1358" s="143"/>
      <c r="BE1358" s="194"/>
      <c r="BF1358" s="143"/>
      <c r="BG1358" s="143"/>
      <c r="BH1358" s="143"/>
      <c r="BI1358" s="111"/>
      <c r="BJ1358" s="143"/>
      <c r="BK1358" s="143"/>
      <c r="BL1358" s="143"/>
      <c r="BM1358" s="143"/>
      <c r="BN1358" s="143"/>
      <c r="BO1358" s="143"/>
      <c r="BP1358" s="143"/>
      <c r="BQ1358" s="143"/>
      <c r="BR1358" s="143"/>
      <c r="BS1358" s="143"/>
      <c r="BT1358" s="143"/>
      <c r="BU1358" s="135">
        <f>VLOOKUP(D1358,EXPLORACION!$A$2:$P$529,15,FALSE)</f>
        <v>4961650.9181000004</v>
      </c>
      <c r="BV1358" s="135">
        <f>VLOOKUP(D1358,EXPLORACION!$A$2:$P$529,16,FALSE)</f>
        <v>2171454.5787999998</v>
      </c>
    </row>
    <row r="1359" spans="1:75" hidden="1">
      <c r="A1359" s="130" t="str">
        <f t="shared" si="326"/>
        <v>PYA33P3E3M4</v>
      </c>
      <c r="B1359" s="130" t="str">
        <f t="shared" si="327"/>
        <v>PYA33P3E2.5</v>
      </c>
      <c r="C1359" s="130" t="str">
        <f t="shared" si="328"/>
        <v>PYA33P3M4</v>
      </c>
      <c r="D1359" s="130" t="str">
        <f t="shared" si="329"/>
        <v>PYA33P3</v>
      </c>
      <c r="E1359" s="130" t="str">
        <f t="shared" si="330"/>
        <v>PYA33</v>
      </c>
      <c r="F1359" s="111" t="s">
        <v>1368</v>
      </c>
      <c r="G1359" s="111">
        <v>33</v>
      </c>
      <c r="H1359" s="111">
        <v>3</v>
      </c>
      <c r="I1359" s="111" t="s">
        <v>8</v>
      </c>
      <c r="J1359" s="111">
        <v>3</v>
      </c>
      <c r="K1359" s="111">
        <f t="shared" ref="K1359:K1367" si="331">K1358+1</f>
        <v>4</v>
      </c>
      <c r="M1359" s="137">
        <v>3.5</v>
      </c>
      <c r="N1359" s="133">
        <v>4.5</v>
      </c>
      <c r="O1359" s="137">
        <v>4</v>
      </c>
      <c r="Q1359" s="237">
        <v>21.5</v>
      </c>
      <c r="R1359" s="111"/>
      <c r="S1359" s="111"/>
      <c r="T1359" s="111"/>
      <c r="U1359" s="188"/>
      <c r="AP1359" s="194"/>
      <c r="AQ1359" s="188"/>
      <c r="AR1359" s="188"/>
      <c r="AS1359" s="143"/>
      <c r="AT1359" s="143"/>
      <c r="AU1359" s="143"/>
      <c r="AV1359" s="143"/>
      <c r="AW1359" s="188">
        <v>6.22</v>
      </c>
      <c r="AX1359" s="278">
        <v>305.66000000000003</v>
      </c>
      <c r="AY1359" s="194"/>
      <c r="AZ1359" s="143"/>
      <c r="BA1359" s="143"/>
      <c r="BB1359" s="143"/>
      <c r="BC1359" s="143"/>
      <c r="BD1359" s="143"/>
      <c r="BE1359" s="194"/>
      <c r="BF1359" s="143"/>
      <c r="BG1359" s="143"/>
      <c r="BH1359" s="143"/>
      <c r="BI1359" s="111"/>
      <c r="BJ1359" s="143"/>
      <c r="BK1359" s="143"/>
      <c r="BL1359" s="143"/>
      <c r="BM1359" s="143"/>
      <c r="BN1359" s="143"/>
      <c r="BO1359" s="143"/>
      <c r="BP1359" s="143"/>
      <c r="BQ1359" s="143"/>
      <c r="BR1359" s="143"/>
      <c r="BS1359" s="143"/>
      <c r="BT1359" s="143"/>
      <c r="BU1359" s="135">
        <f>VLOOKUP(D1359,EXPLORACION!$A$2:$P$529,15,FALSE)</f>
        <v>4961650.9181000004</v>
      </c>
      <c r="BV1359" s="135">
        <f>VLOOKUP(D1359,EXPLORACION!$A$2:$P$529,16,FALSE)</f>
        <v>2171454.5787999998</v>
      </c>
    </row>
    <row r="1360" spans="1:75" hidden="1">
      <c r="A1360" s="130" t="str">
        <f t="shared" si="326"/>
        <v>PYA33P3E3M4.5</v>
      </c>
      <c r="B1360" s="130" t="str">
        <f t="shared" si="327"/>
        <v>PYA33P3E3.5</v>
      </c>
      <c r="C1360" s="130" t="str">
        <f t="shared" si="328"/>
        <v>PYA33P3M4.5</v>
      </c>
      <c r="D1360" s="130" t="str">
        <f t="shared" si="329"/>
        <v>PYA33P3</v>
      </c>
      <c r="E1360" s="130" t="str">
        <f t="shared" si="330"/>
        <v>PYA33</v>
      </c>
      <c r="F1360" s="111" t="s">
        <v>1368</v>
      </c>
      <c r="G1360" s="111">
        <v>33</v>
      </c>
      <c r="H1360" s="111">
        <v>3</v>
      </c>
      <c r="I1360" s="111" t="s">
        <v>8</v>
      </c>
      <c r="J1360" s="111">
        <v>3</v>
      </c>
      <c r="K1360" s="111">
        <f t="shared" si="331"/>
        <v>5</v>
      </c>
      <c r="M1360" s="137">
        <v>4</v>
      </c>
      <c r="N1360" s="133">
        <v>5</v>
      </c>
      <c r="O1360" s="137">
        <v>4.5</v>
      </c>
      <c r="Q1360" s="237">
        <v>21.93</v>
      </c>
      <c r="R1360" s="111"/>
      <c r="S1360" s="111"/>
      <c r="T1360" s="111"/>
      <c r="U1360" s="188"/>
      <c r="AP1360" s="194"/>
      <c r="AQ1360" s="188"/>
      <c r="AR1360" s="188"/>
      <c r="AS1360" s="143"/>
      <c r="AT1360" s="143"/>
      <c r="AU1360" s="143"/>
      <c r="AV1360" s="143"/>
      <c r="AW1360" s="188"/>
      <c r="AX1360" s="278"/>
      <c r="AY1360" s="194"/>
      <c r="AZ1360" s="143"/>
      <c r="BA1360" s="143"/>
      <c r="BB1360" s="143"/>
      <c r="BC1360" s="143"/>
      <c r="BD1360" s="143"/>
      <c r="BE1360" s="194"/>
      <c r="BF1360" s="143"/>
      <c r="BG1360" s="143"/>
      <c r="BH1360" s="143"/>
      <c r="BI1360" s="111"/>
      <c r="BJ1360" s="143"/>
      <c r="BK1360" s="143"/>
      <c r="BL1360" s="143"/>
      <c r="BM1360" s="143"/>
      <c r="BN1360" s="143"/>
      <c r="BO1360" s="143"/>
      <c r="BP1360" s="143"/>
      <c r="BQ1360" s="143"/>
      <c r="BR1360" s="143"/>
      <c r="BS1360" s="143"/>
      <c r="BT1360" s="143"/>
      <c r="BU1360" s="135">
        <f>VLOOKUP(D1360,EXPLORACION!$A$2:$P$529,15,FALSE)</f>
        <v>4961650.9181000004</v>
      </c>
      <c r="BV1360" s="135">
        <f>VLOOKUP(D1360,EXPLORACION!$A$2:$P$529,16,FALSE)</f>
        <v>2171454.5787999998</v>
      </c>
    </row>
    <row r="1361" spans="1:74" hidden="1">
      <c r="A1361" s="130" t="str">
        <f t="shared" si="326"/>
        <v>PYA33P3E4M5</v>
      </c>
      <c r="B1361" s="130" t="str">
        <f t="shared" si="327"/>
        <v>PYA33P3E4</v>
      </c>
      <c r="C1361" s="130" t="str">
        <f t="shared" si="328"/>
        <v>PYA33P3M5</v>
      </c>
      <c r="D1361" s="130" t="str">
        <f t="shared" si="329"/>
        <v>PYA33P3</v>
      </c>
      <c r="E1361" s="130" t="str">
        <f t="shared" si="330"/>
        <v>PYA33</v>
      </c>
      <c r="F1361" s="111" t="s">
        <v>1368</v>
      </c>
      <c r="G1361" s="111">
        <v>33</v>
      </c>
      <c r="H1361" s="111">
        <v>3</v>
      </c>
      <c r="I1361" s="111" t="s">
        <v>8</v>
      </c>
      <c r="J1361" s="111">
        <v>4</v>
      </c>
      <c r="K1361" s="111">
        <f t="shared" si="331"/>
        <v>6</v>
      </c>
      <c r="M1361" s="137">
        <v>4.5</v>
      </c>
      <c r="N1361" s="133">
        <v>5.5</v>
      </c>
      <c r="O1361" s="137">
        <v>5</v>
      </c>
      <c r="Q1361" s="237">
        <v>22.45</v>
      </c>
      <c r="R1361" s="111"/>
      <c r="S1361" s="111"/>
      <c r="T1361" s="111"/>
      <c r="U1361" s="188"/>
      <c r="AP1361" s="194"/>
      <c r="AQ1361" s="188"/>
      <c r="AR1361" s="188"/>
      <c r="AS1361" s="143"/>
      <c r="AT1361" s="143"/>
      <c r="AU1361" s="143"/>
      <c r="AV1361" s="143"/>
      <c r="AW1361" s="188"/>
      <c r="AX1361" s="278"/>
      <c r="AY1361" s="194"/>
      <c r="AZ1361" s="143"/>
      <c r="BA1361" s="143"/>
      <c r="BB1361" s="143"/>
      <c r="BC1361" s="143"/>
      <c r="BD1361" s="143"/>
      <c r="BE1361" s="194"/>
      <c r="BF1361" s="143"/>
      <c r="BG1361" s="143"/>
      <c r="BH1361" s="143"/>
      <c r="BI1361" s="111"/>
      <c r="BJ1361" s="143"/>
      <c r="BK1361" s="143"/>
      <c r="BL1361" s="143"/>
      <c r="BM1361" s="143"/>
      <c r="BN1361" s="143"/>
      <c r="BO1361" s="143"/>
      <c r="BP1361" s="143"/>
      <c r="BQ1361" s="143"/>
      <c r="BR1361" s="143"/>
      <c r="BS1361" s="143"/>
      <c r="BT1361" s="143"/>
      <c r="BU1361" s="135">
        <f>VLOOKUP(D1361,EXPLORACION!$A$2:$P$529,15,FALSE)</f>
        <v>4961650.9181000004</v>
      </c>
      <c r="BV1361" s="135">
        <f>VLOOKUP(D1361,EXPLORACION!$A$2:$P$529,16,FALSE)</f>
        <v>2171454.5787999998</v>
      </c>
    </row>
    <row r="1362" spans="1:74" hidden="1">
      <c r="A1362" s="130" t="str">
        <f t="shared" si="326"/>
        <v>PYA33P3E4M5.5</v>
      </c>
      <c r="B1362" s="130" t="str">
        <f t="shared" si="327"/>
        <v>PYA33P3E4.5</v>
      </c>
      <c r="C1362" s="130" t="str">
        <f t="shared" si="328"/>
        <v>PYA33P3M5.5</v>
      </c>
      <c r="D1362" s="130" t="str">
        <f t="shared" si="329"/>
        <v>PYA33P3</v>
      </c>
      <c r="E1362" s="130" t="str">
        <f t="shared" si="330"/>
        <v>PYA33</v>
      </c>
      <c r="F1362" s="111" t="s">
        <v>1368</v>
      </c>
      <c r="G1362" s="111">
        <v>33</v>
      </c>
      <c r="H1362" s="111">
        <v>3</v>
      </c>
      <c r="I1362" s="111" t="s">
        <v>8</v>
      </c>
      <c r="J1362" s="111">
        <v>4</v>
      </c>
      <c r="K1362" s="111">
        <f t="shared" si="331"/>
        <v>7</v>
      </c>
      <c r="M1362" s="137">
        <v>5</v>
      </c>
      <c r="N1362" s="133">
        <v>6</v>
      </c>
      <c r="O1362" s="137">
        <v>5.5</v>
      </c>
      <c r="Q1362" s="237">
        <v>23.21</v>
      </c>
      <c r="R1362" s="111"/>
      <c r="S1362" s="111"/>
      <c r="T1362" s="111"/>
      <c r="U1362" s="188"/>
      <c r="AP1362" s="194"/>
      <c r="AQ1362" s="188"/>
      <c r="AR1362" s="188"/>
      <c r="AS1362" s="143"/>
      <c r="AT1362" s="143"/>
      <c r="AU1362" s="143"/>
      <c r="AV1362" s="143"/>
      <c r="AW1362" s="188"/>
      <c r="AX1362" s="278"/>
      <c r="AY1362" s="194"/>
      <c r="AZ1362" s="143"/>
      <c r="BA1362" s="143"/>
      <c r="BB1362" s="143"/>
      <c r="BC1362" s="143"/>
      <c r="BD1362" s="143"/>
      <c r="BE1362" s="194"/>
      <c r="BF1362" s="143"/>
      <c r="BG1362" s="143"/>
      <c r="BH1362" s="143"/>
      <c r="BI1362" s="111"/>
      <c r="BJ1362" s="143"/>
      <c r="BK1362" s="143"/>
      <c r="BL1362" s="143"/>
      <c r="BM1362" s="143"/>
      <c r="BN1362" s="143"/>
      <c r="BO1362" s="143"/>
      <c r="BP1362" s="143"/>
      <c r="BQ1362" s="143"/>
      <c r="BR1362" s="143"/>
      <c r="BS1362" s="143"/>
      <c r="BT1362" s="143"/>
      <c r="BU1362" s="135">
        <f>VLOOKUP(D1362,EXPLORACION!$A$2:$P$529,15,FALSE)</f>
        <v>4961650.9181000004</v>
      </c>
      <c r="BV1362" s="135">
        <f>VLOOKUP(D1362,EXPLORACION!$A$2:$P$529,16,FALSE)</f>
        <v>2171454.5787999998</v>
      </c>
    </row>
    <row r="1363" spans="1:74" hidden="1">
      <c r="A1363" s="130" t="str">
        <f t="shared" si="326"/>
        <v>PYA33P3E4M6</v>
      </c>
      <c r="B1363" s="130" t="str">
        <f t="shared" si="327"/>
        <v>PYA33P3E5</v>
      </c>
      <c r="C1363" s="130" t="str">
        <f t="shared" si="328"/>
        <v>PYA33P3M6</v>
      </c>
      <c r="D1363" s="130" t="str">
        <f t="shared" si="329"/>
        <v>PYA33P3</v>
      </c>
      <c r="E1363" s="130" t="str">
        <f t="shared" si="330"/>
        <v>PYA33</v>
      </c>
      <c r="F1363" s="111" t="s">
        <v>1368</v>
      </c>
      <c r="G1363" s="111">
        <v>33</v>
      </c>
      <c r="H1363" s="111">
        <v>3</v>
      </c>
      <c r="I1363" s="111" t="s">
        <v>8</v>
      </c>
      <c r="J1363" s="111">
        <v>4</v>
      </c>
      <c r="K1363" s="111">
        <f t="shared" si="331"/>
        <v>8</v>
      </c>
      <c r="M1363" s="137">
        <v>5.5</v>
      </c>
      <c r="N1363" s="133">
        <v>6.5</v>
      </c>
      <c r="O1363" s="137">
        <v>6</v>
      </c>
      <c r="Q1363" s="237">
        <v>23.37</v>
      </c>
      <c r="R1363" s="111"/>
      <c r="S1363" s="111"/>
      <c r="T1363" s="111"/>
      <c r="U1363" s="188"/>
      <c r="AP1363" s="194"/>
      <c r="AQ1363" s="188"/>
      <c r="AR1363" s="188"/>
      <c r="AS1363" s="143"/>
      <c r="AT1363" s="143"/>
      <c r="AU1363" s="143"/>
      <c r="AV1363" s="143"/>
      <c r="AW1363" s="188"/>
      <c r="AX1363" s="278"/>
      <c r="AY1363" s="194"/>
      <c r="AZ1363" s="143"/>
      <c r="BA1363" s="143"/>
      <c r="BB1363" s="143"/>
      <c r="BC1363" s="143"/>
      <c r="BD1363" s="143"/>
      <c r="BE1363" s="194"/>
      <c r="BF1363" s="143"/>
      <c r="BG1363" s="143"/>
      <c r="BH1363" s="143"/>
      <c r="BI1363" s="111"/>
      <c r="BJ1363" s="143"/>
      <c r="BK1363" s="143"/>
      <c r="BL1363" s="143"/>
      <c r="BM1363" s="143"/>
      <c r="BN1363" s="143"/>
      <c r="BO1363" s="143"/>
      <c r="BP1363" s="143"/>
      <c r="BQ1363" s="143"/>
      <c r="BR1363" s="143"/>
      <c r="BS1363" s="143"/>
      <c r="BT1363" s="143"/>
      <c r="BU1363" s="135">
        <f>VLOOKUP(D1363,EXPLORACION!$A$2:$P$529,15,FALSE)</f>
        <v>4961650.9181000004</v>
      </c>
      <c r="BV1363" s="135">
        <f>VLOOKUP(D1363,EXPLORACION!$A$2:$P$529,16,FALSE)</f>
        <v>2171454.5787999998</v>
      </c>
    </row>
    <row r="1364" spans="1:74" hidden="1">
      <c r="A1364" s="130" t="str">
        <f t="shared" si="326"/>
        <v>PYA33P3E4M7</v>
      </c>
      <c r="B1364" s="130" t="str">
        <f t="shared" si="327"/>
        <v>PYA33P3E5.5</v>
      </c>
      <c r="C1364" s="130" t="str">
        <f t="shared" si="328"/>
        <v>PYA33P3M7</v>
      </c>
      <c r="D1364" s="130" t="str">
        <f t="shared" si="329"/>
        <v>PYA33P3</v>
      </c>
      <c r="E1364" s="130" t="str">
        <f t="shared" si="330"/>
        <v>PYA33</v>
      </c>
      <c r="F1364" s="111" t="s">
        <v>1368</v>
      </c>
      <c r="G1364" s="111">
        <v>33</v>
      </c>
      <c r="H1364" s="111">
        <v>3</v>
      </c>
      <c r="I1364" s="111" t="s">
        <v>8</v>
      </c>
      <c r="J1364" s="111">
        <v>4</v>
      </c>
      <c r="K1364" s="111">
        <f t="shared" si="331"/>
        <v>9</v>
      </c>
      <c r="M1364" s="137">
        <v>6.5</v>
      </c>
      <c r="N1364" s="133">
        <v>7.5</v>
      </c>
      <c r="O1364" s="137">
        <v>7</v>
      </c>
      <c r="Q1364" s="237">
        <v>23.53</v>
      </c>
      <c r="R1364" s="111"/>
      <c r="S1364" s="111"/>
      <c r="T1364" s="111"/>
      <c r="U1364" s="188"/>
      <c r="AP1364" s="194"/>
      <c r="AQ1364" s="188"/>
      <c r="AR1364" s="188"/>
      <c r="AS1364" s="143"/>
      <c r="AT1364" s="143"/>
      <c r="AU1364" s="143"/>
      <c r="AV1364" s="143"/>
      <c r="AW1364" s="188"/>
      <c r="AX1364" s="278"/>
      <c r="AY1364" s="194"/>
      <c r="AZ1364" s="143"/>
      <c r="BA1364" s="143"/>
      <c r="BB1364" s="143"/>
      <c r="BC1364" s="143"/>
      <c r="BD1364" s="143"/>
      <c r="BE1364" s="194"/>
      <c r="BF1364" s="143"/>
      <c r="BG1364" s="143"/>
      <c r="BH1364" s="143"/>
      <c r="BI1364" s="111"/>
      <c r="BJ1364" s="143"/>
      <c r="BK1364" s="143"/>
      <c r="BL1364" s="143"/>
      <c r="BM1364" s="143"/>
      <c r="BN1364" s="143"/>
      <c r="BO1364" s="143"/>
      <c r="BP1364" s="143"/>
      <c r="BQ1364" s="143"/>
      <c r="BR1364" s="143"/>
      <c r="BS1364" s="143"/>
      <c r="BT1364" s="143"/>
      <c r="BU1364" s="135">
        <f>VLOOKUP(D1364,EXPLORACION!$A$2:$P$529,15,FALSE)</f>
        <v>4961650.9181000004</v>
      </c>
      <c r="BV1364" s="135">
        <f>VLOOKUP(D1364,EXPLORACION!$A$2:$P$529,16,FALSE)</f>
        <v>2171454.5787999998</v>
      </c>
    </row>
    <row r="1365" spans="1:74" hidden="1">
      <c r="A1365" s="130" t="str">
        <f t="shared" si="326"/>
        <v>PYA33P3E4M8</v>
      </c>
      <c r="B1365" s="130" t="str">
        <f t="shared" si="327"/>
        <v>PYA33P3E6.5</v>
      </c>
      <c r="C1365" s="130" t="str">
        <f t="shared" si="328"/>
        <v>PYA33P3M8</v>
      </c>
      <c r="D1365" s="130" t="str">
        <f t="shared" si="329"/>
        <v>PYA33P3</v>
      </c>
      <c r="E1365" s="130" t="str">
        <f t="shared" si="330"/>
        <v>PYA33</v>
      </c>
      <c r="F1365" s="111" t="s">
        <v>1368</v>
      </c>
      <c r="G1365" s="111">
        <v>33</v>
      </c>
      <c r="H1365" s="111">
        <v>3</v>
      </c>
      <c r="I1365" s="111" t="s">
        <v>8</v>
      </c>
      <c r="J1365" s="111">
        <v>4</v>
      </c>
      <c r="K1365" s="111">
        <f t="shared" si="331"/>
        <v>10</v>
      </c>
      <c r="M1365" s="137">
        <v>7.5</v>
      </c>
      <c r="N1365" s="133">
        <v>8.5</v>
      </c>
      <c r="O1365" s="137">
        <v>8</v>
      </c>
      <c r="Q1365" s="237">
        <v>24.13</v>
      </c>
      <c r="R1365" s="111"/>
      <c r="S1365" s="111"/>
      <c r="T1365" s="111"/>
      <c r="U1365" s="188"/>
      <c r="AP1365" s="194"/>
      <c r="AQ1365" s="188"/>
      <c r="AR1365" s="188"/>
      <c r="AS1365" s="143"/>
      <c r="AT1365" s="143"/>
      <c r="AU1365" s="143"/>
      <c r="AV1365" s="143"/>
      <c r="AW1365" s="188"/>
      <c r="AX1365" s="278"/>
      <c r="AY1365" s="194"/>
      <c r="AZ1365" s="143"/>
      <c r="BA1365" s="143"/>
      <c r="BB1365" s="143"/>
      <c r="BC1365" s="143"/>
      <c r="BD1365" s="143"/>
      <c r="BE1365" s="194"/>
      <c r="BF1365" s="143"/>
      <c r="BG1365" s="143"/>
      <c r="BH1365" s="143"/>
      <c r="BI1365" s="111"/>
      <c r="BJ1365" s="143"/>
      <c r="BK1365" s="143"/>
      <c r="BL1365" s="143"/>
      <c r="BM1365" s="143"/>
      <c r="BN1365" s="143"/>
      <c r="BO1365" s="143"/>
      <c r="BP1365" s="143"/>
      <c r="BQ1365" s="143"/>
      <c r="BR1365" s="143"/>
      <c r="BS1365" s="143"/>
      <c r="BT1365" s="143"/>
      <c r="BU1365" s="135">
        <f>VLOOKUP(D1365,EXPLORACION!$A$2:$P$529,15,FALSE)</f>
        <v>4961650.9181000004</v>
      </c>
      <c r="BV1365" s="135">
        <f>VLOOKUP(D1365,EXPLORACION!$A$2:$P$529,16,FALSE)</f>
        <v>2171454.5787999998</v>
      </c>
    </row>
    <row r="1366" spans="1:74" hidden="1">
      <c r="A1366" s="130" t="str">
        <f t="shared" si="326"/>
        <v>PYA33P3E4M9</v>
      </c>
      <c r="B1366" s="130" t="str">
        <f t="shared" si="327"/>
        <v>PYA33P3E7.5</v>
      </c>
      <c r="C1366" s="130" t="str">
        <f t="shared" si="328"/>
        <v>PYA33P3M9</v>
      </c>
      <c r="D1366" s="130" t="str">
        <f t="shared" si="329"/>
        <v>PYA33P3</v>
      </c>
      <c r="E1366" s="130" t="str">
        <f t="shared" si="330"/>
        <v>PYA33</v>
      </c>
      <c r="F1366" s="111" t="s">
        <v>1368</v>
      </c>
      <c r="G1366" s="111">
        <v>33</v>
      </c>
      <c r="H1366" s="111">
        <v>3</v>
      </c>
      <c r="I1366" s="111" t="s">
        <v>8</v>
      </c>
      <c r="J1366" s="111">
        <v>4</v>
      </c>
      <c r="K1366" s="111">
        <f t="shared" si="331"/>
        <v>11</v>
      </c>
      <c r="M1366" s="137">
        <v>8.5</v>
      </c>
      <c r="N1366" s="133">
        <v>9.5</v>
      </c>
      <c r="O1366" s="137">
        <v>9</v>
      </c>
      <c r="Q1366" s="237">
        <v>25.06</v>
      </c>
      <c r="R1366" s="111"/>
      <c r="S1366" s="111"/>
      <c r="T1366" s="111"/>
      <c r="U1366" s="188"/>
      <c r="AP1366" s="194"/>
      <c r="AQ1366" s="188"/>
      <c r="AR1366" s="188"/>
      <c r="AS1366" s="143"/>
      <c r="AT1366" s="143"/>
      <c r="AU1366" s="143"/>
      <c r="AV1366" s="143"/>
      <c r="AW1366" s="188"/>
      <c r="AX1366" s="278"/>
      <c r="AY1366" s="194"/>
      <c r="AZ1366" s="143"/>
      <c r="BA1366" s="143"/>
      <c r="BB1366" s="143"/>
      <c r="BC1366" s="143"/>
      <c r="BD1366" s="143"/>
      <c r="BE1366" s="194"/>
      <c r="BF1366" s="143"/>
      <c r="BG1366" s="143"/>
      <c r="BH1366" s="143"/>
      <c r="BI1366" s="111"/>
      <c r="BJ1366" s="143"/>
      <c r="BK1366" s="143"/>
      <c r="BL1366" s="143"/>
      <c r="BM1366" s="143"/>
      <c r="BN1366" s="143"/>
      <c r="BO1366" s="143"/>
      <c r="BP1366" s="143"/>
      <c r="BQ1366" s="143"/>
      <c r="BR1366" s="143"/>
      <c r="BS1366" s="143"/>
      <c r="BT1366" s="143"/>
      <c r="BU1366" s="135">
        <f>VLOOKUP(D1366,EXPLORACION!$A$2:$P$529,15,FALSE)</f>
        <v>4961650.9181000004</v>
      </c>
      <c r="BV1366" s="135">
        <f>VLOOKUP(D1366,EXPLORACION!$A$2:$P$529,16,FALSE)</f>
        <v>2171454.5787999998</v>
      </c>
    </row>
    <row r="1367" spans="1:74" hidden="1">
      <c r="A1367" s="130" t="str">
        <f>CONCATENATE(F1367,G1367,I1367,H1367,"E",J1367,"M",O1367)</f>
        <v>PYA33P3E4M10</v>
      </c>
      <c r="B1367" s="130" t="str">
        <f>CONCATENATE(F1367,G1367,I1367,H1367,"E",M1366)</f>
        <v>PYA33P3E8.5</v>
      </c>
      <c r="C1367" s="130" t="str">
        <f>CONCATENATE(F1367,G1367,I1367,H1367,"M",O1367)</f>
        <v>PYA33P3M10</v>
      </c>
      <c r="D1367" s="130" t="str">
        <f>CONCATENATE(F1367,G1367,I1367,H1367)</f>
        <v>PYA33P3</v>
      </c>
      <c r="E1367" s="130" t="str">
        <f>CONCATENATE(F1367,G1367)</f>
        <v>PYA33</v>
      </c>
      <c r="F1367" s="111" t="s">
        <v>1368</v>
      </c>
      <c r="G1367" s="111">
        <v>33</v>
      </c>
      <c r="H1367" s="111">
        <v>3</v>
      </c>
      <c r="I1367" s="111" t="s">
        <v>8</v>
      </c>
      <c r="J1367" s="111">
        <v>4</v>
      </c>
      <c r="K1367" s="111">
        <f t="shared" si="331"/>
        <v>12</v>
      </c>
      <c r="M1367" s="137">
        <v>9.5</v>
      </c>
      <c r="N1367" s="133">
        <v>10.5</v>
      </c>
      <c r="O1367" s="137">
        <v>10</v>
      </c>
      <c r="P1367" s="205"/>
      <c r="Q1367" s="237">
        <v>25.42</v>
      </c>
      <c r="R1367" s="111"/>
      <c r="S1367" s="111"/>
      <c r="T1367" s="111"/>
      <c r="U1367" s="188"/>
      <c r="AP1367" s="194"/>
      <c r="AQ1367" s="188"/>
      <c r="AR1367" s="188"/>
      <c r="AS1367" s="143"/>
      <c r="AT1367" s="143"/>
      <c r="AU1367" s="143"/>
      <c r="AV1367" s="143"/>
      <c r="AW1367" s="188"/>
      <c r="AX1367" s="278"/>
      <c r="AY1367" s="194"/>
      <c r="AZ1367" s="143"/>
      <c r="BA1367" s="143"/>
      <c r="BB1367" s="143"/>
      <c r="BC1367" s="143"/>
      <c r="BD1367" s="143"/>
      <c r="BE1367" s="194"/>
      <c r="BF1367" s="143"/>
      <c r="BG1367" s="143"/>
      <c r="BH1367" s="143"/>
      <c r="BI1367" s="111"/>
      <c r="BJ1367" s="143"/>
      <c r="BK1367" s="143"/>
      <c r="BL1367" s="143"/>
      <c r="BM1367" s="143"/>
      <c r="BN1367" s="143"/>
      <c r="BO1367" s="143"/>
      <c r="BP1367" s="143"/>
      <c r="BQ1367" s="143"/>
      <c r="BR1367" s="143"/>
      <c r="BS1367" s="143"/>
      <c r="BT1367" s="143"/>
      <c r="BU1367" s="135">
        <f>VLOOKUP(D1367,EXPLORACION!$A$2:$P$529,15,FALSE)</f>
        <v>4961650.9181000004</v>
      </c>
      <c r="BV1367" s="135">
        <f>VLOOKUP(D1367,EXPLORACION!$A$2:$P$529,16,FALSE)</f>
        <v>2171454.5787999998</v>
      </c>
    </row>
    <row r="1368" spans="1:74" hidden="1">
      <c r="A1368" s="130" t="str">
        <f>CONCATENATE(F1368,G1368,I1368,H1368,"E",J1368,"M",O1368)</f>
        <v>PYA33P3E4M10</v>
      </c>
      <c r="B1368" s="130" t="str">
        <f>CONCATENATE(F1368,G1368,I1368,H1368,"E",M1367)</f>
        <v>PYA33P3E9.5</v>
      </c>
      <c r="C1368" s="130" t="str">
        <f>CONCATENATE(F1368,G1368,I1368,H1368,"M",O1368)</f>
        <v>PYA33P3M10</v>
      </c>
      <c r="D1368" s="130" t="str">
        <f>CONCATENATE(F1368,G1368,I1368,H1368)</f>
        <v>PYA33P3</v>
      </c>
      <c r="E1368" s="130" t="str">
        <f>CONCATENATE(F1368,G1368)</f>
        <v>PYA33</v>
      </c>
      <c r="F1368" s="111" t="s">
        <v>1368</v>
      </c>
      <c r="G1368" s="111">
        <v>33</v>
      </c>
      <c r="H1368" s="111">
        <v>3</v>
      </c>
      <c r="I1368" s="111" t="s">
        <v>8</v>
      </c>
      <c r="J1368" s="111">
        <v>4</v>
      </c>
      <c r="K1368" s="111">
        <v>16</v>
      </c>
      <c r="M1368" s="137">
        <v>9.5</v>
      </c>
      <c r="N1368" s="133">
        <v>10.5</v>
      </c>
      <c r="O1368" s="137">
        <v>10</v>
      </c>
      <c r="Q1368" s="237">
        <v>25.42</v>
      </c>
      <c r="R1368" s="111"/>
      <c r="S1368" s="111"/>
      <c r="T1368" s="111"/>
      <c r="U1368" s="188"/>
      <c r="AP1368" s="194"/>
      <c r="AQ1368" s="188"/>
      <c r="AR1368" s="188"/>
      <c r="AS1368" s="143"/>
      <c r="AT1368" s="143"/>
      <c r="AU1368" s="143"/>
      <c r="AV1368" s="143"/>
      <c r="AW1368" s="188"/>
      <c r="AX1368" s="278"/>
      <c r="AY1368" s="194"/>
      <c r="AZ1368" s="143"/>
      <c r="BA1368" s="143"/>
      <c r="BB1368" s="143"/>
      <c r="BC1368" s="143"/>
      <c r="BD1368" s="143"/>
      <c r="BE1368" s="194"/>
      <c r="BF1368" s="143"/>
      <c r="BG1368" s="143"/>
      <c r="BH1368" s="143"/>
      <c r="BI1368" s="111"/>
      <c r="BJ1368" s="143"/>
      <c r="BK1368" s="143"/>
      <c r="BL1368" s="143"/>
      <c r="BM1368" s="143"/>
      <c r="BN1368" s="143"/>
      <c r="BO1368" s="143"/>
      <c r="BP1368" s="143"/>
      <c r="BQ1368" s="143"/>
      <c r="BR1368" s="143"/>
      <c r="BS1368" s="143"/>
      <c r="BT1368" s="143"/>
      <c r="BU1368" s="135">
        <f>VLOOKUP(D1368,EXPLORACION!$A$2:$P$529,15,FALSE)</f>
        <v>4961650.9181000004</v>
      </c>
      <c r="BV1368" s="135">
        <f>VLOOKUP(D1368,EXPLORACION!$A$2:$P$529,16,FALSE)</f>
        <v>2171454.5787999998</v>
      </c>
    </row>
    <row r="1369" spans="1:74" hidden="1">
      <c r="A1369" s="130" t="str">
        <f t="shared" ref="A1369:A1388" si="332">CONCATENATE(F1369,G1369,I1369,H1369,"E",J1369,"M",O1369)</f>
        <v>PYA34P1E1M0.25</v>
      </c>
      <c r="B1369" s="130" t="str">
        <f t="shared" ref="B1369:B1388" si="333">CONCATENATE(F1369,G1369,I1369,H1369,"E",M1368)</f>
        <v>PYA34P1E9.5</v>
      </c>
      <c r="C1369" s="130" t="str">
        <f t="shared" ref="C1369:C1388" si="334">CONCATENATE(F1369,G1369,I1369,H1369,"M",O1369)</f>
        <v>PYA34P1M0.25</v>
      </c>
      <c r="D1369" s="130" t="str">
        <f t="shared" ref="D1369:D1388" si="335">CONCATENATE(F1369,G1369,I1369,H1369)</f>
        <v>PYA34P1</v>
      </c>
      <c r="E1369" s="130" t="str">
        <f t="shared" ref="E1369:E1388" si="336">CONCATENATE(F1369,G1369)</f>
        <v>PYA34</v>
      </c>
      <c r="F1369" s="111" t="s">
        <v>1368</v>
      </c>
      <c r="G1369" s="111">
        <v>34</v>
      </c>
      <c r="H1369" s="111">
        <v>1</v>
      </c>
      <c r="I1369" s="111" t="s">
        <v>8</v>
      </c>
      <c r="J1369" s="111">
        <v>1</v>
      </c>
      <c r="K1369" s="111">
        <v>1</v>
      </c>
      <c r="M1369" s="137">
        <v>0</v>
      </c>
      <c r="N1369" s="133">
        <v>0.5</v>
      </c>
      <c r="O1369" s="137">
        <v>0.25</v>
      </c>
      <c r="Q1369" s="237">
        <v>16.59</v>
      </c>
      <c r="R1369" s="111"/>
      <c r="S1369" s="111"/>
      <c r="T1369" s="111"/>
      <c r="U1369" s="188"/>
      <c r="AP1369" s="194"/>
      <c r="AQ1369" s="188"/>
      <c r="AR1369" s="188"/>
      <c r="AS1369" s="143"/>
      <c r="AT1369" s="143"/>
      <c r="AU1369" s="143"/>
      <c r="AV1369" s="143"/>
      <c r="AW1369" s="188"/>
      <c r="AX1369" s="278"/>
      <c r="AY1369" s="194"/>
      <c r="AZ1369" s="143"/>
      <c r="BA1369" s="143"/>
      <c r="BB1369" s="143"/>
      <c r="BC1369" s="143"/>
      <c r="BD1369" s="143"/>
      <c r="BE1369" s="194"/>
      <c r="BF1369" s="143"/>
      <c r="BG1369" s="143"/>
      <c r="BH1369" s="143"/>
      <c r="BI1369" s="111"/>
      <c r="BJ1369" s="143"/>
      <c r="BK1369" s="143"/>
      <c r="BL1369" s="143"/>
      <c r="BM1369" s="143"/>
      <c r="BN1369" s="143"/>
      <c r="BO1369" s="143"/>
      <c r="BP1369" s="143"/>
      <c r="BQ1369" s="143"/>
      <c r="BR1369" s="143"/>
      <c r="BS1369" s="143"/>
      <c r="BT1369" s="143"/>
      <c r="BU1369" s="135">
        <f>VLOOKUP(D1369,EXPLORACION!$A$2:$P$529,15,FALSE)</f>
        <v>4959906.5220999997</v>
      </c>
      <c r="BV1369" s="135">
        <f>VLOOKUP(D1369,EXPLORACION!$A$2:$P$529,16,FALSE)</f>
        <v>2168412.8807999999</v>
      </c>
    </row>
    <row r="1370" spans="1:74" hidden="1">
      <c r="A1370" s="130" t="str">
        <f t="shared" si="332"/>
        <v>PYA34P1E1M0.75</v>
      </c>
      <c r="B1370" s="130" t="str">
        <f t="shared" si="333"/>
        <v>PYA34P1E0</v>
      </c>
      <c r="C1370" s="130" t="str">
        <f t="shared" si="334"/>
        <v>PYA34P1M0.75</v>
      </c>
      <c r="D1370" s="130" t="str">
        <f t="shared" si="335"/>
        <v>PYA34P1</v>
      </c>
      <c r="E1370" s="130" t="str">
        <f t="shared" si="336"/>
        <v>PYA34</v>
      </c>
      <c r="F1370" s="111" t="s">
        <v>1368</v>
      </c>
      <c r="G1370" s="111">
        <v>34</v>
      </c>
      <c r="H1370" s="111">
        <v>1</v>
      </c>
      <c r="I1370" s="111" t="s">
        <v>8</v>
      </c>
      <c r="J1370" s="111">
        <v>1</v>
      </c>
      <c r="K1370" s="111">
        <f>K1369+1</f>
        <v>2</v>
      </c>
      <c r="M1370" s="137">
        <v>0.5</v>
      </c>
      <c r="N1370" s="133">
        <v>1</v>
      </c>
      <c r="O1370" s="137">
        <v>0.75</v>
      </c>
      <c r="Q1370" s="237">
        <v>14.45</v>
      </c>
      <c r="R1370" s="111"/>
      <c r="S1370" s="111"/>
      <c r="T1370" s="111"/>
      <c r="U1370" s="188"/>
      <c r="AP1370" s="194"/>
      <c r="AQ1370" s="188"/>
      <c r="AR1370" s="188"/>
      <c r="AS1370" s="143"/>
      <c r="AT1370" s="143"/>
      <c r="AU1370" s="143"/>
      <c r="AV1370" s="143"/>
      <c r="AW1370" s="188"/>
      <c r="AX1370" s="278"/>
      <c r="AY1370" s="194"/>
      <c r="AZ1370" s="143"/>
      <c r="BA1370" s="143"/>
      <c r="BB1370" s="143"/>
      <c r="BC1370" s="143"/>
      <c r="BD1370" s="143"/>
      <c r="BE1370" s="194"/>
      <c r="BF1370" s="143"/>
      <c r="BG1370" s="143"/>
      <c r="BH1370" s="143"/>
      <c r="BI1370" s="111"/>
      <c r="BJ1370" s="143"/>
      <c r="BK1370" s="143"/>
      <c r="BL1370" s="143"/>
      <c r="BM1370" s="143"/>
      <c r="BN1370" s="143"/>
      <c r="BO1370" s="143"/>
      <c r="BP1370" s="143"/>
      <c r="BQ1370" s="143"/>
      <c r="BR1370" s="143"/>
      <c r="BS1370" s="143"/>
      <c r="BT1370" s="143"/>
      <c r="BU1370" s="135">
        <f>VLOOKUP(D1370,EXPLORACION!$A$2:$P$529,15,FALSE)</f>
        <v>4959906.5220999997</v>
      </c>
      <c r="BV1370" s="135">
        <f>VLOOKUP(D1370,EXPLORACION!$A$2:$P$529,16,FALSE)</f>
        <v>2168412.8807999999</v>
      </c>
    </row>
    <row r="1371" spans="1:74" hidden="1">
      <c r="A1371" s="130" t="str">
        <f t="shared" si="332"/>
        <v>PYA34P1E1M1.25</v>
      </c>
      <c r="B1371" s="130" t="str">
        <f t="shared" si="333"/>
        <v>PYA34P1E0.5</v>
      </c>
      <c r="C1371" s="130" t="str">
        <f t="shared" si="334"/>
        <v>PYA34P1M1.25</v>
      </c>
      <c r="D1371" s="130" t="str">
        <f t="shared" si="335"/>
        <v>PYA34P1</v>
      </c>
      <c r="E1371" s="130" t="str">
        <f t="shared" si="336"/>
        <v>PYA34</v>
      </c>
      <c r="F1371" s="111" t="s">
        <v>1368</v>
      </c>
      <c r="G1371" s="111">
        <v>34</v>
      </c>
      <c r="H1371" s="111">
        <v>1</v>
      </c>
      <c r="I1371" s="111" t="s">
        <v>8</v>
      </c>
      <c r="J1371" s="111">
        <v>1</v>
      </c>
      <c r="K1371" s="111">
        <f t="shared" ref="K1371:K1408" si="337">K1370+1</f>
        <v>3</v>
      </c>
      <c r="M1371" s="137">
        <v>1</v>
      </c>
      <c r="N1371" s="133">
        <v>1.5</v>
      </c>
      <c r="O1371" s="137">
        <v>1.25</v>
      </c>
      <c r="Q1371" s="237">
        <v>15.19</v>
      </c>
      <c r="R1371" s="111"/>
      <c r="S1371" s="111"/>
      <c r="T1371" s="111"/>
      <c r="U1371" s="188"/>
      <c r="AP1371" s="194"/>
      <c r="AQ1371" s="188"/>
      <c r="AR1371" s="188"/>
      <c r="AS1371" s="143"/>
      <c r="AT1371" s="143"/>
      <c r="AU1371" s="143"/>
      <c r="AV1371" s="143"/>
      <c r="AW1371" s="188"/>
      <c r="AX1371" s="278"/>
      <c r="AY1371" s="194"/>
      <c r="AZ1371" s="143"/>
      <c r="BA1371" s="143"/>
      <c r="BB1371" s="143"/>
      <c r="BC1371" s="143"/>
      <c r="BD1371" s="143"/>
      <c r="BE1371" s="194"/>
      <c r="BF1371" s="143"/>
      <c r="BG1371" s="143"/>
      <c r="BH1371" s="143"/>
      <c r="BI1371" s="111"/>
      <c r="BJ1371" s="143"/>
      <c r="BK1371" s="143"/>
      <c r="BL1371" s="143"/>
      <c r="BM1371" s="143"/>
      <c r="BN1371" s="143"/>
      <c r="BO1371" s="143"/>
      <c r="BP1371" s="143"/>
      <c r="BQ1371" s="143"/>
      <c r="BR1371" s="143"/>
      <c r="BS1371" s="143"/>
      <c r="BT1371" s="143"/>
      <c r="BU1371" s="135">
        <f>VLOOKUP(D1371,EXPLORACION!$A$2:$P$529,15,FALSE)</f>
        <v>4959906.5220999997</v>
      </c>
      <c r="BV1371" s="135">
        <f>VLOOKUP(D1371,EXPLORACION!$A$2:$P$529,16,FALSE)</f>
        <v>2168412.8807999999</v>
      </c>
    </row>
    <row r="1372" spans="1:74" hidden="1">
      <c r="A1372" s="130" t="str">
        <f t="shared" si="332"/>
        <v>PYA34P1E1M1.75</v>
      </c>
      <c r="B1372" s="130" t="str">
        <f t="shared" si="333"/>
        <v>PYA34P1E1</v>
      </c>
      <c r="C1372" s="130" t="str">
        <f t="shared" si="334"/>
        <v>PYA34P1M1.75</v>
      </c>
      <c r="D1372" s="130" t="str">
        <f t="shared" si="335"/>
        <v>PYA34P1</v>
      </c>
      <c r="E1372" s="130" t="str">
        <f t="shared" si="336"/>
        <v>PYA34</v>
      </c>
      <c r="F1372" s="111" t="s">
        <v>1368</v>
      </c>
      <c r="G1372" s="111">
        <v>34</v>
      </c>
      <c r="H1372" s="111">
        <v>1</v>
      </c>
      <c r="I1372" s="111" t="s">
        <v>8</v>
      </c>
      <c r="J1372" s="111">
        <v>1</v>
      </c>
      <c r="K1372" s="111">
        <f t="shared" si="337"/>
        <v>4</v>
      </c>
      <c r="M1372" s="137">
        <v>1.5</v>
      </c>
      <c r="N1372" s="133">
        <v>2</v>
      </c>
      <c r="O1372" s="137">
        <v>1.75</v>
      </c>
      <c r="Q1372" s="237">
        <v>16.84</v>
      </c>
      <c r="R1372" s="111">
        <v>26.6</v>
      </c>
      <c r="S1372" s="111">
        <v>22.95</v>
      </c>
      <c r="T1372" s="111">
        <v>3.6500000000000021</v>
      </c>
      <c r="U1372" s="188"/>
      <c r="AO1372" s="143">
        <v>91.38</v>
      </c>
      <c r="AP1372" s="194"/>
      <c r="AQ1372" s="188"/>
      <c r="AR1372" s="188"/>
      <c r="AS1372" s="143"/>
      <c r="AT1372" s="143"/>
      <c r="AU1372" s="143"/>
      <c r="AV1372" s="143"/>
      <c r="AW1372" s="188">
        <v>5.52</v>
      </c>
      <c r="AX1372" s="278">
        <v>216.37</v>
      </c>
      <c r="AY1372" s="194"/>
      <c r="AZ1372" s="143"/>
      <c r="BA1372" s="143"/>
      <c r="BB1372" s="143"/>
      <c r="BC1372" s="143"/>
      <c r="BD1372" s="143"/>
      <c r="BE1372" s="194"/>
      <c r="BF1372" s="143"/>
      <c r="BG1372" s="143"/>
      <c r="BH1372" s="143"/>
      <c r="BI1372" s="111"/>
      <c r="BJ1372" s="143"/>
      <c r="BK1372" s="143"/>
      <c r="BL1372" s="143"/>
      <c r="BM1372" s="143"/>
      <c r="BN1372" s="143"/>
      <c r="BO1372" s="143"/>
      <c r="BP1372" s="143"/>
      <c r="BQ1372" s="143"/>
      <c r="BR1372" s="143"/>
      <c r="BS1372" s="143"/>
      <c r="BT1372" s="143"/>
      <c r="BU1372" s="135">
        <f>VLOOKUP(D1372,EXPLORACION!$A$2:$P$529,15,FALSE)</f>
        <v>4959906.5220999997</v>
      </c>
      <c r="BV1372" s="135">
        <f>VLOOKUP(D1372,EXPLORACION!$A$2:$P$529,16,FALSE)</f>
        <v>2168412.8807999999</v>
      </c>
    </row>
    <row r="1373" spans="1:74" hidden="1">
      <c r="A1373" s="130" t="str">
        <f t="shared" si="332"/>
        <v>PYA34P1E1M2.25</v>
      </c>
      <c r="B1373" s="130" t="str">
        <f t="shared" si="333"/>
        <v>PYA34P1E1.5</v>
      </c>
      <c r="C1373" s="130" t="str">
        <f t="shared" si="334"/>
        <v>PYA34P1M2.25</v>
      </c>
      <c r="D1373" s="130" t="str">
        <f t="shared" si="335"/>
        <v>PYA34P1</v>
      </c>
      <c r="E1373" s="130" t="str">
        <f t="shared" si="336"/>
        <v>PYA34</v>
      </c>
      <c r="F1373" s="111" t="s">
        <v>1368</v>
      </c>
      <c r="G1373" s="111">
        <v>34</v>
      </c>
      <c r="H1373" s="111">
        <v>1</v>
      </c>
      <c r="I1373" s="111" t="s">
        <v>8</v>
      </c>
      <c r="J1373" s="111">
        <v>1</v>
      </c>
      <c r="K1373" s="111">
        <f t="shared" si="337"/>
        <v>5</v>
      </c>
      <c r="M1373" s="137">
        <v>2</v>
      </c>
      <c r="N1373" s="133">
        <v>2.5</v>
      </c>
      <c r="O1373" s="137">
        <v>2.25</v>
      </c>
      <c r="Q1373" s="237">
        <v>20.27</v>
      </c>
      <c r="R1373" s="111"/>
      <c r="S1373" s="111"/>
      <c r="T1373" s="111"/>
      <c r="U1373" s="188"/>
      <c r="AP1373" s="194"/>
      <c r="AQ1373" s="188"/>
      <c r="AR1373" s="188"/>
      <c r="AS1373" s="143"/>
      <c r="AT1373" s="143"/>
      <c r="AU1373" s="143"/>
      <c r="AV1373" s="143"/>
      <c r="AW1373" s="188"/>
      <c r="AX1373" s="278"/>
      <c r="AY1373" s="194"/>
      <c r="AZ1373" s="143"/>
      <c r="BA1373" s="143"/>
      <c r="BB1373" s="143"/>
      <c r="BC1373" s="143"/>
      <c r="BD1373" s="143"/>
      <c r="BE1373" s="194"/>
      <c r="BF1373" s="143"/>
      <c r="BG1373" s="143"/>
      <c r="BH1373" s="143"/>
      <c r="BI1373" s="111"/>
      <c r="BJ1373" s="143"/>
      <c r="BK1373" s="143"/>
      <c r="BL1373" s="143"/>
      <c r="BM1373" s="143"/>
      <c r="BN1373" s="143"/>
      <c r="BO1373" s="143"/>
      <c r="BP1373" s="143"/>
      <c r="BQ1373" s="143"/>
      <c r="BR1373" s="143"/>
      <c r="BS1373" s="143"/>
      <c r="BT1373" s="143"/>
      <c r="BU1373" s="135">
        <f>VLOOKUP(D1373,EXPLORACION!$A$2:$P$529,15,FALSE)</f>
        <v>4959906.5220999997</v>
      </c>
      <c r="BV1373" s="135">
        <f>VLOOKUP(D1373,EXPLORACION!$A$2:$P$529,16,FALSE)</f>
        <v>2168412.8807999999</v>
      </c>
    </row>
    <row r="1374" spans="1:74" hidden="1">
      <c r="A1374" s="130" t="str">
        <f t="shared" si="332"/>
        <v>PYA34P1E2M2.75</v>
      </c>
      <c r="B1374" s="130" t="str">
        <f t="shared" si="333"/>
        <v>PYA34P1E2</v>
      </c>
      <c r="C1374" s="130" t="str">
        <f t="shared" si="334"/>
        <v>PYA34P1M2.75</v>
      </c>
      <c r="D1374" s="130" t="str">
        <f t="shared" si="335"/>
        <v>PYA34P1</v>
      </c>
      <c r="E1374" s="130" t="str">
        <f t="shared" si="336"/>
        <v>PYA34</v>
      </c>
      <c r="F1374" s="111" t="s">
        <v>1368</v>
      </c>
      <c r="G1374" s="111">
        <v>34</v>
      </c>
      <c r="H1374" s="111">
        <v>1</v>
      </c>
      <c r="I1374" s="111" t="s">
        <v>8</v>
      </c>
      <c r="J1374" s="111">
        <v>2</v>
      </c>
      <c r="K1374" s="111">
        <f t="shared" si="337"/>
        <v>6</v>
      </c>
      <c r="M1374" s="137">
        <v>2.5</v>
      </c>
      <c r="N1374" s="133">
        <v>3</v>
      </c>
      <c r="O1374" s="137">
        <v>2.75</v>
      </c>
      <c r="Q1374" s="237">
        <v>19.079999999999998</v>
      </c>
      <c r="R1374" s="111"/>
      <c r="S1374" s="111"/>
      <c r="T1374" s="111"/>
      <c r="U1374" s="188"/>
      <c r="AP1374" s="194"/>
      <c r="AQ1374" s="188"/>
      <c r="AR1374" s="188"/>
      <c r="AS1374" s="143"/>
      <c r="AT1374" s="143"/>
      <c r="AU1374" s="143"/>
      <c r="AV1374" s="143"/>
      <c r="AW1374" s="188"/>
      <c r="AX1374" s="278"/>
      <c r="AY1374" s="194"/>
      <c r="AZ1374" s="143"/>
      <c r="BA1374" s="143"/>
      <c r="BB1374" s="143"/>
      <c r="BC1374" s="143"/>
      <c r="BD1374" s="143"/>
      <c r="BE1374" s="194"/>
      <c r="BF1374" s="143"/>
      <c r="BG1374" s="143"/>
      <c r="BH1374" s="143"/>
      <c r="BI1374" s="111"/>
      <c r="BJ1374" s="143"/>
      <c r="BK1374" s="143"/>
      <c r="BL1374" s="143"/>
      <c r="BM1374" s="143"/>
      <c r="BN1374" s="143"/>
      <c r="BO1374" s="143"/>
      <c r="BP1374" s="143"/>
      <c r="BQ1374" s="143"/>
      <c r="BR1374" s="143"/>
      <c r="BS1374" s="143"/>
      <c r="BT1374" s="143"/>
      <c r="BU1374" s="135">
        <f>VLOOKUP(D1374,EXPLORACION!$A$2:$P$529,15,FALSE)</f>
        <v>4959906.5220999997</v>
      </c>
      <c r="BV1374" s="135">
        <f>VLOOKUP(D1374,EXPLORACION!$A$2:$P$529,16,FALSE)</f>
        <v>2168412.8807999999</v>
      </c>
    </row>
    <row r="1375" spans="1:74" hidden="1">
      <c r="A1375" s="130" t="str">
        <f t="shared" si="332"/>
        <v>PYA34P1E2M3.25</v>
      </c>
      <c r="B1375" s="130" t="str">
        <f t="shared" si="333"/>
        <v>PYA34P1E2.5</v>
      </c>
      <c r="C1375" s="130" t="str">
        <f t="shared" si="334"/>
        <v>PYA34P1M3.25</v>
      </c>
      <c r="D1375" s="130" t="str">
        <f t="shared" si="335"/>
        <v>PYA34P1</v>
      </c>
      <c r="E1375" s="130" t="str">
        <f t="shared" si="336"/>
        <v>PYA34</v>
      </c>
      <c r="F1375" s="111" t="s">
        <v>1368</v>
      </c>
      <c r="G1375" s="111">
        <v>34</v>
      </c>
      <c r="H1375" s="111">
        <v>1</v>
      </c>
      <c r="I1375" s="111" t="s">
        <v>8</v>
      </c>
      <c r="J1375" s="111">
        <v>2</v>
      </c>
      <c r="K1375" s="111">
        <f t="shared" si="337"/>
        <v>7</v>
      </c>
      <c r="M1375" s="137">
        <v>3</v>
      </c>
      <c r="N1375" s="133">
        <v>3.5</v>
      </c>
      <c r="O1375" s="137">
        <v>3.25</v>
      </c>
      <c r="Q1375" s="237">
        <v>17.98</v>
      </c>
      <c r="R1375" s="111"/>
      <c r="S1375" s="111"/>
      <c r="T1375" s="111"/>
      <c r="U1375" s="188"/>
      <c r="AP1375" s="194"/>
      <c r="AQ1375" s="188"/>
      <c r="AR1375" s="188"/>
      <c r="AS1375" s="143"/>
      <c r="AT1375" s="143"/>
      <c r="AU1375" s="143"/>
      <c r="AV1375" s="143"/>
      <c r="AW1375" s="188"/>
      <c r="AX1375" s="278"/>
      <c r="AY1375" s="194"/>
      <c r="AZ1375" s="143"/>
      <c r="BA1375" s="143"/>
      <c r="BB1375" s="143"/>
      <c r="BC1375" s="143"/>
      <c r="BD1375" s="143"/>
      <c r="BE1375" s="194"/>
      <c r="BF1375" s="143"/>
      <c r="BG1375" s="143"/>
      <c r="BH1375" s="143"/>
      <c r="BI1375" s="111"/>
      <c r="BJ1375" s="143"/>
      <c r="BK1375" s="143"/>
      <c r="BL1375" s="143"/>
      <c r="BM1375" s="143"/>
      <c r="BN1375" s="143"/>
      <c r="BO1375" s="143"/>
      <c r="BP1375" s="143"/>
      <c r="BQ1375" s="143"/>
      <c r="BR1375" s="143"/>
      <c r="BS1375" s="143"/>
      <c r="BT1375" s="143"/>
      <c r="BU1375" s="135">
        <f>VLOOKUP(D1375,EXPLORACION!$A$2:$P$529,15,FALSE)</f>
        <v>4959906.5220999997</v>
      </c>
      <c r="BV1375" s="135">
        <f>VLOOKUP(D1375,EXPLORACION!$A$2:$P$529,16,FALSE)</f>
        <v>2168412.8807999999</v>
      </c>
    </row>
    <row r="1376" spans="1:74" hidden="1">
      <c r="A1376" s="130" t="str">
        <f t="shared" si="332"/>
        <v>PYA34P1E2M3.75</v>
      </c>
      <c r="B1376" s="130" t="str">
        <f t="shared" si="333"/>
        <v>PYA34P1E3</v>
      </c>
      <c r="C1376" s="130" t="str">
        <f t="shared" si="334"/>
        <v>PYA34P1M3.75</v>
      </c>
      <c r="D1376" s="130" t="str">
        <f t="shared" si="335"/>
        <v>PYA34P1</v>
      </c>
      <c r="E1376" s="130" t="str">
        <f t="shared" si="336"/>
        <v>PYA34</v>
      </c>
      <c r="F1376" s="111" t="s">
        <v>1368</v>
      </c>
      <c r="G1376" s="111">
        <v>34</v>
      </c>
      <c r="H1376" s="111">
        <v>1</v>
      </c>
      <c r="I1376" s="111" t="s">
        <v>8</v>
      </c>
      <c r="J1376" s="111">
        <v>2</v>
      </c>
      <c r="K1376" s="111">
        <f t="shared" si="337"/>
        <v>8</v>
      </c>
      <c r="M1376" s="137">
        <v>3.5</v>
      </c>
      <c r="N1376" s="133">
        <v>4</v>
      </c>
      <c r="O1376" s="137">
        <v>3.75</v>
      </c>
      <c r="Q1376" s="237">
        <v>18.809999999999999</v>
      </c>
      <c r="R1376" s="111"/>
      <c r="S1376" s="111"/>
      <c r="T1376" s="111"/>
      <c r="U1376" s="188"/>
      <c r="AP1376" s="194"/>
      <c r="AQ1376" s="188"/>
      <c r="AR1376" s="188"/>
      <c r="AS1376" s="143"/>
      <c r="AT1376" s="143"/>
      <c r="AU1376" s="143"/>
      <c r="AV1376" s="143"/>
      <c r="AW1376" s="188"/>
      <c r="AX1376" s="278"/>
      <c r="AY1376" s="194"/>
      <c r="AZ1376" s="143"/>
      <c r="BA1376" s="143"/>
      <c r="BB1376" s="143"/>
      <c r="BC1376" s="143"/>
      <c r="BD1376" s="143"/>
      <c r="BE1376" s="194"/>
      <c r="BF1376" s="143"/>
      <c r="BG1376" s="143"/>
      <c r="BH1376" s="143"/>
      <c r="BI1376" s="111"/>
      <c r="BJ1376" s="143"/>
      <c r="BK1376" s="143"/>
      <c r="BL1376" s="143"/>
      <c r="BM1376" s="143"/>
      <c r="BN1376" s="143"/>
      <c r="BO1376" s="143"/>
      <c r="BP1376" s="143"/>
      <c r="BQ1376" s="143"/>
      <c r="BR1376" s="143"/>
      <c r="BS1376" s="143"/>
      <c r="BT1376" s="143"/>
      <c r="BU1376" s="135">
        <f>VLOOKUP(D1376,EXPLORACION!$A$2:$P$529,15,FALSE)</f>
        <v>4959906.5220999997</v>
      </c>
      <c r="BV1376" s="135">
        <f>VLOOKUP(D1376,EXPLORACION!$A$2:$P$529,16,FALSE)</f>
        <v>2168412.8807999999</v>
      </c>
    </row>
    <row r="1377" spans="1:74" hidden="1">
      <c r="A1377" s="130" t="str">
        <f t="shared" si="332"/>
        <v>PYA34P1E2M4.25</v>
      </c>
      <c r="B1377" s="130" t="str">
        <f t="shared" si="333"/>
        <v>PYA34P1E3.5</v>
      </c>
      <c r="C1377" s="130" t="str">
        <f t="shared" si="334"/>
        <v>PYA34P1M4.25</v>
      </c>
      <c r="D1377" s="130" t="str">
        <f t="shared" si="335"/>
        <v>PYA34P1</v>
      </c>
      <c r="E1377" s="130" t="str">
        <f t="shared" si="336"/>
        <v>PYA34</v>
      </c>
      <c r="F1377" s="111" t="s">
        <v>1368</v>
      </c>
      <c r="G1377" s="111">
        <v>34</v>
      </c>
      <c r="H1377" s="111">
        <v>1</v>
      </c>
      <c r="I1377" s="111" t="s">
        <v>8</v>
      </c>
      <c r="J1377" s="111">
        <v>2</v>
      </c>
      <c r="K1377" s="111">
        <f t="shared" si="337"/>
        <v>9</v>
      </c>
      <c r="M1377" s="137">
        <v>4</v>
      </c>
      <c r="N1377" s="133">
        <v>4.5</v>
      </c>
      <c r="O1377" s="137">
        <v>4.25</v>
      </c>
      <c r="Q1377" s="237">
        <v>18.57</v>
      </c>
      <c r="R1377" s="111"/>
      <c r="S1377" s="111"/>
      <c r="T1377" s="111"/>
      <c r="U1377" s="188"/>
      <c r="AP1377" s="194"/>
      <c r="AQ1377" s="188"/>
      <c r="AR1377" s="188"/>
      <c r="AS1377" s="143"/>
      <c r="AT1377" s="143"/>
      <c r="AU1377" s="143"/>
      <c r="AV1377" s="143"/>
      <c r="AW1377" s="188"/>
      <c r="AX1377" s="278"/>
      <c r="AY1377" s="194"/>
      <c r="AZ1377" s="143"/>
      <c r="BA1377" s="143"/>
      <c r="BB1377" s="143"/>
      <c r="BC1377" s="143"/>
      <c r="BD1377" s="143"/>
      <c r="BE1377" s="194"/>
      <c r="BF1377" s="143"/>
      <c r="BG1377" s="143"/>
      <c r="BH1377" s="143"/>
      <c r="BI1377" s="111"/>
      <c r="BJ1377" s="143"/>
      <c r="BK1377" s="143"/>
      <c r="BL1377" s="143"/>
      <c r="BM1377" s="143"/>
      <c r="BN1377" s="143"/>
      <c r="BO1377" s="143"/>
      <c r="BP1377" s="143"/>
      <c r="BQ1377" s="143"/>
      <c r="BR1377" s="143"/>
      <c r="BS1377" s="143"/>
      <c r="BT1377" s="143"/>
      <c r="BU1377" s="135">
        <f>VLOOKUP(D1377,EXPLORACION!$A$2:$P$529,15,FALSE)</f>
        <v>4959906.5220999997</v>
      </c>
      <c r="BV1377" s="135">
        <f>VLOOKUP(D1377,EXPLORACION!$A$2:$P$529,16,FALSE)</f>
        <v>2168412.8807999999</v>
      </c>
    </row>
    <row r="1378" spans="1:74" hidden="1">
      <c r="A1378" s="130" t="str">
        <f t="shared" si="332"/>
        <v>PYA34P1E2M4.75</v>
      </c>
      <c r="B1378" s="130" t="str">
        <f t="shared" si="333"/>
        <v>PYA34P1E4</v>
      </c>
      <c r="C1378" s="130" t="str">
        <f t="shared" si="334"/>
        <v>PYA34P1M4.75</v>
      </c>
      <c r="D1378" s="130" t="str">
        <f t="shared" si="335"/>
        <v>PYA34P1</v>
      </c>
      <c r="E1378" s="130" t="str">
        <f t="shared" si="336"/>
        <v>PYA34</v>
      </c>
      <c r="F1378" s="111" t="s">
        <v>1368</v>
      </c>
      <c r="G1378" s="111">
        <v>34</v>
      </c>
      <c r="H1378" s="111">
        <v>1</v>
      </c>
      <c r="I1378" s="111" t="s">
        <v>8</v>
      </c>
      <c r="J1378" s="111">
        <v>2</v>
      </c>
      <c r="K1378" s="111">
        <f t="shared" si="337"/>
        <v>10</v>
      </c>
      <c r="M1378" s="137">
        <v>4.5</v>
      </c>
      <c r="N1378" s="133">
        <v>5</v>
      </c>
      <c r="O1378" s="137">
        <v>4.75</v>
      </c>
      <c r="Q1378" s="237">
        <v>19.87</v>
      </c>
      <c r="R1378" s="111"/>
      <c r="S1378" s="111"/>
      <c r="T1378" s="111"/>
      <c r="U1378" s="188"/>
      <c r="AP1378" s="194"/>
      <c r="AQ1378" s="188"/>
      <c r="AR1378" s="188"/>
      <c r="AS1378" s="143"/>
      <c r="AT1378" s="143"/>
      <c r="AU1378" s="143"/>
      <c r="AV1378" s="143"/>
      <c r="AW1378" s="188"/>
      <c r="AX1378" s="278"/>
      <c r="AY1378" s="194"/>
      <c r="AZ1378" s="143"/>
      <c r="BA1378" s="143"/>
      <c r="BB1378" s="143"/>
      <c r="BC1378" s="143"/>
      <c r="BD1378" s="143"/>
      <c r="BE1378" s="194"/>
      <c r="BF1378" s="143"/>
      <c r="BG1378" s="143"/>
      <c r="BH1378" s="143"/>
      <c r="BI1378" s="111"/>
      <c r="BJ1378" s="143"/>
      <c r="BK1378" s="143"/>
      <c r="BL1378" s="143"/>
      <c r="BM1378" s="143"/>
      <c r="BN1378" s="143"/>
      <c r="BO1378" s="143"/>
      <c r="BP1378" s="143"/>
      <c r="BQ1378" s="143"/>
      <c r="BR1378" s="143"/>
      <c r="BS1378" s="143"/>
      <c r="BT1378" s="143"/>
      <c r="BU1378" s="135">
        <f>VLOOKUP(D1378,EXPLORACION!$A$2:$P$529,15,FALSE)</f>
        <v>4959906.5220999997</v>
      </c>
      <c r="BV1378" s="135">
        <f>VLOOKUP(D1378,EXPLORACION!$A$2:$P$529,16,FALSE)</f>
        <v>2168412.8807999999</v>
      </c>
    </row>
    <row r="1379" spans="1:74" hidden="1">
      <c r="A1379" s="130" t="str">
        <f t="shared" si="332"/>
        <v>PYA34P1E2M5.25</v>
      </c>
      <c r="B1379" s="130" t="str">
        <f t="shared" si="333"/>
        <v>PYA34P1E4.5</v>
      </c>
      <c r="C1379" s="130" t="str">
        <f t="shared" si="334"/>
        <v>PYA34P1M5.25</v>
      </c>
      <c r="D1379" s="130" t="str">
        <f t="shared" si="335"/>
        <v>PYA34P1</v>
      </c>
      <c r="E1379" s="130" t="str">
        <f t="shared" si="336"/>
        <v>PYA34</v>
      </c>
      <c r="F1379" s="111" t="s">
        <v>1368</v>
      </c>
      <c r="G1379" s="111">
        <v>34</v>
      </c>
      <c r="H1379" s="111">
        <v>1</v>
      </c>
      <c r="I1379" s="111" t="s">
        <v>8</v>
      </c>
      <c r="J1379" s="111">
        <v>2</v>
      </c>
      <c r="K1379" s="111">
        <f t="shared" si="337"/>
        <v>11</v>
      </c>
      <c r="M1379" s="137">
        <v>5</v>
      </c>
      <c r="N1379" s="133">
        <v>5.5</v>
      </c>
      <c r="O1379" s="137">
        <v>5.25</v>
      </c>
      <c r="Q1379" s="237">
        <v>19.54</v>
      </c>
      <c r="R1379" s="111"/>
      <c r="S1379" s="111"/>
      <c r="T1379" s="111"/>
      <c r="U1379" s="188"/>
      <c r="AP1379" s="194"/>
      <c r="AQ1379" s="188"/>
      <c r="AR1379" s="188"/>
      <c r="AS1379" s="143"/>
      <c r="AT1379" s="143"/>
      <c r="AU1379" s="143"/>
      <c r="AV1379" s="143"/>
      <c r="AW1379" s="188"/>
      <c r="AX1379" s="278"/>
      <c r="AY1379" s="194"/>
      <c r="AZ1379" s="143"/>
      <c r="BA1379" s="143"/>
      <c r="BB1379" s="143"/>
      <c r="BC1379" s="143"/>
      <c r="BD1379" s="143"/>
      <c r="BE1379" s="194"/>
      <c r="BF1379" s="143"/>
      <c r="BG1379" s="143"/>
      <c r="BH1379" s="143"/>
      <c r="BI1379" s="111"/>
      <c r="BJ1379" s="143"/>
      <c r="BK1379" s="143"/>
      <c r="BL1379" s="143"/>
      <c r="BM1379" s="143"/>
      <c r="BN1379" s="143"/>
      <c r="BO1379" s="143"/>
      <c r="BP1379" s="143"/>
      <c r="BQ1379" s="143"/>
      <c r="BR1379" s="143"/>
      <c r="BS1379" s="143"/>
      <c r="BT1379" s="143"/>
      <c r="BU1379" s="135">
        <f>VLOOKUP(D1379,EXPLORACION!$A$2:$P$529,15,FALSE)</f>
        <v>4959906.5220999997</v>
      </c>
      <c r="BV1379" s="135">
        <f>VLOOKUP(D1379,EXPLORACION!$A$2:$P$529,16,FALSE)</f>
        <v>2168412.8807999999</v>
      </c>
    </row>
    <row r="1380" spans="1:74" hidden="1">
      <c r="A1380" s="130" t="str">
        <f t="shared" si="332"/>
        <v>PYA34P1E2M5.75</v>
      </c>
      <c r="B1380" s="130" t="str">
        <f t="shared" si="333"/>
        <v>PYA34P1E5</v>
      </c>
      <c r="C1380" s="130" t="str">
        <f t="shared" si="334"/>
        <v>PYA34P1M5.75</v>
      </c>
      <c r="D1380" s="130" t="str">
        <f t="shared" si="335"/>
        <v>PYA34P1</v>
      </c>
      <c r="E1380" s="130" t="str">
        <f t="shared" si="336"/>
        <v>PYA34</v>
      </c>
      <c r="F1380" s="111" t="s">
        <v>1368</v>
      </c>
      <c r="G1380" s="111">
        <v>34</v>
      </c>
      <c r="H1380" s="111">
        <v>1</v>
      </c>
      <c r="I1380" s="111" t="s">
        <v>8</v>
      </c>
      <c r="J1380" s="111">
        <v>2</v>
      </c>
      <c r="K1380" s="111">
        <f t="shared" si="337"/>
        <v>12</v>
      </c>
      <c r="M1380" s="137">
        <v>5.5</v>
      </c>
      <c r="N1380" s="133">
        <v>6</v>
      </c>
      <c r="O1380" s="137">
        <v>5.75</v>
      </c>
      <c r="Q1380" s="237">
        <v>17.489999999999998</v>
      </c>
      <c r="R1380" s="111"/>
      <c r="S1380" s="111"/>
      <c r="T1380" s="111"/>
      <c r="U1380" s="188"/>
      <c r="AP1380" s="194"/>
      <c r="AQ1380" s="188"/>
      <c r="AR1380" s="188"/>
      <c r="AS1380" s="143"/>
      <c r="AT1380" s="143"/>
      <c r="AU1380" s="143"/>
      <c r="AV1380" s="143"/>
      <c r="AW1380" s="188"/>
      <c r="AX1380" s="278"/>
      <c r="AY1380" s="194"/>
      <c r="AZ1380" s="143"/>
      <c r="BA1380" s="143"/>
      <c r="BB1380" s="143"/>
      <c r="BC1380" s="143"/>
      <c r="BD1380" s="143"/>
      <c r="BE1380" s="194"/>
      <c r="BF1380" s="143"/>
      <c r="BG1380" s="143"/>
      <c r="BH1380" s="143"/>
      <c r="BI1380" s="111"/>
      <c r="BJ1380" s="143"/>
      <c r="BK1380" s="143"/>
      <c r="BL1380" s="143"/>
      <c r="BM1380" s="143"/>
      <c r="BN1380" s="143"/>
      <c r="BO1380" s="143"/>
      <c r="BP1380" s="143"/>
      <c r="BQ1380" s="143"/>
      <c r="BR1380" s="143"/>
      <c r="BS1380" s="143"/>
      <c r="BT1380" s="143"/>
      <c r="BU1380" s="135">
        <f>VLOOKUP(D1380,EXPLORACION!$A$2:$P$529,15,FALSE)</f>
        <v>4959906.5220999997</v>
      </c>
      <c r="BV1380" s="135">
        <f>VLOOKUP(D1380,EXPLORACION!$A$2:$P$529,16,FALSE)</f>
        <v>2168412.8807999999</v>
      </c>
    </row>
    <row r="1381" spans="1:74" hidden="1">
      <c r="A1381" s="130" t="str">
        <f t="shared" si="332"/>
        <v>PYA34P1E2M6.25</v>
      </c>
      <c r="B1381" s="130" t="str">
        <f t="shared" si="333"/>
        <v>PYA34P1E5.5</v>
      </c>
      <c r="C1381" s="130" t="str">
        <f t="shared" si="334"/>
        <v>PYA34P1M6.25</v>
      </c>
      <c r="D1381" s="130" t="str">
        <f t="shared" si="335"/>
        <v>PYA34P1</v>
      </c>
      <c r="E1381" s="130" t="str">
        <f t="shared" si="336"/>
        <v>PYA34</v>
      </c>
      <c r="F1381" s="111" t="s">
        <v>1368</v>
      </c>
      <c r="G1381" s="111">
        <v>34</v>
      </c>
      <c r="H1381" s="111">
        <v>1</v>
      </c>
      <c r="I1381" s="111" t="s">
        <v>8</v>
      </c>
      <c r="J1381" s="111">
        <v>2</v>
      </c>
      <c r="K1381" s="111">
        <f t="shared" si="337"/>
        <v>13</v>
      </c>
      <c r="M1381" s="137">
        <v>6</v>
      </c>
      <c r="N1381" s="133">
        <v>6.5</v>
      </c>
      <c r="O1381" s="137">
        <v>6.25</v>
      </c>
      <c r="Q1381" s="237">
        <v>16.350000000000001</v>
      </c>
      <c r="R1381" s="111"/>
      <c r="S1381" s="111"/>
      <c r="T1381" s="111"/>
      <c r="U1381" s="188"/>
      <c r="AP1381" s="194"/>
      <c r="AQ1381" s="188"/>
      <c r="AR1381" s="188"/>
      <c r="AS1381" s="143"/>
      <c r="AT1381" s="143"/>
      <c r="AU1381" s="143"/>
      <c r="AV1381" s="143"/>
      <c r="AW1381" s="188"/>
      <c r="AX1381" s="278"/>
      <c r="AY1381" s="194"/>
      <c r="AZ1381" s="143"/>
      <c r="BA1381" s="143"/>
      <c r="BB1381" s="143"/>
      <c r="BC1381" s="143"/>
      <c r="BD1381" s="143"/>
      <c r="BE1381" s="194"/>
      <c r="BF1381" s="143"/>
      <c r="BG1381" s="143"/>
      <c r="BH1381" s="143"/>
      <c r="BI1381" s="111"/>
      <c r="BJ1381" s="143"/>
      <c r="BK1381" s="143"/>
      <c r="BL1381" s="143"/>
      <c r="BM1381" s="143"/>
      <c r="BN1381" s="143"/>
      <c r="BO1381" s="143"/>
      <c r="BP1381" s="143"/>
      <c r="BQ1381" s="143"/>
      <c r="BR1381" s="143"/>
      <c r="BS1381" s="143"/>
      <c r="BT1381" s="143"/>
      <c r="BU1381" s="135">
        <f>VLOOKUP(D1381,EXPLORACION!$A$2:$P$529,15,FALSE)</f>
        <v>4959906.5220999997</v>
      </c>
      <c r="BV1381" s="135">
        <f>VLOOKUP(D1381,EXPLORACION!$A$2:$P$529,16,FALSE)</f>
        <v>2168412.8807999999</v>
      </c>
    </row>
    <row r="1382" spans="1:74" hidden="1">
      <c r="A1382" s="130" t="str">
        <f t="shared" si="332"/>
        <v>PYA34P1E2M6.75</v>
      </c>
      <c r="B1382" s="130" t="str">
        <f t="shared" si="333"/>
        <v>PYA34P1E6</v>
      </c>
      <c r="C1382" s="130" t="str">
        <f t="shared" si="334"/>
        <v>PYA34P1M6.75</v>
      </c>
      <c r="D1382" s="130" t="str">
        <f t="shared" si="335"/>
        <v>PYA34P1</v>
      </c>
      <c r="E1382" s="130" t="str">
        <f t="shared" si="336"/>
        <v>PYA34</v>
      </c>
      <c r="F1382" s="111" t="s">
        <v>1368</v>
      </c>
      <c r="G1382" s="111">
        <v>34</v>
      </c>
      <c r="H1382" s="111">
        <v>1</v>
      </c>
      <c r="I1382" s="111" t="s">
        <v>8</v>
      </c>
      <c r="J1382" s="111">
        <v>2</v>
      </c>
      <c r="K1382" s="111">
        <f t="shared" si="337"/>
        <v>14</v>
      </c>
      <c r="M1382" s="137">
        <v>6.5</v>
      </c>
      <c r="N1382" s="133">
        <v>7</v>
      </c>
      <c r="O1382" s="137">
        <v>6.75</v>
      </c>
      <c r="Q1382" s="237">
        <v>16.79</v>
      </c>
      <c r="R1382" s="111"/>
      <c r="S1382" s="111"/>
      <c r="T1382" s="111"/>
      <c r="U1382" s="188"/>
      <c r="AP1382" s="194"/>
      <c r="AQ1382" s="188"/>
      <c r="AR1382" s="188"/>
      <c r="AS1382" s="143"/>
      <c r="AT1382" s="143"/>
      <c r="AU1382" s="143"/>
      <c r="AV1382" s="143"/>
      <c r="AW1382" s="188"/>
      <c r="AX1382" s="278"/>
      <c r="AY1382" s="194"/>
      <c r="AZ1382" s="143"/>
      <c r="BA1382" s="143"/>
      <c r="BB1382" s="143"/>
      <c r="BC1382" s="143"/>
      <c r="BD1382" s="143"/>
      <c r="BE1382" s="194"/>
      <c r="BF1382" s="143"/>
      <c r="BG1382" s="143"/>
      <c r="BH1382" s="143"/>
      <c r="BI1382" s="111"/>
      <c r="BJ1382" s="143"/>
      <c r="BK1382" s="143"/>
      <c r="BL1382" s="143"/>
      <c r="BM1382" s="143"/>
      <c r="BN1382" s="143"/>
      <c r="BO1382" s="143"/>
      <c r="BP1382" s="143"/>
      <c r="BQ1382" s="143"/>
      <c r="BR1382" s="143"/>
      <c r="BS1382" s="143"/>
      <c r="BT1382" s="143"/>
      <c r="BU1382" s="135">
        <f>VLOOKUP(D1382,EXPLORACION!$A$2:$P$529,15,FALSE)</f>
        <v>4959906.5220999997</v>
      </c>
      <c r="BV1382" s="135">
        <f>VLOOKUP(D1382,EXPLORACION!$A$2:$P$529,16,FALSE)</f>
        <v>2168412.8807999999</v>
      </c>
    </row>
    <row r="1383" spans="1:74" hidden="1">
      <c r="A1383" s="130" t="str">
        <f t="shared" si="332"/>
        <v>PYA34P1E2M7.25</v>
      </c>
      <c r="B1383" s="130" t="str">
        <f t="shared" si="333"/>
        <v>PYA34P1E6.5</v>
      </c>
      <c r="C1383" s="130" t="str">
        <f t="shared" si="334"/>
        <v>PYA34P1M7.25</v>
      </c>
      <c r="D1383" s="130" t="str">
        <f t="shared" si="335"/>
        <v>PYA34P1</v>
      </c>
      <c r="E1383" s="130" t="str">
        <f t="shared" si="336"/>
        <v>PYA34</v>
      </c>
      <c r="F1383" s="111" t="s">
        <v>1368</v>
      </c>
      <c r="G1383" s="111">
        <v>34</v>
      </c>
      <c r="H1383" s="111">
        <v>1</v>
      </c>
      <c r="I1383" s="111" t="s">
        <v>8</v>
      </c>
      <c r="J1383" s="111">
        <v>2</v>
      </c>
      <c r="K1383" s="111">
        <f t="shared" si="337"/>
        <v>15</v>
      </c>
      <c r="M1383" s="137">
        <v>7</v>
      </c>
      <c r="N1383" s="133">
        <v>7.5</v>
      </c>
      <c r="O1383" s="137">
        <v>7.25</v>
      </c>
      <c r="Q1383" s="237">
        <v>16.73</v>
      </c>
      <c r="R1383" s="111"/>
      <c r="S1383" s="111"/>
      <c r="T1383" s="111"/>
      <c r="U1383" s="188"/>
      <c r="AP1383" s="194"/>
      <c r="AQ1383" s="188"/>
      <c r="AR1383" s="188"/>
      <c r="AS1383" s="143"/>
      <c r="AT1383" s="143"/>
      <c r="AU1383" s="143"/>
      <c r="AV1383" s="143"/>
      <c r="AW1383" s="188"/>
      <c r="AX1383" s="278"/>
      <c r="AY1383" s="194"/>
      <c r="AZ1383" s="143"/>
      <c r="BA1383" s="143"/>
      <c r="BB1383" s="143"/>
      <c r="BC1383" s="143"/>
      <c r="BD1383" s="143"/>
      <c r="BE1383" s="194"/>
      <c r="BF1383" s="143"/>
      <c r="BG1383" s="143"/>
      <c r="BH1383" s="143"/>
      <c r="BI1383" s="111"/>
      <c r="BJ1383" s="143"/>
      <c r="BK1383" s="143"/>
      <c r="BL1383" s="143"/>
      <c r="BM1383" s="143"/>
      <c r="BN1383" s="143"/>
      <c r="BO1383" s="143"/>
      <c r="BP1383" s="143"/>
      <c r="BQ1383" s="143"/>
      <c r="BR1383" s="143"/>
      <c r="BS1383" s="143"/>
      <c r="BT1383" s="143"/>
      <c r="BU1383" s="135">
        <f>VLOOKUP(D1383,EXPLORACION!$A$2:$P$529,15,FALSE)</f>
        <v>4959906.5220999997</v>
      </c>
      <c r="BV1383" s="135">
        <f>VLOOKUP(D1383,EXPLORACION!$A$2:$P$529,16,FALSE)</f>
        <v>2168412.8807999999</v>
      </c>
    </row>
    <row r="1384" spans="1:74" hidden="1">
      <c r="A1384" s="130" t="str">
        <f t="shared" si="332"/>
        <v>PYA34P1E2M7.75</v>
      </c>
      <c r="B1384" s="130" t="str">
        <f t="shared" si="333"/>
        <v>PYA34P1E7</v>
      </c>
      <c r="C1384" s="130" t="str">
        <f t="shared" si="334"/>
        <v>PYA34P1M7.75</v>
      </c>
      <c r="D1384" s="130" t="str">
        <f t="shared" si="335"/>
        <v>PYA34P1</v>
      </c>
      <c r="E1384" s="130" t="str">
        <f t="shared" si="336"/>
        <v>PYA34</v>
      </c>
      <c r="F1384" s="111" t="s">
        <v>1368</v>
      </c>
      <c r="G1384" s="111">
        <v>34</v>
      </c>
      <c r="H1384" s="111">
        <v>1</v>
      </c>
      <c r="I1384" s="111" t="s">
        <v>8</v>
      </c>
      <c r="J1384" s="111">
        <v>2</v>
      </c>
      <c r="K1384" s="111">
        <f t="shared" si="337"/>
        <v>16</v>
      </c>
      <c r="M1384" s="137">
        <v>7.5</v>
      </c>
      <c r="N1384" s="133">
        <v>8</v>
      </c>
      <c r="O1384" s="137">
        <v>7.75</v>
      </c>
      <c r="Q1384" s="237">
        <v>15.69</v>
      </c>
      <c r="R1384" s="111"/>
      <c r="S1384" s="111"/>
      <c r="T1384" s="111"/>
      <c r="U1384" s="188"/>
      <c r="AP1384" s="194"/>
      <c r="AQ1384" s="188"/>
      <c r="AR1384" s="188"/>
      <c r="AS1384" s="143"/>
      <c r="AT1384" s="143"/>
      <c r="AU1384" s="143"/>
      <c r="AV1384" s="143"/>
      <c r="AW1384" s="188"/>
      <c r="AX1384" s="278"/>
      <c r="AY1384" s="194"/>
      <c r="AZ1384" s="143"/>
      <c r="BA1384" s="143"/>
      <c r="BB1384" s="143"/>
      <c r="BC1384" s="143"/>
      <c r="BD1384" s="143"/>
      <c r="BE1384" s="194"/>
      <c r="BF1384" s="143"/>
      <c r="BG1384" s="143"/>
      <c r="BH1384" s="143"/>
      <c r="BI1384" s="111"/>
      <c r="BJ1384" s="143"/>
      <c r="BK1384" s="143"/>
      <c r="BL1384" s="143"/>
      <c r="BM1384" s="143"/>
      <c r="BN1384" s="143"/>
      <c r="BO1384" s="143"/>
      <c r="BP1384" s="143"/>
      <c r="BQ1384" s="143"/>
      <c r="BR1384" s="143"/>
      <c r="BS1384" s="143"/>
      <c r="BT1384" s="143"/>
      <c r="BU1384" s="135">
        <f>VLOOKUP(D1384,EXPLORACION!$A$2:$P$529,15,FALSE)</f>
        <v>4959906.5220999997</v>
      </c>
      <c r="BV1384" s="135">
        <f>VLOOKUP(D1384,EXPLORACION!$A$2:$P$529,16,FALSE)</f>
        <v>2168412.8807999999</v>
      </c>
    </row>
    <row r="1385" spans="1:74" hidden="1">
      <c r="A1385" s="130" t="str">
        <f t="shared" si="332"/>
        <v>PYA34P1E2M8.25</v>
      </c>
      <c r="B1385" s="130" t="str">
        <f t="shared" si="333"/>
        <v>PYA34P1E7.5</v>
      </c>
      <c r="C1385" s="130" t="str">
        <f t="shared" si="334"/>
        <v>PYA34P1M8.25</v>
      </c>
      <c r="D1385" s="130" t="str">
        <f t="shared" si="335"/>
        <v>PYA34P1</v>
      </c>
      <c r="E1385" s="130" t="str">
        <f t="shared" si="336"/>
        <v>PYA34</v>
      </c>
      <c r="F1385" s="111" t="s">
        <v>1368</v>
      </c>
      <c r="G1385" s="111">
        <v>34</v>
      </c>
      <c r="H1385" s="111">
        <v>1</v>
      </c>
      <c r="I1385" s="111" t="s">
        <v>8</v>
      </c>
      <c r="J1385" s="111">
        <v>2</v>
      </c>
      <c r="K1385" s="111">
        <f t="shared" si="337"/>
        <v>17</v>
      </c>
      <c r="M1385" s="137">
        <v>8</v>
      </c>
      <c r="N1385" s="133">
        <v>8.5</v>
      </c>
      <c r="O1385" s="137">
        <v>8.25</v>
      </c>
      <c r="Q1385" s="237">
        <v>15.43</v>
      </c>
      <c r="R1385" s="111"/>
      <c r="S1385" s="111"/>
      <c r="T1385" s="111"/>
      <c r="U1385" s="188"/>
      <c r="AP1385" s="194"/>
      <c r="AQ1385" s="188"/>
      <c r="AR1385" s="188"/>
      <c r="AS1385" s="143"/>
      <c r="AT1385" s="143"/>
      <c r="AU1385" s="143"/>
      <c r="AV1385" s="143"/>
      <c r="AW1385" s="188"/>
      <c r="AX1385" s="278"/>
      <c r="AY1385" s="194"/>
      <c r="AZ1385" s="143"/>
      <c r="BA1385" s="143"/>
      <c r="BB1385" s="143"/>
      <c r="BC1385" s="143"/>
      <c r="BD1385" s="143"/>
      <c r="BE1385" s="194"/>
      <c r="BF1385" s="143"/>
      <c r="BG1385" s="143"/>
      <c r="BH1385" s="143"/>
      <c r="BI1385" s="111"/>
      <c r="BJ1385" s="143"/>
      <c r="BK1385" s="143"/>
      <c r="BL1385" s="143"/>
      <c r="BM1385" s="143"/>
      <c r="BN1385" s="143"/>
      <c r="BO1385" s="143"/>
      <c r="BP1385" s="143"/>
      <c r="BQ1385" s="143"/>
      <c r="BR1385" s="143"/>
      <c r="BS1385" s="143"/>
      <c r="BT1385" s="143"/>
      <c r="BU1385" s="135">
        <f>VLOOKUP(D1385,EXPLORACION!$A$2:$P$529,15,FALSE)</f>
        <v>4959906.5220999997</v>
      </c>
      <c r="BV1385" s="135">
        <f>VLOOKUP(D1385,EXPLORACION!$A$2:$P$529,16,FALSE)</f>
        <v>2168412.8807999999</v>
      </c>
    </row>
    <row r="1386" spans="1:74" hidden="1">
      <c r="A1386" s="130" t="str">
        <f t="shared" si="332"/>
        <v>PYA34P1E2M8.75</v>
      </c>
      <c r="B1386" s="130" t="str">
        <f t="shared" si="333"/>
        <v>PYA34P1E8</v>
      </c>
      <c r="C1386" s="130" t="str">
        <f t="shared" si="334"/>
        <v>PYA34P1M8.75</v>
      </c>
      <c r="D1386" s="130" t="str">
        <f t="shared" si="335"/>
        <v>PYA34P1</v>
      </c>
      <c r="E1386" s="130" t="str">
        <f t="shared" si="336"/>
        <v>PYA34</v>
      </c>
      <c r="F1386" s="111" t="s">
        <v>1368</v>
      </c>
      <c r="G1386" s="111">
        <v>34</v>
      </c>
      <c r="H1386" s="111">
        <v>1</v>
      </c>
      <c r="I1386" s="111" t="s">
        <v>8</v>
      </c>
      <c r="J1386" s="111">
        <v>2</v>
      </c>
      <c r="K1386" s="111">
        <f t="shared" si="337"/>
        <v>18</v>
      </c>
      <c r="M1386" s="137">
        <v>8.5</v>
      </c>
      <c r="N1386" s="133">
        <v>9</v>
      </c>
      <c r="O1386" s="137">
        <v>8.75</v>
      </c>
      <c r="Q1386" s="237">
        <v>14.43</v>
      </c>
      <c r="R1386" s="111"/>
      <c r="S1386" s="111"/>
      <c r="T1386" s="111"/>
      <c r="U1386" s="188"/>
      <c r="AP1386" s="194"/>
      <c r="AQ1386" s="188"/>
      <c r="AR1386" s="188"/>
      <c r="AS1386" s="143"/>
      <c r="AT1386" s="143"/>
      <c r="AU1386" s="143"/>
      <c r="AV1386" s="143"/>
      <c r="AW1386" s="188"/>
      <c r="AX1386" s="278"/>
      <c r="AY1386" s="194"/>
      <c r="AZ1386" s="143"/>
      <c r="BA1386" s="143"/>
      <c r="BB1386" s="143"/>
      <c r="BC1386" s="143"/>
      <c r="BD1386" s="143"/>
      <c r="BE1386" s="194"/>
      <c r="BF1386" s="143"/>
      <c r="BG1386" s="143"/>
      <c r="BH1386" s="143"/>
      <c r="BI1386" s="111"/>
      <c r="BJ1386" s="143"/>
      <c r="BK1386" s="143"/>
      <c r="BL1386" s="143"/>
      <c r="BM1386" s="143"/>
      <c r="BN1386" s="143"/>
      <c r="BO1386" s="143"/>
      <c r="BP1386" s="143"/>
      <c r="BQ1386" s="143"/>
      <c r="BR1386" s="143"/>
      <c r="BS1386" s="143"/>
      <c r="BT1386" s="143"/>
      <c r="BU1386" s="135">
        <f>VLOOKUP(D1386,EXPLORACION!$A$2:$P$529,15,FALSE)</f>
        <v>4959906.5220999997</v>
      </c>
      <c r="BV1386" s="135">
        <f>VLOOKUP(D1386,EXPLORACION!$A$2:$P$529,16,FALSE)</f>
        <v>2168412.8807999999</v>
      </c>
    </row>
    <row r="1387" spans="1:74" hidden="1">
      <c r="A1387" s="130" t="str">
        <f t="shared" si="332"/>
        <v>PYA34P1E2M9.25</v>
      </c>
      <c r="B1387" s="130" t="str">
        <f t="shared" si="333"/>
        <v>PYA34P1E8.5</v>
      </c>
      <c r="C1387" s="130" t="str">
        <f t="shared" si="334"/>
        <v>PYA34P1M9.25</v>
      </c>
      <c r="D1387" s="130" t="str">
        <f t="shared" si="335"/>
        <v>PYA34P1</v>
      </c>
      <c r="E1387" s="130" t="str">
        <f t="shared" si="336"/>
        <v>PYA34</v>
      </c>
      <c r="F1387" s="111" t="s">
        <v>1368</v>
      </c>
      <c r="G1387" s="111">
        <v>34</v>
      </c>
      <c r="H1387" s="111">
        <v>1</v>
      </c>
      <c r="I1387" s="111" t="s">
        <v>8</v>
      </c>
      <c r="J1387" s="111">
        <v>2</v>
      </c>
      <c r="K1387" s="111">
        <f t="shared" si="337"/>
        <v>19</v>
      </c>
      <c r="M1387" s="137">
        <v>9</v>
      </c>
      <c r="N1387" s="133">
        <v>9.5</v>
      </c>
      <c r="O1387" s="137">
        <v>9.25</v>
      </c>
      <c r="Q1387" s="237">
        <v>13.73</v>
      </c>
      <c r="R1387" s="111"/>
      <c r="S1387" s="111"/>
      <c r="T1387" s="111"/>
      <c r="U1387" s="188"/>
      <c r="AP1387" s="194"/>
      <c r="AQ1387" s="188"/>
      <c r="AR1387" s="188"/>
      <c r="AS1387" s="143"/>
      <c r="AT1387" s="143"/>
      <c r="AU1387" s="143"/>
      <c r="AV1387" s="143"/>
      <c r="AW1387" s="188"/>
      <c r="AX1387" s="278"/>
      <c r="AY1387" s="194"/>
      <c r="AZ1387" s="143"/>
      <c r="BA1387" s="143"/>
      <c r="BB1387" s="143"/>
      <c r="BC1387" s="143"/>
      <c r="BD1387" s="143"/>
      <c r="BE1387" s="194"/>
      <c r="BF1387" s="143"/>
      <c r="BG1387" s="143"/>
      <c r="BH1387" s="143"/>
      <c r="BI1387" s="111"/>
      <c r="BJ1387" s="143"/>
      <c r="BK1387" s="143"/>
      <c r="BL1387" s="143"/>
      <c r="BM1387" s="143"/>
      <c r="BN1387" s="143"/>
      <c r="BO1387" s="143"/>
      <c r="BP1387" s="143"/>
      <c r="BQ1387" s="143"/>
      <c r="BR1387" s="143"/>
      <c r="BS1387" s="143"/>
      <c r="BT1387" s="143"/>
      <c r="BU1387" s="135">
        <f>VLOOKUP(D1387,EXPLORACION!$A$2:$P$529,15,FALSE)</f>
        <v>4959906.5220999997</v>
      </c>
      <c r="BV1387" s="135">
        <f>VLOOKUP(D1387,EXPLORACION!$A$2:$P$529,16,FALSE)</f>
        <v>2168412.8807999999</v>
      </c>
    </row>
    <row r="1388" spans="1:74" hidden="1">
      <c r="A1388" s="130" t="str">
        <f t="shared" si="332"/>
        <v>PYA34P1E2M9.75</v>
      </c>
      <c r="B1388" s="130" t="str">
        <f t="shared" si="333"/>
        <v>PYA34P1E9</v>
      </c>
      <c r="C1388" s="130" t="str">
        <f t="shared" si="334"/>
        <v>PYA34P1M9.75</v>
      </c>
      <c r="D1388" s="130" t="str">
        <f t="shared" si="335"/>
        <v>PYA34P1</v>
      </c>
      <c r="E1388" s="130" t="str">
        <f t="shared" si="336"/>
        <v>PYA34</v>
      </c>
      <c r="F1388" s="111" t="s">
        <v>1368</v>
      </c>
      <c r="G1388" s="111">
        <v>34</v>
      </c>
      <c r="H1388" s="111">
        <v>1</v>
      </c>
      <c r="I1388" s="111" t="s">
        <v>8</v>
      </c>
      <c r="J1388" s="111">
        <v>2</v>
      </c>
      <c r="K1388" s="111">
        <f t="shared" si="337"/>
        <v>20</v>
      </c>
      <c r="M1388" s="137">
        <v>9.5</v>
      </c>
      <c r="N1388" s="133">
        <v>10</v>
      </c>
      <c r="O1388" s="137">
        <v>9.75</v>
      </c>
      <c r="Q1388" s="237">
        <v>14.84</v>
      </c>
      <c r="R1388" s="111"/>
      <c r="S1388" s="111"/>
      <c r="T1388" s="111"/>
      <c r="U1388" s="188"/>
      <c r="AP1388" s="194"/>
      <c r="AQ1388" s="188"/>
      <c r="AR1388" s="188"/>
      <c r="AS1388" s="143"/>
      <c r="AT1388" s="143"/>
      <c r="AU1388" s="143"/>
      <c r="AV1388" s="143"/>
      <c r="AW1388" s="188"/>
      <c r="AX1388" s="278"/>
      <c r="AY1388" s="194"/>
      <c r="AZ1388" s="143"/>
      <c r="BA1388" s="143"/>
      <c r="BB1388" s="143"/>
      <c r="BC1388" s="143"/>
      <c r="BD1388" s="143"/>
      <c r="BE1388" s="194"/>
      <c r="BF1388" s="143"/>
      <c r="BG1388" s="143"/>
      <c r="BH1388" s="143"/>
      <c r="BI1388" s="111"/>
      <c r="BJ1388" s="143"/>
      <c r="BK1388" s="143"/>
      <c r="BL1388" s="143"/>
      <c r="BM1388" s="143"/>
      <c r="BN1388" s="143"/>
      <c r="BO1388" s="143"/>
      <c r="BP1388" s="143"/>
      <c r="BQ1388" s="143"/>
      <c r="BR1388" s="143"/>
      <c r="BS1388" s="143"/>
      <c r="BT1388" s="143"/>
      <c r="BU1388" s="135">
        <f>VLOOKUP(D1388,EXPLORACION!$A$2:$P$529,15,FALSE)</f>
        <v>4959906.5220999997</v>
      </c>
      <c r="BV1388" s="135">
        <f>VLOOKUP(D1388,EXPLORACION!$A$2:$P$529,16,FALSE)</f>
        <v>2168412.8807999999</v>
      </c>
    </row>
    <row r="1389" spans="1:74" hidden="1">
      <c r="A1389" s="130" t="str">
        <f t="shared" ref="A1389:A1408" si="338">CONCATENATE(F1389,G1389,I1389,H1389,"E",J1389,"M",O1389)</f>
        <v>PYA34P2E1M0.25</v>
      </c>
      <c r="B1389" s="130" t="str">
        <f t="shared" ref="B1389:B1408" si="339">CONCATENATE(F1389,G1389,I1389,H1389,"E",M1388)</f>
        <v>PYA34P2E9.5</v>
      </c>
      <c r="C1389" s="130" t="str">
        <f t="shared" ref="C1389:C1408" si="340">CONCATENATE(F1389,G1389,I1389,H1389,"M",O1389)</f>
        <v>PYA34P2M0.25</v>
      </c>
      <c r="D1389" s="130" t="str">
        <f t="shared" ref="D1389:D1408" si="341">CONCATENATE(F1389,G1389,I1389,H1389)</f>
        <v>PYA34P2</v>
      </c>
      <c r="E1389" s="130" t="str">
        <f t="shared" ref="E1389:E1408" si="342">CONCATENATE(F1389,G1389)</f>
        <v>PYA34</v>
      </c>
      <c r="F1389" s="111" t="s">
        <v>1368</v>
      </c>
      <c r="G1389" s="111">
        <v>34</v>
      </c>
      <c r="H1389" s="111">
        <v>2</v>
      </c>
      <c r="I1389" s="111" t="s">
        <v>8</v>
      </c>
      <c r="J1389" s="111">
        <v>1</v>
      </c>
      <c r="K1389" s="111">
        <v>1</v>
      </c>
      <c r="M1389" s="137">
        <v>0</v>
      </c>
      <c r="N1389" s="133">
        <v>0.5</v>
      </c>
      <c r="O1389" s="137">
        <f>+AVERAGE(M1389:N1389)</f>
        <v>0.25</v>
      </c>
      <c r="Q1389" s="237">
        <v>17.55</v>
      </c>
      <c r="R1389" s="111"/>
      <c r="S1389" s="111"/>
      <c r="T1389" s="111"/>
      <c r="U1389" s="188"/>
      <c r="AP1389" s="194"/>
      <c r="AQ1389" s="188"/>
      <c r="AR1389" s="188"/>
      <c r="AS1389" s="143"/>
      <c r="AT1389" s="143"/>
      <c r="AU1389" s="143"/>
      <c r="AV1389" s="143"/>
      <c r="AW1389" s="188"/>
      <c r="AX1389" s="278"/>
      <c r="AY1389" s="194"/>
      <c r="AZ1389" s="143"/>
      <c r="BA1389" s="143"/>
      <c r="BB1389" s="143"/>
      <c r="BC1389" s="143"/>
      <c r="BD1389" s="143"/>
      <c r="BE1389" s="194"/>
      <c r="BF1389" s="143"/>
      <c r="BG1389" s="143"/>
      <c r="BH1389" s="143"/>
      <c r="BI1389" s="111"/>
      <c r="BJ1389" s="143"/>
      <c r="BK1389" s="143"/>
      <c r="BL1389" s="143"/>
      <c r="BM1389" s="143"/>
      <c r="BN1389" s="143"/>
      <c r="BO1389" s="143"/>
      <c r="BP1389" s="143"/>
      <c r="BQ1389" s="143"/>
      <c r="BR1389" s="143"/>
      <c r="BS1389" s="143"/>
      <c r="BT1389" s="143"/>
      <c r="BU1389" s="135">
        <f>VLOOKUP(D1389,EXPLORACION!$A$2:$P$529,15,FALSE)</f>
        <v>4959906.5040999996</v>
      </c>
      <c r="BV1389" s="135">
        <f>VLOOKUP(D1389,EXPLORACION!$A$2:$P$529,16,FALSE)</f>
        <v>2168402.8894000002</v>
      </c>
    </row>
    <row r="1390" spans="1:74" hidden="1">
      <c r="A1390" s="130" t="str">
        <f t="shared" si="338"/>
        <v>PYA34P2E1M0.75</v>
      </c>
      <c r="B1390" s="130" t="str">
        <f t="shared" si="339"/>
        <v>PYA34P2E0</v>
      </c>
      <c r="C1390" s="130" t="str">
        <f t="shared" si="340"/>
        <v>PYA34P2M0.75</v>
      </c>
      <c r="D1390" s="130" t="str">
        <f t="shared" si="341"/>
        <v>PYA34P2</v>
      </c>
      <c r="E1390" s="130" t="str">
        <f t="shared" si="342"/>
        <v>PYA34</v>
      </c>
      <c r="F1390" s="111" t="s">
        <v>1368</v>
      </c>
      <c r="G1390" s="111">
        <v>34</v>
      </c>
      <c r="H1390" s="111">
        <v>2</v>
      </c>
      <c r="I1390" s="111" t="s">
        <v>8</v>
      </c>
      <c r="J1390" s="111">
        <v>1</v>
      </c>
      <c r="K1390" s="111">
        <f t="shared" si="337"/>
        <v>2</v>
      </c>
      <c r="M1390" s="137">
        <v>0.5</v>
      </c>
      <c r="N1390" s="133">
        <v>1</v>
      </c>
      <c r="O1390" s="137">
        <f t="shared" ref="O1390:O1408" si="343">+AVERAGE(M1390:N1390)</f>
        <v>0.75</v>
      </c>
      <c r="Q1390" s="237">
        <v>13.68</v>
      </c>
      <c r="R1390" s="111"/>
      <c r="S1390" s="111"/>
      <c r="T1390" s="111"/>
      <c r="U1390" s="188"/>
      <c r="AP1390" s="194"/>
      <c r="AQ1390" s="188"/>
      <c r="AR1390" s="188"/>
      <c r="AS1390" s="143"/>
      <c r="AT1390" s="143"/>
      <c r="AU1390" s="143"/>
      <c r="AV1390" s="143"/>
      <c r="AW1390" s="188"/>
      <c r="AX1390" s="278"/>
      <c r="AY1390" s="194"/>
      <c r="AZ1390" s="143"/>
      <c r="BA1390" s="143"/>
      <c r="BB1390" s="143"/>
      <c r="BC1390" s="143"/>
      <c r="BD1390" s="143"/>
      <c r="BE1390" s="194"/>
      <c r="BF1390" s="143"/>
      <c r="BG1390" s="143"/>
      <c r="BH1390" s="143"/>
      <c r="BI1390" s="111"/>
      <c r="BJ1390" s="143"/>
      <c r="BK1390" s="143"/>
      <c r="BL1390" s="143"/>
      <c r="BM1390" s="143"/>
      <c r="BN1390" s="143"/>
      <c r="BO1390" s="143"/>
      <c r="BP1390" s="143"/>
      <c r="BQ1390" s="143"/>
      <c r="BR1390" s="143"/>
      <c r="BS1390" s="143"/>
      <c r="BT1390" s="143"/>
      <c r="BU1390" s="135">
        <f>VLOOKUP(D1390,EXPLORACION!$A$2:$P$529,15,FALSE)</f>
        <v>4959906.5040999996</v>
      </c>
      <c r="BV1390" s="135">
        <f>VLOOKUP(D1390,EXPLORACION!$A$2:$P$529,16,FALSE)</f>
        <v>2168402.8894000002</v>
      </c>
    </row>
    <row r="1391" spans="1:74" hidden="1">
      <c r="A1391" s="130" t="str">
        <f t="shared" si="338"/>
        <v>PYA34P2E1M1.25</v>
      </c>
      <c r="B1391" s="130" t="str">
        <f t="shared" si="339"/>
        <v>PYA34P2E0.5</v>
      </c>
      <c r="C1391" s="130" t="str">
        <f t="shared" si="340"/>
        <v>PYA34P2M1.25</v>
      </c>
      <c r="D1391" s="130" t="str">
        <f t="shared" si="341"/>
        <v>PYA34P2</v>
      </c>
      <c r="E1391" s="130" t="str">
        <f t="shared" si="342"/>
        <v>PYA34</v>
      </c>
      <c r="F1391" s="111" t="s">
        <v>1368</v>
      </c>
      <c r="G1391" s="111">
        <v>34</v>
      </c>
      <c r="H1391" s="111">
        <v>2</v>
      </c>
      <c r="I1391" s="111" t="s">
        <v>8</v>
      </c>
      <c r="J1391" s="111">
        <v>1</v>
      </c>
      <c r="K1391" s="111">
        <f t="shared" si="337"/>
        <v>3</v>
      </c>
      <c r="M1391" s="137">
        <v>1</v>
      </c>
      <c r="N1391" s="133">
        <v>1.5</v>
      </c>
      <c r="O1391" s="137">
        <f t="shared" si="343"/>
        <v>1.25</v>
      </c>
      <c r="Q1391" s="237">
        <v>16.27</v>
      </c>
      <c r="R1391" s="111"/>
      <c r="S1391" s="111"/>
      <c r="T1391" s="111"/>
      <c r="U1391" s="188"/>
      <c r="AP1391" s="194"/>
      <c r="AQ1391" s="188"/>
      <c r="AR1391" s="188"/>
      <c r="AS1391" s="143"/>
      <c r="AT1391" s="143"/>
      <c r="AU1391" s="143"/>
      <c r="AV1391" s="143"/>
      <c r="AW1391" s="188"/>
      <c r="AX1391" s="278"/>
      <c r="AY1391" s="194"/>
      <c r="AZ1391" s="143"/>
      <c r="BA1391" s="143"/>
      <c r="BB1391" s="143"/>
      <c r="BC1391" s="143"/>
      <c r="BD1391" s="143"/>
      <c r="BE1391" s="194"/>
      <c r="BF1391" s="143"/>
      <c r="BG1391" s="143"/>
      <c r="BH1391" s="143"/>
      <c r="BI1391" s="111"/>
      <c r="BJ1391" s="143"/>
      <c r="BK1391" s="143"/>
      <c r="BL1391" s="143"/>
      <c r="BM1391" s="143"/>
      <c r="BN1391" s="143"/>
      <c r="BO1391" s="143"/>
      <c r="BP1391" s="143"/>
      <c r="BQ1391" s="143"/>
      <c r="BR1391" s="143"/>
      <c r="BS1391" s="143"/>
      <c r="BT1391" s="143"/>
      <c r="BU1391" s="135">
        <f>VLOOKUP(D1391,EXPLORACION!$A$2:$P$529,15,FALSE)</f>
        <v>4959906.5040999996</v>
      </c>
      <c r="BV1391" s="135">
        <f>VLOOKUP(D1391,EXPLORACION!$A$2:$P$529,16,FALSE)</f>
        <v>2168402.8894000002</v>
      </c>
    </row>
    <row r="1392" spans="1:74" hidden="1">
      <c r="A1392" s="130" t="str">
        <f t="shared" si="338"/>
        <v>PYA34P2E1M1.75</v>
      </c>
      <c r="B1392" s="130" t="str">
        <f t="shared" si="339"/>
        <v>PYA34P2E1</v>
      </c>
      <c r="C1392" s="130" t="str">
        <f t="shared" si="340"/>
        <v>PYA34P2M1.75</v>
      </c>
      <c r="D1392" s="130" t="str">
        <f t="shared" si="341"/>
        <v>PYA34P2</v>
      </c>
      <c r="E1392" s="130" t="str">
        <f t="shared" si="342"/>
        <v>PYA34</v>
      </c>
      <c r="F1392" s="111" t="s">
        <v>1368</v>
      </c>
      <c r="G1392" s="111">
        <v>34</v>
      </c>
      <c r="H1392" s="111">
        <v>2</v>
      </c>
      <c r="I1392" s="111" t="s">
        <v>8</v>
      </c>
      <c r="J1392" s="111">
        <v>1</v>
      </c>
      <c r="K1392" s="111">
        <f t="shared" si="337"/>
        <v>4</v>
      </c>
      <c r="M1392" s="137">
        <v>1.5</v>
      </c>
      <c r="N1392" s="133">
        <v>2</v>
      </c>
      <c r="O1392" s="137">
        <f t="shared" si="343"/>
        <v>1.75</v>
      </c>
      <c r="Q1392" s="237">
        <v>19.02</v>
      </c>
      <c r="R1392" s="111">
        <v>28.92</v>
      </c>
      <c r="S1392" s="111">
        <v>24.08</v>
      </c>
      <c r="T1392" s="111">
        <v>4.84</v>
      </c>
      <c r="U1392" s="188"/>
      <c r="AO1392" s="143">
        <v>88.92</v>
      </c>
      <c r="AP1392" s="194"/>
      <c r="AQ1392" s="188"/>
      <c r="AR1392" s="188"/>
      <c r="AS1392" s="143"/>
      <c r="AT1392" s="143"/>
      <c r="AU1392" s="143"/>
      <c r="AV1392" s="143"/>
      <c r="AW1392" s="188">
        <v>4.1500000000000004</v>
      </c>
      <c r="AX1392" s="278">
        <v>211.84</v>
      </c>
      <c r="AY1392" s="194"/>
      <c r="AZ1392" s="143"/>
      <c r="BA1392" s="143"/>
      <c r="BB1392" s="143"/>
      <c r="BC1392" s="143"/>
      <c r="BD1392" s="143"/>
      <c r="BE1392" s="194"/>
      <c r="BF1392" s="143"/>
      <c r="BG1392" s="143"/>
      <c r="BH1392" s="143"/>
      <c r="BI1392" s="111"/>
      <c r="BJ1392" s="143"/>
      <c r="BK1392" s="143"/>
      <c r="BL1392" s="143"/>
      <c r="BM1392" s="143"/>
      <c r="BN1392" s="143"/>
      <c r="BO1392" s="143"/>
      <c r="BP1392" s="143"/>
      <c r="BQ1392" s="143"/>
      <c r="BR1392" s="143"/>
      <c r="BS1392" s="143"/>
      <c r="BT1392" s="143"/>
      <c r="BU1392" s="135">
        <f>VLOOKUP(D1392,EXPLORACION!$A$2:$P$529,15,FALSE)</f>
        <v>4959906.5040999996</v>
      </c>
      <c r="BV1392" s="135">
        <f>VLOOKUP(D1392,EXPLORACION!$A$2:$P$529,16,FALSE)</f>
        <v>2168402.8894000002</v>
      </c>
    </row>
    <row r="1393" spans="1:74" hidden="1">
      <c r="A1393" s="130" t="str">
        <f t="shared" si="338"/>
        <v>PYA34P2E1M2.25</v>
      </c>
      <c r="B1393" s="130" t="str">
        <f t="shared" si="339"/>
        <v>PYA34P2E1.5</v>
      </c>
      <c r="C1393" s="130" t="str">
        <f t="shared" si="340"/>
        <v>PYA34P2M2.25</v>
      </c>
      <c r="D1393" s="130" t="str">
        <f t="shared" si="341"/>
        <v>PYA34P2</v>
      </c>
      <c r="E1393" s="130" t="str">
        <f t="shared" si="342"/>
        <v>PYA34</v>
      </c>
      <c r="F1393" s="111" t="s">
        <v>1368</v>
      </c>
      <c r="G1393" s="111">
        <v>34</v>
      </c>
      <c r="H1393" s="111">
        <v>2</v>
      </c>
      <c r="I1393" s="111" t="s">
        <v>8</v>
      </c>
      <c r="J1393" s="111">
        <v>1</v>
      </c>
      <c r="K1393" s="111">
        <f t="shared" si="337"/>
        <v>5</v>
      </c>
      <c r="M1393" s="137">
        <v>2</v>
      </c>
      <c r="N1393" s="133">
        <v>2.5</v>
      </c>
      <c r="O1393" s="137">
        <f t="shared" si="343"/>
        <v>2.25</v>
      </c>
      <c r="Q1393" s="237">
        <v>19.329999999999998</v>
      </c>
      <c r="R1393" s="111"/>
      <c r="S1393" s="111"/>
      <c r="T1393" s="111"/>
      <c r="U1393" s="188"/>
      <c r="AP1393" s="194"/>
      <c r="AQ1393" s="188"/>
      <c r="AR1393" s="188"/>
      <c r="AS1393" s="143"/>
      <c r="AT1393" s="143"/>
      <c r="AU1393" s="143"/>
      <c r="AV1393" s="143"/>
      <c r="AW1393" s="188"/>
      <c r="AX1393" s="278"/>
      <c r="AY1393" s="194"/>
      <c r="AZ1393" s="143"/>
      <c r="BA1393" s="143"/>
      <c r="BB1393" s="143"/>
      <c r="BC1393" s="143"/>
      <c r="BD1393" s="143"/>
      <c r="BE1393" s="194"/>
      <c r="BF1393" s="143"/>
      <c r="BG1393" s="143"/>
      <c r="BH1393" s="143"/>
      <c r="BI1393" s="111"/>
      <c r="BJ1393" s="143"/>
      <c r="BK1393" s="143"/>
      <c r="BL1393" s="143"/>
      <c r="BM1393" s="143"/>
      <c r="BN1393" s="143"/>
      <c r="BO1393" s="143"/>
      <c r="BP1393" s="143"/>
      <c r="BQ1393" s="143"/>
      <c r="BR1393" s="143"/>
      <c r="BS1393" s="143"/>
      <c r="BT1393" s="143"/>
      <c r="BU1393" s="135">
        <f>VLOOKUP(D1393,EXPLORACION!$A$2:$P$529,15,FALSE)</f>
        <v>4959906.5040999996</v>
      </c>
      <c r="BV1393" s="135">
        <f>VLOOKUP(D1393,EXPLORACION!$A$2:$P$529,16,FALSE)</f>
        <v>2168402.8894000002</v>
      </c>
    </row>
    <row r="1394" spans="1:74" hidden="1">
      <c r="A1394" s="130" t="str">
        <f t="shared" si="338"/>
        <v>PYA34P2E1M2.75</v>
      </c>
      <c r="B1394" s="130" t="str">
        <f t="shared" si="339"/>
        <v>PYA34P2E2</v>
      </c>
      <c r="C1394" s="130" t="str">
        <f t="shared" si="340"/>
        <v>PYA34P2M2.75</v>
      </c>
      <c r="D1394" s="130" t="str">
        <f t="shared" si="341"/>
        <v>PYA34P2</v>
      </c>
      <c r="E1394" s="130" t="str">
        <f t="shared" si="342"/>
        <v>PYA34</v>
      </c>
      <c r="F1394" s="111" t="s">
        <v>1368</v>
      </c>
      <c r="G1394" s="111">
        <v>34</v>
      </c>
      <c r="H1394" s="111">
        <v>2</v>
      </c>
      <c r="I1394" s="111" t="s">
        <v>8</v>
      </c>
      <c r="J1394" s="111">
        <v>1</v>
      </c>
      <c r="K1394" s="111">
        <f t="shared" si="337"/>
        <v>6</v>
      </c>
      <c r="M1394" s="137">
        <v>2.5</v>
      </c>
      <c r="N1394" s="133">
        <v>3</v>
      </c>
      <c r="O1394" s="137">
        <f t="shared" si="343"/>
        <v>2.75</v>
      </c>
      <c r="Q1394" s="237">
        <v>16.82</v>
      </c>
      <c r="R1394" s="111"/>
      <c r="S1394" s="111"/>
      <c r="T1394" s="111"/>
      <c r="U1394" s="188"/>
      <c r="AP1394" s="194"/>
      <c r="AQ1394" s="188"/>
      <c r="AR1394" s="188"/>
      <c r="AS1394" s="143"/>
      <c r="AT1394" s="143"/>
      <c r="AU1394" s="143"/>
      <c r="AV1394" s="143"/>
      <c r="AW1394" s="188"/>
      <c r="AX1394" s="278"/>
      <c r="AY1394" s="194"/>
      <c r="AZ1394" s="143"/>
      <c r="BA1394" s="143"/>
      <c r="BB1394" s="143"/>
      <c r="BC1394" s="143"/>
      <c r="BD1394" s="143"/>
      <c r="BE1394" s="194"/>
      <c r="BF1394" s="143"/>
      <c r="BG1394" s="143"/>
      <c r="BH1394" s="143"/>
      <c r="BI1394" s="111"/>
      <c r="BJ1394" s="143"/>
      <c r="BK1394" s="143"/>
      <c r="BL1394" s="143"/>
      <c r="BM1394" s="143"/>
      <c r="BN1394" s="143"/>
      <c r="BO1394" s="143"/>
      <c r="BP1394" s="143"/>
      <c r="BQ1394" s="143"/>
      <c r="BR1394" s="143"/>
      <c r="BS1394" s="143"/>
      <c r="BT1394" s="143"/>
      <c r="BU1394" s="135">
        <f>VLOOKUP(D1394,EXPLORACION!$A$2:$P$529,15,FALSE)</f>
        <v>4959906.5040999996</v>
      </c>
      <c r="BV1394" s="135">
        <f>VLOOKUP(D1394,EXPLORACION!$A$2:$P$529,16,FALSE)</f>
        <v>2168402.8894000002</v>
      </c>
    </row>
    <row r="1395" spans="1:74" hidden="1">
      <c r="A1395" s="130" t="str">
        <f t="shared" si="338"/>
        <v>PYA34P2E1M3.25</v>
      </c>
      <c r="B1395" s="130" t="str">
        <f t="shared" si="339"/>
        <v>PYA34P2E2.5</v>
      </c>
      <c r="C1395" s="130" t="str">
        <f t="shared" si="340"/>
        <v>PYA34P2M3.25</v>
      </c>
      <c r="D1395" s="130" t="str">
        <f t="shared" si="341"/>
        <v>PYA34P2</v>
      </c>
      <c r="E1395" s="130" t="str">
        <f t="shared" si="342"/>
        <v>PYA34</v>
      </c>
      <c r="F1395" s="111" t="s">
        <v>1368</v>
      </c>
      <c r="G1395" s="111">
        <v>34</v>
      </c>
      <c r="H1395" s="111">
        <v>2</v>
      </c>
      <c r="I1395" s="111" t="s">
        <v>8</v>
      </c>
      <c r="J1395" s="111">
        <v>1</v>
      </c>
      <c r="K1395" s="111">
        <f t="shared" si="337"/>
        <v>7</v>
      </c>
      <c r="M1395" s="137">
        <v>3</v>
      </c>
      <c r="N1395" s="133">
        <v>3.5</v>
      </c>
      <c r="O1395" s="137">
        <f t="shared" si="343"/>
        <v>3.25</v>
      </c>
      <c r="Q1395" s="237">
        <v>19.149999999999999</v>
      </c>
      <c r="R1395" s="111"/>
      <c r="S1395" s="111"/>
      <c r="T1395" s="111"/>
      <c r="U1395" s="188"/>
      <c r="AP1395" s="194"/>
      <c r="AQ1395" s="188"/>
      <c r="AR1395" s="188"/>
      <c r="AS1395" s="143"/>
      <c r="AT1395" s="143"/>
      <c r="AU1395" s="143"/>
      <c r="AV1395" s="143"/>
      <c r="AW1395" s="188"/>
      <c r="AX1395" s="278"/>
      <c r="AY1395" s="194"/>
      <c r="AZ1395" s="143"/>
      <c r="BA1395" s="143"/>
      <c r="BB1395" s="143"/>
      <c r="BC1395" s="143"/>
      <c r="BD1395" s="143"/>
      <c r="BE1395" s="194"/>
      <c r="BF1395" s="143"/>
      <c r="BG1395" s="143"/>
      <c r="BH1395" s="143"/>
      <c r="BI1395" s="111"/>
      <c r="BJ1395" s="143"/>
      <c r="BK1395" s="143"/>
      <c r="BL1395" s="143"/>
      <c r="BM1395" s="143"/>
      <c r="BN1395" s="143"/>
      <c r="BO1395" s="143"/>
      <c r="BP1395" s="143"/>
      <c r="BQ1395" s="143"/>
      <c r="BR1395" s="143"/>
      <c r="BS1395" s="143"/>
      <c r="BT1395" s="143"/>
      <c r="BU1395" s="135">
        <f>VLOOKUP(D1395,EXPLORACION!$A$2:$P$529,15,FALSE)</f>
        <v>4959906.5040999996</v>
      </c>
      <c r="BV1395" s="135">
        <f>VLOOKUP(D1395,EXPLORACION!$A$2:$P$529,16,FALSE)</f>
        <v>2168402.8894000002</v>
      </c>
    </row>
    <row r="1396" spans="1:74" hidden="1">
      <c r="A1396" s="130" t="str">
        <f t="shared" si="338"/>
        <v>PYA34P2E1M3.75</v>
      </c>
      <c r="B1396" s="130" t="str">
        <f t="shared" si="339"/>
        <v>PYA34P2E3</v>
      </c>
      <c r="C1396" s="130" t="str">
        <f t="shared" si="340"/>
        <v>PYA34P2M3.75</v>
      </c>
      <c r="D1396" s="130" t="str">
        <f t="shared" si="341"/>
        <v>PYA34P2</v>
      </c>
      <c r="E1396" s="130" t="str">
        <f t="shared" si="342"/>
        <v>PYA34</v>
      </c>
      <c r="F1396" s="111" t="s">
        <v>1368</v>
      </c>
      <c r="G1396" s="111">
        <v>34</v>
      </c>
      <c r="H1396" s="111">
        <v>2</v>
      </c>
      <c r="I1396" s="111" t="s">
        <v>8</v>
      </c>
      <c r="J1396" s="111">
        <v>1</v>
      </c>
      <c r="K1396" s="111">
        <f t="shared" si="337"/>
        <v>8</v>
      </c>
      <c r="M1396" s="137">
        <v>3.5</v>
      </c>
      <c r="N1396" s="133">
        <v>4</v>
      </c>
      <c r="O1396" s="137">
        <f t="shared" si="343"/>
        <v>3.75</v>
      </c>
      <c r="Q1396" s="237">
        <v>17.57</v>
      </c>
      <c r="R1396" s="111"/>
      <c r="S1396" s="111"/>
      <c r="T1396" s="111"/>
      <c r="U1396" s="188"/>
      <c r="AP1396" s="194"/>
      <c r="AQ1396" s="188"/>
      <c r="AR1396" s="188"/>
      <c r="AS1396" s="143"/>
      <c r="AT1396" s="143"/>
      <c r="AU1396" s="143"/>
      <c r="AV1396" s="143"/>
      <c r="AW1396" s="188"/>
      <c r="AX1396" s="278"/>
      <c r="AY1396" s="194"/>
      <c r="AZ1396" s="143"/>
      <c r="BA1396" s="143"/>
      <c r="BB1396" s="143"/>
      <c r="BC1396" s="143"/>
      <c r="BD1396" s="143"/>
      <c r="BE1396" s="194"/>
      <c r="BF1396" s="143"/>
      <c r="BG1396" s="143"/>
      <c r="BH1396" s="143"/>
      <c r="BI1396" s="111"/>
      <c r="BJ1396" s="143"/>
      <c r="BK1396" s="143"/>
      <c r="BL1396" s="143"/>
      <c r="BM1396" s="143"/>
      <c r="BN1396" s="143"/>
      <c r="BO1396" s="143"/>
      <c r="BP1396" s="143"/>
      <c r="BQ1396" s="143"/>
      <c r="BR1396" s="143"/>
      <c r="BS1396" s="143"/>
      <c r="BT1396" s="143"/>
      <c r="BU1396" s="135">
        <f>VLOOKUP(D1396,EXPLORACION!$A$2:$P$529,15,FALSE)</f>
        <v>4959906.5040999996</v>
      </c>
      <c r="BV1396" s="135">
        <f>VLOOKUP(D1396,EXPLORACION!$A$2:$P$529,16,FALSE)</f>
        <v>2168402.8894000002</v>
      </c>
    </row>
    <row r="1397" spans="1:74" hidden="1">
      <c r="A1397" s="130" t="str">
        <f t="shared" si="338"/>
        <v>PYA34P2E1M4.25</v>
      </c>
      <c r="B1397" s="130" t="str">
        <f t="shared" si="339"/>
        <v>PYA34P2E3.5</v>
      </c>
      <c r="C1397" s="130" t="str">
        <f t="shared" si="340"/>
        <v>PYA34P2M4.25</v>
      </c>
      <c r="D1397" s="130" t="str">
        <f t="shared" si="341"/>
        <v>PYA34P2</v>
      </c>
      <c r="E1397" s="130" t="str">
        <f t="shared" si="342"/>
        <v>PYA34</v>
      </c>
      <c r="F1397" s="111" t="s">
        <v>1368</v>
      </c>
      <c r="G1397" s="111">
        <v>34</v>
      </c>
      <c r="H1397" s="111">
        <v>2</v>
      </c>
      <c r="I1397" s="111" t="s">
        <v>8</v>
      </c>
      <c r="J1397" s="111">
        <v>1</v>
      </c>
      <c r="K1397" s="111">
        <f t="shared" si="337"/>
        <v>9</v>
      </c>
      <c r="M1397" s="137">
        <v>4</v>
      </c>
      <c r="N1397" s="133">
        <v>4.5</v>
      </c>
      <c r="O1397" s="137">
        <f t="shared" si="343"/>
        <v>4.25</v>
      </c>
      <c r="Q1397" s="237">
        <v>18.82</v>
      </c>
      <c r="R1397" s="111"/>
      <c r="S1397" s="111"/>
      <c r="T1397" s="111"/>
      <c r="U1397" s="188"/>
      <c r="AP1397" s="194"/>
      <c r="AQ1397" s="188"/>
      <c r="AR1397" s="188"/>
      <c r="AS1397" s="143"/>
      <c r="AT1397" s="143"/>
      <c r="AU1397" s="143"/>
      <c r="AV1397" s="143"/>
      <c r="AW1397" s="188"/>
      <c r="AX1397" s="278"/>
      <c r="AY1397" s="194"/>
      <c r="AZ1397" s="143"/>
      <c r="BA1397" s="143"/>
      <c r="BB1397" s="143"/>
      <c r="BC1397" s="143"/>
      <c r="BD1397" s="143"/>
      <c r="BE1397" s="194"/>
      <c r="BF1397" s="143"/>
      <c r="BG1397" s="143"/>
      <c r="BH1397" s="143"/>
      <c r="BI1397" s="111"/>
      <c r="BJ1397" s="143"/>
      <c r="BK1397" s="143"/>
      <c r="BL1397" s="143"/>
      <c r="BM1397" s="143"/>
      <c r="BN1397" s="143"/>
      <c r="BO1397" s="143"/>
      <c r="BP1397" s="143"/>
      <c r="BQ1397" s="143"/>
      <c r="BR1397" s="143"/>
      <c r="BS1397" s="143"/>
      <c r="BT1397" s="143"/>
      <c r="BU1397" s="135">
        <f>VLOOKUP(D1397,EXPLORACION!$A$2:$P$529,15,FALSE)</f>
        <v>4959906.5040999996</v>
      </c>
      <c r="BV1397" s="135">
        <f>VLOOKUP(D1397,EXPLORACION!$A$2:$P$529,16,FALSE)</f>
        <v>2168402.8894000002</v>
      </c>
    </row>
    <row r="1398" spans="1:74" hidden="1">
      <c r="A1398" s="130" t="str">
        <f t="shared" si="338"/>
        <v>PYA34P2E1M4.75</v>
      </c>
      <c r="B1398" s="130" t="str">
        <f t="shared" si="339"/>
        <v>PYA34P2E4</v>
      </c>
      <c r="C1398" s="130" t="str">
        <f t="shared" si="340"/>
        <v>PYA34P2M4.75</v>
      </c>
      <c r="D1398" s="130" t="str">
        <f t="shared" si="341"/>
        <v>PYA34P2</v>
      </c>
      <c r="E1398" s="130" t="str">
        <f t="shared" si="342"/>
        <v>PYA34</v>
      </c>
      <c r="F1398" s="111" t="s">
        <v>1368</v>
      </c>
      <c r="G1398" s="111">
        <v>34</v>
      </c>
      <c r="H1398" s="111">
        <v>2</v>
      </c>
      <c r="I1398" s="111" t="s">
        <v>8</v>
      </c>
      <c r="J1398" s="111">
        <v>1</v>
      </c>
      <c r="K1398" s="111">
        <f t="shared" si="337"/>
        <v>10</v>
      </c>
      <c r="M1398" s="137">
        <v>4.5</v>
      </c>
      <c r="N1398" s="133">
        <v>5</v>
      </c>
      <c r="O1398" s="137">
        <f t="shared" si="343"/>
        <v>4.75</v>
      </c>
      <c r="Q1398" s="237">
        <v>17.5</v>
      </c>
      <c r="R1398" s="111"/>
      <c r="S1398" s="111"/>
      <c r="T1398" s="111"/>
      <c r="U1398" s="188"/>
      <c r="AP1398" s="194"/>
      <c r="AQ1398" s="188"/>
      <c r="AR1398" s="188"/>
      <c r="AS1398" s="143"/>
      <c r="AT1398" s="143"/>
      <c r="AU1398" s="143"/>
      <c r="AV1398" s="143"/>
      <c r="AW1398" s="188"/>
      <c r="AX1398" s="278"/>
      <c r="AY1398" s="194"/>
      <c r="AZ1398" s="143"/>
      <c r="BA1398" s="143"/>
      <c r="BB1398" s="143"/>
      <c r="BC1398" s="143"/>
      <c r="BD1398" s="143"/>
      <c r="BE1398" s="194"/>
      <c r="BF1398" s="143"/>
      <c r="BG1398" s="143"/>
      <c r="BH1398" s="143"/>
      <c r="BI1398" s="111"/>
      <c r="BJ1398" s="143"/>
      <c r="BK1398" s="143"/>
      <c r="BL1398" s="143"/>
      <c r="BM1398" s="143"/>
      <c r="BN1398" s="143"/>
      <c r="BO1398" s="143"/>
      <c r="BP1398" s="143"/>
      <c r="BQ1398" s="143"/>
      <c r="BR1398" s="143"/>
      <c r="BS1398" s="143"/>
      <c r="BT1398" s="143"/>
      <c r="BU1398" s="135">
        <f>VLOOKUP(D1398,EXPLORACION!$A$2:$P$529,15,FALSE)</f>
        <v>4959906.5040999996</v>
      </c>
      <c r="BV1398" s="135">
        <f>VLOOKUP(D1398,EXPLORACION!$A$2:$P$529,16,FALSE)</f>
        <v>2168402.8894000002</v>
      </c>
    </row>
    <row r="1399" spans="1:74" hidden="1">
      <c r="A1399" s="130" t="str">
        <f t="shared" si="338"/>
        <v>PYA34P2E1M5.25</v>
      </c>
      <c r="B1399" s="130" t="str">
        <f t="shared" si="339"/>
        <v>PYA34P2E4.5</v>
      </c>
      <c r="C1399" s="130" t="str">
        <f t="shared" si="340"/>
        <v>PYA34P2M5.25</v>
      </c>
      <c r="D1399" s="130" t="str">
        <f t="shared" si="341"/>
        <v>PYA34P2</v>
      </c>
      <c r="E1399" s="130" t="str">
        <f t="shared" si="342"/>
        <v>PYA34</v>
      </c>
      <c r="F1399" s="111" t="s">
        <v>1368</v>
      </c>
      <c r="G1399" s="111">
        <v>34</v>
      </c>
      <c r="H1399" s="111">
        <v>2</v>
      </c>
      <c r="I1399" s="111" t="s">
        <v>8</v>
      </c>
      <c r="J1399" s="111">
        <v>1</v>
      </c>
      <c r="K1399" s="111">
        <f t="shared" si="337"/>
        <v>11</v>
      </c>
      <c r="M1399" s="137">
        <v>5</v>
      </c>
      <c r="N1399" s="133">
        <v>5.5</v>
      </c>
      <c r="O1399" s="137">
        <f t="shared" si="343"/>
        <v>5.25</v>
      </c>
      <c r="Q1399" s="237">
        <v>16.21</v>
      </c>
      <c r="R1399" s="111"/>
      <c r="S1399" s="111"/>
      <c r="T1399" s="111"/>
      <c r="U1399" s="188"/>
      <c r="AP1399" s="194"/>
      <c r="AQ1399" s="188"/>
      <c r="AR1399" s="188"/>
      <c r="AS1399" s="143"/>
      <c r="AT1399" s="143"/>
      <c r="AU1399" s="143"/>
      <c r="AV1399" s="143"/>
      <c r="AW1399" s="188"/>
      <c r="AX1399" s="278"/>
      <c r="AY1399" s="194"/>
      <c r="AZ1399" s="143"/>
      <c r="BA1399" s="143"/>
      <c r="BB1399" s="143"/>
      <c r="BC1399" s="143"/>
      <c r="BD1399" s="143"/>
      <c r="BE1399" s="194"/>
      <c r="BF1399" s="143"/>
      <c r="BG1399" s="143"/>
      <c r="BH1399" s="143"/>
      <c r="BI1399" s="111"/>
      <c r="BJ1399" s="143"/>
      <c r="BK1399" s="143"/>
      <c r="BL1399" s="143"/>
      <c r="BM1399" s="143"/>
      <c r="BN1399" s="143"/>
      <c r="BO1399" s="143"/>
      <c r="BP1399" s="143"/>
      <c r="BQ1399" s="143"/>
      <c r="BR1399" s="143"/>
      <c r="BS1399" s="143"/>
      <c r="BT1399" s="143"/>
      <c r="BU1399" s="135">
        <f>VLOOKUP(D1399,EXPLORACION!$A$2:$P$529,15,FALSE)</f>
        <v>4959906.5040999996</v>
      </c>
      <c r="BV1399" s="135">
        <f>VLOOKUP(D1399,EXPLORACION!$A$2:$P$529,16,FALSE)</f>
        <v>2168402.8894000002</v>
      </c>
    </row>
    <row r="1400" spans="1:74" hidden="1">
      <c r="A1400" s="130" t="str">
        <f t="shared" si="338"/>
        <v>PYA34P2E1M5.75</v>
      </c>
      <c r="B1400" s="130" t="str">
        <f t="shared" si="339"/>
        <v>PYA34P2E5</v>
      </c>
      <c r="C1400" s="130" t="str">
        <f t="shared" si="340"/>
        <v>PYA34P2M5.75</v>
      </c>
      <c r="D1400" s="130" t="str">
        <f t="shared" si="341"/>
        <v>PYA34P2</v>
      </c>
      <c r="E1400" s="130" t="str">
        <f t="shared" si="342"/>
        <v>PYA34</v>
      </c>
      <c r="F1400" s="111" t="s">
        <v>1368</v>
      </c>
      <c r="G1400" s="111">
        <v>34</v>
      </c>
      <c r="H1400" s="111">
        <v>2</v>
      </c>
      <c r="I1400" s="111" t="s">
        <v>8</v>
      </c>
      <c r="J1400" s="111">
        <v>1</v>
      </c>
      <c r="K1400" s="111">
        <f t="shared" si="337"/>
        <v>12</v>
      </c>
      <c r="M1400" s="137">
        <v>5.5</v>
      </c>
      <c r="N1400" s="133">
        <v>6</v>
      </c>
      <c r="O1400" s="137">
        <f t="shared" si="343"/>
        <v>5.75</v>
      </c>
      <c r="Q1400" s="237">
        <v>17.850000000000001</v>
      </c>
      <c r="R1400" s="111"/>
      <c r="S1400" s="111"/>
      <c r="T1400" s="111"/>
      <c r="U1400" s="188"/>
      <c r="AP1400" s="194"/>
      <c r="AQ1400" s="188"/>
      <c r="AR1400" s="188"/>
      <c r="AS1400" s="143"/>
      <c r="AT1400" s="143"/>
      <c r="AU1400" s="143"/>
      <c r="AV1400" s="143"/>
      <c r="AW1400" s="188"/>
      <c r="AX1400" s="278"/>
      <c r="AY1400" s="194"/>
      <c r="AZ1400" s="143"/>
      <c r="BA1400" s="143"/>
      <c r="BB1400" s="143"/>
      <c r="BC1400" s="143"/>
      <c r="BD1400" s="143"/>
      <c r="BE1400" s="194"/>
      <c r="BF1400" s="143"/>
      <c r="BG1400" s="143"/>
      <c r="BH1400" s="143"/>
      <c r="BI1400" s="111"/>
      <c r="BJ1400" s="143"/>
      <c r="BK1400" s="143"/>
      <c r="BL1400" s="143"/>
      <c r="BM1400" s="143"/>
      <c r="BN1400" s="143"/>
      <c r="BO1400" s="143"/>
      <c r="BP1400" s="143"/>
      <c r="BQ1400" s="143"/>
      <c r="BR1400" s="143"/>
      <c r="BS1400" s="143"/>
      <c r="BT1400" s="143"/>
      <c r="BU1400" s="135">
        <f>VLOOKUP(D1400,EXPLORACION!$A$2:$P$529,15,FALSE)</f>
        <v>4959906.5040999996</v>
      </c>
      <c r="BV1400" s="135">
        <f>VLOOKUP(D1400,EXPLORACION!$A$2:$P$529,16,FALSE)</f>
        <v>2168402.8894000002</v>
      </c>
    </row>
    <row r="1401" spans="1:74" hidden="1">
      <c r="A1401" s="130" t="str">
        <f t="shared" si="338"/>
        <v>PYA34P2E1M6.25</v>
      </c>
      <c r="B1401" s="130" t="str">
        <f t="shared" si="339"/>
        <v>PYA34P2E5.5</v>
      </c>
      <c r="C1401" s="130" t="str">
        <f t="shared" si="340"/>
        <v>PYA34P2M6.25</v>
      </c>
      <c r="D1401" s="130" t="str">
        <f t="shared" si="341"/>
        <v>PYA34P2</v>
      </c>
      <c r="E1401" s="130" t="str">
        <f t="shared" si="342"/>
        <v>PYA34</v>
      </c>
      <c r="F1401" s="111" t="s">
        <v>1368</v>
      </c>
      <c r="G1401" s="111">
        <v>34</v>
      </c>
      <c r="H1401" s="111">
        <v>2</v>
      </c>
      <c r="I1401" s="111" t="s">
        <v>8</v>
      </c>
      <c r="J1401" s="111">
        <v>1</v>
      </c>
      <c r="K1401" s="111">
        <f t="shared" si="337"/>
        <v>13</v>
      </c>
      <c r="M1401" s="137">
        <v>6</v>
      </c>
      <c r="N1401" s="133">
        <v>6.5</v>
      </c>
      <c r="O1401" s="137">
        <f t="shared" si="343"/>
        <v>6.25</v>
      </c>
      <c r="Q1401" s="237">
        <v>18.27</v>
      </c>
      <c r="R1401" s="111"/>
      <c r="S1401" s="111"/>
      <c r="T1401" s="111"/>
      <c r="U1401" s="188"/>
      <c r="AP1401" s="194"/>
      <c r="AQ1401" s="188"/>
      <c r="AR1401" s="188"/>
      <c r="AS1401" s="143"/>
      <c r="AT1401" s="143"/>
      <c r="AU1401" s="143"/>
      <c r="AV1401" s="143"/>
      <c r="AW1401" s="188"/>
      <c r="AX1401" s="278"/>
      <c r="AY1401" s="194"/>
      <c r="AZ1401" s="143"/>
      <c r="BA1401" s="143"/>
      <c r="BB1401" s="143"/>
      <c r="BC1401" s="143"/>
      <c r="BD1401" s="143"/>
      <c r="BE1401" s="194"/>
      <c r="BF1401" s="143"/>
      <c r="BG1401" s="143"/>
      <c r="BH1401" s="143"/>
      <c r="BI1401" s="111"/>
      <c r="BJ1401" s="143"/>
      <c r="BK1401" s="143"/>
      <c r="BL1401" s="143"/>
      <c r="BM1401" s="143"/>
      <c r="BN1401" s="143"/>
      <c r="BO1401" s="143"/>
      <c r="BP1401" s="143"/>
      <c r="BQ1401" s="143"/>
      <c r="BR1401" s="143"/>
      <c r="BS1401" s="143"/>
      <c r="BT1401" s="143"/>
      <c r="BU1401" s="135">
        <f>VLOOKUP(D1401,EXPLORACION!$A$2:$P$529,15,FALSE)</f>
        <v>4959906.5040999996</v>
      </c>
      <c r="BV1401" s="135">
        <f>VLOOKUP(D1401,EXPLORACION!$A$2:$P$529,16,FALSE)</f>
        <v>2168402.8894000002</v>
      </c>
    </row>
    <row r="1402" spans="1:74" hidden="1">
      <c r="A1402" s="130" t="str">
        <f t="shared" si="338"/>
        <v>PYA34P2E1M6.75</v>
      </c>
      <c r="B1402" s="130" t="str">
        <f t="shared" si="339"/>
        <v>PYA34P2E6</v>
      </c>
      <c r="C1402" s="130" t="str">
        <f t="shared" si="340"/>
        <v>PYA34P2M6.75</v>
      </c>
      <c r="D1402" s="130" t="str">
        <f t="shared" si="341"/>
        <v>PYA34P2</v>
      </c>
      <c r="E1402" s="130" t="str">
        <f t="shared" si="342"/>
        <v>PYA34</v>
      </c>
      <c r="F1402" s="111" t="s">
        <v>1368</v>
      </c>
      <c r="G1402" s="111">
        <v>34</v>
      </c>
      <c r="H1402" s="111">
        <v>2</v>
      </c>
      <c r="I1402" s="111" t="s">
        <v>8</v>
      </c>
      <c r="J1402" s="111">
        <v>1</v>
      </c>
      <c r="K1402" s="111">
        <f t="shared" si="337"/>
        <v>14</v>
      </c>
      <c r="M1402" s="137">
        <v>6.5</v>
      </c>
      <c r="N1402" s="133">
        <v>7</v>
      </c>
      <c r="O1402" s="137">
        <f t="shared" si="343"/>
        <v>6.75</v>
      </c>
      <c r="Q1402" s="237">
        <v>18.54</v>
      </c>
      <c r="R1402" s="111"/>
      <c r="S1402" s="111"/>
      <c r="T1402" s="111"/>
      <c r="U1402" s="188"/>
      <c r="AP1402" s="194"/>
      <c r="AQ1402" s="188"/>
      <c r="AR1402" s="188"/>
      <c r="AS1402" s="143"/>
      <c r="AT1402" s="143"/>
      <c r="AU1402" s="143"/>
      <c r="AV1402" s="143"/>
      <c r="AW1402" s="188"/>
      <c r="AX1402" s="278"/>
      <c r="AY1402" s="194"/>
      <c r="AZ1402" s="143"/>
      <c r="BA1402" s="143"/>
      <c r="BB1402" s="143"/>
      <c r="BC1402" s="143"/>
      <c r="BD1402" s="143"/>
      <c r="BE1402" s="194"/>
      <c r="BF1402" s="143"/>
      <c r="BG1402" s="143"/>
      <c r="BH1402" s="143"/>
      <c r="BI1402" s="111"/>
      <c r="BJ1402" s="143"/>
      <c r="BK1402" s="143"/>
      <c r="BL1402" s="143"/>
      <c r="BM1402" s="143"/>
      <c r="BN1402" s="143"/>
      <c r="BO1402" s="143"/>
      <c r="BP1402" s="143"/>
      <c r="BQ1402" s="143"/>
      <c r="BR1402" s="143"/>
      <c r="BS1402" s="143"/>
      <c r="BT1402" s="143"/>
      <c r="BU1402" s="135">
        <f>VLOOKUP(D1402,EXPLORACION!$A$2:$P$529,15,FALSE)</f>
        <v>4959906.5040999996</v>
      </c>
      <c r="BV1402" s="135">
        <f>VLOOKUP(D1402,EXPLORACION!$A$2:$P$529,16,FALSE)</f>
        <v>2168402.8894000002</v>
      </c>
    </row>
    <row r="1403" spans="1:74" hidden="1">
      <c r="A1403" s="130" t="str">
        <f t="shared" si="338"/>
        <v>PYA34P2E1M7.25</v>
      </c>
      <c r="B1403" s="130" t="str">
        <f t="shared" si="339"/>
        <v>PYA34P2E6.5</v>
      </c>
      <c r="C1403" s="130" t="str">
        <f t="shared" si="340"/>
        <v>PYA34P2M7.25</v>
      </c>
      <c r="D1403" s="130" t="str">
        <f t="shared" si="341"/>
        <v>PYA34P2</v>
      </c>
      <c r="E1403" s="130" t="str">
        <f t="shared" si="342"/>
        <v>PYA34</v>
      </c>
      <c r="F1403" s="111" t="s">
        <v>1368</v>
      </c>
      <c r="G1403" s="111">
        <v>34</v>
      </c>
      <c r="H1403" s="111">
        <v>2</v>
      </c>
      <c r="I1403" s="111" t="s">
        <v>8</v>
      </c>
      <c r="J1403" s="111">
        <v>1</v>
      </c>
      <c r="K1403" s="111">
        <f t="shared" si="337"/>
        <v>15</v>
      </c>
      <c r="M1403" s="137">
        <v>7</v>
      </c>
      <c r="N1403" s="133">
        <v>7.5</v>
      </c>
      <c r="O1403" s="137">
        <f t="shared" si="343"/>
        <v>7.25</v>
      </c>
      <c r="Q1403" s="237">
        <v>17</v>
      </c>
      <c r="R1403" s="111"/>
      <c r="S1403" s="111"/>
      <c r="T1403" s="111"/>
      <c r="U1403" s="188"/>
      <c r="AP1403" s="194"/>
      <c r="AQ1403" s="188"/>
      <c r="AR1403" s="188"/>
      <c r="AS1403" s="143"/>
      <c r="AT1403" s="143"/>
      <c r="AU1403" s="143"/>
      <c r="AV1403" s="143"/>
      <c r="AW1403" s="188"/>
      <c r="AX1403" s="278"/>
      <c r="AY1403" s="194"/>
      <c r="AZ1403" s="143"/>
      <c r="BA1403" s="143"/>
      <c r="BB1403" s="143"/>
      <c r="BC1403" s="143"/>
      <c r="BD1403" s="143"/>
      <c r="BE1403" s="194"/>
      <c r="BF1403" s="143"/>
      <c r="BG1403" s="143"/>
      <c r="BH1403" s="143"/>
      <c r="BI1403" s="111"/>
      <c r="BJ1403" s="143"/>
      <c r="BK1403" s="143"/>
      <c r="BL1403" s="143"/>
      <c r="BM1403" s="143"/>
      <c r="BN1403" s="143"/>
      <c r="BO1403" s="143"/>
      <c r="BP1403" s="143"/>
      <c r="BQ1403" s="143"/>
      <c r="BR1403" s="143"/>
      <c r="BS1403" s="143"/>
      <c r="BT1403" s="143"/>
      <c r="BU1403" s="135">
        <f>VLOOKUP(D1403,EXPLORACION!$A$2:$P$529,15,FALSE)</f>
        <v>4959906.5040999996</v>
      </c>
      <c r="BV1403" s="135">
        <f>VLOOKUP(D1403,EXPLORACION!$A$2:$P$529,16,FALSE)</f>
        <v>2168402.8894000002</v>
      </c>
    </row>
    <row r="1404" spans="1:74" hidden="1">
      <c r="A1404" s="130" t="str">
        <f t="shared" si="338"/>
        <v>PYA34P2E1M7.75</v>
      </c>
      <c r="B1404" s="130" t="str">
        <f t="shared" si="339"/>
        <v>PYA34P2E7</v>
      </c>
      <c r="C1404" s="130" t="str">
        <f t="shared" si="340"/>
        <v>PYA34P2M7.75</v>
      </c>
      <c r="D1404" s="130" t="str">
        <f t="shared" si="341"/>
        <v>PYA34P2</v>
      </c>
      <c r="E1404" s="130" t="str">
        <f t="shared" si="342"/>
        <v>PYA34</v>
      </c>
      <c r="F1404" s="111" t="s">
        <v>1368</v>
      </c>
      <c r="G1404" s="111">
        <v>34</v>
      </c>
      <c r="H1404" s="111">
        <v>2</v>
      </c>
      <c r="I1404" s="111" t="s">
        <v>8</v>
      </c>
      <c r="J1404" s="111">
        <v>1</v>
      </c>
      <c r="K1404" s="111">
        <f t="shared" si="337"/>
        <v>16</v>
      </c>
      <c r="M1404" s="137">
        <v>7.5</v>
      </c>
      <c r="N1404" s="133">
        <v>8</v>
      </c>
      <c r="O1404" s="137">
        <f t="shared" si="343"/>
        <v>7.75</v>
      </c>
      <c r="Q1404" s="237">
        <v>16.29</v>
      </c>
      <c r="R1404" s="111"/>
      <c r="S1404" s="111"/>
      <c r="T1404" s="111"/>
      <c r="U1404" s="188"/>
      <c r="AP1404" s="194"/>
      <c r="AQ1404" s="188"/>
      <c r="AR1404" s="188"/>
      <c r="AS1404" s="143"/>
      <c r="AT1404" s="143"/>
      <c r="AU1404" s="143"/>
      <c r="AV1404" s="143"/>
      <c r="AW1404" s="188"/>
      <c r="AX1404" s="278"/>
      <c r="AY1404" s="194"/>
      <c r="AZ1404" s="143"/>
      <c r="BA1404" s="143"/>
      <c r="BB1404" s="143"/>
      <c r="BC1404" s="143"/>
      <c r="BD1404" s="143"/>
      <c r="BE1404" s="194"/>
      <c r="BF1404" s="143"/>
      <c r="BG1404" s="143"/>
      <c r="BH1404" s="143"/>
      <c r="BI1404" s="111"/>
      <c r="BJ1404" s="143"/>
      <c r="BK1404" s="143"/>
      <c r="BL1404" s="143"/>
      <c r="BM1404" s="143"/>
      <c r="BN1404" s="143"/>
      <c r="BO1404" s="143"/>
      <c r="BP1404" s="143"/>
      <c r="BQ1404" s="143"/>
      <c r="BR1404" s="143"/>
      <c r="BS1404" s="143"/>
      <c r="BT1404" s="143"/>
      <c r="BU1404" s="135">
        <f>VLOOKUP(D1404,EXPLORACION!$A$2:$P$529,15,FALSE)</f>
        <v>4959906.5040999996</v>
      </c>
      <c r="BV1404" s="135">
        <f>VLOOKUP(D1404,EXPLORACION!$A$2:$P$529,16,FALSE)</f>
        <v>2168402.8894000002</v>
      </c>
    </row>
    <row r="1405" spans="1:74" hidden="1">
      <c r="A1405" s="130" t="str">
        <f t="shared" si="338"/>
        <v>PYA34P2E1M8.25</v>
      </c>
      <c r="B1405" s="130" t="str">
        <f t="shared" si="339"/>
        <v>PYA34P2E7.5</v>
      </c>
      <c r="C1405" s="130" t="str">
        <f t="shared" si="340"/>
        <v>PYA34P2M8.25</v>
      </c>
      <c r="D1405" s="130" t="str">
        <f t="shared" si="341"/>
        <v>PYA34P2</v>
      </c>
      <c r="E1405" s="130" t="str">
        <f t="shared" si="342"/>
        <v>PYA34</v>
      </c>
      <c r="F1405" s="111" t="s">
        <v>1368</v>
      </c>
      <c r="G1405" s="111">
        <v>34</v>
      </c>
      <c r="H1405" s="111">
        <v>2</v>
      </c>
      <c r="I1405" s="111" t="s">
        <v>8</v>
      </c>
      <c r="J1405" s="111">
        <v>1</v>
      </c>
      <c r="K1405" s="111">
        <f t="shared" si="337"/>
        <v>17</v>
      </c>
      <c r="M1405" s="137">
        <v>8</v>
      </c>
      <c r="N1405" s="133">
        <v>8.5</v>
      </c>
      <c r="O1405" s="137">
        <f t="shared" si="343"/>
        <v>8.25</v>
      </c>
      <c r="Q1405" s="237">
        <v>15.67</v>
      </c>
      <c r="R1405" s="111"/>
      <c r="S1405" s="111"/>
      <c r="T1405" s="111"/>
      <c r="U1405" s="188"/>
      <c r="AP1405" s="194"/>
      <c r="AQ1405" s="188"/>
      <c r="AR1405" s="188"/>
      <c r="AS1405" s="143"/>
      <c r="AT1405" s="143"/>
      <c r="AU1405" s="143"/>
      <c r="AV1405" s="143"/>
      <c r="AW1405" s="188"/>
      <c r="AX1405" s="278"/>
      <c r="AY1405" s="194"/>
      <c r="AZ1405" s="143"/>
      <c r="BA1405" s="143"/>
      <c r="BB1405" s="143"/>
      <c r="BC1405" s="143"/>
      <c r="BD1405" s="143"/>
      <c r="BE1405" s="194"/>
      <c r="BF1405" s="143"/>
      <c r="BG1405" s="143"/>
      <c r="BH1405" s="143"/>
      <c r="BI1405" s="111"/>
      <c r="BJ1405" s="143"/>
      <c r="BK1405" s="143"/>
      <c r="BL1405" s="143"/>
      <c r="BM1405" s="143"/>
      <c r="BN1405" s="143"/>
      <c r="BO1405" s="143"/>
      <c r="BP1405" s="143"/>
      <c r="BQ1405" s="143"/>
      <c r="BR1405" s="143"/>
      <c r="BS1405" s="143"/>
      <c r="BT1405" s="143"/>
      <c r="BU1405" s="135">
        <f>VLOOKUP(D1405,EXPLORACION!$A$2:$P$529,15,FALSE)</f>
        <v>4959906.5040999996</v>
      </c>
      <c r="BV1405" s="135">
        <f>VLOOKUP(D1405,EXPLORACION!$A$2:$P$529,16,FALSE)</f>
        <v>2168402.8894000002</v>
      </c>
    </row>
    <row r="1406" spans="1:74" hidden="1">
      <c r="A1406" s="130" t="str">
        <f t="shared" si="338"/>
        <v>PYA34P2E1M8.75</v>
      </c>
      <c r="B1406" s="130" t="str">
        <f t="shared" si="339"/>
        <v>PYA34P2E8</v>
      </c>
      <c r="C1406" s="130" t="str">
        <f t="shared" si="340"/>
        <v>PYA34P2M8.75</v>
      </c>
      <c r="D1406" s="130" t="str">
        <f t="shared" si="341"/>
        <v>PYA34P2</v>
      </c>
      <c r="E1406" s="130" t="str">
        <f t="shared" si="342"/>
        <v>PYA34</v>
      </c>
      <c r="F1406" s="111" t="s">
        <v>1368</v>
      </c>
      <c r="G1406" s="111">
        <v>34</v>
      </c>
      <c r="H1406" s="111">
        <v>2</v>
      </c>
      <c r="I1406" s="111" t="s">
        <v>8</v>
      </c>
      <c r="J1406" s="111">
        <v>1</v>
      </c>
      <c r="K1406" s="111">
        <f t="shared" si="337"/>
        <v>18</v>
      </c>
      <c r="M1406" s="137">
        <v>8.5</v>
      </c>
      <c r="N1406" s="133">
        <v>9</v>
      </c>
      <c r="O1406" s="137">
        <f t="shared" si="343"/>
        <v>8.75</v>
      </c>
      <c r="Q1406" s="237">
        <v>15.28</v>
      </c>
      <c r="R1406" s="111"/>
      <c r="S1406" s="111"/>
      <c r="T1406" s="111"/>
      <c r="U1406" s="188"/>
      <c r="AP1406" s="194"/>
      <c r="AQ1406" s="188"/>
      <c r="AR1406" s="188"/>
      <c r="AS1406" s="143"/>
      <c r="AT1406" s="143"/>
      <c r="AU1406" s="143"/>
      <c r="AV1406" s="143"/>
      <c r="AW1406" s="188"/>
      <c r="AX1406" s="278"/>
      <c r="AY1406" s="194"/>
      <c r="AZ1406" s="143"/>
      <c r="BA1406" s="143"/>
      <c r="BB1406" s="143"/>
      <c r="BC1406" s="143"/>
      <c r="BD1406" s="143"/>
      <c r="BE1406" s="194"/>
      <c r="BF1406" s="143"/>
      <c r="BG1406" s="143"/>
      <c r="BH1406" s="143"/>
      <c r="BI1406" s="111"/>
      <c r="BJ1406" s="143"/>
      <c r="BK1406" s="143"/>
      <c r="BL1406" s="143"/>
      <c r="BM1406" s="143"/>
      <c r="BN1406" s="143"/>
      <c r="BO1406" s="143"/>
      <c r="BP1406" s="143"/>
      <c r="BQ1406" s="143"/>
      <c r="BR1406" s="143"/>
      <c r="BS1406" s="143"/>
      <c r="BT1406" s="143"/>
      <c r="BU1406" s="135">
        <f>VLOOKUP(D1406,EXPLORACION!$A$2:$P$529,15,FALSE)</f>
        <v>4959906.5040999996</v>
      </c>
      <c r="BV1406" s="135">
        <f>VLOOKUP(D1406,EXPLORACION!$A$2:$P$529,16,FALSE)</f>
        <v>2168402.8894000002</v>
      </c>
    </row>
    <row r="1407" spans="1:74" hidden="1">
      <c r="A1407" s="130" t="str">
        <f t="shared" si="338"/>
        <v>PYA34P2E1M9.25</v>
      </c>
      <c r="B1407" s="130" t="str">
        <f t="shared" si="339"/>
        <v>PYA34P2E8.5</v>
      </c>
      <c r="C1407" s="130" t="str">
        <f t="shared" si="340"/>
        <v>PYA34P2M9.25</v>
      </c>
      <c r="D1407" s="130" t="str">
        <f t="shared" si="341"/>
        <v>PYA34P2</v>
      </c>
      <c r="E1407" s="130" t="str">
        <f t="shared" si="342"/>
        <v>PYA34</v>
      </c>
      <c r="F1407" s="111" t="s">
        <v>1368</v>
      </c>
      <c r="G1407" s="111">
        <v>34</v>
      </c>
      <c r="H1407" s="111">
        <v>2</v>
      </c>
      <c r="I1407" s="111" t="s">
        <v>8</v>
      </c>
      <c r="J1407" s="111">
        <v>1</v>
      </c>
      <c r="K1407" s="111">
        <f t="shared" si="337"/>
        <v>19</v>
      </c>
      <c r="M1407" s="137">
        <v>9</v>
      </c>
      <c r="N1407" s="133">
        <v>9.5</v>
      </c>
      <c r="O1407" s="137">
        <f t="shared" si="343"/>
        <v>9.25</v>
      </c>
      <c r="Q1407" s="237">
        <v>14.61</v>
      </c>
      <c r="R1407" s="111"/>
      <c r="S1407" s="111"/>
      <c r="T1407" s="111"/>
      <c r="U1407" s="188"/>
      <c r="AP1407" s="194"/>
      <c r="AQ1407" s="188"/>
      <c r="AR1407" s="188"/>
      <c r="AS1407" s="143"/>
      <c r="AT1407" s="143"/>
      <c r="AU1407" s="143"/>
      <c r="AV1407" s="143"/>
      <c r="AW1407" s="188"/>
      <c r="AX1407" s="278"/>
      <c r="AY1407" s="194"/>
      <c r="AZ1407" s="143"/>
      <c r="BA1407" s="143"/>
      <c r="BB1407" s="143"/>
      <c r="BC1407" s="143"/>
      <c r="BD1407" s="143"/>
      <c r="BE1407" s="194"/>
      <c r="BF1407" s="143"/>
      <c r="BG1407" s="143"/>
      <c r="BH1407" s="143"/>
      <c r="BI1407" s="111"/>
      <c r="BJ1407" s="143"/>
      <c r="BK1407" s="143"/>
      <c r="BL1407" s="143"/>
      <c r="BM1407" s="143"/>
      <c r="BN1407" s="143"/>
      <c r="BO1407" s="143"/>
      <c r="BP1407" s="143"/>
      <c r="BQ1407" s="143"/>
      <c r="BR1407" s="143"/>
      <c r="BS1407" s="143"/>
      <c r="BT1407" s="143"/>
      <c r="BU1407" s="135">
        <f>VLOOKUP(D1407,EXPLORACION!$A$2:$P$529,15,FALSE)</f>
        <v>4959906.5040999996</v>
      </c>
      <c r="BV1407" s="135">
        <f>VLOOKUP(D1407,EXPLORACION!$A$2:$P$529,16,FALSE)</f>
        <v>2168402.8894000002</v>
      </c>
    </row>
    <row r="1408" spans="1:74" hidden="1">
      <c r="A1408" s="130" t="str">
        <f t="shared" si="338"/>
        <v>PYA34P2E1M9.75</v>
      </c>
      <c r="B1408" s="130" t="str">
        <f t="shared" si="339"/>
        <v>PYA34P2E9</v>
      </c>
      <c r="C1408" s="130" t="str">
        <f t="shared" si="340"/>
        <v>PYA34P2M9.75</v>
      </c>
      <c r="D1408" s="130" t="str">
        <f t="shared" si="341"/>
        <v>PYA34P2</v>
      </c>
      <c r="E1408" s="130" t="str">
        <f t="shared" si="342"/>
        <v>PYA34</v>
      </c>
      <c r="F1408" s="111" t="s">
        <v>1368</v>
      </c>
      <c r="G1408" s="111">
        <v>34</v>
      </c>
      <c r="H1408" s="111">
        <v>2</v>
      </c>
      <c r="I1408" s="111" t="s">
        <v>8</v>
      </c>
      <c r="J1408" s="111">
        <v>1</v>
      </c>
      <c r="K1408" s="111">
        <f t="shared" si="337"/>
        <v>20</v>
      </c>
      <c r="M1408" s="137">
        <v>9.5</v>
      </c>
      <c r="N1408" s="133">
        <v>10</v>
      </c>
      <c r="O1408" s="137">
        <f t="shared" si="343"/>
        <v>9.75</v>
      </c>
      <c r="Q1408" s="237">
        <v>14.53</v>
      </c>
      <c r="R1408" s="111"/>
      <c r="S1408" s="111"/>
      <c r="T1408" s="111"/>
      <c r="U1408" s="188"/>
      <c r="AP1408" s="194"/>
      <c r="AQ1408" s="188"/>
      <c r="AR1408" s="188"/>
      <c r="AS1408" s="143"/>
      <c r="AT1408" s="143"/>
      <c r="AU1408" s="143"/>
      <c r="AV1408" s="143"/>
      <c r="AW1408" s="188"/>
      <c r="AX1408" s="278"/>
      <c r="AY1408" s="194"/>
      <c r="AZ1408" s="143"/>
      <c r="BA1408" s="143"/>
      <c r="BB1408" s="143"/>
      <c r="BC1408" s="143"/>
      <c r="BD1408" s="143"/>
      <c r="BE1408" s="194"/>
      <c r="BF1408" s="143"/>
      <c r="BG1408" s="143"/>
      <c r="BH1408" s="143"/>
      <c r="BI1408" s="111"/>
      <c r="BJ1408" s="143"/>
      <c r="BK1408" s="143"/>
      <c r="BL1408" s="143"/>
      <c r="BM1408" s="143"/>
      <c r="BN1408" s="143"/>
      <c r="BO1408" s="143"/>
      <c r="BP1408" s="143"/>
      <c r="BQ1408" s="143"/>
      <c r="BR1408" s="143"/>
      <c r="BS1408" s="143"/>
      <c r="BT1408" s="143"/>
      <c r="BU1408" s="135">
        <f>VLOOKUP(D1408,EXPLORACION!$A$2:$P$529,15,FALSE)</f>
        <v>4959906.5040999996</v>
      </c>
      <c r="BV1408" s="135">
        <f>VLOOKUP(D1408,EXPLORACION!$A$2:$P$529,16,FALSE)</f>
        <v>2168402.8894000002</v>
      </c>
    </row>
    <row r="1409" spans="1:74" hidden="1">
      <c r="A1409" s="130" t="str">
        <f t="shared" ref="A1409:A1428" si="344">CONCATENATE(F1409,G1409,I1409,H1409,"E",J1409,"M",O1409)</f>
        <v>PYA34P3E1M0.25</v>
      </c>
      <c r="B1409" s="130" t="str">
        <f t="shared" ref="B1409:B1428" si="345">CONCATENATE(F1409,G1409,I1409,H1409,"E",M1408)</f>
        <v>PYA34P3E9.5</v>
      </c>
      <c r="C1409" s="130" t="str">
        <f t="shared" ref="C1409:C1428" si="346">CONCATENATE(F1409,G1409,I1409,H1409,"M",O1409)</f>
        <v>PYA34P3M0.25</v>
      </c>
      <c r="D1409" s="130" t="str">
        <f t="shared" ref="D1409:D1440" si="347">CONCATENATE(F1409,G1409,I1409,H1409)</f>
        <v>PYA34P3</v>
      </c>
      <c r="E1409" s="130" t="str">
        <f t="shared" ref="E1409:E1429" si="348">CONCATENATE(F1409,G1409)</f>
        <v>PYA34</v>
      </c>
      <c r="F1409" s="111" t="s">
        <v>1368</v>
      </c>
      <c r="G1409" s="111">
        <v>34</v>
      </c>
      <c r="H1409" s="111">
        <v>3</v>
      </c>
      <c r="I1409" s="111" t="s">
        <v>8</v>
      </c>
      <c r="J1409" s="111">
        <v>1</v>
      </c>
      <c r="K1409" s="111">
        <v>1</v>
      </c>
      <c r="M1409" s="137">
        <v>0</v>
      </c>
      <c r="N1409" s="133">
        <v>0.5</v>
      </c>
      <c r="O1409" s="137">
        <f>+AVERAGE(M1409:N1409)</f>
        <v>0.25</v>
      </c>
      <c r="Q1409" s="237">
        <v>13.47</v>
      </c>
      <c r="R1409" s="111"/>
      <c r="S1409" s="111"/>
      <c r="T1409" s="111"/>
      <c r="U1409" s="188"/>
      <c r="AP1409" s="194"/>
      <c r="AQ1409" s="188"/>
      <c r="AR1409" s="188"/>
      <c r="AS1409" s="143"/>
      <c r="AT1409" s="143"/>
      <c r="AU1409" s="143"/>
      <c r="AV1409" s="143"/>
      <c r="AW1409" s="188"/>
      <c r="AX1409" s="278"/>
      <c r="AY1409" s="194"/>
      <c r="AZ1409" s="143"/>
      <c r="BA1409" s="143"/>
      <c r="BB1409" s="143"/>
      <c r="BC1409" s="143"/>
      <c r="BD1409" s="143"/>
      <c r="BE1409" s="194"/>
      <c r="BF1409" s="143"/>
      <c r="BG1409" s="143"/>
      <c r="BH1409" s="143"/>
      <c r="BI1409" s="111"/>
      <c r="BJ1409" s="143"/>
      <c r="BK1409" s="143"/>
      <c r="BL1409" s="143"/>
      <c r="BM1409" s="143"/>
      <c r="BN1409" s="143"/>
      <c r="BO1409" s="143"/>
      <c r="BP1409" s="143"/>
      <c r="BQ1409" s="143"/>
      <c r="BR1409" s="143"/>
      <c r="BS1409" s="143"/>
      <c r="BT1409" s="143"/>
      <c r="BU1409" s="135">
        <f>VLOOKUP(D1409,EXPLORACION!$A$2:$P$529,15,FALSE)</f>
        <v>4959916.4881999996</v>
      </c>
      <c r="BV1409" s="135">
        <f>VLOOKUP(D1409,EXPLORACION!$A$2:$P$529,16,FALSE)</f>
        <v>2168398.8747999999</v>
      </c>
    </row>
    <row r="1410" spans="1:74" hidden="1">
      <c r="A1410" s="130" t="str">
        <f t="shared" si="344"/>
        <v>PYA34P3E1M0.75</v>
      </c>
      <c r="B1410" s="130" t="str">
        <f t="shared" si="345"/>
        <v>PYA34P3E0</v>
      </c>
      <c r="C1410" s="130" t="str">
        <f t="shared" si="346"/>
        <v>PYA34P3M0.75</v>
      </c>
      <c r="D1410" s="130" t="str">
        <f t="shared" si="347"/>
        <v>PYA34P3</v>
      </c>
      <c r="E1410" s="130" t="str">
        <f t="shared" si="348"/>
        <v>PYA34</v>
      </c>
      <c r="F1410" s="111" t="s">
        <v>1368</v>
      </c>
      <c r="G1410" s="111">
        <v>34</v>
      </c>
      <c r="H1410" s="111">
        <v>3</v>
      </c>
      <c r="I1410" s="111" t="s">
        <v>8</v>
      </c>
      <c r="J1410" s="111">
        <v>1</v>
      </c>
      <c r="K1410" s="111">
        <f t="shared" ref="K1410:K1428" si="349">K1409+1</f>
        <v>2</v>
      </c>
      <c r="M1410" s="137">
        <v>0.5</v>
      </c>
      <c r="N1410" s="133">
        <v>1</v>
      </c>
      <c r="O1410" s="137">
        <f t="shared" ref="O1410:O1440" si="350">+AVERAGE(M1410:N1410)</f>
        <v>0.75</v>
      </c>
      <c r="Q1410" s="237">
        <v>13.47</v>
      </c>
      <c r="R1410" s="111"/>
      <c r="S1410" s="111"/>
      <c r="T1410" s="111"/>
      <c r="U1410" s="188"/>
      <c r="AP1410" s="194"/>
      <c r="AQ1410" s="188"/>
      <c r="AR1410" s="188"/>
      <c r="AS1410" s="143"/>
      <c r="AT1410" s="143"/>
      <c r="AU1410" s="143"/>
      <c r="AV1410" s="143"/>
      <c r="AW1410" s="188"/>
      <c r="AX1410" s="278"/>
      <c r="AY1410" s="194"/>
      <c r="AZ1410" s="143"/>
      <c r="BA1410" s="143"/>
      <c r="BB1410" s="143"/>
      <c r="BC1410" s="143"/>
      <c r="BD1410" s="143"/>
      <c r="BE1410" s="194"/>
      <c r="BF1410" s="143"/>
      <c r="BG1410" s="143"/>
      <c r="BH1410" s="143"/>
      <c r="BI1410" s="111"/>
      <c r="BJ1410" s="143"/>
      <c r="BK1410" s="143"/>
      <c r="BL1410" s="143"/>
      <c r="BM1410" s="143"/>
      <c r="BN1410" s="143"/>
      <c r="BO1410" s="143"/>
      <c r="BP1410" s="143"/>
      <c r="BQ1410" s="143"/>
      <c r="BR1410" s="143"/>
      <c r="BS1410" s="143"/>
      <c r="BT1410" s="143"/>
      <c r="BU1410" s="135">
        <f>VLOOKUP(D1410,EXPLORACION!$A$2:$P$529,15,FALSE)</f>
        <v>4959916.4881999996</v>
      </c>
      <c r="BV1410" s="135">
        <f>VLOOKUP(D1410,EXPLORACION!$A$2:$P$529,16,FALSE)</f>
        <v>2168398.8747999999</v>
      </c>
    </row>
    <row r="1411" spans="1:74" hidden="1">
      <c r="A1411" s="130" t="str">
        <f t="shared" si="344"/>
        <v>PYA34P3E1M1.25</v>
      </c>
      <c r="B1411" s="130" t="str">
        <f t="shared" si="345"/>
        <v>PYA34P3E0.5</v>
      </c>
      <c r="C1411" s="130" t="str">
        <f t="shared" si="346"/>
        <v>PYA34P3M1.25</v>
      </c>
      <c r="D1411" s="130" t="str">
        <f t="shared" si="347"/>
        <v>PYA34P3</v>
      </c>
      <c r="E1411" s="130" t="str">
        <f t="shared" si="348"/>
        <v>PYA34</v>
      </c>
      <c r="F1411" s="111" t="s">
        <v>1368</v>
      </c>
      <c r="G1411" s="111">
        <v>34</v>
      </c>
      <c r="H1411" s="111">
        <v>3</v>
      </c>
      <c r="I1411" s="111" t="s">
        <v>8</v>
      </c>
      <c r="J1411" s="111">
        <v>1</v>
      </c>
      <c r="K1411" s="111">
        <f t="shared" si="349"/>
        <v>3</v>
      </c>
      <c r="M1411" s="137">
        <v>1</v>
      </c>
      <c r="N1411" s="133">
        <v>1.5</v>
      </c>
      <c r="O1411" s="137">
        <f t="shared" si="350"/>
        <v>1.25</v>
      </c>
      <c r="Q1411" s="237">
        <v>17.84</v>
      </c>
      <c r="R1411" s="111"/>
      <c r="S1411" s="111"/>
      <c r="T1411" s="111"/>
      <c r="U1411" s="188"/>
      <c r="AP1411" s="194"/>
      <c r="AQ1411" s="188"/>
      <c r="AR1411" s="188"/>
      <c r="AS1411" s="143"/>
      <c r="AT1411" s="143"/>
      <c r="AU1411" s="143"/>
      <c r="AV1411" s="143"/>
      <c r="AW1411" s="188"/>
      <c r="AX1411" s="278"/>
      <c r="AY1411" s="194"/>
      <c r="AZ1411" s="143"/>
      <c r="BA1411" s="143"/>
      <c r="BB1411" s="143"/>
      <c r="BC1411" s="143"/>
      <c r="BD1411" s="143"/>
      <c r="BE1411" s="194"/>
      <c r="BF1411" s="143"/>
      <c r="BG1411" s="143"/>
      <c r="BH1411" s="143"/>
      <c r="BI1411" s="111"/>
      <c r="BJ1411" s="143"/>
      <c r="BK1411" s="143"/>
      <c r="BL1411" s="143"/>
      <c r="BM1411" s="143"/>
      <c r="BN1411" s="143"/>
      <c r="BO1411" s="143"/>
      <c r="BP1411" s="143"/>
      <c r="BQ1411" s="143"/>
      <c r="BR1411" s="143"/>
      <c r="BS1411" s="143"/>
      <c r="BT1411" s="143"/>
      <c r="BU1411" s="135">
        <f>VLOOKUP(D1411,EXPLORACION!$A$2:$P$529,15,FALSE)</f>
        <v>4959916.4881999996</v>
      </c>
      <c r="BV1411" s="135">
        <f>VLOOKUP(D1411,EXPLORACION!$A$2:$P$529,16,FALSE)</f>
        <v>2168398.8747999999</v>
      </c>
    </row>
    <row r="1412" spans="1:74" hidden="1">
      <c r="A1412" s="130" t="str">
        <f t="shared" si="344"/>
        <v>PYA34P3E1M1.75</v>
      </c>
      <c r="B1412" s="130" t="str">
        <f t="shared" si="345"/>
        <v>PYA34P3E1</v>
      </c>
      <c r="C1412" s="130" t="str">
        <f t="shared" si="346"/>
        <v>PYA34P3M1.75</v>
      </c>
      <c r="D1412" s="130" t="str">
        <f t="shared" si="347"/>
        <v>PYA34P3</v>
      </c>
      <c r="E1412" s="130" t="str">
        <f t="shared" si="348"/>
        <v>PYA34</v>
      </c>
      <c r="F1412" s="111" t="s">
        <v>1368</v>
      </c>
      <c r="G1412" s="111">
        <v>34</v>
      </c>
      <c r="H1412" s="111">
        <v>3</v>
      </c>
      <c r="I1412" s="111" t="s">
        <v>8</v>
      </c>
      <c r="J1412" s="111">
        <v>1</v>
      </c>
      <c r="K1412" s="111">
        <f t="shared" si="349"/>
        <v>4</v>
      </c>
      <c r="M1412" s="137">
        <v>1.5</v>
      </c>
      <c r="N1412" s="133">
        <v>2</v>
      </c>
      <c r="O1412" s="137">
        <f t="shared" si="350"/>
        <v>1.75</v>
      </c>
      <c r="Q1412" s="237">
        <v>17.71</v>
      </c>
      <c r="R1412" s="111"/>
      <c r="S1412" s="111"/>
      <c r="T1412" s="111"/>
      <c r="U1412" s="188"/>
      <c r="AP1412" s="194"/>
      <c r="AQ1412" s="188"/>
      <c r="AR1412" s="188"/>
      <c r="AS1412" s="143"/>
      <c r="AT1412" s="143"/>
      <c r="AU1412" s="143"/>
      <c r="AV1412" s="143"/>
      <c r="AW1412" s="188"/>
      <c r="AX1412" s="278"/>
      <c r="AY1412" s="194"/>
      <c r="AZ1412" s="143"/>
      <c r="BA1412" s="143"/>
      <c r="BB1412" s="143"/>
      <c r="BC1412" s="143"/>
      <c r="BD1412" s="143"/>
      <c r="BE1412" s="194"/>
      <c r="BF1412" s="143"/>
      <c r="BG1412" s="143"/>
      <c r="BH1412" s="143"/>
      <c r="BI1412" s="111"/>
      <c r="BJ1412" s="143"/>
      <c r="BK1412" s="143"/>
      <c r="BL1412" s="143"/>
      <c r="BM1412" s="143"/>
      <c r="BN1412" s="143"/>
      <c r="BO1412" s="143"/>
      <c r="BP1412" s="143"/>
      <c r="BQ1412" s="143"/>
      <c r="BR1412" s="143"/>
      <c r="BS1412" s="143"/>
      <c r="BT1412" s="143"/>
      <c r="BU1412" s="135">
        <f>VLOOKUP(D1412,EXPLORACION!$A$2:$P$529,15,FALSE)</f>
        <v>4959916.4881999996</v>
      </c>
      <c r="BV1412" s="135">
        <f>VLOOKUP(D1412,EXPLORACION!$A$2:$P$529,16,FALSE)</f>
        <v>2168398.8747999999</v>
      </c>
    </row>
    <row r="1413" spans="1:74" hidden="1">
      <c r="A1413" s="130" t="str">
        <f t="shared" si="344"/>
        <v>PYA34P3E1M2.25</v>
      </c>
      <c r="B1413" s="130" t="str">
        <f t="shared" si="345"/>
        <v>PYA34P3E1.5</v>
      </c>
      <c r="C1413" s="130" t="str">
        <f t="shared" si="346"/>
        <v>PYA34P3M2.25</v>
      </c>
      <c r="D1413" s="130" t="str">
        <f t="shared" si="347"/>
        <v>PYA34P3</v>
      </c>
      <c r="E1413" s="130" t="str">
        <f t="shared" si="348"/>
        <v>PYA34</v>
      </c>
      <c r="F1413" s="111" t="s">
        <v>1368</v>
      </c>
      <c r="G1413" s="111">
        <v>34</v>
      </c>
      <c r="H1413" s="111">
        <v>3</v>
      </c>
      <c r="I1413" s="111" t="s">
        <v>8</v>
      </c>
      <c r="J1413" s="111">
        <v>1</v>
      </c>
      <c r="K1413" s="111">
        <f t="shared" si="349"/>
        <v>5</v>
      </c>
      <c r="M1413" s="137">
        <v>2</v>
      </c>
      <c r="N1413" s="133">
        <v>2.5</v>
      </c>
      <c r="O1413" s="137">
        <f t="shared" si="350"/>
        <v>2.25</v>
      </c>
      <c r="Q1413" s="237">
        <v>19.45</v>
      </c>
      <c r="R1413" s="111">
        <v>18.2</v>
      </c>
      <c r="S1413" s="111">
        <v>11.91</v>
      </c>
      <c r="T1413" s="111">
        <v>6.2899999999999991</v>
      </c>
      <c r="U1413" s="188"/>
      <c r="AP1413" s="194"/>
      <c r="AQ1413" s="188"/>
      <c r="AR1413" s="188"/>
      <c r="AS1413" s="143"/>
      <c r="AT1413" s="143"/>
      <c r="AU1413" s="143"/>
      <c r="AV1413" s="143"/>
      <c r="AW1413" s="188">
        <v>6.4</v>
      </c>
      <c r="AX1413" s="278">
        <v>368.22</v>
      </c>
      <c r="AY1413" s="194"/>
      <c r="AZ1413" s="143"/>
      <c r="BA1413" s="143"/>
      <c r="BB1413" s="143"/>
      <c r="BC1413" s="143"/>
      <c r="BD1413" s="143"/>
      <c r="BE1413" s="194"/>
      <c r="BF1413" s="143"/>
      <c r="BG1413" s="143"/>
      <c r="BH1413" s="143"/>
      <c r="BI1413" s="111"/>
      <c r="BJ1413" s="143"/>
      <c r="BK1413" s="143"/>
      <c r="BL1413" s="143"/>
      <c r="BM1413" s="143"/>
      <c r="BN1413" s="143"/>
      <c r="BO1413" s="143"/>
      <c r="BP1413" s="143"/>
      <c r="BQ1413" s="143"/>
      <c r="BR1413" s="143"/>
      <c r="BS1413" s="143"/>
      <c r="BT1413" s="143"/>
      <c r="BU1413" s="135">
        <f>VLOOKUP(D1413,EXPLORACION!$A$2:$P$529,15,FALSE)</f>
        <v>4959916.4881999996</v>
      </c>
      <c r="BV1413" s="135">
        <f>VLOOKUP(D1413,EXPLORACION!$A$2:$P$529,16,FALSE)</f>
        <v>2168398.8747999999</v>
      </c>
    </row>
    <row r="1414" spans="1:74" hidden="1">
      <c r="A1414" s="130" t="str">
        <f t="shared" si="344"/>
        <v>PYA34P3E2M2.75</v>
      </c>
      <c r="B1414" s="130" t="str">
        <f t="shared" si="345"/>
        <v>PYA34P3E2</v>
      </c>
      <c r="C1414" s="130" t="str">
        <f t="shared" si="346"/>
        <v>PYA34P3M2.75</v>
      </c>
      <c r="D1414" s="130" t="str">
        <f t="shared" si="347"/>
        <v>PYA34P3</v>
      </c>
      <c r="E1414" s="130" t="str">
        <f t="shared" si="348"/>
        <v>PYA34</v>
      </c>
      <c r="F1414" s="111" t="s">
        <v>1368</v>
      </c>
      <c r="G1414" s="111">
        <v>34</v>
      </c>
      <c r="H1414" s="111">
        <v>3</v>
      </c>
      <c r="I1414" s="111" t="s">
        <v>8</v>
      </c>
      <c r="J1414" s="111">
        <v>2</v>
      </c>
      <c r="K1414" s="111">
        <f t="shared" si="349"/>
        <v>6</v>
      </c>
      <c r="M1414" s="137">
        <v>2.5</v>
      </c>
      <c r="N1414" s="133">
        <v>3</v>
      </c>
      <c r="O1414" s="137">
        <f t="shared" si="350"/>
        <v>2.75</v>
      </c>
      <c r="Q1414" s="237">
        <v>15.23</v>
      </c>
      <c r="R1414" s="111"/>
      <c r="S1414" s="111"/>
      <c r="T1414" s="111"/>
      <c r="U1414" s="188"/>
      <c r="AP1414" s="194"/>
      <c r="AQ1414" s="188"/>
      <c r="AR1414" s="188"/>
      <c r="AS1414" s="143"/>
      <c r="AT1414" s="143"/>
      <c r="AU1414" s="143"/>
      <c r="AV1414" s="143"/>
      <c r="AW1414" s="188"/>
      <c r="AX1414" s="278"/>
      <c r="AY1414" s="194"/>
      <c r="AZ1414" s="143"/>
      <c r="BA1414" s="143"/>
      <c r="BB1414" s="143"/>
      <c r="BC1414" s="143"/>
      <c r="BD1414" s="143"/>
      <c r="BE1414" s="194"/>
      <c r="BF1414" s="143"/>
      <c r="BG1414" s="143"/>
      <c r="BH1414" s="143"/>
      <c r="BI1414" s="111"/>
      <c r="BJ1414" s="143"/>
      <c r="BK1414" s="143"/>
      <c r="BL1414" s="143"/>
      <c r="BM1414" s="143"/>
      <c r="BN1414" s="143"/>
      <c r="BO1414" s="143"/>
      <c r="BP1414" s="143"/>
      <c r="BQ1414" s="143"/>
      <c r="BR1414" s="143"/>
      <c r="BS1414" s="143"/>
      <c r="BT1414" s="143"/>
      <c r="BU1414" s="135">
        <f>VLOOKUP(D1414,EXPLORACION!$A$2:$P$529,15,FALSE)</f>
        <v>4959916.4881999996</v>
      </c>
      <c r="BV1414" s="135">
        <f>VLOOKUP(D1414,EXPLORACION!$A$2:$P$529,16,FALSE)</f>
        <v>2168398.8747999999</v>
      </c>
    </row>
    <row r="1415" spans="1:74" hidden="1">
      <c r="A1415" s="130" t="str">
        <f t="shared" si="344"/>
        <v>PYA34P3E2M3.25</v>
      </c>
      <c r="B1415" s="130" t="str">
        <f t="shared" si="345"/>
        <v>PYA34P3E2.5</v>
      </c>
      <c r="C1415" s="130" t="str">
        <f t="shared" si="346"/>
        <v>PYA34P3M3.25</v>
      </c>
      <c r="D1415" s="130" t="str">
        <f t="shared" si="347"/>
        <v>PYA34P3</v>
      </c>
      <c r="E1415" s="130" t="str">
        <f t="shared" si="348"/>
        <v>PYA34</v>
      </c>
      <c r="F1415" s="111" t="s">
        <v>1368</v>
      </c>
      <c r="G1415" s="111">
        <v>34</v>
      </c>
      <c r="H1415" s="111">
        <v>3</v>
      </c>
      <c r="I1415" s="111" t="s">
        <v>8</v>
      </c>
      <c r="J1415" s="111">
        <v>2</v>
      </c>
      <c r="K1415" s="111">
        <f t="shared" si="349"/>
        <v>7</v>
      </c>
      <c r="M1415" s="137">
        <v>3</v>
      </c>
      <c r="N1415" s="133">
        <v>3.5</v>
      </c>
      <c r="O1415" s="137">
        <f t="shared" si="350"/>
        <v>3.25</v>
      </c>
      <c r="Q1415" s="237">
        <v>15.29</v>
      </c>
      <c r="R1415" s="111"/>
      <c r="S1415" s="111"/>
      <c r="T1415" s="111"/>
      <c r="U1415" s="188"/>
      <c r="AP1415" s="194"/>
      <c r="AQ1415" s="188"/>
      <c r="AR1415" s="188"/>
      <c r="AS1415" s="143"/>
      <c r="AT1415" s="143"/>
      <c r="AU1415" s="143"/>
      <c r="AV1415" s="143"/>
      <c r="AW1415" s="188"/>
      <c r="AX1415" s="278"/>
      <c r="AY1415" s="194"/>
      <c r="AZ1415" s="143"/>
      <c r="BA1415" s="143"/>
      <c r="BB1415" s="143"/>
      <c r="BC1415" s="143"/>
      <c r="BD1415" s="143"/>
      <c r="BE1415" s="194"/>
      <c r="BF1415" s="143"/>
      <c r="BG1415" s="143"/>
      <c r="BH1415" s="143"/>
      <c r="BI1415" s="111"/>
      <c r="BJ1415" s="143"/>
      <c r="BK1415" s="143"/>
      <c r="BL1415" s="143"/>
      <c r="BM1415" s="143"/>
      <c r="BN1415" s="143"/>
      <c r="BO1415" s="143"/>
      <c r="BP1415" s="143"/>
      <c r="BQ1415" s="143"/>
      <c r="BR1415" s="143"/>
      <c r="BS1415" s="143"/>
      <c r="BT1415" s="143"/>
      <c r="BU1415" s="135">
        <f>VLOOKUP(D1415,EXPLORACION!$A$2:$P$529,15,FALSE)</f>
        <v>4959916.4881999996</v>
      </c>
      <c r="BV1415" s="135">
        <f>VLOOKUP(D1415,EXPLORACION!$A$2:$P$529,16,FALSE)</f>
        <v>2168398.8747999999</v>
      </c>
    </row>
    <row r="1416" spans="1:74" hidden="1">
      <c r="A1416" s="130" t="str">
        <f t="shared" si="344"/>
        <v>PYA34P3E2M3.75</v>
      </c>
      <c r="B1416" s="130" t="str">
        <f t="shared" si="345"/>
        <v>PYA34P3E3</v>
      </c>
      <c r="C1416" s="130" t="str">
        <f t="shared" si="346"/>
        <v>PYA34P3M3.75</v>
      </c>
      <c r="D1416" s="130" t="str">
        <f t="shared" si="347"/>
        <v>PYA34P3</v>
      </c>
      <c r="E1416" s="130" t="str">
        <f t="shared" si="348"/>
        <v>PYA34</v>
      </c>
      <c r="F1416" s="111" t="s">
        <v>1368</v>
      </c>
      <c r="G1416" s="111">
        <v>34</v>
      </c>
      <c r="H1416" s="111">
        <v>3</v>
      </c>
      <c r="I1416" s="111" t="s">
        <v>8</v>
      </c>
      <c r="J1416" s="111">
        <v>2</v>
      </c>
      <c r="K1416" s="111">
        <f t="shared" si="349"/>
        <v>8</v>
      </c>
      <c r="M1416" s="137">
        <v>3.5</v>
      </c>
      <c r="N1416" s="133">
        <v>4</v>
      </c>
      <c r="O1416" s="137">
        <f t="shared" si="350"/>
        <v>3.75</v>
      </c>
      <c r="Q1416" s="237">
        <v>17.02</v>
      </c>
      <c r="R1416" s="111"/>
      <c r="S1416" s="111"/>
      <c r="T1416" s="111"/>
      <c r="U1416" s="188"/>
      <c r="AP1416" s="194"/>
      <c r="AQ1416" s="188"/>
      <c r="AR1416" s="188"/>
      <c r="AS1416" s="143"/>
      <c r="AT1416" s="143"/>
      <c r="AU1416" s="143"/>
      <c r="AV1416" s="143"/>
      <c r="AW1416" s="188"/>
      <c r="AX1416" s="278"/>
      <c r="AY1416" s="194"/>
      <c r="AZ1416" s="143"/>
      <c r="BA1416" s="143"/>
      <c r="BB1416" s="143"/>
      <c r="BC1416" s="143"/>
      <c r="BD1416" s="143"/>
      <c r="BE1416" s="194"/>
      <c r="BF1416" s="143"/>
      <c r="BG1416" s="143"/>
      <c r="BH1416" s="143"/>
      <c r="BI1416" s="111"/>
      <c r="BJ1416" s="143"/>
      <c r="BK1416" s="143"/>
      <c r="BL1416" s="143"/>
      <c r="BM1416" s="143"/>
      <c r="BN1416" s="143"/>
      <c r="BO1416" s="143"/>
      <c r="BP1416" s="143"/>
      <c r="BQ1416" s="143"/>
      <c r="BR1416" s="143"/>
      <c r="BS1416" s="143"/>
      <c r="BT1416" s="143"/>
      <c r="BU1416" s="135">
        <f>VLOOKUP(D1416,EXPLORACION!$A$2:$P$529,15,FALSE)</f>
        <v>4959916.4881999996</v>
      </c>
      <c r="BV1416" s="135">
        <f>VLOOKUP(D1416,EXPLORACION!$A$2:$P$529,16,FALSE)</f>
        <v>2168398.8747999999</v>
      </c>
    </row>
    <row r="1417" spans="1:74" hidden="1">
      <c r="A1417" s="130" t="str">
        <f t="shared" si="344"/>
        <v>PYA34P3E2M4.25</v>
      </c>
      <c r="B1417" s="130" t="str">
        <f t="shared" si="345"/>
        <v>PYA34P3E3.5</v>
      </c>
      <c r="C1417" s="130" t="str">
        <f t="shared" si="346"/>
        <v>PYA34P3M4.25</v>
      </c>
      <c r="D1417" s="130" t="str">
        <f t="shared" si="347"/>
        <v>PYA34P3</v>
      </c>
      <c r="E1417" s="130" t="str">
        <f t="shared" si="348"/>
        <v>PYA34</v>
      </c>
      <c r="F1417" s="111" t="s">
        <v>1368</v>
      </c>
      <c r="G1417" s="111">
        <v>34</v>
      </c>
      <c r="H1417" s="111">
        <v>3</v>
      </c>
      <c r="I1417" s="111" t="s">
        <v>8</v>
      </c>
      <c r="J1417" s="111">
        <v>2</v>
      </c>
      <c r="K1417" s="111">
        <f t="shared" si="349"/>
        <v>9</v>
      </c>
      <c r="M1417" s="137">
        <v>4</v>
      </c>
      <c r="N1417" s="133">
        <v>4.5</v>
      </c>
      <c r="O1417" s="137">
        <f t="shared" si="350"/>
        <v>4.25</v>
      </c>
      <c r="Q1417" s="237">
        <v>14.81</v>
      </c>
      <c r="R1417" s="111"/>
      <c r="S1417" s="111"/>
      <c r="T1417" s="111"/>
      <c r="U1417" s="188"/>
      <c r="AP1417" s="194"/>
      <c r="AQ1417" s="188"/>
      <c r="AR1417" s="188"/>
      <c r="AS1417" s="143"/>
      <c r="AT1417" s="143"/>
      <c r="AU1417" s="143"/>
      <c r="AV1417" s="143"/>
      <c r="AW1417" s="188"/>
      <c r="AX1417" s="278"/>
      <c r="AY1417" s="194"/>
      <c r="AZ1417" s="143"/>
      <c r="BA1417" s="143"/>
      <c r="BB1417" s="143"/>
      <c r="BC1417" s="143"/>
      <c r="BD1417" s="143"/>
      <c r="BE1417" s="194"/>
      <c r="BF1417" s="143"/>
      <c r="BG1417" s="143"/>
      <c r="BH1417" s="143"/>
      <c r="BI1417" s="111"/>
      <c r="BJ1417" s="143"/>
      <c r="BK1417" s="143"/>
      <c r="BL1417" s="143"/>
      <c r="BM1417" s="143"/>
      <c r="BN1417" s="143"/>
      <c r="BO1417" s="143"/>
      <c r="BP1417" s="143"/>
      <c r="BQ1417" s="143"/>
      <c r="BR1417" s="143"/>
      <c r="BS1417" s="143"/>
      <c r="BT1417" s="143"/>
      <c r="BU1417" s="135">
        <f>VLOOKUP(D1417,EXPLORACION!$A$2:$P$529,15,FALSE)</f>
        <v>4959916.4881999996</v>
      </c>
      <c r="BV1417" s="135">
        <f>VLOOKUP(D1417,EXPLORACION!$A$2:$P$529,16,FALSE)</f>
        <v>2168398.8747999999</v>
      </c>
    </row>
    <row r="1418" spans="1:74" hidden="1">
      <c r="A1418" s="130" t="str">
        <f t="shared" si="344"/>
        <v>PYA34P3E2M4.75</v>
      </c>
      <c r="B1418" s="130" t="str">
        <f t="shared" si="345"/>
        <v>PYA34P3E4</v>
      </c>
      <c r="C1418" s="130" t="str">
        <f t="shared" si="346"/>
        <v>PYA34P3M4.75</v>
      </c>
      <c r="D1418" s="130" t="str">
        <f t="shared" si="347"/>
        <v>PYA34P3</v>
      </c>
      <c r="E1418" s="130" t="str">
        <f t="shared" si="348"/>
        <v>PYA34</v>
      </c>
      <c r="F1418" s="111" t="s">
        <v>1368</v>
      </c>
      <c r="G1418" s="111">
        <v>34</v>
      </c>
      <c r="H1418" s="111">
        <v>3</v>
      </c>
      <c r="I1418" s="111" t="s">
        <v>8</v>
      </c>
      <c r="J1418" s="111">
        <v>2</v>
      </c>
      <c r="K1418" s="111">
        <f t="shared" si="349"/>
        <v>10</v>
      </c>
      <c r="M1418" s="137">
        <v>4.5</v>
      </c>
      <c r="N1418" s="133">
        <v>5</v>
      </c>
      <c r="O1418" s="137">
        <f t="shared" si="350"/>
        <v>4.75</v>
      </c>
      <c r="Q1418" s="237">
        <v>14.16</v>
      </c>
      <c r="R1418" s="111"/>
      <c r="S1418" s="111"/>
      <c r="T1418" s="111"/>
      <c r="U1418" s="188"/>
      <c r="AP1418" s="194"/>
      <c r="AQ1418" s="188"/>
      <c r="AR1418" s="188"/>
      <c r="AS1418" s="143"/>
      <c r="AT1418" s="143"/>
      <c r="AU1418" s="143"/>
      <c r="AV1418" s="143"/>
      <c r="AW1418" s="188"/>
      <c r="AX1418" s="278"/>
      <c r="AY1418" s="194"/>
      <c r="AZ1418" s="143"/>
      <c r="BA1418" s="143"/>
      <c r="BB1418" s="143"/>
      <c r="BC1418" s="143"/>
      <c r="BD1418" s="143"/>
      <c r="BE1418" s="194"/>
      <c r="BF1418" s="143"/>
      <c r="BG1418" s="143"/>
      <c r="BH1418" s="143"/>
      <c r="BI1418" s="111"/>
      <c r="BJ1418" s="143"/>
      <c r="BK1418" s="143"/>
      <c r="BL1418" s="143"/>
      <c r="BM1418" s="143"/>
      <c r="BN1418" s="143"/>
      <c r="BO1418" s="143"/>
      <c r="BP1418" s="143"/>
      <c r="BQ1418" s="143"/>
      <c r="BR1418" s="143"/>
      <c r="BS1418" s="143"/>
      <c r="BT1418" s="143"/>
      <c r="BU1418" s="135">
        <f>VLOOKUP(D1418,EXPLORACION!$A$2:$P$529,15,FALSE)</f>
        <v>4959916.4881999996</v>
      </c>
      <c r="BV1418" s="135">
        <f>VLOOKUP(D1418,EXPLORACION!$A$2:$P$529,16,FALSE)</f>
        <v>2168398.8747999999</v>
      </c>
    </row>
    <row r="1419" spans="1:74" hidden="1">
      <c r="A1419" s="130" t="str">
        <f t="shared" si="344"/>
        <v>PYA34P3E2M5.25</v>
      </c>
      <c r="B1419" s="130" t="str">
        <f t="shared" si="345"/>
        <v>PYA34P3E4.5</v>
      </c>
      <c r="C1419" s="130" t="str">
        <f t="shared" si="346"/>
        <v>PYA34P3M5.25</v>
      </c>
      <c r="D1419" s="130" t="str">
        <f t="shared" si="347"/>
        <v>PYA34P3</v>
      </c>
      <c r="E1419" s="130" t="str">
        <f t="shared" si="348"/>
        <v>PYA34</v>
      </c>
      <c r="F1419" s="111" t="s">
        <v>1368</v>
      </c>
      <c r="G1419" s="111">
        <v>34</v>
      </c>
      <c r="H1419" s="111">
        <v>3</v>
      </c>
      <c r="I1419" s="111" t="s">
        <v>8</v>
      </c>
      <c r="J1419" s="111">
        <v>2</v>
      </c>
      <c r="K1419" s="111">
        <f t="shared" si="349"/>
        <v>11</v>
      </c>
      <c r="M1419" s="137">
        <v>5</v>
      </c>
      <c r="N1419" s="133">
        <v>5.5</v>
      </c>
      <c r="O1419" s="137">
        <f t="shared" si="350"/>
        <v>5.25</v>
      </c>
      <c r="Q1419" s="237">
        <v>12.82</v>
      </c>
      <c r="R1419" s="111"/>
      <c r="S1419" s="111"/>
      <c r="T1419" s="111"/>
      <c r="U1419" s="188"/>
      <c r="AP1419" s="194"/>
      <c r="AQ1419" s="188"/>
      <c r="AR1419" s="188"/>
      <c r="AS1419" s="143"/>
      <c r="AT1419" s="143"/>
      <c r="AU1419" s="143"/>
      <c r="AV1419" s="143"/>
      <c r="AW1419" s="188"/>
      <c r="AX1419" s="278"/>
      <c r="AY1419" s="194"/>
      <c r="AZ1419" s="143"/>
      <c r="BA1419" s="143"/>
      <c r="BB1419" s="143"/>
      <c r="BC1419" s="143"/>
      <c r="BD1419" s="143"/>
      <c r="BE1419" s="194"/>
      <c r="BF1419" s="143"/>
      <c r="BG1419" s="143"/>
      <c r="BH1419" s="143"/>
      <c r="BI1419" s="111"/>
      <c r="BJ1419" s="143"/>
      <c r="BK1419" s="143"/>
      <c r="BL1419" s="143"/>
      <c r="BM1419" s="143"/>
      <c r="BN1419" s="143"/>
      <c r="BO1419" s="143"/>
      <c r="BP1419" s="143"/>
      <c r="BQ1419" s="143"/>
      <c r="BR1419" s="143"/>
      <c r="BS1419" s="143"/>
      <c r="BT1419" s="143"/>
      <c r="BU1419" s="135">
        <f>VLOOKUP(D1419,EXPLORACION!$A$2:$P$529,15,FALSE)</f>
        <v>4959916.4881999996</v>
      </c>
      <c r="BV1419" s="135">
        <f>VLOOKUP(D1419,EXPLORACION!$A$2:$P$529,16,FALSE)</f>
        <v>2168398.8747999999</v>
      </c>
    </row>
    <row r="1420" spans="1:74" hidden="1">
      <c r="A1420" s="130" t="str">
        <f t="shared" si="344"/>
        <v>PYA34P3E2M5.75</v>
      </c>
      <c r="B1420" s="130" t="str">
        <f t="shared" si="345"/>
        <v>PYA34P3E5</v>
      </c>
      <c r="C1420" s="130" t="str">
        <f t="shared" si="346"/>
        <v>PYA34P3M5.75</v>
      </c>
      <c r="D1420" s="130" t="str">
        <f t="shared" si="347"/>
        <v>PYA34P3</v>
      </c>
      <c r="E1420" s="130" t="str">
        <f t="shared" si="348"/>
        <v>PYA34</v>
      </c>
      <c r="F1420" s="111" t="s">
        <v>1368</v>
      </c>
      <c r="G1420" s="111">
        <v>34</v>
      </c>
      <c r="H1420" s="111">
        <v>3</v>
      </c>
      <c r="I1420" s="111" t="s">
        <v>8</v>
      </c>
      <c r="J1420" s="111">
        <v>2</v>
      </c>
      <c r="K1420" s="111">
        <f t="shared" si="349"/>
        <v>12</v>
      </c>
      <c r="M1420" s="137">
        <v>5.5</v>
      </c>
      <c r="N1420" s="133">
        <v>6</v>
      </c>
      <c r="O1420" s="137">
        <f t="shared" si="350"/>
        <v>5.75</v>
      </c>
      <c r="Q1420" s="237">
        <v>12.85</v>
      </c>
      <c r="R1420" s="111"/>
      <c r="S1420" s="111"/>
      <c r="T1420" s="111"/>
      <c r="U1420" s="188"/>
      <c r="AP1420" s="194"/>
      <c r="AQ1420" s="188"/>
      <c r="AR1420" s="188"/>
      <c r="AS1420" s="143"/>
      <c r="AT1420" s="143"/>
      <c r="AU1420" s="143"/>
      <c r="AV1420" s="143"/>
      <c r="AW1420" s="188"/>
      <c r="AX1420" s="278"/>
      <c r="AY1420" s="194"/>
      <c r="AZ1420" s="143"/>
      <c r="BA1420" s="143"/>
      <c r="BB1420" s="143"/>
      <c r="BC1420" s="143"/>
      <c r="BD1420" s="143"/>
      <c r="BE1420" s="194"/>
      <c r="BF1420" s="143"/>
      <c r="BG1420" s="143"/>
      <c r="BH1420" s="143"/>
      <c r="BI1420" s="111"/>
      <c r="BJ1420" s="143"/>
      <c r="BK1420" s="143"/>
      <c r="BL1420" s="143"/>
      <c r="BM1420" s="143"/>
      <c r="BN1420" s="143"/>
      <c r="BO1420" s="143"/>
      <c r="BP1420" s="143"/>
      <c r="BQ1420" s="143"/>
      <c r="BR1420" s="143"/>
      <c r="BS1420" s="143"/>
      <c r="BT1420" s="143"/>
      <c r="BU1420" s="135">
        <f>VLOOKUP(D1420,EXPLORACION!$A$2:$P$529,15,FALSE)</f>
        <v>4959916.4881999996</v>
      </c>
      <c r="BV1420" s="135">
        <f>VLOOKUP(D1420,EXPLORACION!$A$2:$P$529,16,FALSE)</f>
        <v>2168398.8747999999</v>
      </c>
    </row>
    <row r="1421" spans="1:74" hidden="1">
      <c r="A1421" s="130" t="str">
        <f t="shared" si="344"/>
        <v>PYA34P3E2M6.25</v>
      </c>
      <c r="B1421" s="130" t="str">
        <f t="shared" si="345"/>
        <v>PYA34P3E5.5</v>
      </c>
      <c r="C1421" s="130" t="str">
        <f t="shared" si="346"/>
        <v>PYA34P3M6.25</v>
      </c>
      <c r="D1421" s="130" t="str">
        <f t="shared" si="347"/>
        <v>PYA34P3</v>
      </c>
      <c r="E1421" s="130" t="str">
        <f t="shared" si="348"/>
        <v>PYA34</v>
      </c>
      <c r="F1421" s="111" t="s">
        <v>1368</v>
      </c>
      <c r="G1421" s="111">
        <v>34</v>
      </c>
      <c r="H1421" s="111">
        <v>3</v>
      </c>
      <c r="I1421" s="111" t="s">
        <v>8</v>
      </c>
      <c r="J1421" s="111">
        <v>2</v>
      </c>
      <c r="K1421" s="111">
        <f t="shared" si="349"/>
        <v>13</v>
      </c>
      <c r="M1421" s="137">
        <v>6</v>
      </c>
      <c r="N1421" s="133">
        <v>6.5</v>
      </c>
      <c r="O1421" s="137">
        <f t="shared" si="350"/>
        <v>6.25</v>
      </c>
      <c r="Q1421" s="237">
        <v>14.26</v>
      </c>
      <c r="R1421" s="111"/>
      <c r="S1421" s="111"/>
      <c r="T1421" s="111"/>
      <c r="U1421" s="188"/>
      <c r="AP1421" s="194"/>
      <c r="AQ1421" s="188"/>
      <c r="AR1421" s="188"/>
      <c r="AS1421" s="143"/>
      <c r="AT1421" s="143"/>
      <c r="AU1421" s="143"/>
      <c r="AV1421" s="143"/>
      <c r="AW1421" s="188"/>
      <c r="AX1421" s="278"/>
      <c r="AY1421" s="194"/>
      <c r="AZ1421" s="143"/>
      <c r="BA1421" s="143"/>
      <c r="BB1421" s="143"/>
      <c r="BC1421" s="143"/>
      <c r="BD1421" s="143"/>
      <c r="BE1421" s="194"/>
      <c r="BF1421" s="143"/>
      <c r="BG1421" s="143"/>
      <c r="BH1421" s="143"/>
      <c r="BI1421" s="111"/>
      <c r="BJ1421" s="143"/>
      <c r="BK1421" s="143"/>
      <c r="BL1421" s="143"/>
      <c r="BM1421" s="143"/>
      <c r="BN1421" s="143"/>
      <c r="BO1421" s="143"/>
      <c r="BP1421" s="143"/>
      <c r="BQ1421" s="143"/>
      <c r="BR1421" s="143"/>
      <c r="BS1421" s="143"/>
      <c r="BT1421" s="143"/>
      <c r="BU1421" s="135">
        <f>VLOOKUP(D1421,EXPLORACION!$A$2:$P$529,15,FALSE)</f>
        <v>4959916.4881999996</v>
      </c>
      <c r="BV1421" s="135">
        <f>VLOOKUP(D1421,EXPLORACION!$A$2:$P$529,16,FALSE)</f>
        <v>2168398.8747999999</v>
      </c>
    </row>
    <row r="1422" spans="1:74" hidden="1">
      <c r="A1422" s="130" t="str">
        <f t="shared" si="344"/>
        <v>PYA34P3E2M6.75</v>
      </c>
      <c r="B1422" s="130" t="str">
        <f t="shared" si="345"/>
        <v>PYA34P3E6</v>
      </c>
      <c r="C1422" s="130" t="str">
        <f t="shared" si="346"/>
        <v>PYA34P3M6.75</v>
      </c>
      <c r="D1422" s="130" t="str">
        <f t="shared" si="347"/>
        <v>PYA34P3</v>
      </c>
      <c r="E1422" s="130" t="str">
        <f t="shared" si="348"/>
        <v>PYA34</v>
      </c>
      <c r="F1422" s="111" t="s">
        <v>1368</v>
      </c>
      <c r="G1422" s="111">
        <v>34</v>
      </c>
      <c r="H1422" s="111">
        <v>3</v>
      </c>
      <c r="I1422" s="111" t="s">
        <v>8</v>
      </c>
      <c r="J1422" s="111">
        <v>2</v>
      </c>
      <c r="K1422" s="111">
        <f t="shared" si="349"/>
        <v>14</v>
      </c>
      <c r="M1422" s="137">
        <v>6.5</v>
      </c>
      <c r="N1422" s="133">
        <v>7</v>
      </c>
      <c r="O1422" s="137">
        <f t="shared" si="350"/>
        <v>6.75</v>
      </c>
      <c r="Q1422" s="237">
        <v>14.81</v>
      </c>
      <c r="R1422" s="111"/>
      <c r="S1422" s="111"/>
      <c r="T1422" s="111"/>
      <c r="U1422" s="188"/>
      <c r="AP1422" s="194"/>
      <c r="AQ1422" s="188"/>
      <c r="AR1422" s="188"/>
      <c r="AS1422" s="143"/>
      <c r="AT1422" s="143"/>
      <c r="AU1422" s="143"/>
      <c r="AV1422" s="143"/>
      <c r="AW1422" s="188"/>
      <c r="AX1422" s="278"/>
      <c r="AY1422" s="194"/>
      <c r="AZ1422" s="143"/>
      <c r="BA1422" s="143"/>
      <c r="BB1422" s="143"/>
      <c r="BC1422" s="143"/>
      <c r="BD1422" s="143"/>
      <c r="BE1422" s="194"/>
      <c r="BF1422" s="143"/>
      <c r="BG1422" s="143"/>
      <c r="BH1422" s="143"/>
      <c r="BI1422" s="111"/>
      <c r="BJ1422" s="143"/>
      <c r="BK1422" s="143"/>
      <c r="BL1422" s="143"/>
      <c r="BM1422" s="143"/>
      <c r="BN1422" s="143"/>
      <c r="BO1422" s="143"/>
      <c r="BP1422" s="143"/>
      <c r="BQ1422" s="143"/>
      <c r="BR1422" s="143"/>
      <c r="BS1422" s="143"/>
      <c r="BT1422" s="143"/>
      <c r="BU1422" s="135">
        <f>VLOOKUP(D1422,EXPLORACION!$A$2:$P$529,15,FALSE)</f>
        <v>4959916.4881999996</v>
      </c>
      <c r="BV1422" s="135">
        <f>VLOOKUP(D1422,EXPLORACION!$A$2:$P$529,16,FALSE)</f>
        <v>2168398.8747999999</v>
      </c>
    </row>
    <row r="1423" spans="1:74" hidden="1">
      <c r="A1423" s="130" t="str">
        <f t="shared" si="344"/>
        <v>PYA34P3E2M7.25</v>
      </c>
      <c r="B1423" s="130" t="str">
        <f t="shared" si="345"/>
        <v>PYA34P3E6.5</v>
      </c>
      <c r="C1423" s="130" t="str">
        <f t="shared" si="346"/>
        <v>PYA34P3M7.25</v>
      </c>
      <c r="D1423" s="130" t="str">
        <f t="shared" si="347"/>
        <v>PYA34P3</v>
      </c>
      <c r="E1423" s="130" t="str">
        <f t="shared" si="348"/>
        <v>PYA34</v>
      </c>
      <c r="F1423" s="111" t="s">
        <v>1368</v>
      </c>
      <c r="G1423" s="111">
        <v>34</v>
      </c>
      <c r="H1423" s="111">
        <v>3</v>
      </c>
      <c r="I1423" s="111" t="s">
        <v>8</v>
      </c>
      <c r="J1423" s="111">
        <v>2</v>
      </c>
      <c r="K1423" s="111">
        <f t="shared" si="349"/>
        <v>15</v>
      </c>
      <c r="M1423" s="137">
        <v>7</v>
      </c>
      <c r="N1423" s="133">
        <v>7.5</v>
      </c>
      <c r="O1423" s="137">
        <f t="shared" si="350"/>
        <v>7.25</v>
      </c>
      <c r="Q1423" s="237">
        <v>16.809999999999999</v>
      </c>
      <c r="R1423" s="111"/>
      <c r="S1423" s="111"/>
      <c r="T1423" s="111"/>
      <c r="U1423" s="188"/>
      <c r="AP1423" s="194"/>
      <c r="AQ1423" s="188"/>
      <c r="AR1423" s="188"/>
      <c r="AS1423" s="143"/>
      <c r="AT1423" s="143"/>
      <c r="AU1423" s="143"/>
      <c r="AV1423" s="143"/>
      <c r="AW1423" s="188"/>
      <c r="AX1423" s="278"/>
      <c r="AY1423" s="194"/>
      <c r="AZ1423" s="143"/>
      <c r="BA1423" s="143"/>
      <c r="BB1423" s="143"/>
      <c r="BC1423" s="143"/>
      <c r="BD1423" s="143"/>
      <c r="BE1423" s="194"/>
      <c r="BF1423" s="143"/>
      <c r="BG1423" s="143"/>
      <c r="BH1423" s="143"/>
      <c r="BI1423" s="111"/>
      <c r="BJ1423" s="143"/>
      <c r="BK1423" s="143"/>
      <c r="BL1423" s="143"/>
      <c r="BM1423" s="143"/>
      <c r="BN1423" s="143"/>
      <c r="BO1423" s="143"/>
      <c r="BP1423" s="143"/>
      <c r="BQ1423" s="143"/>
      <c r="BR1423" s="143"/>
      <c r="BS1423" s="143"/>
      <c r="BT1423" s="143"/>
      <c r="BU1423" s="135">
        <f>VLOOKUP(D1423,EXPLORACION!$A$2:$P$529,15,FALSE)</f>
        <v>4959916.4881999996</v>
      </c>
      <c r="BV1423" s="135">
        <f>VLOOKUP(D1423,EXPLORACION!$A$2:$P$529,16,FALSE)</f>
        <v>2168398.8747999999</v>
      </c>
    </row>
    <row r="1424" spans="1:74" hidden="1">
      <c r="A1424" s="130" t="str">
        <f t="shared" si="344"/>
        <v>PYA34P3E2M7.75</v>
      </c>
      <c r="B1424" s="130" t="str">
        <f t="shared" si="345"/>
        <v>PYA34P3E7</v>
      </c>
      <c r="C1424" s="130" t="str">
        <f t="shared" si="346"/>
        <v>PYA34P3M7.75</v>
      </c>
      <c r="D1424" s="130" t="str">
        <f t="shared" si="347"/>
        <v>PYA34P3</v>
      </c>
      <c r="E1424" s="130" t="str">
        <f t="shared" si="348"/>
        <v>PYA34</v>
      </c>
      <c r="F1424" s="111" t="s">
        <v>1368</v>
      </c>
      <c r="G1424" s="111">
        <v>34</v>
      </c>
      <c r="H1424" s="111">
        <v>3</v>
      </c>
      <c r="I1424" s="111" t="s">
        <v>8</v>
      </c>
      <c r="J1424" s="111">
        <v>2</v>
      </c>
      <c r="K1424" s="111">
        <f t="shared" si="349"/>
        <v>16</v>
      </c>
      <c r="M1424" s="137">
        <v>7.5</v>
      </c>
      <c r="N1424" s="133">
        <v>8</v>
      </c>
      <c r="O1424" s="137">
        <f t="shared" si="350"/>
        <v>7.75</v>
      </c>
      <c r="Q1424" s="237">
        <v>15.63</v>
      </c>
      <c r="R1424" s="111"/>
      <c r="S1424" s="111"/>
      <c r="T1424" s="111"/>
      <c r="U1424" s="188"/>
      <c r="AP1424" s="194"/>
      <c r="AQ1424" s="188"/>
      <c r="AR1424" s="188"/>
      <c r="AS1424" s="143"/>
      <c r="AT1424" s="143"/>
      <c r="AU1424" s="143"/>
      <c r="AV1424" s="143"/>
      <c r="AW1424" s="188"/>
      <c r="AX1424" s="278"/>
      <c r="AY1424" s="194"/>
      <c r="AZ1424" s="143"/>
      <c r="BA1424" s="143"/>
      <c r="BB1424" s="143"/>
      <c r="BC1424" s="143"/>
      <c r="BD1424" s="143"/>
      <c r="BE1424" s="194"/>
      <c r="BF1424" s="143"/>
      <c r="BG1424" s="143"/>
      <c r="BH1424" s="143"/>
      <c r="BI1424" s="111"/>
      <c r="BJ1424" s="143"/>
      <c r="BK1424" s="143"/>
      <c r="BL1424" s="143"/>
      <c r="BM1424" s="143"/>
      <c r="BN1424" s="143"/>
      <c r="BO1424" s="143"/>
      <c r="BP1424" s="143"/>
      <c r="BQ1424" s="143"/>
      <c r="BR1424" s="143"/>
      <c r="BS1424" s="143"/>
      <c r="BT1424" s="143"/>
      <c r="BU1424" s="135">
        <f>VLOOKUP(D1424,EXPLORACION!$A$2:$P$529,15,FALSE)</f>
        <v>4959916.4881999996</v>
      </c>
      <c r="BV1424" s="135">
        <f>VLOOKUP(D1424,EXPLORACION!$A$2:$P$529,16,FALSE)</f>
        <v>2168398.8747999999</v>
      </c>
    </row>
    <row r="1425" spans="1:74" hidden="1">
      <c r="A1425" s="130" t="str">
        <f t="shared" si="344"/>
        <v>PYA34P3E2M8.25</v>
      </c>
      <c r="B1425" s="130" t="str">
        <f t="shared" si="345"/>
        <v>PYA34P3E7.5</v>
      </c>
      <c r="C1425" s="130" t="str">
        <f t="shared" si="346"/>
        <v>PYA34P3M8.25</v>
      </c>
      <c r="D1425" s="130" t="str">
        <f t="shared" si="347"/>
        <v>PYA34P3</v>
      </c>
      <c r="E1425" s="130" t="str">
        <f t="shared" si="348"/>
        <v>PYA34</v>
      </c>
      <c r="F1425" s="111" t="s">
        <v>1368</v>
      </c>
      <c r="G1425" s="111">
        <v>34</v>
      </c>
      <c r="H1425" s="111">
        <v>3</v>
      </c>
      <c r="I1425" s="111" t="s">
        <v>8</v>
      </c>
      <c r="J1425" s="111">
        <v>2</v>
      </c>
      <c r="K1425" s="111">
        <f t="shared" si="349"/>
        <v>17</v>
      </c>
      <c r="M1425" s="137">
        <v>8</v>
      </c>
      <c r="N1425" s="133">
        <v>8.5</v>
      </c>
      <c r="O1425" s="137">
        <f t="shared" si="350"/>
        <v>8.25</v>
      </c>
      <c r="Q1425" s="237">
        <v>15.91</v>
      </c>
      <c r="R1425" s="111"/>
      <c r="S1425" s="111"/>
      <c r="T1425" s="111"/>
      <c r="U1425" s="188"/>
      <c r="AP1425" s="194"/>
      <c r="AQ1425" s="188"/>
      <c r="AR1425" s="188"/>
      <c r="AS1425" s="143"/>
      <c r="AT1425" s="143"/>
      <c r="AU1425" s="143"/>
      <c r="AV1425" s="143"/>
      <c r="AW1425" s="188"/>
      <c r="AX1425" s="278"/>
      <c r="AY1425" s="194"/>
      <c r="AZ1425" s="143"/>
      <c r="BA1425" s="143"/>
      <c r="BB1425" s="143"/>
      <c r="BC1425" s="143"/>
      <c r="BD1425" s="143"/>
      <c r="BE1425" s="194"/>
      <c r="BF1425" s="143"/>
      <c r="BG1425" s="143"/>
      <c r="BH1425" s="143"/>
      <c r="BI1425" s="111"/>
      <c r="BJ1425" s="143"/>
      <c r="BK1425" s="143"/>
      <c r="BL1425" s="143"/>
      <c r="BM1425" s="143"/>
      <c r="BN1425" s="143"/>
      <c r="BO1425" s="143"/>
      <c r="BP1425" s="143"/>
      <c r="BQ1425" s="143"/>
      <c r="BR1425" s="143"/>
      <c r="BS1425" s="143"/>
      <c r="BT1425" s="143"/>
      <c r="BU1425" s="135">
        <f>VLOOKUP(D1425,EXPLORACION!$A$2:$P$529,15,FALSE)</f>
        <v>4959916.4881999996</v>
      </c>
      <c r="BV1425" s="135">
        <f>VLOOKUP(D1425,EXPLORACION!$A$2:$P$529,16,FALSE)</f>
        <v>2168398.8747999999</v>
      </c>
    </row>
    <row r="1426" spans="1:74" hidden="1">
      <c r="A1426" s="130" t="str">
        <f t="shared" si="344"/>
        <v>PYA34P3E2M8.75</v>
      </c>
      <c r="B1426" s="130" t="str">
        <f t="shared" si="345"/>
        <v>PYA34P3E8</v>
      </c>
      <c r="C1426" s="130" t="str">
        <f t="shared" si="346"/>
        <v>PYA34P3M8.75</v>
      </c>
      <c r="D1426" s="130" t="str">
        <f t="shared" si="347"/>
        <v>PYA34P3</v>
      </c>
      <c r="E1426" s="130" t="str">
        <f t="shared" si="348"/>
        <v>PYA34</v>
      </c>
      <c r="F1426" s="111" t="s">
        <v>1368</v>
      </c>
      <c r="G1426" s="111">
        <v>34</v>
      </c>
      <c r="H1426" s="111">
        <v>3</v>
      </c>
      <c r="I1426" s="111" t="s">
        <v>8</v>
      </c>
      <c r="J1426" s="111">
        <v>2</v>
      </c>
      <c r="K1426" s="111">
        <f t="shared" si="349"/>
        <v>18</v>
      </c>
      <c r="M1426" s="137">
        <v>8.5</v>
      </c>
      <c r="N1426" s="133">
        <v>9</v>
      </c>
      <c r="O1426" s="137">
        <f t="shared" si="350"/>
        <v>8.75</v>
      </c>
      <c r="Q1426" s="237">
        <v>14.45</v>
      </c>
      <c r="R1426" s="111"/>
      <c r="S1426" s="111"/>
      <c r="T1426" s="111"/>
      <c r="U1426" s="188"/>
      <c r="AP1426" s="194"/>
      <c r="AQ1426" s="188"/>
      <c r="AR1426" s="188"/>
      <c r="AS1426" s="143"/>
      <c r="AT1426" s="143"/>
      <c r="AU1426" s="143"/>
      <c r="AV1426" s="143"/>
      <c r="AW1426" s="188"/>
      <c r="AX1426" s="278"/>
      <c r="AY1426" s="194"/>
      <c r="AZ1426" s="143"/>
      <c r="BA1426" s="143"/>
      <c r="BB1426" s="143"/>
      <c r="BC1426" s="143"/>
      <c r="BD1426" s="143"/>
      <c r="BE1426" s="194"/>
      <c r="BF1426" s="143"/>
      <c r="BG1426" s="143"/>
      <c r="BH1426" s="143"/>
      <c r="BI1426" s="111"/>
      <c r="BJ1426" s="143"/>
      <c r="BK1426" s="143"/>
      <c r="BL1426" s="143"/>
      <c r="BM1426" s="143"/>
      <c r="BN1426" s="143"/>
      <c r="BO1426" s="143"/>
      <c r="BP1426" s="143"/>
      <c r="BQ1426" s="143"/>
      <c r="BR1426" s="143"/>
      <c r="BS1426" s="143"/>
      <c r="BT1426" s="143"/>
      <c r="BU1426" s="135">
        <f>VLOOKUP(D1426,EXPLORACION!$A$2:$P$529,15,FALSE)</f>
        <v>4959916.4881999996</v>
      </c>
      <c r="BV1426" s="135">
        <f>VLOOKUP(D1426,EXPLORACION!$A$2:$P$529,16,FALSE)</f>
        <v>2168398.8747999999</v>
      </c>
    </row>
    <row r="1427" spans="1:74" hidden="1">
      <c r="A1427" s="130" t="str">
        <f t="shared" si="344"/>
        <v>PYA34P3E2M9.25</v>
      </c>
      <c r="B1427" s="130" t="str">
        <f t="shared" si="345"/>
        <v>PYA34P3E8.5</v>
      </c>
      <c r="C1427" s="130" t="str">
        <f t="shared" si="346"/>
        <v>PYA34P3M9.25</v>
      </c>
      <c r="D1427" s="130" t="str">
        <f t="shared" si="347"/>
        <v>PYA34P3</v>
      </c>
      <c r="E1427" s="130" t="str">
        <f t="shared" si="348"/>
        <v>PYA34</v>
      </c>
      <c r="F1427" s="111" t="s">
        <v>1368</v>
      </c>
      <c r="G1427" s="111">
        <v>34</v>
      </c>
      <c r="H1427" s="111">
        <v>3</v>
      </c>
      <c r="I1427" s="111" t="s">
        <v>8</v>
      </c>
      <c r="J1427" s="111">
        <v>2</v>
      </c>
      <c r="K1427" s="111">
        <f t="shared" si="349"/>
        <v>19</v>
      </c>
      <c r="M1427" s="137">
        <v>9</v>
      </c>
      <c r="N1427" s="133">
        <v>9.5</v>
      </c>
      <c r="O1427" s="137">
        <f t="shared" si="350"/>
        <v>9.25</v>
      </c>
      <c r="Q1427" s="237">
        <v>13.01</v>
      </c>
      <c r="R1427" s="111"/>
      <c r="S1427" s="111"/>
      <c r="T1427" s="111"/>
      <c r="U1427" s="188"/>
      <c r="AP1427" s="194"/>
      <c r="AQ1427" s="188"/>
      <c r="AR1427" s="188"/>
      <c r="AS1427" s="143"/>
      <c r="AT1427" s="143"/>
      <c r="AU1427" s="143"/>
      <c r="AV1427" s="143"/>
      <c r="AW1427" s="188"/>
      <c r="AX1427" s="278"/>
      <c r="AY1427" s="194"/>
      <c r="AZ1427" s="143"/>
      <c r="BA1427" s="143"/>
      <c r="BB1427" s="143"/>
      <c r="BC1427" s="143"/>
      <c r="BD1427" s="143"/>
      <c r="BE1427" s="194"/>
      <c r="BF1427" s="143"/>
      <c r="BG1427" s="143"/>
      <c r="BH1427" s="143"/>
      <c r="BI1427" s="111"/>
      <c r="BJ1427" s="143"/>
      <c r="BK1427" s="143"/>
      <c r="BL1427" s="143"/>
      <c r="BM1427" s="143"/>
      <c r="BN1427" s="143"/>
      <c r="BO1427" s="143"/>
      <c r="BP1427" s="143"/>
      <c r="BQ1427" s="143"/>
      <c r="BR1427" s="143"/>
      <c r="BS1427" s="143"/>
      <c r="BT1427" s="143"/>
      <c r="BU1427" s="135">
        <f>VLOOKUP(D1427,EXPLORACION!$A$2:$P$529,15,FALSE)</f>
        <v>4959916.4881999996</v>
      </c>
      <c r="BV1427" s="135">
        <f>VLOOKUP(D1427,EXPLORACION!$A$2:$P$529,16,FALSE)</f>
        <v>2168398.8747999999</v>
      </c>
    </row>
    <row r="1428" spans="1:74" hidden="1">
      <c r="A1428" s="130" t="str">
        <f t="shared" si="344"/>
        <v>PYA34P3E2M9.75</v>
      </c>
      <c r="B1428" s="130" t="str">
        <f t="shared" si="345"/>
        <v>PYA34P3E9</v>
      </c>
      <c r="C1428" s="130" t="str">
        <f t="shared" si="346"/>
        <v>PYA34P3M9.75</v>
      </c>
      <c r="D1428" s="130" t="str">
        <f t="shared" si="347"/>
        <v>PYA34P3</v>
      </c>
      <c r="E1428" s="130" t="str">
        <f t="shared" si="348"/>
        <v>PYA34</v>
      </c>
      <c r="F1428" s="111" t="s">
        <v>1368</v>
      </c>
      <c r="G1428" s="111">
        <v>34</v>
      </c>
      <c r="H1428" s="111">
        <v>3</v>
      </c>
      <c r="I1428" s="111" t="s">
        <v>8</v>
      </c>
      <c r="J1428" s="111">
        <v>2</v>
      </c>
      <c r="K1428" s="111">
        <f t="shared" si="349"/>
        <v>20</v>
      </c>
      <c r="M1428" s="137">
        <v>9.5</v>
      </c>
      <c r="N1428" s="133">
        <v>10</v>
      </c>
      <c r="O1428" s="137">
        <f t="shared" si="350"/>
        <v>9.75</v>
      </c>
      <c r="Q1428" s="237">
        <v>14.05</v>
      </c>
      <c r="R1428" s="111"/>
      <c r="S1428" s="111"/>
      <c r="T1428" s="111"/>
      <c r="U1428" s="188"/>
      <c r="AP1428" s="194"/>
      <c r="AQ1428" s="188"/>
      <c r="AR1428" s="188"/>
      <c r="AS1428" s="143"/>
      <c r="AT1428" s="143"/>
      <c r="AU1428" s="143"/>
      <c r="AV1428" s="143"/>
      <c r="AW1428" s="188"/>
      <c r="AX1428" s="278"/>
      <c r="AY1428" s="194"/>
      <c r="AZ1428" s="143"/>
      <c r="BA1428" s="143"/>
      <c r="BB1428" s="143"/>
      <c r="BC1428" s="143"/>
      <c r="BD1428" s="143"/>
      <c r="BE1428" s="194"/>
      <c r="BF1428" s="143"/>
      <c r="BG1428" s="143"/>
      <c r="BH1428" s="143"/>
      <c r="BI1428" s="111"/>
      <c r="BJ1428" s="143"/>
      <c r="BK1428" s="143"/>
      <c r="BL1428" s="143"/>
      <c r="BM1428" s="143"/>
      <c r="BN1428" s="143"/>
      <c r="BO1428" s="143"/>
      <c r="BP1428" s="143"/>
      <c r="BQ1428" s="143"/>
      <c r="BR1428" s="143"/>
      <c r="BS1428" s="143"/>
      <c r="BT1428" s="143"/>
      <c r="BU1428" s="135">
        <f>VLOOKUP(D1428,EXPLORACION!$A$2:$P$529,15,FALSE)</f>
        <v>4959916.4881999996</v>
      </c>
      <c r="BV1428" s="135">
        <f>VLOOKUP(D1428,EXPLORACION!$A$2:$P$529,16,FALSE)</f>
        <v>2168398.8747999999</v>
      </c>
    </row>
    <row r="1429" spans="1:74" hidden="1">
      <c r="A1429" s="130" t="str">
        <f t="shared" ref="A1429:A1440" si="351">CONCATENATE(F1429,G1429,I1429,H1429,"E",J1429,"M",O1429)</f>
        <v>LHL35P1E1M0.75</v>
      </c>
      <c r="B1429" s="130" t="str">
        <f t="shared" ref="B1429:B1440" si="352">CONCATENATE(F1429,G1429,I1429,H1429,"E",M1428)</f>
        <v>LHL35P1E9.5</v>
      </c>
      <c r="C1429" s="130" t="str">
        <f t="shared" ref="C1429:C1440" si="353">CONCATENATE(F1429,G1429,I1429,H1429,"M",O1429)</f>
        <v>LHL35P1M0.75</v>
      </c>
      <c r="D1429" s="130" t="str">
        <f t="shared" si="347"/>
        <v>LHL35P1</v>
      </c>
      <c r="E1429" s="130" t="str">
        <f t="shared" si="348"/>
        <v>LHL35</v>
      </c>
      <c r="F1429" s="111" t="s">
        <v>844</v>
      </c>
      <c r="G1429" s="111">
        <v>35</v>
      </c>
      <c r="H1429" s="111">
        <v>1</v>
      </c>
      <c r="I1429" s="111" t="s">
        <v>8</v>
      </c>
      <c r="J1429" s="111">
        <v>1</v>
      </c>
      <c r="K1429" s="111">
        <v>1</v>
      </c>
      <c r="M1429" s="137">
        <v>0.6</v>
      </c>
      <c r="N1429" s="133">
        <v>0.9</v>
      </c>
      <c r="O1429" s="137">
        <f t="shared" si="350"/>
        <v>0.75</v>
      </c>
      <c r="P1429" s="141" t="s">
        <v>1091</v>
      </c>
      <c r="Q1429" s="237">
        <v>17</v>
      </c>
      <c r="R1429" s="111"/>
      <c r="S1429" s="111"/>
      <c r="T1429" s="111"/>
      <c r="U1429" s="188">
        <v>2.14</v>
      </c>
      <c r="V1429" s="143">
        <v>1.8</v>
      </c>
      <c r="AP1429" s="194"/>
      <c r="AQ1429" s="188"/>
      <c r="AR1429" s="188"/>
      <c r="AS1429" s="143"/>
      <c r="AT1429" s="143"/>
      <c r="AU1429" s="143"/>
      <c r="AV1429" s="143"/>
      <c r="AW1429" s="188">
        <v>3.77</v>
      </c>
      <c r="AX1429" s="278"/>
      <c r="AY1429" s="194"/>
      <c r="AZ1429" s="143"/>
      <c r="BA1429" s="143"/>
      <c r="BB1429" s="143"/>
      <c r="BC1429" s="143"/>
      <c r="BD1429" s="143"/>
      <c r="BE1429" s="194"/>
      <c r="BF1429" s="143"/>
      <c r="BG1429" s="143"/>
      <c r="BH1429" s="143"/>
      <c r="BI1429" s="111"/>
      <c r="BJ1429" s="143"/>
      <c r="BK1429" s="143"/>
      <c r="BL1429" s="143"/>
      <c r="BM1429" s="143"/>
      <c r="BN1429" s="143"/>
      <c r="BO1429" s="143"/>
      <c r="BP1429" s="143"/>
      <c r="BQ1429" s="143"/>
      <c r="BR1429" s="143"/>
      <c r="BS1429" s="143"/>
      <c r="BT1429" s="143"/>
      <c r="BU1429" s="135">
        <f>VLOOKUP(D1429,EXPLORACION!$A$2:$P$529,15,FALSE)</f>
        <v>4962941.7873</v>
      </c>
      <c r="BV1429" s="135">
        <f>VLOOKUP(D1429,EXPLORACION!$A$2:$P$529,16,FALSE)</f>
        <v>2173677.0230999999</v>
      </c>
    </row>
    <row r="1430" spans="1:74" hidden="1">
      <c r="A1430" s="130" t="str">
        <f t="shared" si="351"/>
        <v>LHL35P1E1M1.75</v>
      </c>
      <c r="B1430" s="130" t="str">
        <f t="shared" si="352"/>
        <v>LHL35P1E0.6</v>
      </c>
      <c r="C1430" s="130" t="str">
        <f t="shared" si="353"/>
        <v>LHL35P1M1.75</v>
      </c>
      <c r="D1430" s="130" t="str">
        <f t="shared" si="347"/>
        <v>LHL35P1</v>
      </c>
      <c r="E1430" s="130" t="str">
        <f t="shared" ref="E1430:E1440" si="354">CONCATENATE(F1430,G1430)</f>
        <v>LHL35</v>
      </c>
      <c r="F1430" s="111" t="s">
        <v>844</v>
      </c>
      <c r="G1430" s="111">
        <v>35</v>
      </c>
      <c r="H1430" s="111">
        <v>1</v>
      </c>
      <c r="I1430" s="111" t="s">
        <v>8</v>
      </c>
      <c r="J1430" s="111">
        <v>1</v>
      </c>
      <c r="K1430" s="111">
        <f>K1429+1</f>
        <v>2</v>
      </c>
      <c r="M1430" s="137">
        <v>1.6</v>
      </c>
      <c r="N1430" s="133">
        <v>1.9</v>
      </c>
      <c r="O1430" s="137">
        <f t="shared" si="350"/>
        <v>1.75</v>
      </c>
      <c r="P1430" s="141" t="s">
        <v>1091</v>
      </c>
      <c r="Q1430" s="237">
        <v>13.9</v>
      </c>
      <c r="R1430" s="111">
        <v>45.6</v>
      </c>
      <c r="S1430" s="111">
        <v>20.100000000000001</v>
      </c>
      <c r="T1430" s="111">
        <v>25</v>
      </c>
      <c r="U1430" s="188">
        <v>2.2000000000000002</v>
      </c>
      <c r="V1430" s="143">
        <v>1.9</v>
      </c>
      <c r="AO1430" s="143">
        <v>71</v>
      </c>
      <c r="AP1430" s="194"/>
      <c r="AQ1430" s="188"/>
      <c r="AR1430" s="188"/>
      <c r="AS1430" s="143"/>
      <c r="AT1430" s="143"/>
      <c r="AU1430" s="143"/>
      <c r="AV1430" s="143"/>
      <c r="AW1430" s="188">
        <v>3.66</v>
      </c>
      <c r="AX1430" s="278"/>
      <c r="AY1430" s="194"/>
      <c r="AZ1430" s="143"/>
      <c r="BA1430" s="143"/>
      <c r="BB1430" s="143"/>
      <c r="BC1430" s="143"/>
      <c r="BD1430" s="143"/>
      <c r="BE1430" s="194"/>
      <c r="BF1430" s="143"/>
      <c r="BG1430" s="143">
        <v>0.12</v>
      </c>
      <c r="BH1430" s="143"/>
      <c r="BI1430" s="111"/>
      <c r="BJ1430" s="143"/>
      <c r="BK1430" s="143"/>
      <c r="BL1430" s="143"/>
      <c r="BM1430" s="143"/>
      <c r="BN1430" s="143"/>
      <c r="BO1430" s="143"/>
      <c r="BP1430" s="143"/>
      <c r="BQ1430" s="143"/>
      <c r="BR1430" s="143"/>
      <c r="BS1430" s="143"/>
      <c r="BT1430" s="143"/>
      <c r="BU1430" s="135">
        <f>VLOOKUP(D1430,EXPLORACION!$A$2:$P$529,15,FALSE)</f>
        <v>4962941.7873</v>
      </c>
      <c r="BV1430" s="135">
        <f>VLOOKUP(D1430,EXPLORACION!$A$2:$P$529,16,FALSE)</f>
        <v>2173677.0230999999</v>
      </c>
    </row>
    <row r="1431" spans="1:74" hidden="1">
      <c r="A1431" s="130" t="str">
        <f t="shared" si="351"/>
        <v>LHL35P1E1M2.75</v>
      </c>
      <c r="B1431" s="130" t="str">
        <f t="shared" si="352"/>
        <v>LHL35P1E1.6</v>
      </c>
      <c r="C1431" s="130" t="str">
        <f t="shared" si="353"/>
        <v>LHL35P1M2.75</v>
      </c>
      <c r="D1431" s="130" t="str">
        <f t="shared" si="347"/>
        <v>LHL35P1</v>
      </c>
      <c r="E1431" s="130" t="str">
        <f t="shared" si="354"/>
        <v>LHL35</v>
      </c>
      <c r="F1431" s="111" t="s">
        <v>844</v>
      </c>
      <c r="G1431" s="111">
        <v>35</v>
      </c>
      <c r="H1431" s="111">
        <v>1</v>
      </c>
      <c r="I1431" s="111" t="s">
        <v>8</v>
      </c>
      <c r="J1431" s="111">
        <v>1</v>
      </c>
      <c r="K1431" s="111">
        <f t="shared" ref="K1431:K1439" si="355">K1430+1</f>
        <v>3</v>
      </c>
      <c r="M1431" s="137">
        <v>2.6</v>
      </c>
      <c r="N1431" s="133">
        <v>2.9</v>
      </c>
      <c r="O1431" s="137">
        <f t="shared" si="350"/>
        <v>2.75</v>
      </c>
      <c r="P1431" s="141" t="s">
        <v>1091</v>
      </c>
      <c r="R1431" s="111">
        <v>37.299999999999997</v>
      </c>
      <c r="S1431" s="111">
        <v>18.8</v>
      </c>
      <c r="T1431" s="111">
        <v>18</v>
      </c>
      <c r="U1431" s="188"/>
      <c r="AO1431" s="143">
        <v>73</v>
      </c>
      <c r="AP1431" s="194"/>
      <c r="AQ1431" s="188"/>
      <c r="AR1431" s="188"/>
      <c r="AS1431" s="143"/>
      <c r="AT1431" s="143"/>
      <c r="AU1431" s="143"/>
      <c r="AV1431" s="143"/>
      <c r="AW1431" s="188"/>
      <c r="AX1431" s="278"/>
      <c r="AY1431" s="303">
        <v>0.79</v>
      </c>
      <c r="AZ1431" s="143"/>
      <c r="BA1431" s="304">
        <v>22</v>
      </c>
      <c r="BB1431" s="143"/>
      <c r="BC1431" s="143"/>
      <c r="BD1431" s="143"/>
      <c r="BE1431" s="194"/>
      <c r="BF1431" s="143"/>
      <c r="BG1431" s="143"/>
      <c r="BH1431" s="143"/>
      <c r="BI1431" s="111"/>
      <c r="BJ1431" s="143"/>
      <c r="BK1431" s="143"/>
      <c r="BL1431" s="143"/>
      <c r="BM1431" s="143"/>
      <c r="BN1431" s="143"/>
      <c r="BO1431" s="143"/>
      <c r="BP1431" s="143"/>
      <c r="BQ1431" s="143"/>
      <c r="BR1431" s="143"/>
      <c r="BS1431" s="143"/>
      <c r="BT1431" s="143"/>
      <c r="BU1431" s="135">
        <f>VLOOKUP(D1431,EXPLORACION!$A$2:$P$529,15,FALSE)</f>
        <v>4962941.7873</v>
      </c>
      <c r="BV1431" s="135">
        <f>VLOOKUP(D1431,EXPLORACION!$A$2:$P$529,16,FALSE)</f>
        <v>2173677.0230999999</v>
      </c>
    </row>
    <row r="1432" spans="1:74" hidden="1">
      <c r="A1432" s="130" t="str">
        <f t="shared" si="351"/>
        <v>LHL35P1E1M3.75</v>
      </c>
      <c r="B1432" s="130" t="str">
        <f t="shared" si="352"/>
        <v>LHL35P1E2.6</v>
      </c>
      <c r="C1432" s="130" t="str">
        <f t="shared" si="353"/>
        <v>LHL35P1M3.75</v>
      </c>
      <c r="D1432" s="130" t="str">
        <f t="shared" si="347"/>
        <v>LHL35P1</v>
      </c>
      <c r="E1432" s="130" t="str">
        <f t="shared" si="354"/>
        <v>LHL35</v>
      </c>
      <c r="F1432" s="111" t="s">
        <v>844</v>
      </c>
      <c r="G1432" s="111">
        <v>35</v>
      </c>
      <c r="H1432" s="111">
        <v>1</v>
      </c>
      <c r="I1432" s="111" t="s">
        <v>8</v>
      </c>
      <c r="J1432" s="111">
        <v>1</v>
      </c>
      <c r="K1432" s="111">
        <f t="shared" si="355"/>
        <v>4</v>
      </c>
      <c r="M1432" s="137">
        <v>3.6</v>
      </c>
      <c r="N1432" s="133">
        <v>3.9</v>
      </c>
      <c r="O1432" s="137">
        <f t="shared" si="350"/>
        <v>3.75</v>
      </c>
      <c r="P1432" s="141" t="s">
        <v>1091</v>
      </c>
      <c r="Q1432" s="237" t="s">
        <v>1647</v>
      </c>
      <c r="R1432" s="111">
        <v>44.3</v>
      </c>
      <c r="S1432" s="111">
        <v>21.9</v>
      </c>
      <c r="T1432" s="111">
        <v>22</v>
      </c>
      <c r="U1432" s="188">
        <v>2.12</v>
      </c>
      <c r="V1432" s="143">
        <v>1.8</v>
      </c>
      <c r="AO1432" s="143">
        <v>75</v>
      </c>
      <c r="AP1432" s="194"/>
      <c r="AQ1432" s="188"/>
      <c r="AR1432" s="188"/>
      <c r="AS1432" s="143"/>
      <c r="AT1432" s="143"/>
      <c r="AU1432" s="143"/>
      <c r="AV1432" s="143"/>
      <c r="AW1432" s="188">
        <v>5.12</v>
      </c>
      <c r="AX1432" s="278"/>
      <c r="AY1432" s="194"/>
      <c r="AZ1432" s="143"/>
      <c r="BA1432" s="143"/>
      <c r="BB1432" s="143"/>
      <c r="BC1432" s="143"/>
      <c r="BD1432" s="143"/>
      <c r="BE1432" s="194"/>
      <c r="BF1432" s="143"/>
      <c r="BG1432" s="143"/>
      <c r="BH1432" s="143"/>
      <c r="BI1432" s="111"/>
      <c r="BJ1432" s="143"/>
      <c r="BK1432" s="143"/>
      <c r="BL1432" s="143"/>
      <c r="BM1432" s="143"/>
      <c r="BN1432" s="143"/>
      <c r="BO1432" s="143"/>
      <c r="BP1432" s="143"/>
      <c r="BQ1432" s="143"/>
      <c r="BR1432" s="143"/>
      <c r="BS1432" s="143"/>
      <c r="BT1432" s="143"/>
      <c r="BU1432" s="135">
        <f>VLOOKUP(D1432,EXPLORACION!$A$2:$P$529,15,FALSE)</f>
        <v>4962941.7873</v>
      </c>
      <c r="BV1432" s="135">
        <f>VLOOKUP(D1432,EXPLORACION!$A$2:$P$529,16,FALSE)</f>
        <v>2173677.0230999999</v>
      </c>
    </row>
    <row r="1433" spans="1:74" hidden="1">
      <c r="A1433" s="130" t="str">
        <f t="shared" si="351"/>
        <v>LHL35P1E1M4.75</v>
      </c>
      <c r="B1433" s="130" t="str">
        <f t="shared" si="352"/>
        <v>LHL35P1E3.6</v>
      </c>
      <c r="C1433" s="130" t="str">
        <f t="shared" si="353"/>
        <v>LHL35P1M4.75</v>
      </c>
      <c r="D1433" s="130" t="str">
        <f t="shared" si="347"/>
        <v>LHL35P1</v>
      </c>
      <c r="E1433" s="130" t="str">
        <f t="shared" si="354"/>
        <v>LHL35</v>
      </c>
      <c r="F1433" s="111" t="s">
        <v>844</v>
      </c>
      <c r="G1433" s="111">
        <v>35</v>
      </c>
      <c r="H1433" s="111">
        <v>1</v>
      </c>
      <c r="I1433" s="111" t="s">
        <v>8</v>
      </c>
      <c r="J1433" s="111">
        <v>1</v>
      </c>
      <c r="K1433" s="111">
        <f t="shared" si="355"/>
        <v>5</v>
      </c>
      <c r="M1433" s="137">
        <v>4.5999999999999996</v>
      </c>
      <c r="N1433" s="133">
        <v>4.9000000000000004</v>
      </c>
      <c r="O1433" s="137">
        <f t="shared" si="350"/>
        <v>4.75</v>
      </c>
      <c r="P1433" s="141" t="s">
        <v>1091</v>
      </c>
      <c r="Q1433" s="237">
        <v>13.2</v>
      </c>
      <c r="R1433" s="111"/>
      <c r="S1433" s="111"/>
      <c r="T1433" s="111"/>
      <c r="U1433" s="188">
        <v>2.13</v>
      </c>
      <c r="V1433" s="143">
        <v>1.9</v>
      </c>
      <c r="AP1433" s="194"/>
      <c r="AQ1433" s="188"/>
      <c r="AR1433" s="188"/>
      <c r="AS1433" s="143"/>
      <c r="AT1433" s="143"/>
      <c r="AU1433" s="143"/>
      <c r="AV1433" s="143"/>
      <c r="AW1433" s="188">
        <v>2.38</v>
      </c>
      <c r="AX1433" s="278"/>
      <c r="AY1433" s="194"/>
      <c r="AZ1433" s="143"/>
      <c r="BA1433" s="143"/>
      <c r="BB1433" s="143"/>
      <c r="BC1433" s="143"/>
      <c r="BD1433" s="143"/>
      <c r="BE1433" s="194"/>
      <c r="BF1433" s="143"/>
      <c r="BG1433" s="143"/>
      <c r="BH1433" s="143"/>
      <c r="BI1433" s="111"/>
      <c r="BJ1433" s="143"/>
      <c r="BK1433" s="143"/>
      <c r="BL1433" s="143"/>
      <c r="BM1433" s="143"/>
      <c r="BN1433" s="143"/>
      <c r="BO1433" s="143"/>
      <c r="BP1433" s="143"/>
      <c r="BQ1433" s="143"/>
      <c r="BR1433" s="143"/>
      <c r="BS1433" s="143"/>
      <c r="BT1433" s="143"/>
      <c r="BU1433" s="135">
        <f>VLOOKUP(D1433,EXPLORACION!$A$2:$P$529,15,FALSE)</f>
        <v>4962941.7873</v>
      </c>
      <c r="BV1433" s="135">
        <f>VLOOKUP(D1433,EXPLORACION!$A$2:$P$529,16,FALSE)</f>
        <v>2173677.0230999999</v>
      </c>
    </row>
    <row r="1434" spans="1:74" hidden="1">
      <c r="A1434" s="130" t="str">
        <f t="shared" si="351"/>
        <v>LHL35P1E1M6.15</v>
      </c>
      <c r="B1434" s="130" t="str">
        <f t="shared" si="352"/>
        <v>LHL35P1E4.6</v>
      </c>
      <c r="C1434" s="130" t="str">
        <f t="shared" si="353"/>
        <v>LHL35P1M6.15</v>
      </c>
      <c r="D1434" s="130" t="str">
        <f t="shared" si="347"/>
        <v>LHL35P1</v>
      </c>
      <c r="E1434" s="130" t="str">
        <f t="shared" si="354"/>
        <v>LHL35</v>
      </c>
      <c r="F1434" s="111" t="s">
        <v>844</v>
      </c>
      <c r="G1434" s="111">
        <v>35</v>
      </c>
      <c r="H1434" s="111">
        <v>1</v>
      </c>
      <c r="I1434" s="111" t="s">
        <v>8</v>
      </c>
      <c r="J1434" s="111">
        <v>1</v>
      </c>
      <c r="K1434" s="111">
        <f t="shared" si="355"/>
        <v>6</v>
      </c>
      <c r="M1434" s="137">
        <v>6</v>
      </c>
      <c r="N1434" s="133">
        <v>6.3</v>
      </c>
      <c r="O1434" s="137">
        <f t="shared" si="350"/>
        <v>6.15</v>
      </c>
      <c r="P1434" s="141" t="s">
        <v>1091</v>
      </c>
      <c r="Q1434" s="237" t="s">
        <v>1648</v>
      </c>
      <c r="R1434" s="111">
        <v>43.9</v>
      </c>
      <c r="S1434" s="111">
        <v>25.5</v>
      </c>
      <c r="T1434" s="111">
        <v>18</v>
      </c>
      <c r="U1434" s="188">
        <v>2.09</v>
      </c>
      <c r="V1434" s="143">
        <v>1.7</v>
      </c>
      <c r="AO1434" s="143">
        <v>75</v>
      </c>
      <c r="AP1434" s="194"/>
      <c r="AQ1434" s="188"/>
      <c r="AR1434" s="188"/>
      <c r="AS1434" s="143"/>
      <c r="AT1434" s="143"/>
      <c r="AU1434" s="143"/>
      <c r="AV1434" s="143"/>
      <c r="AW1434" s="188">
        <v>3.23</v>
      </c>
      <c r="AX1434" s="278"/>
      <c r="AY1434" s="194"/>
      <c r="AZ1434" s="143"/>
      <c r="BA1434" s="143"/>
      <c r="BB1434" s="143"/>
      <c r="BC1434" s="143"/>
      <c r="BD1434" s="143"/>
      <c r="BE1434" s="194"/>
      <c r="BF1434" s="143"/>
      <c r="BG1434" s="143"/>
      <c r="BH1434" s="143"/>
      <c r="BI1434" s="111"/>
      <c r="BJ1434" s="143"/>
      <c r="BK1434" s="143"/>
      <c r="BL1434" s="143"/>
      <c r="BM1434" s="143"/>
      <c r="BN1434" s="143"/>
      <c r="BO1434" s="143"/>
      <c r="BP1434" s="143"/>
      <c r="BQ1434" s="143"/>
      <c r="BR1434" s="143"/>
      <c r="BS1434" s="143"/>
      <c r="BT1434" s="143"/>
      <c r="BU1434" s="135">
        <f>VLOOKUP(D1434,EXPLORACION!$A$2:$P$529,15,FALSE)</f>
        <v>4962941.7873</v>
      </c>
      <c r="BV1434" s="135">
        <f>VLOOKUP(D1434,EXPLORACION!$A$2:$P$529,16,FALSE)</f>
        <v>2173677.0230999999</v>
      </c>
    </row>
    <row r="1435" spans="1:74" hidden="1">
      <c r="A1435" s="130" t="str">
        <f t="shared" si="351"/>
        <v>LHL35P1E2M7.65</v>
      </c>
      <c r="B1435" s="130" t="str">
        <f t="shared" si="352"/>
        <v>LHL35P1E6</v>
      </c>
      <c r="C1435" s="130" t="str">
        <f t="shared" si="353"/>
        <v>LHL35P1M7.65</v>
      </c>
      <c r="D1435" s="130" t="str">
        <f t="shared" si="347"/>
        <v>LHL35P1</v>
      </c>
      <c r="E1435" s="130" t="str">
        <f t="shared" si="354"/>
        <v>LHL35</v>
      </c>
      <c r="F1435" s="111" t="s">
        <v>844</v>
      </c>
      <c r="G1435" s="111">
        <v>35</v>
      </c>
      <c r="H1435" s="111">
        <v>1</v>
      </c>
      <c r="I1435" s="111" t="s">
        <v>8</v>
      </c>
      <c r="J1435" s="111">
        <v>2</v>
      </c>
      <c r="K1435" s="111">
        <f t="shared" si="355"/>
        <v>7</v>
      </c>
      <c r="M1435" s="137">
        <v>7.5</v>
      </c>
      <c r="N1435" s="133">
        <v>7.8</v>
      </c>
      <c r="O1435" s="137">
        <f t="shared" si="350"/>
        <v>7.65</v>
      </c>
      <c r="P1435" s="141" t="s">
        <v>286</v>
      </c>
      <c r="Q1435" s="237">
        <v>11</v>
      </c>
      <c r="R1435" s="111">
        <v>22.3</v>
      </c>
      <c r="S1435" s="111">
        <v>14.3</v>
      </c>
      <c r="T1435" s="111">
        <v>8</v>
      </c>
      <c r="U1435" s="188">
        <v>2.25</v>
      </c>
      <c r="V1435" s="143">
        <v>2</v>
      </c>
      <c r="AO1435" s="143">
        <v>44</v>
      </c>
      <c r="AP1435" s="194"/>
      <c r="AQ1435" s="188"/>
      <c r="AR1435" s="188"/>
      <c r="AS1435" s="143"/>
      <c r="AT1435" s="143"/>
      <c r="AU1435" s="143"/>
      <c r="AV1435" s="143"/>
      <c r="AW1435" s="188"/>
      <c r="AX1435" s="278"/>
      <c r="AY1435" s="194"/>
      <c r="AZ1435" s="143"/>
      <c r="BA1435" s="143"/>
      <c r="BB1435" s="143"/>
      <c r="BC1435" s="143"/>
      <c r="BD1435" s="143"/>
      <c r="BE1435" s="194"/>
      <c r="BF1435" s="143"/>
      <c r="BG1435" s="143"/>
      <c r="BH1435" s="143"/>
      <c r="BI1435" s="111"/>
      <c r="BJ1435" s="143"/>
      <c r="BK1435" s="143"/>
      <c r="BL1435" s="143"/>
      <c r="BM1435" s="143"/>
      <c r="BN1435" s="143"/>
      <c r="BO1435" s="143"/>
      <c r="BP1435" s="143"/>
      <c r="BQ1435" s="143"/>
      <c r="BR1435" s="143"/>
      <c r="BS1435" s="143"/>
      <c r="BT1435" s="143"/>
      <c r="BU1435" s="135">
        <f>VLOOKUP(D1435,EXPLORACION!$A$2:$P$529,15,FALSE)</f>
        <v>4962941.7873</v>
      </c>
      <c r="BV1435" s="135">
        <f>VLOOKUP(D1435,EXPLORACION!$A$2:$P$529,16,FALSE)</f>
        <v>2173677.0230999999</v>
      </c>
    </row>
    <row r="1436" spans="1:74" hidden="1">
      <c r="A1436" s="130" t="str">
        <f t="shared" si="351"/>
        <v>LHL35P1E2M9.15</v>
      </c>
      <c r="B1436" s="130" t="str">
        <f t="shared" si="352"/>
        <v>LHL35P1E7.5</v>
      </c>
      <c r="C1436" s="130" t="str">
        <f t="shared" si="353"/>
        <v>LHL35P1M9.15</v>
      </c>
      <c r="D1436" s="130" t="str">
        <f t="shared" si="347"/>
        <v>LHL35P1</v>
      </c>
      <c r="E1436" s="130" t="str">
        <f t="shared" si="354"/>
        <v>LHL35</v>
      </c>
      <c r="F1436" s="111" t="s">
        <v>844</v>
      </c>
      <c r="G1436" s="111">
        <v>35</v>
      </c>
      <c r="H1436" s="111">
        <v>1</v>
      </c>
      <c r="I1436" s="111" t="s">
        <v>8</v>
      </c>
      <c r="J1436" s="111">
        <v>2</v>
      </c>
      <c r="K1436" s="111">
        <f t="shared" si="355"/>
        <v>8</v>
      </c>
      <c r="M1436" s="137">
        <v>9</v>
      </c>
      <c r="N1436" s="133">
        <v>9.3000000000000007</v>
      </c>
      <c r="O1436" s="137">
        <f t="shared" si="350"/>
        <v>9.15</v>
      </c>
      <c r="P1436" s="141" t="s">
        <v>286</v>
      </c>
      <c r="Q1436" s="237">
        <v>10.8</v>
      </c>
      <c r="R1436" s="111"/>
      <c r="S1436" s="111"/>
      <c r="T1436" s="111"/>
      <c r="U1436" s="188">
        <v>2.21</v>
      </c>
      <c r="V1436" s="143">
        <v>2</v>
      </c>
      <c r="AP1436" s="194"/>
      <c r="AQ1436" s="188"/>
      <c r="AR1436" s="188"/>
      <c r="AS1436" s="143"/>
      <c r="AT1436" s="143"/>
      <c r="AU1436" s="143"/>
      <c r="AV1436" s="143"/>
      <c r="AW1436" s="188"/>
      <c r="AX1436" s="278"/>
      <c r="AY1436" s="194"/>
      <c r="AZ1436" s="143"/>
      <c r="BA1436" s="143"/>
      <c r="BB1436" s="143"/>
      <c r="BC1436" s="143"/>
      <c r="BD1436" s="143"/>
      <c r="BE1436" s="194"/>
      <c r="BF1436" s="143"/>
      <c r="BG1436" s="143"/>
      <c r="BH1436" s="143"/>
      <c r="BI1436" s="111"/>
      <c r="BJ1436" s="143"/>
      <c r="BK1436" s="143"/>
      <c r="BL1436" s="143"/>
      <c r="BM1436" s="143"/>
      <c r="BN1436" s="143"/>
      <c r="BO1436" s="143"/>
      <c r="BP1436" s="143"/>
      <c r="BQ1436" s="143"/>
      <c r="BR1436" s="143"/>
      <c r="BS1436" s="143"/>
      <c r="BT1436" s="143"/>
      <c r="BU1436" s="135">
        <f>VLOOKUP(D1436,EXPLORACION!$A$2:$P$529,15,FALSE)</f>
        <v>4962941.7873</v>
      </c>
      <c r="BV1436" s="135">
        <f>VLOOKUP(D1436,EXPLORACION!$A$2:$P$529,16,FALSE)</f>
        <v>2173677.0230999999</v>
      </c>
    </row>
    <row r="1437" spans="1:74" hidden="1">
      <c r="A1437" s="130" t="str">
        <f t="shared" si="351"/>
        <v>LHL35P1E2M10.725</v>
      </c>
      <c r="B1437" s="130" t="str">
        <f t="shared" si="352"/>
        <v>LHL35P1E9</v>
      </c>
      <c r="C1437" s="130" t="str">
        <f t="shared" si="353"/>
        <v>LHL35P1M10.725</v>
      </c>
      <c r="D1437" s="130" t="str">
        <f t="shared" si="347"/>
        <v>LHL35P1</v>
      </c>
      <c r="E1437" s="130" t="str">
        <f t="shared" si="354"/>
        <v>LHL35</v>
      </c>
      <c r="F1437" s="111" t="s">
        <v>844</v>
      </c>
      <c r="G1437" s="111">
        <v>35</v>
      </c>
      <c r="H1437" s="111">
        <v>1</v>
      </c>
      <c r="I1437" s="111" t="s">
        <v>8</v>
      </c>
      <c r="J1437" s="111">
        <v>2</v>
      </c>
      <c r="K1437" s="111">
        <f t="shared" si="355"/>
        <v>9</v>
      </c>
      <c r="M1437" s="137">
        <v>10.5</v>
      </c>
      <c r="N1437" s="133">
        <v>10.95</v>
      </c>
      <c r="O1437" s="137">
        <f t="shared" si="350"/>
        <v>10.725</v>
      </c>
      <c r="P1437" s="141" t="s">
        <v>284</v>
      </c>
      <c r="Q1437" s="237">
        <v>17.2</v>
      </c>
      <c r="R1437" s="111"/>
      <c r="S1437" s="111"/>
      <c r="T1437" s="111"/>
      <c r="U1437" s="188"/>
      <c r="AP1437" s="194"/>
      <c r="AQ1437" s="188"/>
      <c r="AR1437" s="188"/>
      <c r="AS1437" s="143"/>
      <c r="AT1437" s="143"/>
      <c r="AU1437" s="143"/>
      <c r="AV1437" s="143"/>
      <c r="AW1437" s="188"/>
      <c r="AX1437" s="278"/>
      <c r="AY1437" s="194"/>
      <c r="AZ1437" s="143"/>
      <c r="BA1437" s="143"/>
      <c r="BB1437" s="143"/>
      <c r="BC1437" s="143"/>
      <c r="BD1437" s="143"/>
      <c r="BE1437" s="194"/>
      <c r="BF1437" s="143"/>
      <c r="BG1437" s="143"/>
      <c r="BH1437" s="143"/>
      <c r="BI1437" s="111"/>
      <c r="BJ1437" s="143"/>
      <c r="BK1437" s="143"/>
      <c r="BL1437" s="143"/>
      <c r="BM1437" s="143"/>
      <c r="BN1437" s="143"/>
      <c r="BO1437" s="143"/>
      <c r="BP1437" s="143"/>
      <c r="BQ1437" s="143"/>
      <c r="BR1437" s="143"/>
      <c r="BS1437" s="143"/>
      <c r="BT1437" s="143"/>
      <c r="BU1437" s="135">
        <f>VLOOKUP(D1437,EXPLORACION!$A$2:$P$529,15,FALSE)</f>
        <v>4962941.7873</v>
      </c>
      <c r="BV1437" s="135">
        <f>VLOOKUP(D1437,EXPLORACION!$A$2:$P$529,16,FALSE)</f>
        <v>2173677.0230999999</v>
      </c>
    </row>
    <row r="1438" spans="1:74" hidden="1">
      <c r="A1438" s="130" t="str">
        <f t="shared" si="351"/>
        <v>LHL35P1E3M13</v>
      </c>
      <c r="B1438" s="130" t="str">
        <f t="shared" si="352"/>
        <v>LHL35P1E10.5</v>
      </c>
      <c r="C1438" s="130" t="str">
        <f t="shared" si="353"/>
        <v>LHL35P1M13</v>
      </c>
      <c r="D1438" s="130" t="str">
        <f t="shared" si="347"/>
        <v>LHL35P1</v>
      </c>
      <c r="E1438" s="130" t="str">
        <f t="shared" si="354"/>
        <v>LHL35</v>
      </c>
      <c r="F1438" s="111" t="s">
        <v>844</v>
      </c>
      <c r="G1438" s="111">
        <v>35</v>
      </c>
      <c r="H1438" s="111">
        <v>1</v>
      </c>
      <c r="I1438" s="111" t="s">
        <v>8</v>
      </c>
      <c r="J1438" s="111">
        <v>3</v>
      </c>
      <c r="K1438" s="111">
        <f t="shared" si="355"/>
        <v>10</v>
      </c>
      <c r="M1438" s="137">
        <v>12</v>
      </c>
      <c r="N1438" s="133">
        <v>14</v>
      </c>
      <c r="O1438" s="137">
        <f t="shared" si="350"/>
        <v>13</v>
      </c>
      <c r="P1438" s="141" t="s">
        <v>1649</v>
      </c>
      <c r="Q1438" s="237">
        <v>17.8</v>
      </c>
      <c r="R1438" s="111">
        <v>40.799999999999997</v>
      </c>
      <c r="S1438" s="111">
        <v>19.399999999999999</v>
      </c>
      <c r="T1438" s="111">
        <v>21</v>
      </c>
      <c r="U1438" s="188">
        <v>2.25</v>
      </c>
      <c r="AO1438" s="143">
        <v>58</v>
      </c>
      <c r="AP1438" s="194"/>
      <c r="AQ1438" s="188"/>
      <c r="AR1438" s="188"/>
      <c r="AS1438" s="143"/>
      <c r="AT1438" s="143"/>
      <c r="AU1438" s="143"/>
      <c r="AV1438" s="143"/>
      <c r="AW1438" s="188">
        <v>449.5</v>
      </c>
      <c r="AX1438" s="278"/>
      <c r="AY1438" s="194"/>
      <c r="AZ1438" s="143"/>
      <c r="BA1438" s="143"/>
      <c r="BB1438" s="143"/>
      <c r="BC1438" s="143"/>
      <c r="BD1438" s="143"/>
      <c r="BE1438" s="194"/>
      <c r="BF1438" s="143"/>
      <c r="BG1438" s="143"/>
      <c r="BH1438" s="143"/>
      <c r="BI1438" s="111"/>
      <c r="BJ1438" s="143"/>
      <c r="BK1438" s="143"/>
      <c r="BL1438" s="143"/>
      <c r="BM1438" s="143"/>
      <c r="BN1438" s="143"/>
      <c r="BO1438" s="143"/>
      <c r="BP1438" s="143"/>
      <c r="BQ1438" s="143"/>
      <c r="BR1438" s="143"/>
      <c r="BS1438" s="143"/>
      <c r="BT1438" s="143"/>
      <c r="BU1438" s="135">
        <f>VLOOKUP(D1438,EXPLORACION!$A$2:$P$529,15,FALSE)</f>
        <v>4962941.7873</v>
      </c>
      <c r="BV1438" s="135">
        <f>VLOOKUP(D1438,EXPLORACION!$A$2:$P$529,16,FALSE)</f>
        <v>2173677.0230999999</v>
      </c>
    </row>
    <row r="1439" spans="1:74" hidden="1">
      <c r="A1439" s="130" t="str">
        <f t="shared" si="351"/>
        <v>LHL35P1E3M14.5</v>
      </c>
      <c r="B1439" s="130" t="str">
        <f t="shared" si="352"/>
        <v>LHL35P1E12</v>
      </c>
      <c r="C1439" s="130" t="str">
        <f t="shared" si="353"/>
        <v>LHL35P1M14.5</v>
      </c>
      <c r="D1439" s="130" t="str">
        <f t="shared" si="347"/>
        <v>LHL35P1</v>
      </c>
      <c r="E1439" s="130" t="str">
        <f t="shared" si="354"/>
        <v>LHL35</v>
      </c>
      <c r="F1439" s="111" t="s">
        <v>844</v>
      </c>
      <c r="G1439" s="111">
        <v>35</v>
      </c>
      <c r="H1439" s="111">
        <v>1</v>
      </c>
      <c r="I1439" s="111" t="s">
        <v>8</v>
      </c>
      <c r="J1439" s="111">
        <v>3</v>
      </c>
      <c r="K1439" s="111">
        <f t="shared" si="355"/>
        <v>11</v>
      </c>
      <c r="M1439" s="137">
        <v>14</v>
      </c>
      <c r="N1439" s="133">
        <v>15</v>
      </c>
      <c r="O1439" s="137">
        <f t="shared" si="350"/>
        <v>14.5</v>
      </c>
      <c r="P1439" s="141" t="s">
        <v>474</v>
      </c>
      <c r="Q1439" s="237">
        <v>19.8</v>
      </c>
      <c r="R1439" s="111"/>
      <c r="S1439" s="111"/>
      <c r="T1439" s="111"/>
      <c r="U1439" s="188">
        <v>2.2999999999999998</v>
      </c>
      <c r="AP1439" s="194"/>
      <c r="AQ1439" s="188"/>
      <c r="AR1439" s="188"/>
      <c r="AS1439" s="143"/>
      <c r="AT1439" s="143"/>
      <c r="AU1439" s="143"/>
      <c r="AV1439" s="143"/>
      <c r="AW1439" s="188"/>
      <c r="AX1439" s="278"/>
      <c r="AY1439" s="194"/>
      <c r="AZ1439" s="143"/>
      <c r="BA1439" s="143"/>
      <c r="BB1439" s="143"/>
      <c r="BC1439" s="143"/>
      <c r="BD1439" s="143"/>
      <c r="BE1439" s="194"/>
      <c r="BF1439" s="143"/>
      <c r="BG1439" s="143"/>
      <c r="BH1439" s="143"/>
      <c r="BI1439" s="111"/>
      <c r="BJ1439" s="143"/>
      <c r="BK1439" s="143"/>
      <c r="BL1439" s="143"/>
      <c r="BM1439" s="143"/>
      <c r="BN1439" s="143"/>
      <c r="BO1439" s="143"/>
      <c r="BP1439" s="143"/>
      <c r="BQ1439" s="143"/>
      <c r="BR1439" s="143"/>
      <c r="BS1439" s="143"/>
      <c r="BT1439" s="143"/>
      <c r="BU1439" s="135">
        <f>VLOOKUP(D1439,EXPLORACION!$A$2:$P$529,15,FALSE)</f>
        <v>4962941.7873</v>
      </c>
      <c r="BV1439" s="135">
        <f>VLOOKUP(D1439,EXPLORACION!$A$2:$P$529,16,FALSE)</f>
        <v>2173677.0230999999</v>
      </c>
    </row>
    <row r="1440" spans="1:74" hidden="1">
      <c r="A1440" s="130" t="str">
        <f t="shared" si="351"/>
        <v>LHL35P2E1M0.75</v>
      </c>
      <c r="B1440" s="130" t="str">
        <f t="shared" si="352"/>
        <v>LHL35P2E14</v>
      </c>
      <c r="C1440" s="130" t="str">
        <f t="shared" si="353"/>
        <v>LHL35P2M0.75</v>
      </c>
      <c r="D1440" s="130" t="str">
        <f t="shared" si="347"/>
        <v>LHL35P2</v>
      </c>
      <c r="E1440" s="130" t="str">
        <f t="shared" si="354"/>
        <v>LHL35</v>
      </c>
      <c r="F1440" s="111" t="s">
        <v>844</v>
      </c>
      <c r="G1440" s="111">
        <v>35</v>
      </c>
      <c r="H1440" s="111">
        <v>2</v>
      </c>
      <c r="I1440" s="111" t="s">
        <v>8</v>
      </c>
      <c r="J1440" s="111">
        <v>1</v>
      </c>
      <c r="K1440" s="111">
        <v>1</v>
      </c>
      <c r="M1440" s="137">
        <v>0.6</v>
      </c>
      <c r="N1440" s="133">
        <v>0.9</v>
      </c>
      <c r="O1440" s="137">
        <f t="shared" si="350"/>
        <v>0.75</v>
      </c>
      <c r="P1440" s="141" t="s">
        <v>1091</v>
      </c>
      <c r="Q1440" s="237">
        <v>14.4</v>
      </c>
      <c r="R1440" s="111">
        <v>43.7</v>
      </c>
      <c r="S1440" s="111">
        <v>21.2</v>
      </c>
      <c r="T1440" s="111">
        <v>23</v>
      </c>
      <c r="U1440" s="188">
        <v>2.15</v>
      </c>
      <c r="V1440" s="143">
        <v>1.9</v>
      </c>
      <c r="AO1440" s="143">
        <v>82</v>
      </c>
      <c r="AP1440" s="194"/>
      <c r="AQ1440" s="188"/>
      <c r="AR1440" s="188"/>
      <c r="AS1440" s="143"/>
      <c r="AT1440" s="143"/>
      <c r="AU1440" s="143"/>
      <c r="AV1440" s="143"/>
      <c r="AW1440" s="188">
        <v>2.97</v>
      </c>
      <c r="AX1440" s="278"/>
      <c r="AY1440" s="194"/>
      <c r="AZ1440" s="143"/>
      <c r="BA1440" s="143"/>
      <c r="BB1440" s="143"/>
      <c r="BC1440" s="143"/>
      <c r="BD1440" s="143"/>
      <c r="BE1440" s="194"/>
      <c r="BF1440" s="143"/>
      <c r="BG1440" s="143"/>
      <c r="BH1440" s="143"/>
      <c r="BI1440" s="111"/>
      <c r="BJ1440" s="143"/>
      <c r="BK1440" s="143"/>
      <c r="BL1440" s="143"/>
      <c r="BM1440" s="143"/>
      <c r="BN1440" s="143"/>
      <c r="BO1440" s="143"/>
      <c r="BP1440" s="143"/>
      <c r="BQ1440" s="143"/>
      <c r="BR1440" s="143"/>
      <c r="BS1440" s="143"/>
      <c r="BT1440" s="143"/>
      <c r="BU1440" s="135">
        <f>VLOOKUP(D1440,EXPLORACION!$A$2:$P$529,15,FALSE)</f>
        <v>4962941.7873</v>
      </c>
      <c r="BV1440" s="135">
        <f>VLOOKUP(D1440,EXPLORACION!$A$2:$P$529,16,FALSE)</f>
        <v>2173677.0230999999</v>
      </c>
    </row>
    <row r="1441" spans="1:74" hidden="1">
      <c r="A1441" s="130" t="str">
        <f t="shared" ref="A1441:A1449" si="356">CONCATENATE(F1441,G1441,I1441,H1441,"E",J1441,"M",O1441)</f>
        <v>LHL35P2E1M1.75</v>
      </c>
      <c r="B1441" s="130" t="str">
        <f t="shared" ref="B1441:B1450" si="357">CONCATENATE(F1441,G1441,I1441,H1441,"E",M1440)</f>
        <v>LHL35P2E0.6</v>
      </c>
      <c r="C1441" s="130" t="str">
        <f t="shared" ref="C1441:C1450" si="358">CONCATENATE(F1441,G1441,I1441,H1441,"M",O1441)</f>
        <v>LHL35P2M1.75</v>
      </c>
      <c r="D1441" s="130" t="str">
        <f t="shared" ref="D1441:D1450" si="359">CONCATENATE(F1441,G1441,I1441,H1441)</f>
        <v>LHL35P2</v>
      </c>
      <c r="E1441" s="130" t="str">
        <f t="shared" ref="E1441:E1450" si="360">CONCATENATE(F1441,G1441)</f>
        <v>LHL35</v>
      </c>
      <c r="F1441" s="111" t="s">
        <v>844</v>
      </c>
      <c r="G1441" s="111">
        <v>35</v>
      </c>
      <c r="H1441" s="111">
        <v>2</v>
      </c>
      <c r="I1441" s="111" t="s">
        <v>8</v>
      </c>
      <c r="J1441" s="111">
        <v>1</v>
      </c>
      <c r="K1441" s="111">
        <f>K1440+1</f>
        <v>2</v>
      </c>
      <c r="M1441" s="137">
        <v>1.6</v>
      </c>
      <c r="N1441" s="133">
        <v>1.9</v>
      </c>
      <c r="O1441" s="137">
        <f t="shared" ref="O1441:O1450" si="361">+AVERAGE(M1441:N1441)</f>
        <v>1.75</v>
      </c>
      <c r="P1441" s="141" t="s">
        <v>1091</v>
      </c>
      <c r="Q1441" s="237">
        <v>13.1</v>
      </c>
      <c r="R1441" s="111"/>
      <c r="S1441" s="111"/>
      <c r="T1441" s="111"/>
      <c r="U1441" s="188">
        <v>2.15</v>
      </c>
      <c r="V1441" s="143">
        <v>1.9</v>
      </c>
      <c r="AP1441" s="194"/>
      <c r="AQ1441" s="188"/>
      <c r="AR1441" s="188"/>
      <c r="AS1441" s="143"/>
      <c r="AT1441" s="143"/>
      <c r="AU1441" s="143"/>
      <c r="AV1441" s="143"/>
      <c r="AW1441" s="188">
        <v>4.6900000000000004</v>
      </c>
      <c r="AX1441" s="278"/>
      <c r="AY1441" s="194"/>
      <c r="AZ1441" s="143"/>
      <c r="BA1441" s="143"/>
      <c r="BB1441" s="143"/>
      <c r="BC1441" s="143"/>
      <c r="BD1441" s="143"/>
      <c r="BE1441" s="194"/>
      <c r="BF1441" s="143"/>
      <c r="BG1441" s="143"/>
      <c r="BH1441" s="143"/>
      <c r="BI1441" s="111"/>
      <c r="BJ1441" s="143"/>
      <c r="BK1441" s="143"/>
      <c r="BL1441" s="143"/>
      <c r="BM1441" s="143"/>
      <c r="BN1441" s="143"/>
      <c r="BO1441" s="143"/>
      <c r="BP1441" s="143"/>
      <c r="BQ1441" s="143"/>
      <c r="BR1441" s="143"/>
      <c r="BS1441" s="143"/>
      <c r="BT1441" s="143"/>
      <c r="BU1441" s="135">
        <f>VLOOKUP(D1441,EXPLORACION!$A$2:$P$529,15,FALSE)</f>
        <v>4962941.7873</v>
      </c>
      <c r="BV1441" s="135">
        <f>VLOOKUP(D1441,EXPLORACION!$A$2:$P$529,16,FALSE)</f>
        <v>2173677.0230999999</v>
      </c>
    </row>
    <row r="1442" spans="1:74" hidden="1">
      <c r="A1442" s="130" t="str">
        <f t="shared" si="356"/>
        <v>LHL35P2E1M2.75</v>
      </c>
      <c r="B1442" s="130" t="str">
        <f t="shared" si="357"/>
        <v>LHL35P2E1.6</v>
      </c>
      <c r="C1442" s="130" t="str">
        <f t="shared" si="358"/>
        <v>LHL35P2M2.75</v>
      </c>
      <c r="D1442" s="130" t="str">
        <f t="shared" si="359"/>
        <v>LHL35P2</v>
      </c>
      <c r="E1442" s="130" t="str">
        <f t="shared" si="360"/>
        <v>LHL35</v>
      </c>
      <c r="F1442" s="111" t="s">
        <v>844</v>
      </c>
      <c r="G1442" s="111">
        <v>35</v>
      </c>
      <c r="H1442" s="111">
        <v>2</v>
      </c>
      <c r="I1442" s="111" t="s">
        <v>8</v>
      </c>
      <c r="J1442" s="111">
        <v>1</v>
      </c>
      <c r="K1442" s="111">
        <f t="shared" ref="K1442:K1450" si="362">K1441+1</f>
        <v>3</v>
      </c>
      <c r="M1442" s="137">
        <v>2.6</v>
      </c>
      <c r="N1442" s="133">
        <v>2.9</v>
      </c>
      <c r="O1442" s="137">
        <f t="shared" si="361"/>
        <v>2.75</v>
      </c>
      <c r="P1442" s="141" t="s">
        <v>1092</v>
      </c>
      <c r="Q1442" s="237">
        <v>19.7</v>
      </c>
      <c r="R1442" s="111">
        <v>50.9</v>
      </c>
      <c r="S1442" s="111">
        <v>25.7</v>
      </c>
      <c r="T1442" s="111">
        <v>25</v>
      </c>
      <c r="U1442" s="188">
        <v>2.09</v>
      </c>
      <c r="V1442" s="143">
        <v>1.7</v>
      </c>
      <c r="AO1442" s="143">
        <v>97</v>
      </c>
      <c r="AP1442" s="194"/>
      <c r="AQ1442" s="188"/>
      <c r="AR1442" s="188"/>
      <c r="AS1442" s="143"/>
      <c r="AT1442" s="143"/>
      <c r="AU1442" s="143"/>
      <c r="AV1442" s="143"/>
      <c r="AW1442" s="188">
        <v>3.99</v>
      </c>
      <c r="AX1442" s="278"/>
      <c r="AY1442" s="194"/>
      <c r="AZ1442" s="143"/>
      <c r="BA1442" s="143"/>
      <c r="BB1442" s="143"/>
      <c r="BC1442" s="143"/>
      <c r="BD1442" s="143"/>
      <c r="BE1442" s="194"/>
      <c r="BF1442" s="143"/>
      <c r="BG1442" s="143"/>
      <c r="BH1442" s="143"/>
      <c r="BI1442" s="111"/>
      <c r="BJ1442" s="143"/>
      <c r="BK1442" s="143"/>
      <c r="BL1442" s="143"/>
      <c r="BM1442" s="143"/>
      <c r="BN1442" s="143"/>
      <c r="BO1442" s="143"/>
      <c r="BP1442" s="143"/>
      <c r="BQ1442" s="143"/>
      <c r="BR1442" s="143"/>
      <c r="BS1442" s="143"/>
      <c r="BT1442" s="143"/>
      <c r="BU1442" s="135">
        <f>VLOOKUP(D1442,EXPLORACION!$A$2:$P$529,15,FALSE)</f>
        <v>4962941.7873</v>
      </c>
      <c r="BV1442" s="135">
        <f>VLOOKUP(D1442,EXPLORACION!$A$2:$P$529,16,FALSE)</f>
        <v>2173677.0230999999</v>
      </c>
    </row>
    <row r="1443" spans="1:74" hidden="1">
      <c r="A1443" s="130" t="str">
        <f t="shared" si="356"/>
        <v>LHL35P2E2M3.75</v>
      </c>
      <c r="B1443" s="130" t="str">
        <f t="shared" si="357"/>
        <v>LHL35P2E2.6</v>
      </c>
      <c r="C1443" s="130" t="str">
        <f t="shared" si="358"/>
        <v>LHL35P2M3.75</v>
      </c>
      <c r="D1443" s="130" t="str">
        <f t="shared" si="359"/>
        <v>LHL35P2</v>
      </c>
      <c r="E1443" s="130" t="str">
        <f t="shared" si="360"/>
        <v>LHL35</v>
      </c>
      <c r="F1443" s="111" t="s">
        <v>844</v>
      </c>
      <c r="G1443" s="111">
        <v>35</v>
      </c>
      <c r="H1443" s="111">
        <v>2</v>
      </c>
      <c r="I1443" s="111" t="s">
        <v>8</v>
      </c>
      <c r="J1443" s="111">
        <v>2</v>
      </c>
      <c r="K1443" s="111">
        <f t="shared" si="362"/>
        <v>4</v>
      </c>
      <c r="M1443" s="137">
        <v>3.6</v>
      </c>
      <c r="N1443" s="133">
        <v>3.9</v>
      </c>
      <c r="O1443" s="137">
        <f t="shared" si="361"/>
        <v>3.75</v>
      </c>
      <c r="P1443" s="141" t="s">
        <v>1091</v>
      </c>
      <c r="Q1443" s="237">
        <v>15.3</v>
      </c>
      <c r="R1443" s="111"/>
      <c r="S1443" s="111"/>
      <c r="T1443" s="111"/>
      <c r="U1443" s="188">
        <v>2.11</v>
      </c>
      <c r="V1443" s="143">
        <v>1.8</v>
      </c>
      <c r="AP1443" s="194"/>
      <c r="AQ1443" s="188"/>
      <c r="AR1443" s="188"/>
      <c r="AS1443" s="143"/>
      <c r="AT1443" s="143"/>
      <c r="AU1443" s="143"/>
      <c r="AV1443" s="143"/>
      <c r="AW1443" s="188">
        <v>3.49</v>
      </c>
      <c r="AX1443" s="278"/>
      <c r="AY1443" s="194"/>
      <c r="AZ1443" s="143"/>
      <c r="BA1443" s="143"/>
      <c r="BB1443" s="143"/>
      <c r="BC1443" s="143"/>
      <c r="BD1443" s="143"/>
      <c r="BE1443" s="194"/>
      <c r="BF1443" s="143"/>
      <c r="BG1443" s="143"/>
      <c r="BH1443" s="143"/>
      <c r="BI1443" s="111"/>
      <c r="BJ1443" s="143"/>
      <c r="BK1443" s="143"/>
      <c r="BL1443" s="143"/>
      <c r="BM1443" s="143"/>
      <c r="BN1443" s="143"/>
      <c r="BO1443" s="143"/>
      <c r="BP1443" s="143"/>
      <c r="BQ1443" s="143"/>
      <c r="BR1443" s="143"/>
      <c r="BS1443" s="143"/>
      <c r="BT1443" s="143"/>
      <c r="BU1443" s="135">
        <f>VLOOKUP(D1443,EXPLORACION!$A$2:$P$529,15,FALSE)</f>
        <v>4962941.7873</v>
      </c>
      <c r="BV1443" s="135">
        <f>VLOOKUP(D1443,EXPLORACION!$A$2:$P$529,16,FALSE)</f>
        <v>2173677.0230999999</v>
      </c>
    </row>
    <row r="1444" spans="1:74" hidden="1">
      <c r="A1444" s="130" t="str">
        <f t="shared" si="356"/>
        <v>LHL35P2E2M4.75</v>
      </c>
      <c r="B1444" s="130" t="str">
        <f t="shared" si="357"/>
        <v>LHL35P2E3.6</v>
      </c>
      <c r="C1444" s="130" t="str">
        <f t="shared" si="358"/>
        <v>LHL35P2M4.75</v>
      </c>
      <c r="D1444" s="130" t="str">
        <f t="shared" si="359"/>
        <v>LHL35P2</v>
      </c>
      <c r="E1444" s="130" t="str">
        <f t="shared" si="360"/>
        <v>LHL35</v>
      </c>
      <c r="F1444" s="111" t="s">
        <v>844</v>
      </c>
      <c r="G1444" s="111">
        <v>35</v>
      </c>
      <c r="H1444" s="111">
        <v>2</v>
      </c>
      <c r="I1444" s="111" t="s">
        <v>8</v>
      </c>
      <c r="J1444" s="111">
        <v>2</v>
      </c>
      <c r="K1444" s="111">
        <f t="shared" si="362"/>
        <v>5</v>
      </c>
      <c r="M1444" s="137">
        <v>4.5999999999999996</v>
      </c>
      <c r="N1444" s="133">
        <v>4.9000000000000004</v>
      </c>
      <c r="O1444" s="137">
        <f t="shared" si="361"/>
        <v>4.75</v>
      </c>
      <c r="P1444" s="141" t="s">
        <v>1091</v>
      </c>
      <c r="Q1444" s="237">
        <v>12.2</v>
      </c>
      <c r="R1444" s="111">
        <v>36.5</v>
      </c>
      <c r="S1444" s="111">
        <v>18.399999999999999</v>
      </c>
      <c r="T1444" s="111">
        <v>18</v>
      </c>
      <c r="U1444" s="188">
        <v>2.14</v>
      </c>
      <c r="V1444" s="143">
        <v>1.9</v>
      </c>
      <c r="AO1444" s="143">
        <v>51</v>
      </c>
      <c r="AP1444" s="194"/>
      <c r="AQ1444" s="188"/>
      <c r="AR1444" s="188"/>
      <c r="AS1444" s="143"/>
      <c r="AT1444" s="143"/>
      <c r="AU1444" s="143"/>
      <c r="AV1444" s="143"/>
      <c r="AW1444" s="188">
        <v>3.2</v>
      </c>
      <c r="AX1444" s="278"/>
      <c r="AY1444" s="194"/>
      <c r="AZ1444" s="143"/>
      <c r="BA1444" s="143"/>
      <c r="BB1444" s="143"/>
      <c r="BC1444" s="143"/>
      <c r="BD1444" s="143"/>
      <c r="BE1444" s="194"/>
      <c r="BF1444" s="143"/>
      <c r="BG1444" s="143"/>
      <c r="BH1444" s="143"/>
      <c r="BI1444" s="111"/>
      <c r="BJ1444" s="143"/>
      <c r="BK1444" s="143"/>
      <c r="BL1444" s="143"/>
      <c r="BM1444" s="143"/>
      <c r="BN1444" s="143"/>
      <c r="BO1444" s="143"/>
      <c r="BP1444" s="143"/>
      <c r="BQ1444" s="143"/>
      <c r="BR1444" s="143"/>
      <c r="BS1444" s="143"/>
      <c r="BT1444" s="143"/>
      <c r="BU1444" s="135">
        <f>VLOOKUP(D1444,EXPLORACION!$A$2:$P$529,15,FALSE)</f>
        <v>4962941.7873</v>
      </c>
      <c r="BV1444" s="135">
        <f>VLOOKUP(D1444,EXPLORACION!$A$2:$P$529,16,FALSE)</f>
        <v>2173677.0230999999</v>
      </c>
    </row>
    <row r="1445" spans="1:74" hidden="1">
      <c r="A1445" s="130" t="str">
        <f t="shared" si="356"/>
        <v>LHL35P2E2M6.225</v>
      </c>
      <c r="B1445" s="130" t="str">
        <f t="shared" si="357"/>
        <v>LHL35P2E4.6</v>
      </c>
      <c r="C1445" s="130" t="str">
        <f t="shared" si="358"/>
        <v>LHL35P2M6.225</v>
      </c>
      <c r="D1445" s="130" t="str">
        <f t="shared" si="359"/>
        <v>LHL35P2</v>
      </c>
      <c r="E1445" s="130" t="str">
        <f t="shared" si="360"/>
        <v>LHL35</v>
      </c>
      <c r="F1445" s="111" t="s">
        <v>844</v>
      </c>
      <c r="G1445" s="111">
        <v>35</v>
      </c>
      <c r="H1445" s="111">
        <v>2</v>
      </c>
      <c r="I1445" s="111" t="s">
        <v>8</v>
      </c>
      <c r="J1445" s="111">
        <v>2</v>
      </c>
      <c r="K1445" s="111">
        <f t="shared" si="362"/>
        <v>6</v>
      </c>
      <c r="M1445" s="137">
        <v>6</v>
      </c>
      <c r="N1445" s="133">
        <v>6.45</v>
      </c>
      <c r="O1445" s="137">
        <f t="shared" si="361"/>
        <v>6.2249999999999996</v>
      </c>
      <c r="P1445" s="141" t="s">
        <v>1091</v>
      </c>
      <c r="Q1445" s="237">
        <v>24.5</v>
      </c>
      <c r="R1445" s="111">
        <v>29.6</v>
      </c>
      <c r="S1445" s="111">
        <v>17</v>
      </c>
      <c r="T1445" s="111">
        <v>13</v>
      </c>
      <c r="U1445" s="188"/>
      <c r="AO1445" s="143">
        <v>52</v>
      </c>
      <c r="AP1445" s="194"/>
      <c r="AQ1445" s="188"/>
      <c r="AR1445" s="188"/>
      <c r="AS1445" s="143"/>
      <c r="AT1445" s="143"/>
      <c r="AU1445" s="143"/>
      <c r="AV1445" s="143"/>
      <c r="AW1445" s="188"/>
      <c r="AX1445" s="278"/>
      <c r="AY1445" s="194"/>
      <c r="AZ1445" s="143"/>
      <c r="BA1445" s="143"/>
      <c r="BB1445" s="143"/>
      <c r="BC1445" s="143"/>
      <c r="BD1445" s="143"/>
      <c r="BE1445" s="194"/>
      <c r="BF1445" s="143"/>
      <c r="BG1445" s="143"/>
      <c r="BH1445" s="143"/>
      <c r="BI1445" s="111"/>
      <c r="BJ1445" s="143"/>
      <c r="BK1445" s="143"/>
      <c r="BL1445" s="143"/>
      <c r="BM1445" s="143"/>
      <c r="BN1445" s="143"/>
      <c r="BO1445" s="143"/>
      <c r="BP1445" s="143"/>
      <c r="BQ1445" s="143"/>
      <c r="BR1445" s="143"/>
      <c r="BS1445" s="143"/>
      <c r="BT1445" s="143"/>
      <c r="BU1445" s="135">
        <f>VLOOKUP(D1445,EXPLORACION!$A$2:$P$529,15,FALSE)</f>
        <v>4962941.7873</v>
      </c>
      <c r="BV1445" s="135">
        <f>VLOOKUP(D1445,EXPLORACION!$A$2:$P$529,16,FALSE)</f>
        <v>2173677.0230999999</v>
      </c>
    </row>
    <row r="1446" spans="1:74" hidden="1">
      <c r="A1446" s="130" t="str">
        <f t="shared" si="356"/>
        <v>LHL35P2E3M8.5</v>
      </c>
      <c r="B1446" s="130" t="str">
        <f t="shared" si="357"/>
        <v>LHL35P2E6</v>
      </c>
      <c r="C1446" s="130" t="str">
        <f t="shared" si="358"/>
        <v>LHL35P2M8.5</v>
      </c>
      <c r="D1446" s="130" t="str">
        <f t="shared" si="359"/>
        <v>LHL35P2</v>
      </c>
      <c r="E1446" s="130" t="str">
        <f t="shared" si="360"/>
        <v>LHL35</v>
      </c>
      <c r="F1446" s="111" t="s">
        <v>844</v>
      </c>
      <c r="G1446" s="111">
        <v>35</v>
      </c>
      <c r="H1446" s="111">
        <v>2</v>
      </c>
      <c r="I1446" s="111" t="s">
        <v>8</v>
      </c>
      <c r="J1446" s="111">
        <v>3</v>
      </c>
      <c r="K1446" s="111">
        <f t="shared" si="362"/>
        <v>7</v>
      </c>
      <c r="M1446" s="137">
        <v>7.5</v>
      </c>
      <c r="N1446" s="133">
        <v>9.5</v>
      </c>
      <c r="O1446" s="137">
        <f t="shared" si="361"/>
        <v>8.5</v>
      </c>
      <c r="P1446" s="141" t="s">
        <v>474</v>
      </c>
      <c r="Q1446" s="237">
        <v>14.1</v>
      </c>
      <c r="R1446" s="111"/>
      <c r="S1446" s="111"/>
      <c r="T1446" s="111"/>
      <c r="U1446" s="188">
        <v>2.2400000000000002</v>
      </c>
      <c r="AP1446" s="194"/>
      <c r="AQ1446" s="188"/>
      <c r="AR1446" s="188"/>
      <c r="AS1446" s="143"/>
      <c r="AT1446" s="143"/>
      <c r="AU1446" s="143"/>
      <c r="AV1446" s="143"/>
      <c r="AW1446" s="188"/>
      <c r="AX1446" s="278"/>
      <c r="AY1446" s="194"/>
      <c r="AZ1446" s="143"/>
      <c r="BA1446" s="143"/>
      <c r="BB1446" s="143"/>
      <c r="BC1446" s="143"/>
      <c r="BD1446" s="143"/>
      <c r="BE1446" s="194"/>
      <c r="BF1446" s="143"/>
      <c r="BG1446" s="143"/>
      <c r="BH1446" s="143"/>
      <c r="BI1446" s="111"/>
      <c r="BJ1446" s="143"/>
      <c r="BK1446" s="143"/>
      <c r="BL1446" s="143"/>
      <c r="BM1446" s="143"/>
      <c r="BN1446" s="143"/>
      <c r="BO1446" s="143"/>
      <c r="BP1446" s="143"/>
      <c r="BQ1446" s="143"/>
      <c r="BR1446" s="143"/>
      <c r="BS1446" s="143"/>
      <c r="BT1446" s="143"/>
      <c r="BU1446" s="135">
        <f>VLOOKUP(D1446,EXPLORACION!$A$2:$P$529,15,FALSE)</f>
        <v>4962941.7873</v>
      </c>
      <c r="BV1446" s="135">
        <f>VLOOKUP(D1446,EXPLORACION!$A$2:$P$529,16,FALSE)</f>
        <v>2173677.0230999999</v>
      </c>
    </row>
    <row r="1447" spans="1:74" hidden="1">
      <c r="A1447" s="130" t="str">
        <f t="shared" si="356"/>
        <v>LHL35P2E3M10.8</v>
      </c>
      <c r="B1447" s="130" t="str">
        <f t="shared" si="357"/>
        <v>LHL35P2E7.5</v>
      </c>
      <c r="C1447" s="130" t="str">
        <f t="shared" si="358"/>
        <v>LHL35P2M10.8</v>
      </c>
      <c r="D1447" s="130" t="str">
        <f t="shared" si="359"/>
        <v>LHL35P2</v>
      </c>
      <c r="E1447" s="130" t="str">
        <f t="shared" si="360"/>
        <v>LHL35</v>
      </c>
      <c r="F1447" s="111" t="s">
        <v>844</v>
      </c>
      <c r="G1447" s="111">
        <v>35</v>
      </c>
      <c r="H1447" s="111">
        <v>2</v>
      </c>
      <c r="I1447" s="111" t="s">
        <v>8</v>
      </c>
      <c r="J1447" s="111">
        <v>3</v>
      </c>
      <c r="K1447" s="111">
        <f t="shared" si="362"/>
        <v>8</v>
      </c>
      <c r="M1447" s="137">
        <v>10.6</v>
      </c>
      <c r="N1447" s="133">
        <v>11</v>
      </c>
      <c r="O1447" s="137">
        <f t="shared" si="361"/>
        <v>10.8</v>
      </c>
      <c r="P1447" s="141" t="s">
        <v>474</v>
      </c>
      <c r="Q1447" s="237">
        <v>15.7</v>
      </c>
      <c r="R1447" s="111"/>
      <c r="S1447" s="111"/>
      <c r="T1447" s="111"/>
      <c r="U1447" s="188"/>
      <c r="AP1447" s="194"/>
      <c r="AQ1447" s="188"/>
      <c r="AR1447" s="188"/>
      <c r="AS1447" s="143"/>
      <c r="AT1447" s="143"/>
      <c r="AU1447" s="143"/>
      <c r="AV1447" s="143"/>
      <c r="AW1447" s="188"/>
      <c r="AX1447" s="278"/>
      <c r="AY1447" s="194"/>
      <c r="AZ1447" s="143"/>
      <c r="BA1447" s="143"/>
      <c r="BB1447" s="143"/>
      <c r="BC1447" s="143"/>
      <c r="BD1447" s="143"/>
      <c r="BE1447" s="194"/>
      <c r="BF1447" s="143"/>
      <c r="BG1447" s="143"/>
      <c r="BH1447" s="143"/>
      <c r="BI1447" s="111"/>
      <c r="BJ1447" s="143"/>
      <c r="BK1447" s="143"/>
      <c r="BL1447" s="143"/>
      <c r="BM1447" s="143"/>
      <c r="BN1447" s="143"/>
      <c r="BO1447" s="143"/>
      <c r="BP1447" s="143"/>
      <c r="BQ1447" s="143"/>
      <c r="BR1447" s="143"/>
      <c r="BS1447" s="143"/>
      <c r="BT1447" s="143"/>
      <c r="BU1447" s="135">
        <f>VLOOKUP(D1447,EXPLORACION!$A$2:$P$529,15,FALSE)</f>
        <v>4962941.7873</v>
      </c>
      <c r="BV1447" s="135">
        <f>VLOOKUP(D1447,EXPLORACION!$A$2:$P$529,16,FALSE)</f>
        <v>2173677.0230999999</v>
      </c>
    </row>
    <row r="1448" spans="1:74" hidden="1">
      <c r="A1448" s="130" t="str">
        <f t="shared" si="356"/>
        <v>LHL35P2E3M11.15</v>
      </c>
      <c r="B1448" s="130" t="str">
        <f t="shared" si="357"/>
        <v>LHL35P2E10.6</v>
      </c>
      <c r="C1448" s="130" t="str">
        <f t="shared" si="358"/>
        <v>LHL35P2M11.15</v>
      </c>
      <c r="D1448" s="130" t="str">
        <f t="shared" si="359"/>
        <v>LHL35P2</v>
      </c>
      <c r="E1448" s="130" t="str">
        <f t="shared" si="360"/>
        <v>LHL35</v>
      </c>
      <c r="F1448" s="111" t="s">
        <v>844</v>
      </c>
      <c r="G1448" s="111">
        <v>35</v>
      </c>
      <c r="H1448" s="111">
        <v>2</v>
      </c>
      <c r="I1448" s="111" t="s">
        <v>8</v>
      </c>
      <c r="J1448" s="111">
        <v>3</v>
      </c>
      <c r="K1448" s="111">
        <f t="shared" si="362"/>
        <v>9</v>
      </c>
      <c r="M1448" s="137">
        <v>11</v>
      </c>
      <c r="N1448" s="133">
        <v>11.3</v>
      </c>
      <c r="O1448" s="137">
        <f t="shared" si="361"/>
        <v>11.15</v>
      </c>
      <c r="P1448" s="141" t="s">
        <v>1650</v>
      </c>
      <c r="Q1448" s="237">
        <v>13.2</v>
      </c>
      <c r="R1448" s="111">
        <v>35.9</v>
      </c>
      <c r="S1448" s="111">
        <v>18.3</v>
      </c>
      <c r="T1448" s="111">
        <v>18</v>
      </c>
      <c r="U1448" s="188">
        <v>2.2799999999999998</v>
      </c>
      <c r="AO1448" s="143">
        <v>69</v>
      </c>
      <c r="AP1448" s="194"/>
      <c r="AQ1448" s="188"/>
      <c r="AR1448" s="188"/>
      <c r="AS1448" s="143"/>
      <c r="AT1448" s="143"/>
      <c r="AU1448" s="143"/>
      <c r="AV1448" s="143"/>
      <c r="AW1448" s="188"/>
      <c r="AX1448" s="278"/>
      <c r="AY1448" s="194"/>
      <c r="AZ1448" s="143"/>
      <c r="BA1448" s="143"/>
      <c r="BB1448" s="143"/>
      <c r="BC1448" s="143"/>
      <c r="BD1448" s="143"/>
      <c r="BE1448" s="194"/>
      <c r="BF1448" s="143"/>
      <c r="BG1448" s="143"/>
      <c r="BH1448" s="143"/>
      <c r="BI1448" s="111"/>
      <c r="BJ1448" s="143"/>
      <c r="BK1448" s="143"/>
      <c r="BL1448" s="143"/>
      <c r="BM1448" s="143"/>
      <c r="BN1448" s="143"/>
      <c r="BO1448" s="143"/>
      <c r="BP1448" s="143"/>
      <c r="BQ1448" s="143"/>
      <c r="BR1448" s="143"/>
      <c r="BS1448" s="143"/>
      <c r="BT1448" s="143"/>
      <c r="BU1448" s="135">
        <f>VLOOKUP(D1448,EXPLORACION!$A$2:$P$529,15,FALSE)</f>
        <v>4962941.7873</v>
      </c>
      <c r="BV1448" s="135">
        <f>VLOOKUP(D1448,EXPLORACION!$A$2:$P$529,16,FALSE)</f>
        <v>2173677.0230999999</v>
      </c>
    </row>
    <row r="1449" spans="1:74" hidden="1">
      <c r="A1449" s="130" t="str">
        <f t="shared" si="356"/>
        <v>LHL35P2E3M13.2</v>
      </c>
      <c r="B1449" s="130" t="str">
        <f t="shared" si="357"/>
        <v>LHL35P2E11</v>
      </c>
      <c r="C1449" s="130" t="str">
        <f t="shared" si="358"/>
        <v>LHL35P2M13.2</v>
      </c>
      <c r="D1449" s="130" t="str">
        <f t="shared" si="359"/>
        <v>LHL35P2</v>
      </c>
      <c r="E1449" s="130" t="str">
        <f t="shared" si="360"/>
        <v>LHL35</v>
      </c>
      <c r="F1449" s="111" t="s">
        <v>844</v>
      </c>
      <c r="G1449" s="111">
        <v>35</v>
      </c>
      <c r="H1449" s="111">
        <v>2</v>
      </c>
      <c r="I1449" s="111" t="s">
        <v>8</v>
      </c>
      <c r="J1449" s="111">
        <v>3</v>
      </c>
      <c r="K1449" s="111">
        <f t="shared" si="362"/>
        <v>10</v>
      </c>
      <c r="M1449" s="137">
        <v>13</v>
      </c>
      <c r="N1449" s="133">
        <v>13.4</v>
      </c>
      <c r="O1449" s="137">
        <f t="shared" si="361"/>
        <v>13.2</v>
      </c>
      <c r="P1449" s="141" t="s">
        <v>474</v>
      </c>
      <c r="Q1449" s="237">
        <v>16.3</v>
      </c>
      <c r="R1449" s="111"/>
      <c r="S1449" s="111"/>
      <c r="T1449" s="111"/>
      <c r="U1449" s="188"/>
      <c r="AP1449" s="194"/>
      <c r="AQ1449" s="188"/>
      <c r="AR1449" s="188"/>
      <c r="AS1449" s="143"/>
      <c r="AT1449" s="143"/>
      <c r="AU1449" s="143"/>
      <c r="AV1449" s="143"/>
      <c r="AW1449" s="188"/>
      <c r="AX1449" s="278"/>
      <c r="AY1449" s="194"/>
      <c r="AZ1449" s="143"/>
      <c r="BA1449" s="143"/>
      <c r="BB1449" s="143"/>
      <c r="BC1449" s="143"/>
      <c r="BD1449" s="143"/>
      <c r="BE1449" s="194"/>
      <c r="BF1449" s="143"/>
      <c r="BG1449" s="143"/>
      <c r="BH1449" s="143"/>
      <c r="BI1449" s="111"/>
      <c r="BJ1449" s="143"/>
      <c r="BK1449" s="143"/>
      <c r="BL1449" s="143"/>
      <c r="BM1449" s="143"/>
      <c r="BN1449" s="143"/>
      <c r="BO1449" s="143"/>
      <c r="BP1449" s="143"/>
      <c r="BQ1449" s="143"/>
      <c r="BR1449" s="143"/>
      <c r="BS1449" s="143"/>
      <c r="BT1449" s="143"/>
      <c r="BU1449" s="135">
        <f>VLOOKUP(D1449,EXPLORACION!$A$2:$P$529,15,FALSE)</f>
        <v>4962941.7873</v>
      </c>
      <c r="BV1449" s="135">
        <f>VLOOKUP(D1449,EXPLORACION!$A$2:$P$529,16,FALSE)</f>
        <v>2173677.0230999999</v>
      </c>
    </row>
    <row r="1450" spans="1:74" hidden="1">
      <c r="A1450" s="130" t="str">
        <f>CONCATENATE(F1450,G1450,I1450,H1450,"E",J1450,"M",O1450)</f>
        <v>LHL35P2E3M14.2</v>
      </c>
      <c r="B1450" s="130" t="str">
        <f t="shared" si="357"/>
        <v>LHL35P2E13</v>
      </c>
      <c r="C1450" s="130" t="str">
        <f t="shared" si="358"/>
        <v>LHL35P2M14.2</v>
      </c>
      <c r="D1450" s="130" t="str">
        <f t="shared" si="359"/>
        <v>LHL35P2</v>
      </c>
      <c r="E1450" s="130" t="str">
        <f t="shared" si="360"/>
        <v>LHL35</v>
      </c>
      <c r="F1450" s="111" t="s">
        <v>844</v>
      </c>
      <c r="G1450" s="111">
        <v>35</v>
      </c>
      <c r="H1450" s="111">
        <v>2</v>
      </c>
      <c r="I1450" s="111" t="s">
        <v>8</v>
      </c>
      <c r="J1450" s="111">
        <v>3</v>
      </c>
      <c r="K1450" s="111">
        <f t="shared" si="362"/>
        <v>11</v>
      </c>
      <c r="M1450" s="137">
        <v>13.4</v>
      </c>
      <c r="N1450" s="133">
        <v>15</v>
      </c>
      <c r="O1450" s="137">
        <f t="shared" si="361"/>
        <v>14.2</v>
      </c>
      <c r="P1450" s="141" t="s">
        <v>474</v>
      </c>
      <c r="Q1450" s="237">
        <v>12.7</v>
      </c>
      <c r="R1450" s="111"/>
      <c r="S1450" s="111"/>
      <c r="T1450" s="111"/>
      <c r="U1450" s="188">
        <v>2.25</v>
      </c>
      <c r="AP1450" s="194"/>
      <c r="AQ1450" s="188"/>
      <c r="AR1450" s="188"/>
      <c r="AS1450" s="143"/>
      <c r="AT1450" s="143"/>
      <c r="AU1450" s="143"/>
      <c r="AV1450" s="143"/>
      <c r="AW1450" s="188">
        <v>383.1</v>
      </c>
      <c r="AX1450" s="278"/>
      <c r="AY1450" s="194"/>
      <c r="AZ1450" s="143"/>
      <c r="BA1450" s="143"/>
      <c r="BB1450" s="143"/>
      <c r="BC1450" s="143"/>
      <c r="BD1450" s="143"/>
      <c r="BE1450" s="194"/>
      <c r="BF1450" s="143"/>
      <c r="BG1450" s="143"/>
      <c r="BH1450" s="143"/>
      <c r="BI1450" s="111"/>
      <c r="BJ1450" s="143"/>
      <c r="BK1450" s="143"/>
      <c r="BL1450" s="143"/>
      <c r="BM1450" s="143"/>
      <c r="BN1450" s="143"/>
      <c r="BO1450" s="143"/>
      <c r="BP1450" s="143"/>
      <c r="BQ1450" s="143"/>
      <c r="BR1450" s="143"/>
      <c r="BS1450" s="143"/>
      <c r="BT1450" s="143"/>
      <c r="BU1450" s="135">
        <f>VLOOKUP(D1450,EXPLORACION!$A$2:$P$529,15,FALSE)</f>
        <v>4962941.7873</v>
      </c>
      <c r="BV1450" s="135">
        <f>VLOOKUP(D1450,EXPLORACION!$A$2:$P$529,16,FALSE)</f>
        <v>2173677.0230999999</v>
      </c>
    </row>
    <row r="1451" spans="1:74" hidden="1">
      <c r="A1451" s="130" t="str">
        <f t="shared" ref="A1451:A1498" si="363">CONCATENATE(F1451,G1451,I1451,H1451,"E",J1451,"M",O1451)</f>
        <v>PYA36P1E1M0.25</v>
      </c>
      <c r="B1451" s="130" t="str">
        <f t="shared" ref="B1451:B1498" si="364">CONCATENATE(F1451,G1451,I1451,H1451,"E",M1450)</f>
        <v>PYA36P1E13.4</v>
      </c>
      <c r="C1451" s="130" t="str">
        <f t="shared" ref="C1451:C1498" si="365">CONCATENATE(F1451,G1451,I1451,H1451,"M",O1451)</f>
        <v>PYA36P1M0.25</v>
      </c>
      <c r="D1451" s="130" t="str">
        <f t="shared" ref="D1451:D1498" si="366">CONCATENATE(F1451,G1451,I1451,H1451)</f>
        <v>PYA36P1</v>
      </c>
      <c r="E1451" s="130" t="str">
        <f t="shared" ref="E1451:E1498" si="367">CONCATENATE(F1451,G1451)</f>
        <v>PYA36</v>
      </c>
      <c r="F1451" s="111" t="s">
        <v>1368</v>
      </c>
      <c r="G1451" s="111">
        <v>36</v>
      </c>
      <c r="H1451" s="111">
        <v>1</v>
      </c>
      <c r="I1451" s="111" t="s">
        <v>8</v>
      </c>
      <c r="J1451" s="111">
        <v>1</v>
      </c>
      <c r="K1451" s="111">
        <v>1</v>
      </c>
      <c r="M1451" s="137">
        <v>0</v>
      </c>
      <c r="N1451" s="133">
        <v>0.5</v>
      </c>
      <c r="O1451" s="137">
        <v>0.25</v>
      </c>
      <c r="Q1451" s="237">
        <v>13.23</v>
      </c>
      <c r="R1451" s="111"/>
      <c r="S1451" s="111"/>
      <c r="T1451" s="111"/>
      <c r="U1451" s="188"/>
      <c r="AP1451" s="194"/>
      <c r="AQ1451" s="188"/>
      <c r="AR1451" s="188"/>
      <c r="AS1451" s="143"/>
      <c r="AT1451" s="143"/>
      <c r="AU1451" s="143"/>
      <c r="AV1451" s="143"/>
      <c r="AW1451" s="188"/>
      <c r="AX1451" s="278"/>
      <c r="AY1451" s="194"/>
      <c r="AZ1451" s="143"/>
      <c r="BA1451" s="143"/>
      <c r="BB1451" s="143"/>
      <c r="BC1451" s="143"/>
      <c r="BD1451" s="143"/>
      <c r="BE1451" s="194"/>
      <c r="BF1451" s="143"/>
      <c r="BG1451" s="143"/>
      <c r="BH1451" s="143"/>
      <c r="BI1451" s="111"/>
      <c r="BJ1451" s="143"/>
      <c r="BK1451" s="143"/>
      <c r="BL1451" s="143"/>
      <c r="BM1451" s="143"/>
      <c r="BN1451" s="143"/>
      <c r="BO1451" s="143"/>
      <c r="BP1451" s="143"/>
      <c r="BQ1451" s="143"/>
      <c r="BR1451" s="143"/>
      <c r="BS1451" s="143"/>
      <c r="BT1451" s="143"/>
      <c r="BU1451" s="135">
        <f>VLOOKUP(D1451,EXPLORACION!$A$2:$P$529,15,FALSE)</f>
        <v>4962974.1977000004</v>
      </c>
      <c r="BV1451" s="135">
        <f>VLOOKUP(D1451,EXPLORACION!$A$2:$P$529,16,FALSE)</f>
        <v>2173533.8878000001</v>
      </c>
    </row>
    <row r="1452" spans="1:74" hidden="1">
      <c r="A1452" s="130" t="str">
        <f t="shared" si="363"/>
        <v>PYA36P1E1M0.75</v>
      </c>
      <c r="B1452" s="130" t="str">
        <f t="shared" si="364"/>
        <v>PYA36P1E0</v>
      </c>
      <c r="C1452" s="130" t="str">
        <f t="shared" si="365"/>
        <v>PYA36P1M0.75</v>
      </c>
      <c r="D1452" s="130" t="str">
        <f t="shared" si="366"/>
        <v>PYA36P1</v>
      </c>
      <c r="E1452" s="130" t="str">
        <f t="shared" si="367"/>
        <v>PYA36</v>
      </c>
      <c r="F1452" s="111" t="s">
        <v>1368</v>
      </c>
      <c r="G1452" s="111">
        <v>36</v>
      </c>
      <c r="H1452" s="111">
        <v>1</v>
      </c>
      <c r="I1452" s="111" t="s">
        <v>8</v>
      </c>
      <c r="J1452" s="111">
        <v>1</v>
      </c>
      <c r="K1452" s="111">
        <f>K1451+1</f>
        <v>2</v>
      </c>
      <c r="M1452" s="137">
        <v>0.5</v>
      </c>
      <c r="N1452" s="133">
        <v>1</v>
      </c>
      <c r="O1452" s="137">
        <v>0.75</v>
      </c>
      <c r="Q1452" s="237">
        <v>13.68</v>
      </c>
      <c r="R1452" s="111"/>
      <c r="S1452" s="111"/>
      <c r="T1452" s="111"/>
      <c r="U1452" s="188"/>
      <c r="AP1452" s="194"/>
      <c r="AQ1452" s="188"/>
      <c r="AR1452" s="188"/>
      <c r="AS1452" s="143"/>
      <c r="AT1452" s="143"/>
      <c r="AU1452" s="143"/>
      <c r="AV1452" s="143"/>
      <c r="AW1452" s="188"/>
      <c r="AX1452" s="278"/>
      <c r="AY1452" s="194"/>
      <c r="AZ1452" s="143"/>
      <c r="BA1452" s="143"/>
      <c r="BB1452" s="143"/>
      <c r="BC1452" s="143"/>
      <c r="BD1452" s="143"/>
      <c r="BE1452" s="194"/>
      <c r="BF1452" s="143"/>
      <c r="BG1452" s="143"/>
      <c r="BH1452" s="143"/>
      <c r="BI1452" s="111"/>
      <c r="BJ1452" s="143"/>
      <c r="BK1452" s="143"/>
      <c r="BL1452" s="143"/>
      <c r="BM1452" s="143"/>
      <c r="BN1452" s="143"/>
      <c r="BO1452" s="143"/>
      <c r="BP1452" s="143"/>
      <c r="BQ1452" s="143"/>
      <c r="BR1452" s="143"/>
      <c r="BS1452" s="143"/>
      <c r="BT1452" s="143"/>
      <c r="BU1452" s="135">
        <f>VLOOKUP(D1452,EXPLORACION!$A$2:$P$529,15,FALSE)</f>
        <v>4962974.1977000004</v>
      </c>
      <c r="BV1452" s="135">
        <f>VLOOKUP(D1452,EXPLORACION!$A$2:$P$529,16,FALSE)</f>
        <v>2173533.8878000001</v>
      </c>
    </row>
    <row r="1453" spans="1:74" hidden="1">
      <c r="A1453" s="130" t="str">
        <f t="shared" si="363"/>
        <v>PYA36P1E1M1.25</v>
      </c>
      <c r="B1453" s="130" t="str">
        <f t="shared" si="364"/>
        <v>PYA36P1E0.5</v>
      </c>
      <c r="C1453" s="130" t="str">
        <f t="shared" si="365"/>
        <v>PYA36P1M1.25</v>
      </c>
      <c r="D1453" s="130" t="str">
        <f t="shared" si="366"/>
        <v>PYA36P1</v>
      </c>
      <c r="E1453" s="130" t="str">
        <f t="shared" si="367"/>
        <v>PYA36</v>
      </c>
      <c r="F1453" s="111" t="s">
        <v>1368</v>
      </c>
      <c r="G1453" s="111">
        <v>36</v>
      </c>
      <c r="H1453" s="111">
        <v>1</v>
      </c>
      <c r="I1453" s="111" t="s">
        <v>8</v>
      </c>
      <c r="J1453" s="111">
        <v>1</v>
      </c>
      <c r="K1453" s="111">
        <f t="shared" ref="K1453:K1498" si="368">K1452+1</f>
        <v>3</v>
      </c>
      <c r="M1453" s="137">
        <v>1</v>
      </c>
      <c r="N1453" s="133">
        <v>1.5</v>
      </c>
      <c r="O1453" s="137">
        <f>+AVERAGE(M1453:N1453)</f>
        <v>1.25</v>
      </c>
      <c r="Q1453" s="237">
        <v>13.77</v>
      </c>
      <c r="R1453" s="111"/>
      <c r="S1453" s="111"/>
      <c r="T1453" s="111"/>
      <c r="U1453" s="188"/>
      <c r="AP1453" s="194"/>
      <c r="AQ1453" s="188"/>
      <c r="AR1453" s="188"/>
      <c r="AS1453" s="143"/>
      <c r="AT1453" s="143"/>
      <c r="AU1453" s="143"/>
      <c r="AV1453" s="143"/>
      <c r="AW1453" s="188"/>
      <c r="AX1453" s="278"/>
      <c r="AY1453" s="194"/>
      <c r="AZ1453" s="143"/>
      <c r="BA1453" s="143"/>
      <c r="BB1453" s="143"/>
      <c r="BC1453" s="143"/>
      <c r="BD1453" s="143"/>
      <c r="BE1453" s="194"/>
      <c r="BF1453" s="143"/>
      <c r="BG1453" s="143"/>
      <c r="BH1453" s="143"/>
      <c r="BI1453" s="111"/>
      <c r="BJ1453" s="143"/>
      <c r="BK1453" s="143"/>
      <c r="BL1453" s="143"/>
      <c r="BM1453" s="143"/>
      <c r="BN1453" s="143"/>
      <c r="BO1453" s="143"/>
      <c r="BP1453" s="143"/>
      <c r="BQ1453" s="143"/>
      <c r="BR1453" s="143"/>
      <c r="BS1453" s="143"/>
      <c r="BT1453" s="143"/>
      <c r="BU1453" s="135">
        <f>VLOOKUP(D1453,EXPLORACION!$A$2:$P$529,15,FALSE)</f>
        <v>4962974.1977000004</v>
      </c>
      <c r="BV1453" s="135">
        <f>VLOOKUP(D1453,EXPLORACION!$A$2:$P$529,16,FALSE)</f>
        <v>2173533.8878000001</v>
      </c>
    </row>
    <row r="1454" spans="1:74" hidden="1">
      <c r="A1454" s="130" t="str">
        <f t="shared" si="363"/>
        <v>PYA36P1E1M1.75</v>
      </c>
      <c r="B1454" s="130" t="str">
        <f t="shared" si="364"/>
        <v>PYA36P1E1</v>
      </c>
      <c r="C1454" s="130" t="str">
        <f t="shared" si="365"/>
        <v>PYA36P1M1.75</v>
      </c>
      <c r="D1454" s="130" t="str">
        <f t="shared" si="366"/>
        <v>PYA36P1</v>
      </c>
      <c r="E1454" s="130" t="str">
        <f t="shared" si="367"/>
        <v>PYA36</v>
      </c>
      <c r="F1454" s="111" t="s">
        <v>1368</v>
      </c>
      <c r="G1454" s="111">
        <v>36</v>
      </c>
      <c r="H1454" s="111">
        <v>1</v>
      </c>
      <c r="I1454" s="111" t="s">
        <v>8</v>
      </c>
      <c r="J1454" s="111">
        <v>1</v>
      </c>
      <c r="K1454" s="111">
        <f t="shared" si="368"/>
        <v>4</v>
      </c>
      <c r="M1454" s="137">
        <v>1.5</v>
      </c>
      <c r="N1454" s="133">
        <v>2</v>
      </c>
      <c r="O1454" s="137">
        <f t="shared" ref="O1454:O1517" si="369">+AVERAGE(M1454:N1454)</f>
        <v>1.75</v>
      </c>
      <c r="Q1454" s="237">
        <v>13.8</v>
      </c>
      <c r="R1454" s="111"/>
      <c r="S1454" s="111"/>
      <c r="T1454" s="111"/>
      <c r="U1454" s="188">
        <v>20.993400000000001</v>
      </c>
      <c r="AP1454" s="194"/>
      <c r="AQ1454" s="188"/>
      <c r="AR1454" s="188"/>
      <c r="AS1454" s="143"/>
      <c r="AT1454" s="143"/>
      <c r="AU1454" s="143"/>
      <c r="AV1454" s="143"/>
      <c r="AW1454" s="188"/>
      <c r="AX1454" s="278"/>
      <c r="AY1454" s="194"/>
      <c r="AZ1454" s="143"/>
      <c r="BA1454" s="143"/>
      <c r="BB1454" s="143"/>
      <c r="BC1454" s="143"/>
      <c r="BD1454" s="143"/>
      <c r="BE1454" s="194"/>
      <c r="BF1454" s="143"/>
      <c r="BG1454" s="143"/>
      <c r="BH1454" s="143"/>
      <c r="BI1454" s="111"/>
      <c r="BJ1454" s="143"/>
      <c r="BK1454" s="143"/>
      <c r="BL1454" s="143"/>
      <c r="BM1454" s="143"/>
      <c r="BN1454" s="143"/>
      <c r="BO1454" s="143"/>
      <c r="BP1454" s="143"/>
      <c r="BQ1454" s="143"/>
      <c r="BR1454" s="143"/>
      <c r="BS1454" s="143"/>
      <c r="BT1454" s="143"/>
      <c r="BU1454" s="135">
        <f>VLOOKUP(D1454,EXPLORACION!$A$2:$P$529,15,FALSE)</f>
        <v>4962974.1977000004</v>
      </c>
      <c r="BV1454" s="135">
        <f>VLOOKUP(D1454,EXPLORACION!$A$2:$P$529,16,FALSE)</f>
        <v>2173533.8878000001</v>
      </c>
    </row>
    <row r="1455" spans="1:74" hidden="1">
      <c r="A1455" s="130" t="str">
        <f t="shared" si="363"/>
        <v>PYA36P1E2M2.25</v>
      </c>
      <c r="B1455" s="130" t="str">
        <f t="shared" si="364"/>
        <v>PYA36P1E1.5</v>
      </c>
      <c r="C1455" s="130" t="str">
        <f t="shared" si="365"/>
        <v>PYA36P1M2.25</v>
      </c>
      <c r="D1455" s="130" t="str">
        <f t="shared" si="366"/>
        <v>PYA36P1</v>
      </c>
      <c r="E1455" s="130" t="str">
        <f t="shared" si="367"/>
        <v>PYA36</v>
      </c>
      <c r="F1455" s="111" t="s">
        <v>1368</v>
      </c>
      <c r="G1455" s="111">
        <v>36</v>
      </c>
      <c r="H1455" s="111">
        <v>1</v>
      </c>
      <c r="I1455" s="111" t="s">
        <v>8</v>
      </c>
      <c r="J1455" s="111">
        <v>2</v>
      </c>
      <c r="K1455" s="111">
        <f t="shared" si="368"/>
        <v>5</v>
      </c>
      <c r="M1455" s="137">
        <v>2</v>
      </c>
      <c r="N1455" s="133">
        <v>2.5</v>
      </c>
      <c r="O1455" s="137">
        <f t="shared" si="369"/>
        <v>2.25</v>
      </c>
      <c r="Q1455" s="237">
        <v>14.16</v>
      </c>
      <c r="R1455" s="111"/>
      <c r="S1455" s="111"/>
      <c r="T1455" s="111"/>
      <c r="U1455" s="188"/>
      <c r="AP1455" s="194"/>
      <c r="AQ1455" s="188"/>
      <c r="AR1455" s="188"/>
      <c r="AS1455" s="143"/>
      <c r="AT1455" s="143"/>
      <c r="AU1455" s="143"/>
      <c r="AV1455" s="143"/>
      <c r="AW1455" s="188"/>
      <c r="AX1455" s="278"/>
      <c r="AY1455" s="194"/>
      <c r="AZ1455" s="143"/>
      <c r="BA1455" s="143"/>
      <c r="BB1455" s="143"/>
      <c r="BC1455" s="143"/>
      <c r="BD1455" s="143"/>
      <c r="BE1455" s="194"/>
      <c r="BF1455" s="143"/>
      <c r="BG1455" s="143"/>
      <c r="BH1455" s="143"/>
      <c r="BI1455" s="111"/>
      <c r="BJ1455" s="143"/>
      <c r="BK1455" s="143"/>
      <c r="BL1455" s="143"/>
      <c r="BM1455" s="143"/>
      <c r="BN1455" s="143"/>
      <c r="BO1455" s="143"/>
      <c r="BP1455" s="143"/>
      <c r="BQ1455" s="143"/>
      <c r="BR1455" s="143"/>
      <c r="BS1455" s="143"/>
      <c r="BT1455" s="143"/>
      <c r="BU1455" s="135">
        <f>VLOOKUP(D1455,EXPLORACION!$A$2:$P$529,15,FALSE)</f>
        <v>4962974.1977000004</v>
      </c>
      <c r="BV1455" s="135">
        <f>VLOOKUP(D1455,EXPLORACION!$A$2:$P$529,16,FALSE)</f>
        <v>2173533.8878000001</v>
      </c>
    </row>
    <row r="1456" spans="1:74" hidden="1">
      <c r="A1456" s="130" t="str">
        <f t="shared" si="363"/>
        <v>PYA36P1E2M2.75</v>
      </c>
      <c r="B1456" s="130" t="str">
        <f t="shared" si="364"/>
        <v>PYA36P1E2</v>
      </c>
      <c r="C1456" s="130" t="str">
        <f t="shared" si="365"/>
        <v>PYA36P1M2.75</v>
      </c>
      <c r="D1456" s="130" t="str">
        <f t="shared" si="366"/>
        <v>PYA36P1</v>
      </c>
      <c r="E1456" s="130" t="str">
        <f t="shared" si="367"/>
        <v>PYA36</v>
      </c>
      <c r="F1456" s="111" t="s">
        <v>1368</v>
      </c>
      <c r="G1456" s="111">
        <v>36</v>
      </c>
      <c r="H1456" s="111">
        <v>1</v>
      </c>
      <c r="I1456" s="111" t="s">
        <v>8</v>
      </c>
      <c r="J1456" s="111">
        <v>2</v>
      </c>
      <c r="K1456" s="111">
        <f t="shared" si="368"/>
        <v>6</v>
      </c>
      <c r="M1456" s="137">
        <v>2.5</v>
      </c>
      <c r="N1456" s="133">
        <v>3</v>
      </c>
      <c r="O1456" s="137">
        <f t="shared" si="369"/>
        <v>2.75</v>
      </c>
      <c r="Q1456" s="237">
        <v>14.51</v>
      </c>
      <c r="R1456" s="111"/>
      <c r="S1456" s="111"/>
      <c r="T1456" s="111"/>
      <c r="U1456" s="188"/>
      <c r="AP1456" s="194"/>
      <c r="AQ1456" s="188"/>
      <c r="AR1456" s="188"/>
      <c r="AS1456" s="143"/>
      <c r="AT1456" s="143"/>
      <c r="AU1456" s="143"/>
      <c r="AV1456" s="143"/>
      <c r="AW1456" s="188"/>
      <c r="AX1456" s="278"/>
      <c r="AY1456" s="194"/>
      <c r="AZ1456" s="143"/>
      <c r="BA1456" s="143"/>
      <c r="BB1456" s="143"/>
      <c r="BC1456" s="143"/>
      <c r="BD1456" s="143"/>
      <c r="BE1456" s="194"/>
      <c r="BF1456" s="143"/>
      <c r="BG1456" s="143"/>
      <c r="BH1456" s="143"/>
      <c r="BI1456" s="111"/>
      <c r="BJ1456" s="143"/>
      <c r="BK1456" s="143"/>
      <c r="BL1456" s="143"/>
      <c r="BM1456" s="143"/>
      <c r="BN1456" s="143"/>
      <c r="BO1456" s="143"/>
      <c r="BP1456" s="143"/>
      <c r="BQ1456" s="143"/>
      <c r="BR1456" s="143"/>
      <c r="BS1456" s="143"/>
      <c r="BT1456" s="143"/>
      <c r="BU1456" s="135">
        <f>VLOOKUP(D1456,EXPLORACION!$A$2:$P$529,15,FALSE)</f>
        <v>4962974.1977000004</v>
      </c>
      <c r="BV1456" s="135">
        <f>VLOOKUP(D1456,EXPLORACION!$A$2:$P$529,16,FALSE)</f>
        <v>2173533.8878000001</v>
      </c>
    </row>
    <row r="1457" spans="1:74" hidden="1">
      <c r="A1457" s="130" t="str">
        <f t="shared" si="363"/>
        <v>PYA36P1E2M3.25</v>
      </c>
      <c r="B1457" s="130" t="str">
        <f t="shared" si="364"/>
        <v>PYA36P1E2.5</v>
      </c>
      <c r="C1457" s="130" t="str">
        <f t="shared" si="365"/>
        <v>PYA36P1M3.25</v>
      </c>
      <c r="D1457" s="130" t="str">
        <f t="shared" si="366"/>
        <v>PYA36P1</v>
      </c>
      <c r="E1457" s="130" t="str">
        <f t="shared" si="367"/>
        <v>PYA36</v>
      </c>
      <c r="F1457" s="111" t="s">
        <v>1368</v>
      </c>
      <c r="G1457" s="111">
        <v>36</v>
      </c>
      <c r="H1457" s="111">
        <v>1</v>
      </c>
      <c r="I1457" s="111" t="s">
        <v>8</v>
      </c>
      <c r="J1457" s="111">
        <v>2</v>
      </c>
      <c r="K1457" s="111">
        <f t="shared" si="368"/>
        <v>7</v>
      </c>
      <c r="M1457" s="137">
        <v>3</v>
      </c>
      <c r="N1457" s="133">
        <v>3.5</v>
      </c>
      <c r="O1457" s="137">
        <f t="shared" si="369"/>
        <v>3.25</v>
      </c>
      <c r="Q1457" s="237">
        <v>14.6</v>
      </c>
      <c r="R1457" s="111">
        <v>25.19</v>
      </c>
      <c r="S1457" s="111">
        <v>14.89</v>
      </c>
      <c r="T1457" s="111">
        <v>10.3</v>
      </c>
      <c r="U1457" s="188"/>
      <c r="AO1457" s="143">
        <v>87.23</v>
      </c>
      <c r="AP1457" s="194"/>
      <c r="AQ1457" s="188"/>
      <c r="AR1457" s="188"/>
      <c r="AS1457" s="143"/>
      <c r="AT1457" s="143"/>
      <c r="AU1457" s="143"/>
      <c r="AV1457" s="143"/>
      <c r="AW1457" s="188">
        <v>3.31</v>
      </c>
      <c r="AX1457" s="278">
        <v>138.16</v>
      </c>
      <c r="AY1457" s="194"/>
      <c r="AZ1457" s="143"/>
      <c r="BA1457" s="143"/>
      <c r="BB1457" s="143"/>
      <c r="BC1457" s="143"/>
      <c r="BD1457" s="143"/>
      <c r="BE1457" s="194"/>
      <c r="BF1457" s="143"/>
      <c r="BG1457" s="143"/>
      <c r="BH1457" s="143"/>
      <c r="BI1457" s="111"/>
      <c r="BJ1457" s="143"/>
      <c r="BK1457" s="143"/>
      <c r="BL1457" s="143"/>
      <c r="BM1457" s="143"/>
      <c r="BN1457" s="143"/>
      <c r="BO1457" s="143"/>
      <c r="BP1457" s="143"/>
      <c r="BQ1457" s="143"/>
      <c r="BR1457" s="143"/>
      <c r="BS1457" s="143"/>
      <c r="BT1457" s="143"/>
      <c r="BU1457" s="135">
        <f>VLOOKUP(D1457,EXPLORACION!$A$2:$P$529,15,FALSE)</f>
        <v>4962974.1977000004</v>
      </c>
      <c r="BV1457" s="135">
        <f>VLOOKUP(D1457,EXPLORACION!$A$2:$P$529,16,FALSE)</f>
        <v>2173533.8878000001</v>
      </c>
    </row>
    <row r="1458" spans="1:74" hidden="1">
      <c r="A1458" s="130" t="str">
        <f t="shared" si="363"/>
        <v>PYA36P1E2M3.75</v>
      </c>
      <c r="B1458" s="130" t="str">
        <f t="shared" si="364"/>
        <v>PYA36P1E3</v>
      </c>
      <c r="C1458" s="130" t="str">
        <f t="shared" si="365"/>
        <v>PYA36P1M3.75</v>
      </c>
      <c r="D1458" s="130" t="str">
        <f t="shared" si="366"/>
        <v>PYA36P1</v>
      </c>
      <c r="E1458" s="130" t="str">
        <f t="shared" si="367"/>
        <v>PYA36</v>
      </c>
      <c r="F1458" s="111" t="s">
        <v>1368</v>
      </c>
      <c r="G1458" s="111">
        <v>36</v>
      </c>
      <c r="H1458" s="111">
        <v>1</v>
      </c>
      <c r="I1458" s="111" t="s">
        <v>8</v>
      </c>
      <c r="J1458" s="111">
        <v>2</v>
      </c>
      <c r="K1458" s="111">
        <f t="shared" si="368"/>
        <v>8</v>
      </c>
      <c r="M1458" s="137">
        <v>3.5</v>
      </c>
      <c r="N1458" s="133">
        <v>4</v>
      </c>
      <c r="O1458" s="137">
        <f t="shared" si="369"/>
        <v>3.75</v>
      </c>
      <c r="Q1458" s="237">
        <v>14.77</v>
      </c>
      <c r="R1458" s="111"/>
      <c r="S1458" s="111"/>
      <c r="T1458" s="111"/>
      <c r="U1458" s="188"/>
      <c r="AP1458" s="194"/>
      <c r="AQ1458" s="188"/>
      <c r="AR1458" s="188"/>
      <c r="AS1458" s="143"/>
      <c r="AT1458" s="143"/>
      <c r="AU1458" s="143"/>
      <c r="AV1458" s="143"/>
      <c r="AW1458" s="188"/>
      <c r="AX1458" s="278"/>
      <c r="AY1458" s="194"/>
      <c r="AZ1458" s="143"/>
      <c r="BA1458" s="143"/>
      <c r="BB1458" s="143"/>
      <c r="BC1458" s="143"/>
      <c r="BD1458" s="143"/>
      <c r="BE1458" s="194"/>
      <c r="BF1458" s="143"/>
      <c r="BG1458" s="143"/>
      <c r="BH1458" s="143"/>
      <c r="BI1458" s="111"/>
      <c r="BJ1458" s="143"/>
      <c r="BK1458" s="143"/>
      <c r="BL1458" s="143"/>
      <c r="BM1458" s="143"/>
      <c r="BN1458" s="143"/>
      <c r="BO1458" s="143"/>
      <c r="BP1458" s="143"/>
      <c r="BQ1458" s="143"/>
      <c r="BR1458" s="143"/>
      <c r="BS1458" s="143"/>
      <c r="BT1458" s="143"/>
      <c r="BU1458" s="135">
        <f>VLOOKUP(D1458,EXPLORACION!$A$2:$P$529,15,FALSE)</f>
        <v>4962974.1977000004</v>
      </c>
      <c r="BV1458" s="135">
        <f>VLOOKUP(D1458,EXPLORACION!$A$2:$P$529,16,FALSE)</f>
        <v>2173533.8878000001</v>
      </c>
    </row>
    <row r="1459" spans="1:74" hidden="1">
      <c r="A1459" s="130" t="str">
        <f t="shared" si="363"/>
        <v>PYA36P1E2M4.25</v>
      </c>
      <c r="B1459" s="130" t="str">
        <f t="shared" si="364"/>
        <v>PYA36P1E3.5</v>
      </c>
      <c r="C1459" s="130" t="str">
        <f t="shared" si="365"/>
        <v>PYA36P1M4.25</v>
      </c>
      <c r="D1459" s="130" t="str">
        <f t="shared" si="366"/>
        <v>PYA36P1</v>
      </c>
      <c r="E1459" s="130" t="str">
        <f t="shared" si="367"/>
        <v>PYA36</v>
      </c>
      <c r="F1459" s="111" t="s">
        <v>1368</v>
      </c>
      <c r="G1459" s="111">
        <v>36</v>
      </c>
      <c r="H1459" s="111">
        <v>1</v>
      </c>
      <c r="I1459" s="111" t="s">
        <v>8</v>
      </c>
      <c r="J1459" s="111">
        <v>2</v>
      </c>
      <c r="K1459" s="111">
        <f t="shared" si="368"/>
        <v>9</v>
      </c>
      <c r="M1459" s="137">
        <v>4</v>
      </c>
      <c r="N1459" s="133">
        <v>4.5</v>
      </c>
      <c r="O1459" s="137">
        <f t="shared" si="369"/>
        <v>4.25</v>
      </c>
      <c r="Q1459" s="237">
        <v>15.12</v>
      </c>
      <c r="R1459" s="111"/>
      <c r="S1459" s="111"/>
      <c r="T1459" s="111"/>
      <c r="U1459" s="188"/>
      <c r="AP1459" s="194"/>
      <c r="AQ1459" s="188"/>
      <c r="AR1459" s="188"/>
      <c r="AS1459" s="143"/>
      <c r="AT1459" s="143"/>
      <c r="AU1459" s="143"/>
      <c r="AV1459" s="143"/>
      <c r="AW1459" s="188"/>
      <c r="AX1459" s="278"/>
      <c r="AY1459" s="194"/>
      <c r="AZ1459" s="143"/>
      <c r="BA1459" s="143"/>
      <c r="BB1459" s="143"/>
      <c r="BC1459" s="143"/>
      <c r="BD1459" s="143"/>
      <c r="BE1459" s="194"/>
      <c r="BF1459" s="143"/>
      <c r="BG1459" s="143"/>
      <c r="BH1459" s="143"/>
      <c r="BI1459" s="111"/>
      <c r="BJ1459" s="143"/>
      <c r="BK1459" s="143"/>
      <c r="BL1459" s="143"/>
      <c r="BM1459" s="143"/>
      <c r="BN1459" s="143"/>
      <c r="BO1459" s="143"/>
      <c r="BP1459" s="143"/>
      <c r="BQ1459" s="143"/>
      <c r="BR1459" s="143"/>
      <c r="BS1459" s="143"/>
      <c r="BT1459" s="143"/>
      <c r="BU1459" s="135">
        <f>VLOOKUP(D1459,EXPLORACION!$A$2:$P$529,15,FALSE)</f>
        <v>4962974.1977000004</v>
      </c>
      <c r="BV1459" s="135">
        <f>VLOOKUP(D1459,EXPLORACION!$A$2:$P$529,16,FALSE)</f>
        <v>2173533.8878000001</v>
      </c>
    </row>
    <row r="1460" spans="1:74" hidden="1">
      <c r="A1460" s="130" t="str">
        <f t="shared" si="363"/>
        <v>PYA36P1E2M4.75</v>
      </c>
      <c r="B1460" s="130" t="str">
        <f t="shared" si="364"/>
        <v>PYA36P1E4</v>
      </c>
      <c r="C1460" s="130" t="str">
        <f t="shared" si="365"/>
        <v>PYA36P1M4.75</v>
      </c>
      <c r="D1460" s="130" t="str">
        <f t="shared" si="366"/>
        <v>PYA36P1</v>
      </c>
      <c r="E1460" s="130" t="str">
        <f t="shared" si="367"/>
        <v>PYA36</v>
      </c>
      <c r="F1460" s="111" t="s">
        <v>1368</v>
      </c>
      <c r="G1460" s="111">
        <v>36</v>
      </c>
      <c r="H1460" s="111">
        <v>1</v>
      </c>
      <c r="I1460" s="111" t="s">
        <v>8</v>
      </c>
      <c r="J1460" s="111">
        <v>2</v>
      </c>
      <c r="K1460" s="111">
        <f t="shared" si="368"/>
        <v>10</v>
      </c>
      <c r="M1460" s="137">
        <v>4.5</v>
      </c>
      <c r="N1460" s="133">
        <v>5</v>
      </c>
      <c r="O1460" s="137">
        <f t="shared" si="369"/>
        <v>4.75</v>
      </c>
      <c r="Q1460" s="237">
        <v>15.36</v>
      </c>
      <c r="R1460" s="111"/>
      <c r="S1460" s="111"/>
      <c r="T1460" s="111"/>
      <c r="U1460" s="188">
        <v>19.031400000000001</v>
      </c>
      <c r="AP1460" s="194"/>
      <c r="AQ1460" s="188"/>
      <c r="AR1460" s="188"/>
      <c r="AS1460" s="143"/>
      <c r="AT1460" s="143"/>
      <c r="AU1460" s="143"/>
      <c r="AV1460" s="143"/>
      <c r="AW1460" s="188"/>
      <c r="AX1460" s="278"/>
      <c r="AY1460" s="194"/>
      <c r="AZ1460" s="143"/>
      <c r="BA1460" s="143"/>
      <c r="BB1460" s="143"/>
      <c r="BC1460" s="143"/>
      <c r="BD1460" s="143"/>
      <c r="BE1460" s="194"/>
      <c r="BF1460" s="143"/>
      <c r="BG1460" s="143"/>
      <c r="BH1460" s="143"/>
      <c r="BI1460" s="111"/>
      <c r="BJ1460" s="143"/>
      <c r="BK1460" s="143"/>
      <c r="BL1460" s="143"/>
      <c r="BM1460" s="143"/>
      <c r="BN1460" s="143"/>
      <c r="BO1460" s="143"/>
      <c r="BP1460" s="143"/>
      <c r="BQ1460" s="143"/>
      <c r="BR1460" s="143"/>
      <c r="BS1460" s="143"/>
      <c r="BT1460" s="143"/>
      <c r="BU1460" s="135">
        <f>VLOOKUP(D1460,EXPLORACION!$A$2:$P$529,15,FALSE)</f>
        <v>4962974.1977000004</v>
      </c>
      <c r="BV1460" s="135">
        <f>VLOOKUP(D1460,EXPLORACION!$A$2:$P$529,16,FALSE)</f>
        <v>2173533.8878000001</v>
      </c>
    </row>
    <row r="1461" spans="1:74" hidden="1">
      <c r="A1461" s="130" t="str">
        <f t="shared" si="363"/>
        <v>PYA36P1E3M5.25</v>
      </c>
      <c r="B1461" s="130" t="str">
        <f t="shared" si="364"/>
        <v>PYA36P1E4.5</v>
      </c>
      <c r="C1461" s="130" t="str">
        <f t="shared" si="365"/>
        <v>PYA36P1M5.25</v>
      </c>
      <c r="D1461" s="130" t="str">
        <f t="shared" si="366"/>
        <v>PYA36P1</v>
      </c>
      <c r="E1461" s="130" t="str">
        <f t="shared" si="367"/>
        <v>PYA36</v>
      </c>
      <c r="F1461" s="111" t="s">
        <v>1368</v>
      </c>
      <c r="G1461" s="111">
        <v>36</v>
      </c>
      <c r="H1461" s="111">
        <v>1</v>
      </c>
      <c r="I1461" s="111" t="s">
        <v>8</v>
      </c>
      <c r="J1461" s="111">
        <v>3</v>
      </c>
      <c r="K1461" s="111">
        <f t="shared" si="368"/>
        <v>11</v>
      </c>
      <c r="M1461" s="137">
        <v>5</v>
      </c>
      <c r="N1461" s="133">
        <v>5.5</v>
      </c>
      <c r="O1461" s="137">
        <f t="shared" si="369"/>
        <v>5.25</v>
      </c>
      <c r="Q1461" s="237">
        <v>15.74</v>
      </c>
      <c r="R1461" s="111"/>
      <c r="S1461" s="111"/>
      <c r="T1461" s="111"/>
      <c r="U1461" s="188"/>
      <c r="AP1461" s="194"/>
      <c r="AQ1461" s="188"/>
      <c r="AR1461" s="188"/>
      <c r="AS1461" s="143"/>
      <c r="AT1461" s="143"/>
      <c r="AU1461" s="143"/>
      <c r="AV1461" s="143"/>
      <c r="AW1461" s="188"/>
      <c r="AX1461" s="278"/>
      <c r="AY1461" s="194"/>
      <c r="AZ1461" s="143"/>
      <c r="BA1461" s="143"/>
      <c r="BB1461" s="143"/>
      <c r="BC1461" s="143"/>
      <c r="BD1461" s="143"/>
      <c r="BE1461" s="194"/>
      <c r="BF1461" s="143"/>
      <c r="BG1461" s="143"/>
      <c r="BH1461" s="143"/>
      <c r="BI1461" s="111"/>
      <c r="BJ1461" s="143"/>
      <c r="BK1461" s="143"/>
      <c r="BL1461" s="143"/>
      <c r="BM1461" s="143"/>
      <c r="BN1461" s="143"/>
      <c r="BO1461" s="143"/>
      <c r="BP1461" s="143"/>
      <c r="BQ1461" s="143"/>
      <c r="BR1461" s="143"/>
      <c r="BS1461" s="143"/>
      <c r="BT1461" s="143"/>
      <c r="BU1461" s="135">
        <f>VLOOKUP(D1461,EXPLORACION!$A$2:$P$529,15,FALSE)</f>
        <v>4962974.1977000004</v>
      </c>
      <c r="BV1461" s="135">
        <f>VLOOKUP(D1461,EXPLORACION!$A$2:$P$529,16,FALSE)</f>
        <v>2173533.8878000001</v>
      </c>
    </row>
    <row r="1462" spans="1:74" hidden="1">
      <c r="A1462" s="130" t="str">
        <f t="shared" si="363"/>
        <v>PYA36P1E3M5.75</v>
      </c>
      <c r="B1462" s="130" t="str">
        <f t="shared" si="364"/>
        <v>PYA36P1E5</v>
      </c>
      <c r="C1462" s="130" t="str">
        <f t="shared" si="365"/>
        <v>PYA36P1M5.75</v>
      </c>
      <c r="D1462" s="130" t="str">
        <f t="shared" si="366"/>
        <v>PYA36P1</v>
      </c>
      <c r="E1462" s="130" t="str">
        <f t="shared" si="367"/>
        <v>PYA36</v>
      </c>
      <c r="F1462" s="111" t="s">
        <v>1368</v>
      </c>
      <c r="G1462" s="111">
        <v>36</v>
      </c>
      <c r="H1462" s="111">
        <v>1</v>
      </c>
      <c r="I1462" s="111" t="s">
        <v>8</v>
      </c>
      <c r="J1462" s="111">
        <v>3</v>
      </c>
      <c r="K1462" s="111">
        <f t="shared" si="368"/>
        <v>12</v>
      </c>
      <c r="M1462" s="137">
        <v>5.5</v>
      </c>
      <c r="N1462" s="133">
        <v>6</v>
      </c>
      <c r="O1462" s="137">
        <f t="shared" si="369"/>
        <v>5.75</v>
      </c>
      <c r="Q1462" s="237">
        <v>15.84</v>
      </c>
      <c r="R1462" s="111"/>
      <c r="S1462" s="111"/>
      <c r="T1462" s="111"/>
      <c r="U1462" s="188"/>
      <c r="AP1462" s="194"/>
      <c r="AQ1462" s="188"/>
      <c r="AR1462" s="188"/>
      <c r="AS1462" s="143"/>
      <c r="AT1462" s="143"/>
      <c r="AU1462" s="143"/>
      <c r="AV1462" s="143"/>
      <c r="AW1462" s="188"/>
      <c r="AX1462" s="278"/>
      <c r="AY1462" s="194"/>
      <c r="AZ1462" s="143"/>
      <c r="BA1462" s="143"/>
      <c r="BB1462" s="143"/>
      <c r="BC1462" s="143"/>
      <c r="BD1462" s="143"/>
      <c r="BE1462" s="194"/>
      <c r="BF1462" s="143"/>
      <c r="BG1462" s="143"/>
      <c r="BH1462" s="143"/>
      <c r="BI1462" s="111"/>
      <c r="BJ1462" s="143"/>
      <c r="BK1462" s="143"/>
      <c r="BL1462" s="143"/>
      <c r="BM1462" s="143"/>
      <c r="BN1462" s="143"/>
      <c r="BO1462" s="143"/>
      <c r="BP1462" s="143"/>
      <c r="BQ1462" s="143"/>
      <c r="BR1462" s="143"/>
      <c r="BS1462" s="143"/>
      <c r="BT1462" s="143"/>
      <c r="BU1462" s="135">
        <f>VLOOKUP(D1462,EXPLORACION!$A$2:$P$529,15,FALSE)</f>
        <v>4962974.1977000004</v>
      </c>
      <c r="BV1462" s="135">
        <f>VLOOKUP(D1462,EXPLORACION!$A$2:$P$529,16,FALSE)</f>
        <v>2173533.8878000001</v>
      </c>
    </row>
    <row r="1463" spans="1:74" hidden="1">
      <c r="A1463" s="130" t="str">
        <f t="shared" si="363"/>
        <v>PYA36P1E3M6.25</v>
      </c>
      <c r="B1463" s="130" t="str">
        <f t="shared" si="364"/>
        <v>PYA36P1E5.5</v>
      </c>
      <c r="C1463" s="130" t="str">
        <f t="shared" si="365"/>
        <v>PYA36P1M6.25</v>
      </c>
      <c r="D1463" s="130" t="str">
        <f t="shared" si="366"/>
        <v>PYA36P1</v>
      </c>
      <c r="E1463" s="130" t="str">
        <f t="shared" si="367"/>
        <v>PYA36</v>
      </c>
      <c r="F1463" s="111" t="s">
        <v>1368</v>
      </c>
      <c r="G1463" s="111">
        <v>36</v>
      </c>
      <c r="H1463" s="111">
        <v>1</v>
      </c>
      <c r="I1463" s="111" t="s">
        <v>8</v>
      </c>
      <c r="J1463" s="111">
        <v>3</v>
      </c>
      <c r="K1463" s="111">
        <f t="shared" si="368"/>
        <v>13</v>
      </c>
      <c r="M1463" s="137">
        <v>6</v>
      </c>
      <c r="N1463" s="133">
        <v>6.5</v>
      </c>
      <c r="O1463" s="137">
        <f t="shared" si="369"/>
        <v>6.25</v>
      </c>
      <c r="Q1463" s="237">
        <v>15.84</v>
      </c>
      <c r="R1463" s="111"/>
      <c r="S1463" s="111"/>
      <c r="T1463" s="111"/>
      <c r="U1463" s="188"/>
      <c r="AP1463" s="194"/>
      <c r="AQ1463" s="188"/>
      <c r="AR1463" s="188"/>
      <c r="AS1463" s="143"/>
      <c r="AT1463" s="143"/>
      <c r="AU1463" s="143"/>
      <c r="AV1463" s="143"/>
      <c r="AW1463" s="188"/>
      <c r="AX1463" s="278"/>
      <c r="AY1463" s="194"/>
      <c r="AZ1463" s="143"/>
      <c r="BA1463" s="143"/>
      <c r="BB1463" s="143"/>
      <c r="BC1463" s="143"/>
      <c r="BD1463" s="143"/>
      <c r="BE1463" s="194"/>
      <c r="BF1463" s="143"/>
      <c r="BG1463" s="143"/>
      <c r="BH1463" s="143"/>
      <c r="BI1463" s="111"/>
      <c r="BJ1463" s="143"/>
      <c r="BK1463" s="143"/>
      <c r="BL1463" s="143"/>
      <c r="BM1463" s="143"/>
      <c r="BN1463" s="143"/>
      <c r="BO1463" s="143"/>
      <c r="BP1463" s="143"/>
      <c r="BQ1463" s="143"/>
      <c r="BR1463" s="143"/>
      <c r="BS1463" s="143"/>
      <c r="BT1463" s="143"/>
      <c r="BU1463" s="135">
        <f>VLOOKUP(D1463,EXPLORACION!$A$2:$P$529,15,FALSE)</f>
        <v>4962974.1977000004</v>
      </c>
      <c r="BV1463" s="135">
        <f>VLOOKUP(D1463,EXPLORACION!$A$2:$P$529,16,FALSE)</f>
        <v>2173533.8878000001</v>
      </c>
    </row>
    <row r="1464" spans="1:74" hidden="1">
      <c r="A1464" s="130" t="str">
        <f t="shared" si="363"/>
        <v>PYA36P1E3M6.75</v>
      </c>
      <c r="B1464" s="130" t="str">
        <f t="shared" si="364"/>
        <v>PYA36P1E6</v>
      </c>
      <c r="C1464" s="130" t="str">
        <f t="shared" si="365"/>
        <v>PYA36P1M6.75</v>
      </c>
      <c r="D1464" s="130" t="str">
        <f t="shared" si="366"/>
        <v>PYA36P1</v>
      </c>
      <c r="E1464" s="130" t="str">
        <f t="shared" si="367"/>
        <v>PYA36</v>
      </c>
      <c r="F1464" s="111" t="s">
        <v>1368</v>
      </c>
      <c r="G1464" s="111">
        <v>36</v>
      </c>
      <c r="H1464" s="111">
        <v>1</v>
      </c>
      <c r="I1464" s="111" t="s">
        <v>8</v>
      </c>
      <c r="J1464" s="111">
        <v>3</v>
      </c>
      <c r="K1464" s="111">
        <f t="shared" si="368"/>
        <v>14</v>
      </c>
      <c r="M1464" s="137">
        <v>6.5</v>
      </c>
      <c r="N1464" s="133">
        <v>7</v>
      </c>
      <c r="O1464" s="137">
        <f t="shared" si="369"/>
        <v>6.75</v>
      </c>
      <c r="Q1464" s="237">
        <v>15.89</v>
      </c>
      <c r="R1464" s="111"/>
      <c r="S1464" s="111"/>
      <c r="T1464" s="111"/>
      <c r="U1464" s="188"/>
      <c r="AP1464" s="194"/>
      <c r="AQ1464" s="188"/>
      <c r="AR1464" s="188"/>
      <c r="AS1464" s="143"/>
      <c r="AT1464" s="143"/>
      <c r="AU1464" s="143"/>
      <c r="AV1464" s="143"/>
      <c r="AW1464" s="188"/>
      <c r="AX1464" s="278"/>
      <c r="AY1464" s="194"/>
      <c r="AZ1464" s="143"/>
      <c r="BA1464" s="143"/>
      <c r="BB1464" s="143"/>
      <c r="BC1464" s="143"/>
      <c r="BD1464" s="143"/>
      <c r="BE1464" s="194"/>
      <c r="BF1464" s="143"/>
      <c r="BG1464" s="143"/>
      <c r="BH1464" s="143"/>
      <c r="BI1464" s="111"/>
      <c r="BJ1464" s="143"/>
      <c r="BK1464" s="143"/>
      <c r="BL1464" s="143"/>
      <c r="BM1464" s="143"/>
      <c r="BN1464" s="143"/>
      <c r="BO1464" s="143"/>
      <c r="BP1464" s="143"/>
      <c r="BQ1464" s="143"/>
      <c r="BR1464" s="143"/>
      <c r="BS1464" s="143"/>
      <c r="BT1464" s="143"/>
      <c r="BU1464" s="135">
        <f>VLOOKUP(D1464,EXPLORACION!$A$2:$P$529,15,FALSE)</f>
        <v>4962974.1977000004</v>
      </c>
      <c r="BV1464" s="135">
        <f>VLOOKUP(D1464,EXPLORACION!$A$2:$P$529,16,FALSE)</f>
        <v>2173533.8878000001</v>
      </c>
    </row>
    <row r="1465" spans="1:74" hidden="1">
      <c r="A1465" s="130" t="str">
        <f t="shared" si="363"/>
        <v>PYA36P1E3M7.25</v>
      </c>
      <c r="B1465" s="130" t="str">
        <f t="shared" si="364"/>
        <v>PYA36P1E6.5</v>
      </c>
      <c r="C1465" s="130" t="str">
        <f t="shared" si="365"/>
        <v>PYA36P1M7.25</v>
      </c>
      <c r="D1465" s="130" t="str">
        <f t="shared" si="366"/>
        <v>PYA36P1</v>
      </c>
      <c r="E1465" s="130" t="str">
        <f t="shared" si="367"/>
        <v>PYA36</v>
      </c>
      <c r="F1465" s="111" t="s">
        <v>1368</v>
      </c>
      <c r="G1465" s="111">
        <v>36</v>
      </c>
      <c r="H1465" s="111">
        <v>1</v>
      </c>
      <c r="I1465" s="111" t="s">
        <v>8</v>
      </c>
      <c r="J1465" s="111">
        <v>3</v>
      </c>
      <c r="K1465" s="111">
        <f t="shared" si="368"/>
        <v>15</v>
      </c>
      <c r="M1465" s="137">
        <v>7</v>
      </c>
      <c r="N1465" s="133">
        <v>7.5</v>
      </c>
      <c r="O1465" s="137">
        <f t="shared" si="369"/>
        <v>7.25</v>
      </c>
      <c r="Q1465" s="237">
        <v>15.89</v>
      </c>
      <c r="R1465" s="111"/>
      <c r="S1465" s="111"/>
      <c r="T1465" s="111"/>
      <c r="U1465" s="188"/>
      <c r="AP1465" s="194"/>
      <c r="AQ1465" s="188"/>
      <c r="AR1465" s="188"/>
      <c r="AS1465" s="143"/>
      <c r="AT1465" s="143"/>
      <c r="AU1465" s="143"/>
      <c r="AV1465" s="143"/>
      <c r="AW1465" s="188"/>
      <c r="AX1465" s="278"/>
      <c r="AY1465" s="194"/>
      <c r="AZ1465" s="143"/>
      <c r="BA1465" s="143"/>
      <c r="BB1465" s="143"/>
      <c r="BC1465" s="143"/>
      <c r="BD1465" s="143"/>
      <c r="BE1465" s="194"/>
      <c r="BF1465" s="143"/>
      <c r="BG1465" s="143"/>
      <c r="BH1465" s="143"/>
      <c r="BI1465" s="111"/>
      <c r="BJ1465" s="143"/>
      <c r="BK1465" s="143"/>
      <c r="BL1465" s="143"/>
      <c r="BM1465" s="143"/>
      <c r="BN1465" s="143"/>
      <c r="BO1465" s="143"/>
      <c r="BP1465" s="143"/>
      <c r="BQ1465" s="143"/>
      <c r="BR1465" s="143"/>
      <c r="BS1465" s="143"/>
      <c r="BT1465" s="143"/>
      <c r="BU1465" s="135">
        <f>VLOOKUP(D1465,EXPLORACION!$A$2:$P$529,15,FALSE)</f>
        <v>4962974.1977000004</v>
      </c>
      <c r="BV1465" s="135">
        <f>VLOOKUP(D1465,EXPLORACION!$A$2:$P$529,16,FALSE)</f>
        <v>2173533.8878000001</v>
      </c>
    </row>
    <row r="1466" spans="1:74" hidden="1">
      <c r="A1466" s="130" t="str">
        <f t="shared" si="363"/>
        <v>PYA36P1E3M7.75</v>
      </c>
      <c r="B1466" s="130" t="str">
        <f t="shared" si="364"/>
        <v>PYA36P1E7</v>
      </c>
      <c r="C1466" s="130" t="str">
        <f t="shared" si="365"/>
        <v>PYA36P1M7.75</v>
      </c>
      <c r="D1466" s="130" t="str">
        <f t="shared" si="366"/>
        <v>PYA36P1</v>
      </c>
      <c r="E1466" s="130" t="str">
        <f t="shared" si="367"/>
        <v>PYA36</v>
      </c>
      <c r="F1466" s="111" t="s">
        <v>1368</v>
      </c>
      <c r="G1466" s="111">
        <v>36</v>
      </c>
      <c r="H1466" s="111">
        <v>1</v>
      </c>
      <c r="I1466" s="111" t="s">
        <v>8</v>
      </c>
      <c r="J1466" s="111">
        <v>3</v>
      </c>
      <c r="K1466" s="111">
        <f t="shared" si="368"/>
        <v>16</v>
      </c>
      <c r="M1466" s="137">
        <v>7.5</v>
      </c>
      <c r="N1466" s="133">
        <v>8</v>
      </c>
      <c r="O1466" s="137">
        <f t="shared" si="369"/>
        <v>7.75</v>
      </c>
      <c r="Q1466" s="237">
        <v>16.97</v>
      </c>
      <c r="R1466" s="111"/>
      <c r="S1466" s="111"/>
      <c r="T1466" s="111"/>
      <c r="U1466" s="188"/>
      <c r="AP1466" s="194"/>
      <c r="AQ1466" s="188"/>
      <c r="AR1466" s="188"/>
      <c r="AS1466" s="143"/>
      <c r="AT1466" s="143"/>
      <c r="AU1466" s="143"/>
      <c r="AV1466" s="143"/>
      <c r="AW1466" s="188"/>
      <c r="AX1466" s="278"/>
      <c r="AY1466" s="194"/>
      <c r="AZ1466" s="143"/>
      <c r="BA1466" s="143"/>
      <c r="BB1466" s="143"/>
      <c r="BC1466" s="143"/>
      <c r="BD1466" s="143"/>
      <c r="BE1466" s="194"/>
      <c r="BF1466" s="143"/>
      <c r="BG1466" s="143"/>
      <c r="BH1466" s="143"/>
      <c r="BI1466" s="111"/>
      <c r="BJ1466" s="143"/>
      <c r="BK1466" s="143"/>
      <c r="BL1466" s="143"/>
      <c r="BM1466" s="143"/>
      <c r="BN1466" s="143"/>
      <c r="BO1466" s="143"/>
      <c r="BP1466" s="143"/>
      <c r="BQ1466" s="143"/>
      <c r="BR1466" s="143"/>
      <c r="BS1466" s="143"/>
      <c r="BT1466" s="143"/>
      <c r="BU1466" s="135">
        <f>VLOOKUP(D1466,EXPLORACION!$A$2:$P$529,15,FALSE)</f>
        <v>4962974.1977000004</v>
      </c>
      <c r="BV1466" s="135">
        <f>VLOOKUP(D1466,EXPLORACION!$A$2:$P$529,16,FALSE)</f>
        <v>2173533.8878000001</v>
      </c>
    </row>
    <row r="1467" spans="1:74" hidden="1">
      <c r="A1467" s="130" t="str">
        <f t="shared" si="363"/>
        <v>PYA36P1E3M8.25</v>
      </c>
      <c r="B1467" s="130" t="str">
        <f t="shared" si="364"/>
        <v>PYA36P1E7.5</v>
      </c>
      <c r="C1467" s="130" t="str">
        <f t="shared" si="365"/>
        <v>PYA36P1M8.25</v>
      </c>
      <c r="D1467" s="130" t="str">
        <f t="shared" si="366"/>
        <v>PYA36P1</v>
      </c>
      <c r="E1467" s="130" t="str">
        <f t="shared" si="367"/>
        <v>PYA36</v>
      </c>
      <c r="F1467" s="111" t="s">
        <v>1368</v>
      </c>
      <c r="G1467" s="111">
        <v>36</v>
      </c>
      <c r="H1467" s="111">
        <v>1</v>
      </c>
      <c r="I1467" s="111" t="s">
        <v>8</v>
      </c>
      <c r="J1467" s="111">
        <v>3</v>
      </c>
      <c r="K1467" s="111">
        <f t="shared" si="368"/>
        <v>17</v>
      </c>
      <c r="M1467" s="137">
        <v>8</v>
      </c>
      <c r="N1467" s="133">
        <v>8.5</v>
      </c>
      <c r="O1467" s="137">
        <f t="shared" si="369"/>
        <v>8.25</v>
      </c>
      <c r="Q1467" s="237">
        <v>16.97</v>
      </c>
      <c r="R1467" s="111"/>
      <c r="S1467" s="111"/>
      <c r="T1467" s="111"/>
      <c r="U1467" s="188"/>
      <c r="AP1467" s="194"/>
      <c r="AQ1467" s="188"/>
      <c r="AR1467" s="188"/>
      <c r="AS1467" s="143"/>
      <c r="AT1467" s="143"/>
      <c r="AU1467" s="143"/>
      <c r="AV1467" s="143"/>
      <c r="AW1467" s="188"/>
      <c r="AX1467" s="278"/>
      <c r="AY1467" s="194"/>
      <c r="AZ1467" s="143"/>
      <c r="BA1467" s="143"/>
      <c r="BB1467" s="143"/>
      <c r="BC1467" s="143"/>
      <c r="BD1467" s="143"/>
      <c r="BE1467" s="194"/>
      <c r="BF1467" s="143"/>
      <c r="BG1467" s="143"/>
      <c r="BH1467" s="143"/>
      <c r="BI1467" s="111"/>
      <c r="BJ1467" s="143"/>
      <c r="BK1467" s="143"/>
      <c r="BL1467" s="143"/>
      <c r="BM1467" s="143"/>
      <c r="BN1467" s="143"/>
      <c r="BO1467" s="143"/>
      <c r="BP1467" s="143"/>
      <c r="BQ1467" s="143"/>
      <c r="BR1467" s="143"/>
      <c r="BS1467" s="143"/>
      <c r="BT1467" s="143"/>
      <c r="BU1467" s="135">
        <f>VLOOKUP(D1467,EXPLORACION!$A$2:$P$529,15,FALSE)</f>
        <v>4962974.1977000004</v>
      </c>
      <c r="BV1467" s="135">
        <f>VLOOKUP(D1467,EXPLORACION!$A$2:$P$529,16,FALSE)</f>
        <v>2173533.8878000001</v>
      </c>
    </row>
    <row r="1468" spans="1:74" hidden="1">
      <c r="A1468" s="130" t="str">
        <f t="shared" si="363"/>
        <v>PYA36P1E3M8.75</v>
      </c>
      <c r="B1468" s="130" t="str">
        <f t="shared" si="364"/>
        <v>PYA36P1E8</v>
      </c>
      <c r="C1468" s="130" t="str">
        <f t="shared" si="365"/>
        <v>PYA36P1M8.75</v>
      </c>
      <c r="D1468" s="130" t="str">
        <f t="shared" si="366"/>
        <v>PYA36P1</v>
      </c>
      <c r="E1468" s="130" t="str">
        <f t="shared" si="367"/>
        <v>PYA36</v>
      </c>
      <c r="F1468" s="111" t="s">
        <v>1368</v>
      </c>
      <c r="G1468" s="111">
        <v>36</v>
      </c>
      <c r="H1468" s="111">
        <v>1</v>
      </c>
      <c r="I1468" s="111" t="s">
        <v>8</v>
      </c>
      <c r="J1468" s="111">
        <v>3</v>
      </c>
      <c r="K1468" s="111">
        <f t="shared" si="368"/>
        <v>18</v>
      </c>
      <c r="M1468" s="137">
        <v>8.5</v>
      </c>
      <c r="N1468" s="133">
        <v>9</v>
      </c>
      <c r="O1468" s="137">
        <f t="shared" si="369"/>
        <v>8.75</v>
      </c>
      <c r="Q1468" s="237">
        <v>16.899999999999999</v>
      </c>
      <c r="R1468" s="111">
        <v>25.43</v>
      </c>
      <c r="S1468" s="111">
        <v>16.48</v>
      </c>
      <c r="T1468" s="111">
        <v>8.9499999999999993</v>
      </c>
      <c r="U1468" s="188"/>
      <c r="AO1468" s="143">
        <v>91.99</v>
      </c>
      <c r="AP1468" s="194"/>
      <c r="AQ1468" s="188"/>
      <c r="AR1468" s="188"/>
      <c r="AS1468" s="143"/>
      <c r="AT1468" s="143"/>
      <c r="AU1468" s="143"/>
      <c r="AV1468" s="143"/>
      <c r="AW1468" s="188">
        <v>3.78</v>
      </c>
      <c r="AX1468" s="278">
        <v>36.01</v>
      </c>
      <c r="AY1468" s="194"/>
      <c r="AZ1468" s="143"/>
      <c r="BA1468" s="143"/>
      <c r="BB1468" s="143"/>
      <c r="BC1468" s="143"/>
      <c r="BD1468" s="143"/>
      <c r="BE1468" s="194"/>
      <c r="BF1468" s="143"/>
      <c r="BG1468" s="143"/>
      <c r="BH1468" s="143"/>
      <c r="BI1468" s="111"/>
      <c r="BJ1468" s="143"/>
      <c r="BK1468" s="143"/>
      <c r="BL1468" s="143"/>
      <c r="BM1468" s="143"/>
      <c r="BN1468" s="143"/>
      <c r="BO1468" s="143"/>
      <c r="BP1468" s="143"/>
      <c r="BQ1468" s="143"/>
      <c r="BR1468" s="143"/>
      <c r="BS1468" s="143"/>
      <c r="BT1468" s="143"/>
      <c r="BU1468" s="135">
        <f>VLOOKUP(D1468,EXPLORACION!$A$2:$P$529,15,FALSE)</f>
        <v>4962974.1977000004</v>
      </c>
      <c r="BV1468" s="135">
        <f>VLOOKUP(D1468,EXPLORACION!$A$2:$P$529,16,FALSE)</f>
        <v>2173533.8878000001</v>
      </c>
    </row>
    <row r="1469" spans="1:74" hidden="1">
      <c r="A1469" s="130" t="str">
        <f t="shared" si="363"/>
        <v>PYA36P1E3M9.25</v>
      </c>
      <c r="B1469" s="130" t="str">
        <f t="shared" si="364"/>
        <v>PYA36P1E8.5</v>
      </c>
      <c r="C1469" s="130" t="str">
        <f t="shared" si="365"/>
        <v>PYA36P1M9.25</v>
      </c>
      <c r="D1469" s="130" t="str">
        <f t="shared" si="366"/>
        <v>PYA36P1</v>
      </c>
      <c r="E1469" s="130" t="str">
        <f t="shared" si="367"/>
        <v>PYA36</v>
      </c>
      <c r="F1469" s="111" t="s">
        <v>1368</v>
      </c>
      <c r="G1469" s="111">
        <v>36</v>
      </c>
      <c r="H1469" s="111">
        <v>1</v>
      </c>
      <c r="I1469" s="111" t="s">
        <v>8</v>
      </c>
      <c r="J1469" s="111">
        <v>3</v>
      </c>
      <c r="K1469" s="111">
        <f t="shared" si="368"/>
        <v>19</v>
      </c>
      <c r="M1469" s="137">
        <v>9</v>
      </c>
      <c r="N1469" s="133">
        <v>9.5</v>
      </c>
      <c r="O1469" s="137">
        <f t="shared" si="369"/>
        <v>9.25</v>
      </c>
      <c r="Q1469" s="237">
        <v>16.899999999999999</v>
      </c>
      <c r="R1469" s="111"/>
      <c r="S1469" s="111"/>
      <c r="T1469" s="111"/>
      <c r="U1469" s="188"/>
      <c r="AP1469" s="194"/>
      <c r="AQ1469" s="188"/>
      <c r="AR1469" s="188"/>
      <c r="AS1469" s="143"/>
      <c r="AT1469" s="143"/>
      <c r="AU1469" s="143"/>
      <c r="AV1469" s="143"/>
      <c r="AW1469" s="188"/>
      <c r="AX1469" s="278"/>
      <c r="AY1469" s="194"/>
      <c r="AZ1469" s="143"/>
      <c r="BA1469" s="143"/>
      <c r="BB1469" s="143"/>
      <c r="BC1469" s="143"/>
      <c r="BD1469" s="143"/>
      <c r="BE1469" s="194"/>
      <c r="BF1469" s="143"/>
      <c r="BG1469" s="143"/>
      <c r="BH1469" s="143"/>
      <c r="BI1469" s="111"/>
      <c r="BJ1469" s="143"/>
      <c r="BK1469" s="143"/>
      <c r="BL1469" s="143"/>
      <c r="BM1469" s="143"/>
      <c r="BN1469" s="143"/>
      <c r="BO1469" s="143"/>
      <c r="BP1469" s="143"/>
      <c r="BQ1469" s="143"/>
      <c r="BR1469" s="143"/>
      <c r="BS1469" s="143"/>
      <c r="BT1469" s="143"/>
      <c r="BU1469" s="135">
        <f>VLOOKUP(D1469,EXPLORACION!$A$2:$P$529,15,FALSE)</f>
        <v>4962974.1977000004</v>
      </c>
      <c r="BV1469" s="135">
        <f>VLOOKUP(D1469,EXPLORACION!$A$2:$P$529,16,FALSE)</f>
        <v>2173533.8878000001</v>
      </c>
    </row>
    <row r="1470" spans="1:74" hidden="1">
      <c r="A1470" s="130" t="str">
        <f t="shared" si="363"/>
        <v>PYA36P1E3M9.75</v>
      </c>
      <c r="B1470" s="130" t="str">
        <f t="shared" si="364"/>
        <v>PYA36P1E9</v>
      </c>
      <c r="C1470" s="130" t="str">
        <f t="shared" si="365"/>
        <v>PYA36P1M9.75</v>
      </c>
      <c r="D1470" s="130" t="str">
        <f t="shared" si="366"/>
        <v>PYA36P1</v>
      </c>
      <c r="E1470" s="130" t="str">
        <f t="shared" si="367"/>
        <v>PYA36</v>
      </c>
      <c r="F1470" s="111" t="s">
        <v>1368</v>
      </c>
      <c r="G1470" s="111">
        <v>36</v>
      </c>
      <c r="H1470" s="111">
        <v>1</v>
      </c>
      <c r="I1470" s="111" t="s">
        <v>8</v>
      </c>
      <c r="J1470" s="111">
        <v>3</v>
      </c>
      <c r="K1470" s="111">
        <f t="shared" si="368"/>
        <v>20</v>
      </c>
      <c r="M1470" s="137">
        <v>9.5</v>
      </c>
      <c r="N1470" s="133">
        <v>10</v>
      </c>
      <c r="O1470" s="137">
        <f t="shared" si="369"/>
        <v>9.75</v>
      </c>
      <c r="Q1470" s="237">
        <v>16.989999999999998</v>
      </c>
      <c r="R1470" s="111"/>
      <c r="S1470" s="111"/>
      <c r="T1470" s="111"/>
      <c r="U1470" s="188"/>
      <c r="AP1470" s="194"/>
      <c r="AQ1470" s="188"/>
      <c r="AR1470" s="188"/>
      <c r="AS1470" s="143"/>
      <c r="AT1470" s="143"/>
      <c r="AU1470" s="143"/>
      <c r="AV1470" s="143"/>
      <c r="AW1470" s="188"/>
      <c r="AX1470" s="278"/>
      <c r="AY1470" s="194"/>
      <c r="AZ1470" s="143"/>
      <c r="BA1470" s="143"/>
      <c r="BB1470" s="143"/>
      <c r="BC1470" s="143"/>
      <c r="BD1470" s="143"/>
      <c r="BE1470" s="194"/>
      <c r="BF1470" s="143"/>
      <c r="BG1470" s="143"/>
      <c r="BH1470" s="143"/>
      <c r="BI1470" s="111"/>
      <c r="BJ1470" s="143"/>
      <c r="BK1470" s="143"/>
      <c r="BL1470" s="143"/>
      <c r="BM1470" s="143"/>
      <c r="BN1470" s="143"/>
      <c r="BO1470" s="143"/>
      <c r="BP1470" s="143"/>
      <c r="BQ1470" s="143"/>
      <c r="BR1470" s="143"/>
      <c r="BS1470" s="143"/>
      <c r="BT1470" s="143"/>
      <c r="BU1470" s="135">
        <f>VLOOKUP(D1470,EXPLORACION!$A$2:$P$529,15,FALSE)</f>
        <v>4962974.1977000004</v>
      </c>
      <c r="BV1470" s="135">
        <f>VLOOKUP(D1470,EXPLORACION!$A$2:$P$529,16,FALSE)</f>
        <v>2173533.8878000001</v>
      </c>
    </row>
    <row r="1471" spans="1:74" hidden="1">
      <c r="A1471" s="130" t="str">
        <f t="shared" si="363"/>
        <v>PYA36P1E3M10.25</v>
      </c>
      <c r="B1471" s="130" t="str">
        <f t="shared" si="364"/>
        <v>PYA36P1E9.5</v>
      </c>
      <c r="C1471" s="130" t="str">
        <f t="shared" si="365"/>
        <v>PYA36P1M10.25</v>
      </c>
      <c r="D1471" s="130" t="str">
        <f t="shared" si="366"/>
        <v>PYA36P1</v>
      </c>
      <c r="E1471" s="130" t="str">
        <f t="shared" si="367"/>
        <v>PYA36</v>
      </c>
      <c r="F1471" s="111" t="s">
        <v>1368</v>
      </c>
      <c r="G1471" s="111">
        <v>36</v>
      </c>
      <c r="H1471" s="111">
        <v>1</v>
      </c>
      <c r="I1471" s="111" t="s">
        <v>8</v>
      </c>
      <c r="J1471" s="111">
        <v>3</v>
      </c>
      <c r="K1471" s="111">
        <f t="shared" si="368"/>
        <v>21</v>
      </c>
      <c r="M1471" s="137">
        <v>10</v>
      </c>
      <c r="N1471" s="133">
        <v>10.5</v>
      </c>
      <c r="O1471" s="137">
        <f t="shared" si="369"/>
        <v>10.25</v>
      </c>
      <c r="Q1471" s="237">
        <v>16.989999999999998</v>
      </c>
      <c r="R1471" s="111"/>
      <c r="S1471" s="111"/>
      <c r="T1471" s="111"/>
      <c r="U1471" s="188"/>
      <c r="AP1471" s="194"/>
      <c r="AQ1471" s="188"/>
      <c r="AR1471" s="188"/>
      <c r="AS1471" s="143"/>
      <c r="AT1471" s="143"/>
      <c r="AU1471" s="143"/>
      <c r="AV1471" s="143"/>
      <c r="AW1471" s="188"/>
      <c r="AX1471" s="278"/>
      <c r="AY1471" s="194"/>
      <c r="AZ1471" s="143"/>
      <c r="BA1471" s="143"/>
      <c r="BB1471" s="143"/>
      <c r="BC1471" s="143"/>
      <c r="BD1471" s="143"/>
      <c r="BE1471" s="194"/>
      <c r="BF1471" s="143"/>
      <c r="BG1471" s="143"/>
      <c r="BH1471" s="143"/>
      <c r="BI1471" s="111"/>
      <c r="BJ1471" s="143"/>
      <c r="BK1471" s="143"/>
      <c r="BL1471" s="143"/>
      <c r="BM1471" s="143"/>
      <c r="BN1471" s="143"/>
      <c r="BO1471" s="143"/>
      <c r="BP1471" s="143"/>
      <c r="BQ1471" s="143"/>
      <c r="BR1471" s="143"/>
      <c r="BS1471" s="143"/>
      <c r="BT1471" s="143"/>
      <c r="BU1471" s="135">
        <f>VLOOKUP(D1471,EXPLORACION!$A$2:$P$529,15,FALSE)</f>
        <v>4962974.1977000004</v>
      </c>
      <c r="BV1471" s="135">
        <f>VLOOKUP(D1471,EXPLORACION!$A$2:$P$529,16,FALSE)</f>
        <v>2173533.8878000001</v>
      </c>
    </row>
    <row r="1472" spans="1:74" hidden="1">
      <c r="A1472" s="130" t="str">
        <f t="shared" si="363"/>
        <v>PYA36P1E3M10.75</v>
      </c>
      <c r="B1472" s="130" t="str">
        <f t="shared" si="364"/>
        <v>PYA36P1E10</v>
      </c>
      <c r="C1472" s="130" t="str">
        <f t="shared" si="365"/>
        <v>PYA36P1M10.75</v>
      </c>
      <c r="D1472" s="130" t="str">
        <f t="shared" si="366"/>
        <v>PYA36P1</v>
      </c>
      <c r="E1472" s="130" t="str">
        <f t="shared" si="367"/>
        <v>PYA36</v>
      </c>
      <c r="F1472" s="111" t="s">
        <v>1368</v>
      </c>
      <c r="G1472" s="111">
        <v>36</v>
      </c>
      <c r="H1472" s="111">
        <v>1</v>
      </c>
      <c r="I1472" s="111" t="s">
        <v>8</v>
      </c>
      <c r="J1472" s="111">
        <v>3</v>
      </c>
      <c r="K1472" s="111">
        <f t="shared" si="368"/>
        <v>22</v>
      </c>
      <c r="M1472" s="137">
        <v>10.5</v>
      </c>
      <c r="N1472" s="133">
        <v>11</v>
      </c>
      <c r="O1472" s="137">
        <f t="shared" si="369"/>
        <v>10.75</v>
      </c>
      <c r="Q1472" s="237">
        <v>17.059999999999999</v>
      </c>
      <c r="R1472" s="111"/>
      <c r="S1472" s="111"/>
      <c r="T1472" s="111"/>
      <c r="U1472" s="188"/>
      <c r="AP1472" s="194"/>
      <c r="AQ1472" s="188"/>
      <c r="AR1472" s="188"/>
      <c r="AS1472" s="143"/>
      <c r="AT1472" s="143"/>
      <c r="AU1472" s="143"/>
      <c r="AV1472" s="143"/>
      <c r="AW1472" s="188"/>
      <c r="AX1472" s="278"/>
      <c r="AY1472" s="194"/>
      <c r="AZ1472" s="143"/>
      <c r="BA1472" s="143"/>
      <c r="BB1472" s="143"/>
      <c r="BC1472" s="143"/>
      <c r="BD1472" s="143"/>
      <c r="BE1472" s="194"/>
      <c r="BF1472" s="143"/>
      <c r="BG1472" s="143"/>
      <c r="BH1472" s="143"/>
      <c r="BI1472" s="111"/>
      <c r="BJ1472" s="143"/>
      <c r="BK1472" s="143"/>
      <c r="BL1472" s="143"/>
      <c r="BM1472" s="143"/>
      <c r="BN1472" s="143"/>
      <c r="BO1472" s="143"/>
      <c r="BP1472" s="143"/>
      <c r="BQ1472" s="143"/>
      <c r="BR1472" s="143"/>
      <c r="BS1472" s="143"/>
      <c r="BT1472" s="143"/>
      <c r="BU1472" s="135">
        <f>VLOOKUP(D1472,EXPLORACION!$A$2:$P$529,15,FALSE)</f>
        <v>4962974.1977000004</v>
      </c>
      <c r="BV1472" s="135">
        <f>VLOOKUP(D1472,EXPLORACION!$A$2:$P$529,16,FALSE)</f>
        <v>2173533.8878000001</v>
      </c>
    </row>
    <row r="1473" spans="1:74" hidden="1">
      <c r="A1473" s="130" t="str">
        <f t="shared" si="363"/>
        <v>PYA36P1E3M6.25</v>
      </c>
      <c r="B1473" s="130" t="str">
        <f t="shared" si="364"/>
        <v>PYA36P1E10.5</v>
      </c>
      <c r="C1473" s="130" t="str">
        <f t="shared" si="365"/>
        <v>PYA36P1M6.25</v>
      </c>
      <c r="D1473" s="130" t="str">
        <f t="shared" si="366"/>
        <v>PYA36P1</v>
      </c>
      <c r="E1473" s="130" t="str">
        <f t="shared" si="367"/>
        <v>PYA36</v>
      </c>
      <c r="F1473" s="111" t="s">
        <v>1368</v>
      </c>
      <c r="G1473" s="111">
        <v>36</v>
      </c>
      <c r="H1473" s="111">
        <v>1</v>
      </c>
      <c r="I1473" s="111" t="s">
        <v>8</v>
      </c>
      <c r="J1473" s="111">
        <v>3</v>
      </c>
      <c r="K1473" s="111">
        <f t="shared" si="368"/>
        <v>23</v>
      </c>
      <c r="M1473" s="137">
        <v>11</v>
      </c>
      <c r="N1473" s="133">
        <v>1.5</v>
      </c>
      <c r="O1473" s="137">
        <f t="shared" si="369"/>
        <v>6.25</v>
      </c>
      <c r="Q1473" s="237">
        <v>17.059999999999999</v>
      </c>
      <c r="R1473" s="111"/>
      <c r="S1473" s="111"/>
      <c r="T1473" s="111"/>
      <c r="U1473" s="188"/>
      <c r="AP1473" s="194"/>
      <c r="AQ1473" s="188"/>
      <c r="AR1473" s="188"/>
      <c r="AS1473" s="143"/>
      <c r="AT1473" s="143"/>
      <c r="AU1473" s="143"/>
      <c r="AV1473" s="143"/>
      <c r="AW1473" s="188"/>
      <c r="AX1473" s="278"/>
      <c r="AY1473" s="194"/>
      <c r="AZ1473" s="143"/>
      <c r="BA1473" s="143"/>
      <c r="BB1473" s="143"/>
      <c r="BC1473" s="143"/>
      <c r="BD1473" s="143"/>
      <c r="BE1473" s="194"/>
      <c r="BF1473" s="143"/>
      <c r="BG1473" s="143"/>
      <c r="BH1473" s="143"/>
      <c r="BI1473" s="111"/>
      <c r="BJ1473" s="143"/>
      <c r="BK1473" s="143"/>
      <c r="BL1473" s="143"/>
      <c r="BM1473" s="143"/>
      <c r="BN1473" s="143"/>
      <c r="BO1473" s="143"/>
      <c r="BP1473" s="143"/>
      <c r="BQ1473" s="143"/>
      <c r="BR1473" s="143"/>
      <c r="BS1473" s="143"/>
      <c r="BT1473" s="143"/>
      <c r="BU1473" s="135">
        <f>VLOOKUP(D1473,EXPLORACION!$A$2:$P$529,15,FALSE)</f>
        <v>4962974.1977000004</v>
      </c>
      <c r="BV1473" s="135">
        <f>VLOOKUP(D1473,EXPLORACION!$A$2:$P$529,16,FALSE)</f>
        <v>2173533.8878000001</v>
      </c>
    </row>
    <row r="1474" spans="1:74" hidden="1">
      <c r="A1474" s="130" t="str">
        <f t="shared" si="363"/>
        <v>PYA36P1E3M11.75</v>
      </c>
      <c r="B1474" s="130" t="str">
        <f t="shared" si="364"/>
        <v>PYA36P1E11</v>
      </c>
      <c r="C1474" s="130" t="str">
        <f t="shared" si="365"/>
        <v>PYA36P1M11.75</v>
      </c>
      <c r="D1474" s="130" t="str">
        <f t="shared" si="366"/>
        <v>PYA36P1</v>
      </c>
      <c r="E1474" s="130" t="str">
        <f t="shared" si="367"/>
        <v>PYA36</v>
      </c>
      <c r="F1474" s="111" t="s">
        <v>1368</v>
      </c>
      <c r="G1474" s="111">
        <v>36</v>
      </c>
      <c r="H1474" s="111">
        <v>1</v>
      </c>
      <c r="I1474" s="111" t="s">
        <v>8</v>
      </c>
      <c r="J1474" s="111">
        <v>3</v>
      </c>
      <c r="K1474" s="111">
        <f t="shared" si="368"/>
        <v>24</v>
      </c>
      <c r="M1474" s="137">
        <v>11.5</v>
      </c>
      <c r="N1474" s="133">
        <v>12</v>
      </c>
      <c r="O1474" s="137">
        <f t="shared" si="369"/>
        <v>11.75</v>
      </c>
      <c r="Q1474" s="237">
        <v>17.57</v>
      </c>
      <c r="R1474" s="111"/>
      <c r="S1474" s="111"/>
      <c r="T1474" s="111"/>
      <c r="U1474" s="188"/>
      <c r="AP1474" s="194"/>
      <c r="AQ1474" s="188"/>
      <c r="AR1474" s="188"/>
      <c r="AS1474" s="143"/>
      <c r="AT1474" s="143"/>
      <c r="AU1474" s="143"/>
      <c r="AV1474" s="143"/>
      <c r="AW1474" s="188"/>
      <c r="AX1474" s="278"/>
      <c r="AY1474" s="194"/>
      <c r="AZ1474" s="143"/>
      <c r="BA1474" s="143"/>
      <c r="BB1474" s="143"/>
      <c r="BC1474" s="143"/>
      <c r="BD1474" s="143"/>
      <c r="BE1474" s="194"/>
      <c r="BF1474" s="143"/>
      <c r="BG1474" s="143"/>
      <c r="BH1474" s="143"/>
      <c r="BI1474" s="111"/>
      <c r="BJ1474" s="143"/>
      <c r="BK1474" s="143"/>
      <c r="BL1474" s="143"/>
      <c r="BM1474" s="143"/>
      <c r="BN1474" s="143"/>
      <c r="BO1474" s="143"/>
      <c r="BP1474" s="143"/>
      <c r="BQ1474" s="143"/>
      <c r="BR1474" s="143"/>
      <c r="BS1474" s="143"/>
      <c r="BT1474" s="143"/>
      <c r="BU1474" s="135">
        <f>VLOOKUP(D1474,EXPLORACION!$A$2:$P$529,15,FALSE)</f>
        <v>4962974.1977000004</v>
      </c>
      <c r="BV1474" s="135">
        <f>VLOOKUP(D1474,EXPLORACION!$A$2:$P$529,16,FALSE)</f>
        <v>2173533.8878000001</v>
      </c>
    </row>
    <row r="1475" spans="1:74" hidden="1">
      <c r="A1475" s="130" t="str">
        <f t="shared" si="363"/>
        <v>PYA36P2E1M0.25</v>
      </c>
      <c r="B1475" s="130" t="str">
        <f t="shared" si="364"/>
        <v>PYA36P2E11.5</v>
      </c>
      <c r="C1475" s="130" t="str">
        <f t="shared" si="365"/>
        <v>PYA36P2M0.25</v>
      </c>
      <c r="D1475" s="130" t="str">
        <f t="shared" si="366"/>
        <v>PYA36P2</v>
      </c>
      <c r="E1475" s="130" t="str">
        <f t="shared" si="367"/>
        <v>PYA36</v>
      </c>
      <c r="F1475" s="111" t="s">
        <v>1368</v>
      </c>
      <c r="G1475" s="111">
        <v>36</v>
      </c>
      <c r="H1475" s="111">
        <v>2</v>
      </c>
      <c r="I1475" s="111" t="s">
        <v>8</v>
      </c>
      <c r="J1475" s="111">
        <v>1</v>
      </c>
      <c r="K1475" s="111">
        <v>1</v>
      </c>
      <c r="M1475" s="137">
        <v>0</v>
      </c>
      <c r="N1475" s="133">
        <v>0.5</v>
      </c>
      <c r="O1475" s="137">
        <f t="shared" si="369"/>
        <v>0.25</v>
      </c>
      <c r="Q1475" s="237">
        <v>12.61</v>
      </c>
      <c r="R1475" s="111"/>
      <c r="S1475" s="111"/>
      <c r="T1475" s="111"/>
      <c r="U1475" s="188"/>
      <c r="AP1475" s="194"/>
      <c r="AQ1475" s="188"/>
      <c r="AR1475" s="188"/>
      <c r="AS1475" s="143"/>
      <c r="AT1475" s="143"/>
      <c r="AU1475" s="143"/>
      <c r="AV1475" s="143"/>
      <c r="AW1475" s="188"/>
      <c r="AX1475" s="278"/>
      <c r="AY1475" s="194"/>
      <c r="AZ1475" s="143"/>
      <c r="BA1475" s="143"/>
      <c r="BB1475" s="143"/>
      <c r="BC1475" s="143"/>
      <c r="BD1475" s="143"/>
      <c r="BE1475" s="194"/>
      <c r="BF1475" s="143"/>
      <c r="BG1475" s="143"/>
      <c r="BH1475" s="143"/>
      <c r="BI1475" s="111"/>
      <c r="BJ1475" s="143"/>
      <c r="BK1475" s="143"/>
      <c r="BL1475" s="143"/>
      <c r="BM1475" s="143"/>
      <c r="BN1475" s="143"/>
      <c r="BO1475" s="143"/>
      <c r="BP1475" s="143"/>
      <c r="BQ1475" s="143"/>
      <c r="BR1475" s="143"/>
      <c r="BS1475" s="143"/>
      <c r="BT1475" s="143"/>
      <c r="BU1475" s="135">
        <f>VLOOKUP(D1475,EXPLORACION!$A$2:$P$529,15,FALSE)</f>
        <v>4962974.1977000004</v>
      </c>
      <c r="BV1475" s="135">
        <f>VLOOKUP(D1475,EXPLORACION!$A$2:$P$529,16,FALSE)</f>
        <v>2173533.8878000001</v>
      </c>
    </row>
    <row r="1476" spans="1:74" hidden="1">
      <c r="A1476" s="130" t="str">
        <f t="shared" si="363"/>
        <v>PYA36P2E1M0.75</v>
      </c>
      <c r="B1476" s="130" t="str">
        <f t="shared" si="364"/>
        <v>PYA36P2E0</v>
      </c>
      <c r="C1476" s="130" t="str">
        <f t="shared" si="365"/>
        <v>PYA36P2M0.75</v>
      </c>
      <c r="D1476" s="130" t="str">
        <f t="shared" si="366"/>
        <v>PYA36P2</v>
      </c>
      <c r="E1476" s="130" t="str">
        <f t="shared" si="367"/>
        <v>PYA36</v>
      </c>
      <c r="F1476" s="111" t="s">
        <v>1368</v>
      </c>
      <c r="G1476" s="111">
        <v>36</v>
      </c>
      <c r="H1476" s="111">
        <v>2</v>
      </c>
      <c r="I1476" s="111" t="s">
        <v>8</v>
      </c>
      <c r="J1476" s="111">
        <v>1</v>
      </c>
      <c r="K1476" s="111">
        <f t="shared" si="368"/>
        <v>2</v>
      </c>
      <c r="M1476" s="137">
        <v>0.5</v>
      </c>
      <c r="N1476" s="133">
        <v>1</v>
      </c>
      <c r="O1476" s="137">
        <f t="shared" si="369"/>
        <v>0.75</v>
      </c>
      <c r="Q1476" s="237">
        <v>13.55</v>
      </c>
      <c r="R1476" s="111"/>
      <c r="S1476" s="111"/>
      <c r="T1476" s="111"/>
      <c r="U1476" s="188"/>
      <c r="AP1476" s="194"/>
      <c r="AQ1476" s="188"/>
      <c r="AR1476" s="188"/>
      <c r="AS1476" s="143"/>
      <c r="AT1476" s="143"/>
      <c r="AU1476" s="143"/>
      <c r="AV1476" s="143"/>
      <c r="AW1476" s="188"/>
      <c r="AX1476" s="278"/>
      <c r="AY1476" s="194"/>
      <c r="AZ1476" s="143"/>
      <c r="BA1476" s="143"/>
      <c r="BB1476" s="143"/>
      <c r="BC1476" s="143"/>
      <c r="BD1476" s="143"/>
      <c r="BE1476" s="194"/>
      <c r="BF1476" s="143"/>
      <c r="BG1476" s="143"/>
      <c r="BH1476" s="143"/>
      <c r="BI1476" s="111"/>
      <c r="BJ1476" s="143"/>
      <c r="BK1476" s="143"/>
      <c r="BL1476" s="143"/>
      <c r="BM1476" s="143"/>
      <c r="BN1476" s="143"/>
      <c r="BO1476" s="143"/>
      <c r="BP1476" s="143"/>
      <c r="BQ1476" s="143"/>
      <c r="BR1476" s="143"/>
      <c r="BS1476" s="143"/>
      <c r="BT1476" s="143"/>
      <c r="BU1476" s="135">
        <f>VLOOKUP(D1476,EXPLORACION!$A$2:$P$529,15,FALSE)</f>
        <v>4962974.1977000004</v>
      </c>
      <c r="BV1476" s="135">
        <f>VLOOKUP(D1476,EXPLORACION!$A$2:$P$529,16,FALSE)</f>
        <v>2173533.8878000001</v>
      </c>
    </row>
    <row r="1477" spans="1:74" hidden="1">
      <c r="A1477" s="130" t="str">
        <f t="shared" si="363"/>
        <v>PYA36P2E1M1.25</v>
      </c>
      <c r="B1477" s="130" t="str">
        <f t="shared" si="364"/>
        <v>PYA36P2E0.5</v>
      </c>
      <c r="C1477" s="130" t="str">
        <f t="shared" si="365"/>
        <v>PYA36P2M1.25</v>
      </c>
      <c r="D1477" s="130" t="str">
        <f t="shared" si="366"/>
        <v>PYA36P2</v>
      </c>
      <c r="E1477" s="130" t="str">
        <f t="shared" si="367"/>
        <v>PYA36</v>
      </c>
      <c r="F1477" s="111" t="s">
        <v>1368</v>
      </c>
      <c r="G1477" s="111">
        <v>36</v>
      </c>
      <c r="H1477" s="111">
        <v>2</v>
      </c>
      <c r="I1477" s="111" t="s">
        <v>8</v>
      </c>
      <c r="J1477" s="111">
        <v>1</v>
      </c>
      <c r="K1477" s="111">
        <f t="shared" si="368"/>
        <v>3</v>
      </c>
      <c r="M1477" s="137">
        <v>1</v>
      </c>
      <c r="N1477" s="133">
        <v>1.5</v>
      </c>
      <c r="O1477" s="137">
        <f t="shared" si="369"/>
        <v>1.25</v>
      </c>
      <c r="Q1477" s="237">
        <v>13.58</v>
      </c>
      <c r="R1477" s="111"/>
      <c r="S1477" s="111"/>
      <c r="T1477" s="111"/>
      <c r="U1477" s="188"/>
      <c r="AP1477" s="194"/>
      <c r="AQ1477" s="188"/>
      <c r="AR1477" s="188"/>
      <c r="AS1477" s="143"/>
      <c r="AT1477" s="143"/>
      <c r="AU1477" s="143"/>
      <c r="AV1477" s="143"/>
      <c r="AW1477" s="188"/>
      <c r="AX1477" s="278"/>
      <c r="AY1477" s="194"/>
      <c r="AZ1477" s="143"/>
      <c r="BA1477" s="143"/>
      <c r="BB1477" s="143"/>
      <c r="BC1477" s="143"/>
      <c r="BD1477" s="143"/>
      <c r="BE1477" s="194"/>
      <c r="BF1477" s="143"/>
      <c r="BG1477" s="143"/>
      <c r="BH1477" s="143"/>
      <c r="BI1477" s="111"/>
      <c r="BJ1477" s="143"/>
      <c r="BK1477" s="143"/>
      <c r="BL1477" s="143"/>
      <c r="BM1477" s="143"/>
      <c r="BN1477" s="143"/>
      <c r="BO1477" s="143"/>
      <c r="BP1477" s="143"/>
      <c r="BQ1477" s="143"/>
      <c r="BR1477" s="143"/>
      <c r="BS1477" s="143"/>
      <c r="BT1477" s="143"/>
      <c r="BU1477" s="135">
        <f>VLOOKUP(D1477,EXPLORACION!$A$2:$P$529,15,FALSE)</f>
        <v>4962974.1977000004</v>
      </c>
      <c r="BV1477" s="135">
        <f>VLOOKUP(D1477,EXPLORACION!$A$2:$P$529,16,FALSE)</f>
        <v>2173533.8878000001</v>
      </c>
    </row>
    <row r="1478" spans="1:74" hidden="1">
      <c r="A1478" s="130" t="str">
        <f t="shared" si="363"/>
        <v>PYA36P2E1M1.75</v>
      </c>
      <c r="B1478" s="130" t="str">
        <f t="shared" si="364"/>
        <v>PYA36P2E1</v>
      </c>
      <c r="C1478" s="130" t="str">
        <f t="shared" si="365"/>
        <v>PYA36P2M1.75</v>
      </c>
      <c r="D1478" s="130" t="str">
        <f t="shared" si="366"/>
        <v>PYA36P2</v>
      </c>
      <c r="E1478" s="130" t="str">
        <f t="shared" si="367"/>
        <v>PYA36</v>
      </c>
      <c r="F1478" s="111" t="s">
        <v>1368</v>
      </c>
      <c r="G1478" s="111">
        <v>36</v>
      </c>
      <c r="H1478" s="111">
        <v>2</v>
      </c>
      <c r="I1478" s="111" t="s">
        <v>8</v>
      </c>
      <c r="J1478" s="111">
        <v>1</v>
      </c>
      <c r="K1478" s="111">
        <f t="shared" si="368"/>
        <v>4</v>
      </c>
      <c r="M1478" s="137">
        <v>1.5</v>
      </c>
      <c r="N1478" s="133">
        <v>2</v>
      </c>
      <c r="O1478" s="137">
        <f t="shared" si="369"/>
        <v>1.75</v>
      </c>
      <c r="Q1478" s="237">
        <v>13.96</v>
      </c>
      <c r="R1478" s="111"/>
      <c r="S1478" s="111"/>
      <c r="T1478" s="111"/>
      <c r="U1478" s="188">
        <v>21.287700000000001</v>
      </c>
      <c r="AP1478" s="194"/>
      <c r="AQ1478" s="188"/>
      <c r="AR1478" s="188"/>
      <c r="AS1478" s="143"/>
      <c r="AT1478" s="143"/>
      <c r="AU1478" s="143"/>
      <c r="AV1478" s="143"/>
      <c r="AW1478" s="188"/>
      <c r="AX1478" s="278"/>
      <c r="AY1478" s="194"/>
      <c r="AZ1478" s="143"/>
      <c r="BA1478" s="143"/>
      <c r="BB1478" s="143"/>
      <c r="BC1478" s="143"/>
      <c r="BD1478" s="143"/>
      <c r="BE1478" s="194"/>
      <c r="BF1478" s="143"/>
      <c r="BG1478" s="143"/>
      <c r="BH1478" s="143"/>
      <c r="BI1478" s="111"/>
      <c r="BJ1478" s="143"/>
      <c r="BK1478" s="143"/>
      <c r="BL1478" s="143"/>
      <c r="BM1478" s="143"/>
      <c r="BN1478" s="143"/>
      <c r="BO1478" s="143"/>
      <c r="BP1478" s="143"/>
      <c r="BQ1478" s="143"/>
      <c r="BR1478" s="143"/>
      <c r="BS1478" s="143"/>
      <c r="BT1478" s="143"/>
      <c r="BU1478" s="135">
        <f>VLOOKUP(D1478,EXPLORACION!$A$2:$P$529,15,FALSE)</f>
        <v>4962974.1977000004</v>
      </c>
      <c r="BV1478" s="135">
        <f>VLOOKUP(D1478,EXPLORACION!$A$2:$P$529,16,FALSE)</f>
        <v>2173533.8878000001</v>
      </c>
    </row>
    <row r="1479" spans="1:74" hidden="1">
      <c r="A1479" s="130" t="str">
        <f t="shared" si="363"/>
        <v>PYA36P2E2M2.25</v>
      </c>
      <c r="B1479" s="130" t="str">
        <f t="shared" si="364"/>
        <v>PYA36P2E1.5</v>
      </c>
      <c r="C1479" s="130" t="str">
        <f t="shared" si="365"/>
        <v>PYA36P2M2.25</v>
      </c>
      <c r="D1479" s="130" t="str">
        <f t="shared" si="366"/>
        <v>PYA36P2</v>
      </c>
      <c r="E1479" s="130" t="str">
        <f t="shared" si="367"/>
        <v>PYA36</v>
      </c>
      <c r="F1479" s="111" t="s">
        <v>1368</v>
      </c>
      <c r="G1479" s="111">
        <v>36</v>
      </c>
      <c r="H1479" s="111">
        <v>2</v>
      </c>
      <c r="I1479" s="111" t="s">
        <v>8</v>
      </c>
      <c r="J1479" s="111">
        <v>2</v>
      </c>
      <c r="K1479" s="111">
        <f t="shared" si="368"/>
        <v>5</v>
      </c>
      <c r="M1479" s="137">
        <v>2</v>
      </c>
      <c r="N1479" s="133">
        <v>2.5</v>
      </c>
      <c r="O1479" s="137">
        <f t="shared" si="369"/>
        <v>2.25</v>
      </c>
      <c r="Q1479" s="237">
        <v>13.99</v>
      </c>
      <c r="R1479" s="111"/>
      <c r="S1479" s="111"/>
      <c r="T1479" s="111"/>
      <c r="U1479" s="188"/>
      <c r="AP1479" s="194"/>
      <c r="AQ1479" s="188"/>
      <c r="AR1479" s="188"/>
      <c r="AS1479" s="143"/>
      <c r="AT1479" s="143"/>
      <c r="AU1479" s="143"/>
      <c r="AV1479" s="143"/>
      <c r="AW1479" s="188"/>
      <c r="AX1479" s="278"/>
      <c r="AY1479" s="194"/>
      <c r="AZ1479" s="143"/>
      <c r="BA1479" s="143"/>
      <c r="BB1479" s="143"/>
      <c r="BC1479" s="143"/>
      <c r="BD1479" s="143"/>
      <c r="BE1479" s="194"/>
      <c r="BF1479" s="143"/>
      <c r="BG1479" s="143"/>
      <c r="BH1479" s="143"/>
      <c r="BI1479" s="111"/>
      <c r="BJ1479" s="143"/>
      <c r="BK1479" s="143"/>
      <c r="BL1479" s="143"/>
      <c r="BM1479" s="143"/>
      <c r="BN1479" s="143"/>
      <c r="BO1479" s="143"/>
      <c r="BP1479" s="143"/>
      <c r="BQ1479" s="143"/>
      <c r="BR1479" s="143"/>
      <c r="BS1479" s="143"/>
      <c r="BT1479" s="143"/>
      <c r="BU1479" s="135">
        <f>VLOOKUP(D1479,EXPLORACION!$A$2:$P$529,15,FALSE)</f>
        <v>4962974.1977000004</v>
      </c>
      <c r="BV1479" s="135">
        <f>VLOOKUP(D1479,EXPLORACION!$A$2:$P$529,16,FALSE)</f>
        <v>2173533.8878000001</v>
      </c>
    </row>
    <row r="1480" spans="1:74" hidden="1">
      <c r="A1480" s="130" t="str">
        <f t="shared" si="363"/>
        <v>PYA36P2E2M2.75</v>
      </c>
      <c r="B1480" s="130" t="str">
        <f t="shared" si="364"/>
        <v>PYA36P2E2</v>
      </c>
      <c r="C1480" s="130" t="str">
        <f t="shared" si="365"/>
        <v>PYA36P2M2.75</v>
      </c>
      <c r="D1480" s="130" t="str">
        <f t="shared" si="366"/>
        <v>PYA36P2</v>
      </c>
      <c r="E1480" s="130" t="str">
        <f t="shared" si="367"/>
        <v>PYA36</v>
      </c>
      <c r="F1480" s="111" t="s">
        <v>1368</v>
      </c>
      <c r="G1480" s="111">
        <v>36</v>
      </c>
      <c r="H1480" s="111">
        <v>2</v>
      </c>
      <c r="I1480" s="111" t="s">
        <v>8</v>
      </c>
      <c r="J1480" s="111">
        <v>2</v>
      </c>
      <c r="K1480" s="111">
        <f t="shared" si="368"/>
        <v>6</v>
      </c>
      <c r="M1480" s="137">
        <v>2.5</v>
      </c>
      <c r="N1480" s="133">
        <v>3</v>
      </c>
      <c r="O1480" s="137">
        <f t="shared" si="369"/>
        <v>2.75</v>
      </c>
      <c r="Q1480" s="237">
        <v>14.07</v>
      </c>
      <c r="R1480" s="111"/>
      <c r="S1480" s="111"/>
      <c r="T1480" s="111"/>
      <c r="U1480" s="188"/>
      <c r="AP1480" s="194"/>
      <c r="AQ1480" s="188"/>
      <c r="AR1480" s="188"/>
      <c r="AS1480" s="143"/>
      <c r="AT1480" s="143"/>
      <c r="AU1480" s="143"/>
      <c r="AV1480" s="143"/>
      <c r="AW1480" s="188"/>
      <c r="AX1480" s="278"/>
      <c r="AY1480" s="194"/>
      <c r="AZ1480" s="143"/>
      <c r="BA1480" s="143"/>
      <c r="BB1480" s="143"/>
      <c r="BC1480" s="143"/>
      <c r="BD1480" s="143"/>
      <c r="BE1480" s="194"/>
      <c r="BF1480" s="143"/>
      <c r="BG1480" s="143"/>
      <c r="BH1480" s="143"/>
      <c r="BI1480" s="111"/>
      <c r="BJ1480" s="143"/>
      <c r="BK1480" s="143"/>
      <c r="BL1480" s="143"/>
      <c r="BM1480" s="143"/>
      <c r="BN1480" s="143"/>
      <c r="BO1480" s="143"/>
      <c r="BP1480" s="143"/>
      <c r="BQ1480" s="143"/>
      <c r="BR1480" s="143"/>
      <c r="BS1480" s="143"/>
      <c r="BT1480" s="143"/>
      <c r="BU1480" s="135">
        <f>VLOOKUP(D1480,EXPLORACION!$A$2:$P$529,15,FALSE)</f>
        <v>4962974.1977000004</v>
      </c>
      <c r="BV1480" s="135">
        <f>VLOOKUP(D1480,EXPLORACION!$A$2:$P$529,16,FALSE)</f>
        <v>2173533.8878000001</v>
      </c>
    </row>
    <row r="1481" spans="1:74" hidden="1">
      <c r="A1481" s="130" t="str">
        <f t="shared" si="363"/>
        <v>PYA36P2E2M3.25</v>
      </c>
      <c r="B1481" s="130" t="str">
        <f t="shared" si="364"/>
        <v>PYA36P2E2.5</v>
      </c>
      <c r="C1481" s="130" t="str">
        <f t="shared" si="365"/>
        <v>PYA36P2M3.25</v>
      </c>
      <c r="D1481" s="130" t="str">
        <f t="shared" si="366"/>
        <v>PYA36P2</v>
      </c>
      <c r="E1481" s="130" t="str">
        <f t="shared" si="367"/>
        <v>PYA36</v>
      </c>
      <c r="F1481" s="111" t="s">
        <v>1368</v>
      </c>
      <c r="G1481" s="111">
        <v>36</v>
      </c>
      <c r="H1481" s="111">
        <v>2</v>
      </c>
      <c r="I1481" s="111" t="s">
        <v>8</v>
      </c>
      <c r="J1481" s="111">
        <v>2</v>
      </c>
      <c r="K1481" s="111">
        <f t="shared" si="368"/>
        <v>7</v>
      </c>
      <c r="M1481" s="137">
        <v>3</v>
      </c>
      <c r="N1481" s="133">
        <v>3.5</v>
      </c>
      <c r="O1481" s="137">
        <f t="shared" si="369"/>
        <v>3.25</v>
      </c>
      <c r="Q1481" s="237">
        <v>14.57</v>
      </c>
      <c r="R1481" s="111">
        <v>23.51</v>
      </c>
      <c r="S1481" s="111">
        <v>16.61</v>
      </c>
      <c r="T1481" s="111">
        <v>6.9000000000000021</v>
      </c>
      <c r="U1481" s="188"/>
      <c r="AO1481" s="143">
        <v>88.27</v>
      </c>
      <c r="AP1481" s="194"/>
      <c r="AQ1481" s="188"/>
      <c r="AR1481" s="188"/>
      <c r="AS1481" s="143"/>
      <c r="AT1481" s="143"/>
      <c r="AU1481" s="143"/>
      <c r="AV1481" s="143"/>
      <c r="AW1481" s="188">
        <v>2.57</v>
      </c>
      <c r="AX1481" s="278">
        <v>70.180000000000007</v>
      </c>
      <c r="AY1481" s="194"/>
      <c r="AZ1481" s="143"/>
      <c r="BA1481" s="143"/>
      <c r="BB1481" s="143"/>
      <c r="BC1481" s="143"/>
      <c r="BD1481" s="143"/>
      <c r="BE1481" s="194"/>
      <c r="BF1481" s="143"/>
      <c r="BG1481" s="143"/>
      <c r="BH1481" s="143"/>
      <c r="BI1481" s="111"/>
      <c r="BJ1481" s="143"/>
      <c r="BK1481" s="143"/>
      <c r="BL1481" s="143"/>
      <c r="BM1481" s="143"/>
      <c r="BN1481" s="143"/>
      <c r="BO1481" s="143"/>
      <c r="BP1481" s="143"/>
      <c r="BQ1481" s="143"/>
      <c r="BR1481" s="143"/>
      <c r="BS1481" s="143"/>
      <c r="BT1481" s="143"/>
      <c r="BU1481" s="135">
        <f>VLOOKUP(D1481,EXPLORACION!$A$2:$P$529,15,FALSE)</f>
        <v>4962974.1977000004</v>
      </c>
      <c r="BV1481" s="135">
        <f>VLOOKUP(D1481,EXPLORACION!$A$2:$P$529,16,FALSE)</f>
        <v>2173533.8878000001</v>
      </c>
    </row>
    <row r="1482" spans="1:74" hidden="1">
      <c r="A1482" s="130" t="str">
        <f t="shared" si="363"/>
        <v>PYA36P2E2M3.75</v>
      </c>
      <c r="B1482" s="130" t="str">
        <f t="shared" si="364"/>
        <v>PYA36P2E3</v>
      </c>
      <c r="C1482" s="130" t="str">
        <f t="shared" si="365"/>
        <v>PYA36P2M3.75</v>
      </c>
      <c r="D1482" s="130" t="str">
        <f t="shared" si="366"/>
        <v>PYA36P2</v>
      </c>
      <c r="E1482" s="130" t="str">
        <f t="shared" si="367"/>
        <v>PYA36</v>
      </c>
      <c r="F1482" s="111" t="s">
        <v>1368</v>
      </c>
      <c r="G1482" s="111">
        <v>36</v>
      </c>
      <c r="H1482" s="111">
        <v>2</v>
      </c>
      <c r="I1482" s="111" t="s">
        <v>8</v>
      </c>
      <c r="J1482" s="111">
        <v>2</v>
      </c>
      <c r="K1482" s="111">
        <f t="shared" si="368"/>
        <v>8</v>
      </c>
      <c r="M1482" s="137">
        <v>3.5</v>
      </c>
      <c r="N1482" s="133">
        <v>4</v>
      </c>
      <c r="O1482" s="137">
        <f t="shared" si="369"/>
        <v>3.75</v>
      </c>
      <c r="Q1482" s="237">
        <v>14.58</v>
      </c>
      <c r="R1482" s="111"/>
      <c r="S1482" s="111"/>
      <c r="T1482" s="111"/>
      <c r="U1482" s="188"/>
      <c r="AP1482" s="194"/>
      <c r="AQ1482" s="188"/>
      <c r="AR1482" s="188"/>
      <c r="AS1482" s="143"/>
      <c r="AT1482" s="143"/>
      <c r="AU1482" s="143"/>
      <c r="AV1482" s="143"/>
      <c r="AW1482" s="188"/>
      <c r="AX1482" s="278"/>
      <c r="AY1482" s="194"/>
      <c r="AZ1482" s="143"/>
      <c r="BA1482" s="143"/>
      <c r="BB1482" s="143"/>
      <c r="BC1482" s="143"/>
      <c r="BD1482" s="143"/>
      <c r="BE1482" s="194"/>
      <c r="BF1482" s="143"/>
      <c r="BG1482" s="143"/>
      <c r="BH1482" s="143"/>
      <c r="BI1482" s="111"/>
      <c r="BJ1482" s="143"/>
      <c r="BK1482" s="143"/>
      <c r="BL1482" s="143"/>
      <c r="BM1482" s="143"/>
      <c r="BN1482" s="143"/>
      <c r="BO1482" s="143"/>
      <c r="BP1482" s="143"/>
      <c r="BQ1482" s="143"/>
      <c r="BR1482" s="143"/>
      <c r="BS1482" s="143"/>
      <c r="BT1482" s="143"/>
      <c r="BU1482" s="135">
        <f>VLOOKUP(D1482,EXPLORACION!$A$2:$P$529,15,FALSE)</f>
        <v>4962974.1977000004</v>
      </c>
      <c r="BV1482" s="135">
        <f>VLOOKUP(D1482,EXPLORACION!$A$2:$P$529,16,FALSE)</f>
        <v>2173533.8878000001</v>
      </c>
    </row>
    <row r="1483" spans="1:74" hidden="1">
      <c r="A1483" s="130" t="str">
        <f t="shared" si="363"/>
        <v>PYA36P2E2M4.25</v>
      </c>
      <c r="B1483" s="130" t="str">
        <f t="shared" si="364"/>
        <v>PYA36P2E3.5</v>
      </c>
      <c r="C1483" s="130" t="str">
        <f t="shared" si="365"/>
        <v>PYA36P2M4.25</v>
      </c>
      <c r="D1483" s="130" t="str">
        <f t="shared" si="366"/>
        <v>PYA36P2</v>
      </c>
      <c r="E1483" s="130" t="str">
        <f t="shared" si="367"/>
        <v>PYA36</v>
      </c>
      <c r="F1483" s="111" t="s">
        <v>1368</v>
      </c>
      <c r="G1483" s="111">
        <v>36</v>
      </c>
      <c r="H1483" s="111">
        <v>2</v>
      </c>
      <c r="I1483" s="111" t="s">
        <v>8</v>
      </c>
      <c r="J1483" s="111">
        <v>2</v>
      </c>
      <c r="K1483" s="111">
        <f t="shared" si="368"/>
        <v>9</v>
      </c>
      <c r="M1483" s="137">
        <v>4</v>
      </c>
      <c r="N1483" s="133">
        <v>4.5</v>
      </c>
      <c r="O1483" s="137">
        <f t="shared" si="369"/>
        <v>4.25</v>
      </c>
      <c r="Q1483" s="237">
        <v>14.86</v>
      </c>
      <c r="R1483" s="111"/>
      <c r="S1483" s="111"/>
      <c r="T1483" s="111"/>
      <c r="U1483" s="188"/>
      <c r="AP1483" s="194"/>
      <c r="AQ1483" s="188"/>
      <c r="AR1483" s="188"/>
      <c r="AS1483" s="143"/>
      <c r="AT1483" s="143"/>
      <c r="AU1483" s="143"/>
      <c r="AV1483" s="143"/>
      <c r="AW1483" s="188"/>
      <c r="AX1483" s="278"/>
      <c r="AY1483" s="194"/>
      <c r="AZ1483" s="143"/>
      <c r="BA1483" s="143"/>
      <c r="BB1483" s="143"/>
      <c r="BC1483" s="143"/>
      <c r="BD1483" s="143"/>
      <c r="BE1483" s="194"/>
      <c r="BF1483" s="143"/>
      <c r="BG1483" s="143"/>
      <c r="BH1483" s="143"/>
      <c r="BI1483" s="111"/>
      <c r="BJ1483" s="143"/>
      <c r="BK1483" s="143"/>
      <c r="BL1483" s="143"/>
      <c r="BM1483" s="143"/>
      <c r="BN1483" s="143"/>
      <c r="BO1483" s="143"/>
      <c r="BP1483" s="143"/>
      <c r="BQ1483" s="143"/>
      <c r="BR1483" s="143"/>
      <c r="BS1483" s="143"/>
      <c r="BT1483" s="143"/>
      <c r="BU1483" s="135">
        <f>VLOOKUP(D1483,EXPLORACION!$A$2:$P$529,15,FALSE)</f>
        <v>4962974.1977000004</v>
      </c>
      <c r="BV1483" s="135">
        <f>VLOOKUP(D1483,EXPLORACION!$A$2:$P$529,16,FALSE)</f>
        <v>2173533.8878000001</v>
      </c>
    </row>
    <row r="1484" spans="1:74" hidden="1">
      <c r="A1484" s="130" t="str">
        <f t="shared" si="363"/>
        <v>PYA36P2E2M4.75</v>
      </c>
      <c r="B1484" s="130" t="str">
        <f t="shared" si="364"/>
        <v>PYA36P2E4</v>
      </c>
      <c r="C1484" s="130" t="str">
        <f t="shared" si="365"/>
        <v>PYA36P2M4.75</v>
      </c>
      <c r="D1484" s="130" t="str">
        <f t="shared" si="366"/>
        <v>PYA36P2</v>
      </c>
      <c r="E1484" s="130" t="str">
        <f t="shared" si="367"/>
        <v>PYA36</v>
      </c>
      <c r="F1484" s="111" t="s">
        <v>1368</v>
      </c>
      <c r="G1484" s="111">
        <v>36</v>
      </c>
      <c r="H1484" s="111">
        <v>2</v>
      </c>
      <c r="I1484" s="111" t="s">
        <v>8</v>
      </c>
      <c r="J1484" s="111">
        <v>2</v>
      </c>
      <c r="K1484" s="111">
        <f t="shared" si="368"/>
        <v>10</v>
      </c>
      <c r="M1484" s="137">
        <v>4.5</v>
      </c>
      <c r="N1484" s="133">
        <v>5</v>
      </c>
      <c r="O1484" s="137">
        <f t="shared" si="369"/>
        <v>4.75</v>
      </c>
      <c r="Q1484" s="237">
        <v>15.64</v>
      </c>
      <c r="R1484" s="111"/>
      <c r="S1484" s="111"/>
      <c r="T1484" s="111"/>
      <c r="U1484" s="188">
        <v>22.1706</v>
      </c>
      <c r="AP1484" s="194"/>
      <c r="AQ1484" s="188"/>
      <c r="AR1484" s="188"/>
      <c r="AS1484" s="143"/>
      <c r="AT1484" s="143"/>
      <c r="AU1484" s="143"/>
      <c r="AV1484" s="143"/>
      <c r="AW1484" s="188"/>
      <c r="AX1484" s="278"/>
      <c r="AY1484" s="194"/>
      <c r="AZ1484" s="143"/>
      <c r="BA1484" s="143"/>
      <c r="BB1484" s="143"/>
      <c r="BC1484" s="143"/>
      <c r="BD1484" s="143"/>
      <c r="BE1484" s="194"/>
      <c r="BF1484" s="143"/>
      <c r="BG1484" s="143"/>
      <c r="BH1484" s="143"/>
      <c r="BI1484" s="111"/>
      <c r="BJ1484" s="143"/>
      <c r="BK1484" s="143"/>
      <c r="BL1484" s="143"/>
      <c r="BM1484" s="143"/>
      <c r="BN1484" s="143"/>
      <c r="BO1484" s="143"/>
      <c r="BP1484" s="143"/>
      <c r="BQ1484" s="143"/>
      <c r="BR1484" s="143"/>
      <c r="BS1484" s="143"/>
      <c r="BT1484" s="143"/>
      <c r="BU1484" s="135">
        <f>VLOOKUP(D1484,EXPLORACION!$A$2:$P$529,15,FALSE)</f>
        <v>4962974.1977000004</v>
      </c>
      <c r="BV1484" s="135">
        <f>VLOOKUP(D1484,EXPLORACION!$A$2:$P$529,16,FALSE)</f>
        <v>2173533.8878000001</v>
      </c>
    </row>
    <row r="1485" spans="1:74" hidden="1">
      <c r="A1485" s="130" t="str">
        <f t="shared" si="363"/>
        <v>PYA36P2E3M5.25</v>
      </c>
      <c r="B1485" s="130" t="str">
        <f t="shared" si="364"/>
        <v>PYA36P2E4.5</v>
      </c>
      <c r="C1485" s="130" t="str">
        <f t="shared" si="365"/>
        <v>PYA36P2M5.25</v>
      </c>
      <c r="D1485" s="130" t="str">
        <f t="shared" si="366"/>
        <v>PYA36P2</v>
      </c>
      <c r="E1485" s="130" t="str">
        <f t="shared" si="367"/>
        <v>PYA36</v>
      </c>
      <c r="F1485" s="111" t="s">
        <v>1368</v>
      </c>
      <c r="G1485" s="111">
        <v>36</v>
      </c>
      <c r="H1485" s="111">
        <v>2</v>
      </c>
      <c r="I1485" s="111" t="s">
        <v>8</v>
      </c>
      <c r="J1485" s="111">
        <v>3</v>
      </c>
      <c r="K1485" s="111">
        <f t="shared" si="368"/>
        <v>11</v>
      </c>
      <c r="M1485" s="137">
        <v>5</v>
      </c>
      <c r="N1485" s="133">
        <v>5.5</v>
      </c>
      <c r="O1485" s="137">
        <f t="shared" si="369"/>
        <v>5.25</v>
      </c>
      <c r="Q1485" s="237">
        <v>16.57</v>
      </c>
      <c r="R1485" s="111"/>
      <c r="S1485" s="111"/>
      <c r="T1485" s="111"/>
      <c r="U1485" s="188"/>
      <c r="AP1485" s="194"/>
      <c r="AQ1485" s="188"/>
      <c r="AR1485" s="188"/>
      <c r="AS1485" s="143"/>
      <c r="AT1485" s="143"/>
      <c r="AU1485" s="143"/>
      <c r="AV1485" s="143"/>
      <c r="AW1485" s="188"/>
      <c r="AX1485" s="278"/>
      <c r="AY1485" s="194"/>
      <c r="AZ1485" s="143"/>
      <c r="BA1485" s="143"/>
      <c r="BB1485" s="143"/>
      <c r="BC1485" s="143"/>
      <c r="BD1485" s="143"/>
      <c r="BE1485" s="194"/>
      <c r="BF1485" s="143"/>
      <c r="BG1485" s="143"/>
      <c r="BH1485" s="143"/>
      <c r="BI1485" s="111"/>
      <c r="BJ1485" s="143"/>
      <c r="BK1485" s="143"/>
      <c r="BL1485" s="143"/>
      <c r="BM1485" s="143"/>
      <c r="BN1485" s="143"/>
      <c r="BO1485" s="143"/>
      <c r="BP1485" s="143"/>
      <c r="BQ1485" s="143"/>
      <c r="BR1485" s="143"/>
      <c r="BS1485" s="143"/>
      <c r="BT1485" s="143"/>
      <c r="BU1485" s="135">
        <f>VLOOKUP(D1485,EXPLORACION!$A$2:$P$529,15,FALSE)</f>
        <v>4962974.1977000004</v>
      </c>
      <c r="BV1485" s="135">
        <f>VLOOKUP(D1485,EXPLORACION!$A$2:$P$529,16,FALSE)</f>
        <v>2173533.8878000001</v>
      </c>
    </row>
    <row r="1486" spans="1:74" hidden="1">
      <c r="A1486" s="130" t="str">
        <f t="shared" si="363"/>
        <v>PYA36P2E3M5.75</v>
      </c>
      <c r="B1486" s="130" t="str">
        <f t="shared" si="364"/>
        <v>PYA36P2E5</v>
      </c>
      <c r="C1486" s="130" t="str">
        <f t="shared" si="365"/>
        <v>PYA36P2M5.75</v>
      </c>
      <c r="D1486" s="130" t="str">
        <f t="shared" si="366"/>
        <v>PYA36P2</v>
      </c>
      <c r="E1486" s="130" t="str">
        <f t="shared" si="367"/>
        <v>PYA36</v>
      </c>
      <c r="F1486" s="111" t="s">
        <v>1368</v>
      </c>
      <c r="G1486" s="111">
        <v>36</v>
      </c>
      <c r="H1486" s="111">
        <v>2</v>
      </c>
      <c r="I1486" s="111" t="s">
        <v>8</v>
      </c>
      <c r="J1486" s="111">
        <v>3</v>
      </c>
      <c r="K1486" s="111">
        <f t="shared" si="368"/>
        <v>12</v>
      </c>
      <c r="M1486" s="137">
        <v>5.5</v>
      </c>
      <c r="N1486" s="133">
        <v>6</v>
      </c>
      <c r="O1486" s="137">
        <f t="shared" si="369"/>
        <v>5.75</v>
      </c>
      <c r="Q1486" s="237">
        <v>16.77</v>
      </c>
      <c r="R1486" s="111"/>
      <c r="S1486" s="111"/>
      <c r="T1486" s="111"/>
      <c r="U1486" s="188"/>
      <c r="AP1486" s="194"/>
      <c r="AQ1486" s="188"/>
      <c r="AR1486" s="188"/>
      <c r="AS1486" s="143"/>
      <c r="AT1486" s="143"/>
      <c r="AU1486" s="143"/>
      <c r="AV1486" s="143"/>
      <c r="AW1486" s="188"/>
      <c r="AX1486" s="278"/>
      <c r="AY1486" s="194"/>
      <c r="AZ1486" s="143"/>
      <c r="BA1486" s="143"/>
      <c r="BB1486" s="143"/>
      <c r="BC1486" s="143"/>
      <c r="BD1486" s="143"/>
      <c r="BE1486" s="194"/>
      <c r="BF1486" s="143"/>
      <c r="BG1486" s="143"/>
      <c r="BH1486" s="143"/>
      <c r="BI1486" s="111"/>
      <c r="BJ1486" s="143"/>
      <c r="BK1486" s="143"/>
      <c r="BL1486" s="143"/>
      <c r="BM1486" s="143"/>
      <c r="BN1486" s="143"/>
      <c r="BO1486" s="143"/>
      <c r="BP1486" s="143"/>
      <c r="BQ1486" s="143"/>
      <c r="BR1486" s="143"/>
      <c r="BS1486" s="143"/>
      <c r="BT1486" s="143"/>
      <c r="BU1486" s="135">
        <f>VLOOKUP(D1486,EXPLORACION!$A$2:$P$529,15,FALSE)</f>
        <v>4962974.1977000004</v>
      </c>
      <c r="BV1486" s="135">
        <f>VLOOKUP(D1486,EXPLORACION!$A$2:$P$529,16,FALSE)</f>
        <v>2173533.8878000001</v>
      </c>
    </row>
    <row r="1487" spans="1:74" hidden="1">
      <c r="A1487" s="130" t="str">
        <f t="shared" si="363"/>
        <v>PYA36P2E3M6.25</v>
      </c>
      <c r="B1487" s="130" t="str">
        <f t="shared" si="364"/>
        <v>PYA36P2E5.5</v>
      </c>
      <c r="C1487" s="130" t="str">
        <f t="shared" si="365"/>
        <v>PYA36P2M6.25</v>
      </c>
      <c r="D1487" s="130" t="str">
        <f t="shared" si="366"/>
        <v>PYA36P2</v>
      </c>
      <c r="E1487" s="130" t="str">
        <f t="shared" si="367"/>
        <v>PYA36</v>
      </c>
      <c r="F1487" s="111" t="s">
        <v>1368</v>
      </c>
      <c r="G1487" s="111">
        <v>36</v>
      </c>
      <c r="H1487" s="111">
        <v>2</v>
      </c>
      <c r="I1487" s="111" t="s">
        <v>8</v>
      </c>
      <c r="J1487" s="111">
        <v>3</v>
      </c>
      <c r="K1487" s="111">
        <f t="shared" si="368"/>
        <v>13</v>
      </c>
      <c r="M1487" s="137">
        <v>6</v>
      </c>
      <c r="N1487" s="133">
        <v>6.5</v>
      </c>
      <c r="O1487" s="137">
        <f t="shared" si="369"/>
        <v>6.25</v>
      </c>
      <c r="Q1487" s="237">
        <v>16.77</v>
      </c>
      <c r="R1487" s="111"/>
      <c r="S1487" s="111"/>
      <c r="T1487" s="111"/>
      <c r="U1487" s="188"/>
      <c r="AP1487" s="194"/>
      <c r="AQ1487" s="188"/>
      <c r="AR1487" s="188"/>
      <c r="AS1487" s="143"/>
      <c r="AT1487" s="143"/>
      <c r="AU1487" s="143"/>
      <c r="AV1487" s="143"/>
      <c r="AW1487" s="188"/>
      <c r="AX1487" s="278"/>
      <c r="AY1487" s="194"/>
      <c r="AZ1487" s="143"/>
      <c r="BA1487" s="143"/>
      <c r="BB1487" s="143"/>
      <c r="BC1487" s="143"/>
      <c r="BD1487" s="143"/>
      <c r="BE1487" s="194"/>
      <c r="BF1487" s="143"/>
      <c r="BG1487" s="143"/>
      <c r="BH1487" s="143"/>
      <c r="BI1487" s="111"/>
      <c r="BJ1487" s="143"/>
      <c r="BK1487" s="143"/>
      <c r="BL1487" s="143"/>
      <c r="BM1487" s="143"/>
      <c r="BN1487" s="143"/>
      <c r="BO1487" s="143"/>
      <c r="BP1487" s="143"/>
      <c r="BQ1487" s="143"/>
      <c r="BR1487" s="143"/>
      <c r="BS1487" s="143"/>
      <c r="BT1487" s="143"/>
      <c r="BU1487" s="135">
        <f>VLOOKUP(D1487,EXPLORACION!$A$2:$P$529,15,FALSE)</f>
        <v>4962974.1977000004</v>
      </c>
      <c r="BV1487" s="135">
        <f>VLOOKUP(D1487,EXPLORACION!$A$2:$P$529,16,FALSE)</f>
        <v>2173533.8878000001</v>
      </c>
    </row>
    <row r="1488" spans="1:74" hidden="1">
      <c r="A1488" s="130" t="str">
        <f t="shared" si="363"/>
        <v>PYA36P2E3M6.75</v>
      </c>
      <c r="B1488" s="130" t="str">
        <f t="shared" si="364"/>
        <v>PYA36P2E6</v>
      </c>
      <c r="C1488" s="130" t="str">
        <f t="shared" si="365"/>
        <v>PYA36P2M6.75</v>
      </c>
      <c r="D1488" s="130" t="str">
        <f t="shared" si="366"/>
        <v>PYA36P2</v>
      </c>
      <c r="E1488" s="130" t="str">
        <f t="shared" si="367"/>
        <v>PYA36</v>
      </c>
      <c r="F1488" s="111" t="s">
        <v>1368</v>
      </c>
      <c r="G1488" s="111">
        <v>36</v>
      </c>
      <c r="H1488" s="111">
        <v>2</v>
      </c>
      <c r="I1488" s="111" t="s">
        <v>8</v>
      </c>
      <c r="J1488" s="111">
        <v>3</v>
      </c>
      <c r="K1488" s="111">
        <f t="shared" si="368"/>
        <v>14</v>
      </c>
      <c r="M1488" s="137">
        <v>6.5</v>
      </c>
      <c r="N1488" s="133">
        <v>7</v>
      </c>
      <c r="O1488" s="137">
        <f t="shared" si="369"/>
        <v>6.75</v>
      </c>
      <c r="Q1488" s="237">
        <v>16.829999999999998</v>
      </c>
      <c r="R1488" s="111"/>
      <c r="S1488" s="111"/>
      <c r="T1488" s="111"/>
      <c r="U1488" s="188"/>
      <c r="AP1488" s="194"/>
      <c r="AQ1488" s="188"/>
      <c r="AR1488" s="188"/>
      <c r="AS1488" s="143"/>
      <c r="AT1488" s="143"/>
      <c r="AU1488" s="143"/>
      <c r="AV1488" s="143"/>
      <c r="AW1488" s="188"/>
      <c r="AX1488" s="278"/>
      <c r="AY1488" s="194"/>
      <c r="AZ1488" s="143"/>
      <c r="BA1488" s="143"/>
      <c r="BB1488" s="143"/>
      <c r="BC1488" s="143"/>
      <c r="BD1488" s="143"/>
      <c r="BE1488" s="194"/>
      <c r="BF1488" s="143"/>
      <c r="BG1488" s="143"/>
      <c r="BH1488" s="143"/>
      <c r="BI1488" s="111"/>
      <c r="BJ1488" s="143"/>
      <c r="BK1488" s="143"/>
      <c r="BL1488" s="143"/>
      <c r="BM1488" s="143"/>
      <c r="BN1488" s="143"/>
      <c r="BO1488" s="143"/>
      <c r="BP1488" s="143"/>
      <c r="BQ1488" s="143"/>
      <c r="BR1488" s="143"/>
      <c r="BS1488" s="143"/>
      <c r="BT1488" s="143"/>
      <c r="BU1488" s="135">
        <f>VLOOKUP(D1488,EXPLORACION!$A$2:$P$529,15,FALSE)</f>
        <v>4962974.1977000004</v>
      </c>
      <c r="BV1488" s="135">
        <f>VLOOKUP(D1488,EXPLORACION!$A$2:$P$529,16,FALSE)</f>
        <v>2173533.8878000001</v>
      </c>
    </row>
    <row r="1489" spans="1:74" hidden="1">
      <c r="A1489" s="130" t="str">
        <f t="shared" si="363"/>
        <v>PYA36P2E3M7.25</v>
      </c>
      <c r="B1489" s="130" t="str">
        <f t="shared" si="364"/>
        <v>PYA36P2E6.5</v>
      </c>
      <c r="C1489" s="130" t="str">
        <f t="shared" si="365"/>
        <v>PYA36P2M7.25</v>
      </c>
      <c r="D1489" s="130" t="str">
        <f t="shared" si="366"/>
        <v>PYA36P2</v>
      </c>
      <c r="E1489" s="130" t="str">
        <f t="shared" si="367"/>
        <v>PYA36</v>
      </c>
      <c r="F1489" s="111" t="s">
        <v>1368</v>
      </c>
      <c r="G1489" s="111">
        <v>36</v>
      </c>
      <c r="H1489" s="111">
        <v>2</v>
      </c>
      <c r="I1489" s="111" t="s">
        <v>8</v>
      </c>
      <c r="J1489" s="111">
        <v>3</v>
      </c>
      <c r="K1489" s="111">
        <f t="shared" si="368"/>
        <v>15</v>
      </c>
      <c r="M1489" s="137">
        <v>7</v>
      </c>
      <c r="N1489" s="133">
        <v>7.5</v>
      </c>
      <c r="O1489" s="137">
        <f t="shared" si="369"/>
        <v>7.25</v>
      </c>
      <c r="Q1489" s="237">
        <v>16.829999999999998</v>
      </c>
      <c r="R1489" s="111"/>
      <c r="S1489" s="111"/>
      <c r="T1489" s="111"/>
      <c r="U1489" s="188"/>
      <c r="AP1489" s="194"/>
      <c r="AQ1489" s="188"/>
      <c r="AR1489" s="188"/>
      <c r="AS1489" s="143"/>
      <c r="AT1489" s="143"/>
      <c r="AU1489" s="143"/>
      <c r="AV1489" s="143"/>
      <c r="AW1489" s="188"/>
      <c r="AX1489" s="278"/>
      <c r="AY1489" s="194"/>
      <c r="AZ1489" s="143"/>
      <c r="BA1489" s="143"/>
      <c r="BB1489" s="143"/>
      <c r="BC1489" s="143"/>
      <c r="BD1489" s="143"/>
      <c r="BE1489" s="194"/>
      <c r="BF1489" s="143"/>
      <c r="BG1489" s="143"/>
      <c r="BH1489" s="143"/>
      <c r="BI1489" s="111"/>
      <c r="BJ1489" s="143"/>
      <c r="BK1489" s="143"/>
      <c r="BL1489" s="143"/>
      <c r="BM1489" s="143"/>
      <c r="BN1489" s="143"/>
      <c r="BO1489" s="143"/>
      <c r="BP1489" s="143"/>
      <c r="BQ1489" s="143"/>
      <c r="BR1489" s="143"/>
      <c r="BS1489" s="143"/>
      <c r="BT1489" s="143"/>
      <c r="BU1489" s="135">
        <f>VLOOKUP(D1489,EXPLORACION!$A$2:$P$529,15,FALSE)</f>
        <v>4962974.1977000004</v>
      </c>
      <c r="BV1489" s="135">
        <f>VLOOKUP(D1489,EXPLORACION!$A$2:$P$529,16,FALSE)</f>
        <v>2173533.8878000001</v>
      </c>
    </row>
    <row r="1490" spans="1:74" hidden="1">
      <c r="A1490" s="130" t="str">
        <f t="shared" si="363"/>
        <v>PYA36P2E3M7.75</v>
      </c>
      <c r="B1490" s="130" t="str">
        <f t="shared" si="364"/>
        <v>PYA36P2E7</v>
      </c>
      <c r="C1490" s="130" t="str">
        <f t="shared" si="365"/>
        <v>PYA36P2M7.75</v>
      </c>
      <c r="D1490" s="130" t="str">
        <f t="shared" si="366"/>
        <v>PYA36P2</v>
      </c>
      <c r="E1490" s="130" t="str">
        <f t="shared" si="367"/>
        <v>PYA36</v>
      </c>
      <c r="F1490" s="111" t="s">
        <v>1368</v>
      </c>
      <c r="G1490" s="111">
        <v>36</v>
      </c>
      <c r="H1490" s="111">
        <v>2</v>
      </c>
      <c r="I1490" s="111" t="s">
        <v>8</v>
      </c>
      <c r="J1490" s="111">
        <v>3</v>
      </c>
      <c r="K1490" s="111">
        <f t="shared" si="368"/>
        <v>16</v>
      </c>
      <c r="M1490" s="137">
        <v>7.5</v>
      </c>
      <c r="N1490" s="133">
        <v>8</v>
      </c>
      <c r="O1490" s="137">
        <f t="shared" si="369"/>
        <v>7.75</v>
      </c>
      <c r="Q1490" s="237">
        <v>17.52</v>
      </c>
      <c r="R1490" s="111"/>
      <c r="S1490" s="111"/>
      <c r="T1490" s="111"/>
      <c r="U1490" s="188"/>
      <c r="AP1490" s="194"/>
      <c r="AQ1490" s="188"/>
      <c r="AR1490" s="188"/>
      <c r="AS1490" s="143"/>
      <c r="AT1490" s="143"/>
      <c r="AU1490" s="143"/>
      <c r="AV1490" s="143"/>
      <c r="AW1490" s="188"/>
      <c r="AX1490" s="278"/>
      <c r="AY1490" s="194"/>
      <c r="AZ1490" s="143"/>
      <c r="BA1490" s="143"/>
      <c r="BB1490" s="143"/>
      <c r="BC1490" s="143"/>
      <c r="BD1490" s="143"/>
      <c r="BE1490" s="194"/>
      <c r="BF1490" s="143"/>
      <c r="BG1490" s="143"/>
      <c r="BH1490" s="143"/>
      <c r="BI1490" s="111"/>
      <c r="BJ1490" s="143"/>
      <c r="BK1490" s="143"/>
      <c r="BL1490" s="143"/>
      <c r="BM1490" s="143"/>
      <c r="BN1490" s="143"/>
      <c r="BO1490" s="143"/>
      <c r="BP1490" s="143"/>
      <c r="BQ1490" s="143"/>
      <c r="BR1490" s="143"/>
      <c r="BS1490" s="143"/>
      <c r="BT1490" s="143"/>
      <c r="BU1490" s="135">
        <f>VLOOKUP(D1490,EXPLORACION!$A$2:$P$529,15,FALSE)</f>
        <v>4962974.1977000004</v>
      </c>
      <c r="BV1490" s="135">
        <f>VLOOKUP(D1490,EXPLORACION!$A$2:$P$529,16,FALSE)</f>
        <v>2173533.8878000001</v>
      </c>
    </row>
    <row r="1491" spans="1:74" hidden="1">
      <c r="A1491" s="130" t="str">
        <f t="shared" si="363"/>
        <v>PYA36P2E3M8.25</v>
      </c>
      <c r="B1491" s="130" t="str">
        <f t="shared" si="364"/>
        <v>PYA36P2E7.5</v>
      </c>
      <c r="C1491" s="130" t="str">
        <f t="shared" si="365"/>
        <v>PYA36P2M8.25</v>
      </c>
      <c r="D1491" s="130" t="str">
        <f t="shared" si="366"/>
        <v>PYA36P2</v>
      </c>
      <c r="E1491" s="130" t="str">
        <f t="shared" si="367"/>
        <v>PYA36</v>
      </c>
      <c r="F1491" s="111" t="s">
        <v>1368</v>
      </c>
      <c r="G1491" s="111">
        <v>36</v>
      </c>
      <c r="H1491" s="111">
        <v>2</v>
      </c>
      <c r="I1491" s="111" t="s">
        <v>8</v>
      </c>
      <c r="J1491" s="111">
        <v>3</v>
      </c>
      <c r="K1491" s="111">
        <f t="shared" si="368"/>
        <v>17</v>
      </c>
      <c r="M1491" s="137">
        <v>8</v>
      </c>
      <c r="N1491" s="133">
        <v>8.5</v>
      </c>
      <c r="O1491" s="137">
        <f t="shared" si="369"/>
        <v>8.25</v>
      </c>
      <c r="Q1491" s="237">
        <v>17.52</v>
      </c>
      <c r="R1491" s="111">
        <v>23.31</v>
      </c>
      <c r="S1491" s="111">
        <v>16.47</v>
      </c>
      <c r="T1491" s="111">
        <v>6.84</v>
      </c>
      <c r="U1491" s="188"/>
      <c r="AO1491" s="143">
        <v>93.84</v>
      </c>
      <c r="AP1491" s="194"/>
      <c r="AQ1491" s="188"/>
      <c r="AR1491" s="188"/>
      <c r="AS1491" s="143"/>
      <c r="AT1491" s="143"/>
      <c r="AU1491" s="143"/>
      <c r="AV1491" s="143"/>
      <c r="AW1491" s="188">
        <v>3.07</v>
      </c>
      <c r="AX1491" s="278">
        <v>79.2</v>
      </c>
      <c r="AY1491" s="194"/>
      <c r="AZ1491" s="143"/>
      <c r="BA1491" s="143"/>
      <c r="BB1491" s="143"/>
      <c r="BC1491" s="143"/>
      <c r="BD1491" s="143"/>
      <c r="BE1491" s="194"/>
      <c r="BF1491" s="143"/>
      <c r="BG1491" s="143"/>
      <c r="BH1491" s="143"/>
      <c r="BI1491" s="111"/>
      <c r="BJ1491" s="143"/>
      <c r="BK1491" s="143"/>
      <c r="BL1491" s="143"/>
      <c r="BM1491" s="143"/>
      <c r="BN1491" s="143"/>
      <c r="BO1491" s="143"/>
      <c r="BP1491" s="143"/>
      <c r="BQ1491" s="143"/>
      <c r="BR1491" s="143"/>
      <c r="BS1491" s="143"/>
      <c r="BT1491" s="143"/>
      <c r="BU1491" s="135">
        <f>VLOOKUP(D1491,EXPLORACION!$A$2:$P$529,15,FALSE)</f>
        <v>4962974.1977000004</v>
      </c>
      <c r="BV1491" s="135">
        <f>VLOOKUP(D1491,EXPLORACION!$A$2:$P$529,16,FALSE)</f>
        <v>2173533.8878000001</v>
      </c>
    </row>
    <row r="1492" spans="1:74" hidden="1">
      <c r="A1492" s="130" t="str">
        <f t="shared" si="363"/>
        <v>PYA36P2E3M8.75</v>
      </c>
      <c r="B1492" s="130" t="str">
        <f t="shared" si="364"/>
        <v>PYA36P2E8</v>
      </c>
      <c r="C1492" s="130" t="str">
        <f t="shared" si="365"/>
        <v>PYA36P2M8.75</v>
      </c>
      <c r="D1492" s="130" t="str">
        <f t="shared" si="366"/>
        <v>PYA36P2</v>
      </c>
      <c r="E1492" s="130" t="str">
        <f t="shared" si="367"/>
        <v>PYA36</v>
      </c>
      <c r="F1492" s="111" t="s">
        <v>1368</v>
      </c>
      <c r="G1492" s="111">
        <v>36</v>
      </c>
      <c r="H1492" s="111">
        <v>2</v>
      </c>
      <c r="I1492" s="111" t="s">
        <v>8</v>
      </c>
      <c r="J1492" s="111">
        <v>3</v>
      </c>
      <c r="K1492" s="111">
        <f t="shared" si="368"/>
        <v>18</v>
      </c>
      <c r="M1492" s="137">
        <v>8.5</v>
      </c>
      <c r="N1492" s="133">
        <v>9</v>
      </c>
      <c r="O1492" s="137">
        <f t="shared" si="369"/>
        <v>8.75</v>
      </c>
      <c r="Q1492" s="237">
        <v>17.8</v>
      </c>
      <c r="R1492" s="111"/>
      <c r="S1492" s="111"/>
      <c r="T1492" s="111"/>
      <c r="U1492" s="188"/>
      <c r="AP1492" s="194"/>
      <c r="AQ1492" s="188"/>
      <c r="AR1492" s="188"/>
      <c r="AS1492" s="143"/>
      <c r="AT1492" s="143"/>
      <c r="AU1492" s="143"/>
      <c r="AV1492" s="143"/>
      <c r="AW1492" s="188"/>
      <c r="AX1492" s="278"/>
      <c r="AY1492" s="194"/>
      <c r="AZ1492" s="143"/>
      <c r="BA1492" s="143"/>
      <c r="BB1492" s="143"/>
      <c r="BC1492" s="143"/>
      <c r="BD1492" s="143"/>
      <c r="BE1492" s="194"/>
      <c r="BF1492" s="143"/>
      <c r="BG1492" s="143"/>
      <c r="BH1492" s="143"/>
      <c r="BI1492" s="111"/>
      <c r="BJ1492" s="143"/>
      <c r="BK1492" s="143"/>
      <c r="BL1492" s="143"/>
      <c r="BM1492" s="143"/>
      <c r="BN1492" s="143"/>
      <c r="BO1492" s="143"/>
      <c r="BP1492" s="143"/>
      <c r="BQ1492" s="143"/>
      <c r="BR1492" s="143"/>
      <c r="BS1492" s="143"/>
      <c r="BT1492" s="143"/>
      <c r="BU1492" s="135">
        <f>VLOOKUP(D1492,EXPLORACION!$A$2:$P$529,15,FALSE)</f>
        <v>4962974.1977000004</v>
      </c>
      <c r="BV1492" s="135">
        <f>VLOOKUP(D1492,EXPLORACION!$A$2:$P$529,16,FALSE)</f>
        <v>2173533.8878000001</v>
      </c>
    </row>
    <row r="1493" spans="1:74" hidden="1">
      <c r="A1493" s="130" t="str">
        <f t="shared" si="363"/>
        <v>PYA36P2E3M9.25</v>
      </c>
      <c r="B1493" s="130" t="str">
        <f t="shared" si="364"/>
        <v>PYA36P2E8.5</v>
      </c>
      <c r="C1493" s="130" t="str">
        <f t="shared" si="365"/>
        <v>PYA36P2M9.25</v>
      </c>
      <c r="D1493" s="130" t="str">
        <f t="shared" si="366"/>
        <v>PYA36P2</v>
      </c>
      <c r="E1493" s="130" t="str">
        <f t="shared" si="367"/>
        <v>PYA36</v>
      </c>
      <c r="F1493" s="111" t="s">
        <v>1368</v>
      </c>
      <c r="G1493" s="111">
        <v>36</v>
      </c>
      <c r="H1493" s="111">
        <v>2</v>
      </c>
      <c r="I1493" s="111" t="s">
        <v>8</v>
      </c>
      <c r="J1493" s="111">
        <v>3</v>
      </c>
      <c r="K1493" s="111">
        <f t="shared" si="368"/>
        <v>19</v>
      </c>
      <c r="M1493" s="137">
        <v>9</v>
      </c>
      <c r="N1493" s="133">
        <v>9.5</v>
      </c>
      <c r="O1493" s="137">
        <f t="shared" si="369"/>
        <v>9.25</v>
      </c>
      <c r="Q1493" s="237">
        <v>17.8</v>
      </c>
      <c r="R1493" s="111"/>
      <c r="S1493" s="111"/>
      <c r="T1493" s="111"/>
      <c r="U1493" s="188"/>
      <c r="AP1493" s="194"/>
      <c r="AQ1493" s="188"/>
      <c r="AR1493" s="188"/>
      <c r="AS1493" s="143"/>
      <c r="AT1493" s="143"/>
      <c r="AU1493" s="143"/>
      <c r="AV1493" s="143"/>
      <c r="AW1493" s="188"/>
      <c r="AX1493" s="278"/>
      <c r="AY1493" s="194"/>
      <c r="AZ1493" s="143"/>
      <c r="BA1493" s="143"/>
      <c r="BB1493" s="143"/>
      <c r="BC1493" s="143"/>
      <c r="BD1493" s="143"/>
      <c r="BE1493" s="194"/>
      <c r="BF1493" s="143"/>
      <c r="BG1493" s="143"/>
      <c r="BH1493" s="143"/>
      <c r="BI1493" s="111"/>
      <c r="BJ1493" s="143"/>
      <c r="BK1493" s="143"/>
      <c r="BL1493" s="143"/>
      <c r="BM1493" s="143"/>
      <c r="BN1493" s="143"/>
      <c r="BO1493" s="143"/>
      <c r="BP1493" s="143"/>
      <c r="BQ1493" s="143"/>
      <c r="BR1493" s="143"/>
      <c r="BS1493" s="143"/>
      <c r="BT1493" s="143"/>
      <c r="BU1493" s="135">
        <f>VLOOKUP(D1493,EXPLORACION!$A$2:$P$529,15,FALSE)</f>
        <v>4962974.1977000004</v>
      </c>
      <c r="BV1493" s="135">
        <f>VLOOKUP(D1493,EXPLORACION!$A$2:$P$529,16,FALSE)</f>
        <v>2173533.8878000001</v>
      </c>
    </row>
    <row r="1494" spans="1:74" hidden="1">
      <c r="A1494" s="130" t="str">
        <f t="shared" si="363"/>
        <v>PYA36P2E3M9.75</v>
      </c>
      <c r="B1494" s="130" t="str">
        <f t="shared" si="364"/>
        <v>PYA36P2E9</v>
      </c>
      <c r="C1494" s="130" t="str">
        <f t="shared" si="365"/>
        <v>PYA36P2M9.75</v>
      </c>
      <c r="D1494" s="130" t="str">
        <f t="shared" si="366"/>
        <v>PYA36P2</v>
      </c>
      <c r="E1494" s="130" t="str">
        <f t="shared" si="367"/>
        <v>PYA36</v>
      </c>
      <c r="F1494" s="111" t="s">
        <v>1368</v>
      </c>
      <c r="G1494" s="111">
        <v>36</v>
      </c>
      <c r="H1494" s="111">
        <v>2</v>
      </c>
      <c r="I1494" s="111" t="s">
        <v>8</v>
      </c>
      <c r="J1494" s="111">
        <v>3</v>
      </c>
      <c r="K1494" s="111">
        <f t="shared" si="368"/>
        <v>20</v>
      </c>
      <c r="M1494" s="137">
        <v>9.5</v>
      </c>
      <c r="N1494" s="133">
        <v>10</v>
      </c>
      <c r="O1494" s="137">
        <f t="shared" si="369"/>
        <v>9.75</v>
      </c>
      <c r="Q1494" s="237">
        <v>18.22</v>
      </c>
      <c r="R1494" s="111"/>
      <c r="S1494" s="111"/>
      <c r="T1494" s="111"/>
      <c r="U1494" s="188"/>
      <c r="AP1494" s="194"/>
      <c r="AQ1494" s="188"/>
      <c r="AR1494" s="188"/>
      <c r="AS1494" s="143"/>
      <c r="AT1494" s="143"/>
      <c r="AU1494" s="143"/>
      <c r="AV1494" s="143"/>
      <c r="AW1494" s="188"/>
      <c r="AX1494" s="278"/>
      <c r="AY1494" s="194"/>
      <c r="AZ1494" s="143"/>
      <c r="BA1494" s="143"/>
      <c r="BB1494" s="143"/>
      <c r="BC1494" s="143"/>
      <c r="BD1494" s="143"/>
      <c r="BE1494" s="194"/>
      <c r="BF1494" s="143"/>
      <c r="BG1494" s="143"/>
      <c r="BH1494" s="143"/>
      <c r="BI1494" s="111"/>
      <c r="BJ1494" s="143"/>
      <c r="BK1494" s="143"/>
      <c r="BL1494" s="143"/>
      <c r="BM1494" s="143"/>
      <c r="BN1494" s="143"/>
      <c r="BO1494" s="143"/>
      <c r="BP1494" s="143"/>
      <c r="BQ1494" s="143"/>
      <c r="BR1494" s="143"/>
      <c r="BS1494" s="143"/>
      <c r="BT1494" s="143"/>
      <c r="BU1494" s="135">
        <f>VLOOKUP(D1494,EXPLORACION!$A$2:$P$529,15,FALSE)</f>
        <v>4962974.1977000004</v>
      </c>
      <c r="BV1494" s="135">
        <f>VLOOKUP(D1494,EXPLORACION!$A$2:$P$529,16,FALSE)</f>
        <v>2173533.8878000001</v>
      </c>
    </row>
    <row r="1495" spans="1:74" hidden="1">
      <c r="A1495" s="130" t="str">
        <f t="shared" si="363"/>
        <v>PYA36P2E3M10.25</v>
      </c>
      <c r="B1495" s="130" t="str">
        <f t="shared" si="364"/>
        <v>PYA36P2E9.5</v>
      </c>
      <c r="C1495" s="130" t="str">
        <f t="shared" si="365"/>
        <v>PYA36P2M10.25</v>
      </c>
      <c r="D1495" s="130" t="str">
        <f t="shared" si="366"/>
        <v>PYA36P2</v>
      </c>
      <c r="E1495" s="130" t="str">
        <f t="shared" si="367"/>
        <v>PYA36</v>
      </c>
      <c r="F1495" s="111" t="s">
        <v>1368</v>
      </c>
      <c r="G1495" s="111">
        <v>36</v>
      </c>
      <c r="H1495" s="111">
        <v>2</v>
      </c>
      <c r="I1495" s="111" t="s">
        <v>8</v>
      </c>
      <c r="J1495" s="111">
        <v>3</v>
      </c>
      <c r="K1495" s="111">
        <f t="shared" si="368"/>
        <v>21</v>
      </c>
      <c r="M1495" s="137">
        <v>10</v>
      </c>
      <c r="N1495" s="133">
        <v>10.5</v>
      </c>
      <c r="O1495" s="137">
        <f t="shared" si="369"/>
        <v>10.25</v>
      </c>
      <c r="Q1495" s="237">
        <v>18.22</v>
      </c>
      <c r="R1495" s="111"/>
      <c r="S1495" s="111"/>
      <c r="T1495" s="111"/>
      <c r="U1495" s="188"/>
      <c r="AP1495" s="194"/>
      <c r="AQ1495" s="188"/>
      <c r="AR1495" s="188"/>
      <c r="AS1495" s="143"/>
      <c r="AT1495" s="143"/>
      <c r="AU1495" s="143"/>
      <c r="AV1495" s="143"/>
      <c r="AW1495" s="188"/>
      <c r="AX1495" s="278"/>
      <c r="AY1495" s="194"/>
      <c r="AZ1495" s="143"/>
      <c r="BA1495" s="143"/>
      <c r="BB1495" s="143"/>
      <c r="BC1495" s="143"/>
      <c r="BD1495" s="143"/>
      <c r="BE1495" s="194"/>
      <c r="BF1495" s="143"/>
      <c r="BG1495" s="143"/>
      <c r="BH1495" s="143"/>
      <c r="BI1495" s="111"/>
      <c r="BJ1495" s="143"/>
      <c r="BK1495" s="143"/>
      <c r="BL1495" s="143"/>
      <c r="BM1495" s="143"/>
      <c r="BN1495" s="143"/>
      <c r="BO1495" s="143"/>
      <c r="BP1495" s="143"/>
      <c r="BQ1495" s="143"/>
      <c r="BR1495" s="143"/>
      <c r="BS1495" s="143"/>
      <c r="BT1495" s="143"/>
      <c r="BU1495" s="135">
        <f>VLOOKUP(D1495,EXPLORACION!$A$2:$P$529,15,FALSE)</f>
        <v>4962974.1977000004</v>
      </c>
      <c r="BV1495" s="135">
        <f>VLOOKUP(D1495,EXPLORACION!$A$2:$P$529,16,FALSE)</f>
        <v>2173533.8878000001</v>
      </c>
    </row>
    <row r="1496" spans="1:74" hidden="1">
      <c r="A1496" s="130" t="str">
        <f t="shared" si="363"/>
        <v>PYA36P2E3M10.75</v>
      </c>
      <c r="B1496" s="130" t="str">
        <f t="shared" si="364"/>
        <v>PYA36P2E10</v>
      </c>
      <c r="C1496" s="130" t="str">
        <f t="shared" si="365"/>
        <v>PYA36P2M10.75</v>
      </c>
      <c r="D1496" s="130" t="str">
        <f t="shared" si="366"/>
        <v>PYA36P2</v>
      </c>
      <c r="E1496" s="130" t="str">
        <f t="shared" si="367"/>
        <v>PYA36</v>
      </c>
      <c r="F1496" s="111" t="s">
        <v>1368</v>
      </c>
      <c r="G1496" s="111">
        <v>36</v>
      </c>
      <c r="H1496" s="111">
        <v>2</v>
      </c>
      <c r="I1496" s="111" t="s">
        <v>8</v>
      </c>
      <c r="J1496" s="111">
        <v>3</v>
      </c>
      <c r="K1496" s="111">
        <f t="shared" si="368"/>
        <v>22</v>
      </c>
      <c r="M1496" s="137">
        <v>10.5</v>
      </c>
      <c r="N1496" s="133">
        <v>11</v>
      </c>
      <c r="O1496" s="137">
        <f t="shared" si="369"/>
        <v>10.75</v>
      </c>
      <c r="Q1496" s="237">
        <v>19.11</v>
      </c>
      <c r="R1496" s="111"/>
      <c r="S1496" s="111"/>
      <c r="T1496" s="111"/>
      <c r="U1496" s="188"/>
      <c r="AP1496" s="194"/>
      <c r="AQ1496" s="188"/>
      <c r="AR1496" s="188"/>
      <c r="AS1496" s="143"/>
      <c r="AT1496" s="143"/>
      <c r="AU1496" s="143"/>
      <c r="AV1496" s="143"/>
      <c r="AW1496" s="188"/>
      <c r="AX1496" s="278"/>
      <c r="AY1496" s="194"/>
      <c r="AZ1496" s="143"/>
      <c r="BA1496" s="143"/>
      <c r="BB1496" s="143"/>
      <c r="BC1496" s="143"/>
      <c r="BD1496" s="143"/>
      <c r="BE1496" s="194"/>
      <c r="BF1496" s="143"/>
      <c r="BG1496" s="143"/>
      <c r="BH1496" s="143"/>
      <c r="BI1496" s="111"/>
      <c r="BJ1496" s="143"/>
      <c r="BK1496" s="143"/>
      <c r="BL1496" s="143"/>
      <c r="BM1496" s="143"/>
      <c r="BN1496" s="143"/>
      <c r="BO1496" s="143"/>
      <c r="BP1496" s="143"/>
      <c r="BQ1496" s="143"/>
      <c r="BR1496" s="143"/>
      <c r="BS1496" s="143"/>
      <c r="BT1496" s="143"/>
      <c r="BU1496" s="135">
        <f>VLOOKUP(D1496,EXPLORACION!$A$2:$P$529,15,FALSE)</f>
        <v>4962974.1977000004</v>
      </c>
      <c r="BV1496" s="135">
        <f>VLOOKUP(D1496,EXPLORACION!$A$2:$P$529,16,FALSE)</f>
        <v>2173533.8878000001</v>
      </c>
    </row>
    <row r="1497" spans="1:74" hidden="1">
      <c r="A1497" s="130" t="str">
        <f t="shared" si="363"/>
        <v>PYA36P2E3M6.25</v>
      </c>
      <c r="B1497" s="130" t="str">
        <f t="shared" si="364"/>
        <v>PYA36P2E10.5</v>
      </c>
      <c r="C1497" s="130" t="str">
        <f t="shared" si="365"/>
        <v>PYA36P2M6.25</v>
      </c>
      <c r="D1497" s="130" t="str">
        <f t="shared" si="366"/>
        <v>PYA36P2</v>
      </c>
      <c r="E1497" s="130" t="str">
        <f t="shared" si="367"/>
        <v>PYA36</v>
      </c>
      <c r="F1497" s="111" t="s">
        <v>1368</v>
      </c>
      <c r="G1497" s="111">
        <v>36</v>
      </c>
      <c r="H1497" s="111">
        <v>2</v>
      </c>
      <c r="I1497" s="111" t="s">
        <v>8</v>
      </c>
      <c r="J1497" s="111">
        <v>3</v>
      </c>
      <c r="K1497" s="111">
        <f t="shared" si="368"/>
        <v>23</v>
      </c>
      <c r="M1497" s="137">
        <v>11</v>
      </c>
      <c r="N1497" s="133">
        <v>1.5</v>
      </c>
      <c r="O1497" s="137">
        <f t="shared" si="369"/>
        <v>6.25</v>
      </c>
      <c r="Q1497" s="237">
        <v>19.11</v>
      </c>
      <c r="R1497" s="111"/>
      <c r="S1497" s="111"/>
      <c r="T1497" s="111"/>
      <c r="U1497" s="188"/>
      <c r="AP1497" s="194"/>
      <c r="AQ1497" s="188"/>
      <c r="AR1497" s="188"/>
      <c r="AS1497" s="143"/>
      <c r="AT1497" s="143"/>
      <c r="AU1497" s="143"/>
      <c r="AV1497" s="143"/>
      <c r="AW1497" s="188"/>
      <c r="AX1497" s="278"/>
      <c r="AY1497" s="194"/>
      <c r="AZ1497" s="143"/>
      <c r="BA1497" s="143"/>
      <c r="BB1497" s="143"/>
      <c r="BC1497" s="143"/>
      <c r="BD1497" s="143"/>
      <c r="BE1497" s="194"/>
      <c r="BF1497" s="143"/>
      <c r="BG1497" s="143"/>
      <c r="BH1497" s="143"/>
      <c r="BI1497" s="111"/>
      <c r="BJ1497" s="143"/>
      <c r="BK1497" s="143"/>
      <c r="BL1497" s="143"/>
      <c r="BM1497" s="143"/>
      <c r="BN1497" s="143"/>
      <c r="BO1497" s="143"/>
      <c r="BP1497" s="143"/>
      <c r="BQ1497" s="143"/>
      <c r="BR1497" s="143"/>
      <c r="BS1497" s="143"/>
      <c r="BT1497" s="143"/>
      <c r="BU1497" s="135">
        <f>VLOOKUP(D1497,EXPLORACION!$A$2:$P$529,15,FALSE)</f>
        <v>4962974.1977000004</v>
      </c>
      <c r="BV1497" s="135">
        <f>VLOOKUP(D1497,EXPLORACION!$A$2:$P$529,16,FALSE)</f>
        <v>2173533.8878000001</v>
      </c>
    </row>
    <row r="1498" spans="1:74" hidden="1">
      <c r="A1498" s="130" t="str">
        <f t="shared" si="363"/>
        <v>PYA36P2E3M11.75</v>
      </c>
      <c r="B1498" s="130" t="str">
        <f t="shared" si="364"/>
        <v>PYA36P2E11</v>
      </c>
      <c r="C1498" s="130" t="str">
        <f t="shared" si="365"/>
        <v>PYA36P2M11.75</v>
      </c>
      <c r="D1498" s="130" t="str">
        <f t="shared" si="366"/>
        <v>PYA36P2</v>
      </c>
      <c r="E1498" s="130" t="str">
        <f t="shared" si="367"/>
        <v>PYA36</v>
      </c>
      <c r="F1498" s="111" t="s">
        <v>1368</v>
      </c>
      <c r="G1498" s="111">
        <v>36</v>
      </c>
      <c r="H1498" s="111">
        <v>2</v>
      </c>
      <c r="I1498" s="111" t="s">
        <v>8</v>
      </c>
      <c r="J1498" s="111">
        <v>3</v>
      </c>
      <c r="K1498" s="111">
        <f t="shared" si="368"/>
        <v>24</v>
      </c>
      <c r="M1498" s="137">
        <v>11.5</v>
      </c>
      <c r="N1498" s="133">
        <v>12</v>
      </c>
      <c r="O1498" s="137">
        <f t="shared" si="369"/>
        <v>11.75</v>
      </c>
      <c r="Q1498" s="237">
        <v>20.03</v>
      </c>
      <c r="R1498" s="111"/>
      <c r="S1498" s="111"/>
      <c r="T1498" s="111"/>
      <c r="U1498" s="188"/>
      <c r="AP1498" s="194"/>
      <c r="AQ1498" s="188"/>
      <c r="AR1498" s="188"/>
      <c r="AS1498" s="143"/>
      <c r="AT1498" s="143"/>
      <c r="AU1498" s="143"/>
      <c r="AV1498" s="143"/>
      <c r="AW1498" s="188"/>
      <c r="AX1498" s="278"/>
      <c r="AY1498" s="194"/>
      <c r="AZ1498" s="143"/>
      <c r="BA1498" s="143"/>
      <c r="BB1498" s="143"/>
      <c r="BC1498" s="143"/>
      <c r="BD1498" s="143"/>
      <c r="BE1498" s="194"/>
      <c r="BF1498" s="143"/>
      <c r="BG1498" s="143"/>
      <c r="BH1498" s="143"/>
      <c r="BI1498" s="111"/>
      <c r="BJ1498" s="143"/>
      <c r="BK1498" s="143"/>
      <c r="BL1498" s="143"/>
      <c r="BM1498" s="143"/>
      <c r="BN1498" s="143"/>
      <c r="BO1498" s="143"/>
      <c r="BP1498" s="143"/>
      <c r="BQ1498" s="143"/>
      <c r="BR1498" s="143"/>
      <c r="BS1498" s="143"/>
      <c r="BT1498" s="143"/>
      <c r="BU1498" s="135">
        <f>VLOOKUP(D1498,EXPLORACION!$A$2:$P$529,15,FALSE)</f>
        <v>4962974.1977000004</v>
      </c>
      <c r="BV1498" s="135">
        <f>VLOOKUP(D1498,EXPLORACION!$A$2:$P$529,16,FALSE)</f>
        <v>2173533.8878000001</v>
      </c>
    </row>
    <row r="1499" spans="1:74" hidden="1">
      <c r="A1499" s="130" t="str">
        <f t="shared" ref="A1499:A1522" si="370">CONCATENATE(F1499,G1499,I1499,H1499,"E",J1499,"M",O1499)</f>
        <v>LHL37P3E1M0.75</v>
      </c>
      <c r="B1499" s="130" t="str">
        <f t="shared" ref="B1499:B1522" si="371">CONCATENATE(F1499,G1499,I1499,H1499,"E",M1498)</f>
        <v>LHL37P3E11.5</v>
      </c>
      <c r="C1499" s="130" t="str">
        <f t="shared" ref="C1499:C1522" si="372">CONCATENATE(F1499,G1499,I1499,H1499,"M",O1499)</f>
        <v>LHL37P3M0.75</v>
      </c>
      <c r="D1499" s="130" t="str">
        <f t="shared" ref="D1499:D1522" si="373">CONCATENATE(F1499,G1499,I1499,H1499)</f>
        <v>LHL37P3</v>
      </c>
      <c r="E1499" s="130" t="str">
        <f t="shared" ref="E1499:E1522" si="374">CONCATENATE(F1499,G1499)</f>
        <v>LHL37</v>
      </c>
      <c r="F1499" s="111" t="s">
        <v>844</v>
      </c>
      <c r="G1499" s="111">
        <v>37</v>
      </c>
      <c r="H1499" s="111">
        <v>3</v>
      </c>
      <c r="I1499" s="111" t="s">
        <v>8</v>
      </c>
      <c r="J1499" s="111">
        <v>1</v>
      </c>
      <c r="K1499" s="111">
        <v>1</v>
      </c>
      <c r="M1499" s="137">
        <v>0.6</v>
      </c>
      <c r="N1499" s="133">
        <v>0.9</v>
      </c>
      <c r="O1499" s="137">
        <f t="shared" si="369"/>
        <v>0.75</v>
      </c>
      <c r="P1499" s="111" t="s">
        <v>284</v>
      </c>
      <c r="Q1499" s="237">
        <v>50.703209520375061</v>
      </c>
      <c r="R1499" s="111"/>
      <c r="S1499" s="111"/>
      <c r="T1499" s="111"/>
      <c r="U1499" s="188">
        <v>1.71</v>
      </c>
      <c r="V1499" s="143">
        <v>1.1000000000000001</v>
      </c>
      <c r="AP1499" s="194"/>
      <c r="AQ1499" s="188"/>
      <c r="AR1499" s="188"/>
      <c r="AS1499" s="143"/>
      <c r="AT1499" s="143"/>
      <c r="AU1499" s="143"/>
      <c r="AV1499" s="143"/>
      <c r="AW1499" s="188">
        <v>0.26</v>
      </c>
      <c r="AX1499" s="278"/>
      <c r="AY1499" s="194"/>
      <c r="AZ1499" s="143"/>
      <c r="BA1499" s="143"/>
      <c r="BB1499" s="143"/>
      <c r="BC1499" s="143"/>
      <c r="BD1499" s="143"/>
      <c r="BE1499" s="194"/>
      <c r="BF1499" s="143"/>
      <c r="BG1499" s="143"/>
      <c r="BH1499" s="143"/>
      <c r="BI1499" s="111"/>
      <c r="BJ1499" s="143"/>
      <c r="BK1499" s="143"/>
      <c r="BL1499" s="143"/>
      <c r="BM1499" s="143"/>
      <c r="BN1499" s="143"/>
      <c r="BO1499" s="143"/>
      <c r="BP1499" s="143"/>
      <c r="BQ1499" s="143"/>
      <c r="BR1499" s="143"/>
      <c r="BS1499" s="143"/>
      <c r="BT1499" s="143"/>
      <c r="BU1499" s="135">
        <f>VLOOKUP(D1499,EXPLORACION!$A$2:$P$529,15,FALSE)</f>
        <v>4961392.6684999997</v>
      </c>
      <c r="BV1499" s="135">
        <f>VLOOKUP(D1499,EXPLORACION!$A$2:$P$529,16,FALSE)</f>
        <v>2172495.8714000001</v>
      </c>
    </row>
    <row r="1500" spans="1:74" hidden="1">
      <c r="A1500" s="130" t="str">
        <f t="shared" si="370"/>
        <v>LHL37P3E1M1.75</v>
      </c>
      <c r="B1500" s="130" t="str">
        <f t="shared" si="371"/>
        <v>LHL37P3E0.6</v>
      </c>
      <c r="C1500" s="130" t="str">
        <f t="shared" si="372"/>
        <v>LHL37P3M1.75</v>
      </c>
      <c r="D1500" s="130" t="str">
        <f t="shared" si="373"/>
        <v>LHL37P3</v>
      </c>
      <c r="E1500" s="130" t="str">
        <f t="shared" si="374"/>
        <v>LHL37</v>
      </c>
      <c r="F1500" s="111" t="s">
        <v>844</v>
      </c>
      <c r="G1500" s="111">
        <v>37</v>
      </c>
      <c r="H1500" s="111">
        <v>3</v>
      </c>
      <c r="I1500" s="111" t="s">
        <v>8</v>
      </c>
      <c r="J1500" s="111">
        <v>1</v>
      </c>
      <c r="K1500" s="111">
        <f>K1499+1</f>
        <v>2</v>
      </c>
      <c r="M1500" s="137">
        <v>1.6</v>
      </c>
      <c r="N1500" s="133">
        <v>1.9</v>
      </c>
      <c r="O1500" s="137">
        <f t="shared" si="369"/>
        <v>1.75</v>
      </c>
      <c r="P1500" s="111" t="s">
        <v>284</v>
      </c>
      <c r="Q1500" s="237">
        <v>28.351583308671202</v>
      </c>
      <c r="R1500" s="237">
        <v>49.537113321967652</v>
      </c>
      <c r="S1500" s="237">
        <v>26.652892561983453</v>
      </c>
      <c r="T1500" s="237">
        <v>22.884220759984199</v>
      </c>
      <c r="U1500" s="188">
        <v>1.85</v>
      </c>
      <c r="V1500" s="143">
        <v>1.4</v>
      </c>
      <c r="AP1500" s="194"/>
      <c r="AQ1500" s="188"/>
      <c r="AR1500" s="188"/>
      <c r="AS1500" s="143"/>
      <c r="AT1500" s="143"/>
      <c r="AU1500" s="143"/>
      <c r="AV1500" s="143"/>
      <c r="AW1500" s="188">
        <v>0.78</v>
      </c>
      <c r="AX1500" s="278"/>
      <c r="AY1500" s="194"/>
      <c r="AZ1500" s="143"/>
      <c r="BA1500" s="143"/>
      <c r="BB1500" s="143"/>
      <c r="BC1500" s="143"/>
      <c r="BD1500" s="143"/>
      <c r="BE1500" s="194"/>
      <c r="BF1500" s="143"/>
      <c r="BG1500" s="143"/>
      <c r="BH1500" s="143"/>
      <c r="BI1500" s="111"/>
      <c r="BJ1500" s="143"/>
      <c r="BK1500" s="143"/>
      <c r="BL1500" s="143"/>
      <c r="BM1500" s="143"/>
      <c r="BN1500" s="143"/>
      <c r="BO1500" s="143"/>
      <c r="BP1500" s="143"/>
      <c r="BQ1500" s="143"/>
      <c r="BR1500" s="143"/>
      <c r="BS1500" s="143"/>
      <c r="BT1500" s="143"/>
      <c r="BU1500" s="135">
        <f>VLOOKUP(D1500,EXPLORACION!$A$2:$P$529,15,FALSE)</f>
        <v>4961392.6684999997</v>
      </c>
      <c r="BV1500" s="135">
        <f>VLOOKUP(D1500,EXPLORACION!$A$2:$P$529,16,FALSE)</f>
        <v>2172495.8714000001</v>
      </c>
    </row>
    <row r="1501" spans="1:74" hidden="1">
      <c r="A1501" s="130" t="str">
        <f t="shared" si="370"/>
        <v>LHL37P3E1M2.75</v>
      </c>
      <c r="B1501" s="130" t="str">
        <f t="shared" si="371"/>
        <v>LHL37P3E1.6</v>
      </c>
      <c r="C1501" s="130" t="str">
        <f t="shared" si="372"/>
        <v>LHL37P3M2.75</v>
      </c>
      <c r="D1501" s="130" t="str">
        <f t="shared" si="373"/>
        <v>LHL37P3</v>
      </c>
      <c r="E1501" s="130" t="str">
        <f t="shared" si="374"/>
        <v>LHL37</v>
      </c>
      <c r="F1501" s="111" t="s">
        <v>844</v>
      </c>
      <c r="G1501" s="111">
        <v>37</v>
      </c>
      <c r="H1501" s="111">
        <v>3</v>
      </c>
      <c r="I1501" s="111" t="s">
        <v>8</v>
      </c>
      <c r="J1501" s="111">
        <v>1</v>
      </c>
      <c r="K1501" s="111">
        <f t="shared" ref="K1501:K1510" si="375">K1500+1</f>
        <v>3</v>
      </c>
      <c r="M1501" s="137">
        <v>2.6</v>
      </c>
      <c r="N1501" s="133">
        <v>2.9</v>
      </c>
      <c r="O1501" s="137">
        <f t="shared" si="369"/>
        <v>2.75</v>
      </c>
      <c r="P1501" s="111" t="s">
        <v>284</v>
      </c>
      <c r="Q1501" s="237">
        <v>33.75942313995413</v>
      </c>
      <c r="R1501" s="237"/>
      <c r="S1501" s="237"/>
      <c r="T1501" s="237"/>
      <c r="U1501" s="188">
        <v>1.8</v>
      </c>
      <c r="V1501" s="143">
        <v>1.3</v>
      </c>
      <c r="AP1501" s="194"/>
      <c r="AQ1501" s="188"/>
      <c r="AR1501" s="188"/>
      <c r="AS1501" s="143"/>
      <c r="AT1501" s="143"/>
      <c r="AU1501" s="143"/>
      <c r="AV1501" s="143"/>
      <c r="AW1501" s="188">
        <v>0.73</v>
      </c>
      <c r="AX1501" s="278"/>
      <c r="AY1501" s="194"/>
      <c r="AZ1501" s="143"/>
      <c r="BA1501" s="143"/>
      <c r="BB1501" s="143"/>
      <c r="BC1501" s="143"/>
      <c r="BD1501" s="143"/>
      <c r="BE1501" s="194"/>
      <c r="BF1501" s="143"/>
      <c r="BG1501" s="143"/>
      <c r="BH1501" s="143"/>
      <c r="BI1501" s="111"/>
      <c r="BJ1501" s="143"/>
      <c r="BK1501" s="143"/>
      <c r="BL1501" s="143"/>
      <c r="BM1501" s="143"/>
      <c r="BN1501" s="143"/>
      <c r="BO1501" s="143"/>
      <c r="BP1501" s="143"/>
      <c r="BQ1501" s="143"/>
      <c r="BR1501" s="143"/>
      <c r="BS1501" s="143"/>
      <c r="BT1501" s="143"/>
      <c r="BU1501" s="135">
        <f>VLOOKUP(D1501,EXPLORACION!$A$2:$P$529,15,FALSE)</f>
        <v>4961392.6684999997</v>
      </c>
      <c r="BV1501" s="135">
        <f>VLOOKUP(D1501,EXPLORACION!$A$2:$P$529,16,FALSE)</f>
        <v>2172495.8714000001</v>
      </c>
    </row>
    <row r="1502" spans="1:74" hidden="1">
      <c r="A1502" s="130" t="str">
        <f t="shared" si="370"/>
        <v>LHL37P3E2M3.75</v>
      </c>
      <c r="B1502" s="130" t="str">
        <f t="shared" si="371"/>
        <v>LHL37P3E2.6</v>
      </c>
      <c r="C1502" s="130" t="str">
        <f t="shared" si="372"/>
        <v>LHL37P3M3.75</v>
      </c>
      <c r="D1502" s="130" t="str">
        <f t="shared" si="373"/>
        <v>LHL37P3</v>
      </c>
      <c r="E1502" s="130" t="str">
        <f t="shared" si="374"/>
        <v>LHL37</v>
      </c>
      <c r="F1502" s="111" t="s">
        <v>844</v>
      </c>
      <c r="G1502" s="111">
        <v>37</v>
      </c>
      <c r="H1502" s="111">
        <v>3</v>
      </c>
      <c r="I1502" s="111" t="s">
        <v>8</v>
      </c>
      <c r="J1502" s="111">
        <v>2</v>
      </c>
      <c r="K1502" s="111">
        <f t="shared" si="375"/>
        <v>4</v>
      </c>
      <c r="M1502" s="137">
        <v>3.6</v>
      </c>
      <c r="N1502" s="133">
        <v>3.9</v>
      </c>
      <c r="O1502" s="137">
        <f t="shared" si="369"/>
        <v>3.75</v>
      </c>
      <c r="P1502" s="111" t="s">
        <v>338</v>
      </c>
      <c r="Q1502" s="237">
        <v>53.454291695743194</v>
      </c>
      <c r="R1502" s="237">
        <v>60.862570838376584</v>
      </c>
      <c r="S1502" s="237">
        <v>34.518241347053333</v>
      </c>
      <c r="T1502" s="237">
        <v>26.344329491323251</v>
      </c>
      <c r="U1502" s="188">
        <v>1.67</v>
      </c>
      <c r="V1502" s="143">
        <v>1.1000000000000001</v>
      </c>
      <c r="AP1502" s="194"/>
      <c r="AQ1502" s="188"/>
      <c r="AR1502" s="188"/>
      <c r="AS1502" s="143"/>
      <c r="AT1502" s="143"/>
      <c r="AU1502" s="143"/>
      <c r="AV1502" s="143"/>
      <c r="AW1502" s="188">
        <v>0.51</v>
      </c>
      <c r="AX1502" s="278"/>
      <c r="AY1502" s="194"/>
      <c r="AZ1502" s="143"/>
      <c r="BA1502" s="143"/>
      <c r="BB1502" s="143"/>
      <c r="BC1502" s="143"/>
      <c r="BD1502" s="143"/>
      <c r="BE1502" s="194"/>
      <c r="BF1502" s="143"/>
      <c r="BG1502" s="143"/>
      <c r="BH1502" s="143"/>
      <c r="BI1502" s="111"/>
      <c r="BJ1502" s="143"/>
      <c r="BK1502" s="143"/>
      <c r="BL1502" s="143"/>
      <c r="BM1502" s="143"/>
      <c r="BN1502" s="143"/>
      <c r="BO1502" s="143"/>
      <c r="BP1502" s="143"/>
      <c r="BQ1502" s="143"/>
      <c r="BR1502" s="143"/>
      <c r="BS1502" s="143"/>
      <c r="BT1502" s="143"/>
      <c r="BU1502" s="135">
        <f>VLOOKUP(D1502,EXPLORACION!$A$2:$P$529,15,FALSE)</f>
        <v>4961392.6684999997</v>
      </c>
      <c r="BV1502" s="135">
        <f>VLOOKUP(D1502,EXPLORACION!$A$2:$P$529,16,FALSE)</f>
        <v>2172495.8714000001</v>
      </c>
    </row>
    <row r="1503" spans="1:74" hidden="1">
      <c r="A1503" s="130" t="str">
        <f t="shared" si="370"/>
        <v>LHL37P3E2M4.75</v>
      </c>
      <c r="B1503" s="130" t="str">
        <f t="shared" si="371"/>
        <v>LHL37P3E3.6</v>
      </c>
      <c r="C1503" s="130" t="str">
        <f t="shared" si="372"/>
        <v>LHL37P3M4.75</v>
      </c>
      <c r="D1503" s="130" t="str">
        <f t="shared" si="373"/>
        <v>LHL37P3</v>
      </c>
      <c r="E1503" s="130" t="str">
        <f t="shared" si="374"/>
        <v>LHL37</v>
      </c>
      <c r="F1503" s="111" t="s">
        <v>844</v>
      </c>
      <c r="G1503" s="111">
        <v>37</v>
      </c>
      <c r="H1503" s="111">
        <v>3</v>
      </c>
      <c r="I1503" s="111" t="s">
        <v>8</v>
      </c>
      <c r="J1503" s="111">
        <v>2</v>
      </c>
      <c r="K1503" s="111">
        <f t="shared" si="375"/>
        <v>5</v>
      </c>
      <c r="M1503" s="137">
        <v>4.5999999999999996</v>
      </c>
      <c r="N1503" s="133">
        <v>4.9000000000000004</v>
      </c>
      <c r="O1503" s="137">
        <f t="shared" si="369"/>
        <v>4.75</v>
      </c>
      <c r="P1503" s="111" t="s">
        <v>338</v>
      </c>
      <c r="Q1503" s="237">
        <v>62.901195720578961</v>
      </c>
      <c r="R1503" s="237"/>
      <c r="S1503" s="237"/>
      <c r="T1503" s="237"/>
      <c r="U1503" s="188">
        <v>1.55</v>
      </c>
      <c r="V1503" s="143">
        <v>1</v>
      </c>
      <c r="AP1503" s="194"/>
      <c r="AQ1503" s="188"/>
      <c r="AR1503" s="188"/>
      <c r="AS1503" s="143"/>
      <c r="AT1503" s="143"/>
      <c r="AU1503" s="143"/>
      <c r="AV1503" s="143"/>
      <c r="AW1503" s="188">
        <v>0.53</v>
      </c>
      <c r="AX1503" s="278"/>
      <c r="AY1503" s="194"/>
      <c r="AZ1503" s="143"/>
      <c r="BA1503" s="143"/>
      <c r="BB1503" s="143"/>
      <c r="BC1503" s="143"/>
      <c r="BD1503" s="143"/>
      <c r="BE1503" s="194"/>
      <c r="BF1503" s="143"/>
      <c r="BG1503" s="143"/>
      <c r="BH1503" s="143"/>
      <c r="BI1503" s="111"/>
      <c r="BJ1503" s="143"/>
      <c r="BK1503" s="143"/>
      <c r="BL1503" s="143"/>
      <c r="BM1503" s="143"/>
      <c r="BN1503" s="143"/>
      <c r="BO1503" s="143"/>
      <c r="BP1503" s="143"/>
      <c r="BQ1503" s="143"/>
      <c r="BR1503" s="143"/>
      <c r="BS1503" s="143"/>
      <c r="BT1503" s="143"/>
      <c r="BU1503" s="135">
        <f>VLOOKUP(D1503,EXPLORACION!$A$2:$P$529,15,FALSE)</f>
        <v>4961392.6684999997</v>
      </c>
      <c r="BV1503" s="135">
        <f>VLOOKUP(D1503,EXPLORACION!$A$2:$P$529,16,FALSE)</f>
        <v>2172495.8714000001</v>
      </c>
    </row>
    <row r="1504" spans="1:74" hidden="1">
      <c r="A1504" s="130" t="str">
        <f t="shared" si="370"/>
        <v>LHL37P3E3M6.15</v>
      </c>
      <c r="B1504" s="130" t="str">
        <f t="shared" si="371"/>
        <v>LHL37P3E4.6</v>
      </c>
      <c r="C1504" s="130" t="str">
        <f t="shared" si="372"/>
        <v>LHL37P3M6.15</v>
      </c>
      <c r="D1504" s="130" t="str">
        <f t="shared" si="373"/>
        <v>LHL37P3</v>
      </c>
      <c r="E1504" s="130" t="str">
        <f t="shared" si="374"/>
        <v>LHL37</v>
      </c>
      <c r="F1504" s="111" t="s">
        <v>844</v>
      </c>
      <c r="G1504" s="111">
        <v>37</v>
      </c>
      <c r="H1504" s="111">
        <v>3</v>
      </c>
      <c r="I1504" s="111" t="s">
        <v>8</v>
      </c>
      <c r="J1504" s="111">
        <v>3</v>
      </c>
      <c r="K1504" s="111">
        <f t="shared" si="375"/>
        <v>6</v>
      </c>
      <c r="M1504" s="137">
        <v>6</v>
      </c>
      <c r="N1504" s="133">
        <v>6.3</v>
      </c>
      <c r="O1504" s="137">
        <f t="shared" si="369"/>
        <v>6.15</v>
      </c>
      <c r="P1504" s="111" t="s">
        <v>339</v>
      </c>
      <c r="Q1504" s="237">
        <v>107.97396257119607</v>
      </c>
      <c r="R1504" s="237"/>
      <c r="S1504" s="237"/>
      <c r="T1504" s="237"/>
      <c r="U1504" s="188">
        <v>1.45</v>
      </c>
      <c r="V1504" s="143">
        <v>0.7</v>
      </c>
      <c r="AP1504" s="194"/>
      <c r="AQ1504" s="188"/>
      <c r="AR1504" s="188"/>
      <c r="AS1504" s="143"/>
      <c r="AT1504" s="143"/>
      <c r="AU1504" s="143"/>
      <c r="AV1504" s="143"/>
      <c r="AW1504" s="188">
        <v>0.26</v>
      </c>
      <c r="AX1504" s="278"/>
      <c r="AY1504" s="194"/>
      <c r="AZ1504" s="143"/>
      <c r="BA1504" s="143"/>
      <c r="BB1504" s="143"/>
      <c r="BC1504" s="143"/>
      <c r="BD1504" s="143"/>
      <c r="BE1504" s="194"/>
      <c r="BF1504" s="143"/>
      <c r="BG1504" s="143"/>
      <c r="BH1504" s="143"/>
      <c r="BI1504" s="111"/>
      <c r="BJ1504" s="143"/>
      <c r="BK1504" s="143"/>
      <c r="BL1504" s="143"/>
      <c r="BM1504" s="143"/>
      <c r="BN1504" s="143"/>
      <c r="BO1504" s="143"/>
      <c r="BP1504" s="143"/>
      <c r="BQ1504" s="143"/>
      <c r="BR1504" s="143"/>
      <c r="BS1504" s="143"/>
      <c r="BT1504" s="143"/>
      <c r="BU1504" s="135">
        <f>VLOOKUP(D1504,EXPLORACION!$A$2:$P$529,15,FALSE)</f>
        <v>4961392.6684999997</v>
      </c>
      <c r="BV1504" s="135">
        <f>VLOOKUP(D1504,EXPLORACION!$A$2:$P$529,16,FALSE)</f>
        <v>2172495.8714000001</v>
      </c>
    </row>
    <row r="1505" spans="1:74" hidden="1">
      <c r="A1505" s="130" t="str">
        <f t="shared" si="370"/>
        <v>LHL37P3E3M7.15</v>
      </c>
      <c r="B1505" s="130" t="str">
        <f t="shared" si="371"/>
        <v>LHL37P3E6</v>
      </c>
      <c r="C1505" s="130" t="str">
        <f t="shared" si="372"/>
        <v>LHL37P3M7.15</v>
      </c>
      <c r="D1505" s="130" t="str">
        <f t="shared" si="373"/>
        <v>LHL37P3</v>
      </c>
      <c r="E1505" s="130" t="str">
        <f t="shared" si="374"/>
        <v>LHL37</v>
      </c>
      <c r="F1505" s="111" t="s">
        <v>844</v>
      </c>
      <c r="G1505" s="111">
        <v>37</v>
      </c>
      <c r="H1505" s="111">
        <v>3</v>
      </c>
      <c r="I1505" s="111" t="s">
        <v>8</v>
      </c>
      <c r="J1505" s="111">
        <v>3</v>
      </c>
      <c r="K1505" s="111">
        <f t="shared" si="375"/>
        <v>7</v>
      </c>
      <c r="M1505" s="137">
        <v>6.5</v>
      </c>
      <c r="N1505" s="133">
        <v>7.8</v>
      </c>
      <c r="O1505" s="137">
        <f t="shared" si="369"/>
        <v>7.15</v>
      </c>
      <c r="P1505" s="111" t="s">
        <v>339</v>
      </c>
      <c r="Q1505" s="237">
        <v>80.304276315789465</v>
      </c>
      <c r="R1505" s="237"/>
      <c r="S1505" s="237"/>
      <c r="T1505" s="237"/>
      <c r="U1505" s="188">
        <v>1.67</v>
      </c>
      <c r="V1505" s="143">
        <v>0.9</v>
      </c>
      <c r="AP1505" s="194"/>
      <c r="AQ1505" s="188"/>
      <c r="AR1505" s="188"/>
      <c r="AS1505" s="143"/>
      <c r="AT1505" s="143"/>
      <c r="AU1505" s="143"/>
      <c r="AV1505" s="143"/>
      <c r="AW1505" s="188">
        <v>0.39</v>
      </c>
      <c r="AX1505" s="278"/>
      <c r="AY1505" s="194"/>
      <c r="AZ1505" s="143"/>
      <c r="BA1505" s="143"/>
      <c r="BB1505" s="143"/>
      <c r="BC1505" s="143"/>
      <c r="BD1505" s="143"/>
      <c r="BE1505" s="194"/>
      <c r="BF1505" s="143"/>
      <c r="BG1505" s="143"/>
      <c r="BH1505" s="143"/>
      <c r="BI1505" s="111"/>
      <c r="BJ1505" s="143"/>
      <c r="BK1505" s="143"/>
      <c r="BL1505" s="143"/>
      <c r="BM1505" s="143"/>
      <c r="BN1505" s="143"/>
      <c r="BO1505" s="143"/>
      <c r="BP1505" s="143"/>
      <c r="BQ1505" s="143"/>
      <c r="BR1505" s="143"/>
      <c r="BS1505" s="143"/>
      <c r="BT1505" s="143"/>
      <c r="BU1505" s="135">
        <f>VLOOKUP(D1505,EXPLORACION!$A$2:$P$529,15,FALSE)</f>
        <v>4961392.6684999997</v>
      </c>
      <c r="BV1505" s="135">
        <f>VLOOKUP(D1505,EXPLORACION!$A$2:$P$529,16,FALSE)</f>
        <v>2172495.8714000001</v>
      </c>
    </row>
    <row r="1506" spans="1:74" hidden="1">
      <c r="A1506" s="130" t="str">
        <f t="shared" si="370"/>
        <v>LHL37P3E3M9.15</v>
      </c>
      <c r="B1506" s="130" t="str">
        <f t="shared" si="371"/>
        <v>LHL37P3E6.5</v>
      </c>
      <c r="C1506" s="130" t="str">
        <f t="shared" si="372"/>
        <v>LHL37P3M9.15</v>
      </c>
      <c r="D1506" s="130" t="str">
        <f t="shared" si="373"/>
        <v>LHL37P3</v>
      </c>
      <c r="E1506" s="130" t="str">
        <f t="shared" si="374"/>
        <v>LHL37</v>
      </c>
      <c r="F1506" s="111" t="s">
        <v>844</v>
      </c>
      <c r="G1506" s="111">
        <v>37</v>
      </c>
      <c r="H1506" s="111">
        <v>3</v>
      </c>
      <c r="I1506" s="111" t="s">
        <v>8</v>
      </c>
      <c r="J1506" s="111">
        <v>3</v>
      </c>
      <c r="K1506" s="111">
        <f t="shared" si="375"/>
        <v>8</v>
      </c>
      <c r="M1506" s="137">
        <v>9</v>
      </c>
      <c r="N1506" s="133">
        <v>9.3000000000000007</v>
      </c>
      <c r="O1506" s="137">
        <f t="shared" si="369"/>
        <v>9.15</v>
      </c>
      <c r="P1506" s="111" t="s">
        <v>339</v>
      </c>
      <c r="Q1506" s="237">
        <v>38.393712861797965</v>
      </c>
      <c r="R1506" s="237">
        <v>52.93333193626799</v>
      </c>
      <c r="S1506" s="237">
        <v>32.715477293790563</v>
      </c>
      <c r="T1506" s="237">
        <v>20.217854642477427</v>
      </c>
      <c r="U1506" s="188">
        <v>1.79</v>
      </c>
      <c r="V1506" s="143">
        <v>1.3</v>
      </c>
      <c r="AP1506" s="194"/>
      <c r="AQ1506" s="188"/>
      <c r="AR1506" s="188"/>
      <c r="AS1506" s="143"/>
      <c r="AT1506" s="143"/>
      <c r="AU1506" s="143"/>
      <c r="AV1506" s="143"/>
      <c r="AW1506" s="188">
        <v>0.33</v>
      </c>
      <c r="AX1506" s="278"/>
      <c r="AY1506" s="194"/>
      <c r="AZ1506" s="143"/>
      <c r="BA1506" s="143"/>
      <c r="BB1506" s="143"/>
      <c r="BC1506" s="143"/>
      <c r="BD1506" s="143"/>
      <c r="BE1506" s="194"/>
      <c r="BF1506" s="143"/>
      <c r="BG1506" s="143"/>
      <c r="BH1506" s="143"/>
      <c r="BI1506" s="111"/>
      <c r="BJ1506" s="143"/>
      <c r="BK1506" s="143"/>
      <c r="BL1506" s="143"/>
      <c r="BM1506" s="143"/>
      <c r="BN1506" s="143"/>
      <c r="BO1506" s="143"/>
      <c r="BP1506" s="143"/>
      <c r="BQ1506" s="143"/>
      <c r="BR1506" s="143"/>
      <c r="BS1506" s="143"/>
      <c r="BT1506" s="143"/>
      <c r="BU1506" s="135">
        <f>VLOOKUP(D1506,EXPLORACION!$A$2:$P$529,15,FALSE)</f>
        <v>4961392.6684999997</v>
      </c>
      <c r="BV1506" s="135">
        <f>VLOOKUP(D1506,EXPLORACION!$A$2:$P$529,16,FALSE)</f>
        <v>2172495.8714000001</v>
      </c>
    </row>
    <row r="1507" spans="1:74" hidden="1">
      <c r="A1507" s="130" t="str">
        <f t="shared" si="370"/>
        <v>LHL37P3E4M10.725</v>
      </c>
      <c r="B1507" s="130" t="str">
        <f t="shared" si="371"/>
        <v>LHL37P3E9</v>
      </c>
      <c r="C1507" s="130" t="str">
        <f t="shared" si="372"/>
        <v>LHL37P3M10.725</v>
      </c>
      <c r="D1507" s="130" t="str">
        <f t="shared" si="373"/>
        <v>LHL37P3</v>
      </c>
      <c r="E1507" s="130" t="str">
        <f t="shared" si="374"/>
        <v>LHL37</v>
      </c>
      <c r="F1507" s="111" t="s">
        <v>844</v>
      </c>
      <c r="G1507" s="111">
        <v>37</v>
      </c>
      <c r="H1507" s="111">
        <v>3</v>
      </c>
      <c r="I1507" s="111" t="s">
        <v>8</v>
      </c>
      <c r="J1507" s="111">
        <v>4</v>
      </c>
      <c r="K1507" s="111">
        <f t="shared" si="375"/>
        <v>9</v>
      </c>
      <c r="M1507" s="137">
        <v>10.5</v>
      </c>
      <c r="N1507" s="133">
        <v>10.95</v>
      </c>
      <c r="O1507" s="137">
        <f t="shared" si="369"/>
        <v>10.725</v>
      </c>
      <c r="P1507" s="111" t="s">
        <v>594</v>
      </c>
      <c r="Q1507" s="237">
        <v>23.74217482031068</v>
      </c>
      <c r="R1507" s="237"/>
      <c r="S1507" s="237"/>
      <c r="T1507" s="237"/>
      <c r="U1507" s="188"/>
      <c r="AP1507" s="194"/>
      <c r="AQ1507" s="188"/>
      <c r="AR1507" s="188"/>
      <c r="AS1507" s="143"/>
      <c r="AT1507" s="143"/>
      <c r="AU1507" s="143"/>
      <c r="AV1507" s="143"/>
      <c r="AW1507" s="188"/>
      <c r="AX1507" s="278"/>
      <c r="AY1507" s="194"/>
      <c r="AZ1507" s="143"/>
      <c r="BA1507" s="143"/>
      <c r="BB1507" s="143"/>
      <c r="BC1507" s="143"/>
      <c r="BD1507" s="143"/>
      <c r="BE1507" s="194"/>
      <c r="BF1507" s="143"/>
      <c r="BG1507" s="143"/>
      <c r="BH1507" s="143"/>
      <c r="BI1507" s="111"/>
      <c r="BJ1507" s="143"/>
      <c r="BK1507" s="143"/>
      <c r="BL1507" s="143"/>
      <c r="BM1507" s="143"/>
      <c r="BN1507" s="143"/>
      <c r="BO1507" s="143"/>
      <c r="BP1507" s="143"/>
      <c r="BQ1507" s="143"/>
      <c r="BR1507" s="143"/>
      <c r="BS1507" s="143"/>
      <c r="BT1507" s="143"/>
      <c r="BU1507" s="135">
        <f>VLOOKUP(D1507,EXPLORACION!$A$2:$P$529,15,FALSE)</f>
        <v>4961392.6684999997</v>
      </c>
      <c r="BV1507" s="135">
        <f>VLOOKUP(D1507,EXPLORACION!$A$2:$P$529,16,FALSE)</f>
        <v>2172495.8714000001</v>
      </c>
    </row>
    <row r="1508" spans="1:74" hidden="1">
      <c r="A1508" s="130" t="str">
        <f t="shared" si="370"/>
        <v>LHL37P3E4M12.225</v>
      </c>
      <c r="B1508" s="130" t="str">
        <f t="shared" si="371"/>
        <v>LHL37P3E10.5</v>
      </c>
      <c r="C1508" s="130" t="str">
        <f t="shared" si="372"/>
        <v>LHL37P3M12.225</v>
      </c>
      <c r="D1508" s="130" t="str">
        <f t="shared" si="373"/>
        <v>LHL37P3</v>
      </c>
      <c r="E1508" s="130" t="str">
        <f t="shared" si="374"/>
        <v>LHL37</v>
      </c>
      <c r="F1508" s="111" t="s">
        <v>844</v>
      </c>
      <c r="G1508" s="111">
        <v>37</v>
      </c>
      <c r="H1508" s="111">
        <v>3</v>
      </c>
      <c r="I1508" s="111" t="s">
        <v>8</v>
      </c>
      <c r="J1508" s="111">
        <v>4</v>
      </c>
      <c r="K1508" s="111">
        <f t="shared" si="375"/>
        <v>10</v>
      </c>
      <c r="M1508" s="137">
        <v>12</v>
      </c>
      <c r="N1508" s="133">
        <v>12.45</v>
      </c>
      <c r="O1508" s="137">
        <f t="shared" si="369"/>
        <v>12.225</v>
      </c>
      <c r="P1508" s="111" t="s">
        <v>594</v>
      </c>
      <c r="R1508" s="237"/>
      <c r="S1508" s="237"/>
      <c r="T1508" s="237"/>
      <c r="U1508" s="188"/>
      <c r="AO1508" s="143">
        <v>20</v>
      </c>
      <c r="AP1508" s="194">
        <v>58</v>
      </c>
      <c r="AQ1508" s="188">
        <v>22</v>
      </c>
      <c r="AR1508" s="188"/>
      <c r="AS1508" s="143"/>
      <c r="AT1508" s="143"/>
      <c r="AU1508" s="143"/>
      <c r="AV1508" s="143"/>
      <c r="AW1508" s="188"/>
      <c r="AX1508" s="278"/>
      <c r="AY1508" s="194"/>
      <c r="AZ1508" s="143"/>
      <c r="BA1508" s="143"/>
      <c r="BB1508" s="143"/>
      <c r="BC1508" s="143"/>
      <c r="BD1508" s="143"/>
      <c r="BE1508" s="194"/>
      <c r="BF1508" s="143"/>
      <c r="BG1508" s="143"/>
      <c r="BH1508" s="143"/>
      <c r="BI1508" s="111"/>
      <c r="BJ1508" s="143"/>
      <c r="BK1508" s="143"/>
      <c r="BL1508" s="143"/>
      <c r="BM1508" s="143"/>
      <c r="BN1508" s="143"/>
      <c r="BO1508" s="143"/>
      <c r="BP1508" s="143"/>
      <c r="BQ1508" s="143"/>
      <c r="BR1508" s="143"/>
      <c r="BS1508" s="143"/>
      <c r="BT1508" s="143"/>
      <c r="BU1508" s="135">
        <f>VLOOKUP(D1508,EXPLORACION!$A$2:$P$529,15,FALSE)</f>
        <v>4961392.6684999997</v>
      </c>
      <c r="BV1508" s="135">
        <f>VLOOKUP(D1508,EXPLORACION!$A$2:$P$529,16,FALSE)</f>
        <v>2172495.8714000001</v>
      </c>
    </row>
    <row r="1509" spans="1:74" hidden="1">
      <c r="A1509" s="130" t="str">
        <f t="shared" si="370"/>
        <v>LHL37P3E4M13.475</v>
      </c>
      <c r="B1509" s="130" t="str">
        <f t="shared" si="371"/>
        <v>LHL37P3E12</v>
      </c>
      <c r="C1509" s="130" t="str">
        <f t="shared" si="372"/>
        <v>LHL37P3M13.475</v>
      </c>
      <c r="D1509" s="130" t="str">
        <f t="shared" si="373"/>
        <v>LHL37P3</v>
      </c>
      <c r="E1509" s="130" t="str">
        <f t="shared" si="374"/>
        <v>LHL37</v>
      </c>
      <c r="F1509" s="111" t="s">
        <v>844</v>
      </c>
      <c r="G1509" s="111">
        <v>37</v>
      </c>
      <c r="H1509" s="111">
        <v>3</v>
      </c>
      <c r="I1509" s="111" t="s">
        <v>8</v>
      </c>
      <c r="J1509" s="111">
        <v>4</v>
      </c>
      <c r="K1509" s="111">
        <f t="shared" si="375"/>
        <v>11</v>
      </c>
      <c r="M1509" s="137">
        <v>13</v>
      </c>
      <c r="N1509" s="133">
        <v>13.95</v>
      </c>
      <c r="O1509" s="137">
        <f t="shared" si="369"/>
        <v>13.475</v>
      </c>
      <c r="P1509" s="111" t="s">
        <v>594</v>
      </c>
      <c r="R1509" s="237"/>
      <c r="S1509" s="237"/>
      <c r="T1509" s="237"/>
      <c r="U1509" s="188"/>
      <c r="AO1509" s="143">
        <v>17</v>
      </c>
      <c r="AP1509" s="194">
        <v>56</v>
      </c>
      <c r="AQ1509" s="188">
        <v>26</v>
      </c>
      <c r="AR1509" s="188"/>
      <c r="AS1509" s="143"/>
      <c r="AT1509" s="143"/>
      <c r="AU1509" s="143"/>
      <c r="AV1509" s="143"/>
      <c r="AW1509" s="188"/>
      <c r="AX1509" s="278"/>
      <c r="AY1509" s="194"/>
      <c r="AZ1509" s="143"/>
      <c r="BA1509" s="143"/>
      <c r="BB1509" s="143"/>
      <c r="BC1509" s="143"/>
      <c r="BD1509" s="143"/>
      <c r="BE1509" s="194"/>
      <c r="BF1509" s="143"/>
      <c r="BG1509" s="143"/>
      <c r="BH1509" s="143"/>
      <c r="BI1509" s="111"/>
      <c r="BJ1509" s="143"/>
      <c r="BK1509" s="143"/>
      <c r="BL1509" s="143"/>
      <c r="BM1509" s="143"/>
      <c r="BN1509" s="143"/>
      <c r="BO1509" s="143"/>
      <c r="BP1509" s="143"/>
      <c r="BQ1509" s="143"/>
      <c r="BR1509" s="143"/>
      <c r="BS1509" s="143"/>
      <c r="BT1509" s="143"/>
      <c r="BU1509" s="135">
        <f>VLOOKUP(D1509,EXPLORACION!$A$2:$P$529,15,FALSE)</f>
        <v>4961392.6684999997</v>
      </c>
      <c r="BV1509" s="135">
        <f>VLOOKUP(D1509,EXPLORACION!$A$2:$P$529,16,FALSE)</f>
        <v>2172495.8714000001</v>
      </c>
    </row>
    <row r="1510" spans="1:74" hidden="1">
      <c r="A1510" s="130" t="str">
        <f t="shared" si="370"/>
        <v>LHL37P3E4M15.225</v>
      </c>
      <c r="B1510" s="130" t="str">
        <f t="shared" si="371"/>
        <v>LHL37P3E13</v>
      </c>
      <c r="C1510" s="130" t="str">
        <f t="shared" si="372"/>
        <v>LHL37P3M15.225</v>
      </c>
      <c r="D1510" s="130" t="str">
        <f t="shared" si="373"/>
        <v>LHL37P3</v>
      </c>
      <c r="E1510" s="130" t="str">
        <f t="shared" si="374"/>
        <v>LHL37</v>
      </c>
      <c r="F1510" s="111" t="s">
        <v>844</v>
      </c>
      <c r="G1510" s="111">
        <v>37</v>
      </c>
      <c r="H1510" s="111">
        <v>3</v>
      </c>
      <c r="I1510" s="111" t="s">
        <v>8</v>
      </c>
      <c r="J1510" s="111">
        <v>4</v>
      </c>
      <c r="K1510" s="111">
        <f t="shared" si="375"/>
        <v>12</v>
      </c>
      <c r="M1510" s="137">
        <v>15</v>
      </c>
      <c r="N1510" s="133">
        <v>15.45</v>
      </c>
      <c r="O1510" s="137">
        <f t="shared" si="369"/>
        <v>15.225</v>
      </c>
      <c r="P1510" s="111" t="s">
        <v>594</v>
      </c>
      <c r="R1510" s="237"/>
      <c r="S1510" s="237"/>
      <c r="T1510" s="237"/>
      <c r="U1510" s="188"/>
      <c r="AP1510" s="194"/>
      <c r="AQ1510" s="188"/>
      <c r="AR1510" s="188"/>
      <c r="AS1510" s="143"/>
      <c r="AT1510" s="143"/>
      <c r="AU1510" s="143"/>
      <c r="AV1510" s="143"/>
      <c r="AW1510" s="188"/>
      <c r="AX1510" s="278"/>
      <c r="AY1510" s="194"/>
      <c r="AZ1510" s="143"/>
      <c r="BA1510" s="143"/>
      <c r="BB1510" s="143"/>
      <c r="BC1510" s="143"/>
      <c r="BD1510" s="143"/>
      <c r="BE1510" s="194"/>
      <c r="BF1510" s="143"/>
      <c r="BG1510" s="143"/>
      <c r="BH1510" s="143"/>
      <c r="BI1510" s="111"/>
      <c r="BJ1510" s="143"/>
      <c r="BK1510" s="143"/>
      <c r="BL1510" s="143"/>
      <c r="BM1510" s="143"/>
      <c r="BN1510" s="143"/>
      <c r="BO1510" s="143"/>
      <c r="BP1510" s="143"/>
      <c r="BQ1510" s="143"/>
      <c r="BR1510" s="143"/>
      <c r="BS1510" s="143"/>
      <c r="BT1510" s="143"/>
      <c r="BU1510" s="135">
        <f>VLOOKUP(D1510,EXPLORACION!$A$2:$P$529,15,FALSE)</f>
        <v>4961392.6684999997</v>
      </c>
      <c r="BV1510" s="135">
        <f>VLOOKUP(D1510,EXPLORACION!$A$2:$P$529,16,FALSE)</f>
        <v>2172495.8714000001</v>
      </c>
    </row>
    <row r="1511" spans="1:74" hidden="1">
      <c r="A1511" s="130" t="str">
        <f t="shared" si="370"/>
        <v>LHL37P4E1M0.75</v>
      </c>
      <c r="B1511" s="130" t="str">
        <f t="shared" si="371"/>
        <v>LHL37P4E15</v>
      </c>
      <c r="C1511" s="130" t="str">
        <f t="shared" si="372"/>
        <v>LHL37P4M0.75</v>
      </c>
      <c r="D1511" s="130" t="str">
        <f t="shared" si="373"/>
        <v>LHL37P4</v>
      </c>
      <c r="E1511" s="130" t="str">
        <f t="shared" si="374"/>
        <v>LHL37</v>
      </c>
      <c r="F1511" s="111" t="s">
        <v>844</v>
      </c>
      <c r="G1511" s="111">
        <v>37</v>
      </c>
      <c r="H1511" s="111">
        <v>4</v>
      </c>
      <c r="I1511" s="111" t="s">
        <v>8</v>
      </c>
      <c r="J1511" s="111">
        <v>1</v>
      </c>
      <c r="K1511" s="111">
        <v>1</v>
      </c>
      <c r="M1511" s="137">
        <v>0.6</v>
      </c>
      <c r="N1511" s="133">
        <v>0.9</v>
      </c>
      <c r="O1511" s="137">
        <f t="shared" si="369"/>
        <v>0.75</v>
      </c>
      <c r="P1511" s="111" t="s">
        <v>338</v>
      </c>
      <c r="Q1511" s="237">
        <v>31.646932185145321</v>
      </c>
      <c r="R1511" s="237"/>
      <c r="S1511" s="237"/>
      <c r="T1511" s="237"/>
      <c r="U1511" s="188">
        <v>1.8</v>
      </c>
      <c r="V1511" s="143">
        <v>1.4</v>
      </c>
      <c r="AP1511" s="194"/>
      <c r="AQ1511" s="188"/>
      <c r="AR1511" s="188"/>
      <c r="AS1511" s="143"/>
      <c r="AT1511" s="143"/>
      <c r="AU1511" s="143"/>
      <c r="AV1511" s="143"/>
      <c r="AW1511" s="188">
        <v>2.16</v>
      </c>
      <c r="AX1511" s="278"/>
      <c r="AY1511" s="194"/>
      <c r="AZ1511" s="143"/>
      <c r="BA1511" s="143"/>
      <c r="BB1511" s="143"/>
      <c r="BC1511" s="143"/>
      <c r="BD1511" s="143"/>
      <c r="BE1511" s="194"/>
      <c r="BF1511" s="143"/>
      <c r="BG1511" s="143"/>
      <c r="BH1511" s="143"/>
      <c r="BI1511" s="111"/>
      <c r="BJ1511" s="143"/>
      <c r="BK1511" s="143"/>
      <c r="BL1511" s="143"/>
      <c r="BM1511" s="143"/>
      <c r="BN1511" s="143"/>
      <c r="BO1511" s="143"/>
      <c r="BP1511" s="143"/>
      <c r="BQ1511" s="143"/>
      <c r="BR1511" s="143"/>
      <c r="BS1511" s="143"/>
      <c r="BT1511" s="143"/>
      <c r="BU1511" s="135">
        <f>VLOOKUP(D1511,EXPLORACION!$A$2:$P$529,15,FALSE)</f>
        <v>4961392.6684999997</v>
      </c>
      <c r="BV1511" s="135">
        <f>VLOOKUP(D1511,EXPLORACION!$A$2:$P$529,16,FALSE)</f>
        <v>2172495.8714000001</v>
      </c>
    </row>
    <row r="1512" spans="1:74" hidden="1">
      <c r="A1512" s="130" t="str">
        <f t="shared" si="370"/>
        <v>LHL37P4E1M1.75</v>
      </c>
      <c r="B1512" s="130" t="str">
        <f t="shared" si="371"/>
        <v>LHL37P4E0.6</v>
      </c>
      <c r="C1512" s="130" t="str">
        <f t="shared" si="372"/>
        <v>LHL37P4M1.75</v>
      </c>
      <c r="D1512" s="130" t="str">
        <f t="shared" si="373"/>
        <v>LHL37P4</v>
      </c>
      <c r="E1512" s="130" t="str">
        <f t="shared" si="374"/>
        <v>LHL37</v>
      </c>
      <c r="F1512" s="111" t="s">
        <v>844</v>
      </c>
      <c r="G1512" s="111">
        <v>37</v>
      </c>
      <c r="H1512" s="111">
        <v>4</v>
      </c>
      <c r="I1512" s="111" t="s">
        <v>8</v>
      </c>
      <c r="J1512" s="111">
        <v>1</v>
      </c>
      <c r="K1512" s="111">
        <f>K1511+1</f>
        <v>2</v>
      </c>
      <c r="M1512" s="137">
        <v>1.6</v>
      </c>
      <c r="N1512" s="133">
        <v>1.9</v>
      </c>
      <c r="O1512" s="137">
        <f t="shared" si="369"/>
        <v>1.75</v>
      </c>
      <c r="P1512" s="111" t="s">
        <v>338</v>
      </c>
      <c r="Q1512" s="237">
        <v>41.007795100222729</v>
      </c>
      <c r="R1512" s="237">
        <v>70.069427605105233</v>
      </c>
      <c r="S1512" s="237">
        <v>38.725490196078425</v>
      </c>
      <c r="T1512" s="237">
        <v>31.343937409026807</v>
      </c>
      <c r="U1512" s="188">
        <v>1.82</v>
      </c>
      <c r="V1512" s="143">
        <v>1.3</v>
      </c>
      <c r="AP1512" s="194"/>
      <c r="AQ1512" s="188"/>
      <c r="AR1512" s="188"/>
      <c r="AS1512" s="143"/>
      <c r="AT1512" s="143"/>
      <c r="AU1512" s="143"/>
      <c r="AV1512" s="143"/>
      <c r="AW1512" s="188"/>
      <c r="AX1512" s="278"/>
      <c r="AY1512" s="194">
        <v>0.73</v>
      </c>
      <c r="AZ1512" s="143"/>
      <c r="BA1512" s="143">
        <v>23</v>
      </c>
      <c r="BB1512" s="143"/>
      <c r="BC1512" s="143"/>
      <c r="BD1512" s="143"/>
      <c r="BE1512" s="194"/>
      <c r="BF1512" s="143"/>
      <c r="BG1512" s="143"/>
      <c r="BH1512" s="143"/>
      <c r="BI1512" s="111"/>
      <c r="BJ1512" s="143"/>
      <c r="BK1512" s="143"/>
      <c r="BL1512" s="143"/>
      <c r="BM1512" s="143"/>
      <c r="BN1512" s="143"/>
      <c r="BO1512" s="143"/>
      <c r="BP1512" s="143"/>
      <c r="BQ1512" s="143"/>
      <c r="BR1512" s="143"/>
      <c r="BS1512" s="143"/>
      <c r="BT1512" s="143"/>
      <c r="BU1512" s="135">
        <f>VLOOKUP(D1512,EXPLORACION!$A$2:$P$529,15,FALSE)</f>
        <v>4961392.6684999997</v>
      </c>
      <c r="BV1512" s="135">
        <f>VLOOKUP(D1512,EXPLORACION!$A$2:$P$529,16,FALSE)</f>
        <v>2172495.8714000001</v>
      </c>
    </row>
    <row r="1513" spans="1:74" hidden="1">
      <c r="A1513" s="130" t="str">
        <f t="shared" si="370"/>
        <v>LHL37P4E1M2.75</v>
      </c>
      <c r="B1513" s="130" t="str">
        <f t="shared" si="371"/>
        <v>LHL37P4E1.6</v>
      </c>
      <c r="C1513" s="130" t="str">
        <f t="shared" si="372"/>
        <v>LHL37P4M2.75</v>
      </c>
      <c r="D1513" s="130" t="str">
        <f t="shared" si="373"/>
        <v>LHL37P4</v>
      </c>
      <c r="E1513" s="130" t="str">
        <f t="shared" si="374"/>
        <v>LHL37</v>
      </c>
      <c r="F1513" s="111" t="s">
        <v>844</v>
      </c>
      <c r="G1513" s="111">
        <v>37</v>
      </c>
      <c r="H1513" s="111">
        <v>4</v>
      </c>
      <c r="I1513" s="111" t="s">
        <v>8</v>
      </c>
      <c r="J1513" s="111">
        <v>1</v>
      </c>
      <c r="K1513" s="111">
        <f t="shared" ref="K1513:K1522" si="376">K1512+1</f>
        <v>3</v>
      </c>
      <c r="M1513" s="137">
        <v>2.6</v>
      </c>
      <c r="N1513" s="133">
        <v>2.9</v>
      </c>
      <c r="O1513" s="137">
        <f t="shared" si="369"/>
        <v>2.75</v>
      </c>
      <c r="P1513" s="111" t="s">
        <v>338</v>
      </c>
      <c r="Q1513" s="237">
        <v>35.645558290445287</v>
      </c>
      <c r="R1513" s="237"/>
      <c r="S1513" s="237"/>
      <c r="T1513" s="237"/>
      <c r="U1513" s="188">
        <v>1.79</v>
      </c>
      <c r="V1513" s="143">
        <v>1.3</v>
      </c>
      <c r="AP1513" s="194"/>
      <c r="AQ1513" s="188"/>
      <c r="AR1513" s="188"/>
      <c r="AS1513" s="143"/>
      <c r="AT1513" s="143"/>
      <c r="AU1513" s="143"/>
      <c r="AV1513" s="143"/>
      <c r="AW1513" s="188">
        <v>0.66</v>
      </c>
      <c r="AX1513" s="278"/>
      <c r="AY1513" s="194"/>
      <c r="AZ1513" s="143"/>
      <c r="BA1513" s="143"/>
      <c r="BB1513" s="143"/>
      <c r="BC1513" s="143"/>
      <c r="BD1513" s="143"/>
      <c r="BE1513" s="194"/>
      <c r="BF1513" s="143"/>
      <c r="BG1513" s="143"/>
      <c r="BH1513" s="143"/>
      <c r="BI1513" s="111"/>
      <c r="BJ1513" s="143"/>
      <c r="BK1513" s="143"/>
      <c r="BL1513" s="143"/>
      <c r="BM1513" s="143"/>
      <c r="BN1513" s="143"/>
      <c r="BO1513" s="143"/>
      <c r="BP1513" s="143"/>
      <c r="BQ1513" s="143"/>
      <c r="BR1513" s="143"/>
      <c r="BS1513" s="143"/>
      <c r="BT1513" s="143"/>
      <c r="BU1513" s="135">
        <f>VLOOKUP(D1513,EXPLORACION!$A$2:$P$529,15,FALSE)</f>
        <v>4961392.6684999997</v>
      </c>
      <c r="BV1513" s="135">
        <f>VLOOKUP(D1513,EXPLORACION!$A$2:$P$529,16,FALSE)</f>
        <v>2172495.8714000001</v>
      </c>
    </row>
    <row r="1514" spans="1:74" hidden="1">
      <c r="A1514" s="130" t="str">
        <f t="shared" si="370"/>
        <v>LHL37P4E1M3.75</v>
      </c>
      <c r="B1514" s="130" t="str">
        <f t="shared" si="371"/>
        <v>LHL37P4E2.6</v>
      </c>
      <c r="C1514" s="130" t="str">
        <f t="shared" si="372"/>
        <v>LHL37P4M3.75</v>
      </c>
      <c r="D1514" s="130" t="str">
        <f t="shared" si="373"/>
        <v>LHL37P4</v>
      </c>
      <c r="E1514" s="130" t="str">
        <f t="shared" si="374"/>
        <v>LHL37</v>
      </c>
      <c r="F1514" s="111" t="s">
        <v>844</v>
      </c>
      <c r="G1514" s="111">
        <v>37</v>
      </c>
      <c r="H1514" s="111">
        <v>4</v>
      </c>
      <c r="I1514" s="111" t="s">
        <v>8</v>
      </c>
      <c r="J1514" s="111">
        <v>1</v>
      </c>
      <c r="K1514" s="111">
        <f t="shared" si="376"/>
        <v>4</v>
      </c>
      <c r="M1514" s="137">
        <v>3.6</v>
      </c>
      <c r="N1514" s="133">
        <v>3.9</v>
      </c>
      <c r="O1514" s="137">
        <f t="shared" si="369"/>
        <v>3.75</v>
      </c>
      <c r="P1514" s="111" t="s">
        <v>338</v>
      </c>
      <c r="Q1514" s="237">
        <v>38.174681059862607</v>
      </c>
      <c r="R1514" s="237"/>
      <c r="S1514" s="237"/>
      <c r="T1514" s="237"/>
      <c r="U1514" s="188">
        <v>1.8</v>
      </c>
      <c r="V1514" s="143">
        <v>1.3</v>
      </c>
      <c r="AP1514" s="194"/>
      <c r="AQ1514" s="188"/>
      <c r="AR1514" s="188"/>
      <c r="AS1514" s="143"/>
      <c r="AT1514" s="143"/>
      <c r="AU1514" s="143"/>
      <c r="AV1514" s="143"/>
      <c r="AW1514" s="188">
        <v>0.42</v>
      </c>
      <c r="AX1514" s="278"/>
      <c r="AY1514" s="194"/>
      <c r="AZ1514" s="143"/>
      <c r="BA1514" s="143"/>
      <c r="BB1514" s="143"/>
      <c r="BC1514" s="143"/>
      <c r="BD1514" s="143"/>
      <c r="BE1514" s="194"/>
      <c r="BF1514" s="143"/>
      <c r="BG1514" s="143"/>
      <c r="BH1514" s="143"/>
      <c r="BI1514" s="111"/>
      <c r="BJ1514" s="143"/>
      <c r="BK1514" s="143"/>
      <c r="BL1514" s="143"/>
      <c r="BM1514" s="143"/>
      <c r="BN1514" s="143"/>
      <c r="BO1514" s="143"/>
      <c r="BP1514" s="143"/>
      <c r="BQ1514" s="143"/>
      <c r="BR1514" s="143"/>
      <c r="BS1514" s="143"/>
      <c r="BT1514" s="143"/>
      <c r="BU1514" s="135">
        <f>VLOOKUP(D1514,EXPLORACION!$A$2:$P$529,15,FALSE)</f>
        <v>4961392.6684999997</v>
      </c>
      <c r="BV1514" s="135">
        <f>VLOOKUP(D1514,EXPLORACION!$A$2:$P$529,16,FALSE)</f>
        <v>2172495.8714000001</v>
      </c>
    </row>
    <row r="1515" spans="1:74" hidden="1">
      <c r="A1515" s="130" t="str">
        <f t="shared" si="370"/>
        <v>LHL37P4E2M4.75</v>
      </c>
      <c r="B1515" s="130" t="str">
        <f t="shared" si="371"/>
        <v>LHL37P4E3.6</v>
      </c>
      <c r="C1515" s="130" t="str">
        <f t="shared" si="372"/>
        <v>LHL37P4M4.75</v>
      </c>
      <c r="D1515" s="130" t="str">
        <f t="shared" si="373"/>
        <v>LHL37P4</v>
      </c>
      <c r="E1515" s="130" t="str">
        <f t="shared" si="374"/>
        <v>LHL37</v>
      </c>
      <c r="F1515" s="111" t="s">
        <v>844</v>
      </c>
      <c r="G1515" s="111">
        <v>37</v>
      </c>
      <c r="H1515" s="111">
        <v>4</v>
      </c>
      <c r="I1515" s="111" t="s">
        <v>8</v>
      </c>
      <c r="J1515" s="111">
        <v>2</v>
      </c>
      <c r="K1515" s="111">
        <f t="shared" si="376"/>
        <v>5</v>
      </c>
      <c r="M1515" s="137">
        <v>4.5999999999999996</v>
      </c>
      <c r="N1515" s="133">
        <v>4.9000000000000004</v>
      </c>
      <c r="O1515" s="137">
        <f t="shared" si="369"/>
        <v>4.75</v>
      </c>
      <c r="P1515" s="111" t="s">
        <v>339</v>
      </c>
      <c r="Q1515" s="237">
        <v>264.28571428571428</v>
      </c>
      <c r="R1515" s="237">
        <v>272.79680092298099</v>
      </c>
      <c r="S1515" s="237">
        <v>211.70212765957453</v>
      </c>
      <c r="T1515" s="237">
        <v>61.094673263406463</v>
      </c>
      <c r="U1515" s="188">
        <v>1.1299999999999999</v>
      </c>
      <c r="V1515" s="143">
        <v>0.3</v>
      </c>
      <c r="AP1515" s="194"/>
      <c r="AQ1515" s="188"/>
      <c r="AR1515" s="188"/>
      <c r="AS1515" s="143"/>
      <c r="AT1515" s="143"/>
      <c r="AU1515" s="143"/>
      <c r="AV1515" s="143"/>
      <c r="AW1515" s="188">
        <v>0.46</v>
      </c>
      <c r="AX1515" s="278"/>
      <c r="AY1515" s="194"/>
      <c r="AZ1515" s="143"/>
      <c r="BA1515" s="143"/>
      <c r="BB1515" s="143"/>
      <c r="BC1515" s="143"/>
      <c r="BD1515" s="143"/>
      <c r="BE1515" s="194"/>
      <c r="BF1515" s="143"/>
      <c r="BG1515" s="143"/>
      <c r="BH1515" s="143"/>
      <c r="BI1515" s="111"/>
      <c r="BJ1515" s="143"/>
      <c r="BK1515" s="143"/>
      <c r="BL1515" s="143"/>
      <c r="BM1515" s="143"/>
      <c r="BN1515" s="143"/>
      <c r="BO1515" s="143"/>
      <c r="BP1515" s="143"/>
      <c r="BQ1515" s="143"/>
      <c r="BR1515" s="143"/>
      <c r="BS1515" s="143"/>
      <c r="BT1515" s="143"/>
      <c r="BU1515" s="135">
        <f>VLOOKUP(D1515,EXPLORACION!$A$2:$P$529,15,FALSE)</f>
        <v>4961392.6684999997</v>
      </c>
      <c r="BV1515" s="135">
        <f>VLOOKUP(D1515,EXPLORACION!$A$2:$P$529,16,FALSE)</f>
        <v>2172495.8714000001</v>
      </c>
    </row>
    <row r="1516" spans="1:74" hidden="1">
      <c r="A1516" s="130" t="str">
        <f t="shared" si="370"/>
        <v>LHL37P4E2M6.15</v>
      </c>
      <c r="B1516" s="130" t="str">
        <f t="shared" si="371"/>
        <v>LHL37P4E4.6</v>
      </c>
      <c r="C1516" s="130" t="str">
        <f t="shared" si="372"/>
        <v>LHL37P4M6.15</v>
      </c>
      <c r="D1516" s="130" t="str">
        <f t="shared" si="373"/>
        <v>LHL37P4</v>
      </c>
      <c r="E1516" s="130" t="str">
        <f t="shared" si="374"/>
        <v>LHL37</v>
      </c>
      <c r="F1516" s="111" t="s">
        <v>844</v>
      </c>
      <c r="G1516" s="111">
        <v>37</v>
      </c>
      <c r="H1516" s="111">
        <v>4</v>
      </c>
      <c r="I1516" s="111" t="s">
        <v>8</v>
      </c>
      <c r="J1516" s="111">
        <v>2</v>
      </c>
      <c r="K1516" s="111">
        <f t="shared" si="376"/>
        <v>6</v>
      </c>
      <c r="M1516" s="137">
        <v>6</v>
      </c>
      <c r="N1516" s="133">
        <v>6.3</v>
      </c>
      <c r="O1516" s="137">
        <f t="shared" si="369"/>
        <v>6.15</v>
      </c>
      <c r="P1516" s="111" t="s">
        <v>339</v>
      </c>
      <c r="Q1516" s="237">
        <v>128.1270252754374</v>
      </c>
      <c r="R1516" s="237"/>
      <c r="S1516" s="237"/>
      <c r="T1516" s="237"/>
      <c r="U1516" s="188">
        <v>1.27</v>
      </c>
      <c r="V1516" s="143">
        <v>0.6</v>
      </c>
      <c r="AP1516" s="194"/>
      <c r="AQ1516" s="188"/>
      <c r="AR1516" s="188"/>
      <c r="AS1516" s="143"/>
      <c r="AT1516" s="143"/>
      <c r="AU1516" s="143"/>
      <c r="AV1516" s="143"/>
      <c r="AW1516" s="188">
        <v>0.32</v>
      </c>
      <c r="AX1516" s="278"/>
      <c r="AY1516" s="194"/>
      <c r="AZ1516" s="143"/>
      <c r="BA1516" s="143"/>
      <c r="BB1516" s="143"/>
      <c r="BC1516" s="143"/>
      <c r="BD1516" s="143"/>
      <c r="BE1516" s="194"/>
      <c r="BF1516" s="143"/>
      <c r="BG1516" s="143"/>
      <c r="BH1516" s="143"/>
      <c r="BI1516" s="111"/>
      <c r="BJ1516" s="143"/>
      <c r="BK1516" s="143"/>
      <c r="BL1516" s="143"/>
      <c r="BM1516" s="143"/>
      <c r="BN1516" s="143"/>
      <c r="BO1516" s="143"/>
      <c r="BP1516" s="143"/>
      <c r="BQ1516" s="143"/>
      <c r="BR1516" s="143"/>
      <c r="BS1516" s="143"/>
      <c r="BT1516" s="143"/>
      <c r="BU1516" s="135">
        <f>VLOOKUP(D1516,EXPLORACION!$A$2:$P$529,15,FALSE)</f>
        <v>4961392.6684999997</v>
      </c>
      <c r="BV1516" s="135">
        <f>VLOOKUP(D1516,EXPLORACION!$A$2:$P$529,16,FALSE)</f>
        <v>2172495.8714000001</v>
      </c>
    </row>
    <row r="1517" spans="1:74" hidden="1">
      <c r="A1517" s="130" t="str">
        <f t="shared" si="370"/>
        <v>LHL37P4E2M7.65</v>
      </c>
      <c r="B1517" s="130" t="str">
        <f t="shared" si="371"/>
        <v>LHL37P4E6</v>
      </c>
      <c r="C1517" s="130" t="str">
        <f t="shared" si="372"/>
        <v>LHL37P4M7.65</v>
      </c>
      <c r="D1517" s="130" t="str">
        <f t="shared" si="373"/>
        <v>LHL37P4</v>
      </c>
      <c r="E1517" s="130" t="str">
        <f t="shared" si="374"/>
        <v>LHL37</v>
      </c>
      <c r="F1517" s="111" t="s">
        <v>844</v>
      </c>
      <c r="G1517" s="111">
        <v>37</v>
      </c>
      <c r="H1517" s="111">
        <v>4</v>
      </c>
      <c r="I1517" s="111" t="s">
        <v>8</v>
      </c>
      <c r="J1517" s="111">
        <v>2</v>
      </c>
      <c r="K1517" s="111">
        <f t="shared" si="376"/>
        <v>7</v>
      </c>
      <c r="M1517" s="137">
        <v>7.5</v>
      </c>
      <c r="N1517" s="133">
        <v>7.8</v>
      </c>
      <c r="O1517" s="137">
        <f t="shared" si="369"/>
        <v>7.65</v>
      </c>
      <c r="P1517" s="111" t="s">
        <v>339</v>
      </c>
      <c r="Q1517" s="237">
        <v>48.973277074542906</v>
      </c>
      <c r="R1517" s="237">
        <v>51.359481431403353</v>
      </c>
      <c r="S1517" s="237">
        <v>35.516372795969772</v>
      </c>
      <c r="T1517" s="237">
        <v>15.84310863543358</v>
      </c>
      <c r="U1517" s="188">
        <v>1.7</v>
      </c>
      <c r="V1517" s="143">
        <v>1.1000000000000001</v>
      </c>
      <c r="AP1517" s="194"/>
      <c r="AQ1517" s="188"/>
      <c r="AR1517" s="188"/>
      <c r="AS1517" s="143"/>
      <c r="AT1517" s="143"/>
      <c r="AU1517" s="143"/>
      <c r="AV1517" s="143"/>
      <c r="AW1517" s="188">
        <v>0.7</v>
      </c>
      <c r="AX1517" s="278"/>
      <c r="AY1517" s="194"/>
      <c r="AZ1517" s="143"/>
      <c r="BA1517" s="143"/>
      <c r="BB1517" s="143"/>
      <c r="BC1517" s="143"/>
      <c r="BD1517" s="143"/>
      <c r="BE1517" s="194"/>
      <c r="BF1517" s="143"/>
      <c r="BG1517" s="143"/>
      <c r="BH1517" s="143"/>
      <c r="BI1517" s="111"/>
      <c r="BJ1517" s="143"/>
      <c r="BK1517" s="143"/>
      <c r="BL1517" s="143"/>
      <c r="BM1517" s="143"/>
      <c r="BN1517" s="143"/>
      <c r="BO1517" s="143"/>
      <c r="BP1517" s="143"/>
      <c r="BQ1517" s="143"/>
      <c r="BR1517" s="143"/>
      <c r="BS1517" s="143"/>
      <c r="BT1517" s="143"/>
      <c r="BU1517" s="135">
        <f>VLOOKUP(D1517,EXPLORACION!$A$2:$P$529,15,FALSE)</f>
        <v>4961392.6684999997</v>
      </c>
      <c r="BV1517" s="135">
        <f>VLOOKUP(D1517,EXPLORACION!$A$2:$P$529,16,FALSE)</f>
        <v>2172495.8714000001</v>
      </c>
    </row>
    <row r="1518" spans="1:74" hidden="1">
      <c r="A1518" s="130" t="str">
        <f t="shared" si="370"/>
        <v>LHL37P4E3M9.15</v>
      </c>
      <c r="B1518" s="130" t="str">
        <f t="shared" si="371"/>
        <v>LHL37P4E7.5</v>
      </c>
      <c r="C1518" s="130" t="str">
        <f t="shared" si="372"/>
        <v>LHL37P4M9.15</v>
      </c>
      <c r="D1518" s="130" t="str">
        <f t="shared" si="373"/>
        <v>LHL37P4</v>
      </c>
      <c r="E1518" s="130" t="str">
        <f t="shared" si="374"/>
        <v>LHL37</v>
      </c>
      <c r="F1518" s="111" t="s">
        <v>844</v>
      </c>
      <c r="G1518" s="111">
        <v>37</v>
      </c>
      <c r="H1518" s="111">
        <v>4</v>
      </c>
      <c r="I1518" s="111" t="s">
        <v>8</v>
      </c>
      <c r="J1518" s="111">
        <v>3</v>
      </c>
      <c r="K1518" s="111">
        <f t="shared" si="376"/>
        <v>8</v>
      </c>
      <c r="M1518" s="137">
        <v>9</v>
      </c>
      <c r="N1518" s="133">
        <v>9.3000000000000007</v>
      </c>
      <c r="O1518" s="137">
        <f t="shared" ref="O1518:O1581" si="377">+AVERAGE(M1518:N1518)</f>
        <v>9.15</v>
      </c>
      <c r="P1518" s="111" t="s">
        <v>284</v>
      </c>
      <c r="Q1518" s="237">
        <v>26.320997427270953</v>
      </c>
      <c r="R1518" s="237">
        <v>41.629600145730819</v>
      </c>
      <c r="S1518" s="237">
        <v>23.545900490539591</v>
      </c>
      <c r="T1518" s="237">
        <v>18.083699655191229</v>
      </c>
      <c r="U1518" s="188">
        <v>1.94</v>
      </c>
      <c r="V1518" s="143">
        <v>1.5</v>
      </c>
      <c r="AP1518" s="194"/>
      <c r="AQ1518" s="188"/>
      <c r="AR1518" s="188"/>
      <c r="AS1518" s="143"/>
      <c r="AT1518" s="143"/>
      <c r="AU1518" s="143"/>
      <c r="AV1518" s="143"/>
      <c r="AW1518" s="188">
        <v>1.06</v>
      </c>
      <c r="AX1518" s="278"/>
      <c r="AY1518" s="194"/>
      <c r="AZ1518" s="143"/>
      <c r="BA1518" s="143"/>
      <c r="BB1518" s="143"/>
      <c r="BC1518" s="143"/>
      <c r="BD1518" s="143"/>
      <c r="BE1518" s="194"/>
      <c r="BF1518" s="143"/>
      <c r="BG1518" s="143"/>
      <c r="BH1518" s="143"/>
      <c r="BI1518" s="111"/>
      <c r="BJ1518" s="143"/>
      <c r="BK1518" s="143"/>
      <c r="BL1518" s="143"/>
      <c r="BM1518" s="143"/>
      <c r="BN1518" s="143"/>
      <c r="BO1518" s="143"/>
      <c r="BP1518" s="143"/>
      <c r="BQ1518" s="143"/>
      <c r="BR1518" s="143"/>
      <c r="BS1518" s="143"/>
      <c r="BT1518" s="143"/>
      <c r="BU1518" s="135">
        <f>VLOOKUP(D1518,EXPLORACION!$A$2:$P$529,15,FALSE)</f>
        <v>4961392.6684999997</v>
      </c>
      <c r="BV1518" s="135">
        <f>VLOOKUP(D1518,EXPLORACION!$A$2:$P$529,16,FALSE)</f>
        <v>2172495.8714000001</v>
      </c>
    </row>
    <row r="1519" spans="1:74" hidden="1">
      <c r="A1519" s="130" t="str">
        <f t="shared" si="370"/>
        <v>LHL37P4E3M10.725</v>
      </c>
      <c r="B1519" s="130" t="str">
        <f t="shared" si="371"/>
        <v>LHL37P4E9</v>
      </c>
      <c r="C1519" s="130" t="str">
        <f t="shared" si="372"/>
        <v>LHL37P4M10.725</v>
      </c>
      <c r="D1519" s="130" t="str">
        <f t="shared" si="373"/>
        <v>LHL37P4</v>
      </c>
      <c r="E1519" s="130" t="str">
        <f t="shared" si="374"/>
        <v>LHL37</v>
      </c>
      <c r="F1519" s="111" t="s">
        <v>844</v>
      </c>
      <c r="G1519" s="111">
        <v>37</v>
      </c>
      <c r="H1519" s="111">
        <v>4</v>
      </c>
      <c r="I1519" s="111" t="s">
        <v>8</v>
      </c>
      <c r="J1519" s="111">
        <v>3</v>
      </c>
      <c r="K1519" s="111">
        <f t="shared" si="376"/>
        <v>9</v>
      </c>
      <c r="M1519" s="137">
        <v>10.5</v>
      </c>
      <c r="N1519" s="133">
        <v>10.95</v>
      </c>
      <c r="O1519" s="137">
        <f t="shared" si="377"/>
        <v>10.725</v>
      </c>
      <c r="P1519" s="111" t="s">
        <v>284</v>
      </c>
      <c r="Q1519" s="237">
        <v>15.631832094446885</v>
      </c>
      <c r="R1519" s="111"/>
      <c r="S1519" s="111"/>
      <c r="T1519" s="111"/>
      <c r="U1519" s="188"/>
      <c r="AP1519" s="194"/>
      <c r="AQ1519" s="188"/>
      <c r="AR1519" s="188"/>
      <c r="AS1519" s="143"/>
      <c r="AT1519" s="143"/>
      <c r="AU1519" s="143"/>
      <c r="AV1519" s="143"/>
      <c r="AW1519" s="188"/>
      <c r="AX1519" s="278"/>
      <c r="AY1519" s="194"/>
      <c r="AZ1519" s="143"/>
      <c r="BA1519" s="143"/>
      <c r="BB1519" s="143"/>
      <c r="BC1519" s="143"/>
      <c r="BD1519" s="143"/>
      <c r="BE1519" s="194"/>
      <c r="BF1519" s="143"/>
      <c r="BG1519" s="143"/>
      <c r="BH1519" s="143"/>
      <c r="BI1519" s="111"/>
      <c r="BJ1519" s="143"/>
      <c r="BK1519" s="143"/>
      <c r="BL1519" s="143"/>
      <c r="BM1519" s="143"/>
      <c r="BN1519" s="143"/>
      <c r="BO1519" s="143"/>
      <c r="BP1519" s="143"/>
      <c r="BQ1519" s="143"/>
      <c r="BR1519" s="143"/>
      <c r="BS1519" s="143"/>
      <c r="BT1519" s="143"/>
      <c r="BU1519" s="135">
        <f>VLOOKUP(D1519,EXPLORACION!$A$2:$P$529,15,FALSE)</f>
        <v>4961392.6684999997</v>
      </c>
      <c r="BV1519" s="135">
        <f>VLOOKUP(D1519,EXPLORACION!$A$2:$P$529,16,FALSE)</f>
        <v>2172495.8714000001</v>
      </c>
    </row>
    <row r="1520" spans="1:74" hidden="1">
      <c r="A1520" s="130" t="str">
        <f t="shared" si="370"/>
        <v>LHL37P4E4M12.225</v>
      </c>
      <c r="B1520" s="130" t="str">
        <f t="shared" si="371"/>
        <v>LHL37P4E10.5</v>
      </c>
      <c r="C1520" s="130" t="str">
        <f t="shared" si="372"/>
        <v>LHL37P4M12.225</v>
      </c>
      <c r="D1520" s="130" t="str">
        <f t="shared" si="373"/>
        <v>LHL37P4</v>
      </c>
      <c r="E1520" s="130" t="str">
        <f t="shared" si="374"/>
        <v>LHL37</v>
      </c>
      <c r="F1520" s="111" t="s">
        <v>844</v>
      </c>
      <c r="G1520" s="111">
        <v>37</v>
      </c>
      <c r="H1520" s="111">
        <v>4</v>
      </c>
      <c r="I1520" s="111" t="s">
        <v>8</v>
      </c>
      <c r="J1520" s="111">
        <v>4</v>
      </c>
      <c r="K1520" s="111">
        <f t="shared" si="376"/>
        <v>10</v>
      </c>
      <c r="M1520" s="137">
        <v>12</v>
      </c>
      <c r="N1520" s="133">
        <v>12.45</v>
      </c>
      <c r="O1520" s="137">
        <f t="shared" si="377"/>
        <v>12.225</v>
      </c>
      <c r="P1520" s="111" t="s">
        <v>355</v>
      </c>
      <c r="Q1520" s="237">
        <v>16.707444949318425</v>
      </c>
      <c r="R1520" s="111"/>
      <c r="S1520" s="111"/>
      <c r="T1520" s="111"/>
      <c r="U1520" s="188"/>
      <c r="AP1520" s="194"/>
      <c r="AQ1520" s="188"/>
      <c r="AR1520" s="188"/>
      <c r="AS1520" s="143"/>
      <c r="AT1520" s="143"/>
      <c r="AU1520" s="143"/>
      <c r="AV1520" s="143"/>
      <c r="AW1520" s="188"/>
      <c r="AX1520" s="278"/>
      <c r="AY1520" s="194"/>
      <c r="AZ1520" s="143"/>
      <c r="BA1520" s="143"/>
      <c r="BB1520" s="143"/>
      <c r="BC1520" s="143"/>
      <c r="BD1520" s="143"/>
      <c r="BE1520" s="194"/>
      <c r="BF1520" s="143"/>
      <c r="BG1520" s="143"/>
      <c r="BH1520" s="143"/>
      <c r="BI1520" s="111"/>
      <c r="BJ1520" s="143"/>
      <c r="BK1520" s="143"/>
      <c r="BL1520" s="143"/>
      <c r="BM1520" s="143"/>
      <c r="BN1520" s="143"/>
      <c r="BO1520" s="143"/>
      <c r="BP1520" s="143"/>
      <c r="BQ1520" s="143"/>
      <c r="BR1520" s="143"/>
      <c r="BS1520" s="143"/>
      <c r="BT1520" s="143"/>
      <c r="BU1520" s="135">
        <f>VLOOKUP(D1520,EXPLORACION!$A$2:$P$529,15,FALSE)</f>
        <v>4961392.6684999997</v>
      </c>
      <c r="BV1520" s="135">
        <f>VLOOKUP(D1520,EXPLORACION!$A$2:$P$529,16,FALSE)</f>
        <v>2172495.8714000001</v>
      </c>
    </row>
    <row r="1521" spans="1:74" hidden="1">
      <c r="A1521" s="130" t="str">
        <f t="shared" si="370"/>
        <v>LHL37P4E4M13.725</v>
      </c>
      <c r="B1521" s="130" t="str">
        <f t="shared" si="371"/>
        <v>LHL37P4E12</v>
      </c>
      <c r="C1521" s="130" t="str">
        <f t="shared" si="372"/>
        <v>LHL37P4M13.725</v>
      </c>
      <c r="D1521" s="130" t="str">
        <f t="shared" si="373"/>
        <v>LHL37P4</v>
      </c>
      <c r="E1521" s="130" t="str">
        <f t="shared" si="374"/>
        <v>LHL37</v>
      </c>
      <c r="F1521" s="111" t="s">
        <v>844</v>
      </c>
      <c r="G1521" s="111">
        <v>37</v>
      </c>
      <c r="H1521" s="111">
        <v>4</v>
      </c>
      <c r="I1521" s="111" t="s">
        <v>8</v>
      </c>
      <c r="J1521" s="111">
        <v>4</v>
      </c>
      <c r="K1521" s="111">
        <f t="shared" si="376"/>
        <v>11</v>
      </c>
      <c r="M1521" s="137">
        <v>13.5</v>
      </c>
      <c r="N1521" s="133">
        <v>13.95</v>
      </c>
      <c r="O1521" s="137">
        <f t="shared" si="377"/>
        <v>13.725</v>
      </c>
      <c r="P1521" s="111" t="s">
        <v>355</v>
      </c>
      <c r="Q1521" s="237">
        <v>13.356333169048797</v>
      </c>
      <c r="R1521" s="111"/>
      <c r="S1521" s="111"/>
      <c r="T1521" s="111"/>
      <c r="U1521" s="188"/>
      <c r="AP1521" s="194"/>
      <c r="AQ1521" s="188"/>
      <c r="AR1521" s="188"/>
      <c r="AS1521" s="143"/>
      <c r="AT1521" s="143"/>
      <c r="AU1521" s="143"/>
      <c r="AV1521" s="143"/>
      <c r="AW1521" s="188"/>
      <c r="AX1521" s="278"/>
      <c r="AY1521" s="194"/>
      <c r="AZ1521" s="143"/>
      <c r="BA1521" s="143"/>
      <c r="BB1521" s="143"/>
      <c r="BC1521" s="143"/>
      <c r="BD1521" s="143"/>
      <c r="BE1521" s="194"/>
      <c r="BF1521" s="143"/>
      <c r="BG1521" s="143"/>
      <c r="BH1521" s="143"/>
      <c r="BI1521" s="111"/>
      <c r="BJ1521" s="143"/>
      <c r="BK1521" s="143"/>
      <c r="BL1521" s="143"/>
      <c r="BM1521" s="143"/>
      <c r="BN1521" s="143"/>
      <c r="BO1521" s="143"/>
      <c r="BP1521" s="143"/>
      <c r="BQ1521" s="143"/>
      <c r="BR1521" s="143"/>
      <c r="BS1521" s="143"/>
      <c r="BT1521" s="143"/>
      <c r="BU1521" s="135">
        <f>VLOOKUP(D1521,EXPLORACION!$A$2:$P$529,15,FALSE)</f>
        <v>4961392.6684999997</v>
      </c>
      <c r="BV1521" s="135">
        <f>VLOOKUP(D1521,EXPLORACION!$A$2:$P$529,16,FALSE)</f>
        <v>2172495.8714000001</v>
      </c>
    </row>
    <row r="1522" spans="1:74" hidden="1">
      <c r="A1522" s="130" t="str">
        <f t="shared" si="370"/>
        <v>LHL37P4E4M15.225</v>
      </c>
      <c r="B1522" s="130" t="str">
        <f t="shared" si="371"/>
        <v>LHL37P4E13.5</v>
      </c>
      <c r="C1522" s="130" t="str">
        <f t="shared" si="372"/>
        <v>LHL37P4M15.225</v>
      </c>
      <c r="D1522" s="130" t="str">
        <f t="shared" si="373"/>
        <v>LHL37P4</v>
      </c>
      <c r="E1522" s="130" t="str">
        <f t="shared" si="374"/>
        <v>LHL37</v>
      </c>
      <c r="F1522" s="111" t="s">
        <v>844</v>
      </c>
      <c r="G1522" s="111">
        <v>37</v>
      </c>
      <c r="H1522" s="111">
        <v>4</v>
      </c>
      <c r="I1522" s="111" t="s">
        <v>8</v>
      </c>
      <c r="J1522" s="111">
        <v>4</v>
      </c>
      <c r="K1522" s="111">
        <f t="shared" si="376"/>
        <v>12</v>
      </c>
      <c r="M1522" s="137">
        <v>15</v>
      </c>
      <c r="N1522" s="133">
        <v>15.45</v>
      </c>
      <c r="O1522" s="137">
        <f t="shared" si="377"/>
        <v>15.225</v>
      </c>
      <c r="P1522" s="111" t="s">
        <v>355</v>
      </c>
      <c r="Q1522" s="237">
        <v>17.403017241379292</v>
      </c>
      <c r="R1522" s="111"/>
      <c r="S1522" s="111"/>
      <c r="T1522" s="111"/>
      <c r="U1522" s="188"/>
      <c r="AP1522" s="194"/>
      <c r="AQ1522" s="188"/>
      <c r="AR1522" s="188"/>
      <c r="AS1522" s="143"/>
      <c r="AT1522" s="143"/>
      <c r="AU1522" s="143"/>
      <c r="AV1522" s="143"/>
      <c r="AW1522" s="188"/>
      <c r="AX1522" s="278"/>
      <c r="AY1522" s="194"/>
      <c r="AZ1522" s="143"/>
      <c r="BA1522" s="143"/>
      <c r="BB1522" s="143"/>
      <c r="BC1522" s="143"/>
      <c r="BD1522" s="143"/>
      <c r="BE1522" s="194"/>
      <c r="BF1522" s="143"/>
      <c r="BG1522" s="143"/>
      <c r="BH1522" s="143"/>
      <c r="BI1522" s="111"/>
      <c r="BJ1522" s="143"/>
      <c r="BK1522" s="143"/>
      <c r="BL1522" s="143"/>
      <c r="BM1522" s="143"/>
      <c r="BN1522" s="143"/>
      <c r="BO1522" s="143"/>
      <c r="BP1522" s="143"/>
      <c r="BQ1522" s="143"/>
      <c r="BR1522" s="143"/>
      <c r="BS1522" s="143"/>
      <c r="BT1522" s="143"/>
      <c r="BU1522" s="135">
        <f>VLOOKUP(D1522,EXPLORACION!$A$2:$P$529,15,FALSE)</f>
        <v>4961392.6684999997</v>
      </c>
      <c r="BV1522" s="135">
        <f>VLOOKUP(D1522,EXPLORACION!$A$2:$P$529,16,FALSE)</f>
        <v>2172495.8714000001</v>
      </c>
    </row>
    <row r="1523" spans="1:74" hidden="1">
      <c r="A1523" s="130" t="str">
        <f t="shared" ref="A1523:A1529" si="378">CONCATENATE(F1523,G1523,I1523,H1523,"E",J1523,"M",O1523)</f>
        <v>PYA38P1E1M1.1</v>
      </c>
      <c r="B1523" s="130" t="str">
        <f t="shared" ref="B1523:B1529" si="379">CONCATENATE(F1523,G1523,I1523,H1523,"E",M1522)</f>
        <v>PYA38P1E15</v>
      </c>
      <c r="C1523" s="130" t="str">
        <f t="shared" ref="C1523:C1529" si="380">CONCATENATE(F1523,G1523,I1523,H1523,"M",O1523)</f>
        <v>PYA38P1M1.1</v>
      </c>
      <c r="D1523" s="130" t="str">
        <f t="shared" ref="D1523:D1529" si="381">CONCATENATE(F1523,G1523,I1523,H1523)</f>
        <v>PYA38P1</v>
      </c>
      <c r="E1523" s="130" t="str">
        <f t="shared" ref="E1523:E1529" si="382">CONCATENATE(F1523,G1523)</f>
        <v>PYA38</v>
      </c>
      <c r="F1523" s="111" t="s">
        <v>1368</v>
      </c>
      <c r="G1523" s="111">
        <v>38</v>
      </c>
      <c r="H1523" s="111">
        <v>1</v>
      </c>
      <c r="I1523" s="111" t="s">
        <v>8</v>
      </c>
      <c r="J1523" s="111">
        <v>1</v>
      </c>
      <c r="K1523" s="111">
        <v>1</v>
      </c>
      <c r="M1523" s="137">
        <v>0.2</v>
      </c>
      <c r="N1523" s="133">
        <v>2</v>
      </c>
      <c r="O1523" s="137">
        <f t="shared" si="377"/>
        <v>1.1000000000000001</v>
      </c>
      <c r="P1523" s="111" t="s">
        <v>284</v>
      </c>
      <c r="Q1523" s="237">
        <v>10.54</v>
      </c>
      <c r="R1523" s="111">
        <v>31.67</v>
      </c>
      <c r="S1523" s="111">
        <v>22.34</v>
      </c>
      <c r="T1523" s="111">
        <v>9.33</v>
      </c>
      <c r="U1523" s="188"/>
      <c r="AO1523" s="143">
        <v>92.44</v>
      </c>
      <c r="AP1523" s="194"/>
      <c r="AQ1523" s="188"/>
      <c r="AR1523" s="188"/>
      <c r="AS1523" s="143"/>
      <c r="AT1523" s="143"/>
      <c r="AU1523" s="143"/>
      <c r="AV1523" s="143"/>
      <c r="AW1523" s="188">
        <v>12.38</v>
      </c>
      <c r="AX1523" s="278">
        <v>375.39</v>
      </c>
      <c r="AY1523" s="194"/>
      <c r="AZ1523" s="143"/>
      <c r="BA1523" s="143"/>
      <c r="BB1523" s="143"/>
      <c r="BC1523" s="143"/>
      <c r="BD1523" s="143"/>
      <c r="BE1523" s="194"/>
      <c r="BF1523" s="143"/>
      <c r="BG1523" s="143"/>
      <c r="BH1523" s="143"/>
      <c r="BI1523" s="111"/>
      <c r="BJ1523" s="143"/>
      <c r="BK1523" s="143"/>
      <c r="BL1523" s="143"/>
      <c r="BM1523" s="143"/>
      <c r="BN1523" s="143"/>
      <c r="BO1523" s="143"/>
      <c r="BP1523" s="143"/>
      <c r="BQ1523" s="143"/>
      <c r="BR1523" s="143"/>
      <c r="BS1523" s="143"/>
      <c r="BT1523" s="143"/>
      <c r="BU1523" s="135">
        <f>VLOOKUP(D1523,EXPLORACION!$A$2:$P$529,15,FALSE)</f>
        <v>4962941.7873</v>
      </c>
      <c r="BV1523" s="135">
        <f>VLOOKUP(D1523,EXPLORACION!$A$2:$P$529,16,FALSE)</f>
        <v>2173677.0230999999</v>
      </c>
    </row>
    <row r="1524" spans="1:74" hidden="1">
      <c r="A1524" s="130" t="str">
        <f t="shared" si="378"/>
        <v>PYA38P1E2M1.75</v>
      </c>
      <c r="B1524" s="130" t="str">
        <f t="shared" si="379"/>
        <v>PYA38P1E0.2</v>
      </c>
      <c r="C1524" s="130" t="str">
        <f t="shared" si="380"/>
        <v>PYA38P1M1.75</v>
      </c>
      <c r="D1524" s="130" t="str">
        <f t="shared" si="381"/>
        <v>PYA38P1</v>
      </c>
      <c r="E1524" s="130" t="str">
        <f t="shared" si="382"/>
        <v>PYA38</v>
      </c>
      <c r="F1524" s="111" t="s">
        <v>1368</v>
      </c>
      <c r="G1524" s="111">
        <v>38</v>
      </c>
      <c r="H1524" s="111">
        <v>1</v>
      </c>
      <c r="I1524" s="111" t="s">
        <v>8</v>
      </c>
      <c r="J1524" s="111">
        <v>2</v>
      </c>
      <c r="K1524" s="111">
        <v>1</v>
      </c>
      <c r="M1524" s="137">
        <v>1</v>
      </c>
      <c r="N1524" s="133">
        <v>2.5</v>
      </c>
      <c r="O1524" s="137">
        <f t="shared" si="377"/>
        <v>1.75</v>
      </c>
      <c r="P1524" s="111" t="s">
        <v>284</v>
      </c>
      <c r="Q1524" s="237">
        <v>11.28</v>
      </c>
      <c r="R1524" s="111">
        <v>31.38</v>
      </c>
      <c r="S1524" s="111">
        <v>17.8</v>
      </c>
      <c r="T1524" s="111">
        <v>13.68</v>
      </c>
      <c r="U1524" s="188"/>
      <c r="AO1524" s="143">
        <v>87.96</v>
      </c>
      <c r="AP1524" s="194"/>
      <c r="AQ1524" s="188"/>
      <c r="AR1524" s="188"/>
      <c r="AS1524" s="143"/>
      <c r="AT1524" s="143"/>
      <c r="AU1524" s="143"/>
      <c r="AV1524" s="143"/>
      <c r="AW1524" s="188">
        <v>4.51</v>
      </c>
      <c r="AX1524" s="278">
        <v>132.15</v>
      </c>
      <c r="AY1524" s="194"/>
      <c r="AZ1524" s="143"/>
      <c r="BA1524" s="143"/>
      <c r="BB1524" s="143"/>
      <c r="BC1524" s="143"/>
      <c r="BD1524" s="143"/>
      <c r="BE1524" s="194"/>
      <c r="BF1524" s="143"/>
      <c r="BG1524" s="143"/>
      <c r="BH1524" s="143"/>
      <c r="BI1524" s="111"/>
      <c r="BJ1524" s="143"/>
      <c r="BK1524" s="143"/>
      <c r="BL1524" s="143"/>
      <c r="BM1524" s="143"/>
      <c r="BN1524" s="143"/>
      <c r="BO1524" s="143"/>
      <c r="BP1524" s="143"/>
      <c r="BQ1524" s="143"/>
      <c r="BR1524" s="143"/>
      <c r="BS1524" s="143"/>
      <c r="BT1524" s="143"/>
      <c r="BU1524" s="135">
        <f>VLOOKUP(D1524,EXPLORACION!$A$2:$P$529,15,FALSE)</f>
        <v>4962941.7873</v>
      </c>
      <c r="BV1524" s="135">
        <f>VLOOKUP(D1524,EXPLORACION!$A$2:$P$529,16,FALSE)</f>
        <v>2173677.0230999999</v>
      </c>
    </row>
    <row r="1525" spans="1:74" hidden="1">
      <c r="A1525" s="130" t="str">
        <f t="shared" si="378"/>
        <v>PYA38P1E3M3.5</v>
      </c>
      <c r="B1525" s="130" t="str">
        <f t="shared" si="379"/>
        <v>PYA38P1E1</v>
      </c>
      <c r="C1525" s="130" t="str">
        <f t="shared" si="380"/>
        <v>PYA38P1M3.5</v>
      </c>
      <c r="D1525" s="130" t="str">
        <f t="shared" si="381"/>
        <v>PYA38P1</v>
      </c>
      <c r="E1525" s="130" t="str">
        <f t="shared" si="382"/>
        <v>PYA38</v>
      </c>
      <c r="F1525" s="111" t="s">
        <v>1368</v>
      </c>
      <c r="G1525" s="111">
        <v>38</v>
      </c>
      <c r="H1525" s="111">
        <v>1</v>
      </c>
      <c r="I1525" s="111" t="s">
        <v>8</v>
      </c>
      <c r="J1525" s="111">
        <v>3</v>
      </c>
      <c r="K1525" s="111">
        <v>1</v>
      </c>
      <c r="M1525" s="137">
        <v>2.5</v>
      </c>
      <c r="N1525" s="133">
        <v>4.5</v>
      </c>
      <c r="O1525" s="137">
        <f t="shared" si="377"/>
        <v>3.5</v>
      </c>
      <c r="P1525" s="111" t="s">
        <v>284</v>
      </c>
      <c r="Q1525" s="237">
        <v>13.14</v>
      </c>
      <c r="R1525" s="111">
        <v>31.64</v>
      </c>
      <c r="S1525" s="111">
        <v>18.3</v>
      </c>
      <c r="T1525" s="111">
        <v>13.36</v>
      </c>
      <c r="U1525" s="188"/>
      <c r="AO1525" s="143">
        <v>91.22</v>
      </c>
      <c r="AP1525" s="194"/>
      <c r="AQ1525" s="188"/>
      <c r="AR1525" s="188"/>
      <c r="AS1525" s="143"/>
      <c r="AT1525" s="143"/>
      <c r="AU1525" s="143"/>
      <c r="AV1525" s="143"/>
      <c r="AW1525" s="188"/>
      <c r="AX1525" s="278"/>
      <c r="AY1525" s="194"/>
      <c r="AZ1525" s="143"/>
      <c r="BA1525" s="143"/>
      <c r="BB1525" s="143"/>
      <c r="BC1525" s="143"/>
      <c r="BD1525" s="143"/>
      <c r="BE1525" s="194"/>
      <c r="BF1525" s="143"/>
      <c r="BG1525" s="143"/>
      <c r="BH1525" s="143"/>
      <c r="BI1525" s="111"/>
      <c r="BJ1525" s="143"/>
      <c r="BK1525" s="143"/>
      <c r="BL1525" s="143"/>
      <c r="BM1525" s="143"/>
      <c r="BN1525" s="143"/>
      <c r="BO1525" s="143"/>
      <c r="BP1525" s="143"/>
      <c r="BQ1525" s="143"/>
      <c r="BR1525" s="143"/>
      <c r="BS1525" s="143"/>
      <c r="BT1525" s="143"/>
      <c r="BU1525" s="135">
        <f>VLOOKUP(D1525,EXPLORACION!$A$2:$P$529,15,FALSE)</f>
        <v>4962941.7873</v>
      </c>
      <c r="BV1525" s="135">
        <f>VLOOKUP(D1525,EXPLORACION!$A$2:$P$529,16,FALSE)</f>
        <v>2173677.0230999999</v>
      </c>
    </row>
    <row r="1526" spans="1:74" hidden="1">
      <c r="A1526" s="130" t="str">
        <f t="shared" si="378"/>
        <v>PYA38P1E4M7.25</v>
      </c>
      <c r="B1526" s="130" t="str">
        <f t="shared" si="379"/>
        <v>PYA38P1E2.5</v>
      </c>
      <c r="C1526" s="130" t="str">
        <f t="shared" si="380"/>
        <v>PYA38P1M7.25</v>
      </c>
      <c r="D1526" s="130" t="str">
        <f t="shared" si="381"/>
        <v>PYA38P1</v>
      </c>
      <c r="E1526" s="130" t="str">
        <f t="shared" si="382"/>
        <v>PYA38</v>
      </c>
      <c r="F1526" s="111" t="s">
        <v>1368</v>
      </c>
      <c r="G1526" s="111">
        <v>38</v>
      </c>
      <c r="H1526" s="111">
        <v>1</v>
      </c>
      <c r="I1526" s="111" t="s">
        <v>8</v>
      </c>
      <c r="J1526" s="111">
        <v>4</v>
      </c>
      <c r="K1526" s="111">
        <v>1</v>
      </c>
      <c r="M1526" s="137">
        <v>4.5</v>
      </c>
      <c r="N1526" s="133">
        <v>10</v>
      </c>
      <c r="O1526" s="137">
        <f t="shared" si="377"/>
        <v>7.25</v>
      </c>
      <c r="P1526" s="111" t="s">
        <v>284</v>
      </c>
      <c r="Q1526" s="237">
        <v>15.54</v>
      </c>
      <c r="R1526" s="111"/>
      <c r="S1526" s="111"/>
      <c r="T1526" s="111"/>
      <c r="U1526" s="188"/>
      <c r="AP1526" s="194"/>
      <c r="AQ1526" s="188"/>
      <c r="AR1526" s="188"/>
      <c r="AS1526" s="143"/>
      <c r="AT1526" s="143"/>
      <c r="AU1526" s="143"/>
      <c r="AV1526" s="143"/>
      <c r="AW1526" s="188"/>
      <c r="AX1526" s="278"/>
      <c r="AY1526" s="194"/>
      <c r="AZ1526" s="143"/>
      <c r="BA1526" s="143"/>
      <c r="BB1526" s="143"/>
      <c r="BC1526" s="143"/>
      <c r="BD1526" s="143"/>
      <c r="BE1526" s="194"/>
      <c r="BF1526" s="143"/>
      <c r="BG1526" s="143"/>
      <c r="BH1526" s="143"/>
      <c r="BI1526" s="111"/>
      <c r="BJ1526" s="143"/>
      <c r="BK1526" s="143"/>
      <c r="BL1526" s="143"/>
      <c r="BM1526" s="143"/>
      <c r="BN1526" s="143"/>
      <c r="BO1526" s="143"/>
      <c r="BP1526" s="143"/>
      <c r="BQ1526" s="143"/>
      <c r="BR1526" s="143"/>
      <c r="BS1526" s="143"/>
      <c r="BT1526" s="143"/>
      <c r="BU1526" s="135">
        <f>VLOOKUP(D1526,EXPLORACION!$A$2:$P$529,15,FALSE)</f>
        <v>4962941.7873</v>
      </c>
      <c r="BV1526" s="135">
        <f>VLOOKUP(D1526,EXPLORACION!$A$2:$P$529,16,FALSE)</f>
        <v>2173677.0230999999</v>
      </c>
    </row>
    <row r="1527" spans="1:74" hidden="1">
      <c r="A1527" s="130" t="str">
        <f t="shared" si="378"/>
        <v>PYA38P2E1M0.8</v>
      </c>
      <c r="B1527" s="130" t="str">
        <f t="shared" si="379"/>
        <v>PYA38P2E4.5</v>
      </c>
      <c r="C1527" s="130" t="str">
        <f t="shared" si="380"/>
        <v>PYA38P2M0.8</v>
      </c>
      <c r="D1527" s="130" t="str">
        <f t="shared" si="381"/>
        <v>PYA38P2</v>
      </c>
      <c r="E1527" s="130" t="str">
        <f t="shared" si="382"/>
        <v>PYA38</v>
      </c>
      <c r="F1527" s="111" t="s">
        <v>1368</v>
      </c>
      <c r="G1527" s="111">
        <v>38</v>
      </c>
      <c r="H1527" s="111">
        <v>2</v>
      </c>
      <c r="I1527" s="111" t="s">
        <v>8</v>
      </c>
      <c r="J1527" s="111">
        <v>1</v>
      </c>
      <c r="K1527" s="111">
        <v>1</v>
      </c>
      <c r="M1527" s="137">
        <v>0</v>
      </c>
      <c r="N1527" s="133">
        <v>1.6</v>
      </c>
      <c r="O1527" s="137">
        <f t="shared" si="377"/>
        <v>0.8</v>
      </c>
      <c r="P1527" s="111" t="s">
        <v>284</v>
      </c>
      <c r="Q1527" s="237">
        <v>12.04</v>
      </c>
      <c r="R1527" s="111">
        <v>40.56</v>
      </c>
      <c r="S1527" s="111">
        <v>19.010000000000002</v>
      </c>
      <c r="T1527" s="111">
        <v>21.55</v>
      </c>
      <c r="U1527" s="188"/>
      <c r="AO1527" s="143">
        <v>96.26</v>
      </c>
      <c r="AP1527" s="194"/>
      <c r="AQ1527" s="188"/>
      <c r="AR1527" s="188"/>
      <c r="AS1527" s="143"/>
      <c r="AT1527" s="143"/>
      <c r="AU1527" s="143"/>
      <c r="AV1527" s="143"/>
      <c r="AW1527" s="188">
        <v>12.25</v>
      </c>
      <c r="AX1527" s="278">
        <v>573.02</v>
      </c>
      <c r="AY1527" s="194"/>
      <c r="AZ1527" s="143"/>
      <c r="BA1527" s="143"/>
      <c r="BB1527" s="143"/>
      <c r="BC1527" s="143"/>
      <c r="BD1527" s="143"/>
      <c r="BE1527" s="194"/>
      <c r="BF1527" s="143"/>
      <c r="BG1527" s="143"/>
      <c r="BH1527" s="143"/>
      <c r="BI1527" s="111"/>
      <c r="BJ1527" s="143"/>
      <c r="BK1527" s="143"/>
      <c r="BL1527" s="143"/>
      <c r="BM1527" s="143"/>
      <c r="BN1527" s="143"/>
      <c r="BO1527" s="143"/>
      <c r="BP1527" s="143"/>
      <c r="BQ1527" s="143"/>
      <c r="BR1527" s="143"/>
      <c r="BS1527" s="143"/>
      <c r="BT1527" s="143"/>
      <c r="BU1527" s="135">
        <f>VLOOKUP(D1527,EXPLORACION!$A$2:$P$529,15,FALSE)</f>
        <v>4962941.7873</v>
      </c>
      <c r="BV1527" s="135">
        <f>VLOOKUP(D1527,EXPLORACION!$A$2:$P$529,16,FALSE)</f>
        <v>2173677.0230999999</v>
      </c>
    </row>
    <row r="1528" spans="1:74" hidden="1">
      <c r="A1528" s="130" t="str">
        <f t="shared" si="378"/>
        <v>PYA38P2E2M3</v>
      </c>
      <c r="B1528" s="130" t="str">
        <f t="shared" si="379"/>
        <v>PYA38P2E0</v>
      </c>
      <c r="C1528" s="130" t="str">
        <f t="shared" si="380"/>
        <v>PYA38P2M3</v>
      </c>
      <c r="D1528" s="130" t="str">
        <f t="shared" si="381"/>
        <v>PYA38P2</v>
      </c>
      <c r="E1528" s="130" t="str">
        <f t="shared" si="382"/>
        <v>PYA38</v>
      </c>
      <c r="F1528" s="111" t="s">
        <v>1368</v>
      </c>
      <c r="G1528" s="111">
        <v>38</v>
      </c>
      <c r="H1528" s="111">
        <v>2</v>
      </c>
      <c r="I1528" s="111" t="s">
        <v>8</v>
      </c>
      <c r="J1528" s="111">
        <v>2</v>
      </c>
      <c r="K1528" s="111">
        <v>1</v>
      </c>
      <c r="M1528" s="137">
        <v>2</v>
      </c>
      <c r="N1528" s="133">
        <v>4</v>
      </c>
      <c r="O1528" s="137">
        <f t="shared" si="377"/>
        <v>3</v>
      </c>
      <c r="P1528" s="111" t="s">
        <v>284</v>
      </c>
      <c r="Q1528" s="237">
        <v>9.77</v>
      </c>
      <c r="R1528" s="111">
        <v>31.06</v>
      </c>
      <c r="S1528" s="111">
        <v>17.03</v>
      </c>
      <c r="T1528" s="111">
        <v>14.03</v>
      </c>
      <c r="U1528" s="188"/>
      <c r="AO1528" s="143">
        <v>93.71</v>
      </c>
      <c r="AP1528" s="194"/>
      <c r="AQ1528" s="188"/>
      <c r="AR1528" s="188"/>
      <c r="AS1528" s="143"/>
      <c r="AT1528" s="143"/>
      <c r="AU1528" s="143"/>
      <c r="AV1528" s="143"/>
      <c r="AW1528" s="188">
        <v>4.0199999999999996</v>
      </c>
      <c r="AX1528" s="278">
        <v>225.92</v>
      </c>
      <c r="AY1528" s="194"/>
      <c r="AZ1528" s="143"/>
      <c r="BA1528" s="143"/>
      <c r="BB1528" s="143"/>
      <c r="BC1528" s="143"/>
      <c r="BD1528" s="143"/>
      <c r="BE1528" s="194"/>
      <c r="BF1528" s="143"/>
      <c r="BG1528" s="143"/>
      <c r="BH1528" s="143"/>
      <c r="BI1528" s="111"/>
      <c r="BJ1528" s="143"/>
      <c r="BK1528" s="143"/>
      <c r="BL1528" s="143"/>
      <c r="BM1528" s="143"/>
      <c r="BN1528" s="143"/>
      <c r="BO1528" s="143"/>
      <c r="BP1528" s="143"/>
      <c r="BQ1528" s="143"/>
      <c r="BR1528" s="143"/>
      <c r="BS1528" s="143"/>
      <c r="BT1528" s="143"/>
      <c r="BU1528" s="135">
        <f>VLOOKUP(D1528,EXPLORACION!$A$2:$P$529,15,FALSE)</f>
        <v>4962941.7873</v>
      </c>
      <c r="BV1528" s="135">
        <f>VLOOKUP(D1528,EXPLORACION!$A$2:$P$529,16,FALSE)</f>
        <v>2173677.0230999999</v>
      </c>
    </row>
    <row r="1529" spans="1:74" hidden="1">
      <c r="A1529" s="130" t="str">
        <f t="shared" si="378"/>
        <v>PYA38P2E3M7</v>
      </c>
      <c r="B1529" s="130" t="str">
        <f t="shared" si="379"/>
        <v>PYA38P2E2</v>
      </c>
      <c r="C1529" s="130" t="str">
        <f t="shared" si="380"/>
        <v>PYA38P2M7</v>
      </c>
      <c r="D1529" s="130" t="str">
        <f t="shared" si="381"/>
        <v>PYA38P2</v>
      </c>
      <c r="E1529" s="130" t="str">
        <f t="shared" si="382"/>
        <v>PYA38</v>
      </c>
      <c r="F1529" s="111" t="s">
        <v>1368</v>
      </c>
      <c r="G1529" s="111">
        <v>38</v>
      </c>
      <c r="H1529" s="111">
        <v>2</v>
      </c>
      <c r="I1529" s="111" t="s">
        <v>8</v>
      </c>
      <c r="J1529" s="111">
        <v>3</v>
      </c>
      <c r="K1529" s="111">
        <v>1</v>
      </c>
      <c r="M1529" s="137">
        <v>4</v>
      </c>
      <c r="N1529" s="133">
        <v>10</v>
      </c>
      <c r="O1529" s="137">
        <f t="shared" si="377"/>
        <v>7</v>
      </c>
      <c r="P1529" s="111" t="s">
        <v>284</v>
      </c>
      <c r="Q1529" s="237">
        <v>12.66</v>
      </c>
      <c r="R1529" s="111">
        <v>31.27</v>
      </c>
      <c r="S1529" s="111">
        <v>18.170000000000002</v>
      </c>
      <c r="T1529" s="111">
        <v>13.1</v>
      </c>
      <c r="U1529" s="188"/>
      <c r="AO1529" s="143">
        <v>88.95</v>
      </c>
      <c r="AP1529" s="194"/>
      <c r="AQ1529" s="188"/>
      <c r="AR1529" s="188"/>
      <c r="AS1529" s="143"/>
      <c r="AT1529" s="143"/>
      <c r="AU1529" s="143"/>
      <c r="AV1529" s="143"/>
      <c r="AW1529" s="188"/>
      <c r="AX1529" s="278"/>
      <c r="AY1529" s="194"/>
      <c r="AZ1529" s="143"/>
      <c r="BA1529" s="143"/>
      <c r="BB1529" s="143"/>
      <c r="BC1529" s="143"/>
      <c r="BD1529" s="143"/>
      <c r="BE1529" s="194"/>
      <c r="BF1529" s="143"/>
      <c r="BG1529" s="143"/>
      <c r="BH1529" s="143"/>
      <c r="BI1529" s="111"/>
      <c r="BJ1529" s="143"/>
      <c r="BK1529" s="143"/>
      <c r="BL1529" s="143"/>
      <c r="BM1529" s="143"/>
      <c r="BN1529" s="143"/>
      <c r="BO1529" s="143"/>
      <c r="BP1529" s="143"/>
      <c r="BQ1529" s="143"/>
      <c r="BR1529" s="143"/>
      <c r="BS1529" s="143"/>
      <c r="BT1529" s="143"/>
      <c r="BU1529" s="135">
        <f>VLOOKUP(D1529,EXPLORACION!$A$2:$P$529,15,FALSE)</f>
        <v>4962941.7873</v>
      </c>
      <c r="BV1529" s="135">
        <f>VLOOKUP(D1529,EXPLORACION!$A$2:$P$529,16,FALSE)</f>
        <v>2173677.0230999999</v>
      </c>
    </row>
    <row r="1530" spans="1:74" hidden="1">
      <c r="A1530" s="130" t="str">
        <f t="shared" ref="A1530:A1545" si="383">CONCATENATE(F1530,G1530,I1530,H1530,"E",J1530,"M",O1530)</f>
        <v>PYA38P1E1M0.5</v>
      </c>
      <c r="B1530" s="130" t="str">
        <f t="shared" ref="B1530:B1545" si="384">CONCATENATE(F1530,G1530,I1530,H1530,"E",M1529)</f>
        <v>PYA38P1E4</v>
      </c>
      <c r="C1530" s="130" t="str">
        <f t="shared" ref="C1530:C1545" si="385">CONCATENATE(F1530,G1530,I1530,H1530,"M",O1530)</f>
        <v>PYA38P1M0.5</v>
      </c>
      <c r="D1530" s="130" t="str">
        <f t="shared" ref="D1530:D1545" si="386">CONCATENATE(F1530,G1530,I1530,H1530)</f>
        <v>PYA38P1</v>
      </c>
      <c r="E1530" s="130" t="str">
        <f t="shared" ref="E1530:E1545" si="387">CONCATENATE(F1530,G1530)</f>
        <v>PYA38</v>
      </c>
      <c r="F1530" s="111" t="s">
        <v>1368</v>
      </c>
      <c r="G1530" s="111">
        <v>38</v>
      </c>
      <c r="H1530" s="111">
        <v>1</v>
      </c>
      <c r="I1530" s="111" t="s">
        <v>8</v>
      </c>
      <c r="J1530" s="111">
        <v>1</v>
      </c>
      <c r="K1530" s="111">
        <v>1</v>
      </c>
      <c r="M1530" s="137">
        <v>0</v>
      </c>
      <c r="N1530" s="133">
        <v>1</v>
      </c>
      <c r="O1530" s="137">
        <f t="shared" si="377"/>
        <v>0.5</v>
      </c>
      <c r="Q1530" s="237">
        <v>10.96</v>
      </c>
      <c r="R1530" s="111"/>
      <c r="S1530" s="111"/>
      <c r="T1530" s="111"/>
      <c r="U1530" s="188"/>
      <c r="AP1530" s="194"/>
      <c r="AQ1530" s="188"/>
      <c r="AR1530" s="188"/>
      <c r="AS1530" s="143"/>
      <c r="AT1530" s="143"/>
      <c r="AU1530" s="143"/>
      <c r="AV1530" s="143"/>
      <c r="AW1530" s="188"/>
      <c r="AX1530" s="278"/>
      <c r="AY1530" s="194"/>
      <c r="AZ1530" s="143"/>
      <c r="BA1530" s="143"/>
      <c r="BB1530" s="143"/>
      <c r="BC1530" s="143"/>
      <c r="BD1530" s="143"/>
      <c r="BE1530" s="194"/>
      <c r="BF1530" s="143"/>
      <c r="BG1530" s="143"/>
      <c r="BH1530" s="143"/>
      <c r="BI1530" s="111"/>
      <c r="BJ1530" s="143"/>
      <c r="BK1530" s="143"/>
      <c r="BL1530" s="143"/>
      <c r="BM1530" s="143"/>
      <c r="BN1530" s="143"/>
      <c r="BO1530" s="143"/>
      <c r="BP1530" s="143"/>
      <c r="BQ1530" s="143"/>
      <c r="BR1530" s="143"/>
      <c r="BS1530" s="143"/>
      <c r="BT1530" s="143"/>
      <c r="BU1530" s="135">
        <f>VLOOKUP(D1530,EXPLORACION!$A$2:$P$529,15,FALSE)</f>
        <v>4962941.7873</v>
      </c>
      <c r="BV1530" s="135">
        <f>VLOOKUP(D1530,EXPLORACION!$A$2:$P$529,16,FALSE)</f>
        <v>2173677.0230999999</v>
      </c>
    </row>
    <row r="1531" spans="1:74" hidden="1">
      <c r="A1531" s="130" t="str">
        <f t="shared" si="383"/>
        <v>PYA38P1E1M1</v>
      </c>
      <c r="B1531" s="130" t="str">
        <f t="shared" si="384"/>
        <v>PYA38P1E0</v>
      </c>
      <c r="C1531" s="130" t="str">
        <f t="shared" si="385"/>
        <v>PYA38P1M1</v>
      </c>
      <c r="D1531" s="130" t="str">
        <f t="shared" si="386"/>
        <v>PYA38P1</v>
      </c>
      <c r="E1531" s="130" t="str">
        <f t="shared" si="387"/>
        <v>PYA38</v>
      </c>
      <c r="F1531" s="111" t="s">
        <v>1368</v>
      </c>
      <c r="G1531" s="111">
        <v>38</v>
      </c>
      <c r="H1531" s="111">
        <v>1</v>
      </c>
      <c r="I1531" s="111" t="s">
        <v>8</v>
      </c>
      <c r="J1531" s="111">
        <v>1</v>
      </c>
      <c r="K1531" s="111">
        <f>K1530+1</f>
        <v>2</v>
      </c>
      <c r="M1531" s="137">
        <v>0.5</v>
      </c>
      <c r="N1531" s="133">
        <v>1.5</v>
      </c>
      <c r="O1531" s="137">
        <f t="shared" si="377"/>
        <v>1</v>
      </c>
      <c r="Q1531" s="237">
        <v>10.31</v>
      </c>
      <c r="R1531" s="111"/>
      <c r="S1531" s="111"/>
      <c r="T1531" s="111"/>
      <c r="U1531" s="188"/>
      <c r="AP1531" s="194"/>
      <c r="AQ1531" s="188"/>
      <c r="AR1531" s="188"/>
      <c r="AS1531" s="143"/>
      <c r="AT1531" s="143"/>
      <c r="AU1531" s="143"/>
      <c r="AV1531" s="143"/>
      <c r="AW1531" s="188"/>
      <c r="AX1531" s="278"/>
      <c r="AY1531" s="194"/>
      <c r="AZ1531" s="143"/>
      <c r="BA1531" s="143"/>
      <c r="BB1531" s="143"/>
      <c r="BC1531" s="143"/>
      <c r="BD1531" s="143"/>
      <c r="BE1531" s="194"/>
      <c r="BF1531" s="143"/>
      <c r="BG1531" s="143"/>
      <c r="BH1531" s="143"/>
      <c r="BI1531" s="111"/>
      <c r="BJ1531" s="143"/>
      <c r="BK1531" s="143"/>
      <c r="BL1531" s="143"/>
      <c r="BM1531" s="143"/>
      <c r="BN1531" s="143"/>
      <c r="BO1531" s="143"/>
      <c r="BP1531" s="143"/>
      <c r="BQ1531" s="143"/>
      <c r="BR1531" s="143"/>
      <c r="BS1531" s="143"/>
      <c r="BT1531" s="143"/>
      <c r="BU1531" s="135">
        <f>VLOOKUP(D1531,EXPLORACION!$A$2:$P$529,15,FALSE)</f>
        <v>4962941.7873</v>
      </c>
      <c r="BV1531" s="135">
        <f>VLOOKUP(D1531,EXPLORACION!$A$2:$P$529,16,FALSE)</f>
        <v>2173677.0230999999</v>
      </c>
    </row>
    <row r="1532" spans="1:74" hidden="1">
      <c r="A1532" s="130" t="str">
        <f t="shared" si="383"/>
        <v>PYA38P1E2M1.5</v>
      </c>
      <c r="B1532" s="130" t="str">
        <f t="shared" si="384"/>
        <v>PYA38P1E0.5</v>
      </c>
      <c r="C1532" s="130" t="str">
        <f t="shared" si="385"/>
        <v>PYA38P1M1.5</v>
      </c>
      <c r="D1532" s="130" t="str">
        <f t="shared" si="386"/>
        <v>PYA38P1</v>
      </c>
      <c r="E1532" s="130" t="str">
        <f t="shared" si="387"/>
        <v>PYA38</v>
      </c>
      <c r="F1532" s="111" t="s">
        <v>1368</v>
      </c>
      <c r="G1532" s="111">
        <v>38</v>
      </c>
      <c r="H1532" s="111">
        <v>1</v>
      </c>
      <c r="I1532" s="111" t="s">
        <v>8</v>
      </c>
      <c r="J1532" s="111">
        <v>2</v>
      </c>
      <c r="K1532" s="111">
        <f t="shared" ref="K1532:K1586" si="388">K1531+1</f>
        <v>3</v>
      </c>
      <c r="M1532" s="137">
        <v>1</v>
      </c>
      <c r="N1532" s="133">
        <v>2</v>
      </c>
      <c r="O1532" s="137">
        <f t="shared" si="377"/>
        <v>1.5</v>
      </c>
      <c r="Q1532" s="237">
        <v>11.26</v>
      </c>
      <c r="R1532" s="111"/>
      <c r="S1532" s="111"/>
      <c r="T1532" s="111"/>
      <c r="U1532" s="188"/>
      <c r="AP1532" s="194"/>
      <c r="AQ1532" s="188"/>
      <c r="AR1532" s="188"/>
      <c r="AS1532" s="143"/>
      <c r="AT1532" s="143"/>
      <c r="AU1532" s="143"/>
      <c r="AV1532" s="143"/>
      <c r="AW1532" s="188"/>
      <c r="AX1532" s="278"/>
      <c r="AY1532" s="194"/>
      <c r="AZ1532" s="143"/>
      <c r="BA1532" s="143"/>
      <c r="BB1532" s="143"/>
      <c r="BC1532" s="143"/>
      <c r="BD1532" s="143"/>
      <c r="BE1532" s="194"/>
      <c r="BF1532" s="143"/>
      <c r="BG1532" s="143"/>
      <c r="BH1532" s="143"/>
      <c r="BI1532" s="111"/>
      <c r="BJ1532" s="143"/>
      <c r="BK1532" s="143"/>
      <c r="BL1532" s="143"/>
      <c r="BM1532" s="143"/>
      <c r="BN1532" s="143"/>
      <c r="BO1532" s="143"/>
      <c r="BP1532" s="143"/>
      <c r="BQ1532" s="143"/>
      <c r="BR1532" s="143"/>
      <c r="BS1532" s="143"/>
      <c r="BT1532" s="143"/>
      <c r="BU1532" s="135">
        <f>VLOOKUP(D1532,EXPLORACION!$A$2:$P$529,15,FALSE)</f>
        <v>4962941.7873</v>
      </c>
      <c r="BV1532" s="135">
        <f>VLOOKUP(D1532,EXPLORACION!$A$2:$P$529,16,FALSE)</f>
        <v>2173677.0230999999</v>
      </c>
    </row>
    <row r="1533" spans="1:74" hidden="1">
      <c r="A1533" s="130" t="str">
        <f t="shared" si="383"/>
        <v>PYA38P1E2M2</v>
      </c>
      <c r="B1533" s="130" t="str">
        <f t="shared" si="384"/>
        <v>PYA38P1E1</v>
      </c>
      <c r="C1533" s="130" t="str">
        <f t="shared" si="385"/>
        <v>PYA38P1M2</v>
      </c>
      <c r="D1533" s="130" t="str">
        <f t="shared" si="386"/>
        <v>PYA38P1</v>
      </c>
      <c r="E1533" s="130" t="str">
        <f t="shared" si="387"/>
        <v>PYA38</v>
      </c>
      <c r="F1533" s="111" t="s">
        <v>1368</v>
      </c>
      <c r="G1533" s="111">
        <v>38</v>
      </c>
      <c r="H1533" s="111">
        <v>1</v>
      </c>
      <c r="I1533" s="111" t="s">
        <v>8</v>
      </c>
      <c r="J1533" s="111">
        <v>2</v>
      </c>
      <c r="K1533" s="111">
        <f t="shared" si="388"/>
        <v>4</v>
      </c>
      <c r="M1533" s="137">
        <v>1.5</v>
      </c>
      <c r="N1533" s="133">
        <v>2.5</v>
      </c>
      <c r="O1533" s="137">
        <f t="shared" si="377"/>
        <v>2</v>
      </c>
      <c r="Q1533" s="237">
        <v>12.07</v>
      </c>
      <c r="R1533" s="111"/>
      <c r="S1533" s="111"/>
      <c r="T1533" s="111"/>
      <c r="U1533" s="188"/>
      <c r="AP1533" s="194"/>
      <c r="AQ1533" s="188"/>
      <c r="AR1533" s="188"/>
      <c r="AS1533" s="143"/>
      <c r="AT1533" s="143"/>
      <c r="AU1533" s="143"/>
      <c r="AV1533" s="143"/>
      <c r="AW1533" s="188"/>
      <c r="AX1533" s="278"/>
      <c r="AY1533" s="194"/>
      <c r="AZ1533" s="143"/>
      <c r="BA1533" s="143"/>
      <c r="BB1533" s="143"/>
      <c r="BC1533" s="143"/>
      <c r="BD1533" s="143"/>
      <c r="BE1533" s="194"/>
      <c r="BF1533" s="143"/>
      <c r="BG1533" s="143"/>
      <c r="BH1533" s="143"/>
      <c r="BI1533" s="111"/>
      <c r="BJ1533" s="143"/>
      <c r="BK1533" s="143"/>
      <c r="BL1533" s="143"/>
      <c r="BM1533" s="143"/>
      <c r="BN1533" s="143"/>
      <c r="BO1533" s="143"/>
      <c r="BP1533" s="143"/>
      <c r="BQ1533" s="143"/>
      <c r="BR1533" s="143"/>
      <c r="BS1533" s="143"/>
      <c r="BT1533" s="143"/>
      <c r="BU1533" s="135">
        <f>VLOOKUP(D1533,EXPLORACION!$A$2:$P$529,15,FALSE)</f>
        <v>4962941.7873</v>
      </c>
      <c r="BV1533" s="135">
        <f>VLOOKUP(D1533,EXPLORACION!$A$2:$P$529,16,FALSE)</f>
        <v>2173677.0230999999</v>
      </c>
    </row>
    <row r="1534" spans="1:74" hidden="1">
      <c r="A1534" s="130" t="str">
        <f t="shared" si="383"/>
        <v>PYA38P1E2M2.5</v>
      </c>
      <c r="B1534" s="130" t="str">
        <f t="shared" si="384"/>
        <v>PYA38P1E1.5</v>
      </c>
      <c r="C1534" s="130" t="str">
        <f t="shared" si="385"/>
        <v>PYA38P1M2.5</v>
      </c>
      <c r="D1534" s="130" t="str">
        <f t="shared" si="386"/>
        <v>PYA38P1</v>
      </c>
      <c r="E1534" s="130" t="str">
        <f t="shared" si="387"/>
        <v>PYA38</v>
      </c>
      <c r="F1534" s="111" t="s">
        <v>1368</v>
      </c>
      <c r="G1534" s="111">
        <v>38</v>
      </c>
      <c r="H1534" s="111">
        <v>1</v>
      </c>
      <c r="I1534" s="111" t="s">
        <v>8</v>
      </c>
      <c r="J1534" s="111">
        <v>2</v>
      </c>
      <c r="K1534" s="111">
        <f t="shared" si="388"/>
        <v>5</v>
      </c>
      <c r="M1534" s="137">
        <v>2</v>
      </c>
      <c r="N1534" s="133">
        <v>3</v>
      </c>
      <c r="O1534" s="137">
        <f t="shared" si="377"/>
        <v>2.5</v>
      </c>
      <c r="Q1534" s="237">
        <v>12.88</v>
      </c>
      <c r="R1534" s="111"/>
      <c r="S1534" s="111"/>
      <c r="T1534" s="111"/>
      <c r="U1534" s="188"/>
      <c r="AP1534" s="194"/>
      <c r="AQ1534" s="188"/>
      <c r="AR1534" s="188"/>
      <c r="AS1534" s="143"/>
      <c r="AT1534" s="143"/>
      <c r="AU1534" s="143"/>
      <c r="AV1534" s="143"/>
      <c r="AW1534" s="188"/>
      <c r="AX1534" s="278"/>
      <c r="AY1534" s="194"/>
      <c r="AZ1534" s="143"/>
      <c r="BA1534" s="143"/>
      <c r="BB1534" s="143"/>
      <c r="BC1534" s="143"/>
      <c r="BD1534" s="143"/>
      <c r="BE1534" s="194"/>
      <c r="BF1534" s="143"/>
      <c r="BG1534" s="143"/>
      <c r="BH1534" s="143"/>
      <c r="BI1534" s="111"/>
      <c r="BJ1534" s="143"/>
      <c r="BK1534" s="143"/>
      <c r="BL1534" s="143"/>
      <c r="BM1534" s="143"/>
      <c r="BN1534" s="143"/>
      <c r="BO1534" s="143"/>
      <c r="BP1534" s="143"/>
      <c r="BQ1534" s="143"/>
      <c r="BR1534" s="143"/>
      <c r="BS1534" s="143"/>
      <c r="BT1534" s="143"/>
      <c r="BU1534" s="135">
        <f>VLOOKUP(D1534,EXPLORACION!$A$2:$P$529,15,FALSE)</f>
        <v>4962941.7873</v>
      </c>
      <c r="BV1534" s="135">
        <f>VLOOKUP(D1534,EXPLORACION!$A$2:$P$529,16,FALSE)</f>
        <v>2173677.0230999999</v>
      </c>
    </row>
    <row r="1535" spans="1:74" hidden="1">
      <c r="A1535" s="130" t="str">
        <f t="shared" si="383"/>
        <v>PYA38P1E3M3</v>
      </c>
      <c r="B1535" s="130" t="str">
        <f t="shared" si="384"/>
        <v>PYA38P1E2</v>
      </c>
      <c r="C1535" s="130" t="str">
        <f t="shared" si="385"/>
        <v>PYA38P1M3</v>
      </c>
      <c r="D1535" s="130" t="str">
        <f t="shared" si="386"/>
        <v>PYA38P1</v>
      </c>
      <c r="E1535" s="130" t="str">
        <f t="shared" si="387"/>
        <v>PYA38</v>
      </c>
      <c r="F1535" s="111" t="s">
        <v>1368</v>
      </c>
      <c r="G1535" s="111">
        <v>38</v>
      </c>
      <c r="H1535" s="111">
        <v>1</v>
      </c>
      <c r="I1535" s="111" t="s">
        <v>8</v>
      </c>
      <c r="J1535" s="111">
        <v>3</v>
      </c>
      <c r="K1535" s="111">
        <f t="shared" si="388"/>
        <v>6</v>
      </c>
      <c r="M1535" s="137">
        <v>2.5</v>
      </c>
      <c r="N1535" s="133">
        <v>3.5</v>
      </c>
      <c r="O1535" s="137">
        <f t="shared" si="377"/>
        <v>3</v>
      </c>
      <c r="Q1535" s="237">
        <v>13.14</v>
      </c>
      <c r="R1535" s="111"/>
      <c r="S1535" s="111"/>
      <c r="T1535" s="111"/>
      <c r="U1535" s="188"/>
      <c r="AP1535" s="194"/>
      <c r="AQ1535" s="188"/>
      <c r="AR1535" s="188"/>
      <c r="AS1535" s="143"/>
      <c r="AT1535" s="143"/>
      <c r="AU1535" s="143"/>
      <c r="AV1535" s="143"/>
      <c r="AW1535" s="188"/>
      <c r="AX1535" s="278"/>
      <c r="AY1535" s="194"/>
      <c r="AZ1535" s="143"/>
      <c r="BA1535" s="143"/>
      <c r="BB1535" s="143"/>
      <c r="BC1535" s="143"/>
      <c r="BD1535" s="143"/>
      <c r="BE1535" s="194"/>
      <c r="BF1535" s="143"/>
      <c r="BG1535" s="143"/>
      <c r="BH1535" s="143"/>
      <c r="BI1535" s="111"/>
      <c r="BJ1535" s="143"/>
      <c r="BK1535" s="143"/>
      <c r="BL1535" s="143"/>
      <c r="BM1535" s="143"/>
      <c r="BN1535" s="143"/>
      <c r="BO1535" s="143"/>
      <c r="BP1535" s="143"/>
      <c r="BQ1535" s="143"/>
      <c r="BR1535" s="143"/>
      <c r="BS1535" s="143"/>
      <c r="BT1535" s="143"/>
      <c r="BU1535" s="135">
        <f>VLOOKUP(D1535,EXPLORACION!$A$2:$P$529,15,FALSE)</f>
        <v>4962941.7873</v>
      </c>
      <c r="BV1535" s="135">
        <f>VLOOKUP(D1535,EXPLORACION!$A$2:$P$529,16,FALSE)</f>
        <v>2173677.0230999999</v>
      </c>
    </row>
    <row r="1536" spans="1:74" hidden="1">
      <c r="A1536" s="130" t="str">
        <f t="shared" si="383"/>
        <v>PYA38P1E3M3.5</v>
      </c>
      <c r="B1536" s="130" t="str">
        <f t="shared" si="384"/>
        <v>PYA38P1E2.5</v>
      </c>
      <c r="C1536" s="130" t="str">
        <f t="shared" si="385"/>
        <v>PYA38P1M3.5</v>
      </c>
      <c r="D1536" s="130" t="str">
        <f t="shared" si="386"/>
        <v>PYA38P1</v>
      </c>
      <c r="E1536" s="130" t="str">
        <f t="shared" si="387"/>
        <v>PYA38</v>
      </c>
      <c r="F1536" s="111" t="s">
        <v>1368</v>
      </c>
      <c r="G1536" s="111">
        <v>38</v>
      </c>
      <c r="H1536" s="111">
        <v>1</v>
      </c>
      <c r="I1536" s="111" t="s">
        <v>8</v>
      </c>
      <c r="J1536" s="111">
        <v>3</v>
      </c>
      <c r="K1536" s="111">
        <f t="shared" si="388"/>
        <v>7</v>
      </c>
      <c r="M1536" s="137">
        <v>3</v>
      </c>
      <c r="N1536" s="133">
        <v>4</v>
      </c>
      <c r="O1536" s="137">
        <f t="shared" si="377"/>
        <v>3.5</v>
      </c>
      <c r="Q1536" s="237">
        <v>13.28</v>
      </c>
      <c r="R1536" s="111"/>
      <c r="S1536" s="111"/>
      <c r="T1536" s="111"/>
      <c r="U1536" s="188"/>
      <c r="AP1536" s="194"/>
      <c r="AQ1536" s="188"/>
      <c r="AR1536" s="188"/>
      <c r="AS1536" s="143"/>
      <c r="AT1536" s="143"/>
      <c r="AU1536" s="143"/>
      <c r="AV1536" s="143"/>
      <c r="AW1536" s="188"/>
      <c r="AX1536" s="278"/>
      <c r="AY1536" s="194"/>
      <c r="AZ1536" s="143"/>
      <c r="BA1536" s="143"/>
      <c r="BB1536" s="143"/>
      <c r="BC1536" s="143"/>
      <c r="BD1536" s="143"/>
      <c r="BE1536" s="194"/>
      <c r="BF1536" s="143"/>
      <c r="BG1536" s="143"/>
      <c r="BH1536" s="143"/>
      <c r="BI1536" s="111"/>
      <c r="BJ1536" s="143"/>
      <c r="BK1536" s="143"/>
      <c r="BL1536" s="143"/>
      <c r="BM1536" s="143"/>
      <c r="BN1536" s="143"/>
      <c r="BO1536" s="143"/>
      <c r="BP1536" s="143"/>
      <c r="BQ1536" s="143"/>
      <c r="BR1536" s="143"/>
      <c r="BS1536" s="143"/>
      <c r="BT1536" s="143"/>
      <c r="BU1536" s="135">
        <f>VLOOKUP(D1536,EXPLORACION!$A$2:$P$529,15,FALSE)</f>
        <v>4962941.7873</v>
      </c>
      <c r="BV1536" s="135">
        <f>VLOOKUP(D1536,EXPLORACION!$A$2:$P$529,16,FALSE)</f>
        <v>2173677.0230999999</v>
      </c>
    </row>
    <row r="1537" spans="1:74" hidden="1">
      <c r="A1537" s="130" t="str">
        <f t="shared" si="383"/>
        <v>PYA38P1E3M4</v>
      </c>
      <c r="B1537" s="130" t="str">
        <f t="shared" si="384"/>
        <v>PYA38P1E3</v>
      </c>
      <c r="C1537" s="130" t="str">
        <f t="shared" si="385"/>
        <v>PYA38P1M4</v>
      </c>
      <c r="D1537" s="130" t="str">
        <f t="shared" si="386"/>
        <v>PYA38P1</v>
      </c>
      <c r="E1537" s="130" t="str">
        <f t="shared" si="387"/>
        <v>PYA38</v>
      </c>
      <c r="F1537" s="111" t="s">
        <v>1368</v>
      </c>
      <c r="G1537" s="111">
        <v>38</v>
      </c>
      <c r="H1537" s="111">
        <v>1</v>
      </c>
      <c r="I1537" s="111" t="s">
        <v>8</v>
      </c>
      <c r="J1537" s="111">
        <v>3</v>
      </c>
      <c r="K1537" s="111">
        <f t="shared" si="388"/>
        <v>8</v>
      </c>
      <c r="M1537" s="137">
        <v>3.5</v>
      </c>
      <c r="N1537" s="133">
        <v>4.5</v>
      </c>
      <c r="O1537" s="137">
        <f t="shared" si="377"/>
        <v>4</v>
      </c>
      <c r="Q1537" s="237">
        <v>13.4</v>
      </c>
      <c r="R1537" s="111"/>
      <c r="S1537" s="111"/>
      <c r="T1537" s="111"/>
      <c r="U1537" s="188"/>
      <c r="AP1537" s="194"/>
      <c r="AQ1537" s="188"/>
      <c r="AR1537" s="188"/>
      <c r="AS1537" s="143"/>
      <c r="AT1537" s="143"/>
      <c r="AU1537" s="143"/>
      <c r="AV1537" s="143"/>
      <c r="AW1537" s="188"/>
      <c r="AX1537" s="278"/>
      <c r="AY1537" s="194"/>
      <c r="AZ1537" s="143"/>
      <c r="BA1537" s="143"/>
      <c r="BB1537" s="143"/>
      <c r="BC1537" s="143"/>
      <c r="BD1537" s="143"/>
      <c r="BE1537" s="194"/>
      <c r="BF1537" s="143"/>
      <c r="BG1537" s="143"/>
      <c r="BH1537" s="143"/>
      <c r="BI1537" s="111"/>
      <c r="BJ1537" s="143"/>
      <c r="BK1537" s="143"/>
      <c r="BL1537" s="143"/>
      <c r="BM1537" s="143"/>
      <c r="BN1537" s="143"/>
      <c r="BO1537" s="143"/>
      <c r="BP1537" s="143"/>
      <c r="BQ1537" s="143"/>
      <c r="BR1537" s="143"/>
      <c r="BS1537" s="143"/>
      <c r="BT1537" s="143"/>
      <c r="BU1537" s="135">
        <f>VLOOKUP(D1537,EXPLORACION!$A$2:$P$529,15,FALSE)</f>
        <v>4962941.7873</v>
      </c>
      <c r="BV1537" s="135">
        <f>VLOOKUP(D1537,EXPLORACION!$A$2:$P$529,16,FALSE)</f>
        <v>2173677.0230999999</v>
      </c>
    </row>
    <row r="1538" spans="1:74" hidden="1">
      <c r="A1538" s="130" t="str">
        <f t="shared" si="383"/>
        <v>PYA38P1E3M4.5</v>
      </c>
      <c r="B1538" s="130" t="str">
        <f t="shared" si="384"/>
        <v>PYA38P1E3.5</v>
      </c>
      <c r="C1538" s="130" t="str">
        <f t="shared" si="385"/>
        <v>PYA38P1M4.5</v>
      </c>
      <c r="D1538" s="130" t="str">
        <f t="shared" si="386"/>
        <v>PYA38P1</v>
      </c>
      <c r="E1538" s="130" t="str">
        <f t="shared" si="387"/>
        <v>PYA38</v>
      </c>
      <c r="F1538" s="111" t="s">
        <v>1368</v>
      </c>
      <c r="G1538" s="111">
        <v>38</v>
      </c>
      <c r="H1538" s="111">
        <v>1</v>
      </c>
      <c r="I1538" s="111" t="s">
        <v>8</v>
      </c>
      <c r="J1538" s="111">
        <v>3</v>
      </c>
      <c r="K1538" s="111">
        <f t="shared" si="388"/>
        <v>9</v>
      </c>
      <c r="M1538" s="137">
        <v>4</v>
      </c>
      <c r="N1538" s="133">
        <v>5</v>
      </c>
      <c r="O1538" s="137">
        <f t="shared" si="377"/>
        <v>4.5</v>
      </c>
      <c r="Q1538" s="237">
        <v>15.3</v>
      </c>
      <c r="R1538" s="111"/>
      <c r="S1538" s="111"/>
      <c r="T1538" s="111"/>
      <c r="U1538" s="188"/>
      <c r="AP1538" s="194"/>
      <c r="AQ1538" s="188"/>
      <c r="AR1538" s="188"/>
      <c r="AS1538" s="143"/>
      <c r="AT1538" s="143"/>
      <c r="AU1538" s="143"/>
      <c r="AV1538" s="143"/>
      <c r="AW1538" s="188"/>
      <c r="AX1538" s="278"/>
      <c r="AY1538" s="194"/>
      <c r="AZ1538" s="143"/>
      <c r="BA1538" s="143"/>
      <c r="BB1538" s="143"/>
      <c r="BC1538" s="143"/>
      <c r="BD1538" s="143"/>
      <c r="BE1538" s="194"/>
      <c r="BF1538" s="143"/>
      <c r="BG1538" s="143"/>
      <c r="BH1538" s="143"/>
      <c r="BI1538" s="111"/>
      <c r="BJ1538" s="143"/>
      <c r="BK1538" s="143"/>
      <c r="BL1538" s="143"/>
      <c r="BM1538" s="143"/>
      <c r="BN1538" s="143"/>
      <c r="BO1538" s="143"/>
      <c r="BP1538" s="143"/>
      <c r="BQ1538" s="143"/>
      <c r="BR1538" s="143"/>
      <c r="BS1538" s="143"/>
      <c r="BT1538" s="143"/>
      <c r="BU1538" s="135">
        <f>VLOOKUP(D1538,EXPLORACION!$A$2:$P$529,15,FALSE)</f>
        <v>4962941.7873</v>
      </c>
      <c r="BV1538" s="135">
        <f>VLOOKUP(D1538,EXPLORACION!$A$2:$P$529,16,FALSE)</f>
        <v>2173677.0230999999</v>
      </c>
    </row>
    <row r="1539" spans="1:74" hidden="1">
      <c r="A1539" s="130" t="str">
        <f t="shared" si="383"/>
        <v>PYA38P1E4M5</v>
      </c>
      <c r="B1539" s="130" t="str">
        <f t="shared" si="384"/>
        <v>PYA38P1E4</v>
      </c>
      <c r="C1539" s="130" t="str">
        <f t="shared" si="385"/>
        <v>PYA38P1M5</v>
      </c>
      <c r="D1539" s="130" t="str">
        <f t="shared" si="386"/>
        <v>PYA38P1</v>
      </c>
      <c r="E1539" s="130" t="str">
        <f t="shared" si="387"/>
        <v>PYA38</v>
      </c>
      <c r="F1539" s="111" t="s">
        <v>1368</v>
      </c>
      <c r="G1539" s="111">
        <v>38</v>
      </c>
      <c r="H1539" s="111">
        <v>1</v>
      </c>
      <c r="I1539" s="111" t="s">
        <v>8</v>
      </c>
      <c r="J1539" s="111">
        <v>4</v>
      </c>
      <c r="K1539" s="111">
        <f t="shared" si="388"/>
        <v>10</v>
      </c>
      <c r="M1539" s="137">
        <v>4.5</v>
      </c>
      <c r="N1539" s="133">
        <v>5.5</v>
      </c>
      <c r="O1539" s="137">
        <f t="shared" si="377"/>
        <v>5</v>
      </c>
      <c r="Q1539" s="237">
        <v>15.54</v>
      </c>
      <c r="R1539" s="111"/>
      <c r="S1539" s="111"/>
      <c r="T1539" s="111"/>
      <c r="U1539" s="188"/>
      <c r="AP1539" s="194"/>
      <c r="AQ1539" s="188"/>
      <c r="AR1539" s="188"/>
      <c r="AS1539" s="143"/>
      <c r="AT1539" s="143"/>
      <c r="AU1539" s="143"/>
      <c r="AV1539" s="143"/>
      <c r="AW1539" s="188"/>
      <c r="AX1539" s="278"/>
      <c r="AY1539" s="194"/>
      <c r="AZ1539" s="143"/>
      <c r="BA1539" s="143"/>
      <c r="BB1539" s="143"/>
      <c r="BC1539" s="143"/>
      <c r="BD1539" s="143"/>
      <c r="BE1539" s="194"/>
      <c r="BF1539" s="143"/>
      <c r="BG1539" s="143"/>
      <c r="BH1539" s="143"/>
      <c r="BI1539" s="111"/>
      <c r="BJ1539" s="143"/>
      <c r="BK1539" s="143"/>
      <c r="BL1539" s="143"/>
      <c r="BM1539" s="143"/>
      <c r="BN1539" s="143"/>
      <c r="BO1539" s="143"/>
      <c r="BP1539" s="143"/>
      <c r="BQ1539" s="143"/>
      <c r="BR1539" s="143"/>
      <c r="BS1539" s="143"/>
      <c r="BT1539" s="143"/>
      <c r="BU1539" s="135">
        <f>VLOOKUP(D1539,EXPLORACION!$A$2:$P$529,15,FALSE)</f>
        <v>4962941.7873</v>
      </c>
      <c r="BV1539" s="135">
        <f>VLOOKUP(D1539,EXPLORACION!$A$2:$P$529,16,FALSE)</f>
        <v>2173677.0230999999</v>
      </c>
    </row>
    <row r="1540" spans="1:74" hidden="1">
      <c r="A1540" s="130" t="str">
        <f t="shared" si="383"/>
        <v>PYA38P1E4M5.5</v>
      </c>
      <c r="B1540" s="130" t="str">
        <f t="shared" si="384"/>
        <v>PYA38P1E4.5</v>
      </c>
      <c r="C1540" s="130" t="str">
        <f t="shared" si="385"/>
        <v>PYA38P1M5.5</v>
      </c>
      <c r="D1540" s="130" t="str">
        <f t="shared" si="386"/>
        <v>PYA38P1</v>
      </c>
      <c r="E1540" s="130" t="str">
        <f t="shared" si="387"/>
        <v>PYA38</v>
      </c>
      <c r="F1540" s="111" t="s">
        <v>1368</v>
      </c>
      <c r="G1540" s="111">
        <v>38</v>
      </c>
      <c r="H1540" s="111">
        <v>1</v>
      </c>
      <c r="I1540" s="111" t="s">
        <v>8</v>
      </c>
      <c r="J1540" s="111">
        <v>4</v>
      </c>
      <c r="K1540" s="111">
        <f t="shared" si="388"/>
        <v>11</v>
      </c>
      <c r="M1540" s="137">
        <v>5</v>
      </c>
      <c r="N1540" s="133">
        <v>6</v>
      </c>
      <c r="O1540" s="137">
        <f t="shared" si="377"/>
        <v>5.5</v>
      </c>
      <c r="Q1540" s="237">
        <v>15.91</v>
      </c>
      <c r="R1540" s="111"/>
      <c r="S1540" s="111"/>
      <c r="T1540" s="111"/>
      <c r="U1540" s="188"/>
      <c r="AP1540" s="194"/>
      <c r="AQ1540" s="188"/>
      <c r="AR1540" s="188"/>
      <c r="AS1540" s="143"/>
      <c r="AT1540" s="143"/>
      <c r="AU1540" s="143"/>
      <c r="AV1540" s="143"/>
      <c r="AW1540" s="188"/>
      <c r="AX1540" s="278"/>
      <c r="AY1540" s="194"/>
      <c r="AZ1540" s="143"/>
      <c r="BA1540" s="143"/>
      <c r="BB1540" s="143"/>
      <c r="BC1540" s="143"/>
      <c r="BD1540" s="143"/>
      <c r="BE1540" s="194"/>
      <c r="BF1540" s="143"/>
      <c r="BG1540" s="143"/>
      <c r="BH1540" s="143"/>
      <c r="BI1540" s="111"/>
      <c r="BJ1540" s="143"/>
      <c r="BK1540" s="143"/>
      <c r="BL1540" s="143"/>
      <c r="BM1540" s="143"/>
      <c r="BN1540" s="143"/>
      <c r="BO1540" s="143"/>
      <c r="BP1540" s="143"/>
      <c r="BQ1540" s="143"/>
      <c r="BR1540" s="143"/>
      <c r="BS1540" s="143"/>
      <c r="BT1540" s="143"/>
      <c r="BU1540" s="135">
        <f>VLOOKUP(D1540,EXPLORACION!$A$2:$P$529,15,FALSE)</f>
        <v>4962941.7873</v>
      </c>
      <c r="BV1540" s="135">
        <f>VLOOKUP(D1540,EXPLORACION!$A$2:$P$529,16,FALSE)</f>
        <v>2173677.0230999999</v>
      </c>
    </row>
    <row r="1541" spans="1:74" hidden="1">
      <c r="A1541" s="130" t="str">
        <f t="shared" si="383"/>
        <v>PYA38P1E4M6</v>
      </c>
      <c r="B1541" s="130" t="str">
        <f t="shared" si="384"/>
        <v>PYA38P1E5</v>
      </c>
      <c r="C1541" s="130" t="str">
        <f t="shared" si="385"/>
        <v>PYA38P1M6</v>
      </c>
      <c r="D1541" s="130" t="str">
        <f t="shared" si="386"/>
        <v>PYA38P1</v>
      </c>
      <c r="E1541" s="130" t="str">
        <f t="shared" si="387"/>
        <v>PYA38</v>
      </c>
      <c r="F1541" s="111" t="s">
        <v>1368</v>
      </c>
      <c r="G1541" s="111">
        <v>38</v>
      </c>
      <c r="H1541" s="111">
        <v>1</v>
      </c>
      <c r="I1541" s="111" t="s">
        <v>8</v>
      </c>
      <c r="J1541" s="111">
        <v>4</v>
      </c>
      <c r="K1541" s="111">
        <f t="shared" si="388"/>
        <v>12</v>
      </c>
      <c r="M1541" s="137">
        <v>5.5</v>
      </c>
      <c r="N1541" s="133">
        <v>6.5</v>
      </c>
      <c r="O1541" s="137">
        <f t="shared" si="377"/>
        <v>6</v>
      </c>
      <c r="Q1541" s="237">
        <v>16</v>
      </c>
      <c r="R1541" s="111"/>
      <c r="S1541" s="111"/>
      <c r="T1541" s="111"/>
      <c r="U1541" s="188"/>
      <c r="AP1541" s="194"/>
      <c r="AQ1541" s="188"/>
      <c r="AR1541" s="188"/>
      <c r="AS1541" s="143"/>
      <c r="AT1541" s="143"/>
      <c r="AU1541" s="143"/>
      <c r="AV1541" s="143"/>
      <c r="AW1541" s="188"/>
      <c r="AX1541" s="278"/>
      <c r="AY1541" s="194"/>
      <c r="AZ1541" s="143"/>
      <c r="BA1541" s="143"/>
      <c r="BB1541" s="143"/>
      <c r="BC1541" s="143"/>
      <c r="BD1541" s="143"/>
      <c r="BE1541" s="194"/>
      <c r="BF1541" s="143"/>
      <c r="BG1541" s="143"/>
      <c r="BH1541" s="143"/>
      <c r="BI1541" s="111"/>
      <c r="BJ1541" s="143"/>
      <c r="BK1541" s="143"/>
      <c r="BL1541" s="143"/>
      <c r="BM1541" s="143"/>
      <c r="BN1541" s="143"/>
      <c r="BO1541" s="143"/>
      <c r="BP1541" s="143"/>
      <c r="BQ1541" s="143"/>
      <c r="BR1541" s="143"/>
      <c r="BS1541" s="143"/>
      <c r="BT1541" s="143"/>
      <c r="BU1541" s="135">
        <f>VLOOKUP(D1541,EXPLORACION!$A$2:$P$529,15,FALSE)</f>
        <v>4962941.7873</v>
      </c>
      <c r="BV1541" s="135">
        <f>VLOOKUP(D1541,EXPLORACION!$A$2:$P$529,16,FALSE)</f>
        <v>2173677.0230999999</v>
      </c>
    </row>
    <row r="1542" spans="1:74" hidden="1">
      <c r="A1542" s="130" t="str">
        <f t="shared" si="383"/>
        <v>PYA38P1E4M7</v>
      </c>
      <c r="B1542" s="130" t="str">
        <f t="shared" si="384"/>
        <v>PYA38P1E5.5</v>
      </c>
      <c r="C1542" s="130" t="str">
        <f t="shared" si="385"/>
        <v>PYA38P1M7</v>
      </c>
      <c r="D1542" s="130" t="str">
        <f t="shared" si="386"/>
        <v>PYA38P1</v>
      </c>
      <c r="E1542" s="130" t="str">
        <f t="shared" si="387"/>
        <v>PYA38</v>
      </c>
      <c r="F1542" s="111" t="s">
        <v>1368</v>
      </c>
      <c r="G1542" s="111">
        <v>38</v>
      </c>
      <c r="H1542" s="111">
        <v>1</v>
      </c>
      <c r="I1542" s="111" t="s">
        <v>8</v>
      </c>
      <c r="J1542" s="111">
        <v>4</v>
      </c>
      <c r="K1542" s="111">
        <f t="shared" si="388"/>
        <v>13</v>
      </c>
      <c r="M1542" s="137">
        <v>6.5</v>
      </c>
      <c r="N1542" s="133">
        <v>7.5</v>
      </c>
      <c r="O1542" s="137">
        <f t="shared" si="377"/>
        <v>7</v>
      </c>
      <c r="Q1542" s="237">
        <v>16.07</v>
      </c>
      <c r="R1542" s="111"/>
      <c r="S1542" s="111"/>
      <c r="T1542" s="111"/>
      <c r="U1542" s="188"/>
      <c r="AP1542" s="194"/>
      <c r="AQ1542" s="188"/>
      <c r="AR1542" s="188"/>
      <c r="AS1542" s="143"/>
      <c r="AT1542" s="143"/>
      <c r="AU1542" s="143"/>
      <c r="AV1542" s="143"/>
      <c r="AW1542" s="188"/>
      <c r="AX1542" s="278"/>
      <c r="AY1542" s="194"/>
      <c r="AZ1542" s="143"/>
      <c r="BA1542" s="143"/>
      <c r="BB1542" s="143"/>
      <c r="BC1542" s="143"/>
      <c r="BD1542" s="143"/>
      <c r="BE1542" s="194"/>
      <c r="BF1542" s="143"/>
      <c r="BG1542" s="143"/>
      <c r="BH1542" s="143"/>
      <c r="BI1542" s="111"/>
      <c r="BJ1542" s="143"/>
      <c r="BK1542" s="143"/>
      <c r="BL1542" s="143"/>
      <c r="BM1542" s="143"/>
      <c r="BN1542" s="143"/>
      <c r="BO1542" s="143"/>
      <c r="BP1542" s="143"/>
      <c r="BQ1542" s="143"/>
      <c r="BR1542" s="143"/>
      <c r="BS1542" s="143"/>
      <c r="BT1542" s="143"/>
      <c r="BU1542" s="135">
        <f>VLOOKUP(D1542,EXPLORACION!$A$2:$P$529,15,FALSE)</f>
        <v>4962941.7873</v>
      </c>
      <c r="BV1542" s="135">
        <f>VLOOKUP(D1542,EXPLORACION!$A$2:$P$529,16,FALSE)</f>
        <v>2173677.0230999999</v>
      </c>
    </row>
    <row r="1543" spans="1:74" hidden="1">
      <c r="A1543" s="130" t="str">
        <f t="shared" si="383"/>
        <v>PYA38P1E4M8</v>
      </c>
      <c r="B1543" s="130" t="str">
        <f t="shared" si="384"/>
        <v>PYA38P1E6.5</v>
      </c>
      <c r="C1543" s="130" t="str">
        <f t="shared" si="385"/>
        <v>PYA38P1M8</v>
      </c>
      <c r="D1543" s="130" t="str">
        <f t="shared" si="386"/>
        <v>PYA38P1</v>
      </c>
      <c r="E1543" s="130" t="str">
        <f t="shared" si="387"/>
        <v>PYA38</v>
      </c>
      <c r="F1543" s="111" t="s">
        <v>1368</v>
      </c>
      <c r="G1543" s="111">
        <v>38</v>
      </c>
      <c r="H1543" s="111">
        <v>1</v>
      </c>
      <c r="I1543" s="111" t="s">
        <v>8</v>
      </c>
      <c r="J1543" s="111">
        <v>4</v>
      </c>
      <c r="K1543" s="111">
        <f t="shared" si="388"/>
        <v>14</v>
      </c>
      <c r="M1543" s="137">
        <v>7.5</v>
      </c>
      <c r="N1543" s="133">
        <v>8.5</v>
      </c>
      <c r="O1543" s="137">
        <f t="shared" si="377"/>
        <v>8</v>
      </c>
      <c r="Q1543" s="237">
        <v>16.079999999999998</v>
      </c>
      <c r="R1543" s="111"/>
      <c r="S1543" s="111"/>
      <c r="T1543" s="111"/>
      <c r="U1543" s="188"/>
      <c r="AP1543" s="194"/>
      <c r="AQ1543" s="188"/>
      <c r="AR1543" s="188"/>
      <c r="AS1543" s="143"/>
      <c r="AT1543" s="143"/>
      <c r="AU1543" s="143"/>
      <c r="AV1543" s="143"/>
      <c r="AW1543" s="188"/>
      <c r="AX1543" s="278"/>
      <c r="AY1543" s="194"/>
      <c r="AZ1543" s="143"/>
      <c r="BA1543" s="143"/>
      <c r="BB1543" s="143"/>
      <c r="BC1543" s="143"/>
      <c r="BD1543" s="143"/>
      <c r="BE1543" s="194"/>
      <c r="BF1543" s="143"/>
      <c r="BG1543" s="143"/>
      <c r="BH1543" s="143"/>
      <c r="BI1543" s="111"/>
      <c r="BJ1543" s="143"/>
      <c r="BK1543" s="143"/>
      <c r="BL1543" s="143"/>
      <c r="BM1543" s="143"/>
      <c r="BN1543" s="143"/>
      <c r="BO1543" s="143"/>
      <c r="BP1543" s="143"/>
      <c r="BQ1543" s="143"/>
      <c r="BR1543" s="143"/>
      <c r="BS1543" s="143"/>
      <c r="BT1543" s="143"/>
      <c r="BU1543" s="135">
        <f>VLOOKUP(D1543,EXPLORACION!$A$2:$P$529,15,FALSE)</f>
        <v>4962941.7873</v>
      </c>
      <c r="BV1543" s="135">
        <f>VLOOKUP(D1543,EXPLORACION!$A$2:$P$529,16,FALSE)</f>
        <v>2173677.0230999999</v>
      </c>
    </row>
    <row r="1544" spans="1:74" hidden="1">
      <c r="A1544" s="130" t="str">
        <f t="shared" si="383"/>
        <v>PYA38P1E4M9</v>
      </c>
      <c r="B1544" s="130" t="str">
        <f t="shared" si="384"/>
        <v>PYA38P1E7.5</v>
      </c>
      <c r="C1544" s="130" t="str">
        <f t="shared" si="385"/>
        <v>PYA38P1M9</v>
      </c>
      <c r="D1544" s="130" t="str">
        <f t="shared" si="386"/>
        <v>PYA38P1</v>
      </c>
      <c r="E1544" s="130" t="str">
        <f t="shared" si="387"/>
        <v>PYA38</v>
      </c>
      <c r="F1544" s="111" t="s">
        <v>1368</v>
      </c>
      <c r="G1544" s="111">
        <v>38</v>
      </c>
      <c r="H1544" s="111">
        <v>1</v>
      </c>
      <c r="I1544" s="111" t="s">
        <v>8</v>
      </c>
      <c r="J1544" s="111">
        <v>4</v>
      </c>
      <c r="K1544" s="111">
        <f t="shared" si="388"/>
        <v>15</v>
      </c>
      <c r="M1544" s="137">
        <v>8.5</v>
      </c>
      <c r="N1544" s="133">
        <v>9.5</v>
      </c>
      <c r="O1544" s="137">
        <f t="shared" si="377"/>
        <v>9</v>
      </c>
      <c r="Q1544" s="237">
        <v>16.45</v>
      </c>
      <c r="R1544" s="111"/>
      <c r="S1544" s="111"/>
      <c r="T1544" s="111"/>
      <c r="U1544" s="188"/>
      <c r="AP1544" s="194"/>
      <c r="AQ1544" s="188"/>
      <c r="AR1544" s="188"/>
      <c r="AS1544" s="143"/>
      <c r="AT1544" s="143"/>
      <c r="AU1544" s="143"/>
      <c r="AV1544" s="143"/>
      <c r="AW1544" s="188"/>
      <c r="AX1544" s="278"/>
      <c r="AY1544" s="194"/>
      <c r="AZ1544" s="143"/>
      <c r="BA1544" s="143"/>
      <c r="BB1544" s="143"/>
      <c r="BC1544" s="143"/>
      <c r="BD1544" s="143"/>
      <c r="BE1544" s="194"/>
      <c r="BF1544" s="143"/>
      <c r="BG1544" s="143"/>
      <c r="BH1544" s="143"/>
      <c r="BI1544" s="111"/>
      <c r="BJ1544" s="143"/>
      <c r="BK1544" s="143"/>
      <c r="BL1544" s="143"/>
      <c r="BM1544" s="143"/>
      <c r="BN1544" s="143"/>
      <c r="BO1544" s="143"/>
      <c r="BP1544" s="143"/>
      <c r="BQ1544" s="143"/>
      <c r="BR1544" s="143"/>
      <c r="BS1544" s="143"/>
      <c r="BT1544" s="143"/>
      <c r="BU1544" s="135">
        <f>VLOOKUP(D1544,EXPLORACION!$A$2:$P$529,15,FALSE)</f>
        <v>4962941.7873</v>
      </c>
      <c r="BV1544" s="135">
        <f>VLOOKUP(D1544,EXPLORACION!$A$2:$P$529,16,FALSE)</f>
        <v>2173677.0230999999</v>
      </c>
    </row>
    <row r="1545" spans="1:74" hidden="1">
      <c r="A1545" s="130" t="str">
        <f t="shared" si="383"/>
        <v>PYA38P1E4M10</v>
      </c>
      <c r="B1545" s="130" t="str">
        <f t="shared" si="384"/>
        <v>PYA38P1E8.5</v>
      </c>
      <c r="C1545" s="130" t="str">
        <f t="shared" si="385"/>
        <v>PYA38P1M10</v>
      </c>
      <c r="D1545" s="130" t="str">
        <f t="shared" si="386"/>
        <v>PYA38P1</v>
      </c>
      <c r="E1545" s="130" t="str">
        <f t="shared" si="387"/>
        <v>PYA38</v>
      </c>
      <c r="F1545" s="111" t="s">
        <v>1368</v>
      </c>
      <c r="G1545" s="111">
        <v>38</v>
      </c>
      <c r="H1545" s="111">
        <v>1</v>
      </c>
      <c r="I1545" s="111" t="s">
        <v>8</v>
      </c>
      <c r="J1545" s="111">
        <v>4</v>
      </c>
      <c r="K1545" s="111">
        <f t="shared" si="388"/>
        <v>16</v>
      </c>
      <c r="M1545" s="137">
        <v>9.5</v>
      </c>
      <c r="N1545" s="133">
        <v>10.5</v>
      </c>
      <c r="O1545" s="137">
        <f t="shared" si="377"/>
        <v>10</v>
      </c>
      <c r="Q1545" s="237">
        <v>16.54</v>
      </c>
      <c r="R1545" s="111"/>
      <c r="S1545" s="111"/>
      <c r="T1545" s="111"/>
      <c r="U1545" s="188"/>
      <c r="AP1545" s="194"/>
      <c r="AQ1545" s="188"/>
      <c r="AR1545" s="188"/>
      <c r="AS1545" s="143"/>
      <c r="AT1545" s="143"/>
      <c r="AU1545" s="143"/>
      <c r="AV1545" s="143"/>
      <c r="AW1545" s="188"/>
      <c r="AX1545" s="278"/>
      <c r="AY1545" s="194"/>
      <c r="AZ1545" s="143"/>
      <c r="BA1545" s="143"/>
      <c r="BB1545" s="143"/>
      <c r="BC1545" s="143"/>
      <c r="BD1545" s="143"/>
      <c r="BE1545" s="194"/>
      <c r="BF1545" s="143"/>
      <c r="BG1545" s="143"/>
      <c r="BH1545" s="143"/>
      <c r="BI1545" s="111"/>
      <c r="BJ1545" s="143"/>
      <c r="BK1545" s="143"/>
      <c r="BL1545" s="143"/>
      <c r="BM1545" s="143"/>
      <c r="BN1545" s="143"/>
      <c r="BO1545" s="143"/>
      <c r="BP1545" s="143"/>
      <c r="BQ1545" s="143"/>
      <c r="BR1545" s="143"/>
      <c r="BS1545" s="143"/>
      <c r="BT1545" s="143"/>
      <c r="BU1545" s="135">
        <f>VLOOKUP(D1545,EXPLORACION!$A$2:$P$529,15,FALSE)</f>
        <v>4962941.7873</v>
      </c>
      <c r="BV1545" s="135">
        <f>VLOOKUP(D1545,EXPLORACION!$A$2:$P$529,16,FALSE)</f>
        <v>2173677.0230999999</v>
      </c>
    </row>
    <row r="1546" spans="1:74" hidden="1">
      <c r="A1546" s="130" t="str">
        <f t="shared" ref="A1546:A1561" si="389">CONCATENATE(F1546,G1546,I1546,H1546,"E",J1546,"M",O1546)</f>
        <v>PYA38P2E1M0.5</v>
      </c>
      <c r="B1546" s="130" t="str">
        <f t="shared" ref="B1546:B1561" si="390">CONCATENATE(F1546,G1546,I1546,H1546,"E",M1545)</f>
        <v>PYA38P2E9.5</v>
      </c>
      <c r="C1546" s="130" t="str">
        <f t="shared" ref="C1546:C1561" si="391">CONCATENATE(F1546,G1546,I1546,H1546,"M",O1546)</f>
        <v>PYA38P2M0.5</v>
      </c>
      <c r="D1546" s="130" t="str">
        <f t="shared" ref="D1546:D1561" si="392">CONCATENATE(F1546,G1546,I1546,H1546)</f>
        <v>PYA38P2</v>
      </c>
      <c r="E1546" s="130" t="str">
        <f t="shared" ref="E1546:E1561" si="393">CONCATENATE(F1546,G1546)</f>
        <v>PYA38</v>
      </c>
      <c r="F1546" s="111" t="s">
        <v>1368</v>
      </c>
      <c r="G1546" s="111">
        <v>38</v>
      </c>
      <c r="H1546" s="111">
        <v>2</v>
      </c>
      <c r="I1546" s="111" t="s">
        <v>8</v>
      </c>
      <c r="J1546" s="111">
        <v>1</v>
      </c>
      <c r="K1546" s="111">
        <v>1</v>
      </c>
      <c r="M1546" s="137">
        <v>0</v>
      </c>
      <c r="N1546" s="133">
        <v>1</v>
      </c>
      <c r="O1546" s="137">
        <f t="shared" si="377"/>
        <v>0.5</v>
      </c>
      <c r="Q1546" s="237">
        <v>8.6300000000000008</v>
      </c>
      <c r="R1546" s="111"/>
      <c r="S1546" s="111"/>
      <c r="T1546" s="111"/>
      <c r="U1546" s="188"/>
      <c r="AP1546" s="194"/>
      <c r="AQ1546" s="188"/>
      <c r="AR1546" s="188"/>
      <c r="AS1546" s="143"/>
      <c r="AT1546" s="143"/>
      <c r="AU1546" s="143"/>
      <c r="AV1546" s="143"/>
      <c r="AW1546" s="188"/>
      <c r="AX1546" s="278"/>
      <c r="AY1546" s="194"/>
      <c r="AZ1546" s="143"/>
      <c r="BA1546" s="143"/>
      <c r="BB1546" s="143"/>
      <c r="BC1546" s="143"/>
      <c r="BD1546" s="143"/>
      <c r="BE1546" s="194"/>
      <c r="BF1546" s="143"/>
      <c r="BG1546" s="143"/>
      <c r="BH1546" s="143"/>
      <c r="BI1546" s="111"/>
      <c r="BJ1546" s="143"/>
      <c r="BK1546" s="143"/>
      <c r="BL1546" s="143"/>
      <c r="BM1546" s="143"/>
      <c r="BN1546" s="143"/>
      <c r="BO1546" s="143"/>
      <c r="BP1546" s="143"/>
      <c r="BQ1546" s="143"/>
      <c r="BR1546" s="143"/>
      <c r="BS1546" s="143"/>
      <c r="BT1546" s="143"/>
      <c r="BU1546" s="135">
        <f>VLOOKUP(D1546,EXPLORACION!$A$2:$P$529,15,FALSE)</f>
        <v>4962941.7873</v>
      </c>
      <c r="BV1546" s="135">
        <f>VLOOKUP(D1546,EXPLORACION!$A$2:$P$529,16,FALSE)</f>
        <v>2173677.0230999999</v>
      </c>
    </row>
    <row r="1547" spans="1:74" hidden="1">
      <c r="A1547" s="130" t="str">
        <f t="shared" si="389"/>
        <v>PYA38P2E1M1</v>
      </c>
      <c r="B1547" s="130" t="str">
        <f t="shared" si="390"/>
        <v>PYA38P2E0</v>
      </c>
      <c r="C1547" s="130" t="str">
        <f t="shared" si="391"/>
        <v>PYA38P2M1</v>
      </c>
      <c r="D1547" s="130" t="str">
        <f t="shared" si="392"/>
        <v>PYA38P2</v>
      </c>
      <c r="E1547" s="130" t="str">
        <f t="shared" si="393"/>
        <v>PYA38</v>
      </c>
      <c r="F1547" s="111" t="s">
        <v>1368</v>
      </c>
      <c r="G1547" s="111">
        <v>38</v>
      </c>
      <c r="H1547" s="111">
        <v>2</v>
      </c>
      <c r="I1547" s="111" t="s">
        <v>8</v>
      </c>
      <c r="J1547" s="111">
        <v>1</v>
      </c>
      <c r="K1547" s="111">
        <f t="shared" si="388"/>
        <v>2</v>
      </c>
      <c r="M1547" s="137">
        <v>0.5</v>
      </c>
      <c r="N1547" s="133">
        <v>1.5</v>
      </c>
      <c r="O1547" s="137">
        <f t="shared" si="377"/>
        <v>1</v>
      </c>
      <c r="Q1547" s="237">
        <v>10.42</v>
      </c>
      <c r="R1547" s="111"/>
      <c r="S1547" s="111"/>
      <c r="T1547" s="111"/>
      <c r="U1547" s="188"/>
      <c r="AP1547" s="194"/>
      <c r="AQ1547" s="188"/>
      <c r="AR1547" s="188"/>
      <c r="AS1547" s="143"/>
      <c r="AT1547" s="143"/>
      <c r="AU1547" s="143"/>
      <c r="AV1547" s="143"/>
      <c r="AW1547" s="188"/>
      <c r="AX1547" s="278"/>
      <c r="AY1547" s="194"/>
      <c r="AZ1547" s="143"/>
      <c r="BA1547" s="143"/>
      <c r="BB1547" s="143"/>
      <c r="BC1547" s="143"/>
      <c r="BD1547" s="143"/>
      <c r="BE1547" s="194"/>
      <c r="BF1547" s="143"/>
      <c r="BG1547" s="143"/>
      <c r="BH1547" s="143"/>
      <c r="BI1547" s="111"/>
      <c r="BJ1547" s="143"/>
      <c r="BK1547" s="143"/>
      <c r="BL1547" s="143"/>
      <c r="BM1547" s="143"/>
      <c r="BN1547" s="143"/>
      <c r="BO1547" s="143"/>
      <c r="BP1547" s="143"/>
      <c r="BQ1547" s="143"/>
      <c r="BR1547" s="143"/>
      <c r="BS1547" s="143"/>
      <c r="BT1547" s="143"/>
      <c r="BU1547" s="135">
        <f>VLOOKUP(D1547,EXPLORACION!$A$2:$P$529,15,FALSE)</f>
        <v>4962941.7873</v>
      </c>
      <c r="BV1547" s="135">
        <f>VLOOKUP(D1547,EXPLORACION!$A$2:$P$529,16,FALSE)</f>
        <v>2173677.0230999999</v>
      </c>
    </row>
    <row r="1548" spans="1:74" hidden="1">
      <c r="A1548" s="130" t="str">
        <f t="shared" si="389"/>
        <v>PYA38P2E1M1.5</v>
      </c>
      <c r="B1548" s="130" t="str">
        <f t="shared" si="390"/>
        <v>PYA38P2E0.5</v>
      </c>
      <c r="C1548" s="130" t="str">
        <f t="shared" si="391"/>
        <v>PYA38P2M1.5</v>
      </c>
      <c r="D1548" s="130" t="str">
        <f t="shared" si="392"/>
        <v>PYA38P2</v>
      </c>
      <c r="E1548" s="130" t="str">
        <f t="shared" si="393"/>
        <v>PYA38</v>
      </c>
      <c r="F1548" s="111" t="s">
        <v>1368</v>
      </c>
      <c r="G1548" s="111">
        <v>38</v>
      </c>
      <c r="H1548" s="111">
        <v>2</v>
      </c>
      <c r="I1548" s="111" t="s">
        <v>8</v>
      </c>
      <c r="J1548" s="111">
        <v>1</v>
      </c>
      <c r="K1548" s="111">
        <f t="shared" si="388"/>
        <v>3</v>
      </c>
      <c r="M1548" s="137">
        <v>1</v>
      </c>
      <c r="N1548" s="133">
        <v>2</v>
      </c>
      <c r="O1548" s="137">
        <f t="shared" si="377"/>
        <v>1.5</v>
      </c>
      <c r="Q1548" s="237">
        <v>10.54</v>
      </c>
      <c r="R1548" s="111"/>
      <c r="S1548" s="111"/>
      <c r="T1548" s="111"/>
      <c r="U1548" s="188"/>
      <c r="AP1548" s="194"/>
      <c r="AQ1548" s="188"/>
      <c r="AR1548" s="188"/>
      <c r="AS1548" s="143"/>
      <c r="AT1548" s="143"/>
      <c r="AU1548" s="143"/>
      <c r="AV1548" s="143"/>
      <c r="AW1548" s="188"/>
      <c r="AX1548" s="278"/>
      <c r="AY1548" s="194"/>
      <c r="AZ1548" s="143"/>
      <c r="BA1548" s="143"/>
      <c r="BB1548" s="143"/>
      <c r="BC1548" s="143"/>
      <c r="BD1548" s="143"/>
      <c r="BE1548" s="194"/>
      <c r="BF1548" s="143"/>
      <c r="BG1548" s="143"/>
      <c r="BH1548" s="143"/>
      <c r="BI1548" s="111"/>
      <c r="BJ1548" s="143"/>
      <c r="BK1548" s="143"/>
      <c r="BL1548" s="143"/>
      <c r="BM1548" s="143"/>
      <c r="BN1548" s="143"/>
      <c r="BO1548" s="143"/>
      <c r="BP1548" s="143"/>
      <c r="BQ1548" s="143"/>
      <c r="BR1548" s="143"/>
      <c r="BS1548" s="143"/>
      <c r="BT1548" s="143"/>
      <c r="BU1548" s="135">
        <f>VLOOKUP(D1548,EXPLORACION!$A$2:$P$529,15,FALSE)</f>
        <v>4962941.7873</v>
      </c>
      <c r="BV1548" s="135">
        <f>VLOOKUP(D1548,EXPLORACION!$A$2:$P$529,16,FALSE)</f>
        <v>2173677.0230999999</v>
      </c>
    </row>
    <row r="1549" spans="1:74" hidden="1">
      <c r="A1549" s="130" t="str">
        <f t="shared" si="389"/>
        <v>PYA38P2E1M2</v>
      </c>
      <c r="B1549" s="130" t="str">
        <f t="shared" si="390"/>
        <v>PYA38P2E1</v>
      </c>
      <c r="C1549" s="130" t="str">
        <f t="shared" si="391"/>
        <v>PYA38P2M2</v>
      </c>
      <c r="D1549" s="130" t="str">
        <f t="shared" si="392"/>
        <v>PYA38P2</v>
      </c>
      <c r="E1549" s="130" t="str">
        <f t="shared" si="393"/>
        <v>PYA38</v>
      </c>
      <c r="F1549" s="111" t="s">
        <v>1368</v>
      </c>
      <c r="G1549" s="111">
        <v>38</v>
      </c>
      <c r="H1549" s="111">
        <v>2</v>
      </c>
      <c r="I1549" s="111" t="s">
        <v>8</v>
      </c>
      <c r="J1549" s="111">
        <v>1</v>
      </c>
      <c r="K1549" s="111">
        <f t="shared" si="388"/>
        <v>4</v>
      </c>
      <c r="M1549" s="137">
        <v>1.5</v>
      </c>
      <c r="N1549" s="133">
        <v>2.5</v>
      </c>
      <c r="O1549" s="137">
        <f t="shared" si="377"/>
        <v>2</v>
      </c>
      <c r="Q1549" s="237">
        <v>9.3699999999999992</v>
      </c>
      <c r="R1549" s="111"/>
      <c r="S1549" s="111"/>
      <c r="T1549" s="111"/>
      <c r="U1549" s="188"/>
      <c r="AP1549" s="194"/>
      <c r="AQ1549" s="188"/>
      <c r="AR1549" s="188"/>
      <c r="AS1549" s="143"/>
      <c r="AT1549" s="143"/>
      <c r="AU1549" s="143"/>
      <c r="AV1549" s="143"/>
      <c r="AW1549" s="188"/>
      <c r="AX1549" s="278"/>
      <c r="AY1549" s="194"/>
      <c r="AZ1549" s="143"/>
      <c r="BA1549" s="143"/>
      <c r="BB1549" s="143"/>
      <c r="BC1549" s="143"/>
      <c r="BD1549" s="143"/>
      <c r="BE1549" s="194"/>
      <c r="BF1549" s="143"/>
      <c r="BG1549" s="143"/>
      <c r="BH1549" s="143"/>
      <c r="BI1549" s="111"/>
      <c r="BJ1549" s="143"/>
      <c r="BK1549" s="143"/>
      <c r="BL1549" s="143"/>
      <c r="BM1549" s="143"/>
      <c r="BN1549" s="143"/>
      <c r="BO1549" s="143"/>
      <c r="BP1549" s="143"/>
      <c r="BQ1549" s="143"/>
      <c r="BR1549" s="143"/>
      <c r="BS1549" s="143"/>
      <c r="BT1549" s="143"/>
      <c r="BU1549" s="135">
        <f>VLOOKUP(D1549,EXPLORACION!$A$2:$P$529,15,FALSE)</f>
        <v>4962941.7873</v>
      </c>
      <c r="BV1549" s="135">
        <f>VLOOKUP(D1549,EXPLORACION!$A$2:$P$529,16,FALSE)</f>
        <v>2173677.0230999999</v>
      </c>
    </row>
    <row r="1550" spans="1:74" hidden="1">
      <c r="A1550" s="130" t="str">
        <f t="shared" si="389"/>
        <v>PYA38P2E1M2.5</v>
      </c>
      <c r="B1550" s="130" t="str">
        <f t="shared" si="390"/>
        <v>PYA38P2E1.5</v>
      </c>
      <c r="C1550" s="130" t="str">
        <f t="shared" si="391"/>
        <v>PYA38P2M2.5</v>
      </c>
      <c r="D1550" s="130" t="str">
        <f t="shared" si="392"/>
        <v>PYA38P2</v>
      </c>
      <c r="E1550" s="130" t="str">
        <f t="shared" si="393"/>
        <v>PYA38</v>
      </c>
      <c r="F1550" s="111" t="s">
        <v>1368</v>
      </c>
      <c r="G1550" s="111">
        <v>38</v>
      </c>
      <c r="H1550" s="111">
        <v>2</v>
      </c>
      <c r="I1550" s="111" t="s">
        <v>8</v>
      </c>
      <c r="J1550" s="111">
        <v>1</v>
      </c>
      <c r="K1550" s="111">
        <f t="shared" si="388"/>
        <v>5</v>
      </c>
      <c r="M1550" s="137">
        <v>2</v>
      </c>
      <c r="N1550" s="133">
        <v>3</v>
      </c>
      <c r="O1550" s="137">
        <f t="shared" si="377"/>
        <v>2.5</v>
      </c>
      <c r="Q1550" s="237">
        <v>9.64</v>
      </c>
      <c r="R1550" s="111"/>
      <c r="S1550" s="111"/>
      <c r="T1550" s="111"/>
      <c r="U1550" s="188"/>
      <c r="AP1550" s="194"/>
      <c r="AQ1550" s="188"/>
      <c r="AR1550" s="188"/>
      <c r="AS1550" s="143"/>
      <c r="AT1550" s="143"/>
      <c r="AU1550" s="143"/>
      <c r="AV1550" s="143"/>
      <c r="AW1550" s="188"/>
      <c r="AX1550" s="278"/>
      <c r="AY1550" s="194"/>
      <c r="AZ1550" s="143"/>
      <c r="BA1550" s="143"/>
      <c r="BB1550" s="143"/>
      <c r="BC1550" s="143"/>
      <c r="BD1550" s="143"/>
      <c r="BE1550" s="194"/>
      <c r="BF1550" s="143"/>
      <c r="BG1550" s="143"/>
      <c r="BH1550" s="143"/>
      <c r="BI1550" s="111"/>
      <c r="BJ1550" s="143"/>
      <c r="BK1550" s="143"/>
      <c r="BL1550" s="143"/>
      <c r="BM1550" s="143"/>
      <c r="BN1550" s="143"/>
      <c r="BO1550" s="143"/>
      <c r="BP1550" s="143"/>
      <c r="BQ1550" s="143"/>
      <c r="BR1550" s="143"/>
      <c r="BS1550" s="143"/>
      <c r="BT1550" s="143"/>
      <c r="BU1550" s="135">
        <f>VLOOKUP(D1550,EXPLORACION!$A$2:$P$529,15,FALSE)</f>
        <v>4962941.7873</v>
      </c>
      <c r="BV1550" s="135">
        <f>VLOOKUP(D1550,EXPLORACION!$A$2:$P$529,16,FALSE)</f>
        <v>2173677.0230999999</v>
      </c>
    </row>
    <row r="1551" spans="1:74" hidden="1">
      <c r="A1551" s="130" t="str">
        <f t="shared" si="389"/>
        <v>PYA38P2E1M3</v>
      </c>
      <c r="B1551" s="130" t="str">
        <f t="shared" si="390"/>
        <v>PYA38P2E2</v>
      </c>
      <c r="C1551" s="130" t="str">
        <f t="shared" si="391"/>
        <v>PYA38P2M3</v>
      </c>
      <c r="D1551" s="130" t="str">
        <f t="shared" si="392"/>
        <v>PYA38P2</v>
      </c>
      <c r="E1551" s="130" t="str">
        <f t="shared" si="393"/>
        <v>PYA38</v>
      </c>
      <c r="F1551" s="111" t="s">
        <v>1368</v>
      </c>
      <c r="G1551" s="111">
        <v>38</v>
      </c>
      <c r="H1551" s="111">
        <v>2</v>
      </c>
      <c r="I1551" s="111" t="s">
        <v>8</v>
      </c>
      <c r="J1551" s="111">
        <v>1</v>
      </c>
      <c r="K1551" s="111">
        <f t="shared" si="388"/>
        <v>6</v>
      </c>
      <c r="M1551" s="137">
        <v>2.5</v>
      </c>
      <c r="N1551" s="133">
        <v>3.5</v>
      </c>
      <c r="O1551" s="137">
        <f t="shared" si="377"/>
        <v>3</v>
      </c>
      <c r="Q1551" s="237">
        <v>9.7100000000000009</v>
      </c>
      <c r="R1551" s="111"/>
      <c r="S1551" s="111"/>
      <c r="T1551" s="111"/>
      <c r="U1551" s="188"/>
      <c r="AP1551" s="194"/>
      <c r="AQ1551" s="188"/>
      <c r="AR1551" s="188"/>
      <c r="AS1551" s="143"/>
      <c r="AT1551" s="143"/>
      <c r="AU1551" s="143"/>
      <c r="AV1551" s="143"/>
      <c r="AW1551" s="188"/>
      <c r="AX1551" s="278"/>
      <c r="AY1551" s="194"/>
      <c r="AZ1551" s="143"/>
      <c r="BA1551" s="143"/>
      <c r="BB1551" s="143"/>
      <c r="BC1551" s="143"/>
      <c r="BD1551" s="143"/>
      <c r="BE1551" s="194"/>
      <c r="BF1551" s="143"/>
      <c r="BG1551" s="143"/>
      <c r="BH1551" s="143"/>
      <c r="BI1551" s="111"/>
      <c r="BJ1551" s="143"/>
      <c r="BK1551" s="143"/>
      <c r="BL1551" s="143"/>
      <c r="BM1551" s="143"/>
      <c r="BN1551" s="143"/>
      <c r="BO1551" s="143"/>
      <c r="BP1551" s="143"/>
      <c r="BQ1551" s="143"/>
      <c r="BR1551" s="143"/>
      <c r="BS1551" s="143"/>
      <c r="BT1551" s="143"/>
      <c r="BU1551" s="135">
        <f>VLOOKUP(D1551,EXPLORACION!$A$2:$P$529,15,FALSE)</f>
        <v>4962941.7873</v>
      </c>
      <c r="BV1551" s="135">
        <f>VLOOKUP(D1551,EXPLORACION!$A$2:$P$529,16,FALSE)</f>
        <v>2173677.0230999999</v>
      </c>
    </row>
    <row r="1552" spans="1:74" hidden="1">
      <c r="A1552" s="130" t="str">
        <f t="shared" si="389"/>
        <v>PYA38P2E1M3.5</v>
      </c>
      <c r="B1552" s="130" t="str">
        <f t="shared" si="390"/>
        <v>PYA38P2E2.5</v>
      </c>
      <c r="C1552" s="130" t="str">
        <f t="shared" si="391"/>
        <v>PYA38P2M3.5</v>
      </c>
      <c r="D1552" s="130" t="str">
        <f t="shared" si="392"/>
        <v>PYA38P2</v>
      </c>
      <c r="E1552" s="130" t="str">
        <f t="shared" si="393"/>
        <v>PYA38</v>
      </c>
      <c r="F1552" s="111" t="s">
        <v>1368</v>
      </c>
      <c r="G1552" s="111">
        <v>38</v>
      </c>
      <c r="H1552" s="111">
        <v>2</v>
      </c>
      <c r="I1552" s="111" t="s">
        <v>8</v>
      </c>
      <c r="J1552" s="111">
        <v>1</v>
      </c>
      <c r="K1552" s="111">
        <f t="shared" si="388"/>
        <v>7</v>
      </c>
      <c r="M1552" s="137">
        <v>3</v>
      </c>
      <c r="N1552" s="133">
        <v>4</v>
      </c>
      <c r="O1552" s="137">
        <f t="shared" si="377"/>
        <v>3.5</v>
      </c>
      <c r="Q1552" s="237">
        <v>9.77</v>
      </c>
      <c r="R1552" s="111"/>
      <c r="S1552" s="111"/>
      <c r="T1552" s="111"/>
      <c r="U1552" s="188"/>
      <c r="AP1552" s="194"/>
      <c r="AQ1552" s="188"/>
      <c r="AR1552" s="188"/>
      <c r="AS1552" s="143"/>
      <c r="AT1552" s="143"/>
      <c r="AU1552" s="143"/>
      <c r="AV1552" s="143"/>
      <c r="AW1552" s="188"/>
      <c r="AX1552" s="278"/>
      <c r="AY1552" s="194"/>
      <c r="AZ1552" s="143"/>
      <c r="BA1552" s="143"/>
      <c r="BB1552" s="143"/>
      <c r="BC1552" s="143"/>
      <c r="BD1552" s="143"/>
      <c r="BE1552" s="194"/>
      <c r="BF1552" s="143"/>
      <c r="BG1552" s="143"/>
      <c r="BH1552" s="143"/>
      <c r="BI1552" s="111"/>
      <c r="BJ1552" s="143"/>
      <c r="BK1552" s="143"/>
      <c r="BL1552" s="143"/>
      <c r="BM1552" s="143"/>
      <c r="BN1552" s="143"/>
      <c r="BO1552" s="143"/>
      <c r="BP1552" s="143"/>
      <c r="BQ1552" s="143"/>
      <c r="BR1552" s="143"/>
      <c r="BS1552" s="143"/>
      <c r="BT1552" s="143"/>
      <c r="BU1552" s="135">
        <f>VLOOKUP(D1552,EXPLORACION!$A$2:$P$529,15,FALSE)</f>
        <v>4962941.7873</v>
      </c>
      <c r="BV1552" s="135">
        <f>VLOOKUP(D1552,EXPLORACION!$A$2:$P$529,16,FALSE)</f>
        <v>2173677.0230999999</v>
      </c>
    </row>
    <row r="1553" spans="1:74" hidden="1">
      <c r="A1553" s="130" t="str">
        <f t="shared" si="389"/>
        <v>PYA38P2E1M4</v>
      </c>
      <c r="B1553" s="130" t="str">
        <f t="shared" si="390"/>
        <v>PYA38P2E3</v>
      </c>
      <c r="C1553" s="130" t="str">
        <f t="shared" si="391"/>
        <v>PYA38P2M4</v>
      </c>
      <c r="D1553" s="130" t="str">
        <f t="shared" si="392"/>
        <v>PYA38P2</v>
      </c>
      <c r="E1553" s="130" t="str">
        <f t="shared" si="393"/>
        <v>PYA38</v>
      </c>
      <c r="F1553" s="111" t="s">
        <v>1368</v>
      </c>
      <c r="G1553" s="111">
        <v>38</v>
      </c>
      <c r="H1553" s="111">
        <v>2</v>
      </c>
      <c r="I1553" s="111" t="s">
        <v>8</v>
      </c>
      <c r="J1553" s="111">
        <v>1</v>
      </c>
      <c r="K1553" s="111">
        <f t="shared" si="388"/>
        <v>8</v>
      </c>
      <c r="M1553" s="137">
        <v>3.5</v>
      </c>
      <c r="N1553" s="133">
        <v>4.5</v>
      </c>
      <c r="O1553" s="137">
        <f t="shared" si="377"/>
        <v>4</v>
      </c>
      <c r="Q1553" s="237">
        <v>9.81</v>
      </c>
      <c r="R1553" s="111"/>
      <c r="S1553" s="111"/>
      <c r="T1553" s="111"/>
      <c r="U1553" s="188"/>
      <c r="AP1553" s="194"/>
      <c r="AQ1553" s="188"/>
      <c r="AR1553" s="188"/>
      <c r="AS1553" s="143"/>
      <c r="AT1553" s="143"/>
      <c r="AU1553" s="143"/>
      <c r="AV1553" s="143"/>
      <c r="AW1553" s="188"/>
      <c r="AX1553" s="278"/>
      <c r="AY1553" s="194"/>
      <c r="AZ1553" s="143"/>
      <c r="BA1553" s="143"/>
      <c r="BB1553" s="143"/>
      <c r="BC1553" s="143"/>
      <c r="BD1553" s="143"/>
      <c r="BE1553" s="194"/>
      <c r="BF1553" s="143"/>
      <c r="BG1553" s="143"/>
      <c r="BH1553" s="143"/>
      <c r="BI1553" s="111"/>
      <c r="BJ1553" s="143"/>
      <c r="BK1553" s="143"/>
      <c r="BL1553" s="143"/>
      <c r="BM1553" s="143"/>
      <c r="BN1553" s="143"/>
      <c r="BO1553" s="143"/>
      <c r="BP1553" s="143"/>
      <c r="BQ1553" s="143"/>
      <c r="BR1553" s="143"/>
      <c r="BS1553" s="143"/>
      <c r="BT1553" s="143"/>
      <c r="BU1553" s="135">
        <f>VLOOKUP(D1553,EXPLORACION!$A$2:$P$529,15,FALSE)</f>
        <v>4962941.7873</v>
      </c>
      <c r="BV1553" s="135">
        <f>VLOOKUP(D1553,EXPLORACION!$A$2:$P$529,16,FALSE)</f>
        <v>2173677.0230999999</v>
      </c>
    </row>
    <row r="1554" spans="1:74" hidden="1">
      <c r="A1554" s="130" t="str">
        <f t="shared" si="389"/>
        <v>PYA38P2E1M4.5</v>
      </c>
      <c r="B1554" s="130" t="str">
        <f t="shared" si="390"/>
        <v>PYA38P2E3.5</v>
      </c>
      <c r="C1554" s="130" t="str">
        <f t="shared" si="391"/>
        <v>PYA38P2M4.5</v>
      </c>
      <c r="D1554" s="130" t="str">
        <f t="shared" si="392"/>
        <v>PYA38P2</v>
      </c>
      <c r="E1554" s="130" t="str">
        <f t="shared" si="393"/>
        <v>PYA38</v>
      </c>
      <c r="F1554" s="111" t="s">
        <v>1368</v>
      </c>
      <c r="G1554" s="111">
        <v>38</v>
      </c>
      <c r="H1554" s="111">
        <v>2</v>
      </c>
      <c r="I1554" s="111" t="s">
        <v>8</v>
      </c>
      <c r="J1554" s="111">
        <v>1</v>
      </c>
      <c r="K1554" s="111">
        <f t="shared" si="388"/>
        <v>9</v>
      </c>
      <c r="M1554" s="137">
        <v>4</v>
      </c>
      <c r="N1554" s="133">
        <v>5</v>
      </c>
      <c r="O1554" s="137">
        <f t="shared" si="377"/>
        <v>4.5</v>
      </c>
      <c r="Q1554" s="237">
        <v>9.9</v>
      </c>
      <c r="R1554" s="111"/>
      <c r="S1554" s="111"/>
      <c r="T1554" s="111"/>
      <c r="U1554" s="188"/>
      <c r="AP1554" s="194"/>
      <c r="AQ1554" s="188"/>
      <c r="AR1554" s="188"/>
      <c r="AS1554" s="143"/>
      <c r="AT1554" s="143"/>
      <c r="AU1554" s="143"/>
      <c r="AV1554" s="143"/>
      <c r="AW1554" s="188"/>
      <c r="AX1554" s="278"/>
      <c r="AY1554" s="194"/>
      <c r="AZ1554" s="143"/>
      <c r="BA1554" s="143"/>
      <c r="BB1554" s="143"/>
      <c r="BC1554" s="143"/>
      <c r="BD1554" s="143"/>
      <c r="BE1554" s="194"/>
      <c r="BF1554" s="143"/>
      <c r="BG1554" s="143"/>
      <c r="BH1554" s="143"/>
      <c r="BI1554" s="111"/>
      <c r="BJ1554" s="143"/>
      <c r="BK1554" s="143"/>
      <c r="BL1554" s="143"/>
      <c r="BM1554" s="143"/>
      <c r="BN1554" s="143"/>
      <c r="BO1554" s="143"/>
      <c r="BP1554" s="143"/>
      <c r="BQ1554" s="143"/>
      <c r="BR1554" s="143"/>
      <c r="BS1554" s="143"/>
      <c r="BT1554" s="143"/>
      <c r="BU1554" s="135">
        <f>VLOOKUP(D1554,EXPLORACION!$A$2:$P$529,15,FALSE)</f>
        <v>4962941.7873</v>
      </c>
      <c r="BV1554" s="135">
        <f>VLOOKUP(D1554,EXPLORACION!$A$2:$P$529,16,FALSE)</f>
        <v>2173677.0230999999</v>
      </c>
    </row>
    <row r="1555" spans="1:74" hidden="1">
      <c r="A1555" s="130" t="str">
        <f t="shared" si="389"/>
        <v>PYA38P2E1M5</v>
      </c>
      <c r="B1555" s="130" t="str">
        <f t="shared" si="390"/>
        <v>PYA38P2E4</v>
      </c>
      <c r="C1555" s="130" t="str">
        <f t="shared" si="391"/>
        <v>PYA38P2M5</v>
      </c>
      <c r="D1555" s="130" t="str">
        <f t="shared" si="392"/>
        <v>PYA38P2</v>
      </c>
      <c r="E1555" s="130" t="str">
        <f t="shared" si="393"/>
        <v>PYA38</v>
      </c>
      <c r="F1555" s="111" t="s">
        <v>1368</v>
      </c>
      <c r="G1555" s="111">
        <v>38</v>
      </c>
      <c r="H1555" s="111">
        <v>2</v>
      </c>
      <c r="I1555" s="111" t="s">
        <v>8</v>
      </c>
      <c r="J1555" s="111">
        <v>1</v>
      </c>
      <c r="K1555" s="111">
        <f t="shared" si="388"/>
        <v>10</v>
      </c>
      <c r="M1555" s="137">
        <v>4.5</v>
      </c>
      <c r="N1555" s="133">
        <v>5.5</v>
      </c>
      <c r="O1555" s="137">
        <f t="shared" si="377"/>
        <v>5</v>
      </c>
      <c r="Q1555" s="237">
        <v>10.65</v>
      </c>
      <c r="R1555" s="111"/>
      <c r="S1555" s="111"/>
      <c r="T1555" s="111"/>
      <c r="U1555" s="188"/>
      <c r="AP1555" s="194"/>
      <c r="AQ1555" s="188"/>
      <c r="AR1555" s="188"/>
      <c r="AS1555" s="143"/>
      <c r="AT1555" s="143"/>
      <c r="AU1555" s="143"/>
      <c r="AV1555" s="143"/>
      <c r="AW1555" s="188"/>
      <c r="AX1555" s="278"/>
      <c r="AY1555" s="194"/>
      <c r="AZ1555" s="143"/>
      <c r="BA1555" s="143"/>
      <c r="BB1555" s="143"/>
      <c r="BC1555" s="143"/>
      <c r="BD1555" s="143"/>
      <c r="BE1555" s="194"/>
      <c r="BF1555" s="143"/>
      <c r="BG1555" s="143"/>
      <c r="BH1555" s="143"/>
      <c r="BI1555" s="111"/>
      <c r="BJ1555" s="143"/>
      <c r="BK1555" s="143"/>
      <c r="BL1555" s="143"/>
      <c r="BM1555" s="143"/>
      <c r="BN1555" s="143"/>
      <c r="BO1555" s="143"/>
      <c r="BP1555" s="143"/>
      <c r="BQ1555" s="143"/>
      <c r="BR1555" s="143"/>
      <c r="BS1555" s="143"/>
      <c r="BT1555" s="143"/>
      <c r="BU1555" s="135">
        <f>VLOOKUP(D1555,EXPLORACION!$A$2:$P$529,15,FALSE)</f>
        <v>4962941.7873</v>
      </c>
      <c r="BV1555" s="135">
        <f>VLOOKUP(D1555,EXPLORACION!$A$2:$P$529,16,FALSE)</f>
        <v>2173677.0230999999</v>
      </c>
    </row>
    <row r="1556" spans="1:74" hidden="1">
      <c r="A1556" s="130" t="str">
        <f t="shared" si="389"/>
        <v>PYA38P2E1M5.5</v>
      </c>
      <c r="B1556" s="130" t="str">
        <f t="shared" si="390"/>
        <v>PYA38P2E4.5</v>
      </c>
      <c r="C1556" s="130" t="str">
        <f t="shared" si="391"/>
        <v>PYA38P2M5.5</v>
      </c>
      <c r="D1556" s="130" t="str">
        <f t="shared" si="392"/>
        <v>PYA38P2</v>
      </c>
      <c r="E1556" s="130" t="str">
        <f t="shared" si="393"/>
        <v>PYA38</v>
      </c>
      <c r="F1556" s="111" t="s">
        <v>1368</v>
      </c>
      <c r="G1556" s="111">
        <v>38</v>
      </c>
      <c r="H1556" s="111">
        <v>2</v>
      </c>
      <c r="I1556" s="111" t="s">
        <v>8</v>
      </c>
      <c r="J1556" s="111">
        <v>1</v>
      </c>
      <c r="K1556" s="111">
        <f t="shared" si="388"/>
        <v>11</v>
      </c>
      <c r="M1556" s="137">
        <v>5</v>
      </c>
      <c r="N1556" s="133">
        <v>6</v>
      </c>
      <c r="O1556" s="137">
        <f t="shared" si="377"/>
        <v>5.5</v>
      </c>
      <c r="Q1556" s="237">
        <v>11.18</v>
      </c>
      <c r="R1556" s="111"/>
      <c r="S1556" s="111"/>
      <c r="T1556" s="111"/>
      <c r="U1556" s="188"/>
      <c r="AP1556" s="194"/>
      <c r="AQ1556" s="188"/>
      <c r="AR1556" s="188"/>
      <c r="AS1556" s="143"/>
      <c r="AT1556" s="143"/>
      <c r="AU1556" s="143"/>
      <c r="AV1556" s="143"/>
      <c r="AW1556" s="188"/>
      <c r="AX1556" s="278"/>
      <c r="AY1556" s="194"/>
      <c r="AZ1556" s="143"/>
      <c r="BA1556" s="143"/>
      <c r="BB1556" s="143"/>
      <c r="BC1556" s="143"/>
      <c r="BD1556" s="143"/>
      <c r="BE1556" s="194"/>
      <c r="BF1556" s="143"/>
      <c r="BG1556" s="143"/>
      <c r="BH1556" s="143"/>
      <c r="BI1556" s="111"/>
      <c r="BJ1556" s="143"/>
      <c r="BK1556" s="143"/>
      <c r="BL1556" s="143"/>
      <c r="BM1556" s="143"/>
      <c r="BN1556" s="143"/>
      <c r="BO1556" s="143"/>
      <c r="BP1556" s="143"/>
      <c r="BQ1556" s="143"/>
      <c r="BR1556" s="143"/>
      <c r="BS1556" s="143"/>
      <c r="BT1556" s="143"/>
      <c r="BU1556" s="135">
        <f>VLOOKUP(D1556,EXPLORACION!$A$2:$P$529,15,FALSE)</f>
        <v>4962941.7873</v>
      </c>
      <c r="BV1556" s="135">
        <f>VLOOKUP(D1556,EXPLORACION!$A$2:$P$529,16,FALSE)</f>
        <v>2173677.0230999999</v>
      </c>
    </row>
    <row r="1557" spans="1:74" hidden="1">
      <c r="A1557" s="130" t="str">
        <f t="shared" si="389"/>
        <v>PYA38P2E1M6</v>
      </c>
      <c r="B1557" s="130" t="str">
        <f t="shared" si="390"/>
        <v>PYA38P2E5</v>
      </c>
      <c r="C1557" s="130" t="str">
        <f t="shared" si="391"/>
        <v>PYA38P2M6</v>
      </c>
      <c r="D1557" s="130" t="str">
        <f t="shared" si="392"/>
        <v>PYA38P2</v>
      </c>
      <c r="E1557" s="130" t="str">
        <f t="shared" si="393"/>
        <v>PYA38</v>
      </c>
      <c r="F1557" s="111" t="s">
        <v>1368</v>
      </c>
      <c r="G1557" s="111">
        <v>38</v>
      </c>
      <c r="H1557" s="111">
        <v>2</v>
      </c>
      <c r="I1557" s="111" t="s">
        <v>8</v>
      </c>
      <c r="J1557" s="111">
        <v>1</v>
      </c>
      <c r="K1557" s="111">
        <f t="shared" si="388"/>
        <v>12</v>
      </c>
      <c r="M1557" s="137">
        <v>5.5</v>
      </c>
      <c r="N1557" s="133">
        <v>6.5</v>
      </c>
      <c r="O1557" s="137">
        <f t="shared" si="377"/>
        <v>6</v>
      </c>
      <c r="Q1557" s="237">
        <v>11.99</v>
      </c>
      <c r="R1557" s="111"/>
      <c r="S1557" s="111"/>
      <c r="T1557" s="111"/>
      <c r="U1557" s="188"/>
      <c r="AP1557" s="194"/>
      <c r="AQ1557" s="188"/>
      <c r="AR1557" s="188"/>
      <c r="AS1557" s="143"/>
      <c r="AT1557" s="143"/>
      <c r="AU1557" s="143"/>
      <c r="AV1557" s="143"/>
      <c r="AW1557" s="188"/>
      <c r="AX1557" s="278"/>
      <c r="AY1557" s="194"/>
      <c r="AZ1557" s="143"/>
      <c r="BA1557" s="143"/>
      <c r="BB1557" s="143"/>
      <c r="BC1557" s="143"/>
      <c r="BD1557" s="143"/>
      <c r="BE1557" s="194"/>
      <c r="BF1557" s="143"/>
      <c r="BG1557" s="143"/>
      <c r="BH1557" s="143"/>
      <c r="BI1557" s="111"/>
      <c r="BJ1557" s="143"/>
      <c r="BK1557" s="143"/>
      <c r="BL1557" s="143"/>
      <c r="BM1557" s="143"/>
      <c r="BN1557" s="143"/>
      <c r="BO1557" s="143"/>
      <c r="BP1557" s="143"/>
      <c r="BQ1557" s="143"/>
      <c r="BR1557" s="143"/>
      <c r="BS1557" s="143"/>
      <c r="BT1557" s="143"/>
      <c r="BU1557" s="135">
        <f>VLOOKUP(D1557,EXPLORACION!$A$2:$P$529,15,FALSE)</f>
        <v>4962941.7873</v>
      </c>
      <c r="BV1557" s="135">
        <f>VLOOKUP(D1557,EXPLORACION!$A$2:$P$529,16,FALSE)</f>
        <v>2173677.0230999999</v>
      </c>
    </row>
    <row r="1558" spans="1:74" hidden="1">
      <c r="A1558" s="130" t="str">
        <f t="shared" si="389"/>
        <v>PYA38P2E1M7</v>
      </c>
      <c r="B1558" s="130" t="str">
        <f t="shared" si="390"/>
        <v>PYA38P2E5.5</v>
      </c>
      <c r="C1558" s="130" t="str">
        <f t="shared" si="391"/>
        <v>PYA38P2M7</v>
      </c>
      <c r="D1558" s="130" t="str">
        <f t="shared" si="392"/>
        <v>PYA38P2</v>
      </c>
      <c r="E1558" s="130" t="str">
        <f t="shared" si="393"/>
        <v>PYA38</v>
      </c>
      <c r="F1558" s="111" t="s">
        <v>1368</v>
      </c>
      <c r="G1558" s="111">
        <v>38</v>
      </c>
      <c r="H1558" s="111">
        <v>2</v>
      </c>
      <c r="I1558" s="111" t="s">
        <v>8</v>
      </c>
      <c r="J1558" s="111">
        <v>1</v>
      </c>
      <c r="K1558" s="111">
        <f t="shared" si="388"/>
        <v>13</v>
      </c>
      <c r="M1558" s="137">
        <v>6.5</v>
      </c>
      <c r="N1558" s="133">
        <v>7.5</v>
      </c>
      <c r="O1558" s="137">
        <f t="shared" si="377"/>
        <v>7</v>
      </c>
      <c r="Q1558" s="237">
        <v>12.02</v>
      </c>
      <c r="R1558" s="111"/>
      <c r="S1558" s="111"/>
      <c r="T1558" s="111"/>
      <c r="U1558" s="188"/>
      <c r="AP1558" s="194"/>
      <c r="AQ1558" s="188"/>
      <c r="AR1558" s="188"/>
      <c r="AS1558" s="143"/>
      <c r="AT1558" s="143"/>
      <c r="AU1558" s="143"/>
      <c r="AV1558" s="143"/>
      <c r="AW1558" s="188"/>
      <c r="AX1558" s="278"/>
      <c r="AY1558" s="194"/>
      <c r="AZ1558" s="143"/>
      <c r="BA1558" s="143"/>
      <c r="BB1558" s="143"/>
      <c r="BC1558" s="143"/>
      <c r="BD1558" s="143"/>
      <c r="BE1558" s="194"/>
      <c r="BF1558" s="143"/>
      <c r="BG1558" s="143"/>
      <c r="BH1558" s="143"/>
      <c r="BI1558" s="111"/>
      <c r="BJ1558" s="143"/>
      <c r="BK1558" s="143"/>
      <c r="BL1558" s="143"/>
      <c r="BM1558" s="143"/>
      <c r="BN1558" s="143"/>
      <c r="BO1558" s="143"/>
      <c r="BP1558" s="143"/>
      <c r="BQ1558" s="143"/>
      <c r="BR1558" s="143"/>
      <c r="BS1558" s="143"/>
      <c r="BT1558" s="143"/>
      <c r="BU1558" s="135">
        <f>VLOOKUP(D1558,EXPLORACION!$A$2:$P$529,15,FALSE)</f>
        <v>4962941.7873</v>
      </c>
      <c r="BV1558" s="135">
        <f>VLOOKUP(D1558,EXPLORACION!$A$2:$P$529,16,FALSE)</f>
        <v>2173677.0230999999</v>
      </c>
    </row>
    <row r="1559" spans="1:74" hidden="1">
      <c r="A1559" s="130" t="str">
        <f t="shared" si="389"/>
        <v>PYA38P2E1M8</v>
      </c>
      <c r="B1559" s="130" t="str">
        <f t="shared" si="390"/>
        <v>PYA38P2E6.5</v>
      </c>
      <c r="C1559" s="130" t="str">
        <f t="shared" si="391"/>
        <v>PYA38P2M8</v>
      </c>
      <c r="D1559" s="130" t="str">
        <f t="shared" si="392"/>
        <v>PYA38P2</v>
      </c>
      <c r="E1559" s="130" t="str">
        <f t="shared" si="393"/>
        <v>PYA38</v>
      </c>
      <c r="F1559" s="111" t="s">
        <v>1368</v>
      </c>
      <c r="G1559" s="111">
        <v>38</v>
      </c>
      <c r="H1559" s="111">
        <v>2</v>
      </c>
      <c r="I1559" s="111" t="s">
        <v>8</v>
      </c>
      <c r="J1559" s="111">
        <v>1</v>
      </c>
      <c r="K1559" s="111">
        <f t="shared" si="388"/>
        <v>14</v>
      </c>
      <c r="M1559" s="137">
        <v>7.5</v>
      </c>
      <c r="N1559" s="133">
        <v>8.5</v>
      </c>
      <c r="O1559" s="137">
        <f t="shared" si="377"/>
        <v>8</v>
      </c>
      <c r="Q1559" s="237">
        <v>12.66</v>
      </c>
      <c r="R1559" s="111"/>
      <c r="S1559" s="111"/>
      <c r="T1559" s="111"/>
      <c r="U1559" s="188"/>
      <c r="AP1559" s="194"/>
      <c r="AQ1559" s="188"/>
      <c r="AR1559" s="188"/>
      <c r="AS1559" s="143"/>
      <c r="AT1559" s="143"/>
      <c r="AU1559" s="143"/>
      <c r="AV1559" s="143"/>
      <c r="AW1559" s="188"/>
      <c r="AX1559" s="278"/>
      <c r="AY1559" s="194"/>
      <c r="AZ1559" s="143"/>
      <c r="BA1559" s="143"/>
      <c r="BB1559" s="143"/>
      <c r="BC1559" s="143"/>
      <c r="BD1559" s="143"/>
      <c r="BE1559" s="194"/>
      <c r="BF1559" s="143"/>
      <c r="BG1559" s="143"/>
      <c r="BH1559" s="143"/>
      <c r="BI1559" s="111"/>
      <c r="BJ1559" s="143"/>
      <c r="BK1559" s="143"/>
      <c r="BL1559" s="143"/>
      <c r="BM1559" s="143"/>
      <c r="BN1559" s="143"/>
      <c r="BO1559" s="143"/>
      <c r="BP1559" s="143"/>
      <c r="BQ1559" s="143"/>
      <c r="BR1559" s="143"/>
      <c r="BS1559" s="143"/>
      <c r="BT1559" s="143"/>
      <c r="BU1559" s="135">
        <f>VLOOKUP(D1559,EXPLORACION!$A$2:$P$529,15,FALSE)</f>
        <v>4962941.7873</v>
      </c>
      <c r="BV1559" s="135">
        <f>VLOOKUP(D1559,EXPLORACION!$A$2:$P$529,16,FALSE)</f>
        <v>2173677.0230999999</v>
      </c>
    </row>
    <row r="1560" spans="1:74" hidden="1">
      <c r="A1560" s="130" t="str">
        <f t="shared" si="389"/>
        <v>PYA38P2E1M9</v>
      </c>
      <c r="B1560" s="130" t="str">
        <f t="shared" si="390"/>
        <v>PYA38P2E7.5</v>
      </c>
      <c r="C1560" s="130" t="str">
        <f t="shared" si="391"/>
        <v>PYA38P2M9</v>
      </c>
      <c r="D1560" s="130" t="str">
        <f t="shared" si="392"/>
        <v>PYA38P2</v>
      </c>
      <c r="E1560" s="130" t="str">
        <f t="shared" si="393"/>
        <v>PYA38</v>
      </c>
      <c r="F1560" s="111" t="s">
        <v>1368</v>
      </c>
      <c r="G1560" s="111">
        <v>38</v>
      </c>
      <c r="H1560" s="111">
        <v>2</v>
      </c>
      <c r="I1560" s="111" t="s">
        <v>8</v>
      </c>
      <c r="J1560" s="111">
        <v>1</v>
      </c>
      <c r="K1560" s="111">
        <f t="shared" si="388"/>
        <v>15</v>
      </c>
      <c r="M1560" s="137">
        <v>8.5</v>
      </c>
      <c r="N1560" s="133">
        <v>9.5</v>
      </c>
      <c r="O1560" s="137">
        <f t="shared" si="377"/>
        <v>9</v>
      </c>
      <c r="Q1560" s="237">
        <v>12.77</v>
      </c>
      <c r="R1560" s="111"/>
      <c r="S1560" s="111"/>
      <c r="T1560" s="111"/>
      <c r="U1560" s="188"/>
      <c r="AP1560" s="194"/>
      <c r="AQ1560" s="188"/>
      <c r="AR1560" s="188"/>
      <c r="AS1560" s="143"/>
      <c r="AT1560" s="143"/>
      <c r="AU1560" s="143"/>
      <c r="AV1560" s="143"/>
      <c r="AW1560" s="188"/>
      <c r="AX1560" s="278"/>
      <c r="AY1560" s="194"/>
      <c r="AZ1560" s="143"/>
      <c r="BA1560" s="143"/>
      <c r="BB1560" s="143"/>
      <c r="BC1560" s="143"/>
      <c r="BD1560" s="143"/>
      <c r="BE1560" s="194"/>
      <c r="BF1560" s="143"/>
      <c r="BG1560" s="143"/>
      <c r="BH1560" s="143"/>
      <c r="BI1560" s="111"/>
      <c r="BJ1560" s="143"/>
      <c r="BK1560" s="143"/>
      <c r="BL1560" s="143"/>
      <c r="BM1560" s="143"/>
      <c r="BN1560" s="143"/>
      <c r="BO1560" s="143"/>
      <c r="BP1560" s="143"/>
      <c r="BQ1560" s="143"/>
      <c r="BR1560" s="143"/>
      <c r="BS1560" s="143"/>
      <c r="BT1560" s="143"/>
      <c r="BU1560" s="135">
        <f>VLOOKUP(D1560,EXPLORACION!$A$2:$P$529,15,FALSE)</f>
        <v>4962941.7873</v>
      </c>
      <c r="BV1560" s="135">
        <f>VLOOKUP(D1560,EXPLORACION!$A$2:$P$529,16,FALSE)</f>
        <v>2173677.0230999999</v>
      </c>
    </row>
    <row r="1561" spans="1:74" hidden="1">
      <c r="A1561" s="130" t="str">
        <f t="shared" si="389"/>
        <v>PYA38P2E1M10</v>
      </c>
      <c r="B1561" s="130" t="str">
        <f t="shared" si="390"/>
        <v>PYA38P2E8.5</v>
      </c>
      <c r="C1561" s="130" t="str">
        <f t="shared" si="391"/>
        <v>PYA38P2M10</v>
      </c>
      <c r="D1561" s="130" t="str">
        <f t="shared" si="392"/>
        <v>PYA38P2</v>
      </c>
      <c r="E1561" s="130" t="str">
        <f t="shared" si="393"/>
        <v>PYA38</v>
      </c>
      <c r="F1561" s="111" t="s">
        <v>1368</v>
      </c>
      <c r="G1561" s="111">
        <v>38</v>
      </c>
      <c r="H1561" s="111">
        <v>2</v>
      </c>
      <c r="I1561" s="111" t="s">
        <v>8</v>
      </c>
      <c r="J1561" s="111">
        <v>1</v>
      </c>
      <c r="K1561" s="111">
        <f t="shared" si="388"/>
        <v>16</v>
      </c>
      <c r="M1561" s="137">
        <v>9.5</v>
      </c>
      <c r="N1561" s="133">
        <v>10.5</v>
      </c>
      <c r="O1561" s="137">
        <f t="shared" si="377"/>
        <v>10</v>
      </c>
      <c r="Q1561" s="237">
        <v>13.24</v>
      </c>
      <c r="R1561" s="111"/>
      <c r="S1561" s="111"/>
      <c r="T1561" s="111"/>
      <c r="U1561" s="188"/>
      <c r="AP1561" s="194"/>
      <c r="AQ1561" s="188"/>
      <c r="AR1561" s="188"/>
      <c r="AS1561" s="143"/>
      <c r="AT1561" s="143"/>
      <c r="AU1561" s="143"/>
      <c r="AV1561" s="143"/>
      <c r="AW1561" s="188"/>
      <c r="AX1561" s="278"/>
      <c r="AY1561" s="194"/>
      <c r="AZ1561" s="143"/>
      <c r="BA1561" s="143"/>
      <c r="BB1561" s="143"/>
      <c r="BC1561" s="143"/>
      <c r="BD1561" s="143"/>
      <c r="BE1561" s="194"/>
      <c r="BF1561" s="143"/>
      <c r="BG1561" s="143"/>
      <c r="BH1561" s="143"/>
      <c r="BI1561" s="111"/>
      <c r="BJ1561" s="143"/>
      <c r="BK1561" s="143"/>
      <c r="BL1561" s="143"/>
      <c r="BM1561" s="143"/>
      <c r="BN1561" s="143"/>
      <c r="BO1561" s="143"/>
      <c r="BP1561" s="143"/>
      <c r="BQ1561" s="143"/>
      <c r="BR1561" s="143"/>
      <c r="BS1561" s="143"/>
      <c r="BT1561" s="143"/>
      <c r="BU1561" s="135">
        <f>VLOOKUP(D1561,EXPLORACION!$A$2:$P$529,15,FALSE)</f>
        <v>4962941.7873</v>
      </c>
      <c r="BV1561" s="135">
        <f>VLOOKUP(D1561,EXPLORACION!$A$2:$P$529,16,FALSE)</f>
        <v>2173677.0230999999</v>
      </c>
    </row>
    <row r="1562" spans="1:74" hidden="1">
      <c r="A1562" s="130" t="str">
        <f t="shared" ref="A1562:A1586" si="394">CONCATENATE(F1562,G1562,I1562,H1562,"E",J1562,"M",O1562)</f>
        <v>LHL39P1E1M0.95</v>
      </c>
      <c r="B1562" s="130" t="str">
        <f t="shared" ref="B1562:B1586" si="395">CONCATENATE(F1562,G1562,I1562,H1562,"E",M1561)</f>
        <v>LHL39P1E9.5</v>
      </c>
      <c r="C1562" s="130" t="str">
        <f t="shared" ref="C1562:C1586" si="396">CONCATENATE(F1562,G1562,I1562,H1562,"M",O1562)</f>
        <v>LHL39P1M0.95</v>
      </c>
      <c r="D1562" s="130" t="str">
        <f t="shared" ref="D1562:D1586" si="397">CONCATENATE(F1562,G1562,I1562,H1562)</f>
        <v>LHL39P1</v>
      </c>
      <c r="E1562" s="130" t="str">
        <f t="shared" ref="E1562:E1586" si="398">CONCATENATE(F1562,G1562)</f>
        <v>LHL39</v>
      </c>
      <c r="F1562" s="111" t="s">
        <v>844</v>
      </c>
      <c r="G1562" s="111">
        <v>39</v>
      </c>
      <c r="H1562" s="111">
        <v>1</v>
      </c>
      <c r="I1562" s="111" t="s">
        <v>8</v>
      </c>
      <c r="J1562" s="111">
        <v>1</v>
      </c>
      <c r="K1562" s="111">
        <v>1</v>
      </c>
      <c r="M1562" s="137">
        <v>0.8</v>
      </c>
      <c r="N1562" s="133">
        <v>1.1000000000000001</v>
      </c>
      <c r="O1562" s="137">
        <f t="shared" si="377"/>
        <v>0.95000000000000007</v>
      </c>
      <c r="P1562" s="188" t="s">
        <v>284</v>
      </c>
      <c r="Q1562" s="237">
        <v>14.362699156513594</v>
      </c>
      <c r="R1562" s="237">
        <v>34.866141850285906</v>
      </c>
      <c r="S1562" s="237">
        <v>19.88795518207283</v>
      </c>
      <c r="T1562" s="237">
        <v>14.978186668213077</v>
      </c>
      <c r="U1562" s="237">
        <v>1.5803528899020689</v>
      </c>
      <c r="V1562" s="193">
        <v>1.3818779213485002</v>
      </c>
      <c r="AO1562" s="193">
        <v>8.2494582738756002</v>
      </c>
      <c r="AP1562" s="194"/>
      <c r="AQ1562" s="188"/>
      <c r="AR1562" s="188"/>
      <c r="AS1562" s="143" t="s">
        <v>1715</v>
      </c>
      <c r="AT1562" s="143"/>
      <c r="AU1562" s="143"/>
      <c r="AV1562" s="143"/>
      <c r="AW1562" s="188">
        <v>2.906071017083625</v>
      </c>
      <c r="AX1562" s="278"/>
      <c r="AY1562" s="194"/>
      <c r="AZ1562" s="143"/>
      <c r="BA1562" s="143"/>
      <c r="BB1562" s="143"/>
      <c r="BC1562" s="143"/>
      <c r="BD1562" s="143"/>
      <c r="BE1562" s="194"/>
      <c r="BF1562" s="143"/>
      <c r="BG1562" s="143"/>
      <c r="BH1562" s="143"/>
      <c r="BI1562" s="111"/>
      <c r="BJ1562" s="143"/>
      <c r="BK1562" s="143"/>
      <c r="BL1562" s="143"/>
      <c r="BM1562" s="143"/>
      <c r="BN1562" s="143"/>
      <c r="BO1562" s="143"/>
      <c r="BP1562" s="143"/>
      <c r="BQ1562" s="143"/>
      <c r="BR1562" s="143"/>
      <c r="BS1562" s="143"/>
      <c r="BT1562" s="143"/>
      <c r="BU1562" s="135">
        <f>VLOOKUP(D1562,EXPLORACION!$A$2:$P$529,15,FALSE)</f>
        <v>4962974.1977000004</v>
      </c>
      <c r="BV1562" s="135">
        <f>VLOOKUP(D1562,EXPLORACION!$A$2:$P$529,16,FALSE)</f>
        <v>2173533.8878000001</v>
      </c>
    </row>
    <row r="1563" spans="1:74" hidden="1">
      <c r="A1563" s="130" t="str">
        <f t="shared" si="394"/>
        <v>LHL39P1E2M1.95</v>
      </c>
      <c r="B1563" s="130" t="str">
        <f t="shared" si="395"/>
        <v>LHL39P1E0.8</v>
      </c>
      <c r="C1563" s="130" t="str">
        <f t="shared" si="396"/>
        <v>LHL39P1M1.95</v>
      </c>
      <c r="D1563" s="130" t="str">
        <f t="shared" si="397"/>
        <v>LHL39P1</v>
      </c>
      <c r="E1563" s="130" t="str">
        <f t="shared" si="398"/>
        <v>LHL39</v>
      </c>
      <c r="F1563" s="111" t="s">
        <v>844</v>
      </c>
      <c r="G1563" s="111">
        <v>39</v>
      </c>
      <c r="H1563" s="111">
        <v>1</v>
      </c>
      <c r="I1563" s="111" t="s">
        <v>8</v>
      </c>
      <c r="J1563" s="111">
        <v>2</v>
      </c>
      <c r="K1563" s="111">
        <f t="shared" si="388"/>
        <v>2</v>
      </c>
      <c r="M1563" s="137">
        <v>1.8</v>
      </c>
      <c r="N1563" s="133">
        <v>2.1</v>
      </c>
      <c r="O1563" s="137">
        <f t="shared" si="377"/>
        <v>1.9500000000000002</v>
      </c>
      <c r="P1563" s="188" t="s">
        <v>284</v>
      </c>
      <c r="Q1563" s="237">
        <v>19.828128274994747</v>
      </c>
      <c r="R1563" s="237">
        <v>39.440556157490505</v>
      </c>
      <c r="S1563" s="237">
        <v>20.618556701030936</v>
      </c>
      <c r="T1563" s="237">
        <v>18.821999456459569</v>
      </c>
      <c r="U1563" s="237">
        <v>2.2628128851812641</v>
      </c>
      <c r="V1563" s="193">
        <v>1.8883820666782951</v>
      </c>
      <c r="AO1563" s="193">
        <v>78.658563868325999</v>
      </c>
      <c r="AP1563" s="194"/>
      <c r="AQ1563" s="188"/>
      <c r="AR1563" s="188"/>
      <c r="AS1563" s="143" t="s">
        <v>1715</v>
      </c>
      <c r="AT1563" s="143"/>
      <c r="AU1563" s="143"/>
      <c r="AV1563" s="143"/>
      <c r="AW1563" s="188"/>
      <c r="AX1563" s="278"/>
      <c r="AY1563" s="194">
        <v>0.4</v>
      </c>
      <c r="AZ1563" s="143"/>
      <c r="BA1563" s="143">
        <v>29</v>
      </c>
      <c r="BB1563" s="143"/>
      <c r="BC1563" s="143"/>
      <c r="BD1563" s="143"/>
      <c r="BE1563" s="194"/>
      <c r="BF1563" s="143"/>
      <c r="BG1563" s="143"/>
      <c r="BH1563" s="143"/>
      <c r="BI1563" s="111"/>
      <c r="BJ1563" s="143"/>
      <c r="BK1563" s="143"/>
      <c r="BL1563" s="143"/>
      <c r="BM1563" s="143"/>
      <c r="BN1563" s="143"/>
      <c r="BO1563" s="143"/>
      <c r="BP1563" s="143"/>
      <c r="BQ1563" s="143"/>
      <c r="BR1563" s="143"/>
      <c r="BS1563" s="143"/>
      <c r="BT1563" s="143"/>
      <c r="BU1563" s="135">
        <f>VLOOKUP(D1563,EXPLORACION!$A$2:$P$529,15,FALSE)</f>
        <v>4962974.1977000004</v>
      </c>
      <c r="BV1563" s="135">
        <f>VLOOKUP(D1563,EXPLORACION!$A$2:$P$529,16,FALSE)</f>
        <v>2173533.8878000001</v>
      </c>
    </row>
    <row r="1564" spans="1:74" hidden="1">
      <c r="A1564" s="130" t="str">
        <f t="shared" si="394"/>
        <v>LHL39P1E3M2.95</v>
      </c>
      <c r="B1564" s="130" t="str">
        <f t="shared" si="395"/>
        <v>LHL39P1E1.8</v>
      </c>
      <c r="C1564" s="130" t="str">
        <f t="shared" si="396"/>
        <v>LHL39P1M2.95</v>
      </c>
      <c r="D1564" s="130" t="str">
        <f t="shared" si="397"/>
        <v>LHL39P1</v>
      </c>
      <c r="E1564" s="130" t="str">
        <f t="shared" si="398"/>
        <v>LHL39</v>
      </c>
      <c r="F1564" s="111" t="s">
        <v>844</v>
      </c>
      <c r="G1564" s="111">
        <v>39</v>
      </c>
      <c r="H1564" s="111">
        <v>1</v>
      </c>
      <c r="I1564" s="111" t="s">
        <v>8</v>
      </c>
      <c r="J1564" s="111">
        <v>3</v>
      </c>
      <c r="K1564" s="111">
        <f t="shared" si="388"/>
        <v>3</v>
      </c>
      <c r="M1564" s="137">
        <v>2.8</v>
      </c>
      <c r="N1564" s="133">
        <v>3.1</v>
      </c>
      <c r="O1564" s="137">
        <f t="shared" si="377"/>
        <v>2.95</v>
      </c>
      <c r="P1564" s="188" t="s">
        <v>284</v>
      </c>
      <c r="Q1564" s="237">
        <v>18.612071257644246</v>
      </c>
      <c r="R1564" s="237">
        <v>36.217628500512063</v>
      </c>
      <c r="S1564" s="237">
        <v>16.303708063566798</v>
      </c>
      <c r="T1564" s="237">
        <v>19.913920436945265</v>
      </c>
      <c r="U1564" s="237">
        <v>2.0551527455599112</v>
      </c>
      <c r="V1564" s="193">
        <v>1.7326674458755493</v>
      </c>
      <c r="AO1564" s="193">
        <v>67.852446536925001</v>
      </c>
      <c r="AP1564" s="194"/>
      <c r="AQ1564" s="188"/>
      <c r="AR1564" s="188"/>
      <c r="AS1564" s="143" t="s">
        <v>1715</v>
      </c>
      <c r="AT1564" s="143"/>
      <c r="AU1564" s="143"/>
      <c r="AV1564" s="143"/>
      <c r="AW1564" s="188">
        <v>1.7237916947839023</v>
      </c>
      <c r="AX1564" s="278"/>
      <c r="AY1564" s="194"/>
      <c r="AZ1564" s="143"/>
      <c r="BA1564" s="143"/>
      <c r="BB1564" s="143"/>
      <c r="BC1564" s="143"/>
      <c r="BD1564" s="143"/>
      <c r="BE1564" s="194"/>
      <c r="BF1564" s="143"/>
      <c r="BG1564" s="143"/>
      <c r="BH1564" s="143"/>
      <c r="BI1564" s="111"/>
      <c r="BJ1564" s="143"/>
      <c r="BK1564" s="143"/>
      <c r="BL1564" s="143"/>
      <c r="BM1564" s="143"/>
      <c r="BN1564" s="143"/>
      <c r="BO1564" s="143"/>
      <c r="BP1564" s="143"/>
      <c r="BQ1564" s="143"/>
      <c r="BR1564" s="143"/>
      <c r="BS1564" s="143"/>
      <c r="BT1564" s="143"/>
      <c r="BU1564" s="135">
        <f>VLOOKUP(D1564,EXPLORACION!$A$2:$P$529,15,FALSE)</f>
        <v>4962974.1977000004</v>
      </c>
      <c r="BV1564" s="135">
        <f>VLOOKUP(D1564,EXPLORACION!$A$2:$P$529,16,FALSE)</f>
        <v>2173533.8878000001</v>
      </c>
    </row>
    <row r="1565" spans="1:74" hidden="1">
      <c r="A1565" s="130" t="str">
        <f t="shared" si="394"/>
        <v>LHL39P1E4M4.2</v>
      </c>
      <c r="B1565" s="130" t="str">
        <f t="shared" si="395"/>
        <v>LHL39P1E2.8</v>
      </c>
      <c r="C1565" s="130" t="str">
        <f t="shared" si="396"/>
        <v>LHL39P1M4.2</v>
      </c>
      <c r="D1565" s="130" t="str">
        <f t="shared" si="397"/>
        <v>LHL39P1</v>
      </c>
      <c r="E1565" s="130" t="str">
        <f t="shared" si="398"/>
        <v>LHL39</v>
      </c>
      <c r="F1565" s="111" t="s">
        <v>844</v>
      </c>
      <c r="G1565" s="111">
        <v>39</v>
      </c>
      <c r="H1565" s="111">
        <v>1</v>
      </c>
      <c r="I1565" s="111" t="s">
        <v>8</v>
      </c>
      <c r="J1565" s="111">
        <v>4</v>
      </c>
      <c r="K1565" s="111">
        <f t="shared" si="388"/>
        <v>4</v>
      </c>
      <c r="M1565" s="137">
        <v>4</v>
      </c>
      <c r="N1565" s="133">
        <v>4.4000000000000004</v>
      </c>
      <c r="O1565" s="137">
        <f t="shared" si="377"/>
        <v>4.2</v>
      </c>
      <c r="P1565" s="188" t="s">
        <v>284</v>
      </c>
      <c r="Q1565" s="237">
        <v>26.515513126491641</v>
      </c>
      <c r="R1565" s="237">
        <v>50.795925852552784</v>
      </c>
      <c r="S1565" s="237">
        <v>23.162939297124591</v>
      </c>
      <c r="T1565" s="237">
        <v>27.632986555428193</v>
      </c>
      <c r="U1565" s="237">
        <v>2.0068630050752447</v>
      </c>
      <c r="V1565" s="193">
        <v>1.5862584401556832</v>
      </c>
      <c r="AO1565" s="193">
        <v>91.387615234600005</v>
      </c>
      <c r="AP1565" s="194"/>
      <c r="AQ1565" s="188"/>
      <c r="AR1565" s="188"/>
      <c r="AS1565" s="143" t="s">
        <v>1716</v>
      </c>
      <c r="AT1565" s="143"/>
      <c r="AU1565" s="143"/>
      <c r="AV1565" s="143"/>
      <c r="AW1565" s="188">
        <v>2.463363832938338</v>
      </c>
      <c r="AX1565" s="278"/>
      <c r="AY1565" s="194"/>
      <c r="AZ1565" s="143"/>
      <c r="BA1565" s="143"/>
      <c r="BB1565" s="143"/>
      <c r="BC1565" s="143"/>
      <c r="BD1565" s="143"/>
      <c r="BE1565" s="194"/>
      <c r="BF1565" s="143"/>
      <c r="BG1565" s="143"/>
      <c r="BH1565" s="143"/>
      <c r="BI1565" s="111"/>
      <c r="BJ1565" s="143"/>
      <c r="BK1565" s="143"/>
      <c r="BL1565" s="143"/>
      <c r="BM1565" s="143"/>
      <c r="BN1565" s="143"/>
      <c r="BO1565" s="143"/>
      <c r="BP1565" s="143"/>
      <c r="BQ1565" s="143"/>
      <c r="BR1565" s="143"/>
      <c r="BS1565" s="143"/>
      <c r="BT1565" s="143"/>
      <c r="BU1565" s="135">
        <f>VLOOKUP(D1565,EXPLORACION!$A$2:$P$529,15,FALSE)</f>
        <v>4962974.1977000004</v>
      </c>
      <c r="BV1565" s="135">
        <f>VLOOKUP(D1565,EXPLORACION!$A$2:$P$529,16,FALSE)</f>
        <v>2173533.8878000001</v>
      </c>
    </row>
    <row r="1566" spans="1:74" hidden="1">
      <c r="A1566" s="130" t="str">
        <f t="shared" si="394"/>
        <v>LHL39P1E5M5.65</v>
      </c>
      <c r="B1566" s="130" t="str">
        <f t="shared" si="395"/>
        <v>LHL39P1E4</v>
      </c>
      <c r="C1566" s="130" t="str">
        <f t="shared" si="396"/>
        <v>LHL39P1M5.65</v>
      </c>
      <c r="D1566" s="130" t="str">
        <f t="shared" si="397"/>
        <v>LHL39P1</v>
      </c>
      <c r="E1566" s="130" t="str">
        <f t="shared" si="398"/>
        <v>LHL39</v>
      </c>
      <c r="F1566" s="111" t="s">
        <v>844</v>
      </c>
      <c r="G1566" s="111">
        <v>39</v>
      </c>
      <c r="H1566" s="111">
        <v>1</v>
      </c>
      <c r="I1566" s="111" t="s">
        <v>8</v>
      </c>
      <c r="J1566" s="111">
        <v>5</v>
      </c>
      <c r="K1566" s="111">
        <f t="shared" si="388"/>
        <v>5</v>
      </c>
      <c r="M1566" s="137">
        <v>5.5</v>
      </c>
      <c r="N1566" s="133">
        <v>5.8</v>
      </c>
      <c r="O1566" s="137">
        <f t="shared" si="377"/>
        <v>5.65</v>
      </c>
      <c r="P1566" s="188" t="s">
        <v>284</v>
      </c>
      <c r="Q1566" s="237">
        <v>32.316118935837224</v>
      </c>
      <c r="R1566" s="237">
        <v>41.844511332769947</v>
      </c>
      <c r="S1566" s="237">
        <v>17.713853141559422</v>
      </c>
      <c r="T1566" s="237">
        <v>24.130658191210525</v>
      </c>
      <c r="U1566" s="237">
        <v>2.2463456331174907</v>
      </c>
      <c r="V1566" s="193">
        <v>1.6977112472644313</v>
      </c>
      <c r="AO1566" s="193">
        <v>49.185992424745834</v>
      </c>
      <c r="AP1566" s="194"/>
      <c r="AQ1566" s="188"/>
      <c r="AR1566" s="188"/>
      <c r="AS1566" s="143" t="s">
        <v>1715</v>
      </c>
      <c r="AT1566" s="143"/>
      <c r="AU1566" s="143"/>
      <c r="AV1566" s="143"/>
      <c r="AW1566" s="188">
        <v>2.3722134384350437</v>
      </c>
      <c r="AX1566" s="278"/>
      <c r="AY1566" s="194"/>
      <c r="AZ1566" s="143"/>
      <c r="BA1566" s="143"/>
      <c r="BB1566" s="143"/>
      <c r="BC1566" s="143"/>
      <c r="BD1566" s="143"/>
      <c r="BE1566" s="194"/>
      <c r="BF1566" s="143"/>
      <c r="BG1566" s="143"/>
      <c r="BH1566" s="143"/>
      <c r="BI1566" s="111"/>
      <c r="BJ1566" s="143"/>
      <c r="BK1566" s="143"/>
      <c r="BL1566" s="143"/>
      <c r="BM1566" s="143"/>
      <c r="BN1566" s="143"/>
      <c r="BO1566" s="143"/>
      <c r="BP1566" s="143"/>
      <c r="BQ1566" s="143"/>
      <c r="BR1566" s="143"/>
      <c r="BS1566" s="143"/>
      <c r="BT1566" s="143"/>
      <c r="BU1566" s="135">
        <f>VLOOKUP(D1566,EXPLORACION!$A$2:$P$529,15,FALSE)</f>
        <v>4962974.1977000004</v>
      </c>
      <c r="BV1566" s="135">
        <f>VLOOKUP(D1566,EXPLORACION!$A$2:$P$529,16,FALSE)</f>
        <v>2173533.8878000001</v>
      </c>
    </row>
    <row r="1567" spans="1:74" hidden="1">
      <c r="A1567" s="130" t="str">
        <f t="shared" si="394"/>
        <v>LHL39P1E6M6.95</v>
      </c>
      <c r="B1567" s="130" t="str">
        <f t="shared" si="395"/>
        <v>LHL39P1E5.5</v>
      </c>
      <c r="C1567" s="130" t="str">
        <f t="shared" si="396"/>
        <v>LHL39P1M6.95</v>
      </c>
      <c r="D1567" s="130" t="str">
        <f t="shared" si="397"/>
        <v>LHL39P1</v>
      </c>
      <c r="E1567" s="130" t="str">
        <f t="shared" si="398"/>
        <v>LHL39</v>
      </c>
      <c r="F1567" s="111" t="s">
        <v>844</v>
      </c>
      <c r="G1567" s="111">
        <v>39</v>
      </c>
      <c r="H1567" s="111">
        <v>1</v>
      </c>
      <c r="I1567" s="111" t="s">
        <v>8</v>
      </c>
      <c r="J1567" s="111">
        <v>6</v>
      </c>
      <c r="K1567" s="111">
        <f t="shared" si="388"/>
        <v>6</v>
      </c>
      <c r="M1567" s="137">
        <v>6.8</v>
      </c>
      <c r="N1567" s="133">
        <v>7.1</v>
      </c>
      <c r="O1567" s="137">
        <f t="shared" si="377"/>
        <v>6.9499999999999993</v>
      </c>
      <c r="P1567" s="188" t="s">
        <v>284</v>
      </c>
      <c r="Q1567" s="237">
        <v>14.270941054808667</v>
      </c>
      <c r="R1567" s="237">
        <v>49.762700864194613</v>
      </c>
      <c r="S1567" s="237">
        <v>19.239209948792968</v>
      </c>
      <c r="T1567" s="237">
        <v>30.523490915401645</v>
      </c>
      <c r="U1567" s="237">
        <v>2.2042500459133034</v>
      </c>
      <c r="V1567" s="193">
        <v>1.9289681397268461</v>
      </c>
      <c r="AO1567" s="193">
        <v>83.362369337979089</v>
      </c>
      <c r="AP1567" s="194"/>
      <c r="AQ1567" s="188"/>
      <c r="AR1567" s="188"/>
      <c r="AS1567" s="143" t="s">
        <v>1715</v>
      </c>
      <c r="AT1567" s="143"/>
      <c r="AU1567" s="143"/>
      <c r="AV1567" s="143"/>
      <c r="AW1567" s="188">
        <v>6.3227274182755044</v>
      </c>
      <c r="AX1567" s="278"/>
      <c r="AY1567" s="194"/>
      <c r="AZ1567" s="143"/>
      <c r="BA1567" s="143"/>
      <c r="BB1567" s="143"/>
      <c r="BC1567" s="143"/>
      <c r="BD1567" s="143"/>
      <c r="BE1567" s="194"/>
      <c r="BF1567" s="143"/>
      <c r="BG1567" s="143"/>
      <c r="BH1567" s="143"/>
      <c r="BI1567" s="111"/>
      <c r="BJ1567" s="143"/>
      <c r="BK1567" s="143"/>
      <c r="BL1567" s="143"/>
      <c r="BM1567" s="143"/>
      <c r="BN1567" s="143"/>
      <c r="BO1567" s="143"/>
      <c r="BP1567" s="143"/>
      <c r="BQ1567" s="143"/>
      <c r="BR1567" s="143"/>
      <c r="BS1567" s="143"/>
      <c r="BT1567" s="143"/>
      <c r="BU1567" s="135">
        <f>VLOOKUP(D1567,EXPLORACION!$A$2:$P$529,15,FALSE)</f>
        <v>4962974.1977000004</v>
      </c>
      <c r="BV1567" s="135">
        <f>VLOOKUP(D1567,EXPLORACION!$A$2:$P$529,16,FALSE)</f>
        <v>2173533.8878000001</v>
      </c>
    </row>
    <row r="1568" spans="1:74" ht="12.95" hidden="1" customHeight="1">
      <c r="A1568" s="130" t="str">
        <f t="shared" si="394"/>
        <v>LHL39P1E7M7.1</v>
      </c>
      <c r="B1568" s="130" t="str">
        <f t="shared" si="395"/>
        <v>LHL39P1E6.8</v>
      </c>
      <c r="C1568" s="130" t="str">
        <f t="shared" si="396"/>
        <v>LHL39P1M7.1</v>
      </c>
      <c r="D1568" s="130" t="str">
        <f t="shared" si="397"/>
        <v>LHL39P1</v>
      </c>
      <c r="E1568" s="130" t="str">
        <f t="shared" si="398"/>
        <v>LHL39</v>
      </c>
      <c r="F1568" s="111" t="s">
        <v>844</v>
      </c>
      <c r="G1568" s="111">
        <v>39</v>
      </c>
      <c r="H1568" s="111">
        <v>1</v>
      </c>
      <c r="I1568" s="111" t="s">
        <v>8</v>
      </c>
      <c r="J1568" s="111">
        <v>7</v>
      </c>
      <c r="K1568" s="111">
        <f t="shared" si="388"/>
        <v>7</v>
      </c>
      <c r="M1568" s="137">
        <v>7.1</v>
      </c>
      <c r="N1568" s="133">
        <v>7.1</v>
      </c>
      <c r="O1568" s="137">
        <f t="shared" si="377"/>
        <v>7.1</v>
      </c>
      <c r="P1568" s="188" t="s">
        <v>1533</v>
      </c>
      <c r="R1568" s="237"/>
      <c r="S1568" s="237"/>
      <c r="T1568" s="237"/>
      <c r="U1568" s="237"/>
      <c r="V1568" s="193"/>
      <c r="AO1568" s="193"/>
      <c r="AP1568" s="194"/>
      <c r="AQ1568" s="188"/>
      <c r="AR1568" s="188"/>
      <c r="AS1568" s="143"/>
      <c r="AT1568" s="143"/>
      <c r="AU1568" s="143"/>
      <c r="AV1568" s="143"/>
      <c r="AW1568" s="188"/>
      <c r="AX1568" s="278"/>
      <c r="AY1568" s="194"/>
      <c r="AZ1568" s="143"/>
      <c r="BA1568" s="143"/>
      <c r="BB1568" s="143"/>
      <c r="BC1568" s="143"/>
      <c r="BD1568" s="143"/>
      <c r="BE1568" s="194"/>
      <c r="BF1568" s="143"/>
      <c r="BG1568" s="143"/>
      <c r="BH1568" s="143"/>
      <c r="BI1568" s="111"/>
      <c r="BJ1568" s="143"/>
      <c r="BK1568" s="143"/>
      <c r="BL1568" s="143"/>
      <c r="BM1568" s="143"/>
      <c r="BN1568" s="143"/>
      <c r="BO1568" s="143"/>
      <c r="BP1568" s="143"/>
      <c r="BQ1568" s="143"/>
      <c r="BR1568" s="143"/>
      <c r="BS1568" s="143"/>
      <c r="BT1568" s="143"/>
      <c r="BU1568" s="135">
        <f>VLOOKUP(D1568,EXPLORACION!$A$2:$P$529,15,FALSE)</f>
        <v>4962974.1977000004</v>
      </c>
      <c r="BV1568" s="135">
        <f>VLOOKUP(D1568,EXPLORACION!$A$2:$P$529,16,FALSE)</f>
        <v>2173533.8878000001</v>
      </c>
    </row>
    <row r="1569" spans="1:74" ht="12.95" hidden="1" customHeight="1">
      <c r="A1569" s="130" t="str">
        <f t="shared" si="394"/>
        <v>LHL39P1E8M8.5</v>
      </c>
      <c r="B1569" s="130" t="str">
        <f t="shared" si="395"/>
        <v>LHL39P1E7.1</v>
      </c>
      <c r="C1569" s="130" t="str">
        <f t="shared" si="396"/>
        <v>LHL39P1M8.5</v>
      </c>
      <c r="D1569" s="130" t="str">
        <f t="shared" si="397"/>
        <v>LHL39P1</v>
      </c>
      <c r="E1569" s="130" t="str">
        <f t="shared" si="398"/>
        <v>LHL39</v>
      </c>
      <c r="F1569" s="111" t="s">
        <v>844</v>
      </c>
      <c r="G1569" s="111">
        <v>39</v>
      </c>
      <c r="H1569" s="111">
        <v>1</v>
      </c>
      <c r="I1569" s="111" t="s">
        <v>8</v>
      </c>
      <c r="J1569" s="111">
        <v>8</v>
      </c>
      <c r="K1569" s="111">
        <f t="shared" si="388"/>
        <v>8</v>
      </c>
      <c r="M1569" s="137">
        <v>8.5</v>
      </c>
      <c r="N1569" s="133">
        <v>8.5</v>
      </c>
      <c r="O1569" s="137">
        <f t="shared" si="377"/>
        <v>8.5</v>
      </c>
      <c r="P1569" s="188" t="s">
        <v>1533</v>
      </c>
      <c r="R1569" s="237"/>
      <c r="S1569" s="237"/>
      <c r="T1569" s="237"/>
      <c r="U1569" s="237"/>
      <c r="V1569" s="193"/>
      <c r="AO1569" s="193"/>
      <c r="AP1569" s="194"/>
      <c r="AQ1569" s="188"/>
      <c r="AR1569" s="188"/>
      <c r="AS1569" s="143"/>
      <c r="AT1569" s="143"/>
      <c r="AU1569" s="143"/>
      <c r="AV1569" s="143"/>
      <c r="AW1569" s="188"/>
      <c r="AX1569" s="278"/>
      <c r="AY1569" s="194"/>
      <c r="AZ1569" s="143"/>
      <c r="BA1569" s="143"/>
      <c r="BB1569" s="143"/>
      <c r="BC1569" s="143"/>
      <c r="BD1569" s="143"/>
      <c r="BE1569" s="194"/>
      <c r="BF1569" s="143"/>
      <c r="BG1569" s="143"/>
      <c r="BH1569" s="143"/>
      <c r="BI1569" s="111"/>
      <c r="BJ1569" s="143"/>
      <c r="BK1569" s="143"/>
      <c r="BL1569" s="143"/>
      <c r="BM1569" s="143"/>
      <c r="BN1569" s="143"/>
      <c r="BO1569" s="143"/>
      <c r="BP1569" s="143"/>
      <c r="BQ1569" s="143"/>
      <c r="BR1569" s="143"/>
      <c r="BS1569" s="143"/>
      <c r="BT1569" s="143"/>
      <c r="BU1569" s="135">
        <f>VLOOKUP(D1569,EXPLORACION!$A$2:$P$529,15,FALSE)</f>
        <v>4962974.1977000004</v>
      </c>
      <c r="BV1569" s="135">
        <f>VLOOKUP(D1569,EXPLORACION!$A$2:$P$529,16,FALSE)</f>
        <v>2173533.8878000001</v>
      </c>
    </row>
    <row r="1570" spans="1:74" ht="12.95" hidden="1" customHeight="1">
      <c r="A1570" s="130" t="str">
        <f t="shared" si="394"/>
        <v>LHL39P1E9M8.6</v>
      </c>
      <c r="B1570" s="130" t="str">
        <f t="shared" si="395"/>
        <v>LHL39P1E8.5</v>
      </c>
      <c r="C1570" s="130" t="str">
        <f t="shared" si="396"/>
        <v>LHL39P1M8.6</v>
      </c>
      <c r="D1570" s="130" t="str">
        <f t="shared" si="397"/>
        <v>LHL39P1</v>
      </c>
      <c r="E1570" s="130" t="str">
        <f t="shared" si="398"/>
        <v>LHL39</v>
      </c>
      <c r="F1570" s="111" t="s">
        <v>844</v>
      </c>
      <c r="G1570" s="111">
        <v>39</v>
      </c>
      <c r="H1570" s="111">
        <v>1</v>
      </c>
      <c r="I1570" s="111" t="s">
        <v>8</v>
      </c>
      <c r="J1570" s="111">
        <v>9</v>
      </c>
      <c r="K1570" s="111">
        <f t="shared" si="388"/>
        <v>9</v>
      </c>
      <c r="M1570" s="137">
        <v>8.6999999999999993</v>
      </c>
      <c r="N1570" s="133">
        <v>8.5</v>
      </c>
      <c r="O1570" s="137">
        <f t="shared" si="377"/>
        <v>8.6</v>
      </c>
      <c r="P1570" s="188" t="s">
        <v>1533</v>
      </c>
      <c r="R1570" s="237"/>
      <c r="S1570" s="237"/>
      <c r="T1570" s="237"/>
      <c r="U1570" s="237">
        <v>2.2000000000000002</v>
      </c>
      <c r="V1570" s="193"/>
      <c r="AO1570" s="193"/>
      <c r="AP1570" s="194"/>
      <c r="AQ1570" s="188"/>
      <c r="AR1570" s="188"/>
      <c r="AS1570" s="143"/>
      <c r="AT1570" s="143"/>
      <c r="AU1570" s="143"/>
      <c r="AV1570" s="143"/>
      <c r="AW1570" s="188"/>
      <c r="AX1570" s="278"/>
      <c r="AY1570" s="194"/>
      <c r="AZ1570" s="143"/>
      <c r="BA1570" s="143"/>
      <c r="BB1570" s="143"/>
      <c r="BC1570" s="143"/>
      <c r="BD1570" s="143"/>
      <c r="BE1570" s="194"/>
      <c r="BF1570" s="143"/>
      <c r="BG1570" s="143"/>
      <c r="BH1570" s="143"/>
      <c r="BI1570" s="111"/>
      <c r="BJ1570" s="143"/>
      <c r="BK1570" s="143"/>
      <c r="BL1570" s="143"/>
      <c r="BM1570" s="143"/>
      <c r="BN1570" s="143"/>
      <c r="BO1570" s="143"/>
      <c r="BP1570" s="143"/>
      <c r="BQ1570" s="143"/>
      <c r="BR1570" s="143"/>
      <c r="BS1570" s="143"/>
      <c r="BT1570" s="143"/>
      <c r="BU1570" s="135">
        <f>VLOOKUP(D1570,EXPLORACION!$A$2:$P$529,15,FALSE)</f>
        <v>4962974.1977000004</v>
      </c>
      <c r="BV1570" s="135">
        <f>VLOOKUP(D1570,EXPLORACION!$A$2:$P$529,16,FALSE)</f>
        <v>2173533.8878000001</v>
      </c>
    </row>
    <row r="1571" spans="1:74" ht="12.95" hidden="1" customHeight="1">
      <c r="A1571" s="130" t="str">
        <f t="shared" si="394"/>
        <v>LHL39P1E10M10.75</v>
      </c>
      <c r="B1571" s="130" t="str">
        <f t="shared" si="395"/>
        <v>LHL39P1E8.7</v>
      </c>
      <c r="C1571" s="130" t="str">
        <f t="shared" si="396"/>
        <v>LHL39P1M10.75</v>
      </c>
      <c r="D1571" s="130" t="str">
        <f t="shared" si="397"/>
        <v>LHL39P1</v>
      </c>
      <c r="E1571" s="130" t="str">
        <f t="shared" si="398"/>
        <v>LHL39</v>
      </c>
      <c r="F1571" s="111" t="s">
        <v>844</v>
      </c>
      <c r="G1571" s="111">
        <v>39</v>
      </c>
      <c r="H1571" s="111">
        <v>1</v>
      </c>
      <c r="I1571" s="111" t="s">
        <v>8</v>
      </c>
      <c r="J1571" s="111">
        <v>10</v>
      </c>
      <c r="K1571" s="111">
        <f t="shared" si="388"/>
        <v>10</v>
      </c>
      <c r="M1571" s="137">
        <v>10.5</v>
      </c>
      <c r="N1571" s="133">
        <v>11</v>
      </c>
      <c r="O1571" s="137">
        <f t="shared" si="377"/>
        <v>10.75</v>
      </c>
      <c r="P1571" s="188" t="s">
        <v>1533</v>
      </c>
      <c r="R1571" s="237"/>
      <c r="S1571" s="237"/>
      <c r="T1571" s="237"/>
      <c r="U1571" s="237">
        <v>2.2000000000000002</v>
      </c>
      <c r="V1571" s="193"/>
      <c r="AO1571" s="193"/>
      <c r="AP1571" s="194"/>
      <c r="AQ1571" s="188"/>
      <c r="AR1571" s="188"/>
      <c r="AS1571" s="143"/>
      <c r="AT1571" s="143"/>
      <c r="AU1571" s="143"/>
      <c r="AV1571" s="143"/>
      <c r="AW1571" s="188">
        <v>258</v>
      </c>
      <c r="AX1571" s="278"/>
      <c r="AY1571" s="194"/>
      <c r="AZ1571" s="143"/>
      <c r="BA1571" s="143"/>
      <c r="BB1571" s="143"/>
      <c r="BC1571" s="143"/>
      <c r="BD1571" s="143"/>
      <c r="BE1571" s="194"/>
      <c r="BF1571" s="143"/>
      <c r="BG1571" s="143"/>
      <c r="BH1571" s="143"/>
      <c r="BI1571" s="111"/>
      <c r="BJ1571" s="143"/>
      <c r="BK1571" s="143"/>
      <c r="BL1571" s="143"/>
      <c r="BM1571" s="143"/>
      <c r="BN1571" s="143"/>
      <c r="BO1571" s="143"/>
      <c r="BP1571" s="143"/>
      <c r="BQ1571" s="143"/>
      <c r="BR1571" s="143"/>
      <c r="BS1571" s="143"/>
      <c r="BT1571" s="143"/>
      <c r="BU1571" s="135">
        <f>VLOOKUP(D1571,EXPLORACION!$A$2:$P$529,15,FALSE)</f>
        <v>4962974.1977000004</v>
      </c>
      <c r="BV1571" s="135">
        <f>VLOOKUP(D1571,EXPLORACION!$A$2:$P$529,16,FALSE)</f>
        <v>2173533.8878000001</v>
      </c>
    </row>
    <row r="1572" spans="1:74" ht="12.95" hidden="1" customHeight="1">
      <c r="A1572" s="130" t="str">
        <f t="shared" si="394"/>
        <v>LHL39P1E11M12</v>
      </c>
      <c r="B1572" s="130" t="str">
        <f t="shared" si="395"/>
        <v>LHL39P1E10.5</v>
      </c>
      <c r="C1572" s="130" t="str">
        <f t="shared" si="396"/>
        <v>LHL39P1M12</v>
      </c>
      <c r="D1572" s="130" t="str">
        <f t="shared" si="397"/>
        <v>LHL39P1</v>
      </c>
      <c r="E1572" s="130" t="str">
        <f t="shared" si="398"/>
        <v>LHL39</v>
      </c>
      <c r="F1572" s="111" t="s">
        <v>844</v>
      </c>
      <c r="G1572" s="111">
        <v>39</v>
      </c>
      <c r="H1572" s="111">
        <v>1</v>
      </c>
      <c r="I1572" s="111" t="s">
        <v>8</v>
      </c>
      <c r="J1572" s="111">
        <v>11</v>
      </c>
      <c r="K1572" s="111">
        <f t="shared" si="388"/>
        <v>11</v>
      </c>
      <c r="M1572" s="137">
        <v>12</v>
      </c>
      <c r="N1572" s="133">
        <v>12</v>
      </c>
      <c r="O1572" s="137">
        <f t="shared" si="377"/>
        <v>12</v>
      </c>
      <c r="P1572" s="188" t="s">
        <v>1533</v>
      </c>
      <c r="R1572" s="237"/>
      <c r="S1572" s="237"/>
      <c r="T1572" s="237"/>
      <c r="U1572" s="237"/>
      <c r="V1572" s="193"/>
      <c r="AO1572" s="193"/>
      <c r="AP1572" s="194"/>
      <c r="AQ1572" s="188"/>
      <c r="AR1572" s="188"/>
      <c r="AS1572" s="143"/>
      <c r="AT1572" s="143"/>
      <c r="AU1572" s="143"/>
      <c r="AV1572" s="143"/>
      <c r="AW1572" s="188"/>
      <c r="AX1572" s="278"/>
      <c r="AY1572" s="194"/>
      <c r="AZ1572" s="143"/>
      <c r="BA1572" s="143"/>
      <c r="BB1572" s="143"/>
      <c r="BC1572" s="143"/>
      <c r="BD1572" s="143"/>
      <c r="BE1572" s="194"/>
      <c r="BF1572" s="143"/>
      <c r="BG1572" s="143"/>
      <c r="BH1572" s="143"/>
      <c r="BI1572" s="111"/>
      <c r="BJ1572" s="143"/>
      <c r="BK1572" s="143"/>
      <c r="BL1572" s="143"/>
      <c r="BM1572" s="143"/>
      <c r="BN1572" s="143"/>
      <c r="BO1572" s="143"/>
      <c r="BP1572" s="143"/>
      <c r="BQ1572" s="143"/>
      <c r="BR1572" s="143"/>
      <c r="BS1572" s="143"/>
      <c r="BT1572" s="143"/>
      <c r="BU1572" s="135">
        <f>VLOOKUP(D1572,EXPLORACION!$A$2:$P$529,15,FALSE)</f>
        <v>4962974.1977000004</v>
      </c>
      <c r="BV1572" s="135">
        <f>VLOOKUP(D1572,EXPLORACION!$A$2:$P$529,16,FALSE)</f>
        <v>2173533.8878000001</v>
      </c>
    </row>
    <row r="1573" spans="1:74" ht="12.95" hidden="1" customHeight="1">
      <c r="A1573" s="130" t="str">
        <f t="shared" si="394"/>
        <v>LHL39P1E12M12.6</v>
      </c>
      <c r="B1573" s="130" t="str">
        <f t="shared" si="395"/>
        <v>LHL39P1E12</v>
      </c>
      <c r="C1573" s="130" t="str">
        <f t="shared" si="396"/>
        <v>LHL39P1M12.6</v>
      </c>
      <c r="D1573" s="130" t="str">
        <f t="shared" si="397"/>
        <v>LHL39P1</v>
      </c>
      <c r="E1573" s="130" t="str">
        <f t="shared" si="398"/>
        <v>LHL39</v>
      </c>
      <c r="F1573" s="111" t="s">
        <v>844</v>
      </c>
      <c r="G1573" s="111">
        <v>39</v>
      </c>
      <c r="H1573" s="111">
        <v>1</v>
      </c>
      <c r="I1573" s="111" t="s">
        <v>8</v>
      </c>
      <c r="J1573" s="111">
        <v>12</v>
      </c>
      <c r="K1573" s="111">
        <f t="shared" si="388"/>
        <v>12</v>
      </c>
      <c r="M1573" s="137">
        <v>12.2</v>
      </c>
      <c r="N1573" s="133">
        <v>13</v>
      </c>
      <c r="O1573" s="137">
        <f t="shared" si="377"/>
        <v>12.6</v>
      </c>
      <c r="P1573" s="188" t="s">
        <v>1533</v>
      </c>
      <c r="R1573" s="237"/>
      <c r="S1573" s="237"/>
      <c r="T1573" s="237"/>
      <c r="U1573" s="237">
        <v>2.19</v>
      </c>
      <c r="V1573" s="193"/>
      <c r="AO1573" s="193"/>
      <c r="AP1573" s="194"/>
      <c r="AQ1573" s="188"/>
      <c r="AR1573" s="188"/>
      <c r="AS1573" s="143"/>
      <c r="AT1573" s="143"/>
      <c r="AU1573" s="143"/>
      <c r="AV1573" s="143"/>
      <c r="AW1573" s="188"/>
      <c r="AX1573" s="278"/>
      <c r="AY1573" s="194"/>
      <c r="AZ1573" s="143"/>
      <c r="BA1573" s="143"/>
      <c r="BB1573" s="143"/>
      <c r="BC1573" s="143"/>
      <c r="BD1573" s="143"/>
      <c r="BE1573" s="194"/>
      <c r="BF1573" s="143"/>
      <c r="BG1573" s="143"/>
      <c r="BH1573" s="143"/>
      <c r="BI1573" s="111"/>
      <c r="BJ1573" s="143"/>
      <c r="BK1573" s="143"/>
      <c r="BL1573" s="143"/>
      <c r="BM1573" s="143"/>
      <c r="BN1573" s="143"/>
      <c r="BO1573" s="143"/>
      <c r="BP1573" s="143"/>
      <c r="BQ1573" s="143"/>
      <c r="BR1573" s="143"/>
      <c r="BS1573" s="143"/>
      <c r="BT1573" s="143"/>
      <c r="BU1573" s="135">
        <f>VLOOKUP(D1573,EXPLORACION!$A$2:$P$529,15,FALSE)</f>
        <v>4962974.1977000004</v>
      </c>
      <c r="BV1573" s="135">
        <f>VLOOKUP(D1573,EXPLORACION!$A$2:$P$529,16,FALSE)</f>
        <v>2173533.8878000001</v>
      </c>
    </row>
    <row r="1574" spans="1:74" ht="12.95" hidden="1" customHeight="1">
      <c r="A1574" s="130" t="str">
        <f t="shared" si="394"/>
        <v>LHL39P1E13M14.4</v>
      </c>
      <c r="B1574" s="130" t="str">
        <f t="shared" si="395"/>
        <v>LHL39P1E12.2</v>
      </c>
      <c r="C1574" s="130" t="str">
        <f t="shared" si="396"/>
        <v>LHL39P1M14.4</v>
      </c>
      <c r="D1574" s="130" t="str">
        <f t="shared" si="397"/>
        <v>LHL39P1</v>
      </c>
      <c r="E1574" s="130" t="str">
        <f t="shared" si="398"/>
        <v>LHL39</v>
      </c>
      <c r="F1574" s="111" t="s">
        <v>844</v>
      </c>
      <c r="G1574" s="111">
        <v>39</v>
      </c>
      <c r="H1574" s="111">
        <v>1</v>
      </c>
      <c r="I1574" s="111" t="s">
        <v>8</v>
      </c>
      <c r="J1574" s="111">
        <v>13</v>
      </c>
      <c r="K1574" s="111">
        <f t="shared" si="388"/>
        <v>13</v>
      </c>
      <c r="M1574" s="137">
        <v>14.4</v>
      </c>
      <c r="N1574" s="133">
        <v>14.4</v>
      </c>
      <c r="O1574" s="137">
        <f t="shared" si="377"/>
        <v>14.4</v>
      </c>
      <c r="P1574" s="188" t="s">
        <v>1533</v>
      </c>
      <c r="R1574" s="237"/>
      <c r="S1574" s="237"/>
      <c r="T1574" s="237"/>
      <c r="U1574" s="237"/>
      <c r="V1574" s="193"/>
      <c r="AO1574" s="193"/>
      <c r="AP1574" s="194"/>
      <c r="AQ1574" s="188"/>
      <c r="AR1574" s="188"/>
      <c r="AS1574" s="143"/>
      <c r="AT1574" s="143"/>
      <c r="AU1574" s="143"/>
      <c r="AV1574" s="143"/>
      <c r="AW1574" s="188"/>
      <c r="AX1574" s="278"/>
      <c r="AY1574" s="194"/>
      <c r="AZ1574" s="143"/>
      <c r="BA1574" s="143"/>
      <c r="BB1574" s="143"/>
      <c r="BC1574" s="143"/>
      <c r="BD1574" s="143"/>
      <c r="BE1574" s="194"/>
      <c r="BF1574" s="143"/>
      <c r="BG1574" s="143"/>
      <c r="BH1574" s="143"/>
      <c r="BI1574" s="111"/>
      <c r="BJ1574" s="143"/>
      <c r="BK1574" s="143"/>
      <c r="BL1574" s="143"/>
      <c r="BM1574" s="143"/>
      <c r="BN1574" s="143"/>
      <c r="BO1574" s="143"/>
      <c r="BP1574" s="143"/>
      <c r="BQ1574" s="143"/>
      <c r="BR1574" s="143"/>
      <c r="BS1574" s="143"/>
      <c r="BT1574" s="143"/>
      <c r="BU1574" s="135">
        <f>VLOOKUP(D1574,EXPLORACION!$A$2:$P$529,15,FALSE)</f>
        <v>4962974.1977000004</v>
      </c>
      <c r="BV1574" s="135">
        <f>VLOOKUP(D1574,EXPLORACION!$A$2:$P$529,16,FALSE)</f>
        <v>2173533.8878000001</v>
      </c>
    </row>
    <row r="1575" spans="1:74" ht="12.95" hidden="1" customHeight="1">
      <c r="A1575" s="130" t="str">
        <f t="shared" si="394"/>
        <v>LHL39P1E14M14.85</v>
      </c>
      <c r="B1575" s="130" t="str">
        <f t="shared" si="395"/>
        <v>LHL39P1E14.4</v>
      </c>
      <c r="C1575" s="130" t="str">
        <f t="shared" si="396"/>
        <v>LHL39P1M14.85</v>
      </c>
      <c r="D1575" s="130" t="str">
        <f t="shared" si="397"/>
        <v>LHL39P1</v>
      </c>
      <c r="E1575" s="130" t="str">
        <f t="shared" si="398"/>
        <v>LHL39</v>
      </c>
      <c r="F1575" s="111" t="s">
        <v>844</v>
      </c>
      <c r="G1575" s="111">
        <v>39</v>
      </c>
      <c r="H1575" s="111">
        <v>1</v>
      </c>
      <c r="I1575" s="111" t="s">
        <v>8</v>
      </c>
      <c r="J1575" s="111">
        <v>14</v>
      </c>
      <c r="K1575" s="111">
        <f t="shared" si="388"/>
        <v>14</v>
      </c>
      <c r="M1575" s="137">
        <v>14.5</v>
      </c>
      <c r="N1575" s="133">
        <v>15.2</v>
      </c>
      <c r="O1575" s="137">
        <f t="shared" si="377"/>
        <v>14.85</v>
      </c>
      <c r="P1575" s="188" t="s">
        <v>1533</v>
      </c>
      <c r="R1575" s="237"/>
      <c r="S1575" s="237"/>
      <c r="T1575" s="237"/>
      <c r="U1575" s="237">
        <v>2.16</v>
      </c>
      <c r="V1575" s="193"/>
      <c r="AO1575" s="193"/>
      <c r="AP1575" s="194"/>
      <c r="AQ1575" s="188"/>
      <c r="AR1575" s="188"/>
      <c r="AS1575" s="143"/>
      <c r="AT1575" s="143"/>
      <c r="AU1575" s="143"/>
      <c r="AV1575" s="143"/>
      <c r="AW1575" s="188"/>
      <c r="AX1575" s="278"/>
      <c r="AY1575" s="194"/>
      <c r="AZ1575" s="143"/>
      <c r="BA1575" s="143"/>
      <c r="BB1575" s="143"/>
      <c r="BC1575" s="143"/>
      <c r="BD1575" s="143"/>
      <c r="BE1575" s="194"/>
      <c r="BF1575" s="143"/>
      <c r="BG1575" s="143"/>
      <c r="BH1575" s="143"/>
      <c r="BI1575" s="111"/>
      <c r="BJ1575" s="143"/>
      <c r="BK1575" s="143"/>
      <c r="BL1575" s="143"/>
      <c r="BM1575" s="143"/>
      <c r="BN1575" s="143"/>
      <c r="BO1575" s="143"/>
      <c r="BP1575" s="143"/>
      <c r="BQ1575" s="143"/>
      <c r="BR1575" s="143"/>
      <c r="BS1575" s="143"/>
      <c r="BT1575" s="143"/>
      <c r="BU1575" s="135">
        <f>VLOOKUP(D1575,EXPLORACION!$A$2:$P$529,15,FALSE)</f>
        <v>4962974.1977000004</v>
      </c>
      <c r="BV1575" s="135">
        <f>VLOOKUP(D1575,EXPLORACION!$A$2:$P$529,16,FALSE)</f>
        <v>2173533.8878000001</v>
      </c>
    </row>
    <row r="1576" spans="1:74" hidden="1">
      <c r="A1576" s="130" t="str">
        <f t="shared" si="394"/>
        <v>LHL39P2E15M1.1</v>
      </c>
      <c r="B1576" s="130" t="str">
        <f t="shared" si="395"/>
        <v>LHL39P2E14.5</v>
      </c>
      <c r="C1576" s="130" t="str">
        <f t="shared" si="396"/>
        <v>LHL39P2M1.1</v>
      </c>
      <c r="D1576" s="130" t="str">
        <f t="shared" si="397"/>
        <v>LHL39P2</v>
      </c>
      <c r="E1576" s="130" t="str">
        <f t="shared" si="398"/>
        <v>LHL39</v>
      </c>
      <c r="F1576" s="111" t="s">
        <v>844</v>
      </c>
      <c r="G1576" s="111">
        <v>39</v>
      </c>
      <c r="H1576" s="111">
        <v>2</v>
      </c>
      <c r="I1576" s="111" t="s">
        <v>8</v>
      </c>
      <c r="J1576" s="111">
        <v>15</v>
      </c>
      <c r="K1576" s="111">
        <f t="shared" si="388"/>
        <v>15</v>
      </c>
      <c r="M1576" s="137">
        <v>0.9</v>
      </c>
      <c r="N1576" s="133">
        <v>1.3</v>
      </c>
      <c r="O1576" s="137">
        <f t="shared" si="377"/>
        <v>1.1000000000000001</v>
      </c>
      <c r="P1576" s="188" t="s">
        <v>284</v>
      </c>
      <c r="Q1576" s="237">
        <v>11.236185018419965</v>
      </c>
      <c r="R1576" s="237">
        <v>33.788163226752019</v>
      </c>
      <c r="S1576" s="237">
        <v>19.692923898531369</v>
      </c>
      <c r="T1576" s="237">
        <v>14.09523932822065</v>
      </c>
      <c r="U1576" s="237">
        <v>2.0742168799490348</v>
      </c>
      <c r="V1576" s="193">
        <v>1.864696168432564</v>
      </c>
      <c r="AO1576" s="193">
        <v>78.988922473998997</v>
      </c>
      <c r="AP1576" s="194"/>
      <c r="AQ1576" s="188"/>
      <c r="AR1576" s="188"/>
      <c r="AS1576" s="143" t="s">
        <v>1715</v>
      </c>
      <c r="AT1576" s="143"/>
      <c r="AU1576" s="143"/>
      <c r="AV1576" s="143"/>
      <c r="AW1576" s="188">
        <v>6.2423954461323046</v>
      </c>
      <c r="AX1576" s="278"/>
      <c r="AY1576" s="194"/>
      <c r="AZ1576" s="143"/>
      <c r="BA1576" s="143"/>
      <c r="BB1576" s="143"/>
      <c r="BC1576" s="143"/>
      <c r="BD1576" s="143"/>
      <c r="BE1576" s="194"/>
      <c r="BF1576" s="143"/>
      <c r="BG1576" s="143"/>
      <c r="BH1576" s="143"/>
      <c r="BI1576" s="111"/>
      <c r="BJ1576" s="143"/>
      <c r="BK1576" s="143"/>
      <c r="BL1576" s="143"/>
      <c r="BM1576" s="143"/>
      <c r="BN1576" s="143"/>
      <c r="BO1576" s="143"/>
      <c r="BP1576" s="143"/>
      <c r="BQ1576" s="143"/>
      <c r="BR1576" s="143"/>
      <c r="BS1576" s="143"/>
      <c r="BT1576" s="143"/>
      <c r="BU1576" s="135">
        <f>VLOOKUP(D1576,EXPLORACION!$A$2:$P$529,15,FALSE)</f>
        <v>4962974.1977000004</v>
      </c>
      <c r="BV1576" s="135">
        <f>VLOOKUP(D1576,EXPLORACION!$A$2:$P$529,16,FALSE)</f>
        <v>2173533.8878000001</v>
      </c>
    </row>
    <row r="1577" spans="1:74" hidden="1">
      <c r="A1577" s="130" t="str">
        <f t="shared" si="394"/>
        <v>LHL39P2E16M1.95</v>
      </c>
      <c r="B1577" s="130" t="str">
        <f t="shared" si="395"/>
        <v>LHL39P2E0.9</v>
      </c>
      <c r="C1577" s="130" t="str">
        <f t="shared" si="396"/>
        <v>LHL39P2M1.95</v>
      </c>
      <c r="D1577" s="130" t="str">
        <f t="shared" si="397"/>
        <v>LHL39P2</v>
      </c>
      <c r="E1577" s="130" t="str">
        <f t="shared" si="398"/>
        <v>LHL39</v>
      </c>
      <c r="F1577" s="111" t="s">
        <v>844</v>
      </c>
      <c r="G1577" s="111">
        <v>39</v>
      </c>
      <c r="H1577" s="111">
        <v>2</v>
      </c>
      <c r="I1577" s="111" t="s">
        <v>8</v>
      </c>
      <c r="J1577" s="111">
        <v>16</v>
      </c>
      <c r="K1577" s="111">
        <f t="shared" si="388"/>
        <v>16</v>
      </c>
      <c r="M1577" s="137">
        <v>1.8</v>
      </c>
      <c r="N1577" s="133">
        <v>2.1</v>
      </c>
      <c r="O1577" s="137">
        <f t="shared" si="377"/>
        <v>1.9500000000000002</v>
      </c>
      <c r="P1577" s="188" t="s">
        <v>284</v>
      </c>
      <c r="Q1577" s="237">
        <v>20.943900267141565</v>
      </c>
      <c r="R1577" s="237">
        <v>43.236473772541743</v>
      </c>
      <c r="S1577" s="237">
        <v>20.556309362279521</v>
      </c>
      <c r="T1577" s="237">
        <v>22.680164410262222</v>
      </c>
      <c r="U1577" s="237">
        <v>1.9461565923458732</v>
      </c>
      <c r="V1577" s="193">
        <v>1.6091399302049889</v>
      </c>
      <c r="AO1577" s="193">
        <v>87.775742345829997</v>
      </c>
      <c r="AP1577" s="194"/>
      <c r="AQ1577" s="188"/>
      <c r="AR1577" s="188"/>
      <c r="AS1577" s="143" t="s">
        <v>1715</v>
      </c>
      <c r="AT1577" s="143"/>
      <c r="AU1577" s="143"/>
      <c r="AV1577" s="143"/>
      <c r="AW1577" s="188">
        <v>4.7861943854999698</v>
      </c>
      <c r="AX1577" s="278"/>
      <c r="AY1577" s="194"/>
      <c r="AZ1577" s="143"/>
      <c r="BA1577" s="143"/>
      <c r="BB1577" s="143"/>
      <c r="BC1577" s="143"/>
      <c r="BD1577" s="143"/>
      <c r="BE1577" s="194"/>
      <c r="BF1577" s="143"/>
      <c r="BG1577" s="143"/>
      <c r="BH1577" s="143"/>
      <c r="BI1577" s="111"/>
      <c r="BJ1577" s="143"/>
      <c r="BK1577" s="143"/>
      <c r="BL1577" s="143"/>
      <c r="BM1577" s="143"/>
      <c r="BN1577" s="143"/>
      <c r="BO1577" s="143"/>
      <c r="BP1577" s="143"/>
      <c r="BQ1577" s="143"/>
      <c r="BR1577" s="143"/>
      <c r="BS1577" s="143"/>
      <c r="BT1577" s="143"/>
      <c r="BU1577" s="135">
        <f>VLOOKUP(D1577,EXPLORACION!$A$2:$P$529,15,FALSE)</f>
        <v>4962974.1977000004</v>
      </c>
      <c r="BV1577" s="135">
        <f>VLOOKUP(D1577,EXPLORACION!$A$2:$P$529,16,FALSE)</f>
        <v>2173533.8878000001</v>
      </c>
    </row>
    <row r="1578" spans="1:74" hidden="1">
      <c r="A1578" s="130" t="str">
        <f t="shared" si="394"/>
        <v>LHL39P2E17M2.95</v>
      </c>
      <c r="B1578" s="130" t="str">
        <f t="shared" si="395"/>
        <v>LHL39P2E1.8</v>
      </c>
      <c r="C1578" s="130" t="str">
        <f t="shared" si="396"/>
        <v>LHL39P2M2.95</v>
      </c>
      <c r="D1578" s="130" t="str">
        <f t="shared" si="397"/>
        <v>LHL39P2</v>
      </c>
      <c r="E1578" s="130" t="str">
        <f t="shared" si="398"/>
        <v>LHL39</v>
      </c>
      <c r="F1578" s="111" t="s">
        <v>844</v>
      </c>
      <c r="G1578" s="111">
        <v>39</v>
      </c>
      <c r="H1578" s="111">
        <v>2</v>
      </c>
      <c r="I1578" s="111" t="s">
        <v>8</v>
      </c>
      <c r="J1578" s="111">
        <v>17</v>
      </c>
      <c r="K1578" s="111">
        <f t="shared" si="388"/>
        <v>17</v>
      </c>
      <c r="M1578" s="137">
        <v>2.8</v>
      </c>
      <c r="N1578" s="133">
        <v>3.1</v>
      </c>
      <c r="O1578" s="137">
        <f t="shared" si="377"/>
        <v>2.95</v>
      </c>
      <c r="P1578" s="188" t="s">
        <v>284</v>
      </c>
      <c r="Q1578" s="237">
        <v>13.258505787443006</v>
      </c>
      <c r="R1578" s="237">
        <v>38.026268099186495</v>
      </c>
      <c r="S1578" s="237">
        <v>16.317365269461074</v>
      </c>
      <c r="T1578" s="237">
        <v>21.708902829725421</v>
      </c>
      <c r="U1578" s="237">
        <v>2.0882365454345395</v>
      </c>
      <c r="V1578" s="193">
        <v>1.8437790000104899</v>
      </c>
      <c r="AO1578" s="193">
        <v>76.683558558558559</v>
      </c>
      <c r="AP1578" s="194"/>
      <c r="AQ1578" s="188"/>
      <c r="AR1578" s="188"/>
      <c r="AS1578" s="143" t="s">
        <v>1715</v>
      </c>
      <c r="AT1578" s="143"/>
      <c r="AU1578" s="143"/>
      <c r="AV1578" s="143"/>
      <c r="AW1578" s="188">
        <v>4.760287119297729</v>
      </c>
      <c r="AX1578" s="278"/>
      <c r="AY1578" s="194"/>
      <c r="AZ1578" s="143"/>
      <c r="BA1578" s="143"/>
      <c r="BB1578" s="143"/>
      <c r="BC1578" s="143"/>
      <c r="BD1578" s="143"/>
      <c r="BE1578" s="194"/>
      <c r="BF1578" s="143"/>
      <c r="BG1578" s="143"/>
      <c r="BH1578" s="143"/>
      <c r="BI1578" s="111"/>
      <c r="BJ1578" s="143"/>
      <c r="BK1578" s="143"/>
      <c r="BL1578" s="143"/>
      <c r="BM1578" s="143"/>
      <c r="BN1578" s="143"/>
      <c r="BO1578" s="143"/>
      <c r="BP1578" s="143"/>
      <c r="BQ1578" s="143"/>
      <c r="BR1578" s="143"/>
      <c r="BS1578" s="143"/>
      <c r="BT1578" s="143"/>
      <c r="BU1578" s="135">
        <f>VLOOKUP(D1578,EXPLORACION!$A$2:$P$529,15,FALSE)</f>
        <v>4962974.1977000004</v>
      </c>
      <c r="BV1578" s="135">
        <f>VLOOKUP(D1578,EXPLORACION!$A$2:$P$529,16,FALSE)</f>
        <v>2173533.8878000001</v>
      </c>
    </row>
    <row r="1579" spans="1:74" hidden="1">
      <c r="A1579" s="130" t="str">
        <f t="shared" si="394"/>
        <v>LHL39P2E18M3.95</v>
      </c>
      <c r="B1579" s="130" t="str">
        <f t="shared" si="395"/>
        <v>LHL39P2E2.8</v>
      </c>
      <c r="C1579" s="130" t="str">
        <f t="shared" si="396"/>
        <v>LHL39P2M3.95</v>
      </c>
      <c r="D1579" s="130" t="str">
        <f t="shared" si="397"/>
        <v>LHL39P2</v>
      </c>
      <c r="E1579" s="130" t="str">
        <f t="shared" si="398"/>
        <v>LHL39</v>
      </c>
      <c r="F1579" s="111" t="s">
        <v>844</v>
      </c>
      <c r="G1579" s="111">
        <v>39</v>
      </c>
      <c r="H1579" s="111">
        <v>2</v>
      </c>
      <c r="I1579" s="111" t="s">
        <v>8</v>
      </c>
      <c r="J1579" s="111">
        <v>18</v>
      </c>
      <c r="K1579" s="111">
        <f t="shared" si="388"/>
        <v>18</v>
      </c>
      <c r="M1579" s="137">
        <v>3.8</v>
      </c>
      <c r="N1579" s="133">
        <v>4.0999999999999996</v>
      </c>
      <c r="O1579" s="137">
        <f t="shared" si="377"/>
        <v>3.9499999999999997</v>
      </c>
      <c r="P1579" s="188" t="s">
        <v>284</v>
      </c>
      <c r="Q1579" s="237">
        <v>21.634277686724406</v>
      </c>
      <c r="R1579" s="237">
        <v>35.024330049005457</v>
      </c>
      <c r="S1579" s="237">
        <v>16.456634544106734</v>
      </c>
      <c r="T1579" s="237">
        <v>18.567695504898722</v>
      </c>
      <c r="U1579" s="237">
        <v>2.0046597196727443</v>
      </c>
      <c r="V1579" s="193">
        <v>1.6481042661640599</v>
      </c>
      <c r="AO1579" s="193">
        <v>68.549418687699998</v>
      </c>
      <c r="AP1579" s="194"/>
      <c r="AQ1579" s="188"/>
      <c r="AR1579" s="188"/>
      <c r="AS1579" s="143" t="s">
        <v>1715</v>
      </c>
      <c r="AT1579" s="143"/>
      <c r="AU1579" s="143"/>
      <c r="AV1579" s="143"/>
      <c r="AW1579" s="188">
        <v>2.5030481818728862</v>
      </c>
      <c r="AX1579" s="278"/>
      <c r="AY1579" s="194"/>
      <c r="AZ1579" s="143"/>
      <c r="BA1579" s="143"/>
      <c r="BB1579" s="143"/>
      <c r="BC1579" s="143"/>
      <c r="BD1579" s="143"/>
      <c r="BE1579" s="194"/>
      <c r="BF1579" s="143"/>
      <c r="BG1579" s="143"/>
      <c r="BH1579" s="143"/>
      <c r="BI1579" s="111"/>
      <c r="BJ1579" s="143"/>
      <c r="BK1579" s="143"/>
      <c r="BL1579" s="143"/>
      <c r="BM1579" s="143"/>
      <c r="BN1579" s="143"/>
      <c r="BO1579" s="143"/>
      <c r="BP1579" s="143"/>
      <c r="BQ1579" s="143"/>
      <c r="BR1579" s="143"/>
      <c r="BS1579" s="143"/>
      <c r="BT1579" s="143"/>
      <c r="BU1579" s="135">
        <f>VLOOKUP(D1579,EXPLORACION!$A$2:$P$529,15,FALSE)</f>
        <v>4962974.1977000004</v>
      </c>
      <c r="BV1579" s="135">
        <f>VLOOKUP(D1579,EXPLORACION!$A$2:$P$529,16,FALSE)</f>
        <v>2173533.8878000001</v>
      </c>
    </row>
    <row r="1580" spans="1:74" hidden="1">
      <c r="A1580" s="130" t="str">
        <f t="shared" si="394"/>
        <v>LHL39P2E19M5.15</v>
      </c>
      <c r="B1580" s="130" t="str">
        <f t="shared" si="395"/>
        <v>LHL39P2E3.8</v>
      </c>
      <c r="C1580" s="130" t="str">
        <f t="shared" si="396"/>
        <v>LHL39P2M5.15</v>
      </c>
      <c r="D1580" s="130" t="str">
        <f t="shared" si="397"/>
        <v>LHL39P2</v>
      </c>
      <c r="E1580" s="130" t="str">
        <f t="shared" si="398"/>
        <v>LHL39</v>
      </c>
      <c r="F1580" s="111" t="s">
        <v>844</v>
      </c>
      <c r="G1580" s="111">
        <v>39</v>
      </c>
      <c r="H1580" s="111">
        <v>2</v>
      </c>
      <c r="I1580" s="111" t="s">
        <v>8</v>
      </c>
      <c r="J1580" s="111">
        <v>19</v>
      </c>
      <c r="K1580" s="111">
        <f t="shared" si="388"/>
        <v>19</v>
      </c>
      <c r="M1580" s="137">
        <v>5</v>
      </c>
      <c r="N1580" s="133">
        <v>5.3</v>
      </c>
      <c r="O1580" s="137">
        <f t="shared" si="377"/>
        <v>5.15</v>
      </c>
      <c r="P1580" s="188" t="s">
        <v>284</v>
      </c>
      <c r="Q1580" s="237">
        <v>20.689655172413808</v>
      </c>
      <c r="R1580" s="237">
        <v>47.070439635093052</v>
      </c>
      <c r="S1580" s="237">
        <v>21.393034825870664</v>
      </c>
      <c r="T1580" s="237">
        <v>25.677404809222388</v>
      </c>
      <c r="U1580" s="237">
        <v>1.9311083128303352</v>
      </c>
      <c r="V1580" s="193">
        <v>1.6000611734879917</v>
      </c>
      <c r="AO1580" s="193">
        <v>84.284849774844005</v>
      </c>
      <c r="AP1580" s="194"/>
      <c r="AQ1580" s="188"/>
      <c r="AR1580" s="188"/>
      <c r="AS1580" s="143" t="s">
        <v>1715</v>
      </c>
      <c r="AT1580" s="143"/>
      <c r="AU1580" s="143"/>
      <c r="AV1580" s="143"/>
      <c r="AW1580" s="188">
        <v>3.7323067249449244</v>
      </c>
      <c r="AX1580" s="278"/>
      <c r="AY1580" s="194"/>
      <c r="AZ1580" s="143"/>
      <c r="BA1580" s="143"/>
      <c r="BB1580" s="143"/>
      <c r="BC1580" s="143"/>
      <c r="BD1580" s="143"/>
      <c r="BE1580" s="194"/>
      <c r="BF1580" s="143"/>
      <c r="BG1580" s="143"/>
      <c r="BH1580" s="143"/>
      <c r="BI1580" s="111"/>
      <c r="BJ1580" s="143"/>
      <c r="BK1580" s="143"/>
      <c r="BL1580" s="143"/>
      <c r="BM1580" s="143"/>
      <c r="BN1580" s="143"/>
      <c r="BO1580" s="143"/>
      <c r="BP1580" s="143"/>
      <c r="BQ1580" s="143"/>
      <c r="BR1580" s="143"/>
      <c r="BS1580" s="143"/>
      <c r="BT1580" s="143"/>
      <c r="BU1580" s="135">
        <f>VLOOKUP(D1580,EXPLORACION!$A$2:$P$529,15,FALSE)</f>
        <v>4962974.1977000004</v>
      </c>
      <c r="BV1580" s="135">
        <f>VLOOKUP(D1580,EXPLORACION!$A$2:$P$529,16,FALSE)</f>
        <v>2173533.8878000001</v>
      </c>
    </row>
    <row r="1581" spans="1:74" hidden="1">
      <c r="A1581" s="130" t="str">
        <f t="shared" si="394"/>
        <v>LHL39P2E20M6.65</v>
      </c>
      <c r="B1581" s="130" t="str">
        <f t="shared" si="395"/>
        <v>LHL39P2E5</v>
      </c>
      <c r="C1581" s="130" t="str">
        <f t="shared" si="396"/>
        <v>LHL39P2M6.65</v>
      </c>
      <c r="D1581" s="130" t="str">
        <f t="shared" si="397"/>
        <v>LHL39P2</v>
      </c>
      <c r="E1581" s="130" t="str">
        <f t="shared" si="398"/>
        <v>LHL39</v>
      </c>
      <c r="F1581" s="111" t="s">
        <v>844</v>
      </c>
      <c r="G1581" s="111">
        <v>39</v>
      </c>
      <c r="H1581" s="111">
        <v>2</v>
      </c>
      <c r="I1581" s="111" t="s">
        <v>8</v>
      </c>
      <c r="J1581" s="111">
        <v>20</v>
      </c>
      <c r="K1581" s="111">
        <f t="shared" si="388"/>
        <v>20</v>
      </c>
      <c r="M1581" s="137">
        <v>6.5</v>
      </c>
      <c r="N1581" s="133">
        <v>6.8</v>
      </c>
      <c r="O1581" s="137">
        <f t="shared" si="377"/>
        <v>6.65</v>
      </c>
      <c r="P1581" s="188" t="s">
        <v>284</v>
      </c>
      <c r="Q1581" s="237">
        <v>22.249793217535164</v>
      </c>
      <c r="R1581" s="237">
        <v>43.095124297205537</v>
      </c>
      <c r="S1581" s="237">
        <v>21.463022508038566</v>
      </c>
      <c r="T1581" s="237">
        <v>21.63210178916697</v>
      </c>
      <c r="U1581" s="237">
        <v>2.0121471429890803</v>
      </c>
      <c r="V1581" s="193">
        <v>1.6459309173706345</v>
      </c>
      <c r="AO1581" s="193">
        <v>94.898416492381244</v>
      </c>
      <c r="AP1581" s="194"/>
      <c r="AQ1581" s="188"/>
      <c r="AR1581" s="188"/>
      <c r="AS1581" s="143" t="s">
        <v>1715</v>
      </c>
      <c r="AT1581" s="143"/>
      <c r="AU1581" s="143"/>
      <c r="AV1581" s="143"/>
      <c r="AW1581" s="188">
        <v>3.1145901729581564</v>
      </c>
      <c r="AX1581" s="278"/>
      <c r="AY1581" s="194"/>
      <c r="AZ1581" s="143"/>
      <c r="BA1581" s="143"/>
      <c r="BB1581" s="143"/>
      <c r="BC1581" s="143"/>
      <c r="BD1581" s="143"/>
      <c r="BE1581" s="194"/>
      <c r="BF1581" s="143"/>
      <c r="BG1581" s="143"/>
      <c r="BH1581" s="143"/>
      <c r="BI1581" s="111"/>
      <c r="BJ1581" s="143"/>
      <c r="BK1581" s="143"/>
      <c r="BL1581" s="143"/>
      <c r="BM1581" s="143"/>
      <c r="BN1581" s="143"/>
      <c r="BO1581" s="143"/>
      <c r="BP1581" s="143"/>
      <c r="BQ1581" s="143"/>
      <c r="BR1581" s="143"/>
      <c r="BS1581" s="143"/>
      <c r="BT1581" s="143"/>
      <c r="BU1581" s="135">
        <f>VLOOKUP(D1581,EXPLORACION!$A$2:$P$529,15,FALSE)</f>
        <v>4962974.1977000004</v>
      </c>
      <c r="BV1581" s="135">
        <f>VLOOKUP(D1581,EXPLORACION!$A$2:$P$529,16,FALSE)</f>
        <v>2173533.8878000001</v>
      </c>
    </row>
    <row r="1582" spans="1:74" ht="12.95" hidden="1" customHeight="1">
      <c r="A1582" s="130" t="str">
        <f t="shared" si="394"/>
        <v>LHL39P2E21M7.5</v>
      </c>
      <c r="B1582" s="130" t="str">
        <f t="shared" si="395"/>
        <v>LHL39P2E6.5</v>
      </c>
      <c r="C1582" s="130" t="str">
        <f t="shared" si="396"/>
        <v>LHL39P2M7.5</v>
      </c>
      <c r="D1582" s="130" t="str">
        <f t="shared" si="397"/>
        <v>LHL39P2</v>
      </c>
      <c r="E1582" s="130" t="str">
        <f t="shared" si="398"/>
        <v>LHL39</v>
      </c>
      <c r="F1582" s="111" t="s">
        <v>844</v>
      </c>
      <c r="G1582" s="111">
        <v>39</v>
      </c>
      <c r="H1582" s="111">
        <v>2</v>
      </c>
      <c r="I1582" s="111" t="s">
        <v>8</v>
      </c>
      <c r="J1582" s="111">
        <v>21</v>
      </c>
      <c r="K1582" s="111">
        <f t="shared" si="388"/>
        <v>21</v>
      </c>
      <c r="M1582" s="137">
        <v>7.5</v>
      </c>
      <c r="N1582" s="133">
        <v>7.5</v>
      </c>
      <c r="O1582" s="137">
        <f t="shared" ref="O1582:O1591" si="399">+AVERAGE(M1582:N1582)</f>
        <v>7.5</v>
      </c>
      <c r="P1582" s="188" t="s">
        <v>1533</v>
      </c>
      <c r="R1582" s="237"/>
      <c r="S1582" s="237"/>
      <c r="T1582" s="237"/>
      <c r="U1582" s="237"/>
      <c r="V1582" s="193"/>
      <c r="AO1582" s="193"/>
      <c r="AP1582" s="194"/>
      <c r="AQ1582" s="188"/>
      <c r="AR1582" s="188"/>
      <c r="AS1582" s="143"/>
      <c r="AT1582" s="143"/>
      <c r="AU1582" s="143"/>
      <c r="AV1582" s="143"/>
      <c r="AW1582" s="188"/>
      <c r="AX1582" s="278"/>
      <c r="AY1582" s="194"/>
      <c r="AZ1582" s="143"/>
      <c r="BA1582" s="143"/>
      <c r="BB1582" s="143"/>
      <c r="BC1582" s="143"/>
      <c r="BD1582" s="143"/>
      <c r="BE1582" s="194"/>
      <c r="BF1582" s="143"/>
      <c r="BG1582" s="143"/>
      <c r="BH1582" s="143"/>
      <c r="BI1582" s="111"/>
      <c r="BJ1582" s="143"/>
      <c r="BK1582" s="143"/>
      <c r="BL1582" s="143"/>
      <c r="BM1582" s="143"/>
      <c r="BN1582" s="143"/>
      <c r="BO1582" s="143"/>
      <c r="BP1582" s="143"/>
      <c r="BQ1582" s="143"/>
      <c r="BR1582" s="143"/>
      <c r="BS1582" s="143"/>
      <c r="BT1582" s="143"/>
      <c r="BU1582" s="135">
        <f>VLOOKUP(D1582,EXPLORACION!$A$2:$P$529,15,FALSE)</f>
        <v>4962974.1977000004</v>
      </c>
      <c r="BV1582" s="135">
        <f>VLOOKUP(D1582,EXPLORACION!$A$2:$P$529,16,FALSE)</f>
        <v>2173533.8878000001</v>
      </c>
    </row>
    <row r="1583" spans="1:74" ht="12.95" hidden="1" customHeight="1">
      <c r="A1583" s="130" t="str">
        <f t="shared" si="394"/>
        <v>LHL39P2E22M9.15</v>
      </c>
      <c r="B1583" s="130" t="str">
        <f t="shared" si="395"/>
        <v>LHL39P2E7.5</v>
      </c>
      <c r="C1583" s="130" t="str">
        <f t="shared" si="396"/>
        <v>LHL39P2M9.15</v>
      </c>
      <c r="D1583" s="130" t="str">
        <f t="shared" si="397"/>
        <v>LHL39P2</v>
      </c>
      <c r="E1583" s="130" t="str">
        <f t="shared" si="398"/>
        <v>LHL39</v>
      </c>
      <c r="F1583" s="111" t="s">
        <v>844</v>
      </c>
      <c r="G1583" s="111">
        <v>39</v>
      </c>
      <c r="H1583" s="111">
        <v>2</v>
      </c>
      <c r="I1583" s="111" t="s">
        <v>8</v>
      </c>
      <c r="J1583" s="111">
        <v>22</v>
      </c>
      <c r="K1583" s="111">
        <f t="shared" si="388"/>
        <v>22</v>
      </c>
      <c r="M1583" s="137">
        <v>9</v>
      </c>
      <c r="N1583" s="133">
        <v>9.3000000000000007</v>
      </c>
      <c r="O1583" s="137">
        <f t="shared" si="399"/>
        <v>9.15</v>
      </c>
      <c r="P1583" s="188" t="s">
        <v>1533</v>
      </c>
      <c r="Q1583" s="237">
        <v>42.962417096536498</v>
      </c>
      <c r="R1583" s="237">
        <v>43.748886728279167</v>
      </c>
      <c r="S1583" s="237">
        <v>20.930232558139544</v>
      </c>
      <c r="T1583" s="237">
        <v>22.818654170139624</v>
      </c>
      <c r="U1583" s="237"/>
      <c r="V1583" s="193"/>
      <c r="AO1583" s="193"/>
      <c r="AP1583" s="194"/>
      <c r="AQ1583" s="188"/>
      <c r="AR1583" s="188"/>
      <c r="AS1583" s="143"/>
      <c r="AT1583" s="143"/>
      <c r="AU1583" s="143"/>
      <c r="AV1583" s="143"/>
      <c r="AW1583" s="188"/>
      <c r="AX1583" s="278"/>
      <c r="AY1583" s="194"/>
      <c r="AZ1583" s="143"/>
      <c r="BA1583" s="143"/>
      <c r="BB1583" s="143"/>
      <c r="BC1583" s="143"/>
      <c r="BD1583" s="143"/>
      <c r="BE1583" s="194"/>
      <c r="BF1583" s="143"/>
      <c r="BG1583" s="143"/>
      <c r="BH1583" s="143"/>
      <c r="BI1583" s="111"/>
      <c r="BJ1583" s="143"/>
      <c r="BK1583" s="143"/>
      <c r="BL1583" s="143"/>
      <c r="BM1583" s="143"/>
      <c r="BN1583" s="143"/>
      <c r="BO1583" s="143"/>
      <c r="BP1583" s="143"/>
      <c r="BQ1583" s="143"/>
      <c r="BR1583" s="143"/>
      <c r="BS1583" s="143"/>
      <c r="BT1583" s="143"/>
      <c r="BU1583" s="135">
        <f>VLOOKUP(D1583,EXPLORACION!$A$2:$P$529,15,FALSE)</f>
        <v>4962974.1977000004</v>
      </c>
      <c r="BV1583" s="135">
        <f>VLOOKUP(D1583,EXPLORACION!$A$2:$P$529,16,FALSE)</f>
        <v>2173533.8878000001</v>
      </c>
    </row>
    <row r="1584" spans="1:74" ht="12.95" hidden="1" customHeight="1">
      <c r="A1584" s="130" t="str">
        <f t="shared" si="394"/>
        <v>LHL39P2E23M10.75</v>
      </c>
      <c r="B1584" s="130" t="str">
        <f t="shared" si="395"/>
        <v>LHL39P2E9</v>
      </c>
      <c r="C1584" s="130" t="str">
        <f t="shared" si="396"/>
        <v>LHL39P2M10.75</v>
      </c>
      <c r="D1584" s="130" t="str">
        <f t="shared" si="397"/>
        <v>LHL39P2</v>
      </c>
      <c r="E1584" s="130" t="str">
        <f t="shared" si="398"/>
        <v>LHL39</v>
      </c>
      <c r="F1584" s="111" t="s">
        <v>844</v>
      </c>
      <c r="G1584" s="111">
        <v>39</v>
      </c>
      <c r="H1584" s="111">
        <v>2</v>
      </c>
      <c r="I1584" s="111" t="s">
        <v>8</v>
      </c>
      <c r="J1584" s="111">
        <v>23</v>
      </c>
      <c r="K1584" s="111">
        <f t="shared" si="388"/>
        <v>23</v>
      </c>
      <c r="M1584" s="137">
        <v>10.5</v>
      </c>
      <c r="N1584" s="133">
        <v>11</v>
      </c>
      <c r="O1584" s="137">
        <f t="shared" si="399"/>
        <v>10.75</v>
      </c>
      <c r="P1584" s="188" t="s">
        <v>1533</v>
      </c>
      <c r="R1584" s="111"/>
      <c r="S1584" s="111"/>
      <c r="T1584" s="111"/>
      <c r="U1584" s="237">
        <v>2.0299999999999998</v>
      </c>
      <c r="V1584" s="193"/>
      <c r="AO1584" s="193"/>
      <c r="AP1584" s="194"/>
      <c r="AQ1584" s="188"/>
      <c r="AR1584" s="188"/>
      <c r="AS1584" s="143"/>
      <c r="AT1584" s="143"/>
      <c r="AU1584" s="143"/>
      <c r="AV1584" s="143"/>
      <c r="AW1584" s="188"/>
      <c r="AX1584" s="278"/>
      <c r="AY1584" s="194"/>
      <c r="AZ1584" s="143"/>
      <c r="BA1584" s="143"/>
      <c r="BB1584" s="143"/>
      <c r="BC1584" s="143"/>
      <c r="BD1584" s="143"/>
      <c r="BE1584" s="194"/>
      <c r="BF1584" s="143"/>
      <c r="BG1584" s="143"/>
      <c r="BH1584" s="143"/>
      <c r="BI1584" s="111"/>
      <c r="BJ1584" s="143"/>
      <c r="BK1584" s="143"/>
      <c r="BL1584" s="143"/>
      <c r="BM1584" s="143"/>
      <c r="BN1584" s="143"/>
      <c r="BO1584" s="143"/>
      <c r="BP1584" s="143"/>
      <c r="BQ1584" s="143"/>
      <c r="BR1584" s="143"/>
      <c r="BS1584" s="143"/>
      <c r="BT1584" s="143"/>
      <c r="BU1584" s="135">
        <f>VLOOKUP(D1584,EXPLORACION!$A$2:$P$529,15,FALSE)</f>
        <v>4962974.1977000004</v>
      </c>
      <c r="BV1584" s="135">
        <f>VLOOKUP(D1584,EXPLORACION!$A$2:$P$529,16,FALSE)</f>
        <v>2173533.8878000001</v>
      </c>
    </row>
    <row r="1585" spans="1:74" ht="12.95" hidden="1" customHeight="1">
      <c r="A1585" s="130" t="str">
        <f t="shared" si="394"/>
        <v>LHL39P2E24M12.85</v>
      </c>
      <c r="B1585" s="130" t="str">
        <f t="shared" si="395"/>
        <v>LHL39P2E10.5</v>
      </c>
      <c r="C1585" s="130" t="str">
        <f t="shared" si="396"/>
        <v>LHL39P2M12.85</v>
      </c>
      <c r="D1585" s="130" t="str">
        <f t="shared" si="397"/>
        <v>LHL39P2</v>
      </c>
      <c r="E1585" s="130" t="str">
        <f t="shared" si="398"/>
        <v>LHL39</v>
      </c>
      <c r="F1585" s="111" t="s">
        <v>844</v>
      </c>
      <c r="G1585" s="111">
        <v>39</v>
      </c>
      <c r="H1585" s="111">
        <v>2</v>
      </c>
      <c r="I1585" s="111" t="s">
        <v>8</v>
      </c>
      <c r="J1585" s="111">
        <v>24</v>
      </c>
      <c r="K1585" s="111">
        <f t="shared" si="388"/>
        <v>24</v>
      </c>
      <c r="M1585" s="137">
        <v>12.5</v>
      </c>
      <c r="N1585" s="133">
        <v>13.2</v>
      </c>
      <c r="O1585" s="137">
        <f t="shared" si="399"/>
        <v>12.85</v>
      </c>
      <c r="P1585" s="188" t="s">
        <v>1533</v>
      </c>
      <c r="R1585" s="111"/>
      <c r="S1585" s="111"/>
      <c r="T1585" s="111"/>
      <c r="U1585" s="237">
        <v>2.1800000000000002</v>
      </c>
      <c r="V1585" s="193"/>
      <c r="AO1585" s="193"/>
      <c r="AP1585" s="194"/>
      <c r="AQ1585" s="188"/>
      <c r="AR1585" s="188"/>
      <c r="AS1585" s="143"/>
      <c r="AT1585" s="143"/>
      <c r="AU1585" s="143"/>
      <c r="AV1585" s="143"/>
      <c r="AW1585" s="188"/>
      <c r="AX1585" s="278"/>
      <c r="AY1585" s="194"/>
      <c r="AZ1585" s="143"/>
      <c r="BA1585" s="143"/>
      <c r="BB1585" s="143"/>
      <c r="BC1585" s="143"/>
      <c r="BD1585" s="143"/>
      <c r="BE1585" s="194"/>
      <c r="BF1585" s="143"/>
      <c r="BG1585" s="143"/>
      <c r="BH1585" s="143"/>
      <c r="BI1585" s="111"/>
      <c r="BJ1585" s="143"/>
      <c r="BK1585" s="143"/>
      <c r="BL1585" s="143"/>
      <c r="BM1585" s="143"/>
      <c r="BN1585" s="143"/>
      <c r="BO1585" s="143"/>
      <c r="BP1585" s="143"/>
      <c r="BQ1585" s="143"/>
      <c r="BR1585" s="143"/>
      <c r="BS1585" s="143"/>
      <c r="BT1585" s="143"/>
      <c r="BU1585" s="135">
        <f>VLOOKUP(D1585,EXPLORACION!$A$2:$P$529,15,FALSE)</f>
        <v>4962974.1977000004</v>
      </c>
      <c r="BV1585" s="135">
        <f>VLOOKUP(D1585,EXPLORACION!$A$2:$P$529,16,FALSE)</f>
        <v>2173533.8878000001</v>
      </c>
    </row>
    <row r="1586" spans="1:74" ht="12.95" hidden="1" customHeight="1">
      <c r="A1586" s="130" t="str">
        <f t="shared" si="394"/>
        <v>LHL39P2E25M14.85</v>
      </c>
      <c r="B1586" s="130" t="str">
        <f t="shared" si="395"/>
        <v>LHL39P2E12.5</v>
      </c>
      <c r="C1586" s="130" t="str">
        <f t="shared" si="396"/>
        <v>LHL39P2M14.85</v>
      </c>
      <c r="D1586" s="130" t="str">
        <f t="shared" si="397"/>
        <v>LHL39P2</v>
      </c>
      <c r="E1586" s="130" t="str">
        <f t="shared" si="398"/>
        <v>LHL39</v>
      </c>
      <c r="F1586" s="111" t="s">
        <v>844</v>
      </c>
      <c r="G1586" s="111">
        <v>39</v>
      </c>
      <c r="H1586" s="111">
        <v>2</v>
      </c>
      <c r="I1586" s="111" t="s">
        <v>8</v>
      </c>
      <c r="J1586" s="111">
        <v>25</v>
      </c>
      <c r="K1586" s="111">
        <f t="shared" si="388"/>
        <v>25</v>
      </c>
      <c r="M1586" s="137">
        <v>14.5</v>
      </c>
      <c r="N1586" s="133">
        <v>15.2</v>
      </c>
      <c r="O1586" s="137">
        <f t="shared" si="399"/>
        <v>14.85</v>
      </c>
      <c r="P1586" s="188" t="s">
        <v>1533</v>
      </c>
      <c r="R1586" s="111"/>
      <c r="S1586" s="111"/>
      <c r="T1586" s="111"/>
      <c r="U1586" s="237">
        <v>2.1800000000000002</v>
      </c>
      <c r="V1586" s="193"/>
      <c r="AO1586" s="193"/>
      <c r="AP1586" s="194"/>
      <c r="AQ1586" s="188"/>
      <c r="AR1586" s="188"/>
      <c r="AS1586" s="143"/>
      <c r="AT1586" s="143"/>
      <c r="AU1586" s="143"/>
      <c r="AV1586" s="143"/>
      <c r="AW1586" s="188"/>
      <c r="AX1586" s="278"/>
      <c r="AY1586" s="194"/>
      <c r="AZ1586" s="143"/>
      <c r="BA1586" s="143"/>
      <c r="BB1586" s="143"/>
      <c r="BC1586" s="143"/>
      <c r="BD1586" s="143"/>
      <c r="BE1586" s="194"/>
      <c r="BF1586" s="143"/>
      <c r="BG1586" s="143"/>
      <c r="BH1586" s="143"/>
      <c r="BI1586" s="111"/>
      <c r="BJ1586" s="143"/>
      <c r="BK1586" s="143"/>
      <c r="BL1586" s="143"/>
      <c r="BM1586" s="143"/>
      <c r="BN1586" s="143"/>
      <c r="BO1586" s="143"/>
      <c r="BP1586" s="143"/>
      <c r="BQ1586" s="143"/>
      <c r="BR1586" s="143"/>
      <c r="BS1586" s="143"/>
      <c r="BT1586" s="143"/>
      <c r="BU1586" s="135">
        <f>VLOOKUP(D1586,EXPLORACION!$A$2:$P$529,15,FALSE)</f>
        <v>4962974.1977000004</v>
      </c>
      <c r="BV1586" s="135">
        <f>VLOOKUP(D1586,EXPLORACION!$A$2:$P$529,16,FALSE)</f>
        <v>2173533.8878000001</v>
      </c>
    </row>
    <row r="1587" spans="1:74" hidden="1">
      <c r="A1587" s="130" t="str">
        <f t="shared" ref="A1587:A1604" si="400">CONCATENATE(F1587,G1587,I1587,H1587,"E",J1587,"M",O1587)</f>
        <v>JIS40P1E1M2</v>
      </c>
      <c r="B1587" s="130" t="str">
        <f t="shared" ref="B1587:B1604" si="401">CONCATENATE(F1587,G1587,I1587,H1587,"E",M1586)</f>
        <v>JIS40P1E14.5</v>
      </c>
      <c r="C1587" s="130" t="str">
        <f t="shared" ref="C1587:C1604" si="402">CONCATENATE(F1587,G1587,I1587,H1587,"M",O1587)</f>
        <v>JIS40P1M2</v>
      </c>
      <c r="D1587" s="130" t="str">
        <f t="shared" ref="D1587:D1604" si="403">CONCATENATE(F1587,G1587,I1587,H1587)</f>
        <v>JIS40P1</v>
      </c>
      <c r="E1587" s="130" t="str">
        <f t="shared" ref="E1587:E1604" si="404">CONCATENATE(F1587,G1587)</f>
        <v>JIS40</v>
      </c>
      <c r="F1587" s="109" t="s">
        <v>1005</v>
      </c>
      <c r="G1587" s="171">
        <v>40</v>
      </c>
      <c r="H1587" s="109">
        <v>1</v>
      </c>
      <c r="I1587" s="171" t="s">
        <v>8</v>
      </c>
      <c r="J1587" s="109">
        <v>1</v>
      </c>
      <c r="K1587" s="109">
        <v>1</v>
      </c>
      <c r="L1587" s="111" t="s">
        <v>221</v>
      </c>
      <c r="M1587" s="137">
        <v>1.6</v>
      </c>
      <c r="N1587" s="133">
        <v>2.4</v>
      </c>
      <c r="O1587" s="137">
        <f t="shared" si="399"/>
        <v>2</v>
      </c>
      <c r="P1587" s="141" t="s">
        <v>285</v>
      </c>
      <c r="Q1587" s="237">
        <v>23</v>
      </c>
      <c r="R1587" s="111">
        <v>44</v>
      </c>
      <c r="S1587" s="111">
        <v>30</v>
      </c>
      <c r="T1587" s="111">
        <v>14</v>
      </c>
      <c r="U1587" s="188"/>
      <c r="V1587" s="143">
        <v>1.75</v>
      </c>
      <c r="W1587" s="188"/>
      <c r="AP1587" s="194"/>
      <c r="AQ1587" s="188"/>
      <c r="AR1587" s="188"/>
      <c r="AS1587" s="143"/>
      <c r="AT1587" s="143"/>
      <c r="AU1587" s="143"/>
      <c r="AV1587" s="143"/>
      <c r="AW1587" s="188"/>
      <c r="AX1587" s="278"/>
      <c r="AY1587" s="194"/>
      <c r="AZ1587" s="143"/>
      <c r="BA1587" s="143"/>
      <c r="BB1587" s="143"/>
      <c r="BC1587" s="143"/>
      <c r="BD1587" s="143"/>
      <c r="BE1587" s="194"/>
      <c r="BF1587" s="143"/>
      <c r="BG1587" s="143"/>
      <c r="BH1587" s="143"/>
      <c r="BI1587" s="111"/>
      <c r="BJ1587" s="143"/>
      <c r="BK1587" s="143"/>
      <c r="BL1587" s="143"/>
      <c r="BM1587" s="143"/>
      <c r="BN1587" s="143"/>
      <c r="BO1587" s="143"/>
      <c r="BP1587" s="143"/>
      <c r="BQ1587" s="143"/>
      <c r="BR1587" s="143"/>
      <c r="BS1587" s="143"/>
      <c r="BT1587" s="143"/>
      <c r="BU1587" s="135">
        <f>VLOOKUP(D1587,EXPLORACION!$A$2:$P$529,15,FALSE)</f>
        <v>4961896.3128000004</v>
      </c>
      <c r="BV1587" s="135">
        <f>VLOOKUP(D1587,EXPLORACION!$A$2:$P$529,16,FALSE)</f>
        <v>2171417.2960999999</v>
      </c>
    </row>
    <row r="1588" spans="1:74" hidden="1">
      <c r="A1588" s="130" t="str">
        <f t="shared" si="400"/>
        <v>JIS40P1E2M6.4</v>
      </c>
      <c r="B1588" s="130" t="str">
        <f t="shared" si="401"/>
        <v>JIS40P1E1.6</v>
      </c>
      <c r="C1588" s="130" t="str">
        <f t="shared" si="402"/>
        <v>JIS40P1M6.4</v>
      </c>
      <c r="D1588" s="130" t="str">
        <f t="shared" si="403"/>
        <v>JIS40P1</v>
      </c>
      <c r="E1588" s="130" t="str">
        <f t="shared" si="404"/>
        <v>JIS40</v>
      </c>
      <c r="F1588" s="109" t="s">
        <v>1005</v>
      </c>
      <c r="G1588" s="171">
        <v>40</v>
      </c>
      <c r="H1588" s="109">
        <v>1</v>
      </c>
      <c r="I1588" s="171" t="s">
        <v>8</v>
      </c>
      <c r="J1588" s="109">
        <f>J1587+1</f>
        <v>2</v>
      </c>
      <c r="K1588" s="109">
        <f>K1587+1</f>
        <v>2</v>
      </c>
      <c r="L1588" s="111" t="s">
        <v>221</v>
      </c>
      <c r="M1588" s="137">
        <v>6</v>
      </c>
      <c r="N1588" s="133">
        <v>6.8</v>
      </c>
      <c r="O1588" s="137">
        <f t="shared" si="399"/>
        <v>6.4</v>
      </c>
      <c r="P1588" s="141" t="s">
        <v>285</v>
      </c>
      <c r="Q1588" s="237">
        <v>33</v>
      </c>
      <c r="R1588" s="111">
        <v>48</v>
      </c>
      <c r="S1588" s="111">
        <v>28</v>
      </c>
      <c r="T1588" s="111">
        <v>20</v>
      </c>
      <c r="U1588" s="188"/>
      <c r="V1588" s="143">
        <v>1.72</v>
      </c>
      <c r="AP1588" s="194"/>
      <c r="AQ1588" s="188"/>
      <c r="AR1588" s="188"/>
      <c r="AS1588" s="143"/>
      <c r="AT1588" s="143"/>
      <c r="AU1588" s="143"/>
      <c r="AV1588" s="143"/>
      <c r="AW1588" s="188"/>
      <c r="AX1588" s="278"/>
      <c r="AY1588" s="194"/>
      <c r="AZ1588" s="143"/>
      <c r="BA1588" s="143"/>
      <c r="BB1588" s="143"/>
      <c r="BC1588" s="143"/>
      <c r="BD1588" s="143"/>
      <c r="BE1588" s="194"/>
      <c r="BF1588" s="143"/>
      <c r="BG1588" s="143"/>
      <c r="BH1588" s="143"/>
      <c r="BI1588" s="111"/>
      <c r="BJ1588" s="143"/>
      <c r="BK1588" s="143"/>
      <c r="BL1588" s="143"/>
      <c r="BM1588" s="143"/>
      <c r="BN1588" s="143"/>
      <c r="BO1588" s="143"/>
      <c r="BP1588" s="143"/>
      <c r="BQ1588" s="143"/>
      <c r="BR1588" s="143"/>
      <c r="BS1588" s="143"/>
      <c r="BT1588" s="143"/>
      <c r="BU1588" s="135">
        <f>VLOOKUP(D1588,EXPLORACION!$A$2:$P$529,15,FALSE)</f>
        <v>4961896.3128000004</v>
      </c>
      <c r="BV1588" s="135">
        <f>VLOOKUP(D1588,EXPLORACION!$A$2:$P$529,16,FALSE)</f>
        <v>2171417.2960999999</v>
      </c>
    </row>
    <row r="1589" spans="1:74" hidden="1">
      <c r="A1589" s="130" t="str">
        <f t="shared" si="400"/>
        <v>JIS40P1E3M8.4</v>
      </c>
      <c r="B1589" s="130" t="str">
        <f t="shared" si="401"/>
        <v>JIS40P1E6</v>
      </c>
      <c r="C1589" s="130" t="str">
        <f t="shared" si="402"/>
        <v>JIS40P1M8.4</v>
      </c>
      <c r="D1589" s="130" t="str">
        <f t="shared" si="403"/>
        <v>JIS40P1</v>
      </c>
      <c r="E1589" s="130" t="str">
        <f t="shared" si="404"/>
        <v>JIS40</v>
      </c>
      <c r="F1589" s="109" t="s">
        <v>1005</v>
      </c>
      <c r="G1589" s="171">
        <v>40</v>
      </c>
      <c r="H1589" s="109">
        <v>1</v>
      </c>
      <c r="I1589" s="171" t="s">
        <v>8</v>
      </c>
      <c r="J1589" s="109">
        <f t="shared" ref="J1589:K1591" si="405">J1588+1</f>
        <v>3</v>
      </c>
      <c r="K1589" s="109">
        <f t="shared" si="405"/>
        <v>3</v>
      </c>
      <c r="L1589" s="111" t="s">
        <v>221</v>
      </c>
      <c r="M1589" s="137">
        <v>8.1999999999999993</v>
      </c>
      <c r="N1589" s="133">
        <v>8.6</v>
      </c>
      <c r="O1589" s="137">
        <f t="shared" si="399"/>
        <v>8.3999999999999986</v>
      </c>
      <c r="P1589" s="141" t="s">
        <v>285</v>
      </c>
      <c r="Q1589" s="237">
        <v>33</v>
      </c>
      <c r="R1589" s="111">
        <v>40</v>
      </c>
      <c r="S1589" s="111">
        <v>28</v>
      </c>
      <c r="T1589" s="111">
        <v>12</v>
      </c>
      <c r="U1589" s="188"/>
      <c r="V1589" s="143">
        <v>1.72</v>
      </c>
      <c r="AP1589" s="194"/>
      <c r="AQ1589" s="188"/>
      <c r="AR1589" s="188"/>
      <c r="AS1589" s="143"/>
      <c r="AT1589" s="143"/>
      <c r="AU1589" s="143"/>
      <c r="AV1589" s="143"/>
      <c r="AW1589" s="188"/>
      <c r="AX1589" s="278"/>
      <c r="AY1589" s="194"/>
      <c r="AZ1589" s="143"/>
      <c r="BA1589" s="143"/>
      <c r="BB1589" s="143"/>
      <c r="BC1589" s="143"/>
      <c r="BD1589" s="143"/>
      <c r="BE1589" s="194"/>
      <c r="BF1589" s="143"/>
      <c r="BG1589" s="143"/>
      <c r="BH1589" s="143"/>
      <c r="BI1589" s="111"/>
      <c r="BJ1589" s="143"/>
      <c r="BK1589" s="143"/>
      <c r="BL1589" s="143"/>
      <c r="BM1589" s="143"/>
      <c r="BN1589" s="143"/>
      <c r="BO1589" s="143"/>
      <c r="BP1589" s="143"/>
      <c r="BQ1589" s="143"/>
      <c r="BR1589" s="143"/>
      <c r="BS1589" s="143"/>
      <c r="BT1589" s="143"/>
      <c r="BU1589" s="135">
        <f>VLOOKUP(D1589,EXPLORACION!$A$2:$P$529,15,FALSE)</f>
        <v>4961896.3128000004</v>
      </c>
      <c r="BV1589" s="135">
        <f>VLOOKUP(D1589,EXPLORACION!$A$2:$P$529,16,FALSE)</f>
        <v>2171417.2960999999</v>
      </c>
    </row>
    <row r="1590" spans="1:74" hidden="1">
      <c r="A1590" s="130" t="str">
        <f t="shared" si="400"/>
        <v>JIS40P1E4M10.6</v>
      </c>
      <c r="B1590" s="130" t="str">
        <f t="shared" si="401"/>
        <v>JIS40P1E8.2</v>
      </c>
      <c r="C1590" s="130" t="str">
        <f t="shared" si="402"/>
        <v>JIS40P1M10.6</v>
      </c>
      <c r="D1590" s="130" t="str">
        <f t="shared" si="403"/>
        <v>JIS40P1</v>
      </c>
      <c r="E1590" s="130" t="str">
        <f t="shared" si="404"/>
        <v>JIS40</v>
      </c>
      <c r="F1590" s="109" t="s">
        <v>1005</v>
      </c>
      <c r="G1590" s="171">
        <v>40</v>
      </c>
      <c r="H1590" s="109">
        <v>1</v>
      </c>
      <c r="I1590" s="171" t="s">
        <v>8</v>
      </c>
      <c r="J1590" s="109">
        <f t="shared" si="405"/>
        <v>4</v>
      </c>
      <c r="K1590" s="109">
        <f t="shared" si="405"/>
        <v>4</v>
      </c>
      <c r="L1590" s="111" t="s">
        <v>512</v>
      </c>
      <c r="M1590" s="137">
        <v>10.3</v>
      </c>
      <c r="N1590" s="133">
        <v>10.9</v>
      </c>
      <c r="O1590" s="137">
        <f t="shared" si="399"/>
        <v>10.600000000000001</v>
      </c>
      <c r="P1590" s="141" t="s">
        <v>1730</v>
      </c>
      <c r="R1590" s="111"/>
      <c r="S1590" s="111"/>
      <c r="T1590" s="111"/>
      <c r="U1590" s="188"/>
      <c r="V1590" s="143">
        <v>1.79</v>
      </c>
      <c r="AP1590" s="194"/>
      <c r="AQ1590" s="188"/>
      <c r="AR1590" s="188"/>
      <c r="AS1590" s="143"/>
      <c r="AT1590" s="143"/>
      <c r="AU1590" s="143"/>
      <c r="AV1590" s="143"/>
      <c r="AW1590" s="188"/>
      <c r="AX1590" s="278"/>
      <c r="AY1590" s="194"/>
      <c r="AZ1590" s="143"/>
      <c r="BA1590" s="143"/>
      <c r="BB1590" s="143"/>
      <c r="BC1590" s="143"/>
      <c r="BD1590" s="143"/>
      <c r="BE1590" s="194"/>
      <c r="BF1590" s="143"/>
      <c r="BG1590" s="143"/>
      <c r="BH1590" s="143"/>
      <c r="BI1590" s="111"/>
      <c r="BJ1590" s="143"/>
      <c r="BK1590" s="143"/>
      <c r="BL1590" s="143"/>
      <c r="BM1590" s="143"/>
      <c r="BN1590" s="143"/>
      <c r="BO1590" s="143"/>
      <c r="BP1590" s="143"/>
      <c r="BQ1590" s="143"/>
      <c r="BR1590" s="143"/>
      <c r="BS1590" s="143"/>
      <c r="BT1590" s="143"/>
      <c r="BU1590" s="135">
        <f>VLOOKUP(D1590,EXPLORACION!$A$2:$P$529,15,FALSE)</f>
        <v>4961896.3128000004</v>
      </c>
      <c r="BV1590" s="135">
        <f>VLOOKUP(D1590,EXPLORACION!$A$2:$P$529,16,FALSE)</f>
        <v>2171417.2960999999</v>
      </c>
    </row>
    <row r="1591" spans="1:74" hidden="1">
      <c r="A1591" s="130" t="str">
        <f t="shared" si="400"/>
        <v>JIS40P1E5M13.6</v>
      </c>
      <c r="B1591" s="130" t="str">
        <f t="shared" si="401"/>
        <v>JIS40P1E10.3</v>
      </c>
      <c r="C1591" s="130" t="str">
        <f t="shared" si="402"/>
        <v>JIS40P1M13.6</v>
      </c>
      <c r="D1591" s="130" t="str">
        <f t="shared" si="403"/>
        <v>JIS40P1</v>
      </c>
      <c r="E1591" s="130" t="str">
        <f t="shared" si="404"/>
        <v>JIS40</v>
      </c>
      <c r="F1591" s="109" t="s">
        <v>1005</v>
      </c>
      <c r="G1591" s="171">
        <v>40</v>
      </c>
      <c r="H1591" s="109">
        <v>1</v>
      </c>
      <c r="I1591" s="171" t="s">
        <v>8</v>
      </c>
      <c r="J1591" s="109">
        <f t="shared" si="405"/>
        <v>5</v>
      </c>
      <c r="K1591" s="109">
        <f t="shared" si="405"/>
        <v>5</v>
      </c>
      <c r="L1591" s="111" t="s">
        <v>512</v>
      </c>
      <c r="M1591" s="137">
        <v>13.3</v>
      </c>
      <c r="N1591" s="133">
        <v>13.9</v>
      </c>
      <c r="O1591" s="137">
        <f t="shared" si="399"/>
        <v>13.600000000000001</v>
      </c>
      <c r="P1591" s="141" t="s">
        <v>1730</v>
      </c>
      <c r="Q1591" s="237">
        <v>35</v>
      </c>
      <c r="R1591" s="111">
        <v>41</v>
      </c>
      <c r="S1591" s="111">
        <v>30</v>
      </c>
      <c r="T1591" s="111">
        <v>11</v>
      </c>
      <c r="U1591" s="188"/>
      <c r="V1591" s="143">
        <v>1.78</v>
      </c>
      <c r="AP1591" s="194"/>
      <c r="AQ1591" s="188"/>
      <c r="AR1591" s="188"/>
      <c r="AS1591" s="143"/>
      <c r="AT1591" s="143"/>
      <c r="AU1591" s="143"/>
      <c r="AV1591" s="143"/>
      <c r="AW1591" s="188"/>
      <c r="AX1591" s="278"/>
      <c r="AY1591" s="194"/>
      <c r="AZ1591" s="143"/>
      <c r="BA1591" s="143"/>
      <c r="BB1591" s="143"/>
      <c r="BC1591" s="143"/>
      <c r="BD1591" s="143"/>
      <c r="BE1591" s="194"/>
      <c r="BF1591" s="143"/>
      <c r="BG1591" s="143"/>
      <c r="BH1591" s="143"/>
      <c r="BI1591" s="111"/>
      <c r="BJ1591" s="143"/>
      <c r="BK1591" s="143"/>
      <c r="BL1591" s="143"/>
      <c r="BM1591" s="143"/>
      <c r="BN1591" s="143"/>
      <c r="BO1591" s="143"/>
      <c r="BP1591" s="143"/>
      <c r="BQ1591" s="143"/>
      <c r="BR1591" s="143"/>
      <c r="BS1591" s="143"/>
      <c r="BT1591" s="143"/>
      <c r="BU1591" s="135">
        <f>VLOOKUP(D1591,EXPLORACION!$A$2:$P$529,15,FALSE)</f>
        <v>4961896.3128000004</v>
      </c>
      <c r="BV1591" s="135">
        <f>VLOOKUP(D1591,EXPLORACION!$A$2:$P$529,16,FALSE)</f>
        <v>2171417.2960999999</v>
      </c>
    </row>
    <row r="1592" spans="1:74" hidden="1">
      <c r="A1592" s="130" t="str">
        <f t="shared" si="400"/>
        <v>JIS40P2E1M1.8</v>
      </c>
      <c r="B1592" s="130" t="str">
        <f t="shared" si="401"/>
        <v>JIS40P2E13.3</v>
      </c>
      <c r="C1592" s="130" t="str">
        <f t="shared" si="402"/>
        <v>JIS40P2M1.8</v>
      </c>
      <c r="D1592" s="130" t="str">
        <f t="shared" si="403"/>
        <v>JIS40P2</v>
      </c>
      <c r="E1592" s="130" t="str">
        <f t="shared" si="404"/>
        <v>JIS40</v>
      </c>
      <c r="F1592" s="109" t="s">
        <v>1005</v>
      </c>
      <c r="G1592" s="171">
        <v>40</v>
      </c>
      <c r="H1592" s="109">
        <v>2</v>
      </c>
      <c r="I1592" s="171" t="s">
        <v>8</v>
      </c>
      <c r="J1592" s="109">
        <v>1</v>
      </c>
      <c r="K1592" s="109">
        <v>1</v>
      </c>
      <c r="L1592" s="111" t="s">
        <v>221</v>
      </c>
      <c r="M1592" s="137">
        <v>1.4</v>
      </c>
      <c r="N1592" s="133">
        <v>2.2000000000000002</v>
      </c>
      <c r="O1592" s="137">
        <f t="shared" ref="O1592:O1600" si="406">+AVERAGE(M1592:N1592)</f>
        <v>1.8</v>
      </c>
      <c r="P1592" s="141" t="s">
        <v>285</v>
      </c>
      <c r="Q1592" s="237">
        <v>25</v>
      </c>
      <c r="R1592" s="111">
        <v>45</v>
      </c>
      <c r="S1592" s="111">
        <v>31</v>
      </c>
      <c r="T1592" s="111">
        <v>14</v>
      </c>
      <c r="U1592" s="188"/>
      <c r="V1592" s="143">
        <v>1.72</v>
      </c>
      <c r="AP1592" s="194"/>
      <c r="AQ1592" s="188"/>
      <c r="AR1592" s="188"/>
      <c r="AS1592" s="143"/>
      <c r="AT1592" s="143"/>
      <c r="AU1592" s="143"/>
      <c r="AV1592" s="143"/>
      <c r="AW1592" s="188"/>
      <c r="AX1592" s="278"/>
      <c r="AY1592" s="194"/>
      <c r="AZ1592" s="143"/>
      <c r="BA1592" s="143"/>
      <c r="BB1592" s="143"/>
      <c r="BC1592" s="143"/>
      <c r="BD1592" s="143"/>
      <c r="BE1592" s="194"/>
      <c r="BF1592" s="143"/>
      <c r="BG1592" s="143"/>
      <c r="BH1592" s="143"/>
      <c r="BI1592" s="111"/>
      <c r="BJ1592" s="143"/>
      <c r="BK1592" s="143"/>
      <c r="BL1592" s="143"/>
      <c r="BM1592" s="143"/>
      <c r="BN1592" s="143"/>
      <c r="BO1592" s="143"/>
      <c r="BP1592" s="143"/>
      <c r="BQ1592" s="143"/>
      <c r="BR1592" s="143"/>
      <c r="BS1592" s="143"/>
      <c r="BT1592" s="143"/>
      <c r="BU1592" s="135">
        <f>VLOOKUP(D1592,EXPLORACION!$A$2:$P$529,15,FALSE)</f>
        <v>4961896.3128000004</v>
      </c>
      <c r="BV1592" s="135">
        <f>VLOOKUP(D1592,EXPLORACION!$A$2:$P$529,16,FALSE)</f>
        <v>2171417.2960999999</v>
      </c>
    </row>
    <row r="1593" spans="1:74" hidden="1">
      <c r="A1593" s="130" t="str">
        <f t="shared" si="400"/>
        <v>JIS40P2E2M4.2</v>
      </c>
      <c r="B1593" s="130" t="str">
        <f t="shared" si="401"/>
        <v>JIS40P2E1.4</v>
      </c>
      <c r="C1593" s="130" t="str">
        <f t="shared" si="402"/>
        <v>JIS40P2M4.2</v>
      </c>
      <c r="D1593" s="130" t="str">
        <f t="shared" si="403"/>
        <v>JIS40P2</v>
      </c>
      <c r="E1593" s="130" t="str">
        <f t="shared" si="404"/>
        <v>JIS40</v>
      </c>
      <c r="F1593" s="109" t="s">
        <v>1005</v>
      </c>
      <c r="G1593" s="171">
        <v>40</v>
      </c>
      <c r="H1593" s="109">
        <v>2</v>
      </c>
      <c r="I1593" s="171" t="s">
        <v>8</v>
      </c>
      <c r="J1593" s="109">
        <f t="shared" ref="J1593:K1595" si="407">J1592+1</f>
        <v>2</v>
      </c>
      <c r="K1593" s="109">
        <f t="shared" si="407"/>
        <v>2</v>
      </c>
      <c r="L1593" s="111" t="s">
        <v>221</v>
      </c>
      <c r="M1593" s="137">
        <v>4</v>
      </c>
      <c r="N1593" s="133">
        <v>4.4000000000000004</v>
      </c>
      <c r="O1593" s="137">
        <f t="shared" si="406"/>
        <v>4.2</v>
      </c>
      <c r="P1593" s="141" t="s">
        <v>1730</v>
      </c>
      <c r="Q1593" s="237">
        <v>8</v>
      </c>
      <c r="R1593" s="111"/>
      <c r="S1593" s="111"/>
      <c r="T1593" s="111"/>
      <c r="U1593" s="188"/>
      <c r="V1593" s="143">
        <v>1.78</v>
      </c>
      <c r="W1593" s="194">
        <v>2.61</v>
      </c>
      <c r="AP1593" s="194"/>
      <c r="AQ1593" s="188"/>
      <c r="AR1593" s="188"/>
      <c r="AS1593" s="143"/>
      <c r="AT1593" s="143"/>
      <c r="AU1593" s="143"/>
      <c r="AV1593" s="143"/>
      <c r="AW1593" s="188"/>
      <c r="AX1593" s="278"/>
      <c r="AY1593" s="194"/>
      <c r="AZ1593" s="143"/>
      <c r="BA1593" s="143"/>
      <c r="BB1593" s="143"/>
      <c r="BC1593" s="143"/>
      <c r="BD1593" s="143"/>
      <c r="BE1593" s="194"/>
      <c r="BF1593" s="143"/>
      <c r="BG1593" s="143"/>
      <c r="BH1593" s="143"/>
      <c r="BI1593" s="111"/>
      <c r="BJ1593" s="143"/>
      <c r="BK1593" s="143"/>
      <c r="BL1593" s="143"/>
      <c r="BM1593" s="143"/>
      <c r="BN1593" s="143"/>
      <c r="BO1593" s="143"/>
      <c r="BP1593" s="143"/>
      <c r="BQ1593" s="143"/>
      <c r="BR1593" s="143"/>
      <c r="BS1593" s="143"/>
      <c r="BT1593" s="143"/>
      <c r="BU1593" s="135">
        <f>VLOOKUP(D1593,EXPLORACION!$A$2:$P$529,15,FALSE)</f>
        <v>4961896.3128000004</v>
      </c>
      <c r="BV1593" s="135">
        <f>VLOOKUP(D1593,EXPLORACION!$A$2:$P$529,16,FALSE)</f>
        <v>2171417.2960999999</v>
      </c>
    </row>
    <row r="1594" spans="1:74" hidden="1">
      <c r="A1594" s="130" t="str">
        <f t="shared" si="400"/>
        <v>JIS40P2E3M6.6</v>
      </c>
      <c r="B1594" s="130" t="str">
        <f t="shared" si="401"/>
        <v>JIS40P2E4</v>
      </c>
      <c r="C1594" s="130" t="str">
        <f t="shared" si="402"/>
        <v>JIS40P2M6.6</v>
      </c>
      <c r="D1594" s="130" t="str">
        <f t="shared" si="403"/>
        <v>JIS40P2</v>
      </c>
      <c r="E1594" s="130" t="str">
        <f t="shared" si="404"/>
        <v>JIS40</v>
      </c>
      <c r="F1594" s="109" t="s">
        <v>1005</v>
      </c>
      <c r="G1594" s="171">
        <v>40</v>
      </c>
      <c r="H1594" s="109">
        <v>2</v>
      </c>
      <c r="I1594" s="171" t="s">
        <v>8</v>
      </c>
      <c r="J1594" s="109">
        <f t="shared" si="407"/>
        <v>3</v>
      </c>
      <c r="K1594" s="109">
        <f t="shared" si="407"/>
        <v>3</v>
      </c>
      <c r="L1594" s="111" t="s">
        <v>221</v>
      </c>
      <c r="M1594" s="137">
        <v>6.4</v>
      </c>
      <c r="N1594" s="133">
        <v>6.8</v>
      </c>
      <c r="O1594" s="137">
        <f t="shared" si="406"/>
        <v>6.6</v>
      </c>
      <c r="P1594" s="141" t="s">
        <v>1730</v>
      </c>
      <c r="Q1594" s="237">
        <v>8</v>
      </c>
      <c r="R1594" s="111"/>
      <c r="S1594" s="111"/>
      <c r="T1594" s="111"/>
      <c r="U1594" s="188"/>
      <c r="V1594" s="143">
        <v>1.78</v>
      </c>
      <c r="W1594" s="194">
        <v>2.61</v>
      </c>
      <c r="AP1594" s="194"/>
      <c r="AQ1594" s="188"/>
      <c r="AR1594" s="188"/>
      <c r="AS1594" s="143"/>
      <c r="AT1594" s="143"/>
      <c r="AU1594" s="143"/>
      <c r="AV1594" s="143"/>
      <c r="AW1594" s="188"/>
      <c r="AX1594" s="278"/>
      <c r="AY1594" s="194"/>
      <c r="AZ1594" s="143"/>
      <c r="BA1594" s="143"/>
      <c r="BB1594" s="143"/>
      <c r="BC1594" s="143"/>
      <c r="BD1594" s="143"/>
      <c r="BE1594" s="194"/>
      <c r="BF1594" s="143"/>
      <c r="BG1594" s="143"/>
      <c r="BH1594" s="143"/>
      <c r="BI1594" s="111"/>
      <c r="BJ1594" s="143"/>
      <c r="BK1594" s="143"/>
      <c r="BL1594" s="143"/>
      <c r="BM1594" s="143"/>
      <c r="BN1594" s="143"/>
      <c r="BO1594" s="143"/>
      <c r="BP1594" s="143"/>
      <c r="BQ1594" s="143"/>
      <c r="BR1594" s="143"/>
      <c r="BS1594" s="143"/>
      <c r="BT1594" s="143"/>
      <c r="BU1594" s="135">
        <f>VLOOKUP(D1594,EXPLORACION!$A$2:$P$529,15,FALSE)</f>
        <v>4961896.3128000004</v>
      </c>
      <c r="BV1594" s="135">
        <f>VLOOKUP(D1594,EXPLORACION!$A$2:$P$529,16,FALSE)</f>
        <v>2171417.2960999999</v>
      </c>
    </row>
    <row r="1595" spans="1:74" hidden="1">
      <c r="A1595" s="130" t="str">
        <f t="shared" si="400"/>
        <v>JIS40P2E4M10.6</v>
      </c>
      <c r="B1595" s="130" t="str">
        <f t="shared" si="401"/>
        <v>JIS40P2E6.4</v>
      </c>
      <c r="C1595" s="130" t="str">
        <f t="shared" si="402"/>
        <v>JIS40P2M10.6</v>
      </c>
      <c r="D1595" s="130" t="str">
        <f t="shared" si="403"/>
        <v>JIS40P2</v>
      </c>
      <c r="E1595" s="130" t="str">
        <f t="shared" si="404"/>
        <v>JIS40</v>
      </c>
      <c r="F1595" s="109" t="s">
        <v>1005</v>
      </c>
      <c r="G1595" s="171">
        <v>40</v>
      </c>
      <c r="H1595" s="109">
        <v>2</v>
      </c>
      <c r="I1595" s="171" t="s">
        <v>8</v>
      </c>
      <c r="J1595" s="109">
        <f t="shared" si="407"/>
        <v>4</v>
      </c>
      <c r="K1595" s="109">
        <f t="shared" si="407"/>
        <v>4</v>
      </c>
      <c r="L1595" s="111" t="s">
        <v>512</v>
      </c>
      <c r="M1595" s="137">
        <v>10.4</v>
      </c>
      <c r="N1595" s="133">
        <v>10.8</v>
      </c>
      <c r="O1595" s="137">
        <f t="shared" si="406"/>
        <v>10.600000000000001</v>
      </c>
      <c r="P1595" s="141" t="s">
        <v>285</v>
      </c>
      <c r="Q1595" s="237">
        <v>26</v>
      </c>
      <c r="R1595" s="111">
        <v>45</v>
      </c>
      <c r="S1595" s="111">
        <v>32</v>
      </c>
      <c r="T1595" s="111">
        <v>13</v>
      </c>
      <c r="U1595" s="188"/>
      <c r="V1595" s="143">
        <v>1.78</v>
      </c>
      <c r="AP1595" s="194"/>
      <c r="AQ1595" s="188"/>
      <c r="AR1595" s="188"/>
      <c r="AS1595" s="143"/>
      <c r="AT1595" s="143"/>
      <c r="AU1595" s="143"/>
      <c r="AV1595" s="143"/>
      <c r="AW1595" s="188"/>
      <c r="AX1595" s="278"/>
      <c r="AY1595" s="194"/>
      <c r="AZ1595" s="143"/>
      <c r="BA1595" s="143"/>
      <c r="BB1595" s="143"/>
      <c r="BC1595" s="143"/>
      <c r="BD1595" s="143"/>
      <c r="BE1595" s="194"/>
      <c r="BF1595" s="143"/>
      <c r="BG1595" s="143"/>
      <c r="BH1595" s="143"/>
      <c r="BI1595" s="111"/>
      <c r="BJ1595" s="143"/>
      <c r="BK1595" s="143"/>
      <c r="BL1595" s="143"/>
      <c r="BM1595" s="143"/>
      <c r="BN1595" s="143"/>
      <c r="BO1595" s="143"/>
      <c r="BP1595" s="143"/>
      <c r="BQ1595" s="143"/>
      <c r="BR1595" s="143"/>
      <c r="BS1595" s="143"/>
      <c r="BT1595" s="143"/>
      <c r="BU1595" s="135">
        <f>VLOOKUP(D1595,EXPLORACION!$A$2:$P$529,15,FALSE)</f>
        <v>4961896.3128000004</v>
      </c>
      <c r="BV1595" s="135">
        <f>VLOOKUP(D1595,EXPLORACION!$A$2:$P$529,16,FALSE)</f>
        <v>2171417.2960999999</v>
      </c>
    </row>
    <row r="1596" spans="1:74" hidden="1">
      <c r="A1596" s="130" t="str">
        <f t="shared" si="400"/>
        <v>JIS40P3E1M2.2</v>
      </c>
      <c r="B1596" s="130" t="str">
        <f t="shared" si="401"/>
        <v>JIS40P3E10.4</v>
      </c>
      <c r="C1596" s="130" t="str">
        <f t="shared" si="402"/>
        <v>JIS40P3M2.2</v>
      </c>
      <c r="D1596" s="130" t="str">
        <f t="shared" si="403"/>
        <v>JIS40P3</v>
      </c>
      <c r="E1596" s="130" t="str">
        <f t="shared" si="404"/>
        <v>JIS40</v>
      </c>
      <c r="F1596" s="109" t="s">
        <v>1005</v>
      </c>
      <c r="G1596" s="171">
        <v>40</v>
      </c>
      <c r="H1596" s="109">
        <v>3</v>
      </c>
      <c r="I1596" s="171" t="s">
        <v>8</v>
      </c>
      <c r="J1596" s="109">
        <v>1</v>
      </c>
      <c r="K1596" s="109">
        <v>1</v>
      </c>
      <c r="L1596" s="111" t="s">
        <v>221</v>
      </c>
      <c r="M1596" s="137">
        <v>1.8</v>
      </c>
      <c r="N1596" s="133">
        <v>2.6</v>
      </c>
      <c r="O1596" s="137">
        <f t="shared" si="406"/>
        <v>2.2000000000000002</v>
      </c>
      <c r="P1596" s="141" t="s">
        <v>285</v>
      </c>
      <c r="Q1596" s="237">
        <v>26</v>
      </c>
      <c r="R1596" s="111">
        <v>45</v>
      </c>
      <c r="S1596" s="111">
        <v>30</v>
      </c>
      <c r="T1596" s="111">
        <v>15</v>
      </c>
      <c r="U1596" s="188"/>
      <c r="V1596" s="143">
        <v>1.71</v>
      </c>
      <c r="AP1596" s="194"/>
      <c r="AQ1596" s="188"/>
      <c r="AR1596" s="188"/>
      <c r="AS1596" s="143"/>
      <c r="AT1596" s="143"/>
      <c r="AU1596" s="143"/>
      <c r="AV1596" s="143"/>
      <c r="AW1596" s="188"/>
      <c r="AX1596" s="278"/>
      <c r="AY1596" s="194"/>
      <c r="AZ1596" s="143"/>
      <c r="BA1596" s="143"/>
      <c r="BB1596" s="143"/>
      <c r="BC1596" s="143"/>
      <c r="BD1596" s="143"/>
      <c r="BE1596" s="194"/>
      <c r="BF1596" s="143"/>
      <c r="BG1596" s="143"/>
      <c r="BH1596" s="143"/>
      <c r="BI1596" s="111"/>
      <c r="BJ1596" s="143"/>
      <c r="BK1596" s="143"/>
      <c r="BL1596" s="143"/>
      <c r="BM1596" s="143"/>
      <c r="BN1596" s="143"/>
      <c r="BO1596" s="143"/>
      <c r="BP1596" s="143"/>
      <c r="BQ1596" s="143"/>
      <c r="BR1596" s="143"/>
      <c r="BS1596" s="143"/>
      <c r="BT1596" s="143"/>
      <c r="BU1596" s="135">
        <f>VLOOKUP(D1596,EXPLORACION!$A$2:$P$529,15,FALSE)</f>
        <v>4961896.3128000004</v>
      </c>
      <c r="BV1596" s="135">
        <f>VLOOKUP(D1596,EXPLORACION!$A$2:$P$529,16,FALSE)</f>
        <v>2171417.2960999999</v>
      </c>
    </row>
    <row r="1597" spans="1:74" hidden="1">
      <c r="A1597" s="130" t="str">
        <f t="shared" si="400"/>
        <v>JIS40P3E2M4.4</v>
      </c>
      <c r="B1597" s="130" t="str">
        <f t="shared" si="401"/>
        <v>JIS40P3E1.8</v>
      </c>
      <c r="C1597" s="130" t="str">
        <f t="shared" si="402"/>
        <v>JIS40P3M4.4</v>
      </c>
      <c r="D1597" s="130" t="str">
        <f t="shared" si="403"/>
        <v>JIS40P3</v>
      </c>
      <c r="E1597" s="130" t="str">
        <f t="shared" si="404"/>
        <v>JIS40</v>
      </c>
      <c r="F1597" s="109" t="s">
        <v>1005</v>
      </c>
      <c r="G1597" s="171">
        <v>40</v>
      </c>
      <c r="H1597" s="109">
        <v>3</v>
      </c>
      <c r="I1597" s="171" t="s">
        <v>8</v>
      </c>
      <c r="J1597" s="109">
        <v>2</v>
      </c>
      <c r="K1597" s="109">
        <f>K1596+1</f>
        <v>2</v>
      </c>
      <c r="L1597" s="111" t="s">
        <v>221</v>
      </c>
      <c r="M1597" s="137">
        <v>4</v>
      </c>
      <c r="N1597" s="133">
        <v>4.8</v>
      </c>
      <c r="O1597" s="137">
        <f t="shared" si="406"/>
        <v>4.4000000000000004</v>
      </c>
      <c r="P1597" s="141" t="s">
        <v>285</v>
      </c>
      <c r="Q1597" s="237">
        <v>30</v>
      </c>
      <c r="R1597" s="111">
        <v>47</v>
      </c>
      <c r="S1597" s="111">
        <v>31</v>
      </c>
      <c r="T1597" s="111">
        <v>16</v>
      </c>
      <c r="U1597" s="188"/>
      <c r="V1597" s="143">
        <v>1.75</v>
      </c>
      <c r="AP1597" s="194"/>
      <c r="AQ1597" s="188"/>
      <c r="AR1597" s="188"/>
      <c r="AS1597" s="143"/>
      <c r="AT1597" s="143"/>
      <c r="AU1597" s="143"/>
      <c r="AV1597" s="143"/>
      <c r="AW1597" s="188"/>
      <c r="AX1597" s="278"/>
      <c r="AY1597" s="194"/>
      <c r="AZ1597" s="143"/>
      <c r="BA1597" s="143"/>
      <c r="BB1597" s="143"/>
      <c r="BC1597" s="143"/>
      <c r="BD1597" s="143"/>
      <c r="BE1597" s="194"/>
      <c r="BF1597" s="143"/>
      <c r="BG1597" s="143"/>
      <c r="BH1597" s="143"/>
      <c r="BI1597" s="111"/>
      <c r="BJ1597" s="143"/>
      <c r="BK1597" s="143"/>
      <c r="BL1597" s="143"/>
      <c r="BM1597" s="143"/>
      <c r="BN1597" s="143"/>
      <c r="BO1597" s="143"/>
      <c r="BP1597" s="143"/>
      <c r="BQ1597" s="143"/>
      <c r="BR1597" s="143"/>
      <c r="BS1597" s="143"/>
      <c r="BT1597" s="143"/>
      <c r="BU1597" s="135">
        <f>VLOOKUP(D1597,EXPLORACION!$A$2:$P$529,15,FALSE)</f>
        <v>4961896.3128000004</v>
      </c>
      <c r="BV1597" s="135">
        <f>VLOOKUP(D1597,EXPLORACION!$A$2:$P$529,16,FALSE)</f>
        <v>2171417.2960999999</v>
      </c>
    </row>
    <row r="1598" spans="1:74" hidden="1">
      <c r="A1598" s="130" t="str">
        <f t="shared" si="400"/>
        <v>JIS40P3E3M6.2</v>
      </c>
      <c r="B1598" s="130" t="str">
        <f t="shared" si="401"/>
        <v>JIS40P3E4</v>
      </c>
      <c r="C1598" s="130" t="str">
        <f t="shared" si="402"/>
        <v>JIS40P3M6.2</v>
      </c>
      <c r="D1598" s="130" t="str">
        <f t="shared" si="403"/>
        <v>JIS40P3</v>
      </c>
      <c r="E1598" s="130" t="str">
        <f t="shared" si="404"/>
        <v>JIS40</v>
      </c>
      <c r="F1598" s="109" t="s">
        <v>1005</v>
      </c>
      <c r="G1598" s="171">
        <v>40</v>
      </c>
      <c r="H1598" s="109">
        <v>3</v>
      </c>
      <c r="I1598" s="171" t="s">
        <v>8</v>
      </c>
      <c r="J1598" s="109">
        <v>3</v>
      </c>
      <c r="K1598" s="109">
        <f>K1597+1</f>
        <v>3</v>
      </c>
      <c r="L1598" s="111" t="s">
        <v>221</v>
      </c>
      <c r="M1598" s="137">
        <v>6</v>
      </c>
      <c r="N1598" s="133">
        <v>6.4</v>
      </c>
      <c r="O1598" s="137">
        <f t="shared" si="406"/>
        <v>6.2</v>
      </c>
      <c r="P1598" s="141" t="s">
        <v>285</v>
      </c>
      <c r="Q1598" s="237">
        <v>30</v>
      </c>
      <c r="R1598" s="111">
        <v>47</v>
      </c>
      <c r="S1598" s="111">
        <v>31</v>
      </c>
      <c r="T1598" s="111">
        <v>16</v>
      </c>
      <c r="U1598" s="188"/>
      <c r="V1598" s="143">
        <v>1.75</v>
      </c>
      <c r="AP1598" s="194"/>
      <c r="AQ1598" s="188"/>
      <c r="AR1598" s="188"/>
      <c r="AS1598" s="143"/>
      <c r="AT1598" s="143"/>
      <c r="AU1598" s="143"/>
      <c r="AV1598" s="143"/>
      <c r="AW1598" s="188"/>
      <c r="AX1598" s="278"/>
      <c r="AY1598" s="194"/>
      <c r="AZ1598" s="143"/>
      <c r="BA1598" s="143"/>
      <c r="BB1598" s="143"/>
      <c r="BC1598" s="143"/>
      <c r="BD1598" s="143"/>
      <c r="BE1598" s="194"/>
      <c r="BF1598" s="143"/>
      <c r="BG1598" s="143"/>
      <c r="BH1598" s="143"/>
      <c r="BI1598" s="111"/>
      <c r="BJ1598" s="143"/>
      <c r="BK1598" s="143"/>
      <c r="BL1598" s="143"/>
      <c r="BM1598" s="143"/>
      <c r="BN1598" s="143"/>
      <c r="BO1598" s="143"/>
      <c r="BP1598" s="143"/>
      <c r="BQ1598" s="143"/>
      <c r="BR1598" s="143"/>
      <c r="BS1598" s="143"/>
      <c r="BT1598" s="143"/>
      <c r="BU1598" s="135">
        <f>VLOOKUP(D1598,EXPLORACION!$A$2:$P$529,15,FALSE)</f>
        <v>4961896.3128000004</v>
      </c>
      <c r="BV1598" s="135">
        <f>VLOOKUP(D1598,EXPLORACION!$A$2:$P$529,16,FALSE)</f>
        <v>2171417.2960999999</v>
      </c>
    </row>
    <row r="1599" spans="1:74" hidden="1">
      <c r="A1599" s="130" t="str">
        <f t="shared" si="400"/>
        <v>JIS40P3E4M10.4</v>
      </c>
      <c r="B1599" s="130" t="str">
        <f t="shared" si="401"/>
        <v>JIS40P3E6</v>
      </c>
      <c r="C1599" s="130" t="str">
        <f t="shared" si="402"/>
        <v>JIS40P3M10.4</v>
      </c>
      <c r="D1599" s="130" t="str">
        <f t="shared" si="403"/>
        <v>JIS40P3</v>
      </c>
      <c r="E1599" s="130" t="str">
        <f t="shared" si="404"/>
        <v>JIS40</v>
      </c>
      <c r="F1599" s="109" t="s">
        <v>1005</v>
      </c>
      <c r="G1599" s="171">
        <v>40</v>
      </c>
      <c r="H1599" s="109">
        <v>3</v>
      </c>
      <c r="I1599" s="171" t="s">
        <v>8</v>
      </c>
      <c r="J1599" s="109">
        <f>J1598+1</f>
        <v>4</v>
      </c>
      <c r="K1599" s="109">
        <f>K1598+1</f>
        <v>4</v>
      </c>
      <c r="L1599" s="111" t="s">
        <v>221</v>
      </c>
      <c r="M1599" s="137">
        <v>10</v>
      </c>
      <c r="N1599" s="133">
        <v>10.8</v>
      </c>
      <c r="O1599" s="137">
        <f t="shared" si="406"/>
        <v>10.4</v>
      </c>
      <c r="P1599" s="141" t="s">
        <v>285</v>
      </c>
      <c r="Q1599" s="237">
        <v>30</v>
      </c>
      <c r="R1599" s="111">
        <v>47</v>
      </c>
      <c r="S1599" s="111">
        <v>31</v>
      </c>
      <c r="T1599" s="111">
        <v>16</v>
      </c>
      <c r="U1599" s="188"/>
      <c r="V1599" s="143">
        <v>1.75</v>
      </c>
      <c r="AP1599" s="194"/>
      <c r="AQ1599" s="188"/>
      <c r="AR1599" s="188"/>
      <c r="AS1599" s="143"/>
      <c r="AT1599" s="143"/>
      <c r="AU1599" s="143"/>
      <c r="AV1599" s="143"/>
      <c r="AW1599" s="188"/>
      <c r="AX1599" s="278"/>
      <c r="AY1599" s="194"/>
      <c r="AZ1599" s="143"/>
      <c r="BA1599" s="143"/>
      <c r="BB1599" s="143"/>
      <c r="BC1599" s="143"/>
      <c r="BD1599" s="143"/>
      <c r="BE1599" s="194"/>
      <c r="BF1599" s="143"/>
      <c r="BG1599" s="143"/>
      <c r="BH1599" s="143"/>
      <c r="BI1599" s="111"/>
      <c r="BJ1599" s="143"/>
      <c r="BK1599" s="143"/>
      <c r="BL1599" s="143"/>
      <c r="BM1599" s="143"/>
      <c r="BN1599" s="143"/>
      <c r="BO1599" s="143"/>
      <c r="BP1599" s="143"/>
      <c r="BQ1599" s="143"/>
      <c r="BR1599" s="143"/>
      <c r="BS1599" s="143"/>
      <c r="BT1599" s="143"/>
      <c r="BU1599" s="135">
        <f>VLOOKUP(D1599,EXPLORACION!$A$2:$P$529,15,FALSE)</f>
        <v>4961896.3128000004</v>
      </c>
      <c r="BV1599" s="135">
        <f>VLOOKUP(D1599,EXPLORACION!$A$2:$P$529,16,FALSE)</f>
        <v>2171417.2960999999</v>
      </c>
    </row>
    <row r="1600" spans="1:74" hidden="1">
      <c r="A1600" s="130" t="str">
        <f t="shared" si="400"/>
        <v>JIS40P3E5M12.7</v>
      </c>
      <c r="B1600" s="130" t="str">
        <f t="shared" si="401"/>
        <v>JIS40P3E10</v>
      </c>
      <c r="C1600" s="130" t="str">
        <f t="shared" si="402"/>
        <v>JIS40P3M12.7</v>
      </c>
      <c r="D1600" s="130" t="str">
        <f t="shared" si="403"/>
        <v>JIS40P3</v>
      </c>
      <c r="E1600" s="130" t="str">
        <f t="shared" si="404"/>
        <v>JIS40</v>
      </c>
      <c r="F1600" s="109" t="s">
        <v>1005</v>
      </c>
      <c r="G1600" s="171">
        <v>40</v>
      </c>
      <c r="H1600" s="109">
        <v>3</v>
      </c>
      <c r="I1600" s="171" t="s">
        <v>8</v>
      </c>
      <c r="J1600" s="109">
        <f>J1599+1</f>
        <v>5</v>
      </c>
      <c r="K1600" s="109">
        <f>K1599+1</f>
        <v>5</v>
      </c>
      <c r="L1600" s="111" t="s">
        <v>512</v>
      </c>
      <c r="M1600" s="137">
        <v>13</v>
      </c>
      <c r="N1600" s="133">
        <v>12.4</v>
      </c>
      <c r="O1600" s="137">
        <f t="shared" si="406"/>
        <v>12.7</v>
      </c>
      <c r="P1600" s="141" t="s">
        <v>285</v>
      </c>
      <c r="Q1600" s="237">
        <v>23</v>
      </c>
      <c r="R1600" s="111">
        <v>46</v>
      </c>
      <c r="S1600" s="111">
        <v>32</v>
      </c>
      <c r="T1600" s="111">
        <v>14</v>
      </c>
      <c r="U1600" s="188"/>
      <c r="V1600" s="143">
        <v>1.75</v>
      </c>
      <c r="AP1600" s="194"/>
      <c r="AQ1600" s="188"/>
      <c r="AR1600" s="188"/>
      <c r="AS1600" s="143"/>
      <c r="AT1600" s="143"/>
      <c r="AU1600" s="143"/>
      <c r="AV1600" s="143"/>
      <c r="AW1600" s="188"/>
      <c r="AX1600" s="278"/>
      <c r="AY1600" s="194"/>
      <c r="AZ1600" s="143"/>
      <c r="BA1600" s="143"/>
      <c r="BB1600" s="143"/>
      <c r="BC1600" s="143"/>
      <c r="BD1600" s="143"/>
      <c r="BE1600" s="194"/>
      <c r="BF1600" s="143"/>
      <c r="BG1600" s="143"/>
      <c r="BH1600" s="143"/>
      <c r="BI1600" s="111"/>
      <c r="BJ1600" s="143"/>
      <c r="BK1600" s="143"/>
      <c r="BL1600" s="143"/>
      <c r="BM1600" s="143"/>
      <c r="BN1600" s="143"/>
      <c r="BO1600" s="143"/>
      <c r="BP1600" s="143"/>
      <c r="BQ1600" s="143"/>
      <c r="BR1600" s="143"/>
      <c r="BS1600" s="143"/>
      <c r="BT1600" s="143"/>
      <c r="BU1600" s="135">
        <f>VLOOKUP(D1600,EXPLORACION!$A$2:$P$529,15,FALSE)</f>
        <v>4961896.3128000004</v>
      </c>
      <c r="BV1600" s="135">
        <f>VLOOKUP(D1600,EXPLORACION!$A$2:$P$529,16,FALSE)</f>
        <v>2171417.2960999999</v>
      </c>
    </row>
    <row r="1601" spans="1:74" hidden="1">
      <c r="A1601" s="130" t="str">
        <f t="shared" si="400"/>
        <v>JIS40P4E1M2.2</v>
      </c>
      <c r="B1601" s="130" t="str">
        <f t="shared" si="401"/>
        <v>JIS40P4E13</v>
      </c>
      <c r="C1601" s="130" t="str">
        <f t="shared" si="402"/>
        <v>JIS40P4M2.2</v>
      </c>
      <c r="D1601" s="130" t="str">
        <f t="shared" si="403"/>
        <v>JIS40P4</v>
      </c>
      <c r="E1601" s="130" t="str">
        <f t="shared" si="404"/>
        <v>JIS40</v>
      </c>
      <c r="F1601" s="109" t="s">
        <v>1005</v>
      </c>
      <c r="G1601" s="171">
        <v>40</v>
      </c>
      <c r="H1601" s="109">
        <v>4</v>
      </c>
      <c r="I1601" s="171" t="s">
        <v>8</v>
      </c>
      <c r="J1601" s="109">
        <v>1</v>
      </c>
      <c r="K1601" s="109">
        <v>1</v>
      </c>
      <c r="L1601" s="111" t="s">
        <v>221</v>
      </c>
      <c r="M1601" s="137">
        <v>1.8</v>
      </c>
      <c r="N1601" s="133">
        <v>2.6</v>
      </c>
      <c r="O1601" s="137">
        <f t="shared" ref="O1601:O1650" si="408">+AVERAGE(M1601:N1601)</f>
        <v>2.2000000000000002</v>
      </c>
      <c r="P1601" s="141" t="s">
        <v>285</v>
      </c>
      <c r="Q1601" s="237">
        <v>25</v>
      </c>
      <c r="R1601" s="111">
        <v>45</v>
      </c>
      <c r="S1601" s="111">
        <v>31</v>
      </c>
      <c r="T1601" s="111">
        <v>14</v>
      </c>
      <c r="U1601" s="188"/>
      <c r="V1601" s="143">
        <v>1.75</v>
      </c>
      <c r="AP1601" s="194"/>
      <c r="AQ1601" s="188"/>
      <c r="AR1601" s="188"/>
      <c r="AS1601" s="143"/>
      <c r="AT1601" s="143"/>
      <c r="AU1601" s="143"/>
      <c r="AV1601" s="143"/>
      <c r="AW1601" s="188"/>
      <c r="AX1601" s="278"/>
      <c r="AY1601" s="194"/>
      <c r="AZ1601" s="143"/>
      <c r="BA1601" s="143"/>
      <c r="BB1601" s="143"/>
      <c r="BC1601" s="143"/>
      <c r="BD1601" s="143"/>
      <c r="BE1601" s="194"/>
      <c r="BF1601" s="143"/>
      <c r="BG1601" s="143"/>
      <c r="BH1601" s="143"/>
      <c r="BI1601" s="111"/>
      <c r="BJ1601" s="143"/>
      <c r="BK1601" s="143"/>
      <c r="BL1601" s="143"/>
      <c r="BM1601" s="143"/>
      <c r="BN1601" s="143"/>
      <c r="BO1601" s="143"/>
      <c r="BP1601" s="143"/>
      <c r="BQ1601" s="143"/>
      <c r="BR1601" s="143"/>
      <c r="BS1601" s="143"/>
      <c r="BT1601" s="143"/>
      <c r="BU1601" s="135">
        <f>VLOOKUP(D1601,EXPLORACION!$A$2:$P$529,15,FALSE)</f>
        <v>4961896.3128000004</v>
      </c>
      <c r="BV1601" s="135">
        <f>VLOOKUP(D1601,EXPLORACION!$A$2:$P$529,16,FALSE)</f>
        <v>2171417.2960999999</v>
      </c>
    </row>
    <row r="1602" spans="1:74" hidden="1">
      <c r="A1602" s="130" t="str">
        <f t="shared" si="400"/>
        <v>JIS40P4E2M4.4</v>
      </c>
      <c r="B1602" s="130" t="str">
        <f t="shared" si="401"/>
        <v>JIS40P4E1.8</v>
      </c>
      <c r="C1602" s="130" t="str">
        <f t="shared" si="402"/>
        <v>JIS40P4M4.4</v>
      </c>
      <c r="D1602" s="130" t="str">
        <f t="shared" si="403"/>
        <v>JIS40P4</v>
      </c>
      <c r="E1602" s="130" t="str">
        <f t="shared" si="404"/>
        <v>JIS40</v>
      </c>
      <c r="F1602" s="109" t="s">
        <v>1005</v>
      </c>
      <c r="G1602" s="171">
        <v>40</v>
      </c>
      <c r="H1602" s="109">
        <v>4</v>
      </c>
      <c r="I1602" s="171" t="s">
        <v>8</v>
      </c>
      <c r="J1602" s="109">
        <v>2</v>
      </c>
      <c r="K1602" s="109">
        <f>K1601+1</f>
        <v>2</v>
      </c>
      <c r="L1602" s="111" t="s">
        <v>221</v>
      </c>
      <c r="M1602" s="137">
        <v>4</v>
      </c>
      <c r="N1602" s="133">
        <v>4.8</v>
      </c>
      <c r="O1602" s="137">
        <f t="shared" si="408"/>
        <v>4.4000000000000004</v>
      </c>
      <c r="P1602" s="141" t="s">
        <v>285</v>
      </c>
      <c r="Q1602" s="237">
        <v>32</v>
      </c>
      <c r="R1602" s="111">
        <v>45</v>
      </c>
      <c r="S1602" s="111">
        <v>30</v>
      </c>
      <c r="T1602" s="111">
        <v>15</v>
      </c>
      <c r="U1602" s="188"/>
      <c r="AP1602" s="194"/>
      <c r="AQ1602" s="188"/>
      <c r="AR1602" s="188"/>
      <c r="AS1602" s="143"/>
      <c r="AT1602" s="143"/>
      <c r="AU1602" s="143"/>
      <c r="AV1602" s="143"/>
      <c r="AW1602" s="188"/>
      <c r="AX1602" s="278"/>
      <c r="AY1602" s="194"/>
      <c r="AZ1602" s="143"/>
      <c r="BA1602" s="143"/>
      <c r="BB1602" s="143"/>
      <c r="BC1602" s="143"/>
      <c r="BD1602" s="143"/>
      <c r="BE1602" s="194"/>
      <c r="BF1602" s="143"/>
      <c r="BG1602" s="143"/>
      <c r="BH1602" s="143"/>
      <c r="BI1602" s="111"/>
      <c r="BJ1602" s="143"/>
      <c r="BK1602" s="143"/>
      <c r="BL1602" s="143"/>
      <c r="BM1602" s="143"/>
      <c r="BN1602" s="143"/>
      <c r="BO1602" s="143"/>
      <c r="BP1602" s="143"/>
      <c r="BQ1602" s="143"/>
      <c r="BR1602" s="143"/>
      <c r="BS1602" s="143"/>
      <c r="BT1602" s="143"/>
      <c r="BU1602" s="135">
        <f>VLOOKUP(D1602,EXPLORACION!$A$2:$P$529,15,FALSE)</f>
        <v>4961896.3128000004</v>
      </c>
      <c r="BV1602" s="135">
        <f>VLOOKUP(D1602,EXPLORACION!$A$2:$P$529,16,FALSE)</f>
        <v>2171417.2960999999</v>
      </c>
    </row>
    <row r="1603" spans="1:74" hidden="1">
      <c r="A1603" s="130" t="str">
        <f t="shared" si="400"/>
        <v>JIS40P4E3M11.6</v>
      </c>
      <c r="B1603" s="130" t="str">
        <f t="shared" si="401"/>
        <v>JIS40P4E4</v>
      </c>
      <c r="C1603" s="130" t="str">
        <f t="shared" si="402"/>
        <v>JIS40P4M11.6</v>
      </c>
      <c r="D1603" s="130" t="str">
        <f t="shared" si="403"/>
        <v>JIS40P4</v>
      </c>
      <c r="E1603" s="130" t="str">
        <f t="shared" si="404"/>
        <v>JIS40</v>
      </c>
      <c r="F1603" s="109" t="s">
        <v>1005</v>
      </c>
      <c r="G1603" s="171">
        <v>40</v>
      </c>
      <c r="H1603" s="109">
        <v>4</v>
      </c>
      <c r="I1603" s="171" t="s">
        <v>8</v>
      </c>
      <c r="J1603" s="109">
        <v>3</v>
      </c>
      <c r="K1603" s="109">
        <f>K1602+1</f>
        <v>3</v>
      </c>
      <c r="L1603" s="111" t="s">
        <v>221</v>
      </c>
      <c r="M1603" s="137">
        <v>11.4</v>
      </c>
      <c r="N1603" s="133">
        <v>11.8</v>
      </c>
      <c r="O1603" s="137">
        <f t="shared" si="408"/>
        <v>11.600000000000001</v>
      </c>
      <c r="P1603" s="141" t="s">
        <v>1024</v>
      </c>
      <c r="R1603" s="111"/>
      <c r="S1603" s="111"/>
      <c r="T1603" s="111"/>
      <c r="U1603" s="188"/>
      <c r="V1603" s="143">
        <v>17.8</v>
      </c>
      <c r="AP1603" s="194"/>
      <c r="AQ1603" s="188"/>
      <c r="AR1603" s="188"/>
      <c r="AS1603" s="143"/>
      <c r="AT1603" s="143"/>
      <c r="AU1603" s="143"/>
      <c r="AV1603" s="143"/>
      <c r="AW1603" s="188"/>
      <c r="AX1603" s="278"/>
      <c r="AY1603" s="194"/>
      <c r="AZ1603" s="143"/>
      <c r="BA1603" s="143"/>
      <c r="BB1603" s="143"/>
      <c r="BC1603" s="143"/>
      <c r="BD1603" s="143"/>
      <c r="BE1603" s="194"/>
      <c r="BF1603" s="143"/>
      <c r="BG1603" s="143"/>
      <c r="BH1603" s="143"/>
      <c r="BI1603" s="111"/>
      <c r="BJ1603" s="143"/>
      <c r="BK1603" s="143"/>
      <c r="BL1603" s="143"/>
      <c r="BM1603" s="143"/>
      <c r="BN1603" s="143"/>
      <c r="BO1603" s="143"/>
      <c r="BP1603" s="143"/>
      <c r="BQ1603" s="143"/>
      <c r="BR1603" s="143"/>
      <c r="BS1603" s="143"/>
      <c r="BT1603" s="143"/>
      <c r="BU1603" s="135">
        <f>VLOOKUP(D1603,EXPLORACION!$A$2:$P$529,15,FALSE)</f>
        <v>4961896.3128000004</v>
      </c>
      <c r="BV1603" s="135">
        <f>VLOOKUP(D1603,EXPLORACION!$A$2:$P$529,16,FALSE)</f>
        <v>2171417.2960999999</v>
      </c>
    </row>
    <row r="1604" spans="1:74" hidden="1">
      <c r="A1604" s="130" t="str">
        <f t="shared" si="400"/>
        <v>PYA41P1E1M0.25</v>
      </c>
      <c r="B1604" s="130" t="str">
        <f t="shared" si="401"/>
        <v>PYA41P1E11.4</v>
      </c>
      <c r="C1604" s="130" t="str">
        <f t="shared" si="402"/>
        <v>PYA41P1M0.25</v>
      </c>
      <c r="D1604" s="130" t="str">
        <f t="shared" si="403"/>
        <v>PYA41P1</v>
      </c>
      <c r="E1604" s="130" t="str">
        <f t="shared" si="404"/>
        <v>PYA41</v>
      </c>
      <c r="F1604" s="109" t="s">
        <v>1368</v>
      </c>
      <c r="G1604" s="171">
        <v>41</v>
      </c>
      <c r="H1604" s="109">
        <v>1</v>
      </c>
      <c r="I1604" s="171" t="s">
        <v>8</v>
      </c>
      <c r="J1604" s="109">
        <v>1</v>
      </c>
      <c r="K1604" s="109">
        <v>1</v>
      </c>
      <c r="M1604" s="137">
        <v>0</v>
      </c>
      <c r="N1604" s="133">
        <v>0.5</v>
      </c>
      <c r="O1604" s="137">
        <f t="shared" si="408"/>
        <v>0.25</v>
      </c>
      <c r="Q1604" s="237">
        <v>15.51</v>
      </c>
      <c r="R1604" s="111"/>
      <c r="S1604" s="111"/>
      <c r="T1604" s="111"/>
      <c r="U1604" s="188"/>
      <c r="X1604" s="229"/>
      <c r="AN1604" s="309"/>
      <c r="AP1604" s="194"/>
      <c r="AQ1604" s="188"/>
      <c r="AR1604" s="188"/>
      <c r="AS1604" s="229"/>
      <c r="AT1604" s="143"/>
      <c r="AU1604" s="143"/>
      <c r="AV1604" s="309"/>
      <c r="AW1604" s="188"/>
      <c r="AX1604" s="278"/>
      <c r="AY1604" s="194"/>
      <c r="AZ1604" s="143"/>
      <c r="BA1604" s="143"/>
      <c r="BB1604" s="143"/>
      <c r="BC1604" s="143"/>
      <c r="BD1604" s="143"/>
      <c r="BE1604" s="194"/>
      <c r="BF1604" s="143"/>
      <c r="BG1604" s="143"/>
      <c r="BH1604" s="143"/>
      <c r="BI1604" s="111"/>
      <c r="BJ1604" s="143"/>
      <c r="BK1604" s="143"/>
      <c r="BL1604" s="143"/>
      <c r="BM1604" s="143"/>
      <c r="BN1604" s="143"/>
      <c r="BO1604" s="143"/>
      <c r="BP1604" s="143"/>
      <c r="BQ1604" s="143"/>
      <c r="BR1604" s="143"/>
      <c r="BS1604" s="143"/>
      <c r="BT1604" s="143"/>
      <c r="BU1604" s="135">
        <f>VLOOKUP(D1604,EXPLORACION!$A$2:$P$529,15,FALSE)</f>
        <v>4960121.0088</v>
      </c>
      <c r="BV1604" s="135">
        <f>VLOOKUP(D1604,EXPLORACION!$A$2:$P$529,16,FALSE)</f>
        <v>2170101.5794000002</v>
      </c>
    </row>
    <row r="1605" spans="1:74" hidden="1">
      <c r="A1605" s="130" t="str">
        <f t="shared" ref="A1605:A1650" si="409">CONCATENATE(F1605,G1605,I1605,H1605,"E",J1605,"M",O1605)</f>
        <v>PYA41P1E1M0.75</v>
      </c>
      <c r="B1605" s="130" t="str">
        <f t="shared" ref="B1605:B1651" si="410">CONCATENATE(F1605,G1605,I1605,H1605,"E",M1604)</f>
        <v>PYA41P1E0</v>
      </c>
      <c r="C1605" s="130" t="str">
        <f t="shared" ref="C1605:C1650" si="411">CONCATENATE(F1605,G1605,I1605,H1605,"M",O1605)</f>
        <v>PYA41P1M0.75</v>
      </c>
      <c r="D1605" s="130" t="str">
        <f t="shared" ref="D1605:D1651" si="412">CONCATENATE(F1605,G1605,I1605,H1605)</f>
        <v>PYA41P1</v>
      </c>
      <c r="E1605" s="130" t="str">
        <f t="shared" ref="E1605:E1651" si="413">CONCATENATE(F1605,G1605)</f>
        <v>PYA41</v>
      </c>
      <c r="F1605" s="109" t="s">
        <v>1368</v>
      </c>
      <c r="G1605" s="171">
        <v>41</v>
      </c>
      <c r="H1605" s="109">
        <v>1</v>
      </c>
      <c r="I1605" s="171" t="s">
        <v>8</v>
      </c>
      <c r="J1605" s="109">
        <v>1</v>
      </c>
      <c r="K1605" s="109">
        <f t="shared" ref="K1605:K1619" si="414">K1604+1</f>
        <v>2</v>
      </c>
      <c r="L1605" s="109"/>
      <c r="M1605" s="137">
        <v>0.5</v>
      </c>
      <c r="N1605" s="133">
        <v>1</v>
      </c>
      <c r="O1605" s="137">
        <f t="shared" si="408"/>
        <v>0.75</v>
      </c>
      <c r="Q1605" s="237">
        <v>19.989999999999998</v>
      </c>
      <c r="R1605" s="111"/>
      <c r="S1605" s="111"/>
      <c r="T1605" s="111"/>
      <c r="U1605" s="188"/>
      <c r="X1605" s="229"/>
      <c r="AN1605" s="309"/>
      <c r="AO1605" s="143">
        <v>50.72</v>
      </c>
      <c r="AP1605" s="194"/>
      <c r="AQ1605" s="188"/>
      <c r="AR1605" s="188"/>
      <c r="AS1605" s="229"/>
      <c r="AT1605" s="143"/>
      <c r="AU1605" s="143"/>
      <c r="AV1605" s="309"/>
      <c r="AW1605" s="188"/>
      <c r="AX1605" s="278"/>
      <c r="AY1605" s="194"/>
      <c r="AZ1605" s="143"/>
      <c r="BA1605" s="143"/>
      <c r="BB1605" s="143"/>
      <c r="BC1605" s="143"/>
      <c r="BD1605" s="143"/>
      <c r="BE1605" s="194"/>
      <c r="BF1605" s="143"/>
      <c r="BG1605" s="143"/>
      <c r="BH1605" s="143"/>
      <c r="BI1605" s="111"/>
      <c r="BJ1605" s="143"/>
      <c r="BK1605" s="143"/>
      <c r="BL1605" s="143"/>
      <c r="BM1605" s="143"/>
      <c r="BN1605" s="143"/>
      <c r="BO1605" s="143"/>
      <c r="BP1605" s="143"/>
      <c r="BQ1605" s="143"/>
      <c r="BR1605" s="143"/>
      <c r="BS1605" s="143"/>
      <c r="BT1605" s="143"/>
      <c r="BU1605" s="135">
        <f>VLOOKUP(D1605,EXPLORACION!$A$2:$P$529,15,FALSE)</f>
        <v>4960121.0088</v>
      </c>
      <c r="BV1605" s="135">
        <f>VLOOKUP(D1605,EXPLORACION!$A$2:$P$529,16,FALSE)</f>
        <v>2170101.5794000002</v>
      </c>
    </row>
    <row r="1606" spans="1:74" hidden="1">
      <c r="A1606" s="130" t="str">
        <f t="shared" si="409"/>
        <v>PYA41P1E1M1.25</v>
      </c>
      <c r="B1606" s="130" t="str">
        <f t="shared" si="410"/>
        <v>PYA41P1E0.5</v>
      </c>
      <c r="C1606" s="130" t="str">
        <f t="shared" si="411"/>
        <v>PYA41P1M1.25</v>
      </c>
      <c r="D1606" s="130" t="str">
        <f t="shared" si="412"/>
        <v>PYA41P1</v>
      </c>
      <c r="E1606" s="130" t="str">
        <f t="shared" si="413"/>
        <v>PYA41</v>
      </c>
      <c r="F1606" s="109" t="s">
        <v>1368</v>
      </c>
      <c r="G1606" s="171">
        <v>41</v>
      </c>
      <c r="H1606" s="109">
        <v>1</v>
      </c>
      <c r="I1606" s="171" t="s">
        <v>8</v>
      </c>
      <c r="J1606" s="109">
        <v>1</v>
      </c>
      <c r="K1606" s="109">
        <f t="shared" si="414"/>
        <v>3</v>
      </c>
      <c r="L1606" s="109"/>
      <c r="M1606" s="137">
        <v>1</v>
      </c>
      <c r="N1606" s="133">
        <v>1.5</v>
      </c>
      <c r="O1606" s="137">
        <f t="shared" si="408"/>
        <v>1.25</v>
      </c>
      <c r="P1606" s="141" t="s">
        <v>284</v>
      </c>
      <c r="Q1606" s="237">
        <v>21.79</v>
      </c>
      <c r="R1606" s="111">
        <v>36.130000000000003</v>
      </c>
      <c r="S1606" s="111">
        <v>19.48</v>
      </c>
      <c r="T1606" s="111">
        <v>16.650000000000002</v>
      </c>
      <c r="U1606" s="188"/>
      <c r="X1606" s="229"/>
      <c r="AN1606" s="309"/>
      <c r="AP1606" s="194"/>
      <c r="AQ1606" s="188"/>
      <c r="AR1606" s="188"/>
      <c r="AS1606" s="229"/>
      <c r="AT1606" s="143"/>
      <c r="AU1606" s="143"/>
      <c r="AV1606" s="309"/>
      <c r="AW1606" s="188"/>
      <c r="AX1606" s="278"/>
      <c r="AY1606" s="194"/>
      <c r="AZ1606" s="143"/>
      <c r="BA1606" s="143"/>
      <c r="BB1606" s="143"/>
      <c r="BC1606" s="143"/>
      <c r="BD1606" s="143"/>
      <c r="BE1606" s="194"/>
      <c r="BF1606" s="143"/>
      <c r="BG1606" s="143"/>
      <c r="BH1606" s="143"/>
      <c r="BI1606" s="111"/>
      <c r="BJ1606" s="143"/>
      <c r="BK1606" s="143"/>
      <c r="BL1606" s="143"/>
      <c r="BM1606" s="143"/>
      <c r="BN1606" s="143"/>
      <c r="BO1606" s="143"/>
      <c r="BP1606" s="143"/>
      <c r="BQ1606" s="143"/>
      <c r="BR1606" s="143"/>
      <c r="BS1606" s="143"/>
      <c r="BT1606" s="143"/>
      <c r="BU1606" s="135">
        <f>VLOOKUP(D1606,EXPLORACION!$A$2:$P$529,15,FALSE)</f>
        <v>4960121.0088</v>
      </c>
      <c r="BV1606" s="135">
        <f>VLOOKUP(D1606,EXPLORACION!$A$2:$P$529,16,FALSE)</f>
        <v>2170101.5794000002</v>
      </c>
    </row>
    <row r="1607" spans="1:74" hidden="1">
      <c r="A1607" s="130" t="str">
        <f t="shared" si="409"/>
        <v>PYA41P1E2M1.75</v>
      </c>
      <c r="B1607" s="130" t="str">
        <f t="shared" si="410"/>
        <v>PYA41P1E1</v>
      </c>
      <c r="C1607" s="130" t="str">
        <f t="shared" si="411"/>
        <v>PYA41P1M1.75</v>
      </c>
      <c r="D1607" s="130" t="str">
        <f t="shared" si="412"/>
        <v>PYA41P1</v>
      </c>
      <c r="E1607" s="130" t="str">
        <f t="shared" si="413"/>
        <v>PYA41</v>
      </c>
      <c r="F1607" s="109" t="s">
        <v>1368</v>
      </c>
      <c r="G1607" s="171">
        <v>41</v>
      </c>
      <c r="H1607" s="109">
        <v>1</v>
      </c>
      <c r="I1607" s="171" t="s">
        <v>8</v>
      </c>
      <c r="J1607" s="111">
        <v>2</v>
      </c>
      <c r="K1607" s="109">
        <f t="shared" si="414"/>
        <v>4</v>
      </c>
      <c r="L1607" s="109"/>
      <c r="M1607" s="137">
        <v>1.5</v>
      </c>
      <c r="N1607" s="133">
        <v>2</v>
      </c>
      <c r="O1607" s="137">
        <f t="shared" si="408"/>
        <v>1.75</v>
      </c>
      <c r="Q1607" s="237">
        <v>21.86</v>
      </c>
      <c r="R1607" s="111"/>
      <c r="S1607" s="111"/>
      <c r="T1607" s="111"/>
      <c r="U1607" s="188"/>
      <c r="X1607" s="229"/>
      <c r="AN1607" s="309"/>
      <c r="AP1607" s="194"/>
      <c r="AQ1607" s="188"/>
      <c r="AR1607" s="188"/>
      <c r="AS1607" s="229"/>
      <c r="AT1607" s="143"/>
      <c r="AU1607" s="143"/>
      <c r="AV1607" s="309"/>
      <c r="AW1607" s="188"/>
      <c r="AX1607" s="278"/>
      <c r="AY1607" s="194"/>
      <c r="AZ1607" s="143"/>
      <c r="BA1607" s="143"/>
      <c r="BB1607" s="143"/>
      <c r="BC1607" s="143"/>
      <c r="BD1607" s="143"/>
      <c r="BE1607" s="194"/>
      <c r="BF1607" s="143"/>
      <c r="BG1607" s="143"/>
      <c r="BH1607" s="143"/>
      <c r="BI1607" s="111"/>
      <c r="BJ1607" s="143"/>
      <c r="BK1607" s="143"/>
      <c r="BL1607" s="143"/>
      <c r="BM1607" s="143"/>
      <c r="BN1607" s="143"/>
      <c r="BO1607" s="143"/>
      <c r="BP1607" s="143"/>
      <c r="BQ1607" s="143"/>
      <c r="BR1607" s="143"/>
      <c r="BS1607" s="143"/>
      <c r="BT1607" s="143"/>
      <c r="BU1607" s="135">
        <f>VLOOKUP(D1607,EXPLORACION!$A$2:$P$529,15,FALSE)</f>
        <v>4960121.0088</v>
      </c>
      <c r="BV1607" s="135">
        <f>VLOOKUP(D1607,EXPLORACION!$A$2:$P$529,16,FALSE)</f>
        <v>2170101.5794000002</v>
      </c>
    </row>
    <row r="1608" spans="1:74" hidden="1">
      <c r="A1608" s="130" t="str">
        <f t="shared" si="409"/>
        <v>PYA41P1E2M2.25</v>
      </c>
      <c r="B1608" s="130" t="str">
        <f t="shared" si="410"/>
        <v>PYA41P1E1.5</v>
      </c>
      <c r="C1608" s="130" t="str">
        <f t="shared" si="411"/>
        <v>PYA41P1M2.25</v>
      </c>
      <c r="D1608" s="130" t="str">
        <f t="shared" si="412"/>
        <v>PYA41P1</v>
      </c>
      <c r="E1608" s="130" t="str">
        <f t="shared" si="413"/>
        <v>PYA41</v>
      </c>
      <c r="F1608" s="109" t="s">
        <v>1368</v>
      </c>
      <c r="G1608" s="171">
        <v>41</v>
      </c>
      <c r="H1608" s="109">
        <v>1</v>
      </c>
      <c r="I1608" s="171" t="s">
        <v>8</v>
      </c>
      <c r="J1608" s="111">
        <v>2</v>
      </c>
      <c r="K1608" s="109">
        <f t="shared" si="414"/>
        <v>5</v>
      </c>
      <c r="L1608" s="109"/>
      <c r="M1608" s="137">
        <v>2</v>
      </c>
      <c r="N1608" s="133">
        <v>2.5</v>
      </c>
      <c r="O1608" s="137">
        <f t="shared" si="408"/>
        <v>2.25</v>
      </c>
      <c r="Q1608" s="237">
        <v>22.4</v>
      </c>
      <c r="R1608" s="111"/>
      <c r="S1608" s="111"/>
      <c r="T1608" s="111"/>
      <c r="U1608" s="188"/>
      <c r="X1608" s="229"/>
      <c r="AN1608" s="309"/>
      <c r="AP1608" s="194"/>
      <c r="AQ1608" s="188"/>
      <c r="AR1608" s="188"/>
      <c r="AS1608" s="229"/>
      <c r="AT1608" s="143"/>
      <c r="AU1608" s="143"/>
      <c r="AV1608" s="309"/>
      <c r="AW1608" s="188"/>
      <c r="AX1608" s="278"/>
      <c r="AY1608" s="194"/>
      <c r="AZ1608" s="143"/>
      <c r="BA1608" s="143"/>
      <c r="BB1608" s="143"/>
      <c r="BC1608" s="143"/>
      <c r="BD1608" s="143"/>
      <c r="BE1608" s="194"/>
      <c r="BF1608" s="143"/>
      <c r="BG1608" s="143"/>
      <c r="BH1608" s="143"/>
      <c r="BI1608" s="111"/>
      <c r="BJ1608" s="143"/>
      <c r="BK1608" s="143"/>
      <c r="BL1608" s="143"/>
      <c r="BM1608" s="143"/>
      <c r="BN1608" s="143"/>
      <c r="BO1608" s="143"/>
      <c r="BP1608" s="143"/>
      <c r="BQ1608" s="143"/>
      <c r="BR1608" s="143"/>
      <c r="BS1608" s="143"/>
      <c r="BT1608" s="143"/>
      <c r="BU1608" s="135">
        <f>VLOOKUP(D1608,EXPLORACION!$A$2:$P$529,15,FALSE)</f>
        <v>4960121.0088</v>
      </c>
      <c r="BV1608" s="135">
        <f>VLOOKUP(D1608,EXPLORACION!$A$2:$P$529,16,FALSE)</f>
        <v>2170101.5794000002</v>
      </c>
    </row>
    <row r="1609" spans="1:74" hidden="1">
      <c r="A1609" s="130" t="str">
        <f t="shared" si="409"/>
        <v>PYA41P1E2M2.75</v>
      </c>
      <c r="B1609" s="130" t="str">
        <f t="shared" si="410"/>
        <v>PYA41P1E2</v>
      </c>
      <c r="C1609" s="130" t="str">
        <f t="shared" si="411"/>
        <v>PYA41P1M2.75</v>
      </c>
      <c r="D1609" s="130" t="str">
        <f t="shared" si="412"/>
        <v>PYA41P1</v>
      </c>
      <c r="E1609" s="130" t="str">
        <f t="shared" si="413"/>
        <v>PYA41</v>
      </c>
      <c r="F1609" s="109" t="s">
        <v>1368</v>
      </c>
      <c r="G1609" s="171">
        <v>41</v>
      </c>
      <c r="H1609" s="109">
        <v>1</v>
      </c>
      <c r="I1609" s="171" t="s">
        <v>8</v>
      </c>
      <c r="J1609" s="111">
        <v>2</v>
      </c>
      <c r="K1609" s="109">
        <f t="shared" si="414"/>
        <v>6</v>
      </c>
      <c r="L1609" s="109"/>
      <c r="M1609" s="137">
        <v>2.5</v>
      </c>
      <c r="N1609" s="133">
        <v>3</v>
      </c>
      <c r="O1609" s="137">
        <f t="shared" si="408"/>
        <v>2.75</v>
      </c>
      <c r="P1609" s="141" t="s">
        <v>285</v>
      </c>
      <c r="Q1609" s="237">
        <v>22.42</v>
      </c>
      <c r="R1609" s="111">
        <v>32.99</v>
      </c>
      <c r="S1609" s="111">
        <v>24.18</v>
      </c>
      <c r="T1609" s="111">
        <v>8.8100000000000023</v>
      </c>
      <c r="U1609" s="188"/>
      <c r="X1609" s="229"/>
      <c r="AN1609" s="309"/>
      <c r="AO1609" s="143">
        <v>70.94</v>
      </c>
      <c r="AP1609" s="194"/>
      <c r="AQ1609" s="188"/>
      <c r="AR1609" s="188"/>
      <c r="AS1609" s="229"/>
      <c r="AT1609" s="143"/>
      <c r="AU1609" s="143"/>
      <c r="AV1609" s="309"/>
      <c r="AW1609" s="188">
        <v>4.4000000000000004</v>
      </c>
      <c r="AX1609" s="278">
        <v>192.29</v>
      </c>
      <c r="AY1609" s="194"/>
      <c r="AZ1609" s="143"/>
      <c r="BA1609" s="143"/>
      <c r="BB1609" s="143"/>
      <c r="BC1609" s="143"/>
      <c r="BD1609" s="143"/>
      <c r="BE1609" s="194"/>
      <c r="BF1609" s="143"/>
      <c r="BG1609" s="143"/>
      <c r="BH1609" s="143"/>
      <c r="BI1609" s="111"/>
      <c r="BJ1609" s="143"/>
      <c r="BK1609" s="143"/>
      <c r="BL1609" s="143"/>
      <c r="BM1609" s="143"/>
      <c r="BN1609" s="143"/>
      <c r="BO1609" s="143"/>
      <c r="BP1609" s="143"/>
      <c r="BQ1609" s="143"/>
      <c r="BR1609" s="143"/>
      <c r="BS1609" s="143"/>
      <c r="BT1609" s="143"/>
      <c r="BU1609" s="135">
        <f>VLOOKUP(D1609,EXPLORACION!$A$2:$P$529,15,FALSE)</f>
        <v>4960121.0088</v>
      </c>
      <c r="BV1609" s="135">
        <f>VLOOKUP(D1609,EXPLORACION!$A$2:$P$529,16,FALSE)</f>
        <v>2170101.5794000002</v>
      </c>
    </row>
    <row r="1610" spans="1:74" hidden="1">
      <c r="A1610" s="130" t="str">
        <f t="shared" si="409"/>
        <v>PYA41P1E2M3.25</v>
      </c>
      <c r="B1610" s="130" t="str">
        <f t="shared" si="410"/>
        <v>PYA41P1E2.5</v>
      </c>
      <c r="C1610" s="130" t="str">
        <f t="shared" si="411"/>
        <v>PYA41P1M3.25</v>
      </c>
      <c r="D1610" s="130" t="str">
        <f t="shared" si="412"/>
        <v>PYA41P1</v>
      </c>
      <c r="E1610" s="130" t="str">
        <f t="shared" si="413"/>
        <v>PYA41</v>
      </c>
      <c r="F1610" s="109" t="s">
        <v>1368</v>
      </c>
      <c r="G1610" s="171">
        <v>41</v>
      </c>
      <c r="H1610" s="109">
        <v>1</v>
      </c>
      <c r="I1610" s="171" t="s">
        <v>8</v>
      </c>
      <c r="J1610" s="111">
        <v>2</v>
      </c>
      <c r="K1610" s="109">
        <f t="shared" si="414"/>
        <v>7</v>
      </c>
      <c r="L1610" s="109"/>
      <c r="M1610" s="137">
        <v>3</v>
      </c>
      <c r="N1610" s="133">
        <v>3.5</v>
      </c>
      <c r="O1610" s="137">
        <f t="shared" si="408"/>
        <v>3.25</v>
      </c>
      <c r="Q1610" s="237">
        <v>22.81</v>
      </c>
      <c r="R1610" s="111"/>
      <c r="S1610" s="111"/>
      <c r="T1610" s="111"/>
      <c r="U1610" s="188"/>
      <c r="X1610" s="229"/>
      <c r="AN1610" s="309"/>
      <c r="AP1610" s="194"/>
      <c r="AQ1610" s="188"/>
      <c r="AR1610" s="188"/>
      <c r="AS1610" s="229"/>
      <c r="AT1610" s="143"/>
      <c r="AU1610" s="143"/>
      <c r="AV1610" s="309"/>
      <c r="AW1610" s="188"/>
      <c r="AX1610" s="278"/>
      <c r="AY1610" s="194"/>
      <c r="AZ1610" s="143"/>
      <c r="BA1610" s="143"/>
      <c r="BB1610" s="143"/>
      <c r="BC1610" s="143"/>
      <c r="BD1610" s="143"/>
      <c r="BE1610" s="194"/>
      <c r="BF1610" s="143"/>
      <c r="BG1610" s="143"/>
      <c r="BH1610" s="143"/>
      <c r="BI1610" s="111"/>
      <c r="BJ1610" s="143"/>
      <c r="BK1610" s="143"/>
      <c r="BL1610" s="143"/>
      <c r="BM1610" s="143"/>
      <c r="BN1610" s="143"/>
      <c r="BO1610" s="143"/>
      <c r="BP1610" s="143"/>
      <c r="BQ1610" s="143"/>
      <c r="BR1610" s="143"/>
      <c r="BS1610" s="143"/>
      <c r="BT1610" s="143"/>
      <c r="BU1610" s="135">
        <f>VLOOKUP(D1610,EXPLORACION!$A$2:$P$529,15,FALSE)</f>
        <v>4960121.0088</v>
      </c>
      <c r="BV1610" s="135">
        <f>VLOOKUP(D1610,EXPLORACION!$A$2:$P$529,16,FALSE)</f>
        <v>2170101.5794000002</v>
      </c>
    </row>
    <row r="1611" spans="1:74" hidden="1">
      <c r="A1611" s="130" t="str">
        <f t="shared" si="409"/>
        <v>PYA41P1E2M3.75</v>
      </c>
      <c r="B1611" s="130" t="str">
        <f t="shared" si="410"/>
        <v>PYA41P1E3</v>
      </c>
      <c r="C1611" s="130" t="str">
        <f t="shared" si="411"/>
        <v>PYA41P1M3.75</v>
      </c>
      <c r="D1611" s="130" t="str">
        <f t="shared" si="412"/>
        <v>PYA41P1</v>
      </c>
      <c r="E1611" s="130" t="str">
        <f t="shared" si="413"/>
        <v>PYA41</v>
      </c>
      <c r="F1611" s="109" t="s">
        <v>1368</v>
      </c>
      <c r="G1611" s="171">
        <v>41</v>
      </c>
      <c r="H1611" s="109">
        <v>1</v>
      </c>
      <c r="I1611" s="171" t="s">
        <v>8</v>
      </c>
      <c r="J1611" s="111">
        <v>2</v>
      </c>
      <c r="K1611" s="109">
        <f t="shared" si="414"/>
        <v>8</v>
      </c>
      <c r="L1611" s="109"/>
      <c r="M1611" s="137">
        <v>3.5</v>
      </c>
      <c r="N1611" s="133">
        <v>4</v>
      </c>
      <c r="O1611" s="137">
        <f t="shared" si="408"/>
        <v>3.75</v>
      </c>
      <c r="Q1611" s="237">
        <v>23.02</v>
      </c>
      <c r="R1611" s="111"/>
      <c r="S1611" s="111"/>
      <c r="T1611" s="111"/>
      <c r="U1611" s="188"/>
      <c r="X1611" s="229"/>
      <c r="AN1611" s="309"/>
      <c r="AP1611" s="194"/>
      <c r="AQ1611" s="188"/>
      <c r="AR1611" s="188"/>
      <c r="AS1611" s="229"/>
      <c r="AT1611" s="143"/>
      <c r="AU1611" s="143"/>
      <c r="AV1611" s="309"/>
      <c r="AW1611" s="188"/>
      <c r="AX1611" s="278"/>
      <c r="AY1611" s="194"/>
      <c r="AZ1611" s="143"/>
      <c r="BA1611" s="143"/>
      <c r="BB1611" s="143"/>
      <c r="BC1611" s="143"/>
      <c r="BD1611" s="143"/>
      <c r="BE1611" s="194"/>
      <c r="BF1611" s="143"/>
      <c r="BG1611" s="143"/>
      <c r="BH1611" s="143"/>
      <c r="BI1611" s="111"/>
      <c r="BJ1611" s="143"/>
      <c r="BK1611" s="143"/>
      <c r="BL1611" s="143"/>
      <c r="BM1611" s="143"/>
      <c r="BN1611" s="143"/>
      <c r="BO1611" s="143"/>
      <c r="BP1611" s="143"/>
      <c r="BQ1611" s="143"/>
      <c r="BR1611" s="143"/>
      <c r="BS1611" s="143"/>
      <c r="BT1611" s="143"/>
      <c r="BU1611" s="135">
        <f>VLOOKUP(D1611,EXPLORACION!$A$2:$P$529,15,FALSE)</f>
        <v>4960121.0088</v>
      </c>
      <c r="BV1611" s="135">
        <f>VLOOKUP(D1611,EXPLORACION!$A$2:$P$529,16,FALSE)</f>
        <v>2170101.5794000002</v>
      </c>
    </row>
    <row r="1612" spans="1:74" hidden="1">
      <c r="A1612" s="130" t="str">
        <f t="shared" si="409"/>
        <v>PYA41P1E3M4.25</v>
      </c>
      <c r="B1612" s="130" t="str">
        <f t="shared" si="410"/>
        <v>PYA41P1E3.5</v>
      </c>
      <c r="C1612" s="130" t="str">
        <f t="shared" si="411"/>
        <v>PYA41P1M4.25</v>
      </c>
      <c r="D1612" s="130" t="str">
        <f t="shared" si="412"/>
        <v>PYA41P1</v>
      </c>
      <c r="E1612" s="130" t="str">
        <f t="shared" si="413"/>
        <v>PYA41</v>
      </c>
      <c r="F1612" s="109" t="s">
        <v>1368</v>
      </c>
      <c r="G1612" s="171">
        <v>41</v>
      </c>
      <c r="H1612" s="109">
        <v>1</v>
      </c>
      <c r="I1612" s="171" t="s">
        <v>8</v>
      </c>
      <c r="J1612" s="111">
        <v>3</v>
      </c>
      <c r="K1612" s="109">
        <f t="shared" si="414"/>
        <v>9</v>
      </c>
      <c r="L1612" s="109"/>
      <c r="M1612" s="137">
        <v>4</v>
      </c>
      <c r="N1612" s="133">
        <v>4.5</v>
      </c>
      <c r="O1612" s="137">
        <f t="shared" si="408"/>
        <v>4.25</v>
      </c>
      <c r="Q1612" s="237">
        <v>23.87</v>
      </c>
      <c r="R1612" s="111"/>
      <c r="S1612" s="111"/>
      <c r="T1612" s="111"/>
      <c r="U1612" s="188"/>
      <c r="X1612" s="229"/>
      <c r="AN1612" s="309"/>
      <c r="AP1612" s="194"/>
      <c r="AQ1612" s="188"/>
      <c r="AR1612" s="188"/>
      <c r="AS1612" s="229"/>
      <c r="AT1612" s="143"/>
      <c r="AU1612" s="143"/>
      <c r="AV1612" s="309"/>
      <c r="AW1612" s="188"/>
      <c r="AX1612" s="278"/>
      <c r="AY1612" s="194"/>
      <c r="AZ1612" s="143"/>
      <c r="BA1612" s="143"/>
      <c r="BB1612" s="143"/>
      <c r="BC1612" s="143"/>
      <c r="BD1612" s="143"/>
      <c r="BE1612" s="194"/>
      <c r="BF1612" s="143"/>
      <c r="BG1612" s="143"/>
      <c r="BH1612" s="143"/>
      <c r="BI1612" s="111"/>
      <c r="BJ1612" s="143"/>
      <c r="BK1612" s="143"/>
      <c r="BL1612" s="143"/>
      <c r="BM1612" s="143"/>
      <c r="BN1612" s="143"/>
      <c r="BO1612" s="143"/>
      <c r="BP1612" s="143"/>
      <c r="BQ1612" s="143"/>
      <c r="BR1612" s="143"/>
      <c r="BS1612" s="143"/>
      <c r="BT1612" s="143"/>
      <c r="BU1612" s="135">
        <f>VLOOKUP(D1612,EXPLORACION!$A$2:$P$529,15,FALSE)</f>
        <v>4960121.0088</v>
      </c>
      <c r="BV1612" s="135">
        <f>VLOOKUP(D1612,EXPLORACION!$A$2:$P$529,16,FALSE)</f>
        <v>2170101.5794000002</v>
      </c>
    </row>
    <row r="1613" spans="1:74" hidden="1">
      <c r="A1613" s="130" t="str">
        <f t="shared" si="409"/>
        <v>PYA41P1E3M4.75</v>
      </c>
      <c r="B1613" s="130" t="str">
        <f t="shared" si="410"/>
        <v>PYA41P1E4</v>
      </c>
      <c r="C1613" s="130" t="str">
        <f t="shared" si="411"/>
        <v>PYA41P1M4.75</v>
      </c>
      <c r="D1613" s="130" t="str">
        <f t="shared" si="412"/>
        <v>PYA41P1</v>
      </c>
      <c r="E1613" s="130" t="str">
        <f t="shared" si="413"/>
        <v>PYA41</v>
      </c>
      <c r="F1613" s="109" t="s">
        <v>1368</v>
      </c>
      <c r="G1613" s="171">
        <v>41</v>
      </c>
      <c r="H1613" s="109">
        <v>1</v>
      </c>
      <c r="I1613" s="171" t="s">
        <v>8</v>
      </c>
      <c r="J1613" s="111">
        <v>3</v>
      </c>
      <c r="K1613" s="109">
        <f t="shared" si="414"/>
        <v>10</v>
      </c>
      <c r="L1613" s="109"/>
      <c r="M1613" s="137">
        <v>4.5</v>
      </c>
      <c r="N1613" s="133">
        <v>5</v>
      </c>
      <c r="O1613" s="137">
        <f t="shared" si="408"/>
        <v>4.75</v>
      </c>
      <c r="Q1613" s="237">
        <v>23.9</v>
      </c>
      <c r="R1613" s="111"/>
      <c r="S1613" s="111"/>
      <c r="T1613" s="111"/>
      <c r="U1613" s="188"/>
      <c r="X1613" s="229"/>
      <c r="AN1613" s="309"/>
      <c r="AP1613" s="194"/>
      <c r="AQ1613" s="188"/>
      <c r="AR1613" s="188"/>
      <c r="AS1613" s="229"/>
      <c r="AT1613" s="143"/>
      <c r="AU1613" s="143"/>
      <c r="AV1613" s="309"/>
      <c r="AW1613" s="188"/>
      <c r="AX1613" s="278"/>
      <c r="AY1613" s="194"/>
      <c r="AZ1613" s="143"/>
      <c r="BA1613" s="143"/>
      <c r="BB1613" s="143"/>
      <c r="BC1613" s="143"/>
      <c r="BD1613" s="143"/>
      <c r="BE1613" s="194"/>
      <c r="BF1613" s="143"/>
      <c r="BG1613" s="143"/>
      <c r="BH1613" s="143"/>
      <c r="BI1613" s="111"/>
      <c r="BJ1613" s="143"/>
      <c r="BK1613" s="143"/>
      <c r="BL1613" s="143"/>
      <c r="BM1613" s="143"/>
      <c r="BN1613" s="143"/>
      <c r="BO1613" s="143"/>
      <c r="BP1613" s="143"/>
      <c r="BQ1613" s="143"/>
      <c r="BR1613" s="143"/>
      <c r="BS1613" s="143"/>
      <c r="BT1613" s="143"/>
      <c r="BU1613" s="135">
        <f>VLOOKUP(D1613,EXPLORACION!$A$2:$P$529,15,FALSE)</f>
        <v>4960121.0088</v>
      </c>
      <c r="BV1613" s="135">
        <f>VLOOKUP(D1613,EXPLORACION!$A$2:$P$529,16,FALSE)</f>
        <v>2170101.5794000002</v>
      </c>
    </row>
    <row r="1614" spans="1:74" hidden="1">
      <c r="A1614" s="130" t="str">
        <f t="shared" si="409"/>
        <v>PYA41P1E3M5.25</v>
      </c>
      <c r="B1614" s="130" t="str">
        <f t="shared" si="410"/>
        <v>PYA41P1E4.5</v>
      </c>
      <c r="C1614" s="130" t="str">
        <f t="shared" si="411"/>
        <v>PYA41P1M5.25</v>
      </c>
      <c r="D1614" s="130" t="str">
        <f t="shared" si="412"/>
        <v>PYA41P1</v>
      </c>
      <c r="E1614" s="130" t="str">
        <f t="shared" si="413"/>
        <v>PYA41</v>
      </c>
      <c r="F1614" s="109" t="s">
        <v>1368</v>
      </c>
      <c r="G1614" s="171">
        <v>41</v>
      </c>
      <c r="H1614" s="109">
        <v>1</v>
      </c>
      <c r="I1614" s="171" t="s">
        <v>8</v>
      </c>
      <c r="J1614" s="111">
        <v>3</v>
      </c>
      <c r="K1614" s="109">
        <f t="shared" si="414"/>
        <v>11</v>
      </c>
      <c r="L1614" s="109"/>
      <c r="M1614" s="137">
        <v>5</v>
      </c>
      <c r="N1614" s="133">
        <v>5.5</v>
      </c>
      <c r="O1614" s="137">
        <f t="shared" si="408"/>
        <v>5.25</v>
      </c>
      <c r="Q1614" s="237">
        <v>24.72</v>
      </c>
      <c r="R1614" s="111">
        <v>33.68</v>
      </c>
      <c r="S1614" s="111">
        <v>20.260000000000002</v>
      </c>
      <c r="T1614" s="111">
        <v>13.419999999999998</v>
      </c>
      <c r="U1614" s="188"/>
      <c r="X1614" s="229"/>
      <c r="AN1614" s="309"/>
      <c r="AO1614" s="143">
        <v>81.67</v>
      </c>
      <c r="AP1614" s="194"/>
      <c r="AQ1614" s="188"/>
      <c r="AR1614" s="188"/>
      <c r="AS1614" s="229"/>
      <c r="AT1614" s="143"/>
      <c r="AU1614" s="143"/>
      <c r="AV1614" s="309"/>
      <c r="AW1614" s="188">
        <v>4.18</v>
      </c>
      <c r="AX1614" s="278">
        <v>195.51</v>
      </c>
      <c r="AY1614" s="194"/>
      <c r="AZ1614" s="143"/>
      <c r="BA1614" s="143"/>
      <c r="BB1614" s="143"/>
      <c r="BC1614" s="143"/>
      <c r="BD1614" s="143"/>
      <c r="BE1614" s="194"/>
      <c r="BF1614" s="143"/>
      <c r="BG1614" s="143"/>
      <c r="BH1614" s="143"/>
      <c r="BI1614" s="111"/>
      <c r="BJ1614" s="143"/>
      <c r="BK1614" s="143"/>
      <c r="BL1614" s="143"/>
      <c r="BM1614" s="143"/>
      <c r="BN1614" s="143"/>
      <c r="BO1614" s="143"/>
      <c r="BP1614" s="143"/>
      <c r="BQ1614" s="143"/>
      <c r="BR1614" s="143"/>
      <c r="BS1614" s="143"/>
      <c r="BT1614" s="143"/>
      <c r="BU1614" s="135">
        <f>VLOOKUP(D1614,EXPLORACION!$A$2:$P$529,15,FALSE)</f>
        <v>4960121.0088</v>
      </c>
      <c r="BV1614" s="135">
        <f>VLOOKUP(D1614,EXPLORACION!$A$2:$P$529,16,FALSE)</f>
        <v>2170101.5794000002</v>
      </c>
    </row>
    <row r="1615" spans="1:74" hidden="1">
      <c r="A1615" s="130" t="str">
        <f t="shared" si="409"/>
        <v>PYA41P1E3M5.75</v>
      </c>
      <c r="B1615" s="130" t="str">
        <f t="shared" si="410"/>
        <v>PYA41P1E5</v>
      </c>
      <c r="C1615" s="130" t="str">
        <f t="shared" si="411"/>
        <v>PYA41P1M5.75</v>
      </c>
      <c r="D1615" s="130" t="str">
        <f t="shared" si="412"/>
        <v>PYA41P1</v>
      </c>
      <c r="E1615" s="130" t="str">
        <f t="shared" si="413"/>
        <v>PYA41</v>
      </c>
      <c r="F1615" s="109" t="s">
        <v>1368</v>
      </c>
      <c r="G1615" s="171">
        <v>41</v>
      </c>
      <c r="H1615" s="109">
        <v>1</v>
      </c>
      <c r="I1615" s="171" t="s">
        <v>8</v>
      </c>
      <c r="J1615" s="111">
        <v>3</v>
      </c>
      <c r="K1615" s="109">
        <f t="shared" si="414"/>
        <v>12</v>
      </c>
      <c r="L1615" s="109"/>
      <c r="M1615" s="137">
        <v>5.5</v>
      </c>
      <c r="N1615" s="133">
        <v>6</v>
      </c>
      <c r="O1615" s="137">
        <f t="shared" si="408"/>
        <v>5.75</v>
      </c>
      <c r="Q1615" s="237">
        <v>25.42</v>
      </c>
      <c r="R1615" s="111"/>
      <c r="S1615" s="111"/>
      <c r="T1615" s="111"/>
      <c r="U1615" s="188"/>
      <c r="X1615" s="229"/>
      <c r="AN1615" s="309"/>
      <c r="AP1615" s="194"/>
      <c r="AQ1615" s="188"/>
      <c r="AR1615" s="188"/>
      <c r="AS1615" s="229"/>
      <c r="AT1615" s="143"/>
      <c r="AU1615" s="143"/>
      <c r="AV1615" s="309"/>
      <c r="AW1615" s="188"/>
      <c r="AX1615" s="278"/>
      <c r="AY1615" s="194"/>
      <c r="AZ1615" s="143"/>
      <c r="BA1615" s="143"/>
      <c r="BB1615" s="143"/>
      <c r="BC1615" s="143"/>
      <c r="BD1615" s="143"/>
      <c r="BE1615" s="194"/>
      <c r="BF1615" s="143"/>
      <c r="BG1615" s="143"/>
      <c r="BH1615" s="143"/>
      <c r="BI1615" s="111"/>
      <c r="BJ1615" s="143"/>
      <c r="BK1615" s="143"/>
      <c r="BL1615" s="143"/>
      <c r="BM1615" s="143"/>
      <c r="BN1615" s="143"/>
      <c r="BO1615" s="143"/>
      <c r="BP1615" s="143"/>
      <c r="BQ1615" s="143"/>
      <c r="BR1615" s="143"/>
      <c r="BS1615" s="143"/>
      <c r="BT1615" s="143"/>
      <c r="BU1615" s="135">
        <f>VLOOKUP(D1615,EXPLORACION!$A$2:$P$529,15,FALSE)</f>
        <v>4960121.0088</v>
      </c>
      <c r="BV1615" s="135">
        <f>VLOOKUP(D1615,EXPLORACION!$A$2:$P$529,16,FALSE)</f>
        <v>2170101.5794000002</v>
      </c>
    </row>
    <row r="1616" spans="1:74" hidden="1">
      <c r="A1616" s="130" t="str">
        <f t="shared" si="409"/>
        <v>PYA41P1E3M6.5</v>
      </c>
      <c r="B1616" s="130" t="str">
        <f t="shared" si="410"/>
        <v>PYA41P1E5.5</v>
      </c>
      <c r="C1616" s="130" t="str">
        <f t="shared" si="411"/>
        <v>PYA41P1M6.5</v>
      </c>
      <c r="D1616" s="130" t="str">
        <f t="shared" si="412"/>
        <v>PYA41P1</v>
      </c>
      <c r="E1616" s="130" t="str">
        <f t="shared" si="413"/>
        <v>PYA41</v>
      </c>
      <c r="F1616" s="109" t="s">
        <v>1368</v>
      </c>
      <c r="G1616" s="171">
        <v>41</v>
      </c>
      <c r="H1616" s="109">
        <v>1</v>
      </c>
      <c r="I1616" s="171" t="s">
        <v>8</v>
      </c>
      <c r="J1616" s="111">
        <v>3</v>
      </c>
      <c r="K1616" s="109">
        <f t="shared" si="414"/>
        <v>13</v>
      </c>
      <c r="L1616" s="109"/>
      <c r="M1616" s="137">
        <v>6</v>
      </c>
      <c r="N1616" s="133">
        <v>7</v>
      </c>
      <c r="O1616" s="137">
        <f t="shared" si="408"/>
        <v>6.5</v>
      </c>
      <c r="Q1616" s="237">
        <v>25.61</v>
      </c>
      <c r="R1616" s="111"/>
      <c r="S1616" s="111"/>
      <c r="T1616" s="111"/>
      <c r="U1616" s="188"/>
      <c r="X1616" s="229"/>
      <c r="AN1616" s="309"/>
      <c r="AP1616" s="194"/>
      <c r="AQ1616" s="188"/>
      <c r="AR1616" s="188"/>
      <c r="AS1616" s="229"/>
      <c r="AT1616" s="143"/>
      <c r="AU1616" s="143"/>
      <c r="AV1616" s="309"/>
      <c r="AW1616" s="188"/>
      <c r="AX1616" s="278"/>
      <c r="AY1616" s="194"/>
      <c r="AZ1616" s="143"/>
      <c r="BA1616" s="143"/>
      <c r="BB1616" s="143"/>
      <c r="BC1616" s="143"/>
      <c r="BD1616" s="143"/>
      <c r="BE1616" s="194"/>
      <c r="BF1616" s="143"/>
      <c r="BG1616" s="143"/>
      <c r="BH1616" s="143"/>
      <c r="BI1616" s="111"/>
      <c r="BJ1616" s="143"/>
      <c r="BK1616" s="143"/>
      <c r="BL1616" s="143"/>
      <c r="BM1616" s="143"/>
      <c r="BN1616" s="143"/>
      <c r="BO1616" s="143"/>
      <c r="BP1616" s="143"/>
      <c r="BQ1616" s="143"/>
      <c r="BR1616" s="143"/>
      <c r="BS1616" s="143"/>
      <c r="BT1616" s="143"/>
      <c r="BU1616" s="135">
        <f>VLOOKUP(D1616,EXPLORACION!$A$2:$P$529,15,FALSE)</f>
        <v>4960121.0088</v>
      </c>
      <c r="BV1616" s="135">
        <f>VLOOKUP(D1616,EXPLORACION!$A$2:$P$529,16,FALSE)</f>
        <v>2170101.5794000002</v>
      </c>
    </row>
    <row r="1617" spans="1:74" hidden="1">
      <c r="A1617" s="130" t="str">
        <f t="shared" si="409"/>
        <v>PYA41P1E3M7.5</v>
      </c>
      <c r="B1617" s="130" t="str">
        <f t="shared" si="410"/>
        <v>PYA41P1E6</v>
      </c>
      <c r="C1617" s="130" t="str">
        <f t="shared" si="411"/>
        <v>PYA41P1M7.5</v>
      </c>
      <c r="D1617" s="130" t="str">
        <f t="shared" si="412"/>
        <v>PYA41P1</v>
      </c>
      <c r="E1617" s="130" t="str">
        <f t="shared" si="413"/>
        <v>PYA41</v>
      </c>
      <c r="F1617" s="109" t="s">
        <v>1368</v>
      </c>
      <c r="G1617" s="171">
        <v>41</v>
      </c>
      <c r="H1617" s="109">
        <v>1</v>
      </c>
      <c r="I1617" s="171" t="s">
        <v>8</v>
      </c>
      <c r="J1617" s="111">
        <v>3</v>
      </c>
      <c r="K1617" s="109">
        <f t="shared" si="414"/>
        <v>14</v>
      </c>
      <c r="L1617" s="109"/>
      <c r="M1617" s="137">
        <v>7</v>
      </c>
      <c r="N1617" s="133">
        <v>8</v>
      </c>
      <c r="O1617" s="137">
        <f t="shared" si="408"/>
        <v>7.5</v>
      </c>
      <c r="P1617" s="141" t="s">
        <v>284</v>
      </c>
      <c r="Q1617" s="237">
        <v>26.1</v>
      </c>
      <c r="R1617" s="111"/>
      <c r="S1617" s="111"/>
      <c r="T1617" s="111"/>
      <c r="U1617" s="188"/>
      <c r="X1617" s="229"/>
      <c r="AN1617" s="309"/>
      <c r="AP1617" s="194"/>
      <c r="AQ1617" s="188"/>
      <c r="AR1617" s="188"/>
      <c r="AS1617" s="229"/>
      <c r="AT1617" s="143"/>
      <c r="AU1617" s="143"/>
      <c r="AV1617" s="309"/>
      <c r="AW1617" s="188"/>
      <c r="AX1617" s="278"/>
      <c r="AY1617" s="194"/>
      <c r="AZ1617" s="143"/>
      <c r="BA1617" s="143"/>
      <c r="BB1617" s="143"/>
      <c r="BC1617" s="143"/>
      <c r="BD1617" s="143"/>
      <c r="BE1617" s="194"/>
      <c r="BF1617" s="143"/>
      <c r="BG1617" s="143"/>
      <c r="BH1617" s="143"/>
      <c r="BI1617" s="111"/>
      <c r="BJ1617" s="143"/>
      <c r="BK1617" s="143"/>
      <c r="BL1617" s="143"/>
      <c r="BM1617" s="143"/>
      <c r="BN1617" s="143"/>
      <c r="BO1617" s="143"/>
      <c r="BP1617" s="143"/>
      <c r="BQ1617" s="143"/>
      <c r="BR1617" s="143"/>
      <c r="BS1617" s="143"/>
      <c r="BT1617" s="143"/>
      <c r="BU1617" s="135">
        <f>VLOOKUP(D1617,EXPLORACION!$A$2:$P$529,15,FALSE)</f>
        <v>4960121.0088</v>
      </c>
      <c r="BV1617" s="135">
        <f>VLOOKUP(D1617,EXPLORACION!$A$2:$P$529,16,FALSE)</f>
        <v>2170101.5794000002</v>
      </c>
    </row>
    <row r="1618" spans="1:74" hidden="1">
      <c r="A1618" s="130" t="str">
        <f t="shared" si="409"/>
        <v>PYA41P1E3M8.5</v>
      </c>
      <c r="B1618" s="130" t="str">
        <f t="shared" si="410"/>
        <v>PYA41P1E7</v>
      </c>
      <c r="C1618" s="130" t="str">
        <f t="shared" si="411"/>
        <v>PYA41P1M8.5</v>
      </c>
      <c r="D1618" s="130" t="str">
        <f t="shared" si="412"/>
        <v>PYA41P1</v>
      </c>
      <c r="E1618" s="130" t="str">
        <f t="shared" si="413"/>
        <v>PYA41</v>
      </c>
      <c r="F1618" s="109" t="s">
        <v>1368</v>
      </c>
      <c r="G1618" s="171">
        <v>41</v>
      </c>
      <c r="H1618" s="109">
        <v>1</v>
      </c>
      <c r="I1618" s="171" t="s">
        <v>8</v>
      </c>
      <c r="J1618" s="111">
        <v>3</v>
      </c>
      <c r="K1618" s="109">
        <f t="shared" si="414"/>
        <v>15</v>
      </c>
      <c r="L1618" s="109"/>
      <c r="M1618" s="137">
        <v>8</v>
      </c>
      <c r="N1618" s="133">
        <v>9</v>
      </c>
      <c r="O1618" s="137">
        <f t="shared" si="408"/>
        <v>8.5</v>
      </c>
      <c r="Q1618" s="237">
        <v>26.13</v>
      </c>
      <c r="R1618" s="111"/>
      <c r="S1618" s="111"/>
      <c r="T1618" s="111"/>
      <c r="U1618" s="188"/>
      <c r="X1618" s="229"/>
      <c r="AN1618" s="309"/>
      <c r="AP1618" s="194"/>
      <c r="AQ1618" s="188"/>
      <c r="AR1618" s="188"/>
      <c r="AS1618" s="229"/>
      <c r="AT1618" s="143"/>
      <c r="AU1618" s="143"/>
      <c r="AV1618" s="309"/>
      <c r="AW1618" s="188"/>
      <c r="AX1618" s="278"/>
      <c r="AY1618" s="194"/>
      <c r="AZ1618" s="143"/>
      <c r="BA1618" s="143"/>
      <c r="BB1618" s="143"/>
      <c r="BC1618" s="143"/>
      <c r="BD1618" s="143"/>
      <c r="BE1618" s="194"/>
      <c r="BF1618" s="143"/>
      <c r="BG1618" s="143"/>
      <c r="BH1618" s="143"/>
      <c r="BI1618" s="111"/>
      <c r="BJ1618" s="143"/>
      <c r="BK1618" s="143"/>
      <c r="BL1618" s="143"/>
      <c r="BM1618" s="143"/>
      <c r="BN1618" s="143"/>
      <c r="BO1618" s="143"/>
      <c r="BP1618" s="143"/>
      <c r="BQ1618" s="143"/>
      <c r="BR1618" s="143"/>
      <c r="BS1618" s="143"/>
      <c r="BT1618" s="143"/>
      <c r="BU1618" s="135">
        <f>VLOOKUP(D1618,EXPLORACION!$A$2:$P$529,15,FALSE)</f>
        <v>4960121.0088</v>
      </c>
      <c r="BV1618" s="135">
        <f>VLOOKUP(D1618,EXPLORACION!$A$2:$P$529,16,FALSE)</f>
        <v>2170101.5794000002</v>
      </c>
    </row>
    <row r="1619" spans="1:74" hidden="1">
      <c r="A1619" s="130" t="str">
        <f t="shared" si="409"/>
        <v>PYA41P1E3M9.5</v>
      </c>
      <c r="B1619" s="130" t="str">
        <f t="shared" si="410"/>
        <v>PYA41P1E8</v>
      </c>
      <c r="C1619" s="130" t="str">
        <f t="shared" si="411"/>
        <v>PYA41P1M9.5</v>
      </c>
      <c r="D1619" s="130" t="str">
        <f t="shared" si="412"/>
        <v>PYA41P1</v>
      </c>
      <c r="E1619" s="130" t="str">
        <f t="shared" si="413"/>
        <v>PYA41</v>
      </c>
      <c r="F1619" s="109" t="s">
        <v>1368</v>
      </c>
      <c r="G1619" s="171">
        <v>41</v>
      </c>
      <c r="H1619" s="109">
        <v>1</v>
      </c>
      <c r="I1619" s="171" t="s">
        <v>8</v>
      </c>
      <c r="J1619" s="111">
        <v>3</v>
      </c>
      <c r="K1619" s="109">
        <f t="shared" si="414"/>
        <v>16</v>
      </c>
      <c r="L1619" s="109"/>
      <c r="M1619" s="137">
        <v>9</v>
      </c>
      <c r="N1619" s="133">
        <v>10</v>
      </c>
      <c r="O1619" s="137">
        <f t="shared" si="408"/>
        <v>9.5</v>
      </c>
      <c r="Q1619" s="237">
        <v>26.82</v>
      </c>
      <c r="R1619" s="111"/>
      <c r="S1619" s="111"/>
      <c r="T1619" s="111"/>
      <c r="U1619" s="188"/>
      <c r="X1619" s="229"/>
      <c r="AN1619" s="309"/>
      <c r="AP1619" s="194"/>
      <c r="AQ1619" s="188"/>
      <c r="AR1619" s="188"/>
      <c r="AS1619" s="229"/>
      <c r="AT1619" s="143"/>
      <c r="AU1619" s="143"/>
      <c r="AV1619" s="309"/>
      <c r="AW1619" s="188"/>
      <c r="AX1619" s="278"/>
      <c r="AY1619" s="194"/>
      <c r="AZ1619" s="143"/>
      <c r="BA1619" s="143"/>
      <c r="BB1619" s="143"/>
      <c r="BC1619" s="143"/>
      <c r="BD1619" s="143"/>
      <c r="BE1619" s="194"/>
      <c r="BF1619" s="143"/>
      <c r="BG1619" s="143"/>
      <c r="BH1619" s="143"/>
      <c r="BI1619" s="111"/>
      <c r="BJ1619" s="143"/>
      <c r="BK1619" s="143"/>
      <c r="BL1619" s="143"/>
      <c r="BM1619" s="143"/>
      <c r="BN1619" s="143"/>
      <c r="BO1619" s="143"/>
      <c r="BP1619" s="143"/>
      <c r="BQ1619" s="143"/>
      <c r="BR1619" s="143"/>
      <c r="BS1619" s="143"/>
      <c r="BT1619" s="143"/>
      <c r="BU1619" s="135">
        <f>VLOOKUP(D1619,EXPLORACION!$A$2:$P$529,15,FALSE)</f>
        <v>4960121.0088</v>
      </c>
      <c r="BV1619" s="135">
        <f>VLOOKUP(D1619,EXPLORACION!$A$2:$P$529,16,FALSE)</f>
        <v>2170101.5794000002</v>
      </c>
    </row>
    <row r="1620" spans="1:74" hidden="1">
      <c r="A1620" s="130" t="str">
        <f t="shared" si="409"/>
        <v>PYA41P2E1M0.25</v>
      </c>
      <c r="B1620" s="130" t="str">
        <f t="shared" si="410"/>
        <v>PYA41P2E9</v>
      </c>
      <c r="C1620" s="130" t="str">
        <f t="shared" si="411"/>
        <v>PYA41P2M0.25</v>
      </c>
      <c r="D1620" s="130" t="str">
        <f t="shared" si="412"/>
        <v>PYA41P2</v>
      </c>
      <c r="E1620" s="130" t="str">
        <f t="shared" si="413"/>
        <v>PYA41</v>
      </c>
      <c r="F1620" s="109" t="s">
        <v>1368</v>
      </c>
      <c r="G1620" s="171">
        <v>41</v>
      </c>
      <c r="H1620" s="111">
        <v>2</v>
      </c>
      <c r="I1620" s="171" t="s">
        <v>8</v>
      </c>
      <c r="J1620" s="111">
        <v>1</v>
      </c>
      <c r="K1620" s="109">
        <v>1</v>
      </c>
      <c r="L1620" s="109"/>
      <c r="M1620" s="137">
        <v>0</v>
      </c>
      <c r="N1620" s="133">
        <v>0.5</v>
      </c>
      <c r="O1620" s="137">
        <f t="shared" si="408"/>
        <v>0.25</v>
      </c>
      <c r="Q1620" s="237">
        <v>15</v>
      </c>
      <c r="R1620" s="111"/>
      <c r="S1620" s="111"/>
      <c r="T1620" s="111"/>
      <c r="U1620" s="188"/>
      <c r="X1620" s="229"/>
      <c r="AN1620" s="309"/>
      <c r="AP1620" s="194"/>
      <c r="AQ1620" s="188"/>
      <c r="AR1620" s="188"/>
      <c r="AS1620" s="229"/>
      <c r="AT1620" s="143"/>
      <c r="AU1620" s="143"/>
      <c r="AV1620" s="309"/>
      <c r="AW1620" s="188"/>
      <c r="AX1620" s="278"/>
      <c r="AY1620" s="194"/>
      <c r="AZ1620" s="143"/>
      <c r="BA1620" s="143"/>
      <c r="BB1620" s="143"/>
      <c r="BC1620" s="143"/>
      <c r="BD1620" s="143"/>
      <c r="BE1620" s="194"/>
      <c r="BF1620" s="143"/>
      <c r="BG1620" s="143"/>
      <c r="BH1620" s="143"/>
      <c r="BI1620" s="111"/>
      <c r="BJ1620" s="143"/>
      <c r="BK1620" s="143"/>
      <c r="BL1620" s="143"/>
      <c r="BM1620" s="143"/>
      <c r="BN1620" s="143"/>
      <c r="BO1620" s="143"/>
      <c r="BP1620" s="143"/>
      <c r="BQ1620" s="143"/>
      <c r="BR1620" s="143"/>
      <c r="BS1620" s="143"/>
      <c r="BT1620" s="143"/>
      <c r="BU1620" s="135">
        <f>VLOOKUP(D1620,EXPLORACION!$A$2:$P$529,15,FALSE)</f>
        <v>4960121.0088</v>
      </c>
      <c r="BV1620" s="135">
        <f>VLOOKUP(D1620,EXPLORACION!$A$2:$P$529,16,FALSE)</f>
        <v>2170101.5794000002</v>
      </c>
    </row>
    <row r="1621" spans="1:74" hidden="1">
      <c r="A1621" s="130" t="str">
        <f t="shared" si="409"/>
        <v>PYA41P2E1M0.75</v>
      </c>
      <c r="B1621" s="130" t="str">
        <f t="shared" si="410"/>
        <v>PYA41P2E0</v>
      </c>
      <c r="C1621" s="130" t="str">
        <f t="shared" si="411"/>
        <v>PYA41P2M0.75</v>
      </c>
      <c r="D1621" s="130" t="str">
        <f t="shared" si="412"/>
        <v>PYA41P2</v>
      </c>
      <c r="E1621" s="130" t="str">
        <f t="shared" si="413"/>
        <v>PYA41</v>
      </c>
      <c r="F1621" s="109" t="s">
        <v>1368</v>
      </c>
      <c r="G1621" s="171">
        <v>41</v>
      </c>
      <c r="H1621" s="111">
        <v>2</v>
      </c>
      <c r="I1621" s="171" t="s">
        <v>8</v>
      </c>
      <c r="J1621" s="111">
        <v>1</v>
      </c>
      <c r="K1621" s="109">
        <f t="shared" ref="K1621:K1635" si="415">K1620+1</f>
        <v>2</v>
      </c>
      <c r="L1621" s="109"/>
      <c r="M1621" s="137">
        <v>0.5</v>
      </c>
      <c r="N1621" s="133">
        <v>1</v>
      </c>
      <c r="O1621" s="137">
        <f t="shared" si="408"/>
        <v>0.75</v>
      </c>
      <c r="Q1621" s="237">
        <v>20.8</v>
      </c>
      <c r="R1621" s="111">
        <v>35.31</v>
      </c>
      <c r="S1621" s="111">
        <v>24.91</v>
      </c>
      <c r="T1621" s="111">
        <v>10.400000000000002</v>
      </c>
      <c r="U1621" s="188"/>
      <c r="X1621" s="229"/>
      <c r="AN1621" s="309"/>
      <c r="AP1621" s="194"/>
      <c r="AQ1621" s="188"/>
      <c r="AR1621" s="188"/>
      <c r="AS1621" s="229"/>
      <c r="AT1621" s="143"/>
      <c r="AU1621" s="143"/>
      <c r="AV1621" s="309"/>
      <c r="AW1621" s="188"/>
      <c r="AX1621" s="278"/>
      <c r="AY1621" s="194"/>
      <c r="AZ1621" s="143"/>
      <c r="BA1621" s="143"/>
      <c r="BB1621" s="143"/>
      <c r="BC1621" s="143"/>
      <c r="BD1621" s="143"/>
      <c r="BE1621" s="194"/>
      <c r="BF1621" s="143"/>
      <c r="BG1621" s="143"/>
      <c r="BH1621" s="143"/>
      <c r="BI1621" s="111"/>
      <c r="BJ1621" s="143"/>
      <c r="BK1621" s="143"/>
      <c r="BL1621" s="143"/>
      <c r="BM1621" s="143"/>
      <c r="BN1621" s="143"/>
      <c r="BO1621" s="143"/>
      <c r="BP1621" s="143"/>
      <c r="BQ1621" s="143"/>
      <c r="BR1621" s="143"/>
      <c r="BS1621" s="143"/>
      <c r="BT1621" s="143"/>
      <c r="BU1621" s="135">
        <f>VLOOKUP(D1621,EXPLORACION!$A$2:$P$529,15,FALSE)</f>
        <v>4960121.0088</v>
      </c>
      <c r="BV1621" s="135">
        <f>VLOOKUP(D1621,EXPLORACION!$A$2:$P$529,16,FALSE)</f>
        <v>2170101.5794000002</v>
      </c>
    </row>
    <row r="1622" spans="1:74" hidden="1">
      <c r="A1622" s="130" t="str">
        <f t="shared" si="409"/>
        <v>PYA41P2E1M1.25</v>
      </c>
      <c r="B1622" s="130" t="str">
        <f t="shared" si="410"/>
        <v>PYA41P2E0.5</v>
      </c>
      <c r="C1622" s="130" t="str">
        <f t="shared" si="411"/>
        <v>PYA41P2M1.25</v>
      </c>
      <c r="D1622" s="130" t="str">
        <f t="shared" si="412"/>
        <v>PYA41P2</v>
      </c>
      <c r="E1622" s="130" t="str">
        <f t="shared" si="413"/>
        <v>PYA41</v>
      </c>
      <c r="F1622" s="109" t="s">
        <v>1368</v>
      </c>
      <c r="G1622" s="171">
        <v>41</v>
      </c>
      <c r="H1622" s="111">
        <v>2</v>
      </c>
      <c r="I1622" s="171" t="s">
        <v>8</v>
      </c>
      <c r="J1622" s="111">
        <v>1</v>
      </c>
      <c r="K1622" s="109">
        <f t="shared" si="415"/>
        <v>3</v>
      </c>
      <c r="L1622" s="109"/>
      <c r="M1622" s="137">
        <v>1</v>
      </c>
      <c r="N1622" s="133">
        <v>1.5</v>
      </c>
      <c r="O1622" s="137">
        <f t="shared" si="408"/>
        <v>1.25</v>
      </c>
      <c r="P1622" s="141" t="s">
        <v>285</v>
      </c>
      <c r="Q1622" s="237">
        <v>19.95</v>
      </c>
      <c r="R1622" s="111"/>
      <c r="S1622" s="111"/>
      <c r="T1622" s="111"/>
      <c r="U1622" s="188"/>
      <c r="X1622" s="229"/>
      <c r="AN1622" s="309"/>
      <c r="AO1622" s="143">
        <v>71.760000000000005</v>
      </c>
      <c r="AP1622" s="194"/>
      <c r="AQ1622" s="188"/>
      <c r="AR1622" s="188"/>
      <c r="AS1622" s="229"/>
      <c r="AT1622" s="143"/>
      <c r="AU1622" s="143"/>
      <c r="AV1622" s="309"/>
      <c r="AW1622" s="188"/>
      <c r="AX1622" s="278"/>
      <c r="AY1622" s="194"/>
      <c r="AZ1622" s="143"/>
      <c r="BA1622" s="143"/>
      <c r="BB1622" s="143"/>
      <c r="BC1622" s="143"/>
      <c r="BD1622" s="143"/>
      <c r="BE1622" s="194"/>
      <c r="BF1622" s="143"/>
      <c r="BG1622" s="143"/>
      <c r="BH1622" s="143"/>
      <c r="BI1622" s="111"/>
      <c r="BJ1622" s="143"/>
      <c r="BK1622" s="143"/>
      <c r="BL1622" s="143"/>
      <c r="BM1622" s="143"/>
      <c r="BN1622" s="143"/>
      <c r="BO1622" s="143"/>
      <c r="BP1622" s="143"/>
      <c r="BQ1622" s="143"/>
      <c r="BR1622" s="143"/>
      <c r="BS1622" s="143"/>
      <c r="BT1622" s="143"/>
      <c r="BU1622" s="135">
        <f>VLOOKUP(D1622,EXPLORACION!$A$2:$P$529,15,FALSE)</f>
        <v>4960121.0088</v>
      </c>
      <c r="BV1622" s="135">
        <f>VLOOKUP(D1622,EXPLORACION!$A$2:$P$529,16,FALSE)</f>
        <v>2170101.5794000002</v>
      </c>
    </row>
    <row r="1623" spans="1:74" hidden="1">
      <c r="A1623" s="130" t="str">
        <f t="shared" si="409"/>
        <v>PYA41P2E2M1.75</v>
      </c>
      <c r="B1623" s="130" t="str">
        <f t="shared" si="410"/>
        <v>PYA41P2E1</v>
      </c>
      <c r="C1623" s="130" t="str">
        <f t="shared" si="411"/>
        <v>PYA41P2M1.75</v>
      </c>
      <c r="D1623" s="130" t="str">
        <f t="shared" si="412"/>
        <v>PYA41P2</v>
      </c>
      <c r="E1623" s="130" t="str">
        <f t="shared" si="413"/>
        <v>PYA41</v>
      </c>
      <c r="F1623" s="109" t="s">
        <v>1368</v>
      </c>
      <c r="G1623" s="171">
        <v>41</v>
      </c>
      <c r="H1623" s="111">
        <v>2</v>
      </c>
      <c r="I1623" s="171" t="s">
        <v>8</v>
      </c>
      <c r="J1623" s="111">
        <v>2</v>
      </c>
      <c r="K1623" s="109">
        <f t="shared" si="415"/>
        <v>4</v>
      </c>
      <c r="L1623" s="109"/>
      <c r="M1623" s="137">
        <v>1.5</v>
      </c>
      <c r="N1623" s="133">
        <v>2</v>
      </c>
      <c r="O1623" s="137">
        <f t="shared" si="408"/>
        <v>1.75</v>
      </c>
      <c r="Q1623" s="237">
        <v>20</v>
      </c>
      <c r="R1623" s="111"/>
      <c r="S1623" s="111"/>
      <c r="T1623" s="111"/>
      <c r="U1623" s="188"/>
      <c r="X1623" s="229"/>
      <c r="AN1623" s="309"/>
      <c r="AP1623" s="194"/>
      <c r="AQ1623" s="188"/>
      <c r="AR1623" s="188"/>
      <c r="AS1623" s="229"/>
      <c r="AT1623" s="143"/>
      <c r="AU1623" s="143"/>
      <c r="AV1623" s="309"/>
      <c r="AW1623" s="188"/>
      <c r="AX1623" s="278"/>
      <c r="AY1623" s="194"/>
      <c r="AZ1623" s="143"/>
      <c r="BA1623" s="143"/>
      <c r="BB1623" s="143"/>
      <c r="BC1623" s="143"/>
      <c r="BD1623" s="143"/>
      <c r="BE1623" s="194"/>
      <c r="BF1623" s="143"/>
      <c r="BG1623" s="143"/>
      <c r="BH1623" s="143"/>
      <c r="BI1623" s="111"/>
      <c r="BJ1623" s="143"/>
      <c r="BK1623" s="143"/>
      <c r="BL1623" s="143"/>
      <c r="BM1623" s="143"/>
      <c r="BN1623" s="143"/>
      <c r="BO1623" s="143"/>
      <c r="BP1623" s="143"/>
      <c r="BQ1623" s="143"/>
      <c r="BR1623" s="143"/>
      <c r="BS1623" s="143"/>
      <c r="BT1623" s="143"/>
      <c r="BU1623" s="135">
        <f>VLOOKUP(D1623,EXPLORACION!$A$2:$P$529,15,FALSE)</f>
        <v>4960121.0088</v>
      </c>
      <c r="BV1623" s="135">
        <f>VLOOKUP(D1623,EXPLORACION!$A$2:$P$529,16,FALSE)</f>
        <v>2170101.5794000002</v>
      </c>
    </row>
    <row r="1624" spans="1:74" hidden="1">
      <c r="A1624" s="130" t="str">
        <f t="shared" si="409"/>
        <v>PYA41P2E2M2.25</v>
      </c>
      <c r="B1624" s="130" t="str">
        <f t="shared" si="410"/>
        <v>PYA41P2E1.5</v>
      </c>
      <c r="C1624" s="130" t="str">
        <f t="shared" si="411"/>
        <v>PYA41P2M2.25</v>
      </c>
      <c r="D1624" s="130" t="str">
        <f t="shared" si="412"/>
        <v>PYA41P2</v>
      </c>
      <c r="E1624" s="130" t="str">
        <f t="shared" si="413"/>
        <v>PYA41</v>
      </c>
      <c r="F1624" s="109" t="s">
        <v>1368</v>
      </c>
      <c r="G1624" s="171">
        <v>41</v>
      </c>
      <c r="H1624" s="111">
        <v>2</v>
      </c>
      <c r="I1624" s="171" t="s">
        <v>8</v>
      </c>
      <c r="J1624" s="111">
        <v>2</v>
      </c>
      <c r="K1624" s="109">
        <f t="shared" si="415"/>
        <v>5</v>
      </c>
      <c r="L1624" s="109"/>
      <c r="M1624" s="137">
        <v>2</v>
      </c>
      <c r="N1624" s="133">
        <v>2.5</v>
      </c>
      <c r="O1624" s="137">
        <f t="shared" si="408"/>
        <v>2.25</v>
      </c>
      <c r="P1624" s="141" t="s">
        <v>285</v>
      </c>
      <c r="Q1624" s="237">
        <v>20.25</v>
      </c>
      <c r="R1624" s="111"/>
      <c r="S1624" s="111"/>
      <c r="T1624" s="111"/>
      <c r="U1624" s="188"/>
      <c r="X1624" s="229"/>
      <c r="AN1624" s="309"/>
      <c r="AP1624" s="194"/>
      <c r="AQ1624" s="188"/>
      <c r="AR1624" s="188"/>
      <c r="AS1624" s="229"/>
      <c r="AT1624" s="143"/>
      <c r="AU1624" s="143"/>
      <c r="AV1624" s="309"/>
      <c r="AW1624" s="188"/>
      <c r="AX1624" s="278"/>
      <c r="AY1624" s="194"/>
      <c r="AZ1624" s="143"/>
      <c r="BA1624" s="143"/>
      <c r="BB1624" s="143"/>
      <c r="BC1624" s="143"/>
      <c r="BD1624" s="143"/>
      <c r="BE1624" s="194"/>
      <c r="BF1624" s="143"/>
      <c r="BG1624" s="143"/>
      <c r="BH1624" s="143"/>
      <c r="BI1624" s="111"/>
      <c r="BJ1624" s="143"/>
      <c r="BK1624" s="143"/>
      <c r="BL1624" s="143"/>
      <c r="BM1624" s="143"/>
      <c r="BN1624" s="143"/>
      <c r="BO1624" s="143"/>
      <c r="BP1624" s="143"/>
      <c r="BQ1624" s="143"/>
      <c r="BR1624" s="143"/>
      <c r="BS1624" s="143"/>
      <c r="BT1624" s="143"/>
      <c r="BU1624" s="135">
        <f>VLOOKUP(D1624,EXPLORACION!$A$2:$P$529,15,FALSE)</f>
        <v>4960121.0088</v>
      </c>
      <c r="BV1624" s="135">
        <f>VLOOKUP(D1624,EXPLORACION!$A$2:$P$529,16,FALSE)</f>
        <v>2170101.5794000002</v>
      </c>
    </row>
    <row r="1625" spans="1:74" hidden="1">
      <c r="A1625" s="130" t="str">
        <f t="shared" si="409"/>
        <v>PYA41P2E2M2.75</v>
      </c>
      <c r="B1625" s="130" t="str">
        <f t="shared" si="410"/>
        <v>PYA41P2E2</v>
      </c>
      <c r="C1625" s="130" t="str">
        <f t="shared" si="411"/>
        <v>PYA41P2M2.75</v>
      </c>
      <c r="D1625" s="130" t="str">
        <f t="shared" si="412"/>
        <v>PYA41P2</v>
      </c>
      <c r="E1625" s="130" t="str">
        <f t="shared" si="413"/>
        <v>PYA41</v>
      </c>
      <c r="F1625" s="109" t="s">
        <v>1368</v>
      </c>
      <c r="G1625" s="171">
        <v>41</v>
      </c>
      <c r="H1625" s="111">
        <v>2</v>
      </c>
      <c r="I1625" s="171" t="s">
        <v>8</v>
      </c>
      <c r="J1625" s="111">
        <v>2</v>
      </c>
      <c r="K1625" s="109">
        <f t="shared" si="415"/>
        <v>6</v>
      </c>
      <c r="L1625" s="109"/>
      <c r="M1625" s="137">
        <v>2.5</v>
      </c>
      <c r="N1625" s="133">
        <v>3</v>
      </c>
      <c r="O1625" s="137">
        <f t="shared" si="408"/>
        <v>2.75</v>
      </c>
      <c r="Q1625" s="237">
        <v>21.21</v>
      </c>
      <c r="R1625" s="111">
        <v>33.93</v>
      </c>
      <c r="S1625" s="111">
        <v>25.79</v>
      </c>
      <c r="T1625" s="111">
        <v>8.14</v>
      </c>
      <c r="U1625" s="188"/>
      <c r="X1625" s="229"/>
      <c r="AN1625" s="309"/>
      <c r="AO1625" s="143">
        <v>63.56</v>
      </c>
      <c r="AP1625" s="194"/>
      <c r="AQ1625" s="188"/>
      <c r="AR1625" s="188"/>
      <c r="AS1625" s="229"/>
      <c r="AT1625" s="143"/>
      <c r="AU1625" s="143"/>
      <c r="AV1625" s="309"/>
      <c r="AW1625" s="188">
        <v>4.87</v>
      </c>
      <c r="AX1625" s="278">
        <v>236.73</v>
      </c>
      <c r="AY1625" s="194"/>
      <c r="AZ1625" s="143"/>
      <c r="BA1625" s="143"/>
      <c r="BB1625" s="143"/>
      <c r="BC1625" s="143"/>
      <c r="BD1625" s="143"/>
      <c r="BE1625" s="194"/>
      <c r="BF1625" s="143"/>
      <c r="BG1625" s="143"/>
      <c r="BH1625" s="143"/>
      <c r="BI1625" s="111"/>
      <c r="BJ1625" s="143"/>
      <c r="BK1625" s="143"/>
      <c r="BL1625" s="143"/>
      <c r="BM1625" s="143"/>
      <c r="BN1625" s="143"/>
      <c r="BO1625" s="143"/>
      <c r="BP1625" s="143"/>
      <c r="BQ1625" s="143"/>
      <c r="BR1625" s="143"/>
      <c r="BS1625" s="143"/>
      <c r="BT1625" s="143"/>
      <c r="BU1625" s="135">
        <f>VLOOKUP(D1625,EXPLORACION!$A$2:$P$529,15,FALSE)</f>
        <v>4960121.0088</v>
      </c>
      <c r="BV1625" s="135">
        <f>VLOOKUP(D1625,EXPLORACION!$A$2:$P$529,16,FALSE)</f>
        <v>2170101.5794000002</v>
      </c>
    </row>
    <row r="1626" spans="1:74" hidden="1">
      <c r="A1626" s="130" t="str">
        <f t="shared" si="409"/>
        <v>PYA41P2E2M3.25</v>
      </c>
      <c r="B1626" s="130" t="str">
        <f t="shared" si="410"/>
        <v>PYA41P2E2.5</v>
      </c>
      <c r="C1626" s="130" t="str">
        <f t="shared" si="411"/>
        <v>PYA41P2M3.25</v>
      </c>
      <c r="D1626" s="130" t="str">
        <f t="shared" si="412"/>
        <v>PYA41P2</v>
      </c>
      <c r="E1626" s="130" t="str">
        <f t="shared" si="413"/>
        <v>PYA41</v>
      </c>
      <c r="F1626" s="109" t="s">
        <v>1368</v>
      </c>
      <c r="G1626" s="171">
        <v>41</v>
      </c>
      <c r="H1626" s="111">
        <v>2</v>
      </c>
      <c r="I1626" s="171" t="s">
        <v>8</v>
      </c>
      <c r="J1626" s="111">
        <v>2</v>
      </c>
      <c r="K1626" s="109">
        <f t="shared" si="415"/>
        <v>7</v>
      </c>
      <c r="L1626" s="109"/>
      <c r="M1626" s="137">
        <v>3</v>
      </c>
      <c r="N1626" s="133">
        <v>3.5</v>
      </c>
      <c r="O1626" s="137">
        <f t="shared" si="408"/>
        <v>3.25</v>
      </c>
      <c r="Q1626" s="237">
        <v>21.24</v>
      </c>
      <c r="R1626" s="111"/>
      <c r="S1626" s="111"/>
      <c r="T1626" s="111"/>
      <c r="U1626" s="188"/>
      <c r="X1626" s="229"/>
      <c r="AN1626" s="309"/>
      <c r="AP1626" s="194"/>
      <c r="AQ1626" s="188"/>
      <c r="AR1626" s="188"/>
      <c r="AS1626" s="229"/>
      <c r="AT1626" s="143"/>
      <c r="AU1626" s="143"/>
      <c r="AV1626" s="309"/>
      <c r="AW1626" s="188"/>
      <c r="AX1626" s="278"/>
      <c r="AY1626" s="194"/>
      <c r="AZ1626" s="143"/>
      <c r="BA1626" s="143"/>
      <c r="BB1626" s="143"/>
      <c r="BC1626" s="143"/>
      <c r="BD1626" s="143"/>
      <c r="BE1626" s="194"/>
      <c r="BF1626" s="143"/>
      <c r="BG1626" s="143"/>
      <c r="BH1626" s="143"/>
      <c r="BI1626" s="111"/>
      <c r="BJ1626" s="143"/>
      <c r="BK1626" s="143"/>
      <c r="BL1626" s="143"/>
      <c r="BM1626" s="143"/>
      <c r="BN1626" s="143"/>
      <c r="BO1626" s="143"/>
      <c r="BP1626" s="143"/>
      <c r="BQ1626" s="143"/>
      <c r="BR1626" s="143"/>
      <c r="BS1626" s="143"/>
      <c r="BT1626" s="143"/>
      <c r="BU1626" s="135">
        <f>VLOOKUP(D1626,EXPLORACION!$A$2:$P$529,15,FALSE)</f>
        <v>4960121.0088</v>
      </c>
      <c r="BV1626" s="135">
        <f>VLOOKUP(D1626,EXPLORACION!$A$2:$P$529,16,FALSE)</f>
        <v>2170101.5794000002</v>
      </c>
    </row>
    <row r="1627" spans="1:74" hidden="1">
      <c r="A1627" s="130" t="str">
        <f t="shared" si="409"/>
        <v>PYA41P2E2M3.75</v>
      </c>
      <c r="B1627" s="130" t="str">
        <f t="shared" si="410"/>
        <v>PYA41P2E3</v>
      </c>
      <c r="C1627" s="130" t="str">
        <f t="shared" si="411"/>
        <v>PYA41P2M3.75</v>
      </c>
      <c r="D1627" s="130" t="str">
        <f t="shared" si="412"/>
        <v>PYA41P2</v>
      </c>
      <c r="E1627" s="130" t="str">
        <f t="shared" si="413"/>
        <v>PYA41</v>
      </c>
      <c r="F1627" s="109" t="s">
        <v>1368</v>
      </c>
      <c r="G1627" s="171">
        <v>41</v>
      </c>
      <c r="H1627" s="111">
        <v>2</v>
      </c>
      <c r="I1627" s="171" t="s">
        <v>8</v>
      </c>
      <c r="J1627" s="111">
        <v>2</v>
      </c>
      <c r="K1627" s="109">
        <f t="shared" si="415"/>
        <v>8</v>
      </c>
      <c r="L1627" s="109"/>
      <c r="M1627" s="137">
        <v>3.5</v>
      </c>
      <c r="N1627" s="133">
        <v>4</v>
      </c>
      <c r="O1627" s="137">
        <f t="shared" si="408"/>
        <v>3.75</v>
      </c>
      <c r="Q1627" s="237">
        <v>21.9</v>
      </c>
      <c r="R1627" s="111"/>
      <c r="S1627" s="111"/>
      <c r="T1627" s="111"/>
      <c r="U1627" s="188"/>
      <c r="X1627" s="229"/>
      <c r="AN1627" s="309"/>
      <c r="AP1627" s="194"/>
      <c r="AQ1627" s="188"/>
      <c r="AR1627" s="188"/>
      <c r="AS1627" s="229"/>
      <c r="AT1627" s="143"/>
      <c r="AU1627" s="143"/>
      <c r="AV1627" s="309"/>
      <c r="AW1627" s="188"/>
      <c r="AX1627" s="278"/>
      <c r="AY1627" s="194"/>
      <c r="AZ1627" s="143"/>
      <c r="BA1627" s="143"/>
      <c r="BB1627" s="143"/>
      <c r="BC1627" s="143"/>
      <c r="BD1627" s="143"/>
      <c r="BE1627" s="194"/>
      <c r="BF1627" s="143"/>
      <c r="BG1627" s="143"/>
      <c r="BH1627" s="143"/>
      <c r="BI1627" s="111"/>
      <c r="BJ1627" s="143"/>
      <c r="BK1627" s="143"/>
      <c r="BL1627" s="143"/>
      <c r="BM1627" s="143"/>
      <c r="BN1627" s="143"/>
      <c r="BO1627" s="143"/>
      <c r="BP1627" s="143"/>
      <c r="BQ1627" s="143"/>
      <c r="BR1627" s="143"/>
      <c r="BS1627" s="143"/>
      <c r="BT1627" s="143"/>
      <c r="BU1627" s="135">
        <f>VLOOKUP(D1627,EXPLORACION!$A$2:$P$529,15,FALSE)</f>
        <v>4960121.0088</v>
      </c>
      <c r="BV1627" s="135">
        <f>VLOOKUP(D1627,EXPLORACION!$A$2:$P$529,16,FALSE)</f>
        <v>2170101.5794000002</v>
      </c>
    </row>
    <row r="1628" spans="1:74" hidden="1">
      <c r="A1628" s="130" t="str">
        <f t="shared" si="409"/>
        <v>PYA41P2E3M4.25</v>
      </c>
      <c r="B1628" s="130" t="str">
        <f t="shared" si="410"/>
        <v>PYA41P2E3.5</v>
      </c>
      <c r="C1628" s="130" t="str">
        <f t="shared" si="411"/>
        <v>PYA41P2M4.25</v>
      </c>
      <c r="D1628" s="130" t="str">
        <f t="shared" si="412"/>
        <v>PYA41P2</v>
      </c>
      <c r="E1628" s="130" t="str">
        <f t="shared" si="413"/>
        <v>PYA41</v>
      </c>
      <c r="F1628" s="109" t="s">
        <v>1368</v>
      </c>
      <c r="G1628" s="171">
        <v>41</v>
      </c>
      <c r="H1628" s="111">
        <v>2</v>
      </c>
      <c r="I1628" s="171" t="s">
        <v>8</v>
      </c>
      <c r="J1628" s="111">
        <v>3</v>
      </c>
      <c r="K1628" s="109">
        <f t="shared" si="415"/>
        <v>9</v>
      </c>
      <c r="L1628" s="109"/>
      <c r="M1628" s="137">
        <v>4</v>
      </c>
      <c r="N1628" s="133">
        <v>4.5</v>
      </c>
      <c r="O1628" s="137">
        <f t="shared" si="408"/>
        <v>4.25</v>
      </c>
      <c r="Q1628" s="237">
        <v>22.07</v>
      </c>
      <c r="R1628" s="111"/>
      <c r="S1628" s="111"/>
      <c r="T1628" s="111"/>
      <c r="U1628" s="188"/>
      <c r="X1628" s="229"/>
      <c r="AN1628" s="309"/>
      <c r="AP1628" s="194"/>
      <c r="AQ1628" s="188"/>
      <c r="AR1628" s="188"/>
      <c r="AS1628" s="229"/>
      <c r="AT1628" s="143"/>
      <c r="AU1628" s="143"/>
      <c r="AV1628" s="309"/>
      <c r="AW1628" s="188"/>
      <c r="AX1628" s="278"/>
      <c r="AY1628" s="194"/>
      <c r="AZ1628" s="143"/>
      <c r="BA1628" s="143"/>
      <c r="BB1628" s="143"/>
      <c r="BC1628" s="143"/>
      <c r="BD1628" s="143"/>
      <c r="BE1628" s="194"/>
      <c r="BF1628" s="143"/>
      <c r="BG1628" s="143"/>
      <c r="BH1628" s="143"/>
      <c r="BI1628" s="111"/>
      <c r="BJ1628" s="143"/>
      <c r="BK1628" s="143"/>
      <c r="BL1628" s="143"/>
      <c r="BM1628" s="143"/>
      <c r="BN1628" s="143"/>
      <c r="BO1628" s="143"/>
      <c r="BP1628" s="143"/>
      <c r="BQ1628" s="143"/>
      <c r="BR1628" s="143"/>
      <c r="BS1628" s="143"/>
      <c r="BT1628" s="143"/>
      <c r="BU1628" s="135">
        <f>VLOOKUP(D1628,EXPLORACION!$A$2:$P$529,15,FALSE)</f>
        <v>4960121.0088</v>
      </c>
      <c r="BV1628" s="135">
        <f>VLOOKUP(D1628,EXPLORACION!$A$2:$P$529,16,FALSE)</f>
        <v>2170101.5794000002</v>
      </c>
    </row>
    <row r="1629" spans="1:74" hidden="1">
      <c r="A1629" s="130" t="str">
        <f t="shared" si="409"/>
        <v>PYA41P2E3M4.75</v>
      </c>
      <c r="B1629" s="130" t="str">
        <f t="shared" si="410"/>
        <v>PYA41P2E4</v>
      </c>
      <c r="C1629" s="130" t="str">
        <f t="shared" si="411"/>
        <v>PYA41P2M4.75</v>
      </c>
      <c r="D1629" s="130" t="str">
        <f t="shared" si="412"/>
        <v>PYA41P2</v>
      </c>
      <c r="E1629" s="130" t="str">
        <f t="shared" si="413"/>
        <v>PYA41</v>
      </c>
      <c r="F1629" s="109" t="s">
        <v>1368</v>
      </c>
      <c r="G1629" s="171">
        <v>41</v>
      </c>
      <c r="H1629" s="111">
        <v>2</v>
      </c>
      <c r="I1629" s="171" t="s">
        <v>8</v>
      </c>
      <c r="J1629" s="111">
        <v>3</v>
      </c>
      <c r="K1629" s="109">
        <f t="shared" si="415"/>
        <v>10</v>
      </c>
      <c r="L1629" s="109"/>
      <c r="M1629" s="137">
        <v>4.5</v>
      </c>
      <c r="N1629" s="133">
        <v>5</v>
      </c>
      <c r="O1629" s="137">
        <f t="shared" si="408"/>
        <v>4.75</v>
      </c>
      <c r="Q1629" s="237">
        <v>22.1</v>
      </c>
      <c r="R1629" s="111"/>
      <c r="S1629" s="111"/>
      <c r="T1629" s="111"/>
      <c r="U1629" s="188"/>
      <c r="X1629" s="229"/>
      <c r="AN1629" s="309"/>
      <c r="AP1629" s="194"/>
      <c r="AQ1629" s="188"/>
      <c r="AR1629" s="188"/>
      <c r="AS1629" s="229"/>
      <c r="AT1629" s="143"/>
      <c r="AU1629" s="143"/>
      <c r="AV1629" s="309"/>
      <c r="AW1629" s="188"/>
      <c r="AX1629" s="278"/>
      <c r="AY1629" s="194"/>
      <c r="AZ1629" s="143"/>
      <c r="BA1629" s="143"/>
      <c r="BB1629" s="143"/>
      <c r="BC1629" s="143"/>
      <c r="BD1629" s="143"/>
      <c r="BE1629" s="194"/>
      <c r="BF1629" s="143"/>
      <c r="BG1629" s="143"/>
      <c r="BH1629" s="143"/>
      <c r="BI1629" s="111"/>
      <c r="BJ1629" s="143"/>
      <c r="BK1629" s="143"/>
      <c r="BL1629" s="143"/>
      <c r="BM1629" s="143"/>
      <c r="BN1629" s="143"/>
      <c r="BO1629" s="143"/>
      <c r="BP1629" s="143"/>
      <c r="BQ1629" s="143"/>
      <c r="BR1629" s="143"/>
      <c r="BS1629" s="143"/>
      <c r="BT1629" s="143"/>
      <c r="BU1629" s="135">
        <f>VLOOKUP(D1629,EXPLORACION!$A$2:$P$529,15,FALSE)</f>
        <v>4960121.0088</v>
      </c>
      <c r="BV1629" s="135">
        <f>VLOOKUP(D1629,EXPLORACION!$A$2:$P$529,16,FALSE)</f>
        <v>2170101.5794000002</v>
      </c>
    </row>
    <row r="1630" spans="1:74" hidden="1">
      <c r="A1630" s="130" t="str">
        <f t="shared" si="409"/>
        <v>PYA41P2E3M5.25</v>
      </c>
      <c r="B1630" s="130" t="str">
        <f t="shared" si="410"/>
        <v>PYA41P2E4.5</v>
      </c>
      <c r="C1630" s="130" t="str">
        <f t="shared" si="411"/>
        <v>PYA41P2M5.25</v>
      </c>
      <c r="D1630" s="130" t="str">
        <f t="shared" si="412"/>
        <v>PYA41P2</v>
      </c>
      <c r="E1630" s="130" t="str">
        <f t="shared" si="413"/>
        <v>PYA41</v>
      </c>
      <c r="F1630" s="109" t="s">
        <v>1368</v>
      </c>
      <c r="G1630" s="171">
        <v>41</v>
      </c>
      <c r="H1630" s="111">
        <v>2</v>
      </c>
      <c r="I1630" s="171" t="s">
        <v>8</v>
      </c>
      <c r="J1630" s="111">
        <v>3</v>
      </c>
      <c r="K1630" s="109">
        <f t="shared" si="415"/>
        <v>11</v>
      </c>
      <c r="L1630" s="109"/>
      <c r="M1630" s="137">
        <v>5</v>
      </c>
      <c r="N1630" s="133">
        <v>5.5</v>
      </c>
      <c r="O1630" s="137">
        <f t="shared" si="408"/>
        <v>5.25</v>
      </c>
      <c r="Q1630" s="237">
        <v>22.63</v>
      </c>
      <c r="R1630" s="111"/>
      <c r="S1630" s="111"/>
      <c r="T1630" s="111"/>
      <c r="U1630" s="188"/>
      <c r="X1630" s="229"/>
      <c r="AN1630" s="309"/>
      <c r="AO1630" s="143">
        <v>55.63</v>
      </c>
      <c r="AP1630" s="194"/>
      <c r="AQ1630" s="188"/>
      <c r="AR1630" s="188"/>
      <c r="AS1630" s="229"/>
      <c r="AT1630" s="143"/>
      <c r="AU1630" s="143"/>
      <c r="AV1630" s="309"/>
      <c r="AW1630" s="188">
        <v>4</v>
      </c>
      <c r="AX1630" s="278">
        <v>198.43</v>
      </c>
      <c r="AY1630" s="194"/>
      <c r="AZ1630" s="143"/>
      <c r="BA1630" s="143"/>
      <c r="BB1630" s="143"/>
      <c r="BC1630" s="143"/>
      <c r="BD1630" s="143"/>
      <c r="BE1630" s="194"/>
      <c r="BF1630" s="143"/>
      <c r="BG1630" s="143"/>
      <c r="BH1630" s="143"/>
      <c r="BI1630" s="111"/>
      <c r="BJ1630" s="143"/>
      <c r="BK1630" s="143"/>
      <c r="BL1630" s="143"/>
      <c r="BM1630" s="143"/>
      <c r="BN1630" s="143"/>
      <c r="BO1630" s="143"/>
      <c r="BP1630" s="143"/>
      <c r="BQ1630" s="143"/>
      <c r="BR1630" s="143"/>
      <c r="BS1630" s="143"/>
      <c r="BT1630" s="143"/>
      <c r="BU1630" s="135">
        <f>VLOOKUP(D1630,EXPLORACION!$A$2:$P$529,15,FALSE)</f>
        <v>4960121.0088</v>
      </c>
      <c r="BV1630" s="135">
        <f>VLOOKUP(D1630,EXPLORACION!$A$2:$P$529,16,FALSE)</f>
        <v>2170101.5794000002</v>
      </c>
    </row>
    <row r="1631" spans="1:74" hidden="1">
      <c r="A1631" s="130" t="str">
        <f t="shared" si="409"/>
        <v>PYA41P2E3M5.75</v>
      </c>
      <c r="B1631" s="130" t="str">
        <f t="shared" si="410"/>
        <v>PYA41P2E5</v>
      </c>
      <c r="C1631" s="130" t="str">
        <f t="shared" si="411"/>
        <v>PYA41P2M5.75</v>
      </c>
      <c r="D1631" s="130" t="str">
        <f t="shared" si="412"/>
        <v>PYA41P2</v>
      </c>
      <c r="E1631" s="130" t="str">
        <f t="shared" si="413"/>
        <v>PYA41</v>
      </c>
      <c r="F1631" s="109" t="s">
        <v>1368</v>
      </c>
      <c r="G1631" s="171">
        <v>41</v>
      </c>
      <c r="H1631" s="111">
        <v>2</v>
      </c>
      <c r="I1631" s="171" t="s">
        <v>8</v>
      </c>
      <c r="J1631" s="111">
        <v>3</v>
      </c>
      <c r="K1631" s="109">
        <f t="shared" si="415"/>
        <v>12</v>
      </c>
      <c r="L1631" s="109"/>
      <c r="M1631" s="137">
        <v>5.5</v>
      </c>
      <c r="N1631" s="133">
        <v>6</v>
      </c>
      <c r="O1631" s="137">
        <f t="shared" si="408"/>
        <v>5.75</v>
      </c>
      <c r="Q1631" s="237">
        <v>23.2</v>
      </c>
      <c r="R1631" s="111"/>
      <c r="S1631" s="111"/>
      <c r="T1631" s="111"/>
      <c r="U1631" s="188"/>
      <c r="X1631" s="229"/>
      <c r="AN1631" s="309"/>
      <c r="AP1631" s="194"/>
      <c r="AQ1631" s="188"/>
      <c r="AR1631" s="188"/>
      <c r="AS1631" s="229"/>
      <c r="AT1631" s="143"/>
      <c r="AU1631" s="143"/>
      <c r="AV1631" s="309"/>
      <c r="AW1631" s="188"/>
      <c r="AX1631" s="278"/>
      <c r="AY1631" s="194"/>
      <c r="AZ1631" s="143"/>
      <c r="BA1631" s="143"/>
      <c r="BB1631" s="143"/>
      <c r="BC1631" s="143"/>
      <c r="BD1631" s="143"/>
      <c r="BE1631" s="194"/>
      <c r="BF1631" s="143"/>
      <c r="BG1631" s="143"/>
      <c r="BH1631" s="143"/>
      <c r="BI1631" s="111"/>
      <c r="BJ1631" s="143"/>
      <c r="BK1631" s="143"/>
      <c r="BL1631" s="143"/>
      <c r="BM1631" s="143"/>
      <c r="BN1631" s="143"/>
      <c r="BO1631" s="143"/>
      <c r="BP1631" s="143"/>
      <c r="BQ1631" s="143"/>
      <c r="BR1631" s="143"/>
      <c r="BS1631" s="143"/>
      <c r="BT1631" s="143"/>
      <c r="BU1631" s="135">
        <f>VLOOKUP(D1631,EXPLORACION!$A$2:$P$529,15,FALSE)</f>
        <v>4960121.0088</v>
      </c>
      <c r="BV1631" s="135">
        <f>VLOOKUP(D1631,EXPLORACION!$A$2:$P$529,16,FALSE)</f>
        <v>2170101.5794000002</v>
      </c>
    </row>
    <row r="1632" spans="1:74" hidden="1">
      <c r="A1632" s="130" t="str">
        <f t="shared" si="409"/>
        <v>PYA41P2E3M6.5</v>
      </c>
      <c r="B1632" s="130" t="str">
        <f t="shared" si="410"/>
        <v>PYA41P2E5.5</v>
      </c>
      <c r="C1632" s="130" t="str">
        <f t="shared" si="411"/>
        <v>PYA41P2M6.5</v>
      </c>
      <c r="D1632" s="130" t="str">
        <f t="shared" si="412"/>
        <v>PYA41P2</v>
      </c>
      <c r="E1632" s="130" t="str">
        <f t="shared" si="413"/>
        <v>PYA41</v>
      </c>
      <c r="F1632" s="109" t="s">
        <v>1368</v>
      </c>
      <c r="G1632" s="171">
        <v>41</v>
      </c>
      <c r="H1632" s="111">
        <v>2</v>
      </c>
      <c r="I1632" s="171" t="s">
        <v>8</v>
      </c>
      <c r="J1632" s="111">
        <v>3</v>
      </c>
      <c r="K1632" s="109">
        <f t="shared" si="415"/>
        <v>13</v>
      </c>
      <c r="L1632" s="109"/>
      <c r="M1632" s="137">
        <v>6</v>
      </c>
      <c r="N1632" s="133">
        <v>7</v>
      </c>
      <c r="O1632" s="137">
        <f t="shared" si="408"/>
        <v>6.5</v>
      </c>
      <c r="P1632" s="141" t="s">
        <v>285</v>
      </c>
      <c r="Q1632" s="237">
        <v>23.49</v>
      </c>
      <c r="R1632" s="111"/>
      <c r="S1632" s="111"/>
      <c r="T1632" s="111"/>
      <c r="U1632" s="188"/>
      <c r="X1632" s="229"/>
      <c r="AN1632" s="309"/>
      <c r="AP1632" s="194"/>
      <c r="AQ1632" s="188"/>
      <c r="AR1632" s="188"/>
      <c r="AS1632" s="229"/>
      <c r="AT1632" s="143"/>
      <c r="AU1632" s="143"/>
      <c r="AV1632" s="309"/>
      <c r="AW1632" s="188"/>
      <c r="AX1632" s="278"/>
      <c r="AY1632" s="194"/>
      <c r="AZ1632" s="143"/>
      <c r="BA1632" s="143"/>
      <c r="BB1632" s="143"/>
      <c r="BC1632" s="143"/>
      <c r="BD1632" s="143"/>
      <c r="BE1632" s="194"/>
      <c r="BF1632" s="143"/>
      <c r="BG1632" s="143"/>
      <c r="BH1632" s="143"/>
      <c r="BI1632" s="111"/>
      <c r="BJ1632" s="143"/>
      <c r="BK1632" s="143"/>
      <c r="BL1632" s="143"/>
      <c r="BM1632" s="143"/>
      <c r="BN1632" s="143"/>
      <c r="BO1632" s="143"/>
      <c r="BP1632" s="143"/>
      <c r="BQ1632" s="143"/>
      <c r="BR1632" s="143"/>
      <c r="BS1632" s="143"/>
      <c r="BT1632" s="143"/>
      <c r="BU1632" s="135">
        <f>VLOOKUP(D1632,EXPLORACION!$A$2:$P$529,15,FALSE)</f>
        <v>4960121.0088</v>
      </c>
      <c r="BV1632" s="135">
        <f>VLOOKUP(D1632,EXPLORACION!$A$2:$P$529,16,FALSE)</f>
        <v>2170101.5794000002</v>
      </c>
    </row>
    <row r="1633" spans="1:74" hidden="1">
      <c r="A1633" s="130" t="str">
        <f t="shared" si="409"/>
        <v>PYA41P2E3M7.5</v>
      </c>
      <c r="B1633" s="130" t="str">
        <f t="shared" si="410"/>
        <v>PYA41P2E6</v>
      </c>
      <c r="C1633" s="130" t="str">
        <f t="shared" si="411"/>
        <v>PYA41P2M7.5</v>
      </c>
      <c r="D1633" s="130" t="str">
        <f t="shared" si="412"/>
        <v>PYA41P2</v>
      </c>
      <c r="E1633" s="130" t="str">
        <f t="shared" si="413"/>
        <v>PYA41</v>
      </c>
      <c r="F1633" s="109" t="s">
        <v>1368</v>
      </c>
      <c r="G1633" s="171">
        <v>41</v>
      </c>
      <c r="H1633" s="111">
        <v>2</v>
      </c>
      <c r="I1633" s="171" t="s">
        <v>8</v>
      </c>
      <c r="J1633" s="111">
        <v>3</v>
      </c>
      <c r="K1633" s="109">
        <f t="shared" si="415"/>
        <v>14</v>
      </c>
      <c r="L1633" s="109"/>
      <c r="M1633" s="137">
        <v>7</v>
      </c>
      <c r="N1633" s="133">
        <v>8</v>
      </c>
      <c r="O1633" s="137">
        <f t="shared" si="408"/>
        <v>7.5</v>
      </c>
      <c r="Q1633" s="237">
        <v>24.34</v>
      </c>
      <c r="R1633" s="111"/>
      <c r="S1633" s="111"/>
      <c r="T1633" s="111"/>
      <c r="U1633" s="188"/>
      <c r="X1633" s="229"/>
      <c r="AN1633" s="309"/>
      <c r="AP1633" s="194"/>
      <c r="AQ1633" s="188"/>
      <c r="AR1633" s="188"/>
      <c r="AS1633" s="229"/>
      <c r="AT1633" s="143"/>
      <c r="AU1633" s="143"/>
      <c r="AV1633" s="309"/>
      <c r="AW1633" s="188"/>
      <c r="AX1633" s="278"/>
      <c r="AY1633" s="194"/>
      <c r="AZ1633" s="143"/>
      <c r="BA1633" s="143"/>
      <c r="BB1633" s="143"/>
      <c r="BC1633" s="143"/>
      <c r="BD1633" s="143"/>
      <c r="BE1633" s="194"/>
      <c r="BF1633" s="143"/>
      <c r="BG1633" s="143"/>
      <c r="BH1633" s="143"/>
      <c r="BI1633" s="111"/>
      <c r="BJ1633" s="143"/>
      <c r="BK1633" s="143"/>
      <c r="BL1633" s="143"/>
      <c r="BM1633" s="143"/>
      <c r="BN1633" s="143"/>
      <c r="BO1633" s="143"/>
      <c r="BP1633" s="143"/>
      <c r="BQ1633" s="143"/>
      <c r="BR1633" s="143"/>
      <c r="BS1633" s="143"/>
      <c r="BT1633" s="143"/>
      <c r="BU1633" s="135">
        <f>VLOOKUP(D1633,EXPLORACION!$A$2:$P$529,15,FALSE)</f>
        <v>4960121.0088</v>
      </c>
      <c r="BV1633" s="135">
        <f>VLOOKUP(D1633,EXPLORACION!$A$2:$P$529,16,FALSE)</f>
        <v>2170101.5794000002</v>
      </c>
    </row>
    <row r="1634" spans="1:74" hidden="1">
      <c r="A1634" s="130" t="str">
        <f t="shared" si="409"/>
        <v>PYA41P2E3M8.5</v>
      </c>
      <c r="B1634" s="130" t="str">
        <f t="shared" si="410"/>
        <v>PYA41P2E7</v>
      </c>
      <c r="C1634" s="130" t="str">
        <f t="shared" si="411"/>
        <v>PYA41P2M8.5</v>
      </c>
      <c r="D1634" s="130" t="str">
        <f t="shared" si="412"/>
        <v>PYA41P2</v>
      </c>
      <c r="E1634" s="130" t="str">
        <f t="shared" si="413"/>
        <v>PYA41</v>
      </c>
      <c r="F1634" s="109" t="s">
        <v>1368</v>
      </c>
      <c r="G1634" s="171">
        <v>41</v>
      </c>
      <c r="H1634" s="111">
        <v>2</v>
      </c>
      <c r="I1634" s="171" t="s">
        <v>8</v>
      </c>
      <c r="J1634" s="111">
        <v>3</v>
      </c>
      <c r="K1634" s="109">
        <f t="shared" si="415"/>
        <v>15</v>
      </c>
      <c r="L1634" s="109"/>
      <c r="M1634" s="137">
        <v>8</v>
      </c>
      <c r="N1634" s="133">
        <v>9</v>
      </c>
      <c r="O1634" s="137">
        <f t="shared" si="408"/>
        <v>8.5</v>
      </c>
      <c r="Q1634" s="237">
        <v>25.04</v>
      </c>
      <c r="R1634" s="111"/>
      <c r="S1634" s="111"/>
      <c r="T1634" s="111"/>
      <c r="U1634" s="188"/>
      <c r="X1634" s="229"/>
      <c r="AN1634" s="309"/>
      <c r="AP1634" s="194"/>
      <c r="AQ1634" s="188"/>
      <c r="AR1634" s="188"/>
      <c r="AS1634" s="229"/>
      <c r="AT1634" s="143"/>
      <c r="AU1634" s="143"/>
      <c r="AV1634" s="309"/>
      <c r="AW1634" s="188"/>
      <c r="AX1634" s="278"/>
      <c r="AY1634" s="194"/>
      <c r="AZ1634" s="143"/>
      <c r="BA1634" s="143"/>
      <c r="BB1634" s="143"/>
      <c r="BC1634" s="143"/>
      <c r="BD1634" s="143"/>
      <c r="BE1634" s="194"/>
      <c r="BF1634" s="143"/>
      <c r="BG1634" s="143"/>
      <c r="BH1634" s="143"/>
      <c r="BI1634" s="111"/>
      <c r="BJ1634" s="143"/>
      <c r="BK1634" s="143"/>
      <c r="BL1634" s="143"/>
      <c r="BM1634" s="143"/>
      <c r="BN1634" s="143"/>
      <c r="BO1634" s="143"/>
      <c r="BP1634" s="143"/>
      <c r="BQ1634" s="143"/>
      <c r="BR1634" s="143"/>
      <c r="BS1634" s="143"/>
      <c r="BT1634" s="143"/>
      <c r="BU1634" s="135">
        <f>VLOOKUP(D1634,EXPLORACION!$A$2:$P$529,15,FALSE)</f>
        <v>4960121.0088</v>
      </c>
      <c r="BV1634" s="135">
        <f>VLOOKUP(D1634,EXPLORACION!$A$2:$P$529,16,FALSE)</f>
        <v>2170101.5794000002</v>
      </c>
    </row>
    <row r="1635" spans="1:74" hidden="1">
      <c r="A1635" s="130" t="str">
        <f t="shared" si="409"/>
        <v>PYA41P2E3M9.5</v>
      </c>
      <c r="B1635" s="130" t="str">
        <f t="shared" si="410"/>
        <v>PYA41P2E8</v>
      </c>
      <c r="C1635" s="130" t="str">
        <f t="shared" si="411"/>
        <v>PYA41P2M9.5</v>
      </c>
      <c r="D1635" s="130" t="str">
        <f t="shared" si="412"/>
        <v>PYA41P2</v>
      </c>
      <c r="E1635" s="130" t="str">
        <f t="shared" si="413"/>
        <v>PYA41</v>
      </c>
      <c r="F1635" s="109" t="s">
        <v>1368</v>
      </c>
      <c r="G1635" s="171">
        <v>41</v>
      </c>
      <c r="H1635" s="111">
        <v>2</v>
      </c>
      <c r="I1635" s="171" t="s">
        <v>8</v>
      </c>
      <c r="J1635" s="111">
        <v>3</v>
      </c>
      <c r="K1635" s="109">
        <f t="shared" si="415"/>
        <v>16</v>
      </c>
      <c r="L1635" s="109"/>
      <c r="M1635" s="137">
        <v>9</v>
      </c>
      <c r="N1635" s="133">
        <v>10</v>
      </c>
      <c r="O1635" s="137">
        <f t="shared" si="408"/>
        <v>9.5</v>
      </c>
      <c r="Q1635" s="237">
        <v>25.42</v>
      </c>
      <c r="R1635" s="111"/>
      <c r="S1635" s="111"/>
      <c r="T1635" s="111"/>
      <c r="U1635" s="188"/>
      <c r="X1635" s="229"/>
      <c r="AN1635" s="309"/>
      <c r="AP1635" s="194"/>
      <c r="AQ1635" s="188"/>
      <c r="AR1635" s="188"/>
      <c r="AS1635" s="229"/>
      <c r="AT1635" s="143"/>
      <c r="AU1635" s="143"/>
      <c r="AV1635" s="309"/>
      <c r="AW1635" s="188"/>
      <c r="AX1635" s="278"/>
      <c r="AY1635" s="194"/>
      <c r="AZ1635" s="143"/>
      <c r="BA1635" s="143"/>
      <c r="BB1635" s="143"/>
      <c r="BC1635" s="143"/>
      <c r="BD1635" s="143"/>
      <c r="BE1635" s="194"/>
      <c r="BF1635" s="143"/>
      <c r="BG1635" s="143"/>
      <c r="BH1635" s="143"/>
      <c r="BI1635" s="111"/>
      <c r="BJ1635" s="143"/>
      <c r="BK1635" s="143"/>
      <c r="BL1635" s="143"/>
      <c r="BM1635" s="143"/>
      <c r="BN1635" s="143"/>
      <c r="BO1635" s="143"/>
      <c r="BP1635" s="143"/>
      <c r="BQ1635" s="143"/>
      <c r="BR1635" s="143"/>
      <c r="BS1635" s="143"/>
      <c r="BT1635" s="143"/>
      <c r="BU1635" s="135">
        <f>VLOOKUP(D1635,EXPLORACION!$A$2:$P$529,15,FALSE)</f>
        <v>4960121.0088</v>
      </c>
      <c r="BV1635" s="135">
        <f>VLOOKUP(D1635,EXPLORACION!$A$2:$P$529,16,FALSE)</f>
        <v>2170101.5794000002</v>
      </c>
    </row>
    <row r="1636" spans="1:74" hidden="1">
      <c r="A1636" s="130" t="str">
        <f t="shared" si="409"/>
        <v>PYA41P3E1M0.225</v>
      </c>
      <c r="B1636" s="130" t="str">
        <f t="shared" si="410"/>
        <v>PYA41P3E9</v>
      </c>
      <c r="C1636" s="130" t="str">
        <f t="shared" si="411"/>
        <v>PYA41P3M0.225</v>
      </c>
      <c r="D1636" s="130" t="str">
        <f t="shared" si="412"/>
        <v>PYA41P3</v>
      </c>
      <c r="E1636" s="130" t="str">
        <f t="shared" si="413"/>
        <v>PYA41</v>
      </c>
      <c r="F1636" s="109" t="s">
        <v>1368</v>
      </c>
      <c r="G1636" s="171">
        <v>41</v>
      </c>
      <c r="H1636" s="111">
        <v>3</v>
      </c>
      <c r="I1636" s="171" t="s">
        <v>8</v>
      </c>
      <c r="J1636" s="111">
        <v>1</v>
      </c>
      <c r="K1636" s="109">
        <v>1</v>
      </c>
      <c r="L1636" s="109"/>
      <c r="M1636" s="137">
        <v>0</v>
      </c>
      <c r="N1636" s="133">
        <v>0.45</v>
      </c>
      <c r="O1636" s="137">
        <f t="shared" si="408"/>
        <v>0.22500000000000001</v>
      </c>
      <c r="P1636" s="141" t="s">
        <v>284</v>
      </c>
      <c r="Q1636" s="237">
        <v>14</v>
      </c>
      <c r="R1636" s="111">
        <v>25</v>
      </c>
      <c r="S1636" s="111">
        <v>18</v>
      </c>
      <c r="T1636" s="111">
        <v>7.3</v>
      </c>
      <c r="U1636" s="188"/>
      <c r="X1636" s="229"/>
      <c r="AN1636" s="309"/>
      <c r="AO1636" s="143">
        <v>62.7</v>
      </c>
      <c r="AP1636" s="194"/>
      <c r="AQ1636" s="188"/>
      <c r="AR1636" s="188"/>
      <c r="AS1636" s="229"/>
      <c r="AT1636" s="143"/>
      <c r="AU1636" s="143"/>
      <c r="AV1636" s="309"/>
      <c r="AW1636" s="188"/>
      <c r="AX1636" s="278"/>
      <c r="AY1636" s="194"/>
      <c r="AZ1636" s="143"/>
      <c r="BA1636" s="143"/>
      <c r="BB1636" s="143"/>
      <c r="BC1636" s="143"/>
      <c r="BD1636" s="143"/>
      <c r="BE1636" s="194"/>
      <c r="BF1636" s="143"/>
      <c r="BG1636" s="143"/>
      <c r="BH1636" s="143"/>
      <c r="BI1636" s="111"/>
      <c r="BJ1636" s="143"/>
      <c r="BK1636" s="143"/>
      <c r="BL1636" s="143"/>
      <c r="BM1636" s="143"/>
      <c r="BN1636" s="143"/>
      <c r="BO1636" s="143"/>
      <c r="BP1636" s="143"/>
      <c r="BQ1636" s="143"/>
      <c r="BR1636" s="143"/>
      <c r="BS1636" s="143"/>
      <c r="BT1636" s="143"/>
      <c r="BU1636" s="135">
        <f>VLOOKUP(D1636,EXPLORACION!$A$2:$P$529,15,FALSE)</f>
        <v>4960121.0088</v>
      </c>
      <c r="BV1636" s="135">
        <f>VLOOKUP(D1636,EXPLORACION!$A$2:$P$529,16,FALSE)</f>
        <v>2170101.5794000002</v>
      </c>
    </row>
    <row r="1637" spans="1:74" hidden="1">
      <c r="A1637" s="130" t="str">
        <f t="shared" si="409"/>
        <v>PYA41P3E1M0.75</v>
      </c>
      <c r="B1637" s="130" t="str">
        <f t="shared" si="410"/>
        <v>PYA41P3E0</v>
      </c>
      <c r="C1637" s="130" t="str">
        <f t="shared" si="411"/>
        <v>PYA41P3M0.75</v>
      </c>
      <c r="D1637" s="130" t="str">
        <f t="shared" si="412"/>
        <v>PYA41P3</v>
      </c>
      <c r="E1637" s="130" t="str">
        <f t="shared" si="413"/>
        <v>PYA41</v>
      </c>
      <c r="F1637" s="109" t="s">
        <v>1368</v>
      </c>
      <c r="G1637" s="171">
        <v>41</v>
      </c>
      <c r="H1637" s="111">
        <v>3</v>
      </c>
      <c r="I1637" s="171" t="s">
        <v>8</v>
      </c>
      <c r="J1637" s="111">
        <v>1</v>
      </c>
      <c r="K1637" s="109">
        <f t="shared" ref="K1637:K1651" si="416">K1636+1</f>
        <v>2</v>
      </c>
      <c r="L1637" s="109"/>
      <c r="M1637" s="137">
        <v>0.5</v>
      </c>
      <c r="N1637" s="133">
        <v>1</v>
      </c>
      <c r="O1637" s="137">
        <f t="shared" si="408"/>
        <v>0.75</v>
      </c>
      <c r="P1637" s="141" t="s">
        <v>285</v>
      </c>
      <c r="Q1637" s="237">
        <v>14.51</v>
      </c>
      <c r="R1637" s="111">
        <v>33.96</v>
      </c>
      <c r="S1637" s="111">
        <v>25.88</v>
      </c>
      <c r="T1637" s="111">
        <v>8.0800000000000018</v>
      </c>
      <c r="U1637" s="188"/>
      <c r="X1637" s="229"/>
      <c r="AN1637" s="309"/>
      <c r="AO1637" s="143">
        <v>78.180000000000007</v>
      </c>
      <c r="AP1637" s="194"/>
      <c r="AQ1637" s="188"/>
      <c r="AR1637" s="188"/>
      <c r="AS1637" s="229"/>
      <c r="AT1637" s="143"/>
      <c r="AU1637" s="143"/>
      <c r="AV1637" s="309"/>
      <c r="AW1637" s="188">
        <v>4.0599999999999996</v>
      </c>
      <c r="AX1637" s="278">
        <v>132.26</v>
      </c>
      <c r="AY1637" s="194"/>
      <c r="AZ1637" s="143"/>
      <c r="BA1637" s="143"/>
      <c r="BB1637" s="143"/>
      <c r="BC1637" s="143"/>
      <c r="BD1637" s="143"/>
      <c r="BE1637" s="194"/>
      <c r="BF1637" s="143"/>
      <c r="BG1637" s="143"/>
      <c r="BH1637" s="143"/>
      <c r="BI1637" s="111"/>
      <c r="BJ1637" s="143"/>
      <c r="BK1637" s="143"/>
      <c r="BL1637" s="143"/>
      <c r="BM1637" s="143"/>
      <c r="BN1637" s="143"/>
      <c r="BO1637" s="143"/>
      <c r="BP1637" s="143"/>
      <c r="BQ1637" s="143"/>
      <c r="BR1637" s="143"/>
      <c r="BS1637" s="143"/>
      <c r="BT1637" s="143"/>
      <c r="BU1637" s="135">
        <f>VLOOKUP(D1637,EXPLORACION!$A$2:$P$529,15,FALSE)</f>
        <v>4960121.0088</v>
      </c>
      <c r="BV1637" s="135">
        <f>VLOOKUP(D1637,EXPLORACION!$A$2:$P$529,16,FALSE)</f>
        <v>2170101.5794000002</v>
      </c>
    </row>
    <row r="1638" spans="1:74" hidden="1">
      <c r="A1638" s="130" t="str">
        <f t="shared" si="409"/>
        <v>PYA41P3E1M1.25</v>
      </c>
      <c r="B1638" s="130" t="str">
        <f t="shared" si="410"/>
        <v>PYA41P3E0.5</v>
      </c>
      <c r="C1638" s="130" t="str">
        <f t="shared" si="411"/>
        <v>PYA41P3M1.25</v>
      </c>
      <c r="D1638" s="130" t="str">
        <f t="shared" si="412"/>
        <v>PYA41P3</v>
      </c>
      <c r="E1638" s="130" t="str">
        <f t="shared" si="413"/>
        <v>PYA41</v>
      </c>
      <c r="F1638" s="109" t="s">
        <v>1368</v>
      </c>
      <c r="G1638" s="171">
        <v>41</v>
      </c>
      <c r="H1638" s="111">
        <v>3</v>
      </c>
      <c r="I1638" s="171" t="s">
        <v>8</v>
      </c>
      <c r="J1638" s="111">
        <v>1</v>
      </c>
      <c r="K1638" s="109">
        <f t="shared" si="416"/>
        <v>3</v>
      </c>
      <c r="L1638" s="109"/>
      <c r="M1638" s="137">
        <v>1</v>
      </c>
      <c r="N1638" s="133">
        <v>1.5</v>
      </c>
      <c r="O1638" s="137">
        <f t="shared" si="408"/>
        <v>1.25</v>
      </c>
      <c r="Q1638" s="237">
        <v>19.88</v>
      </c>
      <c r="R1638" s="111"/>
      <c r="S1638" s="111"/>
      <c r="T1638" s="111"/>
      <c r="U1638" s="188"/>
      <c r="X1638" s="229"/>
      <c r="AN1638" s="309"/>
      <c r="AP1638" s="194"/>
      <c r="AQ1638" s="188"/>
      <c r="AR1638" s="188"/>
      <c r="AS1638" s="229"/>
      <c r="AT1638" s="143"/>
      <c r="AU1638" s="143"/>
      <c r="AV1638" s="309"/>
      <c r="AW1638" s="188"/>
      <c r="AX1638" s="278"/>
      <c r="AY1638" s="194"/>
      <c r="AZ1638" s="143"/>
      <c r="BA1638" s="143"/>
      <c r="BB1638" s="143"/>
      <c r="BC1638" s="143"/>
      <c r="BD1638" s="143"/>
      <c r="BE1638" s="194"/>
      <c r="BF1638" s="143"/>
      <c r="BG1638" s="143"/>
      <c r="BH1638" s="143"/>
      <c r="BI1638" s="111"/>
      <c r="BJ1638" s="143"/>
      <c r="BK1638" s="143"/>
      <c r="BL1638" s="143"/>
      <c r="BM1638" s="143"/>
      <c r="BN1638" s="143"/>
      <c r="BO1638" s="143"/>
      <c r="BP1638" s="143"/>
      <c r="BQ1638" s="143"/>
      <c r="BR1638" s="143"/>
      <c r="BS1638" s="143"/>
      <c r="BT1638" s="143"/>
      <c r="BU1638" s="135">
        <f>VLOOKUP(D1638,EXPLORACION!$A$2:$P$529,15,FALSE)</f>
        <v>4960121.0088</v>
      </c>
      <c r="BV1638" s="135">
        <f>VLOOKUP(D1638,EXPLORACION!$A$2:$P$529,16,FALSE)</f>
        <v>2170101.5794000002</v>
      </c>
    </row>
    <row r="1639" spans="1:74" hidden="1">
      <c r="A1639" s="130" t="str">
        <f t="shared" si="409"/>
        <v>PYA41P3E2M1.75</v>
      </c>
      <c r="B1639" s="130" t="str">
        <f t="shared" si="410"/>
        <v>PYA41P3E1</v>
      </c>
      <c r="C1639" s="130" t="str">
        <f t="shared" si="411"/>
        <v>PYA41P3M1.75</v>
      </c>
      <c r="D1639" s="130" t="str">
        <f t="shared" si="412"/>
        <v>PYA41P3</v>
      </c>
      <c r="E1639" s="130" t="str">
        <f t="shared" si="413"/>
        <v>PYA41</v>
      </c>
      <c r="F1639" s="109" t="s">
        <v>1368</v>
      </c>
      <c r="G1639" s="171">
        <v>41</v>
      </c>
      <c r="H1639" s="111">
        <v>3</v>
      </c>
      <c r="I1639" s="171" t="s">
        <v>8</v>
      </c>
      <c r="J1639" s="111">
        <v>2</v>
      </c>
      <c r="K1639" s="109">
        <f t="shared" si="416"/>
        <v>4</v>
      </c>
      <c r="L1639" s="109"/>
      <c r="M1639" s="137">
        <v>1.5</v>
      </c>
      <c r="N1639" s="133">
        <v>2</v>
      </c>
      <c r="O1639" s="137">
        <f t="shared" si="408"/>
        <v>1.75</v>
      </c>
      <c r="Q1639" s="237">
        <v>20.03</v>
      </c>
      <c r="R1639" s="111"/>
      <c r="S1639" s="111"/>
      <c r="T1639" s="111"/>
      <c r="U1639" s="188"/>
      <c r="X1639" s="229"/>
      <c r="AN1639" s="309"/>
      <c r="AP1639" s="194"/>
      <c r="AQ1639" s="188"/>
      <c r="AR1639" s="188"/>
      <c r="AS1639" s="229"/>
      <c r="AT1639" s="143"/>
      <c r="AU1639" s="143"/>
      <c r="AV1639" s="309"/>
      <c r="AW1639" s="188"/>
      <c r="AX1639" s="278"/>
      <c r="AY1639" s="194"/>
      <c r="AZ1639" s="143"/>
      <c r="BA1639" s="143"/>
      <c r="BB1639" s="143"/>
      <c r="BC1639" s="143"/>
      <c r="BD1639" s="143"/>
      <c r="BE1639" s="194"/>
      <c r="BF1639" s="143"/>
      <c r="BG1639" s="143"/>
      <c r="BH1639" s="143"/>
      <c r="BI1639" s="111"/>
      <c r="BJ1639" s="143"/>
      <c r="BK1639" s="143"/>
      <c r="BL1639" s="143"/>
      <c r="BM1639" s="143"/>
      <c r="BN1639" s="143"/>
      <c r="BO1639" s="143"/>
      <c r="BP1639" s="143"/>
      <c r="BQ1639" s="143"/>
      <c r="BR1639" s="143"/>
      <c r="BS1639" s="143"/>
      <c r="BT1639" s="143"/>
      <c r="BU1639" s="135">
        <f>VLOOKUP(D1639,EXPLORACION!$A$2:$P$529,15,FALSE)</f>
        <v>4960121.0088</v>
      </c>
      <c r="BV1639" s="135">
        <f>VLOOKUP(D1639,EXPLORACION!$A$2:$P$529,16,FALSE)</f>
        <v>2170101.5794000002</v>
      </c>
    </row>
    <row r="1640" spans="1:74" hidden="1">
      <c r="A1640" s="130" t="str">
        <f t="shared" si="409"/>
        <v>PYA41P3E2M2.25</v>
      </c>
      <c r="B1640" s="130" t="str">
        <f t="shared" si="410"/>
        <v>PYA41P3E1.5</v>
      </c>
      <c r="C1640" s="130" t="str">
        <f t="shared" si="411"/>
        <v>PYA41P3M2.25</v>
      </c>
      <c r="D1640" s="130" t="str">
        <f t="shared" si="412"/>
        <v>PYA41P3</v>
      </c>
      <c r="E1640" s="130" t="str">
        <f t="shared" si="413"/>
        <v>PYA41</v>
      </c>
      <c r="F1640" s="109" t="s">
        <v>1368</v>
      </c>
      <c r="G1640" s="171">
        <v>41</v>
      </c>
      <c r="H1640" s="111">
        <v>3</v>
      </c>
      <c r="I1640" s="171" t="s">
        <v>8</v>
      </c>
      <c r="J1640" s="111">
        <v>2</v>
      </c>
      <c r="K1640" s="109">
        <f t="shared" si="416"/>
        <v>5</v>
      </c>
      <c r="L1640" s="109"/>
      <c r="M1640" s="137">
        <v>2</v>
      </c>
      <c r="N1640" s="133">
        <v>2.5</v>
      </c>
      <c r="O1640" s="137">
        <f t="shared" si="408"/>
        <v>2.25</v>
      </c>
      <c r="Q1640" s="237">
        <v>20.99</v>
      </c>
      <c r="R1640" s="111"/>
      <c r="S1640" s="111"/>
      <c r="T1640" s="111"/>
      <c r="U1640" s="188"/>
      <c r="X1640" s="229"/>
      <c r="AN1640" s="309"/>
      <c r="AO1640" s="143">
        <v>56.5</v>
      </c>
      <c r="AP1640" s="194"/>
      <c r="AQ1640" s="188"/>
      <c r="AR1640" s="188"/>
      <c r="AS1640" s="229"/>
      <c r="AT1640" s="143"/>
      <c r="AU1640" s="143"/>
      <c r="AV1640" s="309"/>
      <c r="AW1640" s="188"/>
      <c r="AX1640" s="278"/>
      <c r="AY1640" s="194"/>
      <c r="AZ1640" s="143"/>
      <c r="BA1640" s="143"/>
      <c r="BB1640" s="143"/>
      <c r="BC1640" s="143"/>
      <c r="BD1640" s="143"/>
      <c r="BE1640" s="194"/>
      <c r="BF1640" s="143"/>
      <c r="BG1640" s="143"/>
      <c r="BH1640" s="143"/>
      <c r="BI1640" s="111"/>
      <c r="BJ1640" s="143"/>
      <c r="BK1640" s="143"/>
      <c r="BL1640" s="143"/>
      <c r="BM1640" s="143"/>
      <c r="BN1640" s="143"/>
      <c r="BO1640" s="143"/>
      <c r="BP1640" s="143"/>
      <c r="BQ1640" s="143"/>
      <c r="BR1640" s="143"/>
      <c r="BS1640" s="143"/>
      <c r="BT1640" s="143"/>
      <c r="BU1640" s="135">
        <f>VLOOKUP(D1640,EXPLORACION!$A$2:$P$529,15,FALSE)</f>
        <v>4960121.0088</v>
      </c>
      <c r="BV1640" s="135">
        <f>VLOOKUP(D1640,EXPLORACION!$A$2:$P$529,16,FALSE)</f>
        <v>2170101.5794000002</v>
      </c>
    </row>
    <row r="1641" spans="1:74" hidden="1">
      <c r="A1641" s="130" t="str">
        <f t="shared" si="409"/>
        <v>PYA41P3E2M2.75</v>
      </c>
      <c r="B1641" s="130" t="str">
        <f t="shared" si="410"/>
        <v>PYA41P3E2</v>
      </c>
      <c r="C1641" s="130" t="str">
        <f t="shared" si="411"/>
        <v>PYA41P3M2.75</v>
      </c>
      <c r="D1641" s="130" t="str">
        <f t="shared" si="412"/>
        <v>PYA41P3</v>
      </c>
      <c r="E1641" s="130" t="str">
        <f t="shared" si="413"/>
        <v>PYA41</v>
      </c>
      <c r="F1641" s="109" t="s">
        <v>1368</v>
      </c>
      <c r="G1641" s="171">
        <v>41</v>
      </c>
      <c r="H1641" s="111">
        <v>3</v>
      </c>
      <c r="I1641" s="171" t="s">
        <v>8</v>
      </c>
      <c r="J1641" s="111">
        <v>2</v>
      </c>
      <c r="K1641" s="109">
        <f t="shared" si="416"/>
        <v>6</v>
      </c>
      <c r="L1641" s="109"/>
      <c r="M1641" s="137">
        <v>2.5</v>
      </c>
      <c r="N1641" s="133">
        <v>3</v>
      </c>
      <c r="O1641" s="137">
        <f t="shared" si="408"/>
        <v>2.75</v>
      </c>
      <c r="P1641" s="141" t="s">
        <v>284</v>
      </c>
      <c r="Q1641" s="237">
        <v>21.36</v>
      </c>
      <c r="R1641" s="111"/>
      <c r="S1641" s="111"/>
      <c r="T1641" s="111"/>
      <c r="U1641" s="188"/>
      <c r="X1641" s="229"/>
      <c r="AN1641" s="309"/>
      <c r="AP1641" s="194"/>
      <c r="AQ1641" s="188"/>
      <c r="AR1641" s="188"/>
      <c r="AS1641" s="229"/>
      <c r="AT1641" s="143"/>
      <c r="AU1641" s="143"/>
      <c r="AV1641" s="309"/>
      <c r="AW1641" s="188"/>
      <c r="AX1641" s="278"/>
      <c r="AY1641" s="194"/>
      <c r="AZ1641" s="143"/>
      <c r="BA1641" s="143"/>
      <c r="BB1641" s="143"/>
      <c r="BC1641" s="143"/>
      <c r="BD1641" s="143"/>
      <c r="BE1641" s="194"/>
      <c r="BF1641" s="143"/>
      <c r="BG1641" s="143"/>
      <c r="BH1641" s="143"/>
      <c r="BI1641" s="111"/>
      <c r="BJ1641" s="143"/>
      <c r="BK1641" s="143"/>
      <c r="BL1641" s="143"/>
      <c r="BM1641" s="143"/>
      <c r="BN1641" s="143"/>
      <c r="BO1641" s="143"/>
      <c r="BP1641" s="143"/>
      <c r="BQ1641" s="143"/>
      <c r="BR1641" s="143"/>
      <c r="BS1641" s="143"/>
      <c r="BT1641" s="143"/>
      <c r="BU1641" s="135">
        <f>VLOOKUP(D1641,EXPLORACION!$A$2:$P$529,15,FALSE)</f>
        <v>4960121.0088</v>
      </c>
      <c r="BV1641" s="135">
        <f>VLOOKUP(D1641,EXPLORACION!$A$2:$P$529,16,FALSE)</f>
        <v>2170101.5794000002</v>
      </c>
    </row>
    <row r="1642" spans="1:74" hidden="1">
      <c r="A1642" s="130" t="str">
        <f t="shared" si="409"/>
        <v>PYA41P3E2M3.25</v>
      </c>
      <c r="B1642" s="130" t="str">
        <f t="shared" si="410"/>
        <v>PYA41P3E2.5</v>
      </c>
      <c r="C1642" s="130" t="str">
        <f t="shared" si="411"/>
        <v>PYA41P3M3.25</v>
      </c>
      <c r="D1642" s="130" t="str">
        <f t="shared" si="412"/>
        <v>PYA41P3</v>
      </c>
      <c r="E1642" s="130" t="str">
        <f t="shared" si="413"/>
        <v>PYA41</v>
      </c>
      <c r="F1642" s="109" t="s">
        <v>1368</v>
      </c>
      <c r="G1642" s="171">
        <v>41</v>
      </c>
      <c r="H1642" s="111">
        <v>3</v>
      </c>
      <c r="I1642" s="171" t="s">
        <v>8</v>
      </c>
      <c r="J1642" s="111">
        <v>2</v>
      </c>
      <c r="K1642" s="109">
        <f t="shared" si="416"/>
        <v>7</v>
      </c>
      <c r="L1642" s="109"/>
      <c r="M1642" s="137">
        <v>3</v>
      </c>
      <c r="N1642" s="133">
        <v>3.5</v>
      </c>
      <c r="O1642" s="137">
        <f t="shared" si="408"/>
        <v>3.25</v>
      </c>
      <c r="Q1642" s="237">
        <v>21.79</v>
      </c>
      <c r="R1642" s="111">
        <v>34.32</v>
      </c>
      <c r="S1642" s="111">
        <v>22.26</v>
      </c>
      <c r="T1642" s="111">
        <v>12.059999999999999</v>
      </c>
      <c r="U1642" s="188"/>
      <c r="X1642" s="229"/>
      <c r="AN1642" s="309"/>
      <c r="AP1642" s="194"/>
      <c r="AQ1642" s="188"/>
      <c r="AR1642" s="188"/>
      <c r="AS1642" s="229"/>
      <c r="AT1642" s="143"/>
      <c r="AU1642" s="143"/>
      <c r="AV1642" s="309"/>
      <c r="AW1642" s="188">
        <v>4.3600000000000003</v>
      </c>
      <c r="AX1642" s="278">
        <v>42.8</v>
      </c>
      <c r="AY1642" s="194"/>
      <c r="AZ1642" s="143"/>
      <c r="BA1642" s="143"/>
      <c r="BB1642" s="143"/>
      <c r="BC1642" s="143"/>
      <c r="BD1642" s="143"/>
      <c r="BE1642" s="194"/>
      <c r="BF1642" s="143"/>
      <c r="BG1642" s="143"/>
      <c r="BH1642" s="143"/>
      <c r="BI1642" s="111"/>
      <c r="BJ1642" s="143"/>
      <c r="BK1642" s="143"/>
      <c r="BL1642" s="143"/>
      <c r="BM1642" s="143"/>
      <c r="BN1642" s="143"/>
      <c r="BO1642" s="143"/>
      <c r="BP1642" s="143"/>
      <c r="BQ1642" s="143"/>
      <c r="BR1642" s="143"/>
      <c r="BS1642" s="143"/>
      <c r="BT1642" s="143"/>
      <c r="BU1642" s="135">
        <f>VLOOKUP(D1642,EXPLORACION!$A$2:$P$529,15,FALSE)</f>
        <v>4960121.0088</v>
      </c>
      <c r="BV1642" s="135">
        <f>VLOOKUP(D1642,EXPLORACION!$A$2:$P$529,16,FALSE)</f>
        <v>2170101.5794000002</v>
      </c>
    </row>
    <row r="1643" spans="1:74" hidden="1">
      <c r="A1643" s="130" t="str">
        <f t="shared" si="409"/>
        <v>PYA41P3E2M3.75</v>
      </c>
      <c r="B1643" s="130" t="str">
        <f t="shared" si="410"/>
        <v>PYA41P3E3</v>
      </c>
      <c r="C1643" s="130" t="str">
        <f t="shared" si="411"/>
        <v>PYA41P3M3.75</v>
      </c>
      <c r="D1643" s="130" t="str">
        <f t="shared" si="412"/>
        <v>PYA41P3</v>
      </c>
      <c r="E1643" s="130" t="str">
        <f t="shared" si="413"/>
        <v>PYA41</v>
      </c>
      <c r="F1643" s="109" t="s">
        <v>1368</v>
      </c>
      <c r="G1643" s="171">
        <v>41</v>
      </c>
      <c r="H1643" s="111">
        <v>3</v>
      </c>
      <c r="I1643" s="171" t="s">
        <v>8</v>
      </c>
      <c r="J1643" s="111">
        <v>2</v>
      </c>
      <c r="K1643" s="109">
        <f t="shared" si="416"/>
        <v>8</v>
      </c>
      <c r="L1643" s="109"/>
      <c r="M1643" s="137">
        <v>3.5</v>
      </c>
      <c r="N1643" s="133">
        <v>4</v>
      </c>
      <c r="O1643" s="137">
        <f t="shared" si="408"/>
        <v>3.75</v>
      </c>
      <c r="Q1643" s="237">
        <v>21.93</v>
      </c>
      <c r="R1643" s="111"/>
      <c r="S1643" s="111"/>
      <c r="T1643" s="111"/>
      <c r="U1643" s="188"/>
      <c r="X1643" s="229"/>
      <c r="AN1643" s="309"/>
      <c r="AP1643" s="194"/>
      <c r="AQ1643" s="188"/>
      <c r="AR1643" s="188"/>
      <c r="AS1643" s="229"/>
      <c r="AT1643" s="143"/>
      <c r="AU1643" s="143"/>
      <c r="AV1643" s="309"/>
      <c r="AW1643" s="188"/>
      <c r="AX1643" s="278"/>
      <c r="AY1643" s="194"/>
      <c r="AZ1643" s="143"/>
      <c r="BA1643" s="143"/>
      <c r="BB1643" s="143"/>
      <c r="BC1643" s="143"/>
      <c r="BD1643" s="143"/>
      <c r="BE1643" s="194"/>
      <c r="BF1643" s="143"/>
      <c r="BG1643" s="143"/>
      <c r="BH1643" s="143"/>
      <c r="BI1643" s="111"/>
      <c r="BJ1643" s="143"/>
      <c r="BK1643" s="143"/>
      <c r="BL1643" s="143"/>
      <c r="BM1643" s="143"/>
      <c r="BN1643" s="143"/>
      <c r="BO1643" s="143"/>
      <c r="BP1643" s="143"/>
      <c r="BQ1643" s="143"/>
      <c r="BR1643" s="143"/>
      <c r="BS1643" s="143"/>
      <c r="BT1643" s="143"/>
      <c r="BU1643" s="135">
        <f>VLOOKUP(D1643,EXPLORACION!$A$2:$P$529,15,FALSE)</f>
        <v>4960121.0088</v>
      </c>
      <c r="BV1643" s="135">
        <f>VLOOKUP(D1643,EXPLORACION!$A$2:$P$529,16,FALSE)</f>
        <v>2170101.5794000002</v>
      </c>
    </row>
    <row r="1644" spans="1:74" hidden="1">
      <c r="A1644" s="130" t="str">
        <f t="shared" si="409"/>
        <v>PYA41P3E3M4.25</v>
      </c>
      <c r="B1644" s="130" t="str">
        <f t="shared" si="410"/>
        <v>PYA41P3E3.5</v>
      </c>
      <c r="C1644" s="130" t="str">
        <f t="shared" si="411"/>
        <v>PYA41P3M4.25</v>
      </c>
      <c r="D1644" s="130" t="str">
        <f t="shared" si="412"/>
        <v>PYA41P3</v>
      </c>
      <c r="E1644" s="130" t="str">
        <f t="shared" si="413"/>
        <v>PYA41</v>
      </c>
      <c r="F1644" s="109" t="s">
        <v>1368</v>
      </c>
      <c r="G1644" s="171">
        <v>41</v>
      </c>
      <c r="H1644" s="111">
        <v>3</v>
      </c>
      <c r="I1644" s="171" t="s">
        <v>8</v>
      </c>
      <c r="J1644" s="111">
        <v>3</v>
      </c>
      <c r="K1644" s="109">
        <f t="shared" si="416"/>
        <v>9</v>
      </c>
      <c r="L1644" s="109"/>
      <c r="M1644" s="137">
        <v>4</v>
      </c>
      <c r="N1644" s="133">
        <v>4.5</v>
      </c>
      <c r="O1644" s="137">
        <f t="shared" si="408"/>
        <v>4.25</v>
      </c>
      <c r="Q1644" s="237">
        <v>22.19</v>
      </c>
      <c r="R1644" s="111"/>
      <c r="S1644" s="111"/>
      <c r="T1644" s="111"/>
      <c r="U1644" s="188"/>
      <c r="X1644" s="229"/>
      <c r="AN1644" s="309"/>
      <c r="AP1644" s="194"/>
      <c r="AQ1644" s="188"/>
      <c r="AR1644" s="188"/>
      <c r="AS1644" s="229"/>
      <c r="AT1644" s="143"/>
      <c r="AU1644" s="143"/>
      <c r="AV1644" s="309"/>
      <c r="AW1644" s="188"/>
      <c r="AX1644" s="278"/>
      <c r="AY1644" s="194"/>
      <c r="AZ1644" s="143"/>
      <c r="BA1644" s="143"/>
      <c r="BB1644" s="143"/>
      <c r="BC1644" s="143"/>
      <c r="BD1644" s="143"/>
      <c r="BE1644" s="194"/>
      <c r="BF1644" s="143"/>
      <c r="BG1644" s="143"/>
      <c r="BH1644" s="143"/>
      <c r="BI1644" s="111"/>
      <c r="BJ1644" s="143"/>
      <c r="BK1644" s="143"/>
      <c r="BL1644" s="143"/>
      <c r="BM1644" s="143"/>
      <c r="BN1644" s="143"/>
      <c r="BO1644" s="143"/>
      <c r="BP1644" s="143"/>
      <c r="BQ1644" s="143"/>
      <c r="BR1644" s="143"/>
      <c r="BS1644" s="143"/>
      <c r="BT1644" s="143"/>
      <c r="BU1644" s="135">
        <f>VLOOKUP(D1644,EXPLORACION!$A$2:$P$529,15,FALSE)</f>
        <v>4960121.0088</v>
      </c>
      <c r="BV1644" s="135">
        <f>VLOOKUP(D1644,EXPLORACION!$A$2:$P$529,16,FALSE)</f>
        <v>2170101.5794000002</v>
      </c>
    </row>
    <row r="1645" spans="1:74" hidden="1">
      <c r="A1645" s="130" t="str">
        <f t="shared" si="409"/>
        <v>PYA41P3E3M4.75</v>
      </c>
      <c r="B1645" s="130" t="str">
        <f t="shared" si="410"/>
        <v>PYA41P3E4</v>
      </c>
      <c r="C1645" s="130" t="str">
        <f t="shared" si="411"/>
        <v>PYA41P3M4.75</v>
      </c>
      <c r="D1645" s="130" t="str">
        <f t="shared" si="412"/>
        <v>PYA41P3</v>
      </c>
      <c r="E1645" s="130" t="str">
        <f t="shared" si="413"/>
        <v>PYA41</v>
      </c>
      <c r="F1645" s="109" t="s">
        <v>1368</v>
      </c>
      <c r="G1645" s="171">
        <v>41</v>
      </c>
      <c r="H1645" s="111">
        <v>3</v>
      </c>
      <c r="I1645" s="171" t="s">
        <v>8</v>
      </c>
      <c r="J1645" s="111">
        <v>3</v>
      </c>
      <c r="K1645" s="109">
        <f t="shared" si="416"/>
        <v>10</v>
      </c>
      <c r="L1645" s="109"/>
      <c r="M1645" s="137">
        <v>4.5</v>
      </c>
      <c r="N1645" s="133">
        <v>5</v>
      </c>
      <c r="O1645" s="137">
        <f t="shared" si="408"/>
        <v>4.75</v>
      </c>
      <c r="Q1645" s="237">
        <v>22.61</v>
      </c>
      <c r="R1645" s="111"/>
      <c r="S1645" s="111"/>
      <c r="T1645" s="111"/>
      <c r="U1645" s="188"/>
      <c r="X1645" s="229"/>
      <c r="AN1645" s="309"/>
      <c r="AP1645" s="194"/>
      <c r="AQ1645" s="188"/>
      <c r="AR1645" s="188"/>
      <c r="AS1645" s="229"/>
      <c r="AT1645" s="143"/>
      <c r="AU1645" s="143"/>
      <c r="AV1645" s="309"/>
      <c r="AW1645" s="188"/>
      <c r="AX1645" s="278"/>
      <c r="AY1645" s="194"/>
      <c r="AZ1645" s="143"/>
      <c r="BA1645" s="143"/>
      <c r="BB1645" s="143"/>
      <c r="BC1645" s="143"/>
      <c r="BD1645" s="143"/>
      <c r="BE1645" s="194"/>
      <c r="BF1645" s="143"/>
      <c r="BG1645" s="143"/>
      <c r="BH1645" s="143"/>
      <c r="BI1645" s="111"/>
      <c r="BJ1645" s="143"/>
      <c r="BK1645" s="143"/>
      <c r="BL1645" s="143"/>
      <c r="BM1645" s="143"/>
      <c r="BN1645" s="143"/>
      <c r="BO1645" s="143"/>
      <c r="BP1645" s="143"/>
      <c r="BQ1645" s="143"/>
      <c r="BR1645" s="143"/>
      <c r="BS1645" s="143"/>
      <c r="BT1645" s="143"/>
      <c r="BU1645" s="135">
        <f>VLOOKUP(D1645,EXPLORACION!$A$2:$P$529,15,FALSE)</f>
        <v>4960121.0088</v>
      </c>
      <c r="BV1645" s="135">
        <f>VLOOKUP(D1645,EXPLORACION!$A$2:$P$529,16,FALSE)</f>
        <v>2170101.5794000002</v>
      </c>
    </row>
    <row r="1646" spans="1:74" hidden="1">
      <c r="A1646" s="130" t="str">
        <f t="shared" si="409"/>
        <v>PYA41P3E3M5.25</v>
      </c>
      <c r="B1646" s="130" t="str">
        <f t="shared" si="410"/>
        <v>PYA41P3E4.5</v>
      </c>
      <c r="C1646" s="130" t="str">
        <f t="shared" si="411"/>
        <v>PYA41P3M5.25</v>
      </c>
      <c r="D1646" s="130" t="str">
        <f t="shared" si="412"/>
        <v>PYA41P3</v>
      </c>
      <c r="E1646" s="130" t="str">
        <f t="shared" si="413"/>
        <v>PYA41</v>
      </c>
      <c r="F1646" s="109" t="s">
        <v>1368</v>
      </c>
      <c r="G1646" s="171">
        <v>41</v>
      </c>
      <c r="H1646" s="111">
        <v>3</v>
      </c>
      <c r="I1646" s="171" t="s">
        <v>8</v>
      </c>
      <c r="J1646" s="111">
        <v>3</v>
      </c>
      <c r="K1646" s="109">
        <f t="shared" si="416"/>
        <v>11</v>
      </c>
      <c r="L1646" s="109"/>
      <c r="M1646" s="137">
        <v>5</v>
      </c>
      <c r="N1646" s="133">
        <v>5.5</v>
      </c>
      <c r="O1646" s="137">
        <f t="shared" si="408"/>
        <v>5.25</v>
      </c>
      <c r="Q1646" s="237">
        <v>23.21</v>
      </c>
      <c r="R1646" s="111"/>
      <c r="S1646" s="111"/>
      <c r="T1646" s="111"/>
      <c r="U1646" s="188"/>
      <c r="X1646" s="229"/>
      <c r="AN1646" s="309"/>
      <c r="AP1646" s="194"/>
      <c r="AQ1646" s="188"/>
      <c r="AR1646" s="188"/>
      <c r="AS1646" s="229"/>
      <c r="AT1646" s="143"/>
      <c r="AU1646" s="143"/>
      <c r="AV1646" s="309"/>
      <c r="AW1646" s="188"/>
      <c r="AX1646" s="278"/>
      <c r="AY1646" s="194"/>
      <c r="AZ1646" s="143"/>
      <c r="BA1646" s="143"/>
      <c r="BB1646" s="143"/>
      <c r="BC1646" s="143"/>
      <c r="BD1646" s="143"/>
      <c r="BE1646" s="194"/>
      <c r="BF1646" s="143"/>
      <c r="BG1646" s="143"/>
      <c r="BH1646" s="143"/>
      <c r="BI1646" s="111"/>
      <c r="BJ1646" s="143"/>
      <c r="BK1646" s="143"/>
      <c r="BL1646" s="143"/>
      <c r="BM1646" s="143"/>
      <c r="BN1646" s="143"/>
      <c r="BO1646" s="143"/>
      <c r="BP1646" s="143"/>
      <c r="BQ1646" s="143"/>
      <c r="BR1646" s="143"/>
      <c r="BS1646" s="143"/>
      <c r="BT1646" s="143"/>
      <c r="BU1646" s="135">
        <f>VLOOKUP(D1646,EXPLORACION!$A$2:$P$529,15,FALSE)</f>
        <v>4960121.0088</v>
      </c>
      <c r="BV1646" s="135">
        <f>VLOOKUP(D1646,EXPLORACION!$A$2:$P$529,16,FALSE)</f>
        <v>2170101.5794000002</v>
      </c>
    </row>
    <row r="1647" spans="1:74" hidden="1">
      <c r="A1647" s="130" t="str">
        <f t="shared" si="409"/>
        <v>PYA41P3E3M5.75</v>
      </c>
      <c r="B1647" s="130" t="str">
        <f t="shared" si="410"/>
        <v>PYA41P3E5</v>
      </c>
      <c r="C1647" s="130" t="str">
        <f t="shared" si="411"/>
        <v>PYA41P3M5.75</v>
      </c>
      <c r="D1647" s="130" t="str">
        <f t="shared" si="412"/>
        <v>PYA41P3</v>
      </c>
      <c r="E1647" s="130" t="str">
        <f t="shared" si="413"/>
        <v>PYA41</v>
      </c>
      <c r="F1647" s="109" t="s">
        <v>1368</v>
      </c>
      <c r="G1647" s="171">
        <v>41</v>
      </c>
      <c r="H1647" s="111">
        <v>3</v>
      </c>
      <c r="I1647" s="171" t="s">
        <v>8</v>
      </c>
      <c r="J1647" s="111">
        <v>3</v>
      </c>
      <c r="K1647" s="109">
        <f t="shared" si="416"/>
        <v>12</v>
      </c>
      <c r="L1647" s="109"/>
      <c r="M1647" s="137">
        <v>5.5</v>
      </c>
      <c r="N1647" s="133">
        <v>6</v>
      </c>
      <c r="O1647" s="137">
        <f t="shared" si="408"/>
        <v>5.75</v>
      </c>
      <c r="Q1647" s="237">
        <v>23.98</v>
      </c>
      <c r="R1647" s="111"/>
      <c r="S1647" s="111"/>
      <c r="T1647" s="111"/>
      <c r="U1647" s="188"/>
      <c r="X1647" s="229"/>
      <c r="AN1647" s="309"/>
      <c r="AP1647" s="194"/>
      <c r="AQ1647" s="188"/>
      <c r="AR1647" s="188"/>
      <c r="AS1647" s="229"/>
      <c r="AT1647" s="143"/>
      <c r="AU1647" s="143"/>
      <c r="AV1647" s="309"/>
      <c r="AW1647" s="188"/>
      <c r="AX1647" s="278"/>
      <c r="AY1647" s="194"/>
      <c r="AZ1647" s="143"/>
      <c r="BA1647" s="143"/>
      <c r="BB1647" s="143"/>
      <c r="BC1647" s="143"/>
      <c r="BD1647" s="143"/>
      <c r="BE1647" s="194"/>
      <c r="BF1647" s="143"/>
      <c r="BG1647" s="143"/>
      <c r="BH1647" s="143"/>
      <c r="BI1647" s="111"/>
      <c r="BJ1647" s="143"/>
      <c r="BK1647" s="143"/>
      <c r="BL1647" s="143"/>
      <c r="BM1647" s="143"/>
      <c r="BN1647" s="143"/>
      <c r="BO1647" s="143"/>
      <c r="BP1647" s="143"/>
      <c r="BQ1647" s="143"/>
      <c r="BR1647" s="143"/>
      <c r="BS1647" s="143"/>
      <c r="BT1647" s="143"/>
      <c r="BU1647" s="135">
        <f>VLOOKUP(D1647,EXPLORACION!$A$2:$P$529,15,FALSE)</f>
        <v>4960121.0088</v>
      </c>
      <c r="BV1647" s="135">
        <f>VLOOKUP(D1647,EXPLORACION!$A$2:$P$529,16,FALSE)</f>
        <v>2170101.5794000002</v>
      </c>
    </row>
    <row r="1648" spans="1:74" hidden="1">
      <c r="A1648" s="130" t="str">
        <f t="shared" si="409"/>
        <v>PYA41P3E3M6.5</v>
      </c>
      <c r="B1648" s="130" t="str">
        <f t="shared" si="410"/>
        <v>PYA41P3E5.5</v>
      </c>
      <c r="C1648" s="130" t="str">
        <f t="shared" si="411"/>
        <v>PYA41P3M6.5</v>
      </c>
      <c r="D1648" s="130" t="str">
        <f t="shared" si="412"/>
        <v>PYA41P3</v>
      </c>
      <c r="E1648" s="130" t="str">
        <f t="shared" si="413"/>
        <v>PYA41</v>
      </c>
      <c r="F1648" s="109" t="s">
        <v>1368</v>
      </c>
      <c r="G1648" s="171">
        <v>41</v>
      </c>
      <c r="H1648" s="111">
        <v>3</v>
      </c>
      <c r="I1648" s="171" t="s">
        <v>8</v>
      </c>
      <c r="J1648" s="111">
        <v>3</v>
      </c>
      <c r="K1648" s="109">
        <f t="shared" si="416"/>
        <v>13</v>
      </c>
      <c r="L1648" s="109"/>
      <c r="M1648" s="137">
        <v>6</v>
      </c>
      <c r="N1648" s="133">
        <v>7</v>
      </c>
      <c r="O1648" s="137">
        <f t="shared" si="408"/>
        <v>6.5</v>
      </c>
      <c r="Q1648" s="237">
        <v>24.47</v>
      </c>
      <c r="R1648" s="111">
        <v>31.39</v>
      </c>
      <c r="S1648" s="111">
        <v>20.34</v>
      </c>
      <c r="T1648" s="111">
        <v>11.05</v>
      </c>
      <c r="U1648" s="188"/>
      <c r="X1648" s="229"/>
      <c r="AN1648" s="309"/>
      <c r="AO1648" s="143">
        <v>52.92</v>
      </c>
      <c r="AP1648" s="194"/>
      <c r="AQ1648" s="188"/>
      <c r="AR1648" s="188"/>
      <c r="AS1648" s="229"/>
      <c r="AT1648" s="143"/>
      <c r="AU1648" s="143"/>
      <c r="AV1648" s="309"/>
      <c r="AW1648" s="188"/>
      <c r="AX1648" s="278"/>
      <c r="AY1648" s="194"/>
      <c r="AZ1648" s="143"/>
      <c r="BA1648" s="143"/>
      <c r="BB1648" s="143"/>
      <c r="BC1648" s="143"/>
      <c r="BD1648" s="143"/>
      <c r="BE1648" s="194"/>
      <c r="BF1648" s="143"/>
      <c r="BG1648" s="143"/>
      <c r="BH1648" s="143"/>
      <c r="BI1648" s="111"/>
      <c r="BJ1648" s="143"/>
      <c r="BK1648" s="143"/>
      <c r="BL1648" s="143"/>
      <c r="BM1648" s="143"/>
      <c r="BN1648" s="143"/>
      <c r="BO1648" s="143"/>
      <c r="BP1648" s="143"/>
      <c r="BQ1648" s="143"/>
      <c r="BR1648" s="143"/>
      <c r="BS1648" s="143"/>
      <c r="BT1648" s="143"/>
      <c r="BU1648" s="135">
        <f>VLOOKUP(D1648,EXPLORACION!$A$2:$P$529,15,FALSE)</f>
        <v>4960121.0088</v>
      </c>
      <c r="BV1648" s="135">
        <f>VLOOKUP(D1648,EXPLORACION!$A$2:$P$529,16,FALSE)</f>
        <v>2170101.5794000002</v>
      </c>
    </row>
    <row r="1649" spans="1:74" hidden="1">
      <c r="A1649" s="130" t="str">
        <f t="shared" si="409"/>
        <v>PYA41P3E3M7.5</v>
      </c>
      <c r="B1649" s="130" t="str">
        <f t="shared" si="410"/>
        <v>PYA41P3E6</v>
      </c>
      <c r="C1649" s="130" t="str">
        <f t="shared" si="411"/>
        <v>PYA41P3M7.5</v>
      </c>
      <c r="D1649" s="130" t="str">
        <f t="shared" si="412"/>
        <v>PYA41P3</v>
      </c>
      <c r="E1649" s="130" t="str">
        <f t="shared" si="413"/>
        <v>PYA41</v>
      </c>
      <c r="F1649" s="109" t="s">
        <v>1368</v>
      </c>
      <c r="G1649" s="171">
        <v>41</v>
      </c>
      <c r="H1649" s="111">
        <v>3</v>
      </c>
      <c r="I1649" s="171" t="s">
        <v>8</v>
      </c>
      <c r="J1649" s="111">
        <v>3</v>
      </c>
      <c r="K1649" s="109">
        <f t="shared" si="416"/>
        <v>14</v>
      </c>
      <c r="L1649" s="109"/>
      <c r="M1649" s="137">
        <v>7</v>
      </c>
      <c r="N1649" s="133">
        <v>8</v>
      </c>
      <c r="O1649" s="137">
        <f t="shared" si="408"/>
        <v>7.5</v>
      </c>
      <c r="P1649" s="141" t="s">
        <v>284</v>
      </c>
      <c r="Q1649" s="237">
        <v>24.65</v>
      </c>
      <c r="R1649" s="111"/>
      <c r="S1649" s="111"/>
      <c r="T1649" s="111"/>
      <c r="U1649" s="188"/>
      <c r="X1649" s="229"/>
      <c r="AN1649" s="309"/>
      <c r="AP1649" s="194"/>
      <c r="AQ1649" s="188"/>
      <c r="AR1649" s="188"/>
      <c r="AS1649" s="229"/>
      <c r="AT1649" s="143"/>
      <c r="AU1649" s="143"/>
      <c r="AV1649" s="309"/>
      <c r="AW1649" s="188"/>
      <c r="AX1649" s="278"/>
      <c r="AY1649" s="194"/>
      <c r="AZ1649" s="143"/>
      <c r="BA1649" s="143"/>
      <c r="BB1649" s="143"/>
      <c r="BC1649" s="143"/>
      <c r="BD1649" s="143"/>
      <c r="BE1649" s="194"/>
      <c r="BF1649" s="143"/>
      <c r="BG1649" s="143"/>
      <c r="BH1649" s="143"/>
      <c r="BI1649" s="111"/>
      <c r="BJ1649" s="143"/>
      <c r="BK1649" s="143"/>
      <c r="BL1649" s="143"/>
      <c r="BM1649" s="143"/>
      <c r="BN1649" s="143"/>
      <c r="BO1649" s="143"/>
      <c r="BP1649" s="143"/>
      <c r="BQ1649" s="143"/>
      <c r="BR1649" s="143"/>
      <c r="BS1649" s="143"/>
      <c r="BT1649" s="143"/>
      <c r="BU1649" s="135">
        <f>VLOOKUP(D1649,EXPLORACION!$A$2:$P$529,15,FALSE)</f>
        <v>4960121.0088</v>
      </c>
      <c r="BV1649" s="135">
        <f>VLOOKUP(D1649,EXPLORACION!$A$2:$P$529,16,FALSE)</f>
        <v>2170101.5794000002</v>
      </c>
    </row>
    <row r="1650" spans="1:74" hidden="1">
      <c r="A1650" s="130" t="str">
        <f t="shared" si="409"/>
        <v>PYA41P3E3M8.5</v>
      </c>
      <c r="B1650" s="130" t="str">
        <f t="shared" si="410"/>
        <v>PYA41P3E7</v>
      </c>
      <c r="C1650" s="130" t="str">
        <f t="shared" si="411"/>
        <v>PYA41P3M8.5</v>
      </c>
      <c r="D1650" s="130" t="str">
        <f t="shared" si="412"/>
        <v>PYA41P3</v>
      </c>
      <c r="E1650" s="130" t="str">
        <f t="shared" si="413"/>
        <v>PYA41</v>
      </c>
      <c r="F1650" s="109" t="s">
        <v>1368</v>
      </c>
      <c r="G1650" s="171">
        <v>41</v>
      </c>
      <c r="H1650" s="111">
        <v>3</v>
      </c>
      <c r="I1650" s="171" t="s">
        <v>8</v>
      </c>
      <c r="J1650" s="111">
        <v>3</v>
      </c>
      <c r="K1650" s="109">
        <f t="shared" si="416"/>
        <v>15</v>
      </c>
      <c r="L1650" s="109"/>
      <c r="M1650" s="137">
        <v>8</v>
      </c>
      <c r="N1650" s="133">
        <v>9</v>
      </c>
      <c r="O1650" s="137">
        <f t="shared" si="408"/>
        <v>8.5</v>
      </c>
      <c r="Q1650" s="237">
        <v>25.07</v>
      </c>
      <c r="R1650" s="111"/>
      <c r="S1650" s="111"/>
      <c r="T1650" s="111"/>
      <c r="U1650" s="188"/>
      <c r="X1650" s="229"/>
      <c r="AN1650" s="309"/>
      <c r="AP1650" s="194"/>
      <c r="AQ1650" s="188"/>
      <c r="AR1650" s="188"/>
      <c r="AS1650" s="229"/>
      <c r="AT1650" s="143"/>
      <c r="AU1650" s="143"/>
      <c r="AV1650" s="309"/>
      <c r="AW1650" s="188"/>
      <c r="AX1650" s="278"/>
      <c r="AY1650" s="194"/>
      <c r="AZ1650" s="143"/>
      <c r="BA1650" s="143"/>
      <c r="BB1650" s="143"/>
      <c r="BC1650" s="143"/>
      <c r="BD1650" s="143"/>
      <c r="BE1650" s="194"/>
      <c r="BF1650" s="143"/>
      <c r="BG1650" s="143"/>
      <c r="BH1650" s="143"/>
      <c r="BI1650" s="111"/>
      <c r="BJ1650" s="143"/>
      <c r="BK1650" s="143"/>
      <c r="BL1650" s="143"/>
      <c r="BM1650" s="143"/>
      <c r="BN1650" s="143"/>
      <c r="BO1650" s="143"/>
      <c r="BP1650" s="143"/>
      <c r="BQ1650" s="143"/>
      <c r="BR1650" s="143"/>
      <c r="BS1650" s="143"/>
      <c r="BT1650" s="143"/>
      <c r="BU1650" s="135">
        <f>VLOOKUP(D1650,EXPLORACION!$A$2:$P$529,15,FALSE)</f>
        <v>4960121.0088</v>
      </c>
      <c r="BV1650" s="135">
        <f>VLOOKUP(D1650,EXPLORACION!$A$2:$P$529,16,FALSE)</f>
        <v>2170101.5794000002</v>
      </c>
    </row>
    <row r="1651" spans="1:74" hidden="1">
      <c r="A1651" s="130" t="str">
        <f>CONCATENATE(F1651,G1651,I1651,H1651,"E",J1651,"M",O1651)</f>
        <v>PYA41P3E3M9.5</v>
      </c>
      <c r="B1651" s="130" t="str">
        <f t="shared" si="410"/>
        <v>PYA41P3E8</v>
      </c>
      <c r="C1651" s="130" t="str">
        <f>CONCATENATE(F1651,G1651,I1651,H1651,"M",O1651)</f>
        <v>PYA41P3M9.5</v>
      </c>
      <c r="D1651" s="130" t="str">
        <f t="shared" si="412"/>
        <v>PYA41P3</v>
      </c>
      <c r="E1651" s="130" t="str">
        <f t="shared" si="413"/>
        <v>PYA41</v>
      </c>
      <c r="F1651" s="109" t="s">
        <v>1368</v>
      </c>
      <c r="G1651" s="171">
        <v>41</v>
      </c>
      <c r="H1651" s="111">
        <v>3</v>
      </c>
      <c r="I1651" s="171" t="s">
        <v>8</v>
      </c>
      <c r="J1651" s="111">
        <v>3</v>
      </c>
      <c r="K1651" s="109">
        <f t="shared" si="416"/>
        <v>16</v>
      </c>
      <c r="L1651" s="109"/>
      <c r="M1651" s="137">
        <v>9</v>
      </c>
      <c r="N1651" s="133">
        <v>10</v>
      </c>
      <c r="O1651" s="137">
        <f t="shared" ref="O1651:O1674" si="417">+AVERAGE(M1651:N1651)</f>
        <v>9.5</v>
      </c>
      <c r="Q1651" s="237">
        <v>25.43</v>
      </c>
      <c r="R1651" s="111"/>
      <c r="S1651" s="111"/>
      <c r="T1651" s="111"/>
      <c r="U1651" s="188"/>
      <c r="X1651" s="229"/>
      <c r="AN1651" s="309"/>
      <c r="AP1651" s="194"/>
      <c r="AQ1651" s="188"/>
      <c r="AR1651" s="188"/>
      <c r="AS1651" s="229"/>
      <c r="AT1651" s="143"/>
      <c r="AU1651" s="143"/>
      <c r="AV1651" s="309"/>
      <c r="AW1651" s="188"/>
      <c r="AX1651" s="278"/>
      <c r="AY1651" s="194"/>
      <c r="AZ1651" s="143"/>
      <c r="BA1651" s="143"/>
      <c r="BB1651" s="143"/>
      <c r="BC1651" s="143"/>
      <c r="BD1651" s="143"/>
      <c r="BE1651" s="194"/>
      <c r="BF1651" s="143"/>
      <c r="BG1651" s="143"/>
      <c r="BH1651" s="143"/>
      <c r="BI1651" s="111"/>
      <c r="BJ1651" s="143"/>
      <c r="BK1651" s="143"/>
      <c r="BL1651" s="143"/>
      <c r="BM1651" s="143"/>
      <c r="BN1651" s="143"/>
      <c r="BO1651" s="143"/>
      <c r="BP1651" s="143"/>
      <c r="BQ1651" s="143"/>
      <c r="BR1651" s="143"/>
      <c r="BS1651" s="143"/>
      <c r="BT1651" s="143"/>
      <c r="BU1651" s="135">
        <f>VLOOKUP(D1651,EXPLORACION!$A$2:$P$529,15,FALSE)</f>
        <v>4960121.0088</v>
      </c>
      <c r="BV1651" s="135">
        <f>VLOOKUP(D1651,EXPLORACION!$A$2:$P$529,16,FALSE)</f>
        <v>2170101.5794000002</v>
      </c>
    </row>
    <row r="1652" spans="1:74" hidden="1">
      <c r="A1652" s="130" t="str">
        <f t="shared" ref="A1652:A1674" si="418">CONCATENATE(F1652,G1652,I1652,H1652,"E",J1652,"M",O1652)</f>
        <v>LHL42P1E2M0.85</v>
      </c>
      <c r="B1652" s="130" t="str">
        <f t="shared" ref="B1652:B1674" si="419">CONCATENATE(F1652,G1652,I1652,H1652,"E",M1651)</f>
        <v>LHL42P1E9</v>
      </c>
      <c r="C1652" s="130" t="str">
        <f t="shared" ref="C1652:C1674" si="420">CONCATENATE(F1652,G1652,I1652,H1652,"M",O1652)</f>
        <v>LHL42P1M0.85</v>
      </c>
      <c r="D1652" s="130" t="str">
        <f t="shared" ref="D1652:D1674" si="421">CONCATENATE(F1652,G1652,I1652,H1652)</f>
        <v>LHL42P1</v>
      </c>
      <c r="E1652" s="130" t="str">
        <f t="shared" ref="E1652:E1674" si="422">CONCATENATE(F1652,G1652)</f>
        <v>LHL42</v>
      </c>
      <c r="F1652" s="111" t="s">
        <v>844</v>
      </c>
      <c r="G1652" s="111">
        <v>42</v>
      </c>
      <c r="H1652" s="111">
        <v>1</v>
      </c>
      <c r="I1652" s="111" t="s">
        <v>8</v>
      </c>
      <c r="J1652" s="111">
        <v>2</v>
      </c>
      <c r="K1652" s="111">
        <v>1</v>
      </c>
      <c r="M1652" s="137">
        <v>0.7</v>
      </c>
      <c r="N1652" s="133">
        <v>1</v>
      </c>
      <c r="O1652" s="137">
        <f t="shared" si="417"/>
        <v>0.85</v>
      </c>
      <c r="P1652" s="141" t="s">
        <v>284</v>
      </c>
      <c r="Q1652" s="237">
        <v>18.324216807558422</v>
      </c>
      <c r="R1652" s="237">
        <v>32.981331690185144</v>
      </c>
      <c r="S1652" s="237">
        <v>18.382352941176471</v>
      </c>
      <c r="T1652" s="237">
        <v>14.598978749008673</v>
      </c>
      <c r="U1652" s="188">
        <v>2.0820674402230011</v>
      </c>
      <c r="V1652" s="194">
        <v>1.7596291751579975</v>
      </c>
      <c r="X1652" s="286"/>
      <c r="Y1652" s="228"/>
      <c r="Z1652" s="228"/>
      <c r="AA1652" s="228"/>
      <c r="AB1652" s="228"/>
      <c r="AC1652" s="228"/>
      <c r="AD1652" s="228"/>
      <c r="AE1652" s="228"/>
      <c r="AF1652" s="228"/>
      <c r="AG1652" s="228"/>
      <c r="AH1652" s="228"/>
      <c r="AI1652" s="228"/>
      <c r="AJ1652" s="228"/>
      <c r="AK1652" s="228"/>
      <c r="AL1652" s="228"/>
      <c r="AM1652" s="228"/>
      <c r="AN1652" s="310"/>
      <c r="AO1652" s="143">
        <v>69.1969196919692</v>
      </c>
      <c r="AP1652" s="194"/>
      <c r="AQ1652" s="188"/>
      <c r="AR1652" s="188"/>
      <c r="AW1652" s="188">
        <v>3.6915714596461751</v>
      </c>
      <c r="AX1652" s="278"/>
      <c r="AY1652" s="194"/>
      <c r="AZ1652" s="143"/>
      <c r="BA1652" s="143"/>
      <c r="BB1652" s="143"/>
      <c r="BC1652" s="143"/>
      <c r="BD1652" s="143"/>
      <c r="BE1652" s="194"/>
      <c r="BF1652" s="143"/>
      <c r="BG1652" s="194">
        <v>0.3298246097189515</v>
      </c>
      <c r="BH1652" s="143"/>
      <c r="BI1652" s="111"/>
      <c r="BJ1652" s="143"/>
      <c r="BK1652" s="143"/>
      <c r="BL1652" s="143"/>
      <c r="BM1652" s="143"/>
      <c r="BN1652" s="143"/>
      <c r="BO1652" s="143"/>
      <c r="BP1652" s="143"/>
      <c r="BQ1652" s="143"/>
      <c r="BR1652" s="143"/>
      <c r="BS1652" s="143"/>
      <c r="BT1652" s="143"/>
      <c r="BU1652" s="135">
        <f>VLOOKUP(D1652,EXPLORACION!$A$2:$P$529,15,FALSE)</f>
        <v>4958965.5520000001</v>
      </c>
      <c r="BV1652" s="135">
        <f>VLOOKUP(D1652,EXPLORACION!$A$2:$P$529,16,FALSE)</f>
        <v>2167456.1899000001</v>
      </c>
    </row>
    <row r="1653" spans="1:74" hidden="1">
      <c r="A1653" s="130" t="str">
        <f t="shared" si="418"/>
        <v>LHL42P1E2M1.85</v>
      </c>
      <c r="B1653" s="130" t="str">
        <f t="shared" si="419"/>
        <v>LHL42P1E0.7</v>
      </c>
      <c r="C1653" s="130" t="str">
        <f t="shared" si="420"/>
        <v>LHL42P1M1.85</v>
      </c>
      <c r="D1653" s="130" t="str">
        <f t="shared" si="421"/>
        <v>LHL42P1</v>
      </c>
      <c r="E1653" s="130" t="str">
        <f t="shared" si="422"/>
        <v>LHL42</v>
      </c>
      <c r="F1653" s="111" t="s">
        <v>844</v>
      </c>
      <c r="G1653" s="111">
        <v>42</v>
      </c>
      <c r="H1653" s="111">
        <v>1</v>
      </c>
      <c r="I1653" s="111" t="s">
        <v>8</v>
      </c>
      <c r="J1653" s="111">
        <v>2</v>
      </c>
      <c r="K1653" s="109">
        <f t="shared" ref="K1653:K1674" si="423">K1652+1</f>
        <v>2</v>
      </c>
      <c r="M1653" s="137">
        <v>1.7</v>
      </c>
      <c r="N1653" s="133">
        <v>2</v>
      </c>
      <c r="O1653" s="137">
        <f t="shared" si="417"/>
        <v>1.85</v>
      </c>
      <c r="P1653" s="141" t="s">
        <v>284</v>
      </c>
      <c r="Q1653" s="237">
        <v>11.977886977886973</v>
      </c>
      <c r="R1653" s="237">
        <v>23.668103211359323</v>
      </c>
      <c r="S1653" s="237">
        <v>12.062937062937063</v>
      </c>
      <c r="T1653" s="237">
        <v>11.60516614842226</v>
      </c>
      <c r="U1653" s="188">
        <v>2.0921757871034528</v>
      </c>
      <c r="V1653" s="194">
        <v>1.8683829848625459</v>
      </c>
      <c r="X1653" s="229"/>
      <c r="AN1653" s="309"/>
      <c r="AO1653" s="143">
        <v>53.040408003138481</v>
      </c>
      <c r="AP1653" s="194"/>
      <c r="AQ1653" s="188"/>
      <c r="AR1653" s="188"/>
      <c r="AW1653" s="188">
        <v>4.5996309960900952</v>
      </c>
      <c r="AX1653" s="278"/>
      <c r="AY1653" s="194"/>
      <c r="AZ1653" s="143"/>
      <c r="BA1653" s="143"/>
      <c r="BB1653" s="143"/>
      <c r="BC1653" s="143"/>
      <c r="BD1653" s="143"/>
      <c r="BE1653" s="194"/>
      <c r="BF1653" s="143"/>
      <c r="BG1653" s="194">
        <v>0.22614149885777934</v>
      </c>
      <c r="BH1653" s="143"/>
      <c r="BI1653" s="111"/>
      <c r="BJ1653" s="143"/>
      <c r="BK1653" s="143"/>
      <c r="BL1653" s="143"/>
      <c r="BM1653" s="143"/>
      <c r="BN1653" s="143"/>
      <c r="BO1653" s="143"/>
      <c r="BP1653" s="143"/>
      <c r="BQ1653" s="143"/>
      <c r="BR1653" s="143"/>
      <c r="BS1653" s="143"/>
      <c r="BT1653" s="143"/>
      <c r="BU1653" s="135">
        <f>VLOOKUP(D1653,EXPLORACION!$A$2:$P$529,15,FALSE)</f>
        <v>4958965.5520000001</v>
      </c>
      <c r="BV1653" s="135">
        <f>VLOOKUP(D1653,EXPLORACION!$A$2:$P$529,16,FALSE)</f>
        <v>2167456.1899000001</v>
      </c>
    </row>
    <row r="1654" spans="1:74" hidden="1">
      <c r="A1654" s="130" t="str">
        <f t="shared" si="418"/>
        <v>LHL42P1E3M2.85</v>
      </c>
      <c r="B1654" s="130" t="str">
        <f t="shared" si="419"/>
        <v>LHL42P1E1.7</v>
      </c>
      <c r="C1654" s="130" t="str">
        <f t="shared" si="420"/>
        <v>LHL42P1M2.85</v>
      </c>
      <c r="D1654" s="130" t="str">
        <f t="shared" si="421"/>
        <v>LHL42P1</v>
      </c>
      <c r="E1654" s="130" t="str">
        <f t="shared" si="422"/>
        <v>LHL42</v>
      </c>
      <c r="F1654" s="111" t="s">
        <v>844</v>
      </c>
      <c r="G1654" s="111">
        <v>42</v>
      </c>
      <c r="H1654" s="111">
        <v>1</v>
      </c>
      <c r="I1654" s="111" t="s">
        <v>8</v>
      </c>
      <c r="J1654" s="111">
        <v>3</v>
      </c>
      <c r="K1654" s="109">
        <f t="shared" si="423"/>
        <v>3</v>
      </c>
      <c r="M1654" s="137">
        <v>2.7</v>
      </c>
      <c r="N1654" s="133">
        <v>3</v>
      </c>
      <c r="O1654" s="137">
        <f t="shared" si="417"/>
        <v>2.85</v>
      </c>
      <c r="P1654" s="141" t="s">
        <v>338</v>
      </c>
      <c r="Q1654" s="237">
        <v>38.29688227082363</v>
      </c>
      <c r="R1654" s="237">
        <v>60.456313599967807</v>
      </c>
      <c r="S1654" s="237">
        <v>32.129629629629619</v>
      </c>
      <c r="T1654" s="237">
        <v>28.326683970338188</v>
      </c>
      <c r="U1654" s="188">
        <v>2.013335544751329</v>
      </c>
      <c r="V1654" s="194">
        <v>1.4558068928905137</v>
      </c>
      <c r="X1654" s="229"/>
      <c r="AN1654" s="309"/>
      <c r="AO1654" s="143">
        <v>98.875181422351247</v>
      </c>
      <c r="AP1654" s="194"/>
      <c r="AQ1654" s="188"/>
      <c r="AR1654" s="188"/>
      <c r="AW1654" s="188" t="s">
        <v>1782</v>
      </c>
      <c r="AX1654" s="278"/>
      <c r="AY1654" s="194"/>
      <c r="AZ1654" s="143"/>
      <c r="BA1654" s="143"/>
      <c r="BB1654" s="143"/>
      <c r="BC1654" s="143"/>
      <c r="BD1654" s="143"/>
      <c r="BE1654" s="194"/>
      <c r="BF1654" s="143"/>
      <c r="BG1654" s="194">
        <v>0.64695350843725175</v>
      </c>
      <c r="BH1654" s="143"/>
      <c r="BI1654" s="111"/>
      <c r="BJ1654" s="143"/>
      <c r="BK1654" s="143"/>
      <c r="BL1654" s="143"/>
      <c r="BM1654" s="143"/>
      <c r="BN1654" s="143"/>
      <c r="BO1654" s="143"/>
      <c r="BP1654" s="143"/>
      <c r="BQ1654" s="143"/>
      <c r="BR1654" s="143"/>
      <c r="BS1654" s="143"/>
      <c r="BT1654" s="143"/>
      <c r="BU1654" s="135">
        <f>VLOOKUP(D1654,EXPLORACION!$A$2:$P$529,15,FALSE)</f>
        <v>4958965.5520000001</v>
      </c>
      <c r="BV1654" s="135">
        <f>VLOOKUP(D1654,EXPLORACION!$A$2:$P$529,16,FALSE)</f>
        <v>2167456.1899000001</v>
      </c>
    </row>
    <row r="1655" spans="1:74" hidden="1">
      <c r="A1655" s="130" t="str">
        <f t="shared" si="418"/>
        <v>LHL42P1E4M3.85</v>
      </c>
      <c r="B1655" s="130" t="str">
        <f t="shared" si="419"/>
        <v>LHL42P1E2.7</v>
      </c>
      <c r="C1655" s="130" t="str">
        <f t="shared" si="420"/>
        <v>LHL42P1M3.85</v>
      </c>
      <c r="D1655" s="130" t="str">
        <f t="shared" si="421"/>
        <v>LHL42P1</v>
      </c>
      <c r="E1655" s="130" t="str">
        <f t="shared" si="422"/>
        <v>LHL42</v>
      </c>
      <c r="F1655" s="111" t="s">
        <v>844</v>
      </c>
      <c r="G1655" s="111">
        <v>42</v>
      </c>
      <c r="H1655" s="111">
        <v>1</v>
      </c>
      <c r="I1655" s="111" t="s">
        <v>8</v>
      </c>
      <c r="J1655" s="111">
        <v>4</v>
      </c>
      <c r="K1655" s="109">
        <f t="shared" si="423"/>
        <v>4</v>
      </c>
      <c r="M1655" s="137">
        <v>3.7</v>
      </c>
      <c r="N1655" s="133">
        <v>4</v>
      </c>
      <c r="O1655" s="137">
        <f t="shared" si="417"/>
        <v>3.85</v>
      </c>
      <c r="P1655" s="141" t="s">
        <v>12</v>
      </c>
      <c r="Q1655" s="237">
        <v>17.118604102805957</v>
      </c>
      <c r="R1655" s="237">
        <v>51.321986321734528</v>
      </c>
      <c r="S1655" s="237">
        <v>22.349763673193781</v>
      </c>
      <c r="T1655" s="237">
        <v>28.972222648540747</v>
      </c>
      <c r="U1655" s="188">
        <v>2.1554344496103952</v>
      </c>
      <c r="V1655" s="194">
        <v>1.8403860480768439</v>
      </c>
      <c r="X1655" s="229"/>
      <c r="AN1655" s="309"/>
      <c r="AO1655" s="143">
        <v>95.099852071005913</v>
      </c>
      <c r="AP1655" s="194"/>
      <c r="AQ1655" s="188"/>
      <c r="AR1655" s="188"/>
      <c r="AW1655" s="188">
        <v>6.6406248493182884</v>
      </c>
      <c r="AX1655" s="278"/>
      <c r="AY1655" s="194"/>
      <c r="AZ1655" s="143"/>
      <c r="BA1655" s="143"/>
      <c r="BB1655" s="143"/>
      <c r="BC1655" s="143"/>
      <c r="BD1655" s="143"/>
      <c r="BE1655" s="194"/>
      <c r="BF1655" s="143"/>
      <c r="BG1655" s="194">
        <v>0.41067736853392622</v>
      </c>
      <c r="BH1655" s="143"/>
      <c r="BI1655" s="111"/>
      <c r="BJ1655" s="143"/>
      <c r="BK1655" s="143"/>
      <c r="BL1655" s="143"/>
      <c r="BM1655" s="143"/>
      <c r="BN1655" s="143"/>
      <c r="BO1655" s="143"/>
      <c r="BP1655" s="143"/>
      <c r="BQ1655" s="143"/>
      <c r="BR1655" s="143"/>
      <c r="BS1655" s="143"/>
      <c r="BT1655" s="143"/>
      <c r="BU1655" s="135">
        <f>VLOOKUP(D1655,EXPLORACION!$A$2:$P$529,15,FALSE)</f>
        <v>4958965.5520000001</v>
      </c>
      <c r="BV1655" s="135">
        <f>VLOOKUP(D1655,EXPLORACION!$A$2:$P$529,16,FALSE)</f>
        <v>2167456.1899000001</v>
      </c>
    </row>
    <row r="1656" spans="1:74" hidden="1">
      <c r="A1656" s="130" t="str">
        <f t="shared" si="418"/>
        <v>LHL42P1E5M8</v>
      </c>
      <c r="B1656" s="130" t="str">
        <f t="shared" si="419"/>
        <v>LHL42P1E3.7</v>
      </c>
      <c r="C1656" s="130" t="str">
        <f t="shared" si="420"/>
        <v>LHL42P1M8</v>
      </c>
      <c r="D1656" s="130" t="str">
        <f t="shared" si="421"/>
        <v>LHL42P1</v>
      </c>
      <c r="E1656" s="130" t="str">
        <f t="shared" si="422"/>
        <v>LHL42</v>
      </c>
      <c r="F1656" s="111" t="s">
        <v>844</v>
      </c>
      <c r="G1656" s="111">
        <v>42</v>
      </c>
      <c r="H1656" s="111">
        <v>1</v>
      </c>
      <c r="I1656" s="111" t="s">
        <v>8</v>
      </c>
      <c r="J1656" s="111">
        <v>5</v>
      </c>
      <c r="K1656" s="109">
        <f t="shared" si="423"/>
        <v>5</v>
      </c>
      <c r="M1656" s="137">
        <v>7</v>
      </c>
      <c r="N1656" s="133">
        <v>9</v>
      </c>
      <c r="O1656" s="137">
        <f t="shared" si="417"/>
        <v>8</v>
      </c>
      <c r="P1656" s="141" t="s">
        <v>474</v>
      </c>
      <c r="R1656" s="237" t="s">
        <v>1782</v>
      </c>
      <c r="S1656" s="237" t="s">
        <v>1782</v>
      </c>
      <c r="T1656" s="237" t="s">
        <v>1782</v>
      </c>
      <c r="U1656" s="188" t="s">
        <v>1782</v>
      </c>
      <c r="V1656" s="194" t="s">
        <v>1782</v>
      </c>
      <c r="X1656" s="229"/>
      <c r="AN1656" s="309"/>
      <c r="AO1656" s="143" t="s">
        <v>1782</v>
      </c>
      <c r="AP1656" s="194"/>
      <c r="AQ1656" s="188"/>
      <c r="AR1656" s="188"/>
      <c r="AW1656" s="188" t="s">
        <v>1782</v>
      </c>
      <c r="AX1656" s="278"/>
      <c r="AY1656" s="194"/>
      <c r="AZ1656" s="143"/>
      <c r="BA1656" s="143"/>
      <c r="BB1656" s="143"/>
      <c r="BC1656" s="143"/>
      <c r="BD1656" s="143"/>
      <c r="BE1656" s="194"/>
      <c r="BF1656" s="143"/>
      <c r="BG1656" s="194" t="s">
        <v>1782</v>
      </c>
      <c r="BH1656" s="143"/>
      <c r="BI1656" s="111"/>
      <c r="BJ1656" s="143"/>
      <c r="BK1656" s="143"/>
      <c r="BL1656" s="143"/>
      <c r="BM1656" s="143"/>
      <c r="BN1656" s="143"/>
      <c r="BO1656" s="143"/>
      <c r="BP1656" s="143"/>
      <c r="BQ1656" s="143"/>
      <c r="BR1656" s="143"/>
      <c r="BS1656" s="143"/>
      <c r="BT1656" s="143"/>
      <c r="BU1656" s="135">
        <f>VLOOKUP(D1656,EXPLORACION!$A$2:$P$529,15,FALSE)</f>
        <v>4958965.5520000001</v>
      </c>
      <c r="BV1656" s="135">
        <f>VLOOKUP(D1656,EXPLORACION!$A$2:$P$529,16,FALSE)</f>
        <v>2167456.1899000001</v>
      </c>
    </row>
    <row r="1657" spans="1:74" hidden="1">
      <c r="A1657" s="130" t="str">
        <f t="shared" si="418"/>
        <v>LHL42P1E5M10</v>
      </c>
      <c r="B1657" s="130" t="str">
        <f t="shared" si="419"/>
        <v>LHL42P1E7</v>
      </c>
      <c r="C1657" s="130" t="str">
        <f t="shared" si="420"/>
        <v>LHL42P1M10</v>
      </c>
      <c r="D1657" s="130" t="str">
        <f t="shared" si="421"/>
        <v>LHL42P1</v>
      </c>
      <c r="E1657" s="130" t="str">
        <f t="shared" si="422"/>
        <v>LHL42</v>
      </c>
      <c r="F1657" s="111" t="s">
        <v>844</v>
      </c>
      <c r="G1657" s="111">
        <v>42</v>
      </c>
      <c r="H1657" s="111">
        <v>1</v>
      </c>
      <c r="I1657" s="111" t="s">
        <v>8</v>
      </c>
      <c r="J1657" s="111">
        <v>5</v>
      </c>
      <c r="K1657" s="109">
        <f t="shared" si="423"/>
        <v>6</v>
      </c>
      <c r="M1657" s="137">
        <v>9</v>
      </c>
      <c r="N1657" s="133">
        <v>11</v>
      </c>
      <c r="O1657" s="137">
        <f t="shared" si="417"/>
        <v>10</v>
      </c>
      <c r="P1657" s="141" t="s">
        <v>474</v>
      </c>
      <c r="R1657" s="237" t="s">
        <v>1782</v>
      </c>
      <c r="S1657" s="237" t="s">
        <v>1782</v>
      </c>
      <c r="T1657" s="237" t="s">
        <v>1782</v>
      </c>
      <c r="U1657" s="188" t="s">
        <v>1782</v>
      </c>
      <c r="V1657" s="194" t="s">
        <v>1782</v>
      </c>
      <c r="X1657" s="229"/>
      <c r="AN1657" s="309"/>
      <c r="AO1657" s="143" t="s">
        <v>1782</v>
      </c>
      <c r="AP1657" s="194"/>
      <c r="AQ1657" s="188"/>
      <c r="AR1657" s="188"/>
      <c r="AW1657" s="188" t="s">
        <v>1782</v>
      </c>
      <c r="AX1657" s="278"/>
      <c r="AY1657" s="194"/>
      <c r="AZ1657" s="143"/>
      <c r="BA1657" s="143"/>
      <c r="BB1657" s="143"/>
      <c r="BC1657" s="143"/>
      <c r="BD1657" s="143"/>
      <c r="BE1657" s="194"/>
      <c r="BF1657" s="143"/>
      <c r="BG1657" s="194" t="s">
        <v>1782</v>
      </c>
      <c r="BH1657" s="143"/>
      <c r="BI1657" s="111"/>
      <c r="BJ1657" s="143"/>
      <c r="BK1657" s="143"/>
      <c r="BL1657" s="143"/>
      <c r="BM1657" s="143"/>
      <c r="BN1657" s="143"/>
      <c r="BO1657" s="143"/>
      <c r="BP1657" s="143"/>
      <c r="BQ1657" s="143"/>
      <c r="BR1657" s="143"/>
      <c r="BS1657" s="143"/>
      <c r="BT1657" s="143"/>
      <c r="BU1657" s="135">
        <f>VLOOKUP(D1657,EXPLORACION!$A$2:$P$529,15,FALSE)</f>
        <v>4958965.5520000001</v>
      </c>
      <c r="BV1657" s="135">
        <f>VLOOKUP(D1657,EXPLORACION!$A$2:$P$529,16,FALSE)</f>
        <v>2167456.1899000001</v>
      </c>
    </row>
    <row r="1658" spans="1:74" hidden="1">
      <c r="A1658" s="130" t="str">
        <f t="shared" si="418"/>
        <v>LHL42P1E5M12</v>
      </c>
      <c r="B1658" s="130" t="str">
        <f t="shared" si="419"/>
        <v>LHL42P1E9</v>
      </c>
      <c r="C1658" s="130" t="str">
        <f t="shared" si="420"/>
        <v>LHL42P1M12</v>
      </c>
      <c r="D1658" s="130" t="str">
        <f t="shared" si="421"/>
        <v>LHL42P1</v>
      </c>
      <c r="E1658" s="130" t="str">
        <f t="shared" si="422"/>
        <v>LHL42</v>
      </c>
      <c r="F1658" s="111" t="s">
        <v>844</v>
      </c>
      <c r="G1658" s="111">
        <v>42</v>
      </c>
      <c r="H1658" s="111">
        <v>1</v>
      </c>
      <c r="I1658" s="111" t="s">
        <v>8</v>
      </c>
      <c r="J1658" s="111">
        <v>5</v>
      </c>
      <c r="K1658" s="109">
        <f t="shared" si="423"/>
        <v>7</v>
      </c>
      <c r="M1658" s="137">
        <v>11</v>
      </c>
      <c r="N1658" s="133">
        <v>13</v>
      </c>
      <c r="O1658" s="137">
        <f t="shared" si="417"/>
        <v>12</v>
      </c>
      <c r="P1658" s="141" t="s">
        <v>474</v>
      </c>
      <c r="R1658" s="237" t="s">
        <v>1782</v>
      </c>
      <c r="S1658" s="237" t="s">
        <v>1782</v>
      </c>
      <c r="T1658" s="237" t="s">
        <v>1782</v>
      </c>
      <c r="U1658" s="188" t="s">
        <v>1782</v>
      </c>
      <c r="V1658" s="194" t="s">
        <v>1782</v>
      </c>
      <c r="X1658" s="229"/>
      <c r="AN1658" s="309"/>
      <c r="AO1658" s="143" t="s">
        <v>1782</v>
      </c>
      <c r="AP1658" s="194"/>
      <c r="AQ1658" s="188"/>
      <c r="AR1658" s="188"/>
      <c r="AW1658" s="188" t="s">
        <v>1782</v>
      </c>
      <c r="AX1658" s="278"/>
      <c r="AY1658" s="194"/>
      <c r="AZ1658" s="143"/>
      <c r="BA1658" s="143"/>
      <c r="BB1658" s="143"/>
      <c r="BC1658" s="143"/>
      <c r="BD1658" s="143"/>
      <c r="BE1658" s="194"/>
      <c r="BF1658" s="143"/>
      <c r="BG1658" s="194" t="s">
        <v>1782</v>
      </c>
      <c r="BH1658" s="143"/>
      <c r="BI1658" s="111"/>
      <c r="BJ1658" s="143"/>
      <c r="BK1658" s="143"/>
      <c r="BL1658" s="143"/>
      <c r="BM1658" s="143"/>
      <c r="BN1658" s="143"/>
      <c r="BO1658" s="143"/>
      <c r="BP1658" s="143"/>
      <c r="BQ1658" s="143"/>
      <c r="BR1658" s="143"/>
      <c r="BS1658" s="143"/>
      <c r="BT1658" s="143"/>
      <c r="BU1658" s="135">
        <f>VLOOKUP(D1658,EXPLORACION!$A$2:$P$529,15,FALSE)</f>
        <v>4958965.5520000001</v>
      </c>
      <c r="BV1658" s="135">
        <f>VLOOKUP(D1658,EXPLORACION!$A$2:$P$529,16,FALSE)</f>
        <v>2167456.1899000001</v>
      </c>
    </row>
    <row r="1659" spans="1:74" hidden="1">
      <c r="A1659" s="130" t="str">
        <f t="shared" si="418"/>
        <v>LHL42P1E5M14</v>
      </c>
      <c r="B1659" s="130" t="str">
        <f t="shared" si="419"/>
        <v>LHL42P1E11</v>
      </c>
      <c r="C1659" s="130" t="str">
        <f t="shared" si="420"/>
        <v>LHL42P1M14</v>
      </c>
      <c r="D1659" s="130" t="str">
        <f t="shared" si="421"/>
        <v>LHL42P1</v>
      </c>
      <c r="E1659" s="130" t="str">
        <f t="shared" si="422"/>
        <v>LHL42</v>
      </c>
      <c r="F1659" s="111" t="s">
        <v>844</v>
      </c>
      <c r="G1659" s="111">
        <v>42</v>
      </c>
      <c r="H1659" s="111">
        <v>1</v>
      </c>
      <c r="I1659" s="111" t="s">
        <v>8</v>
      </c>
      <c r="J1659" s="111">
        <v>5</v>
      </c>
      <c r="K1659" s="109">
        <f t="shared" si="423"/>
        <v>8</v>
      </c>
      <c r="M1659" s="137">
        <v>13</v>
      </c>
      <c r="N1659" s="133">
        <v>15</v>
      </c>
      <c r="O1659" s="137">
        <f t="shared" si="417"/>
        <v>14</v>
      </c>
      <c r="P1659" s="141" t="s">
        <v>474</v>
      </c>
      <c r="Q1659" s="237">
        <v>0.4</v>
      </c>
      <c r="R1659" s="237" t="s">
        <v>1782</v>
      </c>
      <c r="S1659" s="237" t="s">
        <v>1782</v>
      </c>
      <c r="T1659" s="237" t="s">
        <v>1782</v>
      </c>
      <c r="U1659" s="188">
        <v>2.1949999999999998</v>
      </c>
      <c r="V1659" s="194" t="s">
        <v>1782</v>
      </c>
      <c r="X1659" s="229"/>
      <c r="AN1659" s="309"/>
      <c r="AO1659" s="143" t="s">
        <v>1782</v>
      </c>
      <c r="AP1659" s="194"/>
      <c r="AQ1659" s="188"/>
      <c r="AR1659" s="188"/>
      <c r="AW1659" s="188" t="s">
        <v>1782</v>
      </c>
      <c r="AX1659" s="278"/>
      <c r="AY1659" s="194"/>
      <c r="AZ1659" s="143"/>
      <c r="BA1659" s="143"/>
      <c r="BB1659" s="143"/>
      <c r="BC1659" s="143"/>
      <c r="BD1659" s="143"/>
      <c r="BE1659" s="194"/>
      <c r="BF1659" s="143"/>
      <c r="BG1659" s="194" t="s">
        <v>1782</v>
      </c>
      <c r="BH1659" s="143"/>
      <c r="BI1659" s="111"/>
      <c r="BJ1659" s="143"/>
      <c r="BK1659" s="143"/>
      <c r="BL1659" s="143"/>
      <c r="BM1659" s="143"/>
      <c r="BN1659" s="143"/>
      <c r="BO1659" s="143"/>
      <c r="BP1659" s="143"/>
      <c r="BQ1659" s="143"/>
      <c r="BR1659" s="143"/>
      <c r="BS1659" s="143"/>
      <c r="BT1659" s="143"/>
      <c r="BU1659" s="135">
        <f>VLOOKUP(D1659,EXPLORACION!$A$2:$P$529,15,FALSE)</f>
        <v>4958965.5520000001</v>
      </c>
      <c r="BV1659" s="135">
        <f>VLOOKUP(D1659,EXPLORACION!$A$2:$P$529,16,FALSE)</f>
        <v>2167456.1899000001</v>
      </c>
    </row>
    <row r="1660" spans="1:74" hidden="1">
      <c r="A1660" s="130" t="str">
        <f t="shared" si="418"/>
        <v>LHL42P3E2M0.85</v>
      </c>
      <c r="B1660" s="130" t="str">
        <f t="shared" si="419"/>
        <v>LHL42P3E13</v>
      </c>
      <c r="C1660" s="130" t="str">
        <f t="shared" si="420"/>
        <v>LHL42P3M0.85</v>
      </c>
      <c r="D1660" s="130" t="str">
        <f t="shared" si="421"/>
        <v>LHL42P3</v>
      </c>
      <c r="E1660" s="130" t="str">
        <f t="shared" si="422"/>
        <v>LHL42</v>
      </c>
      <c r="F1660" s="111" t="s">
        <v>844</v>
      </c>
      <c r="G1660" s="111">
        <v>42</v>
      </c>
      <c r="H1660" s="111">
        <v>3</v>
      </c>
      <c r="I1660" s="111" t="s">
        <v>8</v>
      </c>
      <c r="J1660" s="111">
        <v>2</v>
      </c>
      <c r="K1660" s="109">
        <f t="shared" si="423"/>
        <v>9</v>
      </c>
      <c r="M1660" s="137">
        <v>0.7</v>
      </c>
      <c r="N1660" s="133">
        <v>1</v>
      </c>
      <c r="O1660" s="137">
        <f t="shared" si="417"/>
        <v>0.85</v>
      </c>
      <c r="P1660" s="141" t="s">
        <v>284</v>
      </c>
      <c r="Q1660" s="237">
        <v>10.753246753246755</v>
      </c>
      <c r="R1660" s="237">
        <v>32.946183013053201</v>
      </c>
      <c r="S1660" s="237">
        <v>16.118421052631575</v>
      </c>
      <c r="T1660" s="237">
        <v>16.827761960421626</v>
      </c>
      <c r="U1660" s="188">
        <v>2.2699785058272117</v>
      </c>
      <c r="V1660" s="194">
        <v>2.0495819060588096</v>
      </c>
      <c r="X1660" s="229"/>
      <c r="AN1660" s="309"/>
      <c r="AO1660" s="143">
        <v>69.978189749182121</v>
      </c>
      <c r="AP1660" s="194"/>
      <c r="AQ1660" s="188"/>
      <c r="AR1660" s="188"/>
      <c r="AW1660" s="188" t="s">
        <v>1782</v>
      </c>
      <c r="AX1660" s="278"/>
      <c r="AY1660" s="194"/>
      <c r="AZ1660" s="143"/>
      <c r="BA1660" s="143"/>
      <c r="BB1660" s="143"/>
      <c r="BC1660" s="143"/>
      <c r="BD1660" s="143"/>
      <c r="BE1660" s="194"/>
      <c r="BF1660" s="143"/>
      <c r="BG1660" s="194">
        <v>0.26151013584448679</v>
      </c>
      <c r="BH1660" s="143"/>
      <c r="BI1660" s="111"/>
      <c r="BJ1660" s="143"/>
      <c r="BK1660" s="143"/>
      <c r="BL1660" s="143"/>
      <c r="BM1660" s="143"/>
      <c r="BN1660" s="143"/>
      <c r="BO1660" s="143"/>
      <c r="BP1660" s="143"/>
      <c r="BQ1660" s="143"/>
      <c r="BR1660" s="143"/>
      <c r="BS1660" s="143"/>
      <c r="BT1660" s="143"/>
      <c r="BU1660" s="135">
        <f>VLOOKUP(D1660,EXPLORACION!$A$2:$P$529,15,FALSE)</f>
        <v>4958965.5520000001</v>
      </c>
      <c r="BV1660" s="135">
        <f>VLOOKUP(D1660,EXPLORACION!$A$2:$P$529,16,FALSE)</f>
        <v>2167456.1899000001</v>
      </c>
    </row>
    <row r="1661" spans="1:74" hidden="1">
      <c r="A1661" s="130" t="str">
        <f t="shared" si="418"/>
        <v>LHL42P3E2M1.85</v>
      </c>
      <c r="B1661" s="130" t="str">
        <f t="shared" si="419"/>
        <v>LHL42P3E0.7</v>
      </c>
      <c r="C1661" s="130" t="str">
        <f t="shared" si="420"/>
        <v>LHL42P3M1.85</v>
      </c>
      <c r="D1661" s="130" t="str">
        <f t="shared" si="421"/>
        <v>LHL42P3</v>
      </c>
      <c r="E1661" s="130" t="str">
        <f t="shared" si="422"/>
        <v>LHL42</v>
      </c>
      <c r="F1661" s="111" t="s">
        <v>844</v>
      </c>
      <c r="G1661" s="111">
        <v>42</v>
      </c>
      <c r="H1661" s="111">
        <v>3</v>
      </c>
      <c r="I1661" s="111" t="s">
        <v>8</v>
      </c>
      <c r="J1661" s="111">
        <v>2</v>
      </c>
      <c r="K1661" s="109">
        <f t="shared" si="423"/>
        <v>10</v>
      </c>
      <c r="M1661" s="137">
        <v>1.7</v>
      </c>
      <c r="N1661" s="133">
        <v>2</v>
      </c>
      <c r="O1661" s="137">
        <f t="shared" si="417"/>
        <v>1.85</v>
      </c>
      <c r="P1661" s="141" t="s">
        <v>284</v>
      </c>
      <c r="Q1661" s="237">
        <v>16.53584510727368</v>
      </c>
      <c r="R1661" s="237">
        <v>33.226555624620502</v>
      </c>
      <c r="S1661" s="237">
        <v>18.768679019725049</v>
      </c>
      <c r="T1661" s="237">
        <v>14.457876604895453</v>
      </c>
      <c r="U1661" s="188">
        <v>2.1076257212588665</v>
      </c>
      <c r="V1661" s="194">
        <v>1.8085643256963151</v>
      </c>
      <c r="X1661" s="229"/>
      <c r="AN1661" s="309"/>
      <c r="AO1661" s="143">
        <v>72.512155591572125</v>
      </c>
      <c r="AP1661" s="194"/>
      <c r="AQ1661" s="188"/>
      <c r="AR1661" s="188"/>
      <c r="AW1661" s="188">
        <v>3.8448216934233619</v>
      </c>
      <c r="AX1661" s="278"/>
      <c r="AY1661" s="194"/>
      <c r="AZ1661" s="143"/>
      <c r="BA1661" s="143"/>
      <c r="BB1661" s="143"/>
      <c r="BC1661" s="143"/>
      <c r="BD1661" s="143"/>
      <c r="BE1661" s="194"/>
      <c r="BF1661" s="143"/>
      <c r="BG1661" s="194">
        <v>0.3149553840885656</v>
      </c>
      <c r="BH1661" s="143"/>
      <c r="BI1661" s="111"/>
      <c r="BJ1661" s="143"/>
      <c r="BK1661" s="143"/>
      <c r="BL1661" s="143"/>
      <c r="BM1661" s="143"/>
      <c r="BN1661" s="143"/>
      <c r="BO1661" s="143"/>
      <c r="BP1661" s="143"/>
      <c r="BQ1661" s="143"/>
      <c r="BR1661" s="143"/>
      <c r="BS1661" s="143"/>
      <c r="BT1661" s="143"/>
      <c r="BU1661" s="135">
        <f>VLOOKUP(D1661,EXPLORACION!$A$2:$P$529,15,FALSE)</f>
        <v>4958965.5520000001</v>
      </c>
      <c r="BV1661" s="135">
        <f>VLOOKUP(D1661,EXPLORACION!$A$2:$P$529,16,FALSE)</f>
        <v>2167456.1899000001</v>
      </c>
    </row>
    <row r="1662" spans="1:74" hidden="1">
      <c r="A1662" s="130" t="str">
        <f t="shared" si="418"/>
        <v>LHL42P3E2M2.85</v>
      </c>
      <c r="B1662" s="130" t="str">
        <f t="shared" si="419"/>
        <v>LHL42P3E1.7</v>
      </c>
      <c r="C1662" s="130" t="str">
        <f t="shared" si="420"/>
        <v>LHL42P3M2.85</v>
      </c>
      <c r="D1662" s="130" t="str">
        <f t="shared" si="421"/>
        <v>LHL42P3</v>
      </c>
      <c r="E1662" s="130" t="str">
        <f t="shared" si="422"/>
        <v>LHL42</v>
      </c>
      <c r="F1662" s="111" t="s">
        <v>844</v>
      </c>
      <c r="G1662" s="111">
        <v>42</v>
      </c>
      <c r="H1662" s="111">
        <v>3</v>
      </c>
      <c r="I1662" s="111" t="s">
        <v>8</v>
      </c>
      <c r="J1662" s="111">
        <v>2</v>
      </c>
      <c r="K1662" s="109">
        <f t="shared" si="423"/>
        <v>11</v>
      </c>
      <c r="M1662" s="137">
        <v>2.7</v>
      </c>
      <c r="N1662" s="133">
        <v>3</v>
      </c>
      <c r="O1662" s="137">
        <f t="shared" si="417"/>
        <v>2.85</v>
      </c>
      <c r="P1662" s="141" t="s">
        <v>284</v>
      </c>
      <c r="Q1662" s="237">
        <v>18.145695364238414</v>
      </c>
      <c r="R1662" s="237">
        <v>34.347063454093501</v>
      </c>
      <c r="S1662" s="237">
        <v>18.42475386779185</v>
      </c>
      <c r="T1662" s="237">
        <v>15.922309586301651</v>
      </c>
      <c r="U1662" s="188">
        <v>2.0697807052104902</v>
      </c>
      <c r="V1662" s="194">
        <v>1.751888377168072</v>
      </c>
      <c r="X1662" s="229"/>
      <c r="AN1662" s="309"/>
      <c r="AO1662" s="143">
        <v>68.138686131386862</v>
      </c>
      <c r="AP1662" s="194"/>
      <c r="AQ1662" s="188"/>
      <c r="AR1662" s="188"/>
      <c r="AW1662" s="188">
        <v>3.9299495398741646</v>
      </c>
      <c r="AX1662" s="278"/>
      <c r="AY1662" s="194"/>
      <c r="AZ1662" s="143"/>
      <c r="BA1662" s="143"/>
      <c r="BB1662" s="143"/>
      <c r="BC1662" s="143"/>
      <c r="BD1662" s="143"/>
      <c r="BE1662" s="194"/>
      <c r="BF1662" s="143"/>
      <c r="BG1662" s="194">
        <v>0.33504657554861322</v>
      </c>
      <c r="BH1662" s="143"/>
      <c r="BI1662" s="111"/>
      <c r="BJ1662" s="143"/>
      <c r="BK1662" s="143"/>
      <c r="BL1662" s="143"/>
      <c r="BM1662" s="143"/>
      <c r="BN1662" s="143"/>
      <c r="BO1662" s="143"/>
      <c r="BP1662" s="143"/>
      <c r="BQ1662" s="143"/>
      <c r="BR1662" s="143"/>
      <c r="BS1662" s="143"/>
      <c r="BT1662" s="143"/>
      <c r="BU1662" s="135">
        <f>VLOOKUP(D1662,EXPLORACION!$A$2:$P$529,15,FALSE)</f>
        <v>4958965.5520000001</v>
      </c>
      <c r="BV1662" s="135">
        <f>VLOOKUP(D1662,EXPLORACION!$A$2:$P$529,16,FALSE)</f>
        <v>2167456.1899000001</v>
      </c>
    </row>
    <row r="1663" spans="1:74" hidden="1">
      <c r="A1663" s="130" t="str">
        <f t="shared" si="418"/>
        <v>LHL42P3E3M3.85</v>
      </c>
      <c r="B1663" s="130" t="str">
        <f t="shared" si="419"/>
        <v>LHL42P3E2.7</v>
      </c>
      <c r="C1663" s="130" t="str">
        <f t="shared" si="420"/>
        <v>LHL42P3M3.85</v>
      </c>
      <c r="D1663" s="130" t="str">
        <f t="shared" si="421"/>
        <v>LHL42P3</v>
      </c>
      <c r="E1663" s="130" t="str">
        <f t="shared" si="422"/>
        <v>LHL42</v>
      </c>
      <c r="F1663" s="111" t="s">
        <v>844</v>
      </c>
      <c r="G1663" s="111">
        <v>42</v>
      </c>
      <c r="H1663" s="111">
        <v>3</v>
      </c>
      <c r="I1663" s="111" t="s">
        <v>8</v>
      </c>
      <c r="J1663" s="111">
        <v>3</v>
      </c>
      <c r="K1663" s="109">
        <f t="shared" si="423"/>
        <v>12</v>
      </c>
      <c r="M1663" s="137">
        <v>3.7</v>
      </c>
      <c r="N1663" s="133">
        <v>4</v>
      </c>
      <c r="O1663" s="137">
        <f t="shared" si="417"/>
        <v>3.85</v>
      </c>
      <c r="P1663" s="141" t="s">
        <v>284</v>
      </c>
      <c r="Q1663" s="237">
        <v>19.208381839348085</v>
      </c>
      <c r="R1663" s="237" t="s">
        <v>1782</v>
      </c>
      <c r="S1663" s="237" t="s">
        <v>1782</v>
      </c>
      <c r="T1663" s="237" t="s">
        <v>1782</v>
      </c>
      <c r="U1663" s="188">
        <v>2.0867506646223646</v>
      </c>
      <c r="V1663" s="194">
        <v>1.7505066610455187</v>
      </c>
      <c r="X1663" s="229"/>
      <c r="AN1663" s="309"/>
      <c r="AO1663" s="143" t="s">
        <v>1782</v>
      </c>
      <c r="AP1663" s="194"/>
      <c r="AQ1663" s="188"/>
      <c r="AR1663" s="188"/>
      <c r="AW1663" s="188">
        <v>4.7594103341937126</v>
      </c>
      <c r="AX1663" s="278"/>
      <c r="AY1663" s="194"/>
      <c r="AZ1663" s="143"/>
      <c r="BA1663" s="143"/>
      <c r="BB1663" s="143"/>
      <c r="BC1663" s="143"/>
      <c r="BD1663" s="143"/>
      <c r="BE1663" s="194"/>
      <c r="BF1663" s="143"/>
      <c r="BG1663" s="194" t="s">
        <v>1782</v>
      </c>
      <c r="BH1663" s="143"/>
      <c r="BI1663" s="111"/>
      <c r="BJ1663" s="143"/>
      <c r="BK1663" s="143"/>
      <c r="BL1663" s="143"/>
      <c r="BM1663" s="143"/>
      <c r="BN1663" s="143"/>
      <c r="BO1663" s="143"/>
      <c r="BP1663" s="143"/>
      <c r="BQ1663" s="143"/>
      <c r="BR1663" s="143"/>
      <c r="BS1663" s="143"/>
      <c r="BT1663" s="143"/>
      <c r="BU1663" s="135">
        <f>VLOOKUP(D1663,EXPLORACION!$A$2:$P$529,15,FALSE)</f>
        <v>4958965.5520000001</v>
      </c>
      <c r="BV1663" s="135">
        <f>VLOOKUP(D1663,EXPLORACION!$A$2:$P$529,16,FALSE)</f>
        <v>2167456.1899000001</v>
      </c>
    </row>
    <row r="1664" spans="1:74" hidden="1">
      <c r="A1664" s="130" t="str">
        <f t="shared" si="418"/>
        <v>LHL42P3E3M4.85</v>
      </c>
      <c r="B1664" s="130" t="str">
        <f t="shared" si="419"/>
        <v>LHL42P3E3.7</v>
      </c>
      <c r="C1664" s="130" t="str">
        <f t="shared" si="420"/>
        <v>LHL42P3M4.85</v>
      </c>
      <c r="D1664" s="130" t="str">
        <f t="shared" si="421"/>
        <v>LHL42P3</v>
      </c>
      <c r="E1664" s="130" t="str">
        <f t="shared" si="422"/>
        <v>LHL42</v>
      </c>
      <c r="F1664" s="111" t="s">
        <v>844</v>
      </c>
      <c r="G1664" s="111">
        <v>42</v>
      </c>
      <c r="H1664" s="111">
        <v>3</v>
      </c>
      <c r="I1664" s="111" t="s">
        <v>8</v>
      </c>
      <c r="J1664" s="111">
        <v>3</v>
      </c>
      <c r="K1664" s="109">
        <f t="shared" si="423"/>
        <v>13</v>
      </c>
      <c r="M1664" s="137">
        <v>4.7</v>
      </c>
      <c r="N1664" s="133">
        <v>5</v>
      </c>
      <c r="O1664" s="137">
        <f t="shared" si="417"/>
        <v>4.8499999999999996</v>
      </c>
      <c r="P1664" s="141" t="s">
        <v>338</v>
      </c>
      <c r="Q1664" s="237">
        <v>40.72177517678616</v>
      </c>
      <c r="R1664" s="237">
        <v>63.541323244752704</v>
      </c>
      <c r="S1664" s="237">
        <v>33.768352365416</v>
      </c>
      <c r="T1664" s="237">
        <v>29.772970879336704</v>
      </c>
      <c r="U1664" s="188">
        <v>1.8651066739840194</v>
      </c>
      <c r="V1664" s="194">
        <v>1.3253859764353599</v>
      </c>
      <c r="X1664" s="229"/>
      <c r="AN1664" s="309"/>
      <c r="AO1664" s="143">
        <v>93.806250000000006</v>
      </c>
      <c r="AP1664" s="194"/>
      <c r="AQ1664" s="188"/>
      <c r="AR1664" s="188"/>
      <c r="AW1664" s="188">
        <v>2.2983086546949401</v>
      </c>
      <c r="AX1664" s="278"/>
      <c r="AY1664" s="194"/>
      <c r="AZ1664" s="143"/>
      <c r="BA1664" s="143"/>
      <c r="BB1664" s="143"/>
      <c r="BC1664" s="143"/>
      <c r="BD1664" s="143"/>
      <c r="BE1664" s="194"/>
      <c r="BF1664" s="143"/>
      <c r="BG1664" s="194">
        <v>0.68420259281483897</v>
      </c>
      <c r="BH1664" s="143"/>
      <c r="BI1664" s="111"/>
      <c r="BJ1664" s="143"/>
      <c r="BK1664" s="143"/>
      <c r="BL1664" s="143"/>
      <c r="BM1664" s="143"/>
      <c r="BN1664" s="143"/>
      <c r="BO1664" s="143"/>
      <c r="BP1664" s="143"/>
      <c r="BQ1664" s="143"/>
      <c r="BR1664" s="143"/>
      <c r="BS1664" s="143"/>
      <c r="BT1664" s="143"/>
      <c r="BU1664" s="135">
        <f>VLOOKUP(D1664,EXPLORACION!$A$2:$P$529,15,FALSE)</f>
        <v>4958965.5520000001</v>
      </c>
      <c r="BV1664" s="135">
        <f>VLOOKUP(D1664,EXPLORACION!$A$2:$P$529,16,FALSE)</f>
        <v>2167456.1899000001</v>
      </c>
    </row>
    <row r="1665" spans="1:74" hidden="1">
      <c r="A1665" s="130" t="str">
        <f t="shared" si="418"/>
        <v>LHL42P3E4M5.85</v>
      </c>
      <c r="B1665" s="130" t="str">
        <f t="shared" si="419"/>
        <v>LHL42P3E4.7</v>
      </c>
      <c r="C1665" s="130" t="str">
        <f t="shared" si="420"/>
        <v>LHL42P3M5.85</v>
      </c>
      <c r="D1665" s="130" t="str">
        <f t="shared" si="421"/>
        <v>LHL42P3</v>
      </c>
      <c r="E1665" s="130" t="str">
        <f t="shared" si="422"/>
        <v>LHL42</v>
      </c>
      <c r="F1665" s="111" t="s">
        <v>844</v>
      </c>
      <c r="G1665" s="111">
        <v>42</v>
      </c>
      <c r="H1665" s="111">
        <v>3</v>
      </c>
      <c r="I1665" s="111" t="s">
        <v>8</v>
      </c>
      <c r="J1665" s="111">
        <v>4</v>
      </c>
      <c r="K1665" s="109">
        <f t="shared" si="423"/>
        <v>14</v>
      </c>
      <c r="M1665" s="137">
        <v>5.7</v>
      </c>
      <c r="N1665" s="133">
        <v>6</v>
      </c>
      <c r="O1665" s="137">
        <f t="shared" si="417"/>
        <v>5.85</v>
      </c>
      <c r="P1665" s="141" t="s">
        <v>12</v>
      </c>
      <c r="Q1665" s="237">
        <v>14.88211443159633</v>
      </c>
      <c r="R1665" s="237">
        <v>51.609012549091965</v>
      </c>
      <c r="S1665" s="237">
        <v>17.96008869179601</v>
      </c>
      <c r="T1665" s="237">
        <v>33.648923857295955</v>
      </c>
      <c r="U1665" s="188">
        <v>2.2093268491800786</v>
      </c>
      <c r="V1665" s="194">
        <v>1.9231251619202803</v>
      </c>
      <c r="X1665" s="229"/>
      <c r="AN1665" s="309"/>
      <c r="AO1665" s="143">
        <v>95.064377682403432</v>
      </c>
      <c r="AP1665" s="194"/>
      <c r="AQ1665" s="188"/>
      <c r="AR1665" s="188"/>
      <c r="AW1665" s="188">
        <v>4.7725340599583435</v>
      </c>
      <c r="AX1665" s="278"/>
      <c r="AY1665" s="194"/>
      <c r="AZ1665" s="143"/>
      <c r="BA1665" s="143"/>
      <c r="BB1665" s="143"/>
      <c r="BC1665" s="143"/>
      <c r="BD1665" s="143"/>
      <c r="BE1665" s="194"/>
      <c r="BF1665" s="143"/>
      <c r="BG1665" s="194">
        <v>0.3959488081158779</v>
      </c>
      <c r="BH1665" s="143"/>
      <c r="BI1665" s="111"/>
      <c r="BJ1665" s="143"/>
      <c r="BK1665" s="143"/>
      <c r="BL1665" s="143"/>
      <c r="BM1665" s="143"/>
      <c r="BN1665" s="143"/>
      <c r="BO1665" s="143"/>
      <c r="BP1665" s="143"/>
      <c r="BQ1665" s="143"/>
      <c r="BR1665" s="143"/>
      <c r="BS1665" s="143"/>
      <c r="BT1665" s="143"/>
      <c r="BU1665" s="135">
        <f>VLOOKUP(D1665,EXPLORACION!$A$2:$P$529,15,FALSE)</f>
        <v>4958965.5520000001</v>
      </c>
      <c r="BV1665" s="135">
        <f>VLOOKUP(D1665,EXPLORACION!$A$2:$P$529,16,FALSE)</f>
        <v>2167456.1899000001</v>
      </c>
    </row>
    <row r="1666" spans="1:74" hidden="1">
      <c r="A1666" s="130" t="str">
        <f t="shared" si="418"/>
        <v>LHL42P3E5M6.5</v>
      </c>
      <c r="B1666" s="130" t="str">
        <f t="shared" si="419"/>
        <v>LHL42P3E5.7</v>
      </c>
      <c r="C1666" s="130" t="str">
        <f t="shared" si="420"/>
        <v>LHL42P3M6.5</v>
      </c>
      <c r="D1666" s="130" t="str">
        <f t="shared" si="421"/>
        <v>LHL42P3</v>
      </c>
      <c r="E1666" s="130" t="str">
        <f t="shared" si="422"/>
        <v>LHL42</v>
      </c>
      <c r="F1666" s="111" t="s">
        <v>844</v>
      </c>
      <c r="G1666" s="111">
        <v>42</v>
      </c>
      <c r="H1666" s="111">
        <v>3</v>
      </c>
      <c r="I1666" s="111" t="s">
        <v>8</v>
      </c>
      <c r="J1666" s="111">
        <v>5</v>
      </c>
      <c r="K1666" s="109">
        <f t="shared" si="423"/>
        <v>15</v>
      </c>
      <c r="M1666" s="137">
        <v>6</v>
      </c>
      <c r="N1666" s="133">
        <v>7</v>
      </c>
      <c r="O1666" s="137">
        <f t="shared" si="417"/>
        <v>6.5</v>
      </c>
      <c r="P1666" s="141" t="s">
        <v>284</v>
      </c>
      <c r="Q1666" s="237">
        <v>21.755368814192348</v>
      </c>
      <c r="R1666" s="237">
        <v>37.765121726368605</v>
      </c>
      <c r="S1666" s="237">
        <v>17.094017094017111</v>
      </c>
      <c r="T1666" s="237">
        <v>20.671104632351494</v>
      </c>
      <c r="U1666" s="188" t="s">
        <v>1782</v>
      </c>
      <c r="V1666" s="194" t="s">
        <v>1782</v>
      </c>
      <c r="X1666" s="229"/>
      <c r="AN1666" s="309"/>
      <c r="AO1666" s="143">
        <v>73.404735062006779</v>
      </c>
      <c r="AP1666" s="194"/>
      <c r="AQ1666" s="188"/>
      <c r="AR1666" s="188"/>
      <c r="AW1666" s="188" t="s">
        <v>1782</v>
      </c>
      <c r="AX1666" s="278"/>
      <c r="AY1666" s="194"/>
      <c r="AZ1666" s="143"/>
      <c r="BA1666" s="143"/>
      <c r="BB1666" s="143"/>
      <c r="BC1666" s="143"/>
      <c r="BD1666" s="143"/>
      <c r="BE1666" s="194"/>
      <c r="BF1666" s="143"/>
      <c r="BG1666" s="194">
        <v>0.38462392795957412</v>
      </c>
      <c r="BH1666" s="143"/>
      <c r="BI1666" s="111"/>
      <c r="BJ1666" s="143"/>
      <c r="BK1666" s="143"/>
      <c r="BL1666" s="143"/>
      <c r="BM1666" s="143"/>
      <c r="BN1666" s="143"/>
      <c r="BO1666" s="143"/>
      <c r="BP1666" s="143"/>
      <c r="BQ1666" s="143"/>
      <c r="BR1666" s="143"/>
      <c r="BS1666" s="143"/>
      <c r="BT1666" s="143"/>
      <c r="BU1666" s="135">
        <f>VLOOKUP(D1666,EXPLORACION!$A$2:$P$529,15,FALSE)</f>
        <v>4958965.5520000001</v>
      </c>
      <c r="BV1666" s="135">
        <f>VLOOKUP(D1666,EXPLORACION!$A$2:$P$529,16,FALSE)</f>
        <v>2167456.1899000001</v>
      </c>
    </row>
    <row r="1667" spans="1:74" hidden="1">
      <c r="A1667" s="130" t="str">
        <f t="shared" si="418"/>
        <v>LHL42P3E5M7.4</v>
      </c>
      <c r="B1667" s="130" t="str">
        <f t="shared" si="419"/>
        <v>LHL42P3E6</v>
      </c>
      <c r="C1667" s="130" t="str">
        <f t="shared" si="420"/>
        <v>LHL42P3M7.4</v>
      </c>
      <c r="D1667" s="130" t="str">
        <f t="shared" si="421"/>
        <v>LHL42P3</v>
      </c>
      <c r="E1667" s="130" t="str">
        <f t="shared" si="422"/>
        <v>LHL42</v>
      </c>
      <c r="F1667" s="111" t="s">
        <v>844</v>
      </c>
      <c r="G1667" s="111">
        <v>42</v>
      </c>
      <c r="H1667" s="111">
        <v>3</v>
      </c>
      <c r="I1667" s="111" t="s">
        <v>8</v>
      </c>
      <c r="J1667" s="111">
        <v>5</v>
      </c>
      <c r="K1667" s="109">
        <f t="shared" si="423"/>
        <v>16</v>
      </c>
      <c r="M1667" s="137">
        <v>7.3</v>
      </c>
      <c r="N1667" s="133">
        <v>7.5</v>
      </c>
      <c r="O1667" s="137">
        <f t="shared" si="417"/>
        <v>7.4</v>
      </c>
      <c r="P1667" s="141" t="s">
        <v>284</v>
      </c>
      <c r="Q1667" s="237">
        <v>22.215692036438423</v>
      </c>
      <c r="R1667" s="237">
        <v>40.782945675790543</v>
      </c>
      <c r="S1667" s="237">
        <v>17.93154761904762</v>
      </c>
      <c r="T1667" s="237">
        <v>22.851398056742923</v>
      </c>
      <c r="U1667" s="188">
        <v>1.9238963573951045</v>
      </c>
      <c r="V1667" s="194">
        <v>1.5741811262840926</v>
      </c>
      <c r="X1667" s="229"/>
      <c r="AN1667" s="309"/>
      <c r="AO1667" s="143">
        <v>66.105476673427987</v>
      </c>
      <c r="AP1667" s="194"/>
      <c r="AQ1667" s="188"/>
      <c r="AR1667" s="188"/>
      <c r="AW1667" s="188" t="s">
        <v>1782</v>
      </c>
      <c r="AX1667" s="278"/>
      <c r="AY1667" s="194"/>
      <c r="AZ1667" s="143"/>
      <c r="BA1667" s="143"/>
      <c r="BB1667" s="143"/>
      <c r="BC1667" s="143"/>
      <c r="BD1667" s="143"/>
      <c r="BE1667" s="194"/>
      <c r="BF1667" s="143"/>
      <c r="BG1667" s="194">
        <v>0.4038559567068985</v>
      </c>
      <c r="BH1667" s="143"/>
      <c r="BI1667" s="111"/>
      <c r="BJ1667" s="143"/>
      <c r="BK1667" s="143"/>
      <c r="BL1667" s="143"/>
      <c r="BM1667" s="143"/>
      <c r="BN1667" s="143"/>
      <c r="BO1667" s="143"/>
      <c r="BP1667" s="143"/>
      <c r="BQ1667" s="143"/>
      <c r="BR1667" s="143"/>
      <c r="BS1667" s="143"/>
      <c r="BT1667" s="143"/>
      <c r="BU1667" s="135">
        <f>VLOOKUP(D1667,EXPLORACION!$A$2:$P$529,15,FALSE)</f>
        <v>4958965.5520000001</v>
      </c>
      <c r="BV1667" s="135">
        <f>VLOOKUP(D1667,EXPLORACION!$A$2:$P$529,16,FALSE)</f>
        <v>2167456.1899000001</v>
      </c>
    </row>
    <row r="1668" spans="1:74" hidden="1">
      <c r="A1668" s="130" t="str">
        <f t="shared" si="418"/>
        <v>LHL42P3E5M8.5</v>
      </c>
      <c r="B1668" s="130" t="str">
        <f t="shared" si="419"/>
        <v>LHL42P3E7.3</v>
      </c>
      <c r="C1668" s="130" t="str">
        <f t="shared" si="420"/>
        <v>LHL42P3M8.5</v>
      </c>
      <c r="D1668" s="130" t="str">
        <f t="shared" si="421"/>
        <v>LHL42P3</v>
      </c>
      <c r="E1668" s="130" t="str">
        <f t="shared" si="422"/>
        <v>LHL42</v>
      </c>
      <c r="F1668" s="111" t="s">
        <v>844</v>
      </c>
      <c r="G1668" s="111">
        <v>42</v>
      </c>
      <c r="H1668" s="111">
        <v>3</v>
      </c>
      <c r="I1668" s="111" t="s">
        <v>8</v>
      </c>
      <c r="J1668" s="111">
        <v>5</v>
      </c>
      <c r="K1668" s="109">
        <f t="shared" si="423"/>
        <v>17</v>
      </c>
      <c r="M1668" s="137">
        <v>8</v>
      </c>
      <c r="N1668" s="133">
        <v>9</v>
      </c>
      <c r="O1668" s="137">
        <f t="shared" si="417"/>
        <v>8.5</v>
      </c>
      <c r="P1668" s="141" t="s">
        <v>474</v>
      </c>
      <c r="Q1668" s="237">
        <v>0.5</v>
      </c>
      <c r="R1668" s="237" t="s">
        <v>1782</v>
      </c>
      <c r="S1668" s="237" t="s">
        <v>1782</v>
      </c>
      <c r="T1668" s="237" t="s">
        <v>1782</v>
      </c>
      <c r="U1668" s="188">
        <v>2.2029999999999998</v>
      </c>
      <c r="V1668" s="194" t="s">
        <v>1782</v>
      </c>
      <c r="X1668" s="229"/>
      <c r="AN1668" s="309"/>
      <c r="AO1668" s="143" t="s">
        <v>1782</v>
      </c>
      <c r="AP1668" s="194"/>
      <c r="AQ1668" s="188"/>
      <c r="AR1668" s="188"/>
      <c r="AW1668" s="188" t="s">
        <v>1782</v>
      </c>
      <c r="AX1668" s="278"/>
      <c r="AY1668" s="194"/>
      <c r="AZ1668" s="143"/>
      <c r="BA1668" s="143"/>
      <c r="BB1668" s="143"/>
      <c r="BC1668" s="143"/>
      <c r="BD1668" s="143"/>
      <c r="BE1668" s="194"/>
      <c r="BF1668" s="143"/>
      <c r="BG1668" s="194" t="s">
        <v>1782</v>
      </c>
      <c r="BH1668" s="143"/>
      <c r="BI1668" s="111"/>
      <c r="BJ1668" s="143"/>
      <c r="BK1668" s="143"/>
      <c r="BL1668" s="143"/>
      <c r="BM1668" s="143"/>
      <c r="BN1668" s="143"/>
      <c r="BO1668" s="143"/>
      <c r="BP1668" s="143"/>
      <c r="BQ1668" s="143"/>
      <c r="BR1668" s="143"/>
      <c r="BS1668" s="143"/>
      <c r="BT1668" s="143"/>
      <c r="BU1668" s="135">
        <f>VLOOKUP(D1668,EXPLORACION!$A$2:$P$529,15,FALSE)</f>
        <v>4958965.5520000001</v>
      </c>
      <c r="BV1668" s="135">
        <f>VLOOKUP(D1668,EXPLORACION!$A$2:$P$529,16,FALSE)</f>
        <v>2167456.1899000001</v>
      </c>
    </row>
    <row r="1669" spans="1:74" hidden="1">
      <c r="A1669" s="130" t="str">
        <f t="shared" si="418"/>
        <v>LHL42P3E5M9.5</v>
      </c>
      <c r="B1669" s="130" t="str">
        <f t="shared" si="419"/>
        <v>LHL42P3E8</v>
      </c>
      <c r="C1669" s="130" t="str">
        <f t="shared" si="420"/>
        <v>LHL42P3M9.5</v>
      </c>
      <c r="D1669" s="130" t="str">
        <f t="shared" si="421"/>
        <v>LHL42P3</v>
      </c>
      <c r="E1669" s="130" t="str">
        <f t="shared" si="422"/>
        <v>LHL42</v>
      </c>
      <c r="F1669" s="111" t="s">
        <v>844</v>
      </c>
      <c r="G1669" s="111">
        <v>42</v>
      </c>
      <c r="H1669" s="111">
        <v>3</v>
      </c>
      <c r="I1669" s="111" t="s">
        <v>8</v>
      </c>
      <c r="J1669" s="111">
        <v>5</v>
      </c>
      <c r="K1669" s="109">
        <f t="shared" si="423"/>
        <v>18</v>
      </c>
      <c r="M1669" s="137">
        <v>9</v>
      </c>
      <c r="N1669" s="133">
        <v>10</v>
      </c>
      <c r="O1669" s="137">
        <f t="shared" si="417"/>
        <v>9.5</v>
      </c>
      <c r="P1669" s="141" t="s">
        <v>474</v>
      </c>
      <c r="R1669" s="237" t="s">
        <v>1782</v>
      </c>
      <c r="S1669" s="237" t="s">
        <v>1782</v>
      </c>
      <c r="T1669" s="237" t="s">
        <v>1782</v>
      </c>
      <c r="U1669" s="188" t="s">
        <v>1782</v>
      </c>
      <c r="V1669" s="194" t="s">
        <v>1782</v>
      </c>
      <c r="X1669" s="229"/>
      <c r="AN1669" s="309"/>
      <c r="AO1669" s="143" t="s">
        <v>1782</v>
      </c>
      <c r="AP1669" s="194"/>
      <c r="AQ1669" s="188"/>
      <c r="AR1669" s="188"/>
      <c r="AW1669" s="188" t="s">
        <v>1782</v>
      </c>
      <c r="AX1669" s="278"/>
      <c r="AY1669" s="194"/>
      <c r="AZ1669" s="143"/>
      <c r="BA1669" s="143"/>
      <c r="BB1669" s="143"/>
      <c r="BC1669" s="143"/>
      <c r="BD1669" s="143"/>
      <c r="BE1669" s="194"/>
      <c r="BF1669" s="143"/>
      <c r="BG1669" s="194" t="s">
        <v>1782</v>
      </c>
      <c r="BH1669" s="143"/>
      <c r="BI1669" s="111"/>
      <c r="BJ1669" s="143"/>
      <c r="BK1669" s="143"/>
      <c r="BL1669" s="143"/>
      <c r="BM1669" s="143"/>
      <c r="BN1669" s="143"/>
      <c r="BO1669" s="143"/>
      <c r="BP1669" s="143"/>
      <c r="BQ1669" s="143"/>
      <c r="BR1669" s="143"/>
      <c r="BS1669" s="143"/>
      <c r="BT1669" s="143"/>
      <c r="BU1669" s="135">
        <f>VLOOKUP(D1669,EXPLORACION!$A$2:$P$529,15,FALSE)</f>
        <v>4958965.5520000001</v>
      </c>
      <c r="BV1669" s="135">
        <f>VLOOKUP(D1669,EXPLORACION!$A$2:$P$529,16,FALSE)</f>
        <v>2167456.1899000001</v>
      </c>
    </row>
    <row r="1670" spans="1:74" hidden="1">
      <c r="A1670" s="130" t="str">
        <f t="shared" si="418"/>
        <v>LHL42P3E5M10.5</v>
      </c>
      <c r="B1670" s="130" t="str">
        <f t="shared" si="419"/>
        <v>LHL42P3E9</v>
      </c>
      <c r="C1670" s="130" t="str">
        <f t="shared" si="420"/>
        <v>LHL42P3M10.5</v>
      </c>
      <c r="D1670" s="130" t="str">
        <f t="shared" si="421"/>
        <v>LHL42P3</v>
      </c>
      <c r="E1670" s="130" t="str">
        <f t="shared" si="422"/>
        <v>LHL42</v>
      </c>
      <c r="F1670" s="111" t="s">
        <v>844</v>
      </c>
      <c r="G1670" s="111">
        <v>42</v>
      </c>
      <c r="H1670" s="111">
        <v>3</v>
      </c>
      <c r="I1670" s="111" t="s">
        <v>8</v>
      </c>
      <c r="J1670" s="111">
        <v>5</v>
      </c>
      <c r="K1670" s="109">
        <f t="shared" si="423"/>
        <v>19</v>
      </c>
      <c r="M1670" s="137">
        <v>10</v>
      </c>
      <c r="N1670" s="133">
        <v>11</v>
      </c>
      <c r="O1670" s="137">
        <f t="shared" si="417"/>
        <v>10.5</v>
      </c>
      <c r="P1670" s="141" t="s">
        <v>474</v>
      </c>
      <c r="R1670" s="237" t="s">
        <v>1782</v>
      </c>
      <c r="S1670" s="237" t="s">
        <v>1782</v>
      </c>
      <c r="T1670" s="237" t="s">
        <v>1782</v>
      </c>
      <c r="U1670" s="188" t="s">
        <v>1782</v>
      </c>
      <c r="V1670" s="194" t="s">
        <v>1782</v>
      </c>
      <c r="X1670" s="229"/>
      <c r="AN1670" s="309"/>
      <c r="AO1670" s="143" t="s">
        <v>1782</v>
      </c>
      <c r="AP1670" s="194"/>
      <c r="AQ1670" s="188"/>
      <c r="AR1670" s="188"/>
      <c r="AW1670" s="188" t="s">
        <v>1782</v>
      </c>
      <c r="AX1670" s="278"/>
      <c r="AY1670" s="194"/>
      <c r="AZ1670" s="143"/>
      <c r="BA1670" s="143"/>
      <c r="BB1670" s="143"/>
      <c r="BC1670" s="143"/>
      <c r="BD1670" s="143"/>
      <c r="BE1670" s="194"/>
      <c r="BF1670" s="143"/>
      <c r="BG1670" s="194" t="s">
        <v>1782</v>
      </c>
      <c r="BH1670" s="143"/>
      <c r="BI1670" s="111"/>
      <c r="BJ1670" s="143"/>
      <c r="BK1670" s="143"/>
      <c r="BL1670" s="143"/>
      <c r="BM1670" s="143"/>
      <c r="BN1670" s="143"/>
      <c r="BO1670" s="143"/>
      <c r="BP1670" s="143"/>
      <c r="BQ1670" s="143"/>
      <c r="BR1670" s="143"/>
      <c r="BS1670" s="143"/>
      <c r="BT1670" s="143"/>
      <c r="BU1670" s="135">
        <f>VLOOKUP(D1670,EXPLORACION!$A$2:$P$529,15,FALSE)</f>
        <v>4958965.5520000001</v>
      </c>
      <c r="BV1670" s="135">
        <f>VLOOKUP(D1670,EXPLORACION!$A$2:$P$529,16,FALSE)</f>
        <v>2167456.1899000001</v>
      </c>
    </row>
    <row r="1671" spans="1:74" hidden="1">
      <c r="A1671" s="130" t="str">
        <f t="shared" si="418"/>
        <v>LHL42P3E5M11.5</v>
      </c>
      <c r="B1671" s="130" t="str">
        <f t="shared" si="419"/>
        <v>LHL42P3E10</v>
      </c>
      <c r="C1671" s="130" t="str">
        <f t="shared" si="420"/>
        <v>LHL42P3M11.5</v>
      </c>
      <c r="D1671" s="130" t="str">
        <f t="shared" si="421"/>
        <v>LHL42P3</v>
      </c>
      <c r="E1671" s="130" t="str">
        <f t="shared" si="422"/>
        <v>LHL42</v>
      </c>
      <c r="F1671" s="111" t="s">
        <v>844</v>
      </c>
      <c r="G1671" s="111">
        <v>42</v>
      </c>
      <c r="H1671" s="111">
        <v>3</v>
      </c>
      <c r="I1671" s="111" t="s">
        <v>8</v>
      </c>
      <c r="J1671" s="111">
        <v>5</v>
      </c>
      <c r="K1671" s="109">
        <f t="shared" si="423"/>
        <v>20</v>
      </c>
      <c r="M1671" s="137">
        <v>11</v>
      </c>
      <c r="N1671" s="133">
        <v>12</v>
      </c>
      <c r="O1671" s="137">
        <f t="shared" si="417"/>
        <v>11.5</v>
      </c>
      <c r="P1671" s="141" t="s">
        <v>474</v>
      </c>
      <c r="Q1671" s="237">
        <v>0.4</v>
      </c>
      <c r="R1671" s="237" t="s">
        <v>1782</v>
      </c>
      <c r="S1671" s="237" t="s">
        <v>1782</v>
      </c>
      <c r="T1671" s="237" t="s">
        <v>1782</v>
      </c>
      <c r="U1671" s="188">
        <v>2.1589999999999998</v>
      </c>
      <c r="V1671" s="194" t="s">
        <v>1782</v>
      </c>
      <c r="X1671" s="229"/>
      <c r="AN1671" s="309"/>
      <c r="AO1671" s="143" t="s">
        <v>1782</v>
      </c>
      <c r="AP1671" s="194"/>
      <c r="AQ1671" s="188"/>
      <c r="AR1671" s="188"/>
      <c r="AW1671" s="188" t="s">
        <v>1782</v>
      </c>
      <c r="AX1671" s="278"/>
      <c r="AY1671" s="194"/>
      <c r="AZ1671" s="143"/>
      <c r="BA1671" s="143"/>
      <c r="BB1671" s="143"/>
      <c r="BC1671" s="143"/>
      <c r="BD1671" s="143"/>
      <c r="BE1671" s="194"/>
      <c r="BF1671" s="143"/>
      <c r="BG1671" s="194" t="s">
        <v>1782</v>
      </c>
      <c r="BH1671" s="143"/>
      <c r="BI1671" s="111"/>
      <c r="BJ1671" s="143"/>
      <c r="BK1671" s="143"/>
      <c r="BL1671" s="143"/>
      <c r="BM1671" s="143"/>
      <c r="BN1671" s="143"/>
      <c r="BO1671" s="143"/>
      <c r="BP1671" s="143"/>
      <c r="BQ1671" s="143"/>
      <c r="BR1671" s="143"/>
      <c r="BS1671" s="143"/>
      <c r="BT1671" s="143"/>
      <c r="BU1671" s="135">
        <f>VLOOKUP(D1671,EXPLORACION!$A$2:$P$529,15,FALSE)</f>
        <v>4958965.5520000001</v>
      </c>
      <c r="BV1671" s="135">
        <f>VLOOKUP(D1671,EXPLORACION!$A$2:$P$529,16,FALSE)</f>
        <v>2167456.1899000001</v>
      </c>
    </row>
    <row r="1672" spans="1:74" hidden="1">
      <c r="A1672" s="130" t="str">
        <f t="shared" si="418"/>
        <v>LHL42P3E5M12.5</v>
      </c>
      <c r="B1672" s="130" t="str">
        <f t="shared" si="419"/>
        <v>LHL42P3E11</v>
      </c>
      <c r="C1672" s="130" t="str">
        <f t="shared" si="420"/>
        <v>LHL42P3M12.5</v>
      </c>
      <c r="D1672" s="130" t="str">
        <f t="shared" si="421"/>
        <v>LHL42P3</v>
      </c>
      <c r="E1672" s="130" t="str">
        <f t="shared" si="422"/>
        <v>LHL42</v>
      </c>
      <c r="F1672" s="111" t="s">
        <v>844</v>
      </c>
      <c r="G1672" s="111">
        <v>42</v>
      </c>
      <c r="H1672" s="111">
        <v>3</v>
      </c>
      <c r="I1672" s="111" t="s">
        <v>8</v>
      </c>
      <c r="J1672" s="111">
        <v>5</v>
      </c>
      <c r="K1672" s="109">
        <f t="shared" si="423"/>
        <v>21</v>
      </c>
      <c r="M1672" s="137">
        <v>12</v>
      </c>
      <c r="N1672" s="133">
        <v>13</v>
      </c>
      <c r="O1672" s="137">
        <f t="shared" si="417"/>
        <v>12.5</v>
      </c>
      <c r="P1672" s="141" t="s">
        <v>474</v>
      </c>
      <c r="R1672" s="237" t="s">
        <v>1782</v>
      </c>
      <c r="S1672" s="237" t="s">
        <v>1782</v>
      </c>
      <c r="T1672" s="237" t="s">
        <v>1782</v>
      </c>
      <c r="U1672" s="188" t="s">
        <v>1782</v>
      </c>
      <c r="V1672" s="194" t="s">
        <v>1782</v>
      </c>
      <c r="X1672" s="229"/>
      <c r="AN1672" s="309"/>
      <c r="AO1672" s="143" t="s">
        <v>1782</v>
      </c>
      <c r="AP1672" s="194"/>
      <c r="AQ1672" s="188"/>
      <c r="AR1672" s="188"/>
      <c r="AW1672" s="188" t="s">
        <v>1782</v>
      </c>
      <c r="AX1672" s="278"/>
      <c r="AY1672" s="194"/>
      <c r="AZ1672" s="143"/>
      <c r="BA1672" s="143"/>
      <c r="BB1672" s="143"/>
      <c r="BC1672" s="143"/>
      <c r="BD1672" s="143"/>
      <c r="BE1672" s="194"/>
      <c r="BF1672" s="143"/>
      <c r="BG1672" s="194" t="s">
        <v>1782</v>
      </c>
      <c r="BH1672" s="143"/>
      <c r="BI1672" s="111"/>
      <c r="BJ1672" s="143"/>
      <c r="BK1672" s="143"/>
      <c r="BL1672" s="143"/>
      <c r="BM1672" s="143"/>
      <c r="BN1672" s="143"/>
      <c r="BO1672" s="143"/>
      <c r="BP1672" s="143"/>
      <c r="BQ1672" s="143"/>
      <c r="BR1672" s="143"/>
      <c r="BS1672" s="143"/>
      <c r="BT1672" s="143"/>
      <c r="BU1672" s="135">
        <f>VLOOKUP(D1672,EXPLORACION!$A$2:$P$529,15,FALSE)</f>
        <v>4958965.5520000001</v>
      </c>
      <c r="BV1672" s="135">
        <f>VLOOKUP(D1672,EXPLORACION!$A$2:$P$529,16,FALSE)</f>
        <v>2167456.1899000001</v>
      </c>
    </row>
    <row r="1673" spans="1:74" hidden="1">
      <c r="A1673" s="130" t="str">
        <f t="shared" si="418"/>
        <v>LHL42P3E5M13.15</v>
      </c>
      <c r="B1673" s="130" t="str">
        <f t="shared" si="419"/>
        <v>LHL42P3E12</v>
      </c>
      <c r="C1673" s="130" t="str">
        <f t="shared" si="420"/>
        <v>LHL42P3M13.15</v>
      </c>
      <c r="D1673" s="130" t="str">
        <f t="shared" si="421"/>
        <v>LHL42P3</v>
      </c>
      <c r="E1673" s="130" t="str">
        <f t="shared" si="422"/>
        <v>LHL42</v>
      </c>
      <c r="F1673" s="111" t="s">
        <v>844</v>
      </c>
      <c r="G1673" s="111">
        <v>42</v>
      </c>
      <c r="H1673" s="111">
        <v>3</v>
      </c>
      <c r="I1673" s="111" t="s">
        <v>8</v>
      </c>
      <c r="J1673" s="111">
        <v>5</v>
      </c>
      <c r="K1673" s="109">
        <f t="shared" si="423"/>
        <v>22</v>
      </c>
      <c r="M1673" s="137">
        <v>13</v>
      </c>
      <c r="N1673" s="133">
        <v>13.3</v>
      </c>
      <c r="O1673" s="137">
        <f t="shared" si="417"/>
        <v>13.15</v>
      </c>
      <c r="P1673" s="141" t="s">
        <v>12</v>
      </c>
      <c r="R1673" s="237">
        <v>58.427643572348885</v>
      </c>
      <c r="S1673" s="237">
        <v>23.597232897770947</v>
      </c>
      <c r="T1673" s="237">
        <v>34.830410674577934</v>
      </c>
      <c r="U1673" s="188">
        <v>2.1247241321469046</v>
      </c>
      <c r="V1673" s="194" t="s">
        <v>1782</v>
      </c>
      <c r="X1673" s="229"/>
      <c r="AN1673" s="309"/>
      <c r="AO1673" s="143">
        <v>96.778814123917385</v>
      </c>
      <c r="AP1673" s="194"/>
      <c r="AQ1673" s="188"/>
      <c r="AR1673" s="188"/>
      <c r="AW1673" s="188">
        <v>2.5628785996773216</v>
      </c>
      <c r="AX1673" s="278"/>
      <c r="AY1673" s="194"/>
      <c r="AZ1673" s="143"/>
      <c r="BA1673" s="143"/>
      <c r="BB1673" s="143"/>
      <c r="BC1673" s="143"/>
      <c r="BD1673" s="143"/>
      <c r="BE1673" s="194"/>
      <c r="BF1673" s="143"/>
      <c r="BG1673" s="194" t="s">
        <v>1782</v>
      </c>
      <c r="BH1673" s="143"/>
      <c r="BI1673" s="111"/>
      <c r="BJ1673" s="143"/>
      <c r="BK1673" s="143"/>
      <c r="BL1673" s="143"/>
      <c r="BM1673" s="143"/>
      <c r="BN1673" s="143"/>
      <c r="BO1673" s="143"/>
      <c r="BP1673" s="143"/>
      <c r="BQ1673" s="143"/>
      <c r="BR1673" s="143"/>
      <c r="BS1673" s="143"/>
      <c r="BT1673" s="143"/>
      <c r="BU1673" s="135">
        <f>VLOOKUP(D1673,EXPLORACION!$A$2:$P$529,15,FALSE)</f>
        <v>4958965.5520000001</v>
      </c>
      <c r="BV1673" s="135">
        <f>VLOOKUP(D1673,EXPLORACION!$A$2:$P$529,16,FALSE)</f>
        <v>2167456.1899000001</v>
      </c>
    </row>
    <row r="1674" spans="1:74" hidden="1">
      <c r="A1674" s="130" t="str">
        <f t="shared" si="418"/>
        <v>LHL42P3E5M14.25</v>
      </c>
      <c r="B1674" s="130" t="str">
        <f t="shared" si="419"/>
        <v>LHL42P3E13</v>
      </c>
      <c r="C1674" s="130" t="str">
        <f t="shared" si="420"/>
        <v>LHL42P3M14.25</v>
      </c>
      <c r="D1674" s="130" t="str">
        <f t="shared" si="421"/>
        <v>LHL42P3</v>
      </c>
      <c r="E1674" s="130" t="str">
        <f t="shared" si="422"/>
        <v>LHL42</v>
      </c>
      <c r="F1674" s="111" t="s">
        <v>844</v>
      </c>
      <c r="G1674" s="111">
        <v>42</v>
      </c>
      <c r="H1674" s="111">
        <v>3</v>
      </c>
      <c r="I1674" s="111" t="s">
        <v>8</v>
      </c>
      <c r="J1674" s="111">
        <v>5</v>
      </c>
      <c r="K1674" s="109">
        <f t="shared" si="423"/>
        <v>23</v>
      </c>
      <c r="M1674" s="137">
        <v>13.5</v>
      </c>
      <c r="N1674" s="133">
        <v>15</v>
      </c>
      <c r="O1674" s="137">
        <f t="shared" si="417"/>
        <v>14.25</v>
      </c>
      <c r="Q1674" s="237">
        <v>22.251568174314961</v>
      </c>
      <c r="R1674" s="237" t="s">
        <v>1782</v>
      </c>
      <c r="S1674" s="237" t="s">
        <v>1782</v>
      </c>
      <c r="T1674" s="237" t="s">
        <v>1782</v>
      </c>
      <c r="U1674" s="188" t="s">
        <v>1782</v>
      </c>
      <c r="V1674" s="194" t="s">
        <v>1782</v>
      </c>
      <c r="X1674" s="229"/>
      <c r="AN1674" s="309"/>
      <c r="AO1674" s="143" t="s">
        <v>1782</v>
      </c>
      <c r="AP1674" s="194"/>
      <c r="AQ1674" s="188"/>
      <c r="AR1674" s="188"/>
      <c r="AW1674" s="188" t="s">
        <v>1782</v>
      </c>
      <c r="AX1674" s="278"/>
      <c r="AY1674" s="194"/>
      <c r="AZ1674" s="143"/>
      <c r="BA1674" s="143"/>
      <c r="BB1674" s="143"/>
      <c r="BC1674" s="143"/>
      <c r="BD1674" s="143"/>
      <c r="BE1674" s="194"/>
      <c r="BF1674" s="143"/>
      <c r="BG1674" s="194" t="s">
        <v>1782</v>
      </c>
      <c r="BH1674" s="143"/>
      <c r="BI1674" s="111"/>
      <c r="BJ1674" s="143"/>
      <c r="BK1674" s="143"/>
      <c r="BL1674" s="143"/>
      <c r="BM1674" s="143"/>
      <c r="BN1674" s="143"/>
      <c r="BO1674" s="143"/>
      <c r="BP1674" s="143"/>
      <c r="BQ1674" s="143"/>
      <c r="BR1674" s="143"/>
      <c r="BS1674" s="143"/>
      <c r="BT1674" s="143"/>
      <c r="BU1674" s="135">
        <f>VLOOKUP(D1674,EXPLORACION!$A$2:$P$529,15,FALSE)</f>
        <v>4958965.5520000001</v>
      </c>
      <c r="BV1674" s="135">
        <f>VLOOKUP(D1674,EXPLORACION!$A$2:$P$529,16,FALSE)</f>
        <v>2167456.1899000001</v>
      </c>
    </row>
    <row r="1675" spans="1:74" hidden="1">
      <c r="A1675" s="130" t="str">
        <f t="shared" ref="A1675:A1728" si="424">CONCATENATE(F1675,G1675,I1675,H1675,"E",J1675,"M",O1675)</f>
        <v>PYA43P1E1M0.25</v>
      </c>
      <c r="B1675" s="130" t="str">
        <f t="shared" ref="B1675:B1728" si="425">CONCATENATE(F1675,G1675,I1675,H1675,"E",M1674)</f>
        <v>PYA43P1E13.5</v>
      </c>
      <c r="C1675" s="130" t="str">
        <f t="shared" ref="C1675:C1728" si="426">CONCATENATE(F1675,G1675,I1675,H1675,"M",O1675)</f>
        <v>PYA43P1M0.25</v>
      </c>
      <c r="D1675" s="130" t="str">
        <f t="shared" ref="D1675:D1728" si="427">CONCATENATE(F1675,G1675,I1675,H1675)</f>
        <v>PYA43P1</v>
      </c>
      <c r="E1675" s="130" t="str">
        <f t="shared" ref="E1675:E1728" si="428">CONCATENATE(F1675,G1675)</f>
        <v>PYA43</v>
      </c>
      <c r="F1675" s="111" t="s">
        <v>1368</v>
      </c>
      <c r="G1675" s="111">
        <v>43</v>
      </c>
      <c r="H1675" s="111">
        <v>1</v>
      </c>
      <c r="I1675" s="111" t="s">
        <v>8</v>
      </c>
      <c r="J1675" s="111">
        <v>1</v>
      </c>
      <c r="K1675" s="109">
        <f t="shared" ref="K1675:K1738" si="429">K1674+1</f>
        <v>24</v>
      </c>
      <c r="M1675" s="137">
        <v>0</v>
      </c>
      <c r="N1675" s="133">
        <v>0.5</v>
      </c>
      <c r="O1675" s="137">
        <f t="shared" ref="O1675:O1738" si="430">+AVERAGE(M1675:N1675)</f>
        <v>0.25</v>
      </c>
      <c r="Q1675" s="237">
        <v>13.4</v>
      </c>
      <c r="R1675" s="111"/>
      <c r="S1675" s="111"/>
      <c r="T1675" s="111"/>
      <c r="U1675" s="188"/>
      <c r="X1675" s="229"/>
      <c r="AN1675" s="309"/>
      <c r="AP1675" s="194"/>
      <c r="AQ1675" s="188"/>
      <c r="AR1675" s="188"/>
      <c r="AW1675" s="188"/>
      <c r="AX1675" s="278"/>
      <c r="AY1675" s="194"/>
      <c r="AZ1675" s="143"/>
      <c r="BA1675" s="143"/>
      <c r="BB1675" s="143"/>
      <c r="BC1675" s="143"/>
      <c r="BD1675" s="143"/>
      <c r="BE1675" s="194"/>
      <c r="BF1675" s="143"/>
      <c r="BG1675" s="143"/>
      <c r="BH1675" s="143"/>
      <c r="BI1675" s="111"/>
      <c r="BJ1675" s="143"/>
      <c r="BK1675" s="143"/>
      <c r="BL1675" s="143"/>
      <c r="BM1675" s="143"/>
      <c r="BN1675" s="143"/>
      <c r="BO1675" s="143"/>
      <c r="BP1675" s="143"/>
      <c r="BQ1675" s="143"/>
      <c r="BR1675" s="143"/>
      <c r="BS1675" s="143"/>
      <c r="BT1675" s="143"/>
      <c r="BU1675" s="135">
        <f>VLOOKUP(D1675,EXPLORACION!$A$2:$P$529,15,FALSE)</f>
        <v>4962069.7835999997</v>
      </c>
      <c r="BV1675" s="135">
        <f>VLOOKUP(D1675,EXPLORACION!$A$2:$P$529,16,FALSE)</f>
        <v>2173571.9109</v>
      </c>
    </row>
    <row r="1676" spans="1:74" hidden="1">
      <c r="A1676" s="130" t="str">
        <f t="shared" si="424"/>
        <v>PYA43P1EM0.75</v>
      </c>
      <c r="B1676" s="130" t="str">
        <f t="shared" si="425"/>
        <v>PYA43P1E0</v>
      </c>
      <c r="C1676" s="130" t="str">
        <f t="shared" si="426"/>
        <v>PYA43P1M0.75</v>
      </c>
      <c r="D1676" s="130" t="str">
        <f t="shared" si="427"/>
        <v>PYA43P1</v>
      </c>
      <c r="E1676" s="130" t="str">
        <f t="shared" si="428"/>
        <v>PYA43</v>
      </c>
      <c r="F1676" s="111" t="s">
        <v>1368</v>
      </c>
      <c r="G1676" s="111">
        <v>43</v>
      </c>
      <c r="H1676" s="111">
        <v>1</v>
      </c>
      <c r="I1676" s="111" t="s">
        <v>8</v>
      </c>
      <c r="K1676" s="111">
        <v>1</v>
      </c>
      <c r="M1676" s="137">
        <v>0.5</v>
      </c>
      <c r="N1676" s="133">
        <v>1</v>
      </c>
      <c r="O1676" s="137">
        <f t="shared" si="430"/>
        <v>0.75</v>
      </c>
      <c r="P1676" s="141" t="s">
        <v>284</v>
      </c>
      <c r="Q1676" s="237">
        <v>11.8</v>
      </c>
      <c r="R1676" s="111"/>
      <c r="S1676" s="111"/>
      <c r="T1676" s="111"/>
      <c r="U1676" s="188"/>
      <c r="X1676" s="229"/>
      <c r="AN1676" s="309"/>
      <c r="AP1676" s="194"/>
      <c r="AQ1676" s="188"/>
      <c r="AR1676" s="188"/>
      <c r="AW1676" s="188"/>
      <c r="AX1676" s="278"/>
      <c r="AY1676" s="194"/>
      <c r="AZ1676" s="143"/>
      <c r="BA1676" s="143"/>
      <c r="BB1676" s="143"/>
      <c r="BC1676" s="143"/>
      <c r="BD1676" s="143"/>
      <c r="BE1676" s="194"/>
      <c r="BF1676" s="143"/>
      <c r="BG1676" s="143"/>
      <c r="BH1676" s="143"/>
      <c r="BI1676" s="111"/>
      <c r="BJ1676" s="143"/>
      <c r="BK1676" s="143"/>
      <c r="BL1676" s="143"/>
      <c r="BM1676" s="143"/>
      <c r="BN1676" s="143"/>
      <c r="BO1676" s="143"/>
      <c r="BP1676" s="143"/>
      <c r="BQ1676" s="143"/>
      <c r="BR1676" s="143"/>
      <c r="BS1676" s="143"/>
      <c r="BT1676" s="143"/>
      <c r="BU1676" s="135">
        <f>VLOOKUP(D1676,EXPLORACION!$A$2:$P$529,15,FALSE)</f>
        <v>4962069.7835999997</v>
      </c>
      <c r="BV1676" s="135">
        <f>VLOOKUP(D1676,EXPLORACION!$A$2:$P$529,16,FALSE)</f>
        <v>2173571.9109</v>
      </c>
    </row>
    <row r="1677" spans="1:74" hidden="1">
      <c r="A1677" s="130" t="str">
        <f t="shared" si="424"/>
        <v>PYA43P1EM1.25</v>
      </c>
      <c r="B1677" s="130" t="str">
        <f t="shared" si="425"/>
        <v>PYA43P1E0.5</v>
      </c>
      <c r="C1677" s="130" t="str">
        <f t="shared" si="426"/>
        <v>PYA43P1M1.25</v>
      </c>
      <c r="D1677" s="130" t="str">
        <f t="shared" si="427"/>
        <v>PYA43P1</v>
      </c>
      <c r="E1677" s="130" t="str">
        <f t="shared" si="428"/>
        <v>PYA43</v>
      </c>
      <c r="F1677" s="111" t="s">
        <v>1368</v>
      </c>
      <c r="G1677" s="111">
        <v>43</v>
      </c>
      <c r="H1677" s="111">
        <v>1</v>
      </c>
      <c r="I1677" s="111" t="s">
        <v>8</v>
      </c>
      <c r="K1677" s="109">
        <f t="shared" si="429"/>
        <v>2</v>
      </c>
      <c r="M1677" s="137">
        <v>1</v>
      </c>
      <c r="N1677" s="133">
        <v>1.5</v>
      </c>
      <c r="O1677" s="137">
        <f t="shared" si="430"/>
        <v>1.25</v>
      </c>
      <c r="P1677" s="141" t="s">
        <v>284</v>
      </c>
      <c r="Q1677" s="237">
        <v>11.12</v>
      </c>
      <c r="R1677" s="111">
        <v>23.86</v>
      </c>
      <c r="S1677" s="111">
        <v>11.78</v>
      </c>
      <c r="T1677" s="111">
        <v>12.08</v>
      </c>
      <c r="U1677" s="188"/>
      <c r="X1677" s="229"/>
      <c r="AN1677" s="309"/>
      <c r="AP1677" s="194"/>
      <c r="AQ1677" s="188"/>
      <c r="AR1677" s="188"/>
      <c r="AW1677" s="188"/>
      <c r="AX1677" s="278"/>
      <c r="AY1677" s="194"/>
      <c r="AZ1677" s="143"/>
      <c r="BA1677" s="143"/>
      <c r="BB1677" s="143"/>
      <c r="BC1677" s="143"/>
      <c r="BD1677" s="143"/>
      <c r="BE1677" s="194"/>
      <c r="BF1677" s="143"/>
      <c r="BG1677" s="143"/>
      <c r="BH1677" s="143"/>
      <c r="BI1677" s="111"/>
      <c r="BJ1677" s="143"/>
      <c r="BK1677" s="143"/>
      <c r="BL1677" s="143"/>
      <c r="BM1677" s="143"/>
      <c r="BN1677" s="143"/>
      <c r="BO1677" s="143"/>
      <c r="BP1677" s="143"/>
      <c r="BQ1677" s="143"/>
      <c r="BR1677" s="143"/>
      <c r="BS1677" s="143"/>
      <c r="BT1677" s="143"/>
      <c r="BU1677" s="135">
        <f>VLOOKUP(D1677,EXPLORACION!$A$2:$P$529,15,FALSE)</f>
        <v>4962069.7835999997</v>
      </c>
      <c r="BV1677" s="135">
        <f>VLOOKUP(D1677,EXPLORACION!$A$2:$P$529,16,FALSE)</f>
        <v>2173571.9109</v>
      </c>
    </row>
    <row r="1678" spans="1:74" hidden="1">
      <c r="A1678" s="130" t="str">
        <f t="shared" si="424"/>
        <v>PYA43P1EM1.75</v>
      </c>
      <c r="B1678" s="130" t="str">
        <f t="shared" si="425"/>
        <v>PYA43P1E1</v>
      </c>
      <c r="C1678" s="130" t="str">
        <f t="shared" si="426"/>
        <v>PYA43P1M1.75</v>
      </c>
      <c r="D1678" s="130" t="str">
        <f t="shared" si="427"/>
        <v>PYA43P1</v>
      </c>
      <c r="E1678" s="130" t="str">
        <f t="shared" si="428"/>
        <v>PYA43</v>
      </c>
      <c r="F1678" s="111" t="s">
        <v>1368</v>
      </c>
      <c r="G1678" s="111">
        <v>43</v>
      </c>
      <c r="H1678" s="111">
        <v>1</v>
      </c>
      <c r="I1678" s="111" t="s">
        <v>8</v>
      </c>
      <c r="K1678" s="109">
        <f t="shared" si="429"/>
        <v>3</v>
      </c>
      <c r="M1678" s="137">
        <v>1.5</v>
      </c>
      <c r="N1678" s="133">
        <v>2</v>
      </c>
      <c r="O1678" s="137">
        <f t="shared" si="430"/>
        <v>1.75</v>
      </c>
      <c r="P1678" s="141" t="s">
        <v>284</v>
      </c>
      <c r="Q1678" s="237">
        <v>11.39</v>
      </c>
      <c r="R1678" s="111"/>
      <c r="S1678" s="111"/>
      <c r="T1678" s="111"/>
      <c r="U1678" s="188"/>
      <c r="X1678" s="229"/>
      <c r="AN1678" s="309"/>
      <c r="AP1678" s="194"/>
      <c r="AQ1678" s="188"/>
      <c r="AR1678" s="188"/>
      <c r="AW1678" s="188"/>
      <c r="AX1678" s="278"/>
      <c r="AY1678" s="194"/>
      <c r="AZ1678" s="143"/>
      <c r="BA1678" s="143"/>
      <c r="BB1678" s="143"/>
      <c r="BC1678" s="143"/>
      <c r="BD1678" s="143"/>
      <c r="BE1678" s="194"/>
      <c r="BF1678" s="143"/>
      <c r="BG1678" s="143"/>
      <c r="BH1678" s="143"/>
      <c r="BI1678" s="111"/>
      <c r="BJ1678" s="143"/>
      <c r="BK1678" s="143"/>
      <c r="BL1678" s="143"/>
      <c r="BM1678" s="143"/>
      <c r="BN1678" s="143"/>
      <c r="BO1678" s="143"/>
      <c r="BP1678" s="143"/>
      <c r="BQ1678" s="143"/>
      <c r="BR1678" s="143"/>
      <c r="BS1678" s="143"/>
      <c r="BT1678" s="143"/>
      <c r="BU1678" s="135">
        <f>VLOOKUP(D1678,EXPLORACION!$A$2:$P$529,15,FALSE)</f>
        <v>4962069.7835999997</v>
      </c>
      <c r="BV1678" s="135">
        <f>VLOOKUP(D1678,EXPLORACION!$A$2:$P$529,16,FALSE)</f>
        <v>2173571.9109</v>
      </c>
    </row>
    <row r="1679" spans="1:74" hidden="1">
      <c r="A1679" s="130" t="str">
        <f t="shared" si="424"/>
        <v>PYA43P1EM2.25</v>
      </c>
      <c r="B1679" s="130" t="str">
        <f t="shared" si="425"/>
        <v>PYA43P1E1.5</v>
      </c>
      <c r="C1679" s="130" t="str">
        <f t="shared" si="426"/>
        <v>PYA43P1M2.25</v>
      </c>
      <c r="D1679" s="130" t="str">
        <f t="shared" si="427"/>
        <v>PYA43P1</v>
      </c>
      <c r="E1679" s="130" t="str">
        <f t="shared" si="428"/>
        <v>PYA43</v>
      </c>
      <c r="F1679" s="111" t="s">
        <v>1368</v>
      </c>
      <c r="G1679" s="111">
        <v>43</v>
      </c>
      <c r="H1679" s="111">
        <v>1</v>
      </c>
      <c r="I1679" s="111" t="s">
        <v>8</v>
      </c>
      <c r="K1679" s="109">
        <f t="shared" si="429"/>
        <v>4</v>
      </c>
      <c r="M1679" s="137">
        <v>2</v>
      </c>
      <c r="N1679" s="133">
        <v>2.5</v>
      </c>
      <c r="O1679" s="137">
        <f t="shared" si="430"/>
        <v>2.25</v>
      </c>
      <c r="P1679" s="141" t="s">
        <v>284</v>
      </c>
      <c r="Q1679" s="237">
        <v>11.8</v>
      </c>
      <c r="R1679" s="111"/>
      <c r="S1679" s="111"/>
      <c r="T1679" s="111"/>
      <c r="U1679" s="188"/>
      <c r="X1679" s="229"/>
      <c r="AN1679" s="309"/>
      <c r="AP1679" s="194"/>
      <c r="AQ1679" s="188"/>
      <c r="AR1679" s="188"/>
      <c r="AW1679" s="188"/>
      <c r="AX1679" s="278"/>
      <c r="AY1679" s="194"/>
      <c r="AZ1679" s="143"/>
      <c r="BA1679" s="143"/>
      <c r="BB1679" s="143"/>
      <c r="BC1679" s="143"/>
      <c r="BD1679" s="143"/>
      <c r="BE1679" s="194"/>
      <c r="BF1679" s="143"/>
      <c r="BG1679" s="143"/>
      <c r="BH1679" s="143"/>
      <c r="BI1679" s="111"/>
      <c r="BJ1679" s="143"/>
      <c r="BK1679" s="143"/>
      <c r="BL1679" s="143"/>
      <c r="BM1679" s="143"/>
      <c r="BN1679" s="143"/>
      <c r="BO1679" s="143"/>
      <c r="BP1679" s="143"/>
      <c r="BQ1679" s="143"/>
      <c r="BR1679" s="143"/>
      <c r="BS1679" s="143"/>
      <c r="BT1679" s="143"/>
      <c r="BU1679" s="135">
        <f>VLOOKUP(D1679,EXPLORACION!$A$2:$P$529,15,FALSE)</f>
        <v>4962069.7835999997</v>
      </c>
      <c r="BV1679" s="135">
        <f>VLOOKUP(D1679,EXPLORACION!$A$2:$P$529,16,FALSE)</f>
        <v>2173571.9109</v>
      </c>
    </row>
    <row r="1680" spans="1:74" hidden="1">
      <c r="A1680" s="130" t="str">
        <f t="shared" si="424"/>
        <v>PYA43P1EM2.75</v>
      </c>
      <c r="B1680" s="130" t="str">
        <f t="shared" si="425"/>
        <v>PYA43P1E2</v>
      </c>
      <c r="C1680" s="130" t="str">
        <f t="shared" si="426"/>
        <v>PYA43P1M2.75</v>
      </c>
      <c r="D1680" s="130" t="str">
        <f t="shared" si="427"/>
        <v>PYA43P1</v>
      </c>
      <c r="E1680" s="130" t="str">
        <f t="shared" si="428"/>
        <v>PYA43</v>
      </c>
      <c r="F1680" s="111" t="s">
        <v>1368</v>
      </c>
      <c r="G1680" s="111">
        <v>43</v>
      </c>
      <c r="H1680" s="111">
        <v>1</v>
      </c>
      <c r="I1680" s="111" t="s">
        <v>8</v>
      </c>
      <c r="K1680" s="109">
        <f t="shared" si="429"/>
        <v>5</v>
      </c>
      <c r="M1680" s="137">
        <v>2.5</v>
      </c>
      <c r="N1680" s="133">
        <v>3</v>
      </c>
      <c r="O1680" s="137">
        <f t="shared" si="430"/>
        <v>2.75</v>
      </c>
      <c r="P1680" s="141" t="s">
        <v>284</v>
      </c>
      <c r="Q1680" s="237">
        <v>11.94</v>
      </c>
      <c r="R1680" s="111">
        <v>23.86</v>
      </c>
      <c r="S1680" s="111">
        <v>12.33</v>
      </c>
      <c r="T1680" s="111">
        <v>11.53</v>
      </c>
      <c r="U1680" s="188"/>
      <c r="X1680" s="229"/>
      <c r="AN1680" s="309"/>
      <c r="AP1680" s="194"/>
      <c r="AQ1680" s="188"/>
      <c r="AR1680" s="188"/>
      <c r="AW1680" s="188"/>
      <c r="AX1680" s="278"/>
      <c r="AY1680" s="194"/>
      <c r="AZ1680" s="143"/>
      <c r="BA1680" s="143"/>
      <c r="BB1680" s="143"/>
      <c r="BC1680" s="143"/>
      <c r="BD1680" s="143"/>
      <c r="BE1680" s="194"/>
      <c r="BF1680" s="143"/>
      <c r="BG1680" s="143"/>
      <c r="BH1680" s="143"/>
      <c r="BI1680" s="111"/>
      <c r="BJ1680" s="143"/>
      <c r="BK1680" s="143"/>
      <c r="BL1680" s="143"/>
      <c r="BM1680" s="143"/>
      <c r="BN1680" s="143"/>
      <c r="BO1680" s="143"/>
      <c r="BP1680" s="143"/>
      <c r="BQ1680" s="143"/>
      <c r="BR1680" s="143"/>
      <c r="BS1680" s="143"/>
      <c r="BT1680" s="143"/>
      <c r="BU1680" s="135">
        <f>VLOOKUP(D1680,EXPLORACION!$A$2:$P$529,15,FALSE)</f>
        <v>4962069.7835999997</v>
      </c>
      <c r="BV1680" s="135">
        <f>VLOOKUP(D1680,EXPLORACION!$A$2:$P$529,16,FALSE)</f>
        <v>2173571.9109</v>
      </c>
    </row>
    <row r="1681" spans="1:74" hidden="1">
      <c r="A1681" s="130" t="str">
        <f t="shared" si="424"/>
        <v>PYA43P1EM3.25</v>
      </c>
      <c r="B1681" s="130" t="str">
        <f t="shared" si="425"/>
        <v>PYA43P1E2.5</v>
      </c>
      <c r="C1681" s="130" t="str">
        <f t="shared" si="426"/>
        <v>PYA43P1M3.25</v>
      </c>
      <c r="D1681" s="130" t="str">
        <f t="shared" si="427"/>
        <v>PYA43P1</v>
      </c>
      <c r="E1681" s="130" t="str">
        <f t="shared" si="428"/>
        <v>PYA43</v>
      </c>
      <c r="F1681" s="111" t="s">
        <v>1368</v>
      </c>
      <c r="G1681" s="111">
        <v>43</v>
      </c>
      <c r="H1681" s="111">
        <v>1</v>
      </c>
      <c r="I1681" s="111" t="s">
        <v>8</v>
      </c>
      <c r="K1681" s="109">
        <f t="shared" si="429"/>
        <v>6</v>
      </c>
      <c r="M1681" s="137">
        <v>3</v>
      </c>
      <c r="N1681" s="133">
        <v>3.5</v>
      </c>
      <c r="O1681" s="137">
        <f t="shared" si="430"/>
        <v>3.25</v>
      </c>
      <c r="P1681" s="141" t="s">
        <v>284</v>
      </c>
      <c r="Q1681" s="237">
        <v>11.99</v>
      </c>
      <c r="R1681" s="111"/>
      <c r="S1681" s="111"/>
      <c r="T1681" s="111"/>
      <c r="U1681" s="188"/>
      <c r="X1681" s="229"/>
      <c r="AN1681" s="309"/>
      <c r="AP1681" s="194"/>
      <c r="AQ1681" s="188"/>
      <c r="AR1681" s="188"/>
      <c r="AW1681" s="188"/>
      <c r="AX1681" s="278"/>
      <c r="AY1681" s="194"/>
      <c r="AZ1681" s="143"/>
      <c r="BA1681" s="143"/>
      <c r="BB1681" s="143"/>
      <c r="BC1681" s="143"/>
      <c r="BD1681" s="143"/>
      <c r="BE1681" s="194"/>
      <c r="BF1681" s="143"/>
      <c r="BG1681" s="143"/>
      <c r="BH1681" s="143"/>
      <c r="BI1681" s="111"/>
      <c r="BJ1681" s="143"/>
      <c r="BK1681" s="143"/>
      <c r="BL1681" s="143"/>
      <c r="BM1681" s="143"/>
      <c r="BN1681" s="143"/>
      <c r="BO1681" s="143"/>
      <c r="BP1681" s="143"/>
      <c r="BQ1681" s="143"/>
      <c r="BR1681" s="143"/>
      <c r="BS1681" s="143"/>
      <c r="BT1681" s="143"/>
      <c r="BU1681" s="135">
        <f>VLOOKUP(D1681,EXPLORACION!$A$2:$P$529,15,FALSE)</f>
        <v>4962069.7835999997</v>
      </c>
      <c r="BV1681" s="135">
        <f>VLOOKUP(D1681,EXPLORACION!$A$2:$P$529,16,FALSE)</f>
        <v>2173571.9109</v>
      </c>
    </row>
    <row r="1682" spans="1:74" hidden="1">
      <c r="A1682" s="130" t="str">
        <f t="shared" si="424"/>
        <v>PYA43P1EM3.75</v>
      </c>
      <c r="B1682" s="130" t="str">
        <f t="shared" si="425"/>
        <v>PYA43P1E3</v>
      </c>
      <c r="C1682" s="130" t="str">
        <f t="shared" si="426"/>
        <v>PYA43P1M3.75</v>
      </c>
      <c r="D1682" s="130" t="str">
        <f t="shared" si="427"/>
        <v>PYA43P1</v>
      </c>
      <c r="E1682" s="130" t="str">
        <f t="shared" si="428"/>
        <v>PYA43</v>
      </c>
      <c r="F1682" s="111" t="s">
        <v>1368</v>
      </c>
      <c r="G1682" s="111">
        <v>43</v>
      </c>
      <c r="H1682" s="111">
        <v>1</v>
      </c>
      <c r="I1682" s="111" t="s">
        <v>8</v>
      </c>
      <c r="K1682" s="109">
        <f t="shared" si="429"/>
        <v>7</v>
      </c>
      <c r="M1682" s="137">
        <v>3.5</v>
      </c>
      <c r="N1682" s="133">
        <v>4</v>
      </c>
      <c r="O1682" s="137">
        <f t="shared" si="430"/>
        <v>3.75</v>
      </c>
      <c r="P1682" s="141" t="s">
        <v>284</v>
      </c>
      <c r="Q1682" s="237">
        <v>12.14</v>
      </c>
      <c r="R1682" s="111">
        <v>23.72</v>
      </c>
      <c r="S1682" s="111">
        <v>13.85</v>
      </c>
      <c r="T1682" s="111">
        <v>9.8699999999999992</v>
      </c>
      <c r="U1682" s="188"/>
      <c r="X1682" s="229"/>
      <c r="AN1682" s="309"/>
      <c r="AP1682" s="194"/>
      <c r="AQ1682" s="188"/>
      <c r="AR1682" s="188"/>
      <c r="AW1682" s="188"/>
      <c r="AX1682" s="278"/>
      <c r="AY1682" s="194"/>
      <c r="AZ1682" s="143"/>
      <c r="BA1682" s="143"/>
      <c r="BB1682" s="143"/>
      <c r="BC1682" s="143"/>
      <c r="BD1682" s="143"/>
      <c r="BE1682" s="194"/>
      <c r="BF1682" s="143"/>
      <c r="BG1682" s="143"/>
      <c r="BH1682" s="143"/>
      <c r="BI1682" s="111"/>
      <c r="BJ1682" s="143"/>
      <c r="BK1682" s="143"/>
      <c r="BL1682" s="143"/>
      <c r="BM1682" s="143"/>
      <c r="BN1682" s="143"/>
      <c r="BO1682" s="143"/>
      <c r="BP1682" s="143"/>
      <c r="BQ1682" s="143"/>
      <c r="BR1682" s="143"/>
      <c r="BS1682" s="143"/>
      <c r="BT1682" s="143"/>
      <c r="BU1682" s="135">
        <f>VLOOKUP(D1682,EXPLORACION!$A$2:$P$529,15,FALSE)</f>
        <v>4962069.7835999997</v>
      </c>
      <c r="BV1682" s="135">
        <f>VLOOKUP(D1682,EXPLORACION!$A$2:$P$529,16,FALSE)</f>
        <v>2173571.9109</v>
      </c>
    </row>
    <row r="1683" spans="1:74" hidden="1">
      <c r="A1683" s="130" t="str">
        <f t="shared" si="424"/>
        <v>PYA43P1EM4.25</v>
      </c>
      <c r="B1683" s="130" t="str">
        <f t="shared" si="425"/>
        <v>PYA43P1E3.5</v>
      </c>
      <c r="C1683" s="130" t="str">
        <f t="shared" si="426"/>
        <v>PYA43P1M4.25</v>
      </c>
      <c r="D1683" s="130" t="str">
        <f t="shared" si="427"/>
        <v>PYA43P1</v>
      </c>
      <c r="E1683" s="130" t="str">
        <f t="shared" si="428"/>
        <v>PYA43</v>
      </c>
      <c r="F1683" s="111" t="s">
        <v>1368</v>
      </c>
      <c r="G1683" s="111">
        <v>43</v>
      </c>
      <c r="H1683" s="111">
        <v>1</v>
      </c>
      <c r="I1683" s="111" t="s">
        <v>8</v>
      </c>
      <c r="K1683" s="109">
        <f t="shared" si="429"/>
        <v>8</v>
      </c>
      <c r="M1683" s="137">
        <v>4</v>
      </c>
      <c r="N1683" s="133">
        <v>4.5</v>
      </c>
      <c r="O1683" s="137">
        <f t="shared" si="430"/>
        <v>4.25</v>
      </c>
      <c r="P1683" s="141" t="s">
        <v>284</v>
      </c>
      <c r="Q1683" s="237">
        <v>12.75</v>
      </c>
      <c r="R1683" s="111"/>
      <c r="S1683" s="111"/>
      <c r="T1683" s="111"/>
      <c r="U1683" s="188"/>
      <c r="X1683" s="229"/>
      <c r="AN1683" s="309"/>
      <c r="AP1683" s="194"/>
      <c r="AQ1683" s="188"/>
      <c r="AR1683" s="188"/>
      <c r="AW1683" s="188"/>
      <c r="AX1683" s="278"/>
      <c r="AY1683" s="194"/>
      <c r="AZ1683" s="143"/>
      <c r="BA1683" s="143"/>
      <c r="BB1683" s="143"/>
      <c r="BC1683" s="143"/>
      <c r="BD1683" s="143"/>
      <c r="BE1683" s="194"/>
      <c r="BF1683" s="143"/>
      <c r="BG1683" s="143"/>
      <c r="BH1683" s="143"/>
      <c r="BI1683" s="111"/>
      <c r="BJ1683" s="143"/>
      <c r="BK1683" s="143"/>
      <c r="BL1683" s="143"/>
      <c r="BM1683" s="143"/>
      <c r="BN1683" s="143"/>
      <c r="BO1683" s="143"/>
      <c r="BP1683" s="143"/>
      <c r="BQ1683" s="143"/>
      <c r="BR1683" s="143"/>
      <c r="BS1683" s="143"/>
      <c r="BT1683" s="143"/>
      <c r="BU1683" s="135">
        <f>VLOOKUP(D1683,EXPLORACION!$A$2:$P$529,15,FALSE)</f>
        <v>4962069.7835999997</v>
      </c>
      <c r="BV1683" s="135">
        <f>VLOOKUP(D1683,EXPLORACION!$A$2:$P$529,16,FALSE)</f>
        <v>2173571.9109</v>
      </c>
    </row>
    <row r="1684" spans="1:74" hidden="1">
      <c r="A1684" s="130" t="str">
        <f t="shared" si="424"/>
        <v>PYA43P1EM4.75</v>
      </c>
      <c r="B1684" s="130" t="str">
        <f t="shared" si="425"/>
        <v>PYA43P1E4</v>
      </c>
      <c r="C1684" s="130" t="str">
        <f t="shared" si="426"/>
        <v>PYA43P1M4.75</v>
      </c>
      <c r="D1684" s="130" t="str">
        <f t="shared" si="427"/>
        <v>PYA43P1</v>
      </c>
      <c r="E1684" s="130" t="str">
        <f t="shared" si="428"/>
        <v>PYA43</v>
      </c>
      <c r="F1684" s="111" t="s">
        <v>1368</v>
      </c>
      <c r="G1684" s="111">
        <v>43</v>
      </c>
      <c r="H1684" s="111">
        <v>1</v>
      </c>
      <c r="I1684" s="111" t="s">
        <v>8</v>
      </c>
      <c r="K1684" s="109">
        <f t="shared" si="429"/>
        <v>9</v>
      </c>
      <c r="M1684" s="137">
        <v>4.5</v>
      </c>
      <c r="N1684" s="133">
        <v>5</v>
      </c>
      <c r="O1684" s="137">
        <f t="shared" si="430"/>
        <v>4.75</v>
      </c>
      <c r="P1684" s="141" t="s">
        <v>284</v>
      </c>
      <c r="Q1684" s="237">
        <v>13.08</v>
      </c>
      <c r="R1684" s="111"/>
      <c r="S1684" s="111"/>
      <c r="T1684" s="111"/>
      <c r="U1684" s="188"/>
      <c r="X1684" s="229"/>
      <c r="AN1684" s="309"/>
      <c r="AP1684" s="194"/>
      <c r="AQ1684" s="188"/>
      <c r="AR1684" s="188"/>
      <c r="AW1684" s="188"/>
      <c r="AX1684" s="278"/>
      <c r="AY1684" s="194"/>
      <c r="AZ1684" s="143"/>
      <c r="BA1684" s="143"/>
      <c r="BB1684" s="143"/>
      <c r="BC1684" s="143"/>
      <c r="BD1684" s="143"/>
      <c r="BE1684" s="194"/>
      <c r="BF1684" s="143"/>
      <c r="BG1684" s="143"/>
      <c r="BH1684" s="143"/>
      <c r="BI1684" s="111"/>
      <c r="BJ1684" s="143"/>
      <c r="BK1684" s="143"/>
      <c r="BL1684" s="143"/>
      <c r="BM1684" s="143"/>
      <c r="BN1684" s="143"/>
      <c r="BO1684" s="143"/>
      <c r="BP1684" s="143"/>
      <c r="BQ1684" s="143"/>
      <c r="BR1684" s="143"/>
      <c r="BS1684" s="143"/>
      <c r="BT1684" s="143"/>
      <c r="BU1684" s="135">
        <f>VLOOKUP(D1684,EXPLORACION!$A$2:$P$529,15,FALSE)</f>
        <v>4962069.7835999997</v>
      </c>
      <c r="BV1684" s="135">
        <f>VLOOKUP(D1684,EXPLORACION!$A$2:$P$529,16,FALSE)</f>
        <v>2173571.9109</v>
      </c>
    </row>
    <row r="1685" spans="1:74" hidden="1">
      <c r="A1685" s="130" t="str">
        <f t="shared" si="424"/>
        <v>PYA43P1EM5.25</v>
      </c>
      <c r="B1685" s="130" t="str">
        <f t="shared" si="425"/>
        <v>PYA43P1E4.5</v>
      </c>
      <c r="C1685" s="130" t="str">
        <f t="shared" si="426"/>
        <v>PYA43P1M5.25</v>
      </c>
      <c r="D1685" s="130" t="str">
        <f t="shared" si="427"/>
        <v>PYA43P1</v>
      </c>
      <c r="E1685" s="130" t="str">
        <f t="shared" si="428"/>
        <v>PYA43</v>
      </c>
      <c r="F1685" s="111" t="s">
        <v>1368</v>
      </c>
      <c r="G1685" s="111">
        <v>43</v>
      </c>
      <c r="H1685" s="111">
        <v>1</v>
      </c>
      <c r="I1685" s="111" t="s">
        <v>8</v>
      </c>
      <c r="K1685" s="109">
        <f t="shared" si="429"/>
        <v>10</v>
      </c>
      <c r="M1685" s="137">
        <v>5</v>
      </c>
      <c r="N1685" s="133">
        <v>5.5</v>
      </c>
      <c r="O1685" s="137">
        <f t="shared" si="430"/>
        <v>5.25</v>
      </c>
      <c r="P1685" s="141" t="s">
        <v>284</v>
      </c>
      <c r="Q1685" s="237">
        <v>13.62</v>
      </c>
      <c r="R1685" s="111"/>
      <c r="S1685" s="111"/>
      <c r="T1685" s="111"/>
      <c r="U1685" s="188"/>
      <c r="X1685" s="229"/>
      <c r="AN1685" s="309"/>
      <c r="AP1685" s="194"/>
      <c r="AQ1685" s="188"/>
      <c r="AR1685" s="188"/>
      <c r="AW1685" s="188"/>
      <c r="AX1685" s="278"/>
      <c r="AY1685" s="194"/>
      <c r="AZ1685" s="143"/>
      <c r="BA1685" s="143"/>
      <c r="BB1685" s="143"/>
      <c r="BC1685" s="143"/>
      <c r="BD1685" s="143"/>
      <c r="BE1685" s="194"/>
      <c r="BF1685" s="143"/>
      <c r="BG1685" s="143"/>
      <c r="BH1685" s="143"/>
      <c r="BI1685" s="111"/>
      <c r="BJ1685" s="143"/>
      <c r="BK1685" s="143"/>
      <c r="BL1685" s="143"/>
      <c r="BM1685" s="143"/>
      <c r="BN1685" s="143"/>
      <c r="BO1685" s="143"/>
      <c r="BP1685" s="143"/>
      <c r="BQ1685" s="143"/>
      <c r="BR1685" s="143"/>
      <c r="BS1685" s="143"/>
      <c r="BT1685" s="143"/>
      <c r="BU1685" s="135">
        <f>VLOOKUP(D1685,EXPLORACION!$A$2:$P$529,15,FALSE)</f>
        <v>4962069.7835999997</v>
      </c>
      <c r="BV1685" s="135">
        <f>VLOOKUP(D1685,EXPLORACION!$A$2:$P$529,16,FALSE)</f>
        <v>2173571.9109</v>
      </c>
    </row>
    <row r="1686" spans="1:74" hidden="1">
      <c r="A1686" s="130" t="str">
        <f t="shared" si="424"/>
        <v>PYA43P1EM5.75</v>
      </c>
      <c r="B1686" s="130" t="str">
        <f t="shared" si="425"/>
        <v>PYA43P1E5</v>
      </c>
      <c r="C1686" s="130" t="str">
        <f t="shared" si="426"/>
        <v>PYA43P1M5.75</v>
      </c>
      <c r="D1686" s="130" t="str">
        <f t="shared" si="427"/>
        <v>PYA43P1</v>
      </c>
      <c r="E1686" s="130" t="str">
        <f t="shared" si="428"/>
        <v>PYA43</v>
      </c>
      <c r="F1686" s="111" t="s">
        <v>1368</v>
      </c>
      <c r="G1686" s="111">
        <v>43</v>
      </c>
      <c r="H1686" s="111">
        <v>1</v>
      </c>
      <c r="I1686" s="111" t="s">
        <v>8</v>
      </c>
      <c r="K1686" s="109">
        <f t="shared" si="429"/>
        <v>11</v>
      </c>
      <c r="M1686" s="137">
        <v>5.5</v>
      </c>
      <c r="N1686" s="133">
        <v>6</v>
      </c>
      <c r="O1686" s="137">
        <f t="shared" si="430"/>
        <v>5.75</v>
      </c>
      <c r="P1686" s="141" t="s">
        <v>284</v>
      </c>
      <c r="Q1686" s="237">
        <v>14.19</v>
      </c>
      <c r="R1686" s="111"/>
      <c r="S1686" s="111"/>
      <c r="T1686" s="111"/>
      <c r="U1686" s="188"/>
      <c r="X1686" s="229"/>
      <c r="AN1686" s="309"/>
      <c r="AP1686" s="194"/>
      <c r="AQ1686" s="188"/>
      <c r="AR1686" s="188"/>
      <c r="AW1686" s="188"/>
      <c r="AX1686" s="278"/>
      <c r="AY1686" s="194"/>
      <c r="AZ1686" s="143"/>
      <c r="BA1686" s="143"/>
      <c r="BB1686" s="143"/>
      <c r="BC1686" s="143"/>
      <c r="BD1686" s="143"/>
      <c r="BE1686" s="194"/>
      <c r="BF1686" s="143"/>
      <c r="BG1686" s="143"/>
      <c r="BH1686" s="143"/>
      <c r="BI1686" s="111"/>
      <c r="BJ1686" s="143"/>
      <c r="BK1686" s="143"/>
      <c r="BL1686" s="143"/>
      <c r="BM1686" s="143"/>
      <c r="BN1686" s="143"/>
      <c r="BO1686" s="143"/>
      <c r="BP1686" s="143"/>
      <c r="BQ1686" s="143"/>
      <c r="BR1686" s="143"/>
      <c r="BS1686" s="143"/>
      <c r="BT1686" s="143"/>
      <c r="BU1686" s="135">
        <f>VLOOKUP(D1686,EXPLORACION!$A$2:$P$529,15,FALSE)</f>
        <v>4962069.7835999997</v>
      </c>
      <c r="BV1686" s="135">
        <f>VLOOKUP(D1686,EXPLORACION!$A$2:$P$529,16,FALSE)</f>
        <v>2173571.9109</v>
      </c>
    </row>
    <row r="1687" spans="1:74" hidden="1">
      <c r="A1687" s="130" t="str">
        <f t="shared" si="424"/>
        <v>PYA43P1EM6.5</v>
      </c>
      <c r="B1687" s="130" t="str">
        <f t="shared" si="425"/>
        <v>PYA43P1E5.5</v>
      </c>
      <c r="C1687" s="130" t="str">
        <f t="shared" si="426"/>
        <v>PYA43P1M6.5</v>
      </c>
      <c r="D1687" s="130" t="str">
        <f t="shared" si="427"/>
        <v>PYA43P1</v>
      </c>
      <c r="E1687" s="130" t="str">
        <f t="shared" si="428"/>
        <v>PYA43</v>
      </c>
      <c r="F1687" s="111" t="s">
        <v>1368</v>
      </c>
      <c r="G1687" s="111">
        <v>43</v>
      </c>
      <c r="H1687" s="111">
        <v>1</v>
      </c>
      <c r="I1687" s="111" t="s">
        <v>8</v>
      </c>
      <c r="K1687" s="109">
        <f t="shared" si="429"/>
        <v>12</v>
      </c>
      <c r="M1687" s="137">
        <v>6</v>
      </c>
      <c r="N1687" s="133">
        <v>7</v>
      </c>
      <c r="O1687" s="137">
        <f t="shared" si="430"/>
        <v>6.5</v>
      </c>
      <c r="P1687" s="141" t="s">
        <v>284</v>
      </c>
      <c r="Q1687" s="237">
        <v>14.54</v>
      </c>
      <c r="R1687" s="111"/>
      <c r="S1687" s="111"/>
      <c r="T1687" s="111"/>
      <c r="U1687" s="188"/>
      <c r="X1687" s="229"/>
      <c r="AN1687" s="309"/>
      <c r="AP1687" s="194"/>
      <c r="AQ1687" s="188"/>
      <c r="AR1687" s="188"/>
      <c r="AW1687" s="188"/>
      <c r="AX1687" s="278"/>
      <c r="AY1687" s="194"/>
      <c r="AZ1687" s="143"/>
      <c r="BA1687" s="143"/>
      <c r="BB1687" s="143"/>
      <c r="BC1687" s="143"/>
      <c r="BD1687" s="143"/>
      <c r="BE1687" s="194"/>
      <c r="BF1687" s="143"/>
      <c r="BG1687" s="143"/>
      <c r="BH1687" s="143"/>
      <c r="BI1687" s="111"/>
      <c r="BJ1687" s="143"/>
      <c r="BK1687" s="143"/>
      <c r="BL1687" s="143"/>
      <c r="BM1687" s="143"/>
      <c r="BN1687" s="143"/>
      <c r="BO1687" s="143"/>
      <c r="BP1687" s="143"/>
      <c r="BQ1687" s="143"/>
      <c r="BR1687" s="143"/>
      <c r="BS1687" s="143"/>
      <c r="BT1687" s="143"/>
      <c r="BU1687" s="135">
        <f>VLOOKUP(D1687,EXPLORACION!$A$2:$P$529,15,FALSE)</f>
        <v>4962069.7835999997</v>
      </c>
      <c r="BV1687" s="135">
        <f>VLOOKUP(D1687,EXPLORACION!$A$2:$P$529,16,FALSE)</f>
        <v>2173571.9109</v>
      </c>
    </row>
    <row r="1688" spans="1:74" hidden="1">
      <c r="A1688" s="130" t="str">
        <f t="shared" si="424"/>
        <v>PYA43P1EM7.5</v>
      </c>
      <c r="B1688" s="130" t="str">
        <f t="shared" si="425"/>
        <v>PYA43P1E6</v>
      </c>
      <c r="C1688" s="130" t="str">
        <f t="shared" si="426"/>
        <v>PYA43P1M7.5</v>
      </c>
      <c r="D1688" s="130" t="str">
        <f t="shared" si="427"/>
        <v>PYA43P1</v>
      </c>
      <c r="E1688" s="130" t="str">
        <f t="shared" si="428"/>
        <v>PYA43</v>
      </c>
      <c r="F1688" s="111" t="s">
        <v>1368</v>
      </c>
      <c r="G1688" s="111">
        <v>43</v>
      </c>
      <c r="H1688" s="111">
        <v>1</v>
      </c>
      <c r="I1688" s="111" t="s">
        <v>8</v>
      </c>
      <c r="K1688" s="109">
        <f t="shared" si="429"/>
        <v>13</v>
      </c>
      <c r="M1688" s="137">
        <v>7</v>
      </c>
      <c r="N1688" s="133">
        <v>8</v>
      </c>
      <c r="O1688" s="137">
        <f t="shared" si="430"/>
        <v>7.5</v>
      </c>
      <c r="P1688" s="141" t="s">
        <v>284</v>
      </c>
      <c r="Q1688" s="237">
        <v>14.56</v>
      </c>
      <c r="R1688" s="111"/>
      <c r="S1688" s="111"/>
      <c r="T1688" s="111"/>
      <c r="U1688" s="188"/>
      <c r="X1688" s="229"/>
      <c r="AN1688" s="309"/>
      <c r="AP1688" s="194"/>
      <c r="AQ1688" s="188"/>
      <c r="AR1688" s="188"/>
      <c r="AW1688" s="188"/>
      <c r="AX1688" s="278"/>
      <c r="AY1688" s="194"/>
      <c r="AZ1688" s="143"/>
      <c r="BA1688" s="143"/>
      <c r="BB1688" s="143"/>
      <c r="BC1688" s="143"/>
      <c r="BD1688" s="143"/>
      <c r="BE1688" s="194"/>
      <c r="BF1688" s="143"/>
      <c r="BG1688" s="143"/>
      <c r="BH1688" s="143"/>
      <c r="BI1688" s="111"/>
      <c r="BJ1688" s="143"/>
      <c r="BK1688" s="143"/>
      <c r="BL1688" s="143"/>
      <c r="BM1688" s="143"/>
      <c r="BN1688" s="143"/>
      <c r="BO1688" s="143"/>
      <c r="BP1688" s="143"/>
      <c r="BQ1688" s="143"/>
      <c r="BR1688" s="143"/>
      <c r="BS1688" s="143"/>
      <c r="BT1688" s="143"/>
      <c r="BU1688" s="135">
        <f>VLOOKUP(D1688,EXPLORACION!$A$2:$P$529,15,FALSE)</f>
        <v>4962069.7835999997</v>
      </c>
      <c r="BV1688" s="135">
        <f>VLOOKUP(D1688,EXPLORACION!$A$2:$P$529,16,FALSE)</f>
        <v>2173571.9109</v>
      </c>
    </row>
    <row r="1689" spans="1:74" hidden="1">
      <c r="A1689" s="130" t="str">
        <f t="shared" si="424"/>
        <v>PYA43P1EM8.5</v>
      </c>
      <c r="B1689" s="130" t="str">
        <f t="shared" si="425"/>
        <v>PYA43P1E7</v>
      </c>
      <c r="C1689" s="130" t="str">
        <f t="shared" si="426"/>
        <v>PYA43P1M8.5</v>
      </c>
      <c r="D1689" s="130" t="str">
        <f t="shared" si="427"/>
        <v>PYA43P1</v>
      </c>
      <c r="E1689" s="130" t="str">
        <f t="shared" si="428"/>
        <v>PYA43</v>
      </c>
      <c r="F1689" s="111" t="s">
        <v>1368</v>
      </c>
      <c r="G1689" s="111">
        <v>43</v>
      </c>
      <c r="H1689" s="111">
        <v>1</v>
      </c>
      <c r="I1689" s="111" t="s">
        <v>8</v>
      </c>
      <c r="K1689" s="109">
        <f t="shared" si="429"/>
        <v>14</v>
      </c>
      <c r="M1689" s="137">
        <v>8</v>
      </c>
      <c r="N1689" s="133">
        <v>9</v>
      </c>
      <c r="O1689" s="137">
        <f t="shared" si="430"/>
        <v>8.5</v>
      </c>
      <c r="P1689" s="141" t="s">
        <v>284</v>
      </c>
      <c r="Q1689" s="237">
        <v>15.31</v>
      </c>
      <c r="R1689" s="111"/>
      <c r="S1689" s="111"/>
      <c r="T1689" s="111"/>
      <c r="U1689" s="188"/>
      <c r="X1689" s="229"/>
      <c r="AN1689" s="309"/>
      <c r="AP1689" s="194"/>
      <c r="AQ1689" s="188"/>
      <c r="AR1689" s="188"/>
      <c r="AW1689" s="188"/>
      <c r="AX1689" s="278"/>
      <c r="AY1689" s="194"/>
      <c r="AZ1689" s="143"/>
      <c r="BA1689" s="143"/>
      <c r="BB1689" s="143"/>
      <c r="BC1689" s="143"/>
      <c r="BD1689" s="143"/>
      <c r="BE1689" s="194"/>
      <c r="BF1689" s="143"/>
      <c r="BG1689" s="143"/>
      <c r="BH1689" s="143"/>
      <c r="BI1689" s="111"/>
      <c r="BJ1689" s="143"/>
      <c r="BK1689" s="143"/>
      <c r="BL1689" s="143"/>
      <c r="BM1689" s="143"/>
      <c r="BN1689" s="143"/>
      <c r="BO1689" s="143"/>
      <c r="BP1689" s="143"/>
      <c r="BQ1689" s="143"/>
      <c r="BR1689" s="143"/>
      <c r="BS1689" s="143"/>
      <c r="BT1689" s="143"/>
      <c r="BU1689" s="135">
        <f>VLOOKUP(D1689,EXPLORACION!$A$2:$P$529,15,FALSE)</f>
        <v>4962069.7835999997</v>
      </c>
      <c r="BV1689" s="135">
        <f>VLOOKUP(D1689,EXPLORACION!$A$2:$P$529,16,FALSE)</f>
        <v>2173571.9109</v>
      </c>
    </row>
    <row r="1690" spans="1:74" hidden="1">
      <c r="A1690" s="130" t="str">
        <f t="shared" si="424"/>
        <v>PYA43P1EM9.5</v>
      </c>
      <c r="B1690" s="130" t="str">
        <f t="shared" si="425"/>
        <v>PYA43P1E8</v>
      </c>
      <c r="C1690" s="130" t="str">
        <f t="shared" si="426"/>
        <v>PYA43P1M9.5</v>
      </c>
      <c r="D1690" s="130" t="str">
        <f t="shared" si="427"/>
        <v>PYA43P1</v>
      </c>
      <c r="E1690" s="130" t="str">
        <f t="shared" si="428"/>
        <v>PYA43</v>
      </c>
      <c r="F1690" s="111" t="s">
        <v>1368</v>
      </c>
      <c r="G1690" s="111">
        <v>43</v>
      </c>
      <c r="H1690" s="111">
        <v>1</v>
      </c>
      <c r="I1690" s="111" t="s">
        <v>8</v>
      </c>
      <c r="K1690" s="109">
        <f t="shared" si="429"/>
        <v>15</v>
      </c>
      <c r="M1690" s="137">
        <v>9</v>
      </c>
      <c r="N1690" s="133">
        <v>10</v>
      </c>
      <c r="O1690" s="137">
        <f t="shared" si="430"/>
        <v>9.5</v>
      </c>
      <c r="P1690" s="141" t="s">
        <v>284</v>
      </c>
      <c r="Q1690" s="237">
        <v>16.260000000000002</v>
      </c>
      <c r="R1690" s="111"/>
      <c r="S1690" s="111"/>
      <c r="T1690" s="111"/>
      <c r="U1690" s="188"/>
      <c r="X1690" s="229"/>
      <c r="AN1690" s="309"/>
      <c r="AP1690" s="194"/>
      <c r="AQ1690" s="188"/>
      <c r="AR1690" s="188"/>
      <c r="AW1690" s="188"/>
      <c r="AX1690" s="278"/>
      <c r="AY1690" s="194"/>
      <c r="AZ1690" s="143"/>
      <c r="BA1690" s="143"/>
      <c r="BB1690" s="143"/>
      <c r="BC1690" s="143"/>
      <c r="BD1690" s="143"/>
      <c r="BE1690" s="194"/>
      <c r="BF1690" s="143"/>
      <c r="BG1690" s="143"/>
      <c r="BH1690" s="143"/>
      <c r="BI1690" s="111"/>
      <c r="BJ1690" s="143"/>
      <c r="BK1690" s="143"/>
      <c r="BL1690" s="143"/>
      <c r="BM1690" s="143"/>
      <c r="BN1690" s="143"/>
      <c r="BO1690" s="143"/>
      <c r="BP1690" s="143"/>
      <c r="BQ1690" s="143"/>
      <c r="BR1690" s="143"/>
      <c r="BS1690" s="143"/>
      <c r="BT1690" s="143"/>
      <c r="BU1690" s="135">
        <f>VLOOKUP(D1690,EXPLORACION!$A$2:$P$529,15,FALSE)</f>
        <v>4962069.7835999997</v>
      </c>
      <c r="BV1690" s="135">
        <f>VLOOKUP(D1690,EXPLORACION!$A$2:$P$529,16,FALSE)</f>
        <v>2173571.9109</v>
      </c>
    </row>
    <row r="1691" spans="1:74" hidden="1">
      <c r="A1691" s="130" t="str">
        <f t="shared" si="424"/>
        <v>PYA43P1EM10.5</v>
      </c>
      <c r="B1691" s="130" t="str">
        <f t="shared" si="425"/>
        <v>PYA43P1E9</v>
      </c>
      <c r="C1691" s="130" t="str">
        <f t="shared" si="426"/>
        <v>PYA43P1M10.5</v>
      </c>
      <c r="D1691" s="130" t="str">
        <f t="shared" si="427"/>
        <v>PYA43P1</v>
      </c>
      <c r="E1691" s="130" t="str">
        <f t="shared" si="428"/>
        <v>PYA43</v>
      </c>
      <c r="F1691" s="111" t="s">
        <v>1368</v>
      </c>
      <c r="G1691" s="111">
        <v>43</v>
      </c>
      <c r="H1691" s="111">
        <v>1</v>
      </c>
      <c r="I1691" s="111" t="s">
        <v>8</v>
      </c>
      <c r="K1691" s="109">
        <f t="shared" si="429"/>
        <v>16</v>
      </c>
      <c r="M1691" s="137">
        <v>10</v>
      </c>
      <c r="N1691" s="133">
        <v>11</v>
      </c>
      <c r="O1691" s="137">
        <f t="shared" si="430"/>
        <v>10.5</v>
      </c>
      <c r="P1691" s="141" t="s">
        <v>284</v>
      </c>
      <c r="Q1691" s="237">
        <v>16.41</v>
      </c>
      <c r="R1691" s="111"/>
      <c r="S1691" s="111"/>
      <c r="T1691" s="111"/>
      <c r="U1691" s="188"/>
      <c r="X1691" s="229"/>
      <c r="AN1691" s="309"/>
      <c r="AP1691" s="194"/>
      <c r="AQ1691" s="188"/>
      <c r="AR1691" s="188"/>
      <c r="AW1691" s="188"/>
      <c r="AX1691" s="278"/>
      <c r="AY1691" s="194"/>
      <c r="AZ1691" s="143"/>
      <c r="BA1691" s="143"/>
      <c r="BB1691" s="143"/>
      <c r="BC1691" s="143"/>
      <c r="BD1691" s="143"/>
      <c r="BE1691" s="194"/>
      <c r="BF1691" s="143"/>
      <c r="BG1691" s="143"/>
      <c r="BH1691" s="143"/>
      <c r="BI1691" s="111"/>
      <c r="BJ1691" s="143"/>
      <c r="BK1691" s="143"/>
      <c r="BL1691" s="143"/>
      <c r="BM1691" s="143"/>
      <c r="BN1691" s="143"/>
      <c r="BO1691" s="143"/>
      <c r="BP1691" s="143"/>
      <c r="BQ1691" s="143"/>
      <c r="BR1691" s="143"/>
      <c r="BS1691" s="143"/>
      <c r="BT1691" s="143"/>
      <c r="BU1691" s="135">
        <f>VLOOKUP(D1691,EXPLORACION!$A$2:$P$529,15,FALSE)</f>
        <v>4962069.7835999997</v>
      </c>
      <c r="BV1691" s="135">
        <f>VLOOKUP(D1691,EXPLORACION!$A$2:$P$529,16,FALSE)</f>
        <v>2173571.9109</v>
      </c>
    </row>
    <row r="1692" spans="1:74" hidden="1">
      <c r="A1692" s="130" t="str">
        <f t="shared" si="424"/>
        <v>PYA43P1EM11.5</v>
      </c>
      <c r="B1692" s="130" t="str">
        <f t="shared" si="425"/>
        <v>PYA43P1E10</v>
      </c>
      <c r="C1692" s="130" t="str">
        <f t="shared" si="426"/>
        <v>PYA43P1M11.5</v>
      </c>
      <c r="D1692" s="130" t="str">
        <f t="shared" si="427"/>
        <v>PYA43P1</v>
      </c>
      <c r="E1692" s="130" t="str">
        <f t="shared" si="428"/>
        <v>PYA43</v>
      </c>
      <c r="F1692" s="111" t="s">
        <v>1368</v>
      </c>
      <c r="G1692" s="111">
        <v>43</v>
      </c>
      <c r="H1692" s="111">
        <v>1</v>
      </c>
      <c r="I1692" s="111" t="s">
        <v>8</v>
      </c>
      <c r="K1692" s="109">
        <f t="shared" si="429"/>
        <v>17</v>
      </c>
      <c r="M1692" s="137">
        <v>11</v>
      </c>
      <c r="N1692" s="133">
        <v>12</v>
      </c>
      <c r="O1692" s="137">
        <f t="shared" si="430"/>
        <v>11.5</v>
      </c>
      <c r="P1692" s="141" t="s">
        <v>284</v>
      </c>
      <c r="Q1692" s="237">
        <v>16.75</v>
      </c>
      <c r="R1692" s="111"/>
      <c r="S1692" s="111"/>
      <c r="T1692" s="111"/>
      <c r="U1692" s="188"/>
      <c r="X1692" s="229"/>
      <c r="AN1692" s="309"/>
      <c r="AP1692" s="194"/>
      <c r="AQ1692" s="188"/>
      <c r="AR1692" s="188"/>
      <c r="AW1692" s="188"/>
      <c r="AX1692" s="278"/>
      <c r="AY1692" s="194"/>
      <c r="AZ1692" s="143"/>
      <c r="BA1692" s="143"/>
      <c r="BB1692" s="143"/>
      <c r="BC1692" s="143"/>
      <c r="BD1692" s="143"/>
      <c r="BE1692" s="194"/>
      <c r="BF1692" s="143"/>
      <c r="BG1692" s="143"/>
      <c r="BH1692" s="143"/>
      <c r="BI1692" s="111"/>
      <c r="BJ1692" s="143"/>
      <c r="BK1692" s="143"/>
      <c r="BL1692" s="143"/>
      <c r="BM1692" s="143"/>
      <c r="BN1692" s="143"/>
      <c r="BO1692" s="143"/>
      <c r="BP1692" s="143"/>
      <c r="BQ1692" s="143"/>
      <c r="BR1692" s="143"/>
      <c r="BS1692" s="143"/>
      <c r="BT1692" s="143"/>
      <c r="BU1692" s="135">
        <f>VLOOKUP(D1692,EXPLORACION!$A$2:$P$529,15,FALSE)</f>
        <v>4962069.7835999997</v>
      </c>
      <c r="BV1692" s="135">
        <f>VLOOKUP(D1692,EXPLORACION!$A$2:$P$529,16,FALSE)</f>
        <v>2173571.9109</v>
      </c>
    </row>
    <row r="1693" spans="1:74" hidden="1">
      <c r="A1693" s="130" t="str">
        <f t="shared" si="424"/>
        <v>PYA43P2EM0.25</v>
      </c>
      <c r="B1693" s="130" t="str">
        <f t="shared" si="425"/>
        <v>PYA43P2E11</v>
      </c>
      <c r="C1693" s="130" t="str">
        <f t="shared" si="426"/>
        <v>PYA43P2M0.25</v>
      </c>
      <c r="D1693" s="130" t="str">
        <f t="shared" si="427"/>
        <v>PYA43P2</v>
      </c>
      <c r="E1693" s="130" t="str">
        <f t="shared" si="428"/>
        <v>PYA43</v>
      </c>
      <c r="F1693" s="111" t="s">
        <v>1368</v>
      </c>
      <c r="G1693" s="111">
        <v>43</v>
      </c>
      <c r="H1693" s="111">
        <v>2</v>
      </c>
      <c r="I1693" s="111" t="s">
        <v>8</v>
      </c>
      <c r="K1693" s="109">
        <v>1</v>
      </c>
      <c r="M1693" s="137">
        <v>0</v>
      </c>
      <c r="N1693" s="133">
        <v>0.5</v>
      </c>
      <c r="O1693" s="137">
        <f t="shared" si="430"/>
        <v>0.25</v>
      </c>
      <c r="Q1693" s="237">
        <v>17.100000000000001</v>
      </c>
      <c r="R1693" s="111"/>
      <c r="S1693" s="111"/>
      <c r="T1693" s="111"/>
      <c r="U1693" s="188"/>
      <c r="X1693" s="229"/>
      <c r="AN1693" s="309"/>
      <c r="AP1693" s="194"/>
      <c r="AQ1693" s="188"/>
      <c r="AR1693" s="188"/>
      <c r="AW1693" s="188"/>
      <c r="AX1693" s="278"/>
      <c r="AY1693" s="194"/>
      <c r="AZ1693" s="143"/>
      <c r="BA1693" s="143"/>
      <c r="BB1693" s="143"/>
      <c r="BC1693" s="143"/>
      <c r="BD1693" s="143"/>
      <c r="BE1693" s="194"/>
      <c r="BF1693" s="143"/>
      <c r="BG1693" s="143"/>
      <c r="BH1693" s="143"/>
      <c r="BI1693" s="111"/>
      <c r="BJ1693" s="143"/>
      <c r="BK1693" s="143"/>
      <c r="BL1693" s="143"/>
      <c r="BM1693" s="143"/>
      <c r="BN1693" s="143"/>
      <c r="BO1693" s="143"/>
      <c r="BP1693" s="143"/>
      <c r="BQ1693" s="143"/>
      <c r="BR1693" s="143"/>
      <c r="BS1693" s="143"/>
      <c r="BT1693" s="143"/>
      <c r="BU1693" s="135">
        <f>VLOOKUP(D1693,EXPLORACION!$A$2:$P$529,15,FALSE)</f>
        <v>4962069.7835999997</v>
      </c>
      <c r="BV1693" s="135">
        <f>VLOOKUP(D1693,EXPLORACION!$A$2:$P$529,16,FALSE)</f>
        <v>2173571.9109</v>
      </c>
    </row>
    <row r="1694" spans="1:74" hidden="1">
      <c r="A1694" s="130" t="str">
        <f t="shared" si="424"/>
        <v>PYA43P2EM0.75</v>
      </c>
      <c r="B1694" s="130" t="str">
        <f t="shared" si="425"/>
        <v>PYA43P2E0</v>
      </c>
      <c r="C1694" s="130" t="str">
        <f t="shared" si="426"/>
        <v>PYA43P2M0.75</v>
      </c>
      <c r="D1694" s="130" t="str">
        <f t="shared" si="427"/>
        <v>PYA43P2</v>
      </c>
      <c r="E1694" s="130" t="str">
        <f t="shared" si="428"/>
        <v>PYA43</v>
      </c>
      <c r="F1694" s="111" t="s">
        <v>1368</v>
      </c>
      <c r="G1694" s="111">
        <v>43</v>
      </c>
      <c r="H1694" s="111">
        <v>2</v>
      </c>
      <c r="I1694" s="111" t="s">
        <v>8</v>
      </c>
      <c r="K1694" s="109">
        <f t="shared" si="429"/>
        <v>2</v>
      </c>
      <c r="M1694" s="137">
        <v>0.5</v>
      </c>
      <c r="N1694" s="133">
        <v>1</v>
      </c>
      <c r="O1694" s="137">
        <f t="shared" si="430"/>
        <v>0.75</v>
      </c>
      <c r="Q1694" s="237">
        <v>15.73</v>
      </c>
      <c r="R1694" s="111"/>
      <c r="S1694" s="111"/>
      <c r="T1694" s="111"/>
      <c r="U1694" s="188"/>
      <c r="X1694" s="229"/>
      <c r="AN1694" s="309"/>
      <c r="AP1694" s="194"/>
      <c r="AQ1694" s="188"/>
      <c r="AR1694" s="188"/>
      <c r="AW1694" s="188"/>
      <c r="AX1694" s="278"/>
      <c r="AY1694" s="194"/>
      <c r="AZ1694" s="143"/>
      <c r="BA1694" s="143"/>
      <c r="BB1694" s="143"/>
      <c r="BC1694" s="143"/>
      <c r="BD1694" s="143"/>
      <c r="BE1694" s="194"/>
      <c r="BF1694" s="143"/>
      <c r="BG1694" s="143"/>
      <c r="BH1694" s="143"/>
      <c r="BI1694" s="111"/>
      <c r="BJ1694" s="143"/>
      <c r="BK1694" s="143"/>
      <c r="BL1694" s="143"/>
      <c r="BM1694" s="143"/>
      <c r="BN1694" s="143"/>
      <c r="BO1694" s="143"/>
      <c r="BP1694" s="143"/>
      <c r="BQ1694" s="143"/>
      <c r="BR1694" s="143"/>
      <c r="BS1694" s="143"/>
      <c r="BT1694" s="143"/>
      <c r="BU1694" s="135">
        <f>VLOOKUP(D1694,EXPLORACION!$A$2:$P$529,15,FALSE)</f>
        <v>4962069.7835999997</v>
      </c>
      <c r="BV1694" s="135">
        <f>VLOOKUP(D1694,EXPLORACION!$A$2:$P$529,16,FALSE)</f>
        <v>2173571.9109</v>
      </c>
    </row>
    <row r="1695" spans="1:74" hidden="1">
      <c r="A1695" s="130" t="str">
        <f t="shared" si="424"/>
        <v>PYA43P2EM1.25</v>
      </c>
      <c r="B1695" s="130" t="str">
        <f t="shared" si="425"/>
        <v>PYA43P2E0.5</v>
      </c>
      <c r="C1695" s="130" t="str">
        <f t="shared" si="426"/>
        <v>PYA43P2M1.25</v>
      </c>
      <c r="D1695" s="130" t="str">
        <f t="shared" si="427"/>
        <v>PYA43P2</v>
      </c>
      <c r="E1695" s="130" t="str">
        <f t="shared" si="428"/>
        <v>PYA43</v>
      </c>
      <c r="F1695" s="111" t="s">
        <v>1368</v>
      </c>
      <c r="G1695" s="111">
        <v>43</v>
      </c>
      <c r="H1695" s="111">
        <v>2</v>
      </c>
      <c r="I1695" s="111" t="s">
        <v>8</v>
      </c>
      <c r="K1695" s="109">
        <f t="shared" si="429"/>
        <v>3</v>
      </c>
      <c r="M1695" s="137">
        <v>1</v>
      </c>
      <c r="N1695" s="133">
        <v>1.5</v>
      </c>
      <c r="O1695" s="137">
        <f t="shared" si="430"/>
        <v>1.25</v>
      </c>
      <c r="Q1695" s="237">
        <v>13.47</v>
      </c>
      <c r="R1695" s="111">
        <v>30.72</v>
      </c>
      <c r="S1695" s="111">
        <v>17.489999999999998</v>
      </c>
      <c r="T1695" s="111">
        <v>13.23</v>
      </c>
      <c r="U1695" s="188"/>
      <c r="X1695" s="229"/>
      <c r="AN1695" s="309"/>
      <c r="AP1695" s="194"/>
      <c r="AQ1695" s="188"/>
      <c r="AR1695" s="188"/>
      <c r="AW1695" s="188"/>
      <c r="AX1695" s="278"/>
      <c r="AY1695" s="194"/>
      <c r="AZ1695" s="143"/>
      <c r="BA1695" s="143"/>
      <c r="BB1695" s="143"/>
      <c r="BC1695" s="143"/>
      <c r="BD1695" s="143"/>
      <c r="BE1695" s="194"/>
      <c r="BF1695" s="143"/>
      <c r="BG1695" s="143"/>
      <c r="BH1695" s="143"/>
      <c r="BI1695" s="111"/>
      <c r="BJ1695" s="143"/>
      <c r="BK1695" s="143"/>
      <c r="BL1695" s="143"/>
      <c r="BM1695" s="143"/>
      <c r="BN1695" s="143"/>
      <c r="BO1695" s="143"/>
      <c r="BP1695" s="143"/>
      <c r="BQ1695" s="143"/>
      <c r="BR1695" s="143"/>
      <c r="BS1695" s="143"/>
      <c r="BT1695" s="143"/>
      <c r="BU1695" s="135">
        <f>VLOOKUP(D1695,EXPLORACION!$A$2:$P$529,15,FALSE)</f>
        <v>4962069.7835999997</v>
      </c>
      <c r="BV1695" s="135">
        <f>VLOOKUP(D1695,EXPLORACION!$A$2:$P$529,16,FALSE)</f>
        <v>2173571.9109</v>
      </c>
    </row>
    <row r="1696" spans="1:74" hidden="1">
      <c r="A1696" s="130" t="str">
        <f t="shared" si="424"/>
        <v>PYA43P2EM1.75</v>
      </c>
      <c r="B1696" s="130" t="str">
        <f t="shared" si="425"/>
        <v>PYA43P2E1</v>
      </c>
      <c r="C1696" s="130" t="str">
        <f t="shared" si="426"/>
        <v>PYA43P2M1.75</v>
      </c>
      <c r="D1696" s="130" t="str">
        <f t="shared" si="427"/>
        <v>PYA43P2</v>
      </c>
      <c r="E1696" s="130" t="str">
        <f t="shared" si="428"/>
        <v>PYA43</v>
      </c>
      <c r="F1696" s="111" t="s">
        <v>1368</v>
      </c>
      <c r="G1696" s="111">
        <v>43</v>
      </c>
      <c r="H1696" s="111">
        <v>2</v>
      </c>
      <c r="I1696" s="111" t="s">
        <v>8</v>
      </c>
      <c r="K1696" s="109">
        <f t="shared" si="429"/>
        <v>4</v>
      </c>
      <c r="M1696" s="137">
        <v>1.5</v>
      </c>
      <c r="N1696" s="133">
        <v>2</v>
      </c>
      <c r="O1696" s="137">
        <f t="shared" si="430"/>
        <v>1.75</v>
      </c>
      <c r="Q1696" s="237">
        <v>18.28</v>
      </c>
      <c r="R1696" s="111"/>
      <c r="S1696" s="111"/>
      <c r="T1696" s="111"/>
      <c r="U1696" s="188"/>
      <c r="X1696" s="229"/>
      <c r="AN1696" s="309"/>
      <c r="AP1696" s="194"/>
      <c r="AQ1696" s="188"/>
      <c r="AR1696" s="188"/>
      <c r="AW1696" s="188"/>
      <c r="AX1696" s="278"/>
      <c r="AY1696" s="194"/>
      <c r="AZ1696" s="143"/>
      <c r="BA1696" s="143"/>
      <c r="BB1696" s="143"/>
      <c r="BC1696" s="143"/>
      <c r="BD1696" s="143"/>
      <c r="BE1696" s="194"/>
      <c r="BF1696" s="143"/>
      <c r="BG1696" s="143"/>
      <c r="BH1696" s="143"/>
      <c r="BI1696" s="111"/>
      <c r="BJ1696" s="143"/>
      <c r="BK1696" s="143"/>
      <c r="BL1696" s="143"/>
      <c r="BM1696" s="143"/>
      <c r="BN1696" s="143"/>
      <c r="BO1696" s="143"/>
      <c r="BP1696" s="143"/>
      <c r="BQ1696" s="143"/>
      <c r="BR1696" s="143"/>
      <c r="BS1696" s="143"/>
      <c r="BT1696" s="143"/>
      <c r="BU1696" s="135">
        <f>VLOOKUP(D1696,EXPLORACION!$A$2:$P$529,15,FALSE)</f>
        <v>4962069.7835999997</v>
      </c>
      <c r="BV1696" s="135">
        <f>VLOOKUP(D1696,EXPLORACION!$A$2:$P$529,16,FALSE)</f>
        <v>2173571.9109</v>
      </c>
    </row>
    <row r="1697" spans="1:74" hidden="1">
      <c r="A1697" s="130" t="str">
        <f t="shared" si="424"/>
        <v>PYA43P2EM2.25</v>
      </c>
      <c r="B1697" s="130" t="str">
        <f t="shared" si="425"/>
        <v>PYA43P2E1.5</v>
      </c>
      <c r="C1697" s="130" t="str">
        <f t="shared" si="426"/>
        <v>PYA43P2M2.25</v>
      </c>
      <c r="D1697" s="130" t="str">
        <f t="shared" si="427"/>
        <v>PYA43P2</v>
      </c>
      <c r="E1697" s="130" t="str">
        <f t="shared" si="428"/>
        <v>PYA43</v>
      </c>
      <c r="F1697" s="111" t="s">
        <v>1368</v>
      </c>
      <c r="G1697" s="111">
        <v>43</v>
      </c>
      <c r="H1697" s="111">
        <v>2</v>
      </c>
      <c r="I1697" s="111" t="s">
        <v>8</v>
      </c>
      <c r="K1697" s="109">
        <f t="shared" si="429"/>
        <v>5</v>
      </c>
      <c r="M1697" s="137">
        <v>2</v>
      </c>
      <c r="N1697" s="133">
        <v>2.5</v>
      </c>
      <c r="O1697" s="137">
        <f t="shared" si="430"/>
        <v>2.25</v>
      </c>
      <c r="Q1697" s="237">
        <v>18.62</v>
      </c>
      <c r="R1697" s="111"/>
      <c r="S1697" s="111"/>
      <c r="T1697" s="111"/>
      <c r="U1697" s="188"/>
      <c r="X1697" s="229"/>
      <c r="AN1697" s="309"/>
      <c r="AP1697" s="194"/>
      <c r="AQ1697" s="188"/>
      <c r="AR1697" s="188"/>
      <c r="AW1697" s="188"/>
      <c r="AX1697" s="278"/>
      <c r="AY1697" s="194"/>
      <c r="AZ1697" s="143"/>
      <c r="BA1697" s="143"/>
      <c r="BB1697" s="143"/>
      <c r="BC1697" s="143"/>
      <c r="BD1697" s="143"/>
      <c r="BE1697" s="194"/>
      <c r="BF1697" s="143"/>
      <c r="BG1697" s="143"/>
      <c r="BH1697" s="143"/>
      <c r="BI1697" s="111"/>
      <c r="BJ1697" s="143"/>
      <c r="BK1697" s="143"/>
      <c r="BL1697" s="143"/>
      <c r="BM1697" s="143"/>
      <c r="BN1697" s="143"/>
      <c r="BO1697" s="143"/>
      <c r="BP1697" s="143"/>
      <c r="BQ1697" s="143"/>
      <c r="BR1697" s="143"/>
      <c r="BS1697" s="143"/>
      <c r="BT1697" s="143"/>
      <c r="BU1697" s="135">
        <f>VLOOKUP(D1697,EXPLORACION!$A$2:$P$529,15,FALSE)</f>
        <v>4962069.7835999997</v>
      </c>
      <c r="BV1697" s="135">
        <f>VLOOKUP(D1697,EXPLORACION!$A$2:$P$529,16,FALSE)</f>
        <v>2173571.9109</v>
      </c>
    </row>
    <row r="1698" spans="1:74" hidden="1">
      <c r="A1698" s="130" t="str">
        <f t="shared" si="424"/>
        <v>PYA43P2EM2.75</v>
      </c>
      <c r="B1698" s="130" t="str">
        <f t="shared" si="425"/>
        <v>PYA43P2E2</v>
      </c>
      <c r="C1698" s="130" t="str">
        <f t="shared" si="426"/>
        <v>PYA43P2M2.75</v>
      </c>
      <c r="D1698" s="130" t="str">
        <f t="shared" si="427"/>
        <v>PYA43P2</v>
      </c>
      <c r="E1698" s="130" t="str">
        <f t="shared" si="428"/>
        <v>PYA43</v>
      </c>
      <c r="F1698" s="111" t="s">
        <v>1368</v>
      </c>
      <c r="G1698" s="111">
        <v>43</v>
      </c>
      <c r="H1698" s="111">
        <v>2</v>
      </c>
      <c r="I1698" s="111" t="s">
        <v>8</v>
      </c>
      <c r="K1698" s="109">
        <f t="shared" si="429"/>
        <v>6</v>
      </c>
      <c r="M1698" s="137">
        <v>2.5</v>
      </c>
      <c r="N1698" s="133">
        <v>3</v>
      </c>
      <c r="O1698" s="137">
        <f t="shared" si="430"/>
        <v>2.75</v>
      </c>
      <c r="Q1698" s="237">
        <v>18.71</v>
      </c>
      <c r="R1698" s="111">
        <v>30.89</v>
      </c>
      <c r="S1698" s="111">
        <v>17.350000000000001</v>
      </c>
      <c r="T1698" s="111">
        <v>13.54</v>
      </c>
      <c r="U1698" s="188"/>
      <c r="X1698" s="229"/>
      <c r="AN1698" s="309"/>
      <c r="AP1698" s="194"/>
      <c r="AQ1698" s="188"/>
      <c r="AR1698" s="188"/>
      <c r="AW1698" s="188"/>
      <c r="AX1698" s="278"/>
      <c r="AY1698" s="194"/>
      <c r="AZ1698" s="143"/>
      <c r="BA1698" s="143"/>
      <c r="BB1698" s="143"/>
      <c r="BC1698" s="143"/>
      <c r="BD1698" s="143"/>
      <c r="BE1698" s="194"/>
      <c r="BF1698" s="143"/>
      <c r="BG1698" s="143"/>
      <c r="BH1698" s="143"/>
      <c r="BI1698" s="111"/>
      <c r="BJ1698" s="143"/>
      <c r="BK1698" s="143"/>
      <c r="BL1698" s="143"/>
      <c r="BM1698" s="143"/>
      <c r="BN1698" s="143"/>
      <c r="BO1698" s="143"/>
      <c r="BP1698" s="143"/>
      <c r="BQ1698" s="143"/>
      <c r="BR1698" s="143"/>
      <c r="BS1698" s="143"/>
      <c r="BT1698" s="143"/>
      <c r="BU1698" s="135">
        <f>VLOOKUP(D1698,EXPLORACION!$A$2:$P$529,15,FALSE)</f>
        <v>4962069.7835999997</v>
      </c>
      <c r="BV1698" s="135">
        <f>VLOOKUP(D1698,EXPLORACION!$A$2:$P$529,16,FALSE)</f>
        <v>2173571.9109</v>
      </c>
    </row>
    <row r="1699" spans="1:74" hidden="1">
      <c r="A1699" s="130" t="str">
        <f t="shared" si="424"/>
        <v>PYA43P2EM3.25</v>
      </c>
      <c r="B1699" s="130" t="str">
        <f t="shared" si="425"/>
        <v>PYA43P2E2.5</v>
      </c>
      <c r="C1699" s="130" t="str">
        <f t="shared" si="426"/>
        <v>PYA43P2M3.25</v>
      </c>
      <c r="D1699" s="130" t="str">
        <f t="shared" si="427"/>
        <v>PYA43P2</v>
      </c>
      <c r="E1699" s="130" t="str">
        <f t="shared" si="428"/>
        <v>PYA43</v>
      </c>
      <c r="F1699" s="111" t="s">
        <v>1368</v>
      </c>
      <c r="G1699" s="111">
        <v>43</v>
      </c>
      <c r="H1699" s="111">
        <v>2</v>
      </c>
      <c r="I1699" s="111" t="s">
        <v>8</v>
      </c>
      <c r="K1699" s="109">
        <f t="shared" si="429"/>
        <v>7</v>
      </c>
      <c r="M1699" s="137">
        <v>3</v>
      </c>
      <c r="N1699" s="133">
        <v>3.5</v>
      </c>
      <c r="O1699" s="137">
        <f t="shared" si="430"/>
        <v>3.25</v>
      </c>
      <c r="Q1699" s="237">
        <v>19.03</v>
      </c>
      <c r="R1699" s="111"/>
      <c r="S1699" s="111"/>
      <c r="T1699" s="111"/>
      <c r="U1699" s="188"/>
      <c r="X1699" s="229"/>
      <c r="AN1699" s="309"/>
      <c r="AP1699" s="194"/>
      <c r="AQ1699" s="188"/>
      <c r="AR1699" s="188"/>
      <c r="AW1699" s="188"/>
      <c r="AX1699" s="278"/>
      <c r="AY1699" s="194"/>
      <c r="AZ1699" s="143"/>
      <c r="BA1699" s="143"/>
      <c r="BB1699" s="143"/>
      <c r="BC1699" s="143"/>
      <c r="BD1699" s="143"/>
      <c r="BE1699" s="194"/>
      <c r="BF1699" s="143"/>
      <c r="BG1699" s="143"/>
      <c r="BH1699" s="143"/>
      <c r="BI1699" s="111"/>
      <c r="BJ1699" s="143"/>
      <c r="BK1699" s="143"/>
      <c r="BL1699" s="143"/>
      <c r="BM1699" s="143"/>
      <c r="BN1699" s="143"/>
      <c r="BO1699" s="143"/>
      <c r="BP1699" s="143"/>
      <c r="BQ1699" s="143"/>
      <c r="BR1699" s="143"/>
      <c r="BS1699" s="143"/>
      <c r="BT1699" s="143"/>
      <c r="BU1699" s="135">
        <f>VLOOKUP(D1699,EXPLORACION!$A$2:$P$529,15,FALSE)</f>
        <v>4962069.7835999997</v>
      </c>
      <c r="BV1699" s="135">
        <f>VLOOKUP(D1699,EXPLORACION!$A$2:$P$529,16,FALSE)</f>
        <v>2173571.9109</v>
      </c>
    </row>
    <row r="1700" spans="1:74" hidden="1">
      <c r="A1700" s="130" t="str">
        <f t="shared" si="424"/>
        <v>PYA43P2EM3.75</v>
      </c>
      <c r="B1700" s="130" t="str">
        <f t="shared" si="425"/>
        <v>PYA43P2E3</v>
      </c>
      <c r="C1700" s="130" t="str">
        <f t="shared" si="426"/>
        <v>PYA43P2M3.75</v>
      </c>
      <c r="D1700" s="130" t="str">
        <f t="shared" si="427"/>
        <v>PYA43P2</v>
      </c>
      <c r="E1700" s="130" t="str">
        <f t="shared" si="428"/>
        <v>PYA43</v>
      </c>
      <c r="F1700" s="111" t="s">
        <v>1368</v>
      </c>
      <c r="G1700" s="111">
        <v>43</v>
      </c>
      <c r="H1700" s="111">
        <v>2</v>
      </c>
      <c r="I1700" s="111" t="s">
        <v>8</v>
      </c>
      <c r="K1700" s="109">
        <f t="shared" si="429"/>
        <v>8</v>
      </c>
      <c r="M1700" s="137">
        <v>3.5</v>
      </c>
      <c r="N1700" s="133">
        <v>4</v>
      </c>
      <c r="O1700" s="137">
        <f t="shared" si="430"/>
        <v>3.75</v>
      </c>
      <c r="Q1700" s="237">
        <v>19.09</v>
      </c>
      <c r="R1700" s="111"/>
      <c r="S1700" s="111"/>
      <c r="T1700" s="111"/>
      <c r="U1700" s="188"/>
      <c r="X1700" s="229"/>
      <c r="AN1700" s="309"/>
      <c r="AP1700" s="194"/>
      <c r="AQ1700" s="188"/>
      <c r="AR1700" s="188"/>
      <c r="AW1700" s="188"/>
      <c r="AX1700" s="278"/>
      <c r="AY1700" s="194"/>
      <c r="AZ1700" s="143"/>
      <c r="BA1700" s="143"/>
      <c r="BB1700" s="143"/>
      <c r="BC1700" s="143"/>
      <c r="BD1700" s="143"/>
      <c r="BE1700" s="194"/>
      <c r="BF1700" s="143"/>
      <c r="BG1700" s="143"/>
      <c r="BH1700" s="143"/>
      <c r="BI1700" s="111"/>
      <c r="BJ1700" s="143"/>
      <c r="BK1700" s="143"/>
      <c r="BL1700" s="143"/>
      <c r="BM1700" s="143"/>
      <c r="BN1700" s="143"/>
      <c r="BO1700" s="143"/>
      <c r="BP1700" s="143"/>
      <c r="BQ1700" s="143"/>
      <c r="BR1700" s="143"/>
      <c r="BS1700" s="143"/>
      <c r="BT1700" s="143"/>
      <c r="BU1700" s="135">
        <f>VLOOKUP(D1700,EXPLORACION!$A$2:$P$529,15,FALSE)</f>
        <v>4962069.7835999997</v>
      </c>
      <c r="BV1700" s="135">
        <f>VLOOKUP(D1700,EXPLORACION!$A$2:$P$529,16,FALSE)</f>
        <v>2173571.9109</v>
      </c>
    </row>
    <row r="1701" spans="1:74" hidden="1">
      <c r="A1701" s="130" t="str">
        <f t="shared" si="424"/>
        <v>PYA43P2EM4.25</v>
      </c>
      <c r="B1701" s="130" t="str">
        <f t="shared" si="425"/>
        <v>PYA43P2E3.5</v>
      </c>
      <c r="C1701" s="130" t="str">
        <f t="shared" si="426"/>
        <v>PYA43P2M4.25</v>
      </c>
      <c r="D1701" s="130" t="str">
        <f t="shared" si="427"/>
        <v>PYA43P2</v>
      </c>
      <c r="E1701" s="130" t="str">
        <f t="shared" si="428"/>
        <v>PYA43</v>
      </c>
      <c r="F1701" s="111" t="s">
        <v>1368</v>
      </c>
      <c r="G1701" s="111">
        <v>43</v>
      </c>
      <c r="H1701" s="111">
        <v>2</v>
      </c>
      <c r="I1701" s="111" t="s">
        <v>8</v>
      </c>
      <c r="K1701" s="109">
        <f t="shared" si="429"/>
        <v>9</v>
      </c>
      <c r="M1701" s="137">
        <v>4</v>
      </c>
      <c r="N1701" s="133">
        <v>4.5</v>
      </c>
      <c r="O1701" s="137">
        <f t="shared" si="430"/>
        <v>4.25</v>
      </c>
      <c r="Q1701" s="237">
        <v>19.14</v>
      </c>
      <c r="R1701" s="111"/>
      <c r="S1701" s="111"/>
      <c r="T1701" s="111"/>
      <c r="U1701" s="188"/>
      <c r="X1701" s="229"/>
      <c r="AN1701" s="309"/>
      <c r="AP1701" s="194"/>
      <c r="AQ1701" s="188"/>
      <c r="AR1701" s="188"/>
      <c r="AW1701" s="188"/>
      <c r="AX1701" s="278"/>
      <c r="AY1701" s="194"/>
      <c r="AZ1701" s="143"/>
      <c r="BA1701" s="143"/>
      <c r="BB1701" s="143"/>
      <c r="BC1701" s="143"/>
      <c r="BD1701" s="143"/>
      <c r="BE1701" s="194"/>
      <c r="BF1701" s="143"/>
      <c r="BG1701" s="143"/>
      <c r="BH1701" s="143"/>
      <c r="BI1701" s="111"/>
      <c r="BJ1701" s="143"/>
      <c r="BK1701" s="143"/>
      <c r="BL1701" s="143"/>
      <c r="BM1701" s="143"/>
      <c r="BN1701" s="143"/>
      <c r="BO1701" s="143"/>
      <c r="BP1701" s="143"/>
      <c r="BQ1701" s="143"/>
      <c r="BR1701" s="143"/>
      <c r="BS1701" s="143"/>
      <c r="BT1701" s="143"/>
      <c r="BU1701" s="135">
        <f>VLOOKUP(D1701,EXPLORACION!$A$2:$P$529,15,FALSE)</f>
        <v>4962069.7835999997</v>
      </c>
      <c r="BV1701" s="135">
        <f>VLOOKUP(D1701,EXPLORACION!$A$2:$P$529,16,FALSE)</f>
        <v>2173571.9109</v>
      </c>
    </row>
    <row r="1702" spans="1:74" hidden="1">
      <c r="A1702" s="130" t="str">
        <f t="shared" si="424"/>
        <v>PYA43P2EM4.75</v>
      </c>
      <c r="B1702" s="130" t="str">
        <f t="shared" si="425"/>
        <v>PYA43P2E4</v>
      </c>
      <c r="C1702" s="130" t="str">
        <f t="shared" si="426"/>
        <v>PYA43P2M4.75</v>
      </c>
      <c r="D1702" s="130" t="str">
        <f t="shared" si="427"/>
        <v>PYA43P2</v>
      </c>
      <c r="E1702" s="130" t="str">
        <f t="shared" si="428"/>
        <v>PYA43</v>
      </c>
      <c r="F1702" s="111" t="s">
        <v>1368</v>
      </c>
      <c r="G1702" s="111">
        <v>43</v>
      </c>
      <c r="H1702" s="111">
        <v>2</v>
      </c>
      <c r="I1702" s="111" t="s">
        <v>8</v>
      </c>
      <c r="K1702" s="109">
        <f t="shared" si="429"/>
        <v>10</v>
      </c>
      <c r="M1702" s="137">
        <v>4.5</v>
      </c>
      <c r="N1702" s="133">
        <v>5</v>
      </c>
      <c r="O1702" s="137">
        <f t="shared" si="430"/>
        <v>4.75</v>
      </c>
      <c r="Q1702" s="237">
        <v>19.71</v>
      </c>
      <c r="R1702" s="111">
        <v>31.27</v>
      </c>
      <c r="S1702" s="111">
        <v>16.899999999999999</v>
      </c>
      <c r="T1702" s="111">
        <v>14.370000000000001</v>
      </c>
      <c r="U1702" s="188"/>
      <c r="X1702" s="229"/>
      <c r="AN1702" s="309"/>
      <c r="AP1702" s="194"/>
      <c r="AQ1702" s="188"/>
      <c r="AR1702" s="188"/>
      <c r="AW1702" s="188"/>
      <c r="AX1702" s="278"/>
      <c r="AY1702" s="194"/>
      <c r="AZ1702" s="143"/>
      <c r="BA1702" s="143"/>
      <c r="BB1702" s="143"/>
      <c r="BC1702" s="143"/>
      <c r="BD1702" s="143"/>
      <c r="BE1702" s="194"/>
      <c r="BF1702" s="143"/>
      <c r="BG1702" s="143"/>
      <c r="BH1702" s="143"/>
      <c r="BI1702" s="111"/>
      <c r="BJ1702" s="143"/>
      <c r="BK1702" s="143"/>
      <c r="BL1702" s="143"/>
      <c r="BM1702" s="143"/>
      <c r="BN1702" s="143"/>
      <c r="BO1702" s="143"/>
      <c r="BP1702" s="143"/>
      <c r="BQ1702" s="143"/>
      <c r="BR1702" s="143"/>
      <c r="BS1702" s="143"/>
      <c r="BT1702" s="143"/>
      <c r="BU1702" s="135">
        <f>VLOOKUP(D1702,EXPLORACION!$A$2:$P$529,15,FALSE)</f>
        <v>4962069.7835999997</v>
      </c>
      <c r="BV1702" s="135">
        <f>VLOOKUP(D1702,EXPLORACION!$A$2:$P$529,16,FALSE)</f>
        <v>2173571.9109</v>
      </c>
    </row>
    <row r="1703" spans="1:74" hidden="1">
      <c r="A1703" s="130" t="str">
        <f t="shared" si="424"/>
        <v>PYA43P2EM5.25</v>
      </c>
      <c r="B1703" s="130" t="str">
        <f t="shared" si="425"/>
        <v>PYA43P2E4.5</v>
      </c>
      <c r="C1703" s="130" t="str">
        <f t="shared" si="426"/>
        <v>PYA43P2M5.25</v>
      </c>
      <c r="D1703" s="130" t="str">
        <f t="shared" si="427"/>
        <v>PYA43P2</v>
      </c>
      <c r="E1703" s="130" t="str">
        <f t="shared" si="428"/>
        <v>PYA43</v>
      </c>
      <c r="F1703" s="111" t="s">
        <v>1368</v>
      </c>
      <c r="G1703" s="111">
        <v>43</v>
      </c>
      <c r="H1703" s="111">
        <v>2</v>
      </c>
      <c r="I1703" s="111" t="s">
        <v>8</v>
      </c>
      <c r="K1703" s="109">
        <f t="shared" si="429"/>
        <v>11</v>
      </c>
      <c r="M1703" s="137">
        <v>5</v>
      </c>
      <c r="N1703" s="133">
        <v>5.5</v>
      </c>
      <c r="O1703" s="137">
        <f t="shared" si="430"/>
        <v>5.25</v>
      </c>
      <c r="Q1703" s="237">
        <v>19.760000000000002</v>
      </c>
      <c r="R1703" s="111"/>
      <c r="S1703" s="111"/>
      <c r="T1703" s="111"/>
      <c r="U1703" s="188"/>
      <c r="X1703" s="229"/>
      <c r="AN1703" s="309"/>
      <c r="AP1703" s="194"/>
      <c r="AQ1703" s="188"/>
      <c r="AR1703" s="188"/>
      <c r="AW1703" s="188"/>
      <c r="AX1703" s="278"/>
      <c r="AY1703" s="194"/>
      <c r="AZ1703" s="143"/>
      <c r="BA1703" s="143"/>
      <c r="BB1703" s="143"/>
      <c r="BC1703" s="143"/>
      <c r="BD1703" s="143"/>
      <c r="BE1703" s="194"/>
      <c r="BF1703" s="143"/>
      <c r="BG1703" s="143"/>
      <c r="BH1703" s="143"/>
      <c r="BI1703" s="111"/>
      <c r="BJ1703" s="143"/>
      <c r="BK1703" s="143"/>
      <c r="BL1703" s="143"/>
      <c r="BM1703" s="143"/>
      <c r="BN1703" s="143"/>
      <c r="BO1703" s="143"/>
      <c r="BP1703" s="143"/>
      <c r="BQ1703" s="143"/>
      <c r="BR1703" s="143"/>
      <c r="BS1703" s="143"/>
      <c r="BT1703" s="143"/>
      <c r="BU1703" s="135">
        <f>VLOOKUP(D1703,EXPLORACION!$A$2:$P$529,15,FALSE)</f>
        <v>4962069.7835999997</v>
      </c>
      <c r="BV1703" s="135">
        <f>VLOOKUP(D1703,EXPLORACION!$A$2:$P$529,16,FALSE)</f>
        <v>2173571.9109</v>
      </c>
    </row>
    <row r="1704" spans="1:74" hidden="1">
      <c r="A1704" s="130" t="str">
        <f t="shared" si="424"/>
        <v>PYA43P2EM5.75</v>
      </c>
      <c r="B1704" s="130" t="str">
        <f t="shared" si="425"/>
        <v>PYA43P2E5</v>
      </c>
      <c r="C1704" s="130" t="str">
        <f t="shared" si="426"/>
        <v>PYA43P2M5.75</v>
      </c>
      <c r="D1704" s="130" t="str">
        <f t="shared" si="427"/>
        <v>PYA43P2</v>
      </c>
      <c r="E1704" s="130" t="str">
        <f t="shared" si="428"/>
        <v>PYA43</v>
      </c>
      <c r="F1704" s="111" t="s">
        <v>1368</v>
      </c>
      <c r="G1704" s="111">
        <v>43</v>
      </c>
      <c r="H1704" s="111">
        <v>2</v>
      </c>
      <c r="I1704" s="111" t="s">
        <v>8</v>
      </c>
      <c r="K1704" s="109">
        <f t="shared" si="429"/>
        <v>12</v>
      </c>
      <c r="M1704" s="137">
        <v>5.5</v>
      </c>
      <c r="N1704" s="133">
        <v>6</v>
      </c>
      <c r="O1704" s="137">
        <f t="shared" si="430"/>
        <v>5.75</v>
      </c>
      <c r="Q1704" s="237">
        <v>19.88</v>
      </c>
      <c r="R1704" s="111"/>
      <c r="S1704" s="111"/>
      <c r="T1704" s="111"/>
      <c r="U1704" s="188"/>
      <c r="X1704" s="229"/>
      <c r="AN1704" s="309"/>
      <c r="AP1704" s="194"/>
      <c r="AQ1704" s="188"/>
      <c r="AR1704" s="188"/>
      <c r="AW1704" s="188"/>
      <c r="AX1704" s="278"/>
      <c r="AY1704" s="194"/>
      <c r="AZ1704" s="143"/>
      <c r="BA1704" s="143"/>
      <c r="BB1704" s="143"/>
      <c r="BC1704" s="143"/>
      <c r="BD1704" s="143"/>
      <c r="BE1704" s="194"/>
      <c r="BF1704" s="143"/>
      <c r="BG1704" s="143"/>
      <c r="BH1704" s="143"/>
      <c r="BI1704" s="111"/>
      <c r="BJ1704" s="143"/>
      <c r="BK1704" s="143"/>
      <c r="BL1704" s="143"/>
      <c r="BM1704" s="143"/>
      <c r="BN1704" s="143"/>
      <c r="BO1704" s="143"/>
      <c r="BP1704" s="143"/>
      <c r="BQ1704" s="143"/>
      <c r="BR1704" s="143"/>
      <c r="BS1704" s="143"/>
      <c r="BT1704" s="143"/>
      <c r="BU1704" s="135">
        <f>VLOOKUP(D1704,EXPLORACION!$A$2:$P$529,15,FALSE)</f>
        <v>4962069.7835999997</v>
      </c>
      <c r="BV1704" s="135">
        <f>VLOOKUP(D1704,EXPLORACION!$A$2:$P$529,16,FALSE)</f>
        <v>2173571.9109</v>
      </c>
    </row>
    <row r="1705" spans="1:74" hidden="1">
      <c r="A1705" s="130" t="str">
        <f t="shared" si="424"/>
        <v>PYA43P2EM6.5</v>
      </c>
      <c r="B1705" s="130" t="str">
        <f t="shared" si="425"/>
        <v>PYA43P2E5.5</v>
      </c>
      <c r="C1705" s="130" t="str">
        <f t="shared" si="426"/>
        <v>PYA43P2M6.5</v>
      </c>
      <c r="D1705" s="130" t="str">
        <f t="shared" si="427"/>
        <v>PYA43P2</v>
      </c>
      <c r="E1705" s="130" t="str">
        <f t="shared" si="428"/>
        <v>PYA43</v>
      </c>
      <c r="F1705" s="111" t="s">
        <v>1368</v>
      </c>
      <c r="G1705" s="111">
        <v>43</v>
      </c>
      <c r="H1705" s="111">
        <v>2</v>
      </c>
      <c r="I1705" s="111" t="s">
        <v>8</v>
      </c>
      <c r="K1705" s="109">
        <f t="shared" si="429"/>
        <v>13</v>
      </c>
      <c r="M1705" s="137">
        <v>6</v>
      </c>
      <c r="N1705" s="133">
        <v>7</v>
      </c>
      <c r="O1705" s="137">
        <f t="shared" si="430"/>
        <v>6.5</v>
      </c>
      <c r="Q1705" s="237">
        <v>19.95</v>
      </c>
      <c r="R1705" s="111"/>
      <c r="S1705" s="111"/>
      <c r="T1705" s="111"/>
      <c r="U1705" s="188"/>
      <c r="X1705" s="229"/>
      <c r="AN1705" s="309"/>
      <c r="AP1705" s="194"/>
      <c r="AQ1705" s="188"/>
      <c r="AR1705" s="188"/>
      <c r="AW1705" s="188"/>
      <c r="AX1705" s="278"/>
      <c r="AY1705" s="194"/>
      <c r="AZ1705" s="143"/>
      <c r="BA1705" s="143"/>
      <c r="BB1705" s="143"/>
      <c r="BC1705" s="143"/>
      <c r="BD1705" s="143"/>
      <c r="BE1705" s="194"/>
      <c r="BF1705" s="143"/>
      <c r="BG1705" s="143"/>
      <c r="BH1705" s="143"/>
      <c r="BI1705" s="111"/>
      <c r="BJ1705" s="143"/>
      <c r="BK1705" s="143"/>
      <c r="BL1705" s="143"/>
      <c r="BM1705" s="143"/>
      <c r="BN1705" s="143"/>
      <c r="BO1705" s="143"/>
      <c r="BP1705" s="143"/>
      <c r="BQ1705" s="143"/>
      <c r="BR1705" s="143"/>
      <c r="BS1705" s="143"/>
      <c r="BT1705" s="143"/>
      <c r="BU1705" s="135">
        <f>VLOOKUP(D1705,EXPLORACION!$A$2:$P$529,15,FALSE)</f>
        <v>4962069.7835999997</v>
      </c>
      <c r="BV1705" s="135">
        <f>VLOOKUP(D1705,EXPLORACION!$A$2:$P$529,16,FALSE)</f>
        <v>2173571.9109</v>
      </c>
    </row>
    <row r="1706" spans="1:74" hidden="1">
      <c r="A1706" s="130" t="str">
        <f t="shared" si="424"/>
        <v>PYA43P2EM7.5</v>
      </c>
      <c r="B1706" s="130" t="str">
        <f t="shared" si="425"/>
        <v>PYA43P2E6</v>
      </c>
      <c r="C1706" s="130" t="str">
        <f t="shared" si="426"/>
        <v>PYA43P2M7.5</v>
      </c>
      <c r="D1706" s="130" t="str">
        <f t="shared" si="427"/>
        <v>PYA43P2</v>
      </c>
      <c r="E1706" s="130" t="str">
        <f t="shared" si="428"/>
        <v>PYA43</v>
      </c>
      <c r="F1706" s="111" t="s">
        <v>1368</v>
      </c>
      <c r="G1706" s="111">
        <v>43</v>
      </c>
      <c r="H1706" s="111">
        <v>2</v>
      </c>
      <c r="I1706" s="111" t="s">
        <v>8</v>
      </c>
      <c r="K1706" s="109">
        <f t="shared" si="429"/>
        <v>14</v>
      </c>
      <c r="M1706" s="137">
        <v>7</v>
      </c>
      <c r="N1706" s="133">
        <v>8</v>
      </c>
      <c r="O1706" s="137">
        <f t="shared" si="430"/>
        <v>7.5</v>
      </c>
      <c r="Q1706" s="237">
        <v>19.96</v>
      </c>
      <c r="R1706" s="111"/>
      <c r="S1706" s="111"/>
      <c r="T1706" s="111"/>
      <c r="U1706" s="188"/>
      <c r="X1706" s="229"/>
      <c r="AN1706" s="309"/>
      <c r="AP1706" s="194"/>
      <c r="AQ1706" s="188"/>
      <c r="AR1706" s="188"/>
      <c r="AW1706" s="188"/>
      <c r="AX1706" s="278"/>
      <c r="AY1706" s="194"/>
      <c r="AZ1706" s="143"/>
      <c r="BA1706" s="143"/>
      <c r="BB1706" s="143"/>
      <c r="BC1706" s="143"/>
      <c r="BD1706" s="143"/>
      <c r="BE1706" s="194"/>
      <c r="BF1706" s="143"/>
      <c r="BG1706" s="143"/>
      <c r="BH1706" s="143"/>
      <c r="BI1706" s="111"/>
      <c r="BJ1706" s="143"/>
      <c r="BK1706" s="143"/>
      <c r="BL1706" s="143"/>
      <c r="BM1706" s="143"/>
      <c r="BN1706" s="143"/>
      <c r="BO1706" s="143"/>
      <c r="BP1706" s="143"/>
      <c r="BQ1706" s="143"/>
      <c r="BR1706" s="143"/>
      <c r="BS1706" s="143"/>
      <c r="BT1706" s="143"/>
      <c r="BU1706" s="135">
        <f>VLOOKUP(D1706,EXPLORACION!$A$2:$P$529,15,FALSE)</f>
        <v>4962069.7835999997</v>
      </c>
      <c r="BV1706" s="135">
        <f>VLOOKUP(D1706,EXPLORACION!$A$2:$P$529,16,FALSE)</f>
        <v>2173571.9109</v>
      </c>
    </row>
    <row r="1707" spans="1:74" hidden="1">
      <c r="A1707" s="130" t="str">
        <f t="shared" si="424"/>
        <v>PYA43P2EM8.5</v>
      </c>
      <c r="B1707" s="130" t="str">
        <f t="shared" si="425"/>
        <v>PYA43P2E7</v>
      </c>
      <c r="C1707" s="130" t="str">
        <f t="shared" si="426"/>
        <v>PYA43P2M8.5</v>
      </c>
      <c r="D1707" s="130" t="str">
        <f t="shared" si="427"/>
        <v>PYA43P2</v>
      </c>
      <c r="E1707" s="130" t="str">
        <f t="shared" si="428"/>
        <v>PYA43</v>
      </c>
      <c r="F1707" s="111" t="s">
        <v>1368</v>
      </c>
      <c r="G1707" s="111">
        <v>43</v>
      </c>
      <c r="H1707" s="111">
        <v>2</v>
      </c>
      <c r="I1707" s="111" t="s">
        <v>8</v>
      </c>
      <c r="K1707" s="109">
        <f t="shared" si="429"/>
        <v>15</v>
      </c>
      <c r="M1707" s="137">
        <v>8</v>
      </c>
      <c r="N1707" s="133">
        <v>9</v>
      </c>
      <c r="O1707" s="137">
        <f t="shared" si="430"/>
        <v>8.5</v>
      </c>
      <c r="Q1707" s="237">
        <v>20.02</v>
      </c>
      <c r="R1707" s="111"/>
      <c r="S1707" s="111"/>
      <c r="T1707" s="111"/>
      <c r="U1707" s="188"/>
      <c r="X1707" s="229"/>
      <c r="AN1707" s="309"/>
      <c r="AP1707" s="194"/>
      <c r="AQ1707" s="188"/>
      <c r="AR1707" s="188"/>
      <c r="AW1707" s="188"/>
      <c r="AX1707" s="278"/>
      <c r="AY1707" s="194"/>
      <c r="AZ1707" s="143"/>
      <c r="BA1707" s="143"/>
      <c r="BB1707" s="143"/>
      <c r="BC1707" s="143"/>
      <c r="BD1707" s="143"/>
      <c r="BE1707" s="194"/>
      <c r="BF1707" s="143"/>
      <c r="BG1707" s="143"/>
      <c r="BH1707" s="143"/>
      <c r="BI1707" s="111"/>
      <c r="BJ1707" s="143"/>
      <c r="BK1707" s="143"/>
      <c r="BL1707" s="143"/>
      <c r="BM1707" s="143"/>
      <c r="BN1707" s="143"/>
      <c r="BO1707" s="143"/>
      <c r="BP1707" s="143"/>
      <c r="BQ1707" s="143"/>
      <c r="BR1707" s="143"/>
      <c r="BS1707" s="143"/>
      <c r="BT1707" s="143"/>
      <c r="BU1707" s="135">
        <f>VLOOKUP(D1707,EXPLORACION!$A$2:$P$529,15,FALSE)</f>
        <v>4962069.7835999997</v>
      </c>
      <c r="BV1707" s="135">
        <f>VLOOKUP(D1707,EXPLORACION!$A$2:$P$529,16,FALSE)</f>
        <v>2173571.9109</v>
      </c>
    </row>
    <row r="1708" spans="1:74" hidden="1">
      <c r="A1708" s="130" t="str">
        <f t="shared" si="424"/>
        <v>PYA43P2EM9.5</v>
      </c>
      <c r="B1708" s="130" t="str">
        <f t="shared" si="425"/>
        <v>PYA43P2E8</v>
      </c>
      <c r="C1708" s="130" t="str">
        <f t="shared" si="426"/>
        <v>PYA43P2M9.5</v>
      </c>
      <c r="D1708" s="130" t="str">
        <f t="shared" si="427"/>
        <v>PYA43P2</v>
      </c>
      <c r="E1708" s="130" t="str">
        <f t="shared" si="428"/>
        <v>PYA43</v>
      </c>
      <c r="F1708" s="111" t="s">
        <v>1368</v>
      </c>
      <c r="G1708" s="111">
        <v>43</v>
      </c>
      <c r="H1708" s="111">
        <v>2</v>
      </c>
      <c r="I1708" s="111" t="s">
        <v>8</v>
      </c>
      <c r="K1708" s="109">
        <f t="shared" si="429"/>
        <v>16</v>
      </c>
      <c r="M1708" s="137">
        <v>9</v>
      </c>
      <c r="N1708" s="133">
        <v>10</v>
      </c>
      <c r="O1708" s="137">
        <f t="shared" si="430"/>
        <v>9.5</v>
      </c>
      <c r="Q1708" s="237">
        <v>20.71</v>
      </c>
      <c r="R1708" s="111"/>
      <c r="S1708" s="111"/>
      <c r="T1708" s="111"/>
      <c r="U1708" s="188"/>
      <c r="X1708" s="229"/>
      <c r="AN1708" s="309"/>
      <c r="AP1708" s="194"/>
      <c r="AQ1708" s="188"/>
      <c r="AR1708" s="188"/>
      <c r="AW1708" s="188"/>
      <c r="AX1708" s="278"/>
      <c r="AY1708" s="194"/>
      <c r="AZ1708" s="143"/>
      <c r="BA1708" s="143"/>
      <c r="BB1708" s="143"/>
      <c r="BC1708" s="143"/>
      <c r="BD1708" s="143"/>
      <c r="BE1708" s="194"/>
      <c r="BF1708" s="143"/>
      <c r="BG1708" s="143"/>
      <c r="BH1708" s="143"/>
      <c r="BI1708" s="111"/>
      <c r="BJ1708" s="143"/>
      <c r="BK1708" s="143"/>
      <c r="BL1708" s="143"/>
      <c r="BM1708" s="143"/>
      <c r="BN1708" s="143"/>
      <c r="BO1708" s="143"/>
      <c r="BP1708" s="143"/>
      <c r="BQ1708" s="143"/>
      <c r="BR1708" s="143"/>
      <c r="BS1708" s="143"/>
      <c r="BT1708" s="143"/>
      <c r="BU1708" s="135">
        <f>VLOOKUP(D1708,EXPLORACION!$A$2:$P$529,15,FALSE)</f>
        <v>4962069.7835999997</v>
      </c>
      <c r="BV1708" s="135">
        <f>VLOOKUP(D1708,EXPLORACION!$A$2:$P$529,16,FALSE)</f>
        <v>2173571.9109</v>
      </c>
    </row>
    <row r="1709" spans="1:74" hidden="1">
      <c r="A1709" s="130" t="str">
        <f t="shared" si="424"/>
        <v>PYA43P2EM10.5</v>
      </c>
      <c r="B1709" s="130" t="str">
        <f t="shared" si="425"/>
        <v>PYA43P2E9</v>
      </c>
      <c r="C1709" s="130" t="str">
        <f t="shared" si="426"/>
        <v>PYA43P2M10.5</v>
      </c>
      <c r="D1709" s="130" t="str">
        <f t="shared" si="427"/>
        <v>PYA43P2</v>
      </c>
      <c r="E1709" s="130" t="str">
        <f t="shared" si="428"/>
        <v>PYA43</v>
      </c>
      <c r="F1709" s="111" t="s">
        <v>1368</v>
      </c>
      <c r="G1709" s="111">
        <v>43</v>
      </c>
      <c r="H1709" s="111">
        <v>2</v>
      </c>
      <c r="I1709" s="111" t="s">
        <v>8</v>
      </c>
      <c r="K1709" s="109">
        <f t="shared" si="429"/>
        <v>17</v>
      </c>
      <c r="M1709" s="137">
        <v>10</v>
      </c>
      <c r="N1709" s="133">
        <v>11</v>
      </c>
      <c r="O1709" s="137">
        <f t="shared" si="430"/>
        <v>10.5</v>
      </c>
      <c r="Q1709" s="237">
        <v>20.77</v>
      </c>
      <c r="R1709" s="111"/>
      <c r="S1709" s="111"/>
      <c r="T1709" s="111"/>
      <c r="U1709" s="188"/>
      <c r="X1709" s="229"/>
      <c r="AN1709" s="309"/>
      <c r="AP1709" s="194"/>
      <c r="AQ1709" s="188"/>
      <c r="AR1709" s="188"/>
      <c r="AW1709" s="188"/>
      <c r="AX1709" s="278"/>
      <c r="AY1709" s="194"/>
      <c r="AZ1709" s="143"/>
      <c r="BA1709" s="143"/>
      <c r="BB1709" s="143"/>
      <c r="BC1709" s="143"/>
      <c r="BD1709" s="143"/>
      <c r="BE1709" s="194"/>
      <c r="BF1709" s="143"/>
      <c r="BG1709" s="143"/>
      <c r="BH1709" s="143"/>
      <c r="BI1709" s="111"/>
      <c r="BJ1709" s="143"/>
      <c r="BK1709" s="143"/>
      <c r="BL1709" s="143"/>
      <c r="BM1709" s="143"/>
      <c r="BN1709" s="143"/>
      <c r="BO1709" s="143"/>
      <c r="BP1709" s="143"/>
      <c r="BQ1709" s="143"/>
      <c r="BR1709" s="143"/>
      <c r="BS1709" s="143"/>
      <c r="BT1709" s="143"/>
      <c r="BU1709" s="135">
        <f>VLOOKUP(D1709,EXPLORACION!$A$2:$P$529,15,FALSE)</f>
        <v>4962069.7835999997</v>
      </c>
      <c r="BV1709" s="135">
        <f>VLOOKUP(D1709,EXPLORACION!$A$2:$P$529,16,FALSE)</f>
        <v>2173571.9109</v>
      </c>
    </row>
    <row r="1710" spans="1:74" hidden="1">
      <c r="A1710" s="130" t="str">
        <f t="shared" si="424"/>
        <v>PYA43P2EM11.5</v>
      </c>
      <c r="B1710" s="130" t="str">
        <f t="shared" si="425"/>
        <v>PYA43P2E10</v>
      </c>
      <c r="C1710" s="130" t="str">
        <f t="shared" si="426"/>
        <v>PYA43P2M11.5</v>
      </c>
      <c r="D1710" s="130" t="str">
        <f t="shared" si="427"/>
        <v>PYA43P2</v>
      </c>
      <c r="E1710" s="130" t="str">
        <f t="shared" si="428"/>
        <v>PYA43</v>
      </c>
      <c r="F1710" s="111" t="s">
        <v>1368</v>
      </c>
      <c r="G1710" s="111">
        <v>43</v>
      </c>
      <c r="H1710" s="111">
        <v>2</v>
      </c>
      <c r="I1710" s="111" t="s">
        <v>8</v>
      </c>
      <c r="K1710" s="109">
        <f t="shared" si="429"/>
        <v>18</v>
      </c>
      <c r="M1710" s="137">
        <v>11</v>
      </c>
      <c r="N1710" s="133">
        <v>12</v>
      </c>
      <c r="O1710" s="137">
        <f t="shared" si="430"/>
        <v>11.5</v>
      </c>
      <c r="Q1710" s="237">
        <v>20.8</v>
      </c>
      <c r="R1710" s="111"/>
      <c r="S1710" s="111"/>
      <c r="T1710" s="111"/>
      <c r="U1710" s="188"/>
      <c r="X1710" s="229"/>
      <c r="AN1710" s="309"/>
      <c r="AP1710" s="194"/>
      <c r="AQ1710" s="188"/>
      <c r="AR1710" s="188"/>
      <c r="AW1710" s="188"/>
      <c r="AX1710" s="278"/>
      <c r="AY1710" s="194"/>
      <c r="AZ1710" s="143"/>
      <c r="BA1710" s="143"/>
      <c r="BB1710" s="143"/>
      <c r="BC1710" s="143"/>
      <c r="BD1710" s="143"/>
      <c r="BE1710" s="194"/>
      <c r="BF1710" s="143"/>
      <c r="BG1710" s="143"/>
      <c r="BH1710" s="143"/>
      <c r="BI1710" s="111"/>
      <c r="BJ1710" s="143"/>
      <c r="BK1710" s="143"/>
      <c r="BL1710" s="143"/>
      <c r="BM1710" s="143"/>
      <c r="BN1710" s="143"/>
      <c r="BO1710" s="143"/>
      <c r="BP1710" s="143"/>
      <c r="BQ1710" s="143"/>
      <c r="BR1710" s="143"/>
      <c r="BS1710" s="143"/>
      <c r="BT1710" s="143"/>
      <c r="BU1710" s="135">
        <f>VLOOKUP(D1710,EXPLORACION!$A$2:$P$529,15,FALSE)</f>
        <v>4962069.7835999997</v>
      </c>
      <c r="BV1710" s="135">
        <f>VLOOKUP(D1710,EXPLORACION!$A$2:$P$529,16,FALSE)</f>
        <v>2173571.9109</v>
      </c>
    </row>
    <row r="1711" spans="1:74" hidden="1">
      <c r="A1711" s="130" t="str">
        <f t="shared" si="424"/>
        <v>PYA43P3EM0.25</v>
      </c>
      <c r="B1711" s="130" t="str">
        <f t="shared" si="425"/>
        <v>PYA43P3E11</v>
      </c>
      <c r="C1711" s="130" t="str">
        <f t="shared" si="426"/>
        <v>PYA43P3M0.25</v>
      </c>
      <c r="D1711" s="130" t="str">
        <f t="shared" si="427"/>
        <v>PYA43P3</v>
      </c>
      <c r="E1711" s="130" t="str">
        <f t="shared" si="428"/>
        <v>PYA43</v>
      </c>
      <c r="F1711" s="111" t="s">
        <v>1368</v>
      </c>
      <c r="G1711" s="111">
        <v>43</v>
      </c>
      <c r="H1711" s="111">
        <v>3</v>
      </c>
      <c r="I1711" s="111" t="s">
        <v>8</v>
      </c>
      <c r="K1711" s="109">
        <v>1</v>
      </c>
      <c r="M1711" s="137">
        <v>0</v>
      </c>
      <c r="N1711" s="133">
        <v>0.5</v>
      </c>
      <c r="O1711" s="137">
        <f t="shared" si="430"/>
        <v>0.25</v>
      </c>
      <c r="Q1711" s="237">
        <v>11.75</v>
      </c>
      <c r="R1711" s="111"/>
      <c r="S1711" s="111"/>
      <c r="T1711" s="111"/>
      <c r="U1711" s="188"/>
      <c r="X1711" s="229"/>
      <c r="AN1711" s="309"/>
      <c r="AP1711" s="194"/>
      <c r="AQ1711" s="188"/>
      <c r="AR1711" s="188"/>
      <c r="AW1711" s="188"/>
      <c r="AX1711" s="278"/>
      <c r="AY1711" s="194"/>
      <c r="AZ1711" s="143"/>
      <c r="BA1711" s="143"/>
      <c r="BB1711" s="143"/>
      <c r="BC1711" s="143"/>
      <c r="BD1711" s="143"/>
      <c r="BE1711" s="194"/>
      <c r="BF1711" s="143"/>
      <c r="BG1711" s="143"/>
      <c r="BH1711" s="143"/>
      <c r="BI1711" s="111"/>
      <c r="BJ1711" s="143"/>
      <c r="BK1711" s="143"/>
      <c r="BL1711" s="143"/>
      <c r="BM1711" s="143"/>
      <c r="BN1711" s="143"/>
      <c r="BO1711" s="143"/>
      <c r="BP1711" s="143"/>
      <c r="BQ1711" s="143"/>
      <c r="BR1711" s="143"/>
      <c r="BS1711" s="143"/>
      <c r="BT1711" s="143"/>
      <c r="BU1711" s="135">
        <f>VLOOKUP(D1711,EXPLORACION!$A$2:$P$529,15,FALSE)</f>
        <v>4962069.7835999997</v>
      </c>
      <c r="BV1711" s="135">
        <f>VLOOKUP(D1711,EXPLORACION!$A$2:$P$529,16,FALSE)</f>
        <v>2173571.9109</v>
      </c>
    </row>
    <row r="1712" spans="1:74" hidden="1">
      <c r="A1712" s="130" t="str">
        <f t="shared" si="424"/>
        <v>PYA43P3EM0.75</v>
      </c>
      <c r="B1712" s="130" t="str">
        <f t="shared" si="425"/>
        <v>PYA43P3E0</v>
      </c>
      <c r="C1712" s="130" t="str">
        <f t="shared" si="426"/>
        <v>PYA43P3M0.75</v>
      </c>
      <c r="D1712" s="130" t="str">
        <f t="shared" si="427"/>
        <v>PYA43P3</v>
      </c>
      <c r="E1712" s="130" t="str">
        <f t="shared" si="428"/>
        <v>PYA43</v>
      </c>
      <c r="F1712" s="111" t="s">
        <v>1368</v>
      </c>
      <c r="G1712" s="111">
        <v>43</v>
      </c>
      <c r="H1712" s="111">
        <v>3</v>
      </c>
      <c r="I1712" s="111" t="s">
        <v>8</v>
      </c>
      <c r="K1712" s="109">
        <f t="shared" si="429"/>
        <v>2</v>
      </c>
      <c r="M1712" s="137">
        <v>0.5</v>
      </c>
      <c r="N1712" s="133">
        <v>1</v>
      </c>
      <c r="O1712" s="137">
        <f t="shared" si="430"/>
        <v>0.75</v>
      </c>
      <c r="Q1712" s="237">
        <v>18.16</v>
      </c>
      <c r="R1712" s="111"/>
      <c r="S1712" s="111"/>
      <c r="T1712" s="111"/>
      <c r="U1712" s="188"/>
      <c r="X1712" s="229"/>
      <c r="AN1712" s="309"/>
      <c r="AP1712" s="194"/>
      <c r="AQ1712" s="188"/>
      <c r="AR1712" s="188"/>
      <c r="AW1712" s="188"/>
      <c r="AX1712" s="278"/>
      <c r="AY1712" s="194"/>
      <c r="AZ1712" s="143"/>
      <c r="BA1712" s="143"/>
      <c r="BB1712" s="143"/>
      <c r="BC1712" s="143"/>
      <c r="BD1712" s="143"/>
      <c r="BE1712" s="194"/>
      <c r="BF1712" s="143"/>
      <c r="BG1712" s="143"/>
      <c r="BH1712" s="143"/>
      <c r="BI1712" s="111"/>
      <c r="BJ1712" s="143"/>
      <c r="BK1712" s="143"/>
      <c r="BL1712" s="143"/>
      <c r="BM1712" s="143"/>
      <c r="BN1712" s="143"/>
      <c r="BO1712" s="143"/>
      <c r="BP1712" s="143"/>
      <c r="BQ1712" s="143"/>
      <c r="BR1712" s="143"/>
      <c r="BS1712" s="143"/>
      <c r="BT1712" s="143"/>
      <c r="BU1712" s="135">
        <f>VLOOKUP(D1712,EXPLORACION!$A$2:$P$529,15,FALSE)</f>
        <v>4962069.7835999997</v>
      </c>
      <c r="BV1712" s="135">
        <f>VLOOKUP(D1712,EXPLORACION!$A$2:$P$529,16,FALSE)</f>
        <v>2173571.9109</v>
      </c>
    </row>
    <row r="1713" spans="1:74" hidden="1">
      <c r="A1713" s="130" t="str">
        <f t="shared" si="424"/>
        <v>PYA43P3EM1.25</v>
      </c>
      <c r="B1713" s="130" t="str">
        <f t="shared" si="425"/>
        <v>PYA43P3E0.5</v>
      </c>
      <c r="C1713" s="130" t="str">
        <f t="shared" si="426"/>
        <v>PYA43P3M1.25</v>
      </c>
      <c r="D1713" s="130" t="str">
        <f t="shared" si="427"/>
        <v>PYA43P3</v>
      </c>
      <c r="E1713" s="130" t="str">
        <f t="shared" si="428"/>
        <v>PYA43</v>
      </c>
      <c r="F1713" s="111" t="s">
        <v>1368</v>
      </c>
      <c r="G1713" s="111">
        <v>43</v>
      </c>
      <c r="H1713" s="111">
        <v>3</v>
      </c>
      <c r="I1713" s="111" t="s">
        <v>8</v>
      </c>
      <c r="K1713" s="109">
        <f t="shared" si="429"/>
        <v>3</v>
      </c>
      <c r="M1713" s="137">
        <v>1</v>
      </c>
      <c r="N1713" s="133">
        <v>1.5</v>
      </c>
      <c r="O1713" s="137">
        <f t="shared" si="430"/>
        <v>1.25</v>
      </c>
      <c r="Q1713" s="237">
        <v>18.53</v>
      </c>
      <c r="R1713" s="111">
        <v>27.44</v>
      </c>
      <c r="S1713" s="111">
        <v>16.55</v>
      </c>
      <c r="T1713" s="111">
        <v>10.89</v>
      </c>
      <c r="U1713" s="188"/>
      <c r="X1713" s="229"/>
      <c r="AN1713" s="309"/>
      <c r="AP1713" s="194"/>
      <c r="AQ1713" s="188"/>
      <c r="AR1713" s="188"/>
      <c r="AW1713" s="188"/>
      <c r="AX1713" s="278"/>
      <c r="AY1713" s="194"/>
      <c r="AZ1713" s="143"/>
      <c r="BA1713" s="143"/>
      <c r="BB1713" s="143"/>
      <c r="BC1713" s="143"/>
      <c r="BD1713" s="143"/>
      <c r="BE1713" s="194"/>
      <c r="BF1713" s="143"/>
      <c r="BG1713" s="143"/>
      <c r="BH1713" s="143"/>
      <c r="BI1713" s="111"/>
      <c r="BJ1713" s="143"/>
      <c r="BK1713" s="143"/>
      <c r="BL1713" s="143"/>
      <c r="BM1713" s="143"/>
      <c r="BN1713" s="143"/>
      <c r="BO1713" s="143"/>
      <c r="BP1713" s="143"/>
      <c r="BQ1713" s="143"/>
      <c r="BR1713" s="143"/>
      <c r="BS1713" s="143"/>
      <c r="BT1713" s="143"/>
      <c r="BU1713" s="135">
        <f>VLOOKUP(D1713,EXPLORACION!$A$2:$P$529,15,FALSE)</f>
        <v>4962069.7835999997</v>
      </c>
      <c r="BV1713" s="135">
        <f>VLOOKUP(D1713,EXPLORACION!$A$2:$P$529,16,FALSE)</f>
        <v>2173571.9109</v>
      </c>
    </row>
    <row r="1714" spans="1:74" hidden="1">
      <c r="A1714" s="130" t="str">
        <f t="shared" si="424"/>
        <v>PYA43P3EM1.75</v>
      </c>
      <c r="B1714" s="130" t="str">
        <f t="shared" si="425"/>
        <v>PYA43P3E1</v>
      </c>
      <c r="C1714" s="130" t="str">
        <f t="shared" si="426"/>
        <v>PYA43P3M1.75</v>
      </c>
      <c r="D1714" s="130" t="str">
        <f t="shared" si="427"/>
        <v>PYA43P3</v>
      </c>
      <c r="E1714" s="130" t="str">
        <f t="shared" si="428"/>
        <v>PYA43</v>
      </c>
      <c r="F1714" s="111" t="s">
        <v>1368</v>
      </c>
      <c r="G1714" s="111">
        <v>43</v>
      </c>
      <c r="H1714" s="111">
        <v>3</v>
      </c>
      <c r="I1714" s="111" t="s">
        <v>8</v>
      </c>
      <c r="K1714" s="109">
        <f t="shared" si="429"/>
        <v>4</v>
      </c>
      <c r="M1714" s="137">
        <v>1.5</v>
      </c>
      <c r="N1714" s="133">
        <v>2</v>
      </c>
      <c r="O1714" s="137">
        <f t="shared" si="430"/>
        <v>1.75</v>
      </c>
      <c r="Q1714" s="237">
        <v>15.56</v>
      </c>
      <c r="R1714" s="111"/>
      <c r="S1714" s="111"/>
      <c r="T1714" s="111"/>
      <c r="U1714" s="188"/>
      <c r="X1714" s="229"/>
      <c r="AN1714" s="309"/>
      <c r="AP1714" s="194"/>
      <c r="AQ1714" s="188"/>
      <c r="AR1714" s="188"/>
      <c r="AW1714" s="188"/>
      <c r="AX1714" s="278"/>
      <c r="AY1714" s="194"/>
      <c r="AZ1714" s="143"/>
      <c r="BA1714" s="143"/>
      <c r="BB1714" s="143"/>
      <c r="BC1714" s="143"/>
      <c r="BD1714" s="143"/>
      <c r="BE1714" s="194"/>
      <c r="BF1714" s="143"/>
      <c r="BG1714" s="143"/>
      <c r="BH1714" s="143"/>
      <c r="BI1714" s="111"/>
      <c r="BJ1714" s="143"/>
      <c r="BK1714" s="143"/>
      <c r="BL1714" s="143"/>
      <c r="BM1714" s="143"/>
      <c r="BN1714" s="143"/>
      <c r="BO1714" s="143"/>
      <c r="BP1714" s="143"/>
      <c r="BQ1714" s="143"/>
      <c r="BR1714" s="143"/>
      <c r="BS1714" s="143"/>
      <c r="BT1714" s="143"/>
      <c r="BU1714" s="135">
        <f>VLOOKUP(D1714,EXPLORACION!$A$2:$P$529,15,FALSE)</f>
        <v>4962069.7835999997</v>
      </c>
      <c r="BV1714" s="135">
        <f>VLOOKUP(D1714,EXPLORACION!$A$2:$P$529,16,FALSE)</f>
        <v>2173571.9109</v>
      </c>
    </row>
    <row r="1715" spans="1:74" hidden="1">
      <c r="A1715" s="130" t="str">
        <f t="shared" si="424"/>
        <v>PYA43P3EM2.25</v>
      </c>
      <c r="B1715" s="130" t="str">
        <f t="shared" si="425"/>
        <v>PYA43P3E1.5</v>
      </c>
      <c r="C1715" s="130" t="str">
        <f t="shared" si="426"/>
        <v>PYA43P3M2.25</v>
      </c>
      <c r="D1715" s="130" t="str">
        <f t="shared" si="427"/>
        <v>PYA43P3</v>
      </c>
      <c r="E1715" s="130" t="str">
        <f t="shared" si="428"/>
        <v>PYA43</v>
      </c>
      <c r="F1715" s="111" t="s">
        <v>1368</v>
      </c>
      <c r="G1715" s="111">
        <v>43</v>
      </c>
      <c r="H1715" s="111">
        <v>3</v>
      </c>
      <c r="I1715" s="111" t="s">
        <v>8</v>
      </c>
      <c r="K1715" s="109">
        <f t="shared" si="429"/>
        <v>5</v>
      </c>
      <c r="M1715" s="137">
        <v>2</v>
      </c>
      <c r="N1715" s="133">
        <v>2.5</v>
      </c>
      <c r="O1715" s="137">
        <f t="shared" si="430"/>
        <v>2.25</v>
      </c>
      <c r="Q1715" s="237">
        <v>15.62</v>
      </c>
      <c r="R1715" s="111"/>
      <c r="S1715" s="111"/>
      <c r="T1715" s="111"/>
      <c r="U1715" s="188"/>
      <c r="X1715" s="229"/>
      <c r="AN1715" s="309"/>
      <c r="AP1715" s="194"/>
      <c r="AQ1715" s="188"/>
      <c r="AR1715" s="188"/>
      <c r="AW1715" s="188"/>
      <c r="AX1715" s="278"/>
      <c r="AY1715" s="194"/>
      <c r="AZ1715" s="143"/>
      <c r="BA1715" s="143"/>
      <c r="BB1715" s="143"/>
      <c r="BC1715" s="143"/>
      <c r="BD1715" s="143"/>
      <c r="BE1715" s="194"/>
      <c r="BF1715" s="143"/>
      <c r="BG1715" s="143"/>
      <c r="BH1715" s="143"/>
      <c r="BI1715" s="111"/>
      <c r="BJ1715" s="143"/>
      <c r="BK1715" s="143"/>
      <c r="BL1715" s="143"/>
      <c r="BM1715" s="143"/>
      <c r="BN1715" s="143"/>
      <c r="BO1715" s="143"/>
      <c r="BP1715" s="143"/>
      <c r="BQ1715" s="143"/>
      <c r="BR1715" s="143"/>
      <c r="BS1715" s="143"/>
      <c r="BT1715" s="143"/>
      <c r="BU1715" s="135">
        <f>VLOOKUP(D1715,EXPLORACION!$A$2:$P$529,15,FALSE)</f>
        <v>4962069.7835999997</v>
      </c>
      <c r="BV1715" s="135">
        <f>VLOOKUP(D1715,EXPLORACION!$A$2:$P$529,16,FALSE)</f>
        <v>2173571.9109</v>
      </c>
    </row>
    <row r="1716" spans="1:74" hidden="1">
      <c r="A1716" s="130" t="str">
        <f t="shared" si="424"/>
        <v>PYA43P3EM2.75</v>
      </c>
      <c r="B1716" s="130" t="str">
        <f t="shared" si="425"/>
        <v>PYA43P3E2</v>
      </c>
      <c r="C1716" s="130" t="str">
        <f t="shared" si="426"/>
        <v>PYA43P3M2.75</v>
      </c>
      <c r="D1716" s="130" t="str">
        <f t="shared" si="427"/>
        <v>PYA43P3</v>
      </c>
      <c r="E1716" s="130" t="str">
        <f t="shared" si="428"/>
        <v>PYA43</v>
      </c>
      <c r="F1716" s="111" t="s">
        <v>1368</v>
      </c>
      <c r="G1716" s="111">
        <v>43</v>
      </c>
      <c r="H1716" s="111">
        <v>3</v>
      </c>
      <c r="I1716" s="111" t="s">
        <v>8</v>
      </c>
      <c r="K1716" s="109">
        <f t="shared" si="429"/>
        <v>6</v>
      </c>
      <c r="M1716" s="137">
        <v>2.5</v>
      </c>
      <c r="N1716" s="133">
        <v>3</v>
      </c>
      <c r="O1716" s="137">
        <f t="shared" si="430"/>
        <v>2.75</v>
      </c>
      <c r="Q1716" s="237">
        <v>16.25</v>
      </c>
      <c r="R1716" s="111"/>
      <c r="S1716" s="111"/>
      <c r="T1716" s="111"/>
      <c r="U1716" s="188"/>
      <c r="X1716" s="229"/>
      <c r="AN1716" s="309"/>
      <c r="AP1716" s="194"/>
      <c r="AQ1716" s="188"/>
      <c r="AR1716" s="188"/>
      <c r="AW1716" s="188"/>
      <c r="AX1716" s="278"/>
      <c r="AY1716" s="194"/>
      <c r="AZ1716" s="143"/>
      <c r="BA1716" s="143"/>
      <c r="BB1716" s="143"/>
      <c r="BC1716" s="143"/>
      <c r="BD1716" s="143"/>
      <c r="BE1716" s="194"/>
      <c r="BF1716" s="143"/>
      <c r="BG1716" s="143"/>
      <c r="BH1716" s="143"/>
      <c r="BI1716" s="111"/>
      <c r="BJ1716" s="143"/>
      <c r="BK1716" s="143"/>
      <c r="BL1716" s="143"/>
      <c r="BM1716" s="143"/>
      <c r="BN1716" s="143"/>
      <c r="BO1716" s="143"/>
      <c r="BP1716" s="143"/>
      <c r="BQ1716" s="143"/>
      <c r="BR1716" s="143"/>
      <c r="BS1716" s="143"/>
      <c r="BT1716" s="143"/>
      <c r="BU1716" s="135">
        <f>VLOOKUP(D1716,EXPLORACION!$A$2:$P$529,15,FALSE)</f>
        <v>4962069.7835999997</v>
      </c>
      <c r="BV1716" s="135">
        <f>VLOOKUP(D1716,EXPLORACION!$A$2:$P$529,16,FALSE)</f>
        <v>2173571.9109</v>
      </c>
    </row>
    <row r="1717" spans="1:74" hidden="1">
      <c r="A1717" s="130" t="str">
        <f t="shared" si="424"/>
        <v>PYA43P3EM3.25</v>
      </c>
      <c r="B1717" s="130" t="str">
        <f t="shared" si="425"/>
        <v>PYA43P3E2.5</v>
      </c>
      <c r="C1717" s="130" t="str">
        <f t="shared" si="426"/>
        <v>PYA43P3M3.25</v>
      </c>
      <c r="D1717" s="130" t="str">
        <f t="shared" si="427"/>
        <v>PYA43P3</v>
      </c>
      <c r="E1717" s="130" t="str">
        <f t="shared" si="428"/>
        <v>PYA43</v>
      </c>
      <c r="F1717" s="111" t="s">
        <v>1368</v>
      </c>
      <c r="G1717" s="111">
        <v>43</v>
      </c>
      <c r="H1717" s="111">
        <v>3</v>
      </c>
      <c r="I1717" s="111" t="s">
        <v>8</v>
      </c>
      <c r="K1717" s="109">
        <f t="shared" si="429"/>
        <v>7</v>
      </c>
      <c r="M1717" s="137">
        <v>3</v>
      </c>
      <c r="N1717" s="133">
        <v>3.5</v>
      </c>
      <c r="O1717" s="137">
        <f t="shared" si="430"/>
        <v>3.25</v>
      </c>
      <c r="Q1717" s="237">
        <v>16.440000000000001</v>
      </c>
      <c r="R1717" s="111"/>
      <c r="S1717" s="111"/>
      <c r="T1717" s="111"/>
      <c r="U1717" s="188"/>
      <c r="X1717" s="229"/>
      <c r="AN1717" s="309"/>
      <c r="AP1717" s="194"/>
      <c r="AQ1717" s="188"/>
      <c r="AR1717" s="188"/>
      <c r="AW1717" s="188"/>
      <c r="AX1717" s="278"/>
      <c r="AY1717" s="194"/>
      <c r="AZ1717" s="143"/>
      <c r="BA1717" s="143"/>
      <c r="BB1717" s="143"/>
      <c r="BC1717" s="143"/>
      <c r="BD1717" s="143"/>
      <c r="BE1717" s="194"/>
      <c r="BF1717" s="143"/>
      <c r="BG1717" s="143"/>
      <c r="BH1717" s="143"/>
      <c r="BI1717" s="111"/>
      <c r="BJ1717" s="143"/>
      <c r="BK1717" s="143"/>
      <c r="BL1717" s="143"/>
      <c r="BM1717" s="143"/>
      <c r="BN1717" s="143"/>
      <c r="BO1717" s="143"/>
      <c r="BP1717" s="143"/>
      <c r="BQ1717" s="143"/>
      <c r="BR1717" s="143"/>
      <c r="BS1717" s="143"/>
      <c r="BT1717" s="143"/>
      <c r="BU1717" s="135">
        <f>VLOOKUP(D1717,EXPLORACION!$A$2:$P$529,15,FALSE)</f>
        <v>4962069.7835999997</v>
      </c>
      <c r="BV1717" s="135">
        <f>VLOOKUP(D1717,EXPLORACION!$A$2:$P$529,16,FALSE)</f>
        <v>2173571.9109</v>
      </c>
    </row>
    <row r="1718" spans="1:74" hidden="1">
      <c r="A1718" s="130" t="str">
        <f t="shared" si="424"/>
        <v>PYA43P3EM3.75</v>
      </c>
      <c r="B1718" s="130" t="str">
        <f t="shared" si="425"/>
        <v>PYA43P3E3</v>
      </c>
      <c r="C1718" s="130" t="str">
        <f t="shared" si="426"/>
        <v>PYA43P3M3.75</v>
      </c>
      <c r="D1718" s="130" t="str">
        <f t="shared" si="427"/>
        <v>PYA43P3</v>
      </c>
      <c r="E1718" s="130" t="str">
        <f t="shared" si="428"/>
        <v>PYA43</v>
      </c>
      <c r="F1718" s="111" t="s">
        <v>1368</v>
      </c>
      <c r="G1718" s="111">
        <v>43</v>
      </c>
      <c r="H1718" s="111">
        <v>3</v>
      </c>
      <c r="I1718" s="111" t="s">
        <v>8</v>
      </c>
      <c r="K1718" s="109">
        <f t="shared" si="429"/>
        <v>8</v>
      </c>
      <c r="M1718" s="137">
        <v>3.5</v>
      </c>
      <c r="N1718" s="133">
        <v>4</v>
      </c>
      <c r="O1718" s="137">
        <f t="shared" si="430"/>
        <v>3.75</v>
      </c>
      <c r="Q1718" s="237">
        <v>16.79</v>
      </c>
      <c r="R1718" s="111"/>
      <c r="S1718" s="111"/>
      <c r="T1718" s="111"/>
      <c r="U1718" s="188"/>
      <c r="X1718" s="229"/>
      <c r="AN1718" s="309"/>
      <c r="AP1718" s="194"/>
      <c r="AQ1718" s="188"/>
      <c r="AR1718" s="188"/>
      <c r="AW1718" s="188"/>
      <c r="AX1718" s="278"/>
      <c r="AY1718" s="194"/>
      <c r="AZ1718" s="143"/>
      <c r="BA1718" s="143"/>
      <c r="BB1718" s="143"/>
      <c r="BC1718" s="143"/>
      <c r="BD1718" s="143"/>
      <c r="BE1718" s="194"/>
      <c r="BF1718" s="143"/>
      <c r="BG1718" s="143"/>
      <c r="BH1718" s="143"/>
      <c r="BI1718" s="111"/>
      <c r="BJ1718" s="143"/>
      <c r="BK1718" s="143"/>
      <c r="BL1718" s="143"/>
      <c r="BM1718" s="143"/>
      <c r="BN1718" s="143"/>
      <c r="BO1718" s="143"/>
      <c r="BP1718" s="143"/>
      <c r="BQ1718" s="143"/>
      <c r="BR1718" s="143"/>
      <c r="BS1718" s="143"/>
      <c r="BT1718" s="143"/>
      <c r="BU1718" s="135">
        <f>VLOOKUP(D1718,EXPLORACION!$A$2:$P$529,15,FALSE)</f>
        <v>4962069.7835999997</v>
      </c>
      <c r="BV1718" s="135">
        <f>VLOOKUP(D1718,EXPLORACION!$A$2:$P$529,16,FALSE)</f>
        <v>2173571.9109</v>
      </c>
    </row>
    <row r="1719" spans="1:74" hidden="1">
      <c r="A1719" s="130" t="str">
        <f t="shared" si="424"/>
        <v>PYA43P3EM4.25</v>
      </c>
      <c r="B1719" s="130" t="str">
        <f t="shared" si="425"/>
        <v>PYA43P3E3.5</v>
      </c>
      <c r="C1719" s="130" t="str">
        <f t="shared" si="426"/>
        <v>PYA43P3M4.25</v>
      </c>
      <c r="D1719" s="130" t="str">
        <f t="shared" si="427"/>
        <v>PYA43P3</v>
      </c>
      <c r="E1719" s="130" t="str">
        <f t="shared" si="428"/>
        <v>PYA43</v>
      </c>
      <c r="F1719" s="111" t="s">
        <v>1368</v>
      </c>
      <c r="G1719" s="111">
        <v>43</v>
      </c>
      <c r="H1719" s="111">
        <v>3</v>
      </c>
      <c r="I1719" s="111" t="s">
        <v>8</v>
      </c>
      <c r="K1719" s="109">
        <f t="shared" si="429"/>
        <v>9</v>
      </c>
      <c r="M1719" s="137">
        <v>4</v>
      </c>
      <c r="N1719" s="133">
        <v>4.5</v>
      </c>
      <c r="O1719" s="137">
        <f t="shared" si="430"/>
        <v>4.25</v>
      </c>
      <c r="Q1719" s="237">
        <v>17.010000000000002</v>
      </c>
      <c r="R1719" s="111"/>
      <c r="S1719" s="111"/>
      <c r="T1719" s="111"/>
      <c r="U1719" s="188"/>
      <c r="X1719" s="229"/>
      <c r="AN1719" s="309"/>
      <c r="AP1719" s="194"/>
      <c r="AQ1719" s="188"/>
      <c r="AR1719" s="188"/>
      <c r="AW1719" s="188"/>
      <c r="AX1719" s="278"/>
      <c r="AY1719" s="194"/>
      <c r="AZ1719" s="143"/>
      <c r="BA1719" s="143"/>
      <c r="BB1719" s="143"/>
      <c r="BC1719" s="143"/>
      <c r="BD1719" s="143"/>
      <c r="BE1719" s="194"/>
      <c r="BF1719" s="143"/>
      <c r="BG1719" s="143"/>
      <c r="BH1719" s="143"/>
      <c r="BI1719" s="111"/>
      <c r="BJ1719" s="143"/>
      <c r="BK1719" s="143"/>
      <c r="BL1719" s="143"/>
      <c r="BM1719" s="143"/>
      <c r="BN1719" s="143"/>
      <c r="BO1719" s="143"/>
      <c r="BP1719" s="143"/>
      <c r="BQ1719" s="143"/>
      <c r="BR1719" s="143"/>
      <c r="BS1719" s="143"/>
      <c r="BT1719" s="143"/>
      <c r="BU1719" s="135">
        <f>VLOOKUP(D1719,EXPLORACION!$A$2:$P$529,15,FALSE)</f>
        <v>4962069.7835999997</v>
      </c>
      <c r="BV1719" s="135">
        <f>VLOOKUP(D1719,EXPLORACION!$A$2:$P$529,16,FALSE)</f>
        <v>2173571.9109</v>
      </c>
    </row>
    <row r="1720" spans="1:74" hidden="1">
      <c r="A1720" s="130" t="str">
        <f t="shared" si="424"/>
        <v>PYA43P3EM4.75</v>
      </c>
      <c r="B1720" s="130" t="str">
        <f t="shared" si="425"/>
        <v>PYA43P3E4</v>
      </c>
      <c r="C1720" s="130" t="str">
        <f t="shared" si="426"/>
        <v>PYA43P3M4.75</v>
      </c>
      <c r="D1720" s="130" t="str">
        <f t="shared" si="427"/>
        <v>PYA43P3</v>
      </c>
      <c r="E1720" s="130" t="str">
        <f t="shared" si="428"/>
        <v>PYA43</v>
      </c>
      <c r="F1720" s="111" t="s">
        <v>1368</v>
      </c>
      <c r="G1720" s="111">
        <v>43</v>
      </c>
      <c r="H1720" s="111">
        <v>3</v>
      </c>
      <c r="I1720" s="111" t="s">
        <v>8</v>
      </c>
      <c r="K1720" s="109">
        <f t="shared" si="429"/>
        <v>10</v>
      </c>
      <c r="M1720" s="137">
        <v>4.5</v>
      </c>
      <c r="N1720" s="133">
        <v>5</v>
      </c>
      <c r="O1720" s="137">
        <f t="shared" si="430"/>
        <v>4.75</v>
      </c>
      <c r="Q1720" s="237">
        <v>17.329999999999998</v>
      </c>
      <c r="R1720" s="111"/>
      <c r="S1720" s="111"/>
      <c r="T1720" s="111"/>
      <c r="U1720" s="188"/>
      <c r="X1720" s="229"/>
      <c r="AN1720" s="309"/>
      <c r="AP1720" s="194"/>
      <c r="AQ1720" s="188"/>
      <c r="AR1720" s="188"/>
      <c r="AW1720" s="188"/>
      <c r="AX1720" s="278"/>
      <c r="AY1720" s="194"/>
      <c r="AZ1720" s="143"/>
      <c r="BA1720" s="143"/>
      <c r="BB1720" s="143"/>
      <c r="BC1720" s="143"/>
      <c r="BD1720" s="143"/>
      <c r="BE1720" s="194"/>
      <c r="BF1720" s="143"/>
      <c r="BG1720" s="143"/>
      <c r="BH1720" s="143"/>
      <c r="BI1720" s="111"/>
      <c r="BJ1720" s="143"/>
      <c r="BK1720" s="143"/>
      <c r="BL1720" s="143"/>
      <c r="BM1720" s="143"/>
      <c r="BN1720" s="143"/>
      <c r="BO1720" s="143"/>
      <c r="BP1720" s="143"/>
      <c r="BQ1720" s="143"/>
      <c r="BR1720" s="143"/>
      <c r="BS1720" s="143"/>
      <c r="BT1720" s="143"/>
      <c r="BU1720" s="135">
        <f>VLOOKUP(D1720,EXPLORACION!$A$2:$P$529,15,FALSE)</f>
        <v>4962069.7835999997</v>
      </c>
      <c r="BV1720" s="135">
        <f>VLOOKUP(D1720,EXPLORACION!$A$2:$P$529,16,FALSE)</f>
        <v>2173571.9109</v>
      </c>
    </row>
    <row r="1721" spans="1:74" hidden="1">
      <c r="A1721" s="130" t="str">
        <f t="shared" si="424"/>
        <v>PYA43P3EM5.25</v>
      </c>
      <c r="B1721" s="130" t="str">
        <f t="shared" si="425"/>
        <v>PYA43P3E4.5</v>
      </c>
      <c r="C1721" s="130" t="str">
        <f t="shared" si="426"/>
        <v>PYA43P3M5.25</v>
      </c>
      <c r="D1721" s="130" t="str">
        <f t="shared" si="427"/>
        <v>PYA43P3</v>
      </c>
      <c r="E1721" s="130" t="str">
        <f t="shared" si="428"/>
        <v>PYA43</v>
      </c>
      <c r="F1721" s="111" t="s">
        <v>1368</v>
      </c>
      <c r="G1721" s="111">
        <v>43</v>
      </c>
      <c r="H1721" s="111">
        <v>3</v>
      </c>
      <c r="I1721" s="111" t="s">
        <v>8</v>
      </c>
      <c r="K1721" s="109">
        <f t="shared" si="429"/>
        <v>11</v>
      </c>
      <c r="M1721" s="137">
        <v>5</v>
      </c>
      <c r="N1721" s="133">
        <v>5.5</v>
      </c>
      <c r="O1721" s="137">
        <f t="shared" si="430"/>
        <v>5.25</v>
      </c>
      <c r="Q1721" s="237">
        <v>17.38</v>
      </c>
      <c r="R1721" s="111"/>
      <c r="S1721" s="111"/>
      <c r="T1721" s="111"/>
      <c r="U1721" s="188"/>
      <c r="X1721" s="229"/>
      <c r="AN1721" s="309"/>
      <c r="AP1721" s="194"/>
      <c r="AQ1721" s="188"/>
      <c r="AR1721" s="188"/>
      <c r="AW1721" s="188"/>
      <c r="AX1721" s="278"/>
      <c r="AY1721" s="194"/>
      <c r="AZ1721" s="143"/>
      <c r="BA1721" s="143"/>
      <c r="BB1721" s="143"/>
      <c r="BC1721" s="143"/>
      <c r="BD1721" s="143"/>
      <c r="BE1721" s="194"/>
      <c r="BF1721" s="143"/>
      <c r="BG1721" s="143"/>
      <c r="BH1721" s="143"/>
      <c r="BI1721" s="111"/>
      <c r="BJ1721" s="143"/>
      <c r="BK1721" s="143"/>
      <c r="BL1721" s="143"/>
      <c r="BM1721" s="143"/>
      <c r="BN1721" s="143"/>
      <c r="BO1721" s="143"/>
      <c r="BP1721" s="143"/>
      <c r="BQ1721" s="143"/>
      <c r="BR1721" s="143"/>
      <c r="BS1721" s="143"/>
      <c r="BT1721" s="143"/>
      <c r="BU1721" s="135">
        <f>VLOOKUP(D1721,EXPLORACION!$A$2:$P$529,15,FALSE)</f>
        <v>4962069.7835999997</v>
      </c>
      <c r="BV1721" s="135">
        <f>VLOOKUP(D1721,EXPLORACION!$A$2:$P$529,16,FALSE)</f>
        <v>2173571.9109</v>
      </c>
    </row>
    <row r="1722" spans="1:74" hidden="1">
      <c r="A1722" s="130" t="str">
        <f t="shared" si="424"/>
        <v>PYA43P3EM5.75</v>
      </c>
      <c r="B1722" s="130" t="str">
        <f t="shared" si="425"/>
        <v>PYA43P3E5</v>
      </c>
      <c r="C1722" s="130" t="str">
        <f t="shared" si="426"/>
        <v>PYA43P3M5.75</v>
      </c>
      <c r="D1722" s="130" t="str">
        <f t="shared" si="427"/>
        <v>PYA43P3</v>
      </c>
      <c r="E1722" s="130" t="str">
        <f t="shared" si="428"/>
        <v>PYA43</v>
      </c>
      <c r="F1722" s="111" t="s">
        <v>1368</v>
      </c>
      <c r="G1722" s="111">
        <v>43</v>
      </c>
      <c r="H1722" s="111">
        <v>3</v>
      </c>
      <c r="I1722" s="111" t="s">
        <v>8</v>
      </c>
      <c r="K1722" s="109">
        <f t="shared" si="429"/>
        <v>12</v>
      </c>
      <c r="M1722" s="137">
        <v>5.5</v>
      </c>
      <c r="N1722" s="133">
        <v>6</v>
      </c>
      <c r="O1722" s="137">
        <f t="shared" si="430"/>
        <v>5.75</v>
      </c>
      <c r="Q1722" s="237">
        <v>17.45</v>
      </c>
      <c r="R1722" s="111"/>
      <c r="S1722" s="111"/>
      <c r="T1722" s="111"/>
      <c r="U1722" s="188"/>
      <c r="X1722" s="229"/>
      <c r="AN1722" s="309"/>
      <c r="AP1722" s="194"/>
      <c r="AQ1722" s="188"/>
      <c r="AR1722" s="188"/>
      <c r="AW1722" s="188"/>
      <c r="AX1722" s="278"/>
      <c r="AY1722" s="194"/>
      <c r="AZ1722" s="143"/>
      <c r="BA1722" s="143"/>
      <c r="BB1722" s="143"/>
      <c r="BC1722" s="143"/>
      <c r="BD1722" s="143"/>
      <c r="BE1722" s="194"/>
      <c r="BF1722" s="143"/>
      <c r="BG1722" s="143"/>
      <c r="BH1722" s="143"/>
      <c r="BI1722" s="111"/>
      <c r="BJ1722" s="143"/>
      <c r="BK1722" s="143"/>
      <c r="BL1722" s="143"/>
      <c r="BM1722" s="143"/>
      <c r="BN1722" s="143"/>
      <c r="BO1722" s="143"/>
      <c r="BP1722" s="143"/>
      <c r="BQ1722" s="143"/>
      <c r="BR1722" s="143"/>
      <c r="BS1722" s="143"/>
      <c r="BT1722" s="143"/>
      <c r="BU1722" s="135">
        <f>VLOOKUP(D1722,EXPLORACION!$A$2:$P$529,15,FALSE)</f>
        <v>4962069.7835999997</v>
      </c>
      <c r="BV1722" s="135">
        <f>VLOOKUP(D1722,EXPLORACION!$A$2:$P$529,16,FALSE)</f>
        <v>2173571.9109</v>
      </c>
    </row>
    <row r="1723" spans="1:74" hidden="1">
      <c r="A1723" s="130" t="str">
        <f t="shared" si="424"/>
        <v>PYA43P3EM6.5</v>
      </c>
      <c r="B1723" s="130" t="str">
        <f t="shared" si="425"/>
        <v>PYA43P3E5.5</v>
      </c>
      <c r="C1723" s="130" t="str">
        <f t="shared" si="426"/>
        <v>PYA43P3M6.5</v>
      </c>
      <c r="D1723" s="130" t="str">
        <f t="shared" si="427"/>
        <v>PYA43P3</v>
      </c>
      <c r="E1723" s="130" t="str">
        <f t="shared" si="428"/>
        <v>PYA43</v>
      </c>
      <c r="F1723" s="111" t="s">
        <v>1368</v>
      </c>
      <c r="G1723" s="111">
        <v>43</v>
      </c>
      <c r="H1723" s="111">
        <v>3</v>
      </c>
      <c r="I1723" s="111" t="s">
        <v>8</v>
      </c>
      <c r="K1723" s="109">
        <f t="shared" si="429"/>
        <v>13</v>
      </c>
      <c r="M1723" s="137">
        <v>6</v>
      </c>
      <c r="N1723" s="133">
        <v>7</v>
      </c>
      <c r="O1723" s="137">
        <f t="shared" si="430"/>
        <v>6.5</v>
      </c>
      <c r="Q1723" s="237">
        <v>17.59</v>
      </c>
      <c r="R1723" s="111"/>
      <c r="S1723" s="111"/>
      <c r="T1723" s="111"/>
      <c r="U1723" s="188"/>
      <c r="X1723" s="229"/>
      <c r="AN1723" s="309"/>
      <c r="AP1723" s="194"/>
      <c r="AQ1723" s="188"/>
      <c r="AR1723" s="188"/>
      <c r="AW1723" s="188"/>
      <c r="AX1723" s="278"/>
      <c r="AY1723" s="194"/>
      <c r="AZ1723" s="143"/>
      <c r="BA1723" s="143"/>
      <c r="BB1723" s="143"/>
      <c r="BC1723" s="143"/>
      <c r="BD1723" s="143"/>
      <c r="BE1723" s="194"/>
      <c r="BF1723" s="143"/>
      <c r="BG1723" s="143"/>
      <c r="BH1723" s="143"/>
      <c r="BI1723" s="111"/>
      <c r="BJ1723" s="143"/>
      <c r="BK1723" s="143"/>
      <c r="BL1723" s="143"/>
      <c r="BM1723" s="143"/>
      <c r="BN1723" s="143"/>
      <c r="BO1723" s="143"/>
      <c r="BP1723" s="143"/>
      <c r="BQ1723" s="143"/>
      <c r="BR1723" s="143"/>
      <c r="BS1723" s="143"/>
      <c r="BT1723" s="143"/>
      <c r="BU1723" s="135">
        <f>VLOOKUP(D1723,EXPLORACION!$A$2:$P$529,15,FALSE)</f>
        <v>4962069.7835999997</v>
      </c>
      <c r="BV1723" s="135">
        <f>VLOOKUP(D1723,EXPLORACION!$A$2:$P$529,16,FALSE)</f>
        <v>2173571.9109</v>
      </c>
    </row>
    <row r="1724" spans="1:74" hidden="1">
      <c r="A1724" s="130" t="str">
        <f t="shared" si="424"/>
        <v>PYA43P3EM7.5</v>
      </c>
      <c r="B1724" s="130" t="str">
        <f t="shared" si="425"/>
        <v>PYA43P3E6</v>
      </c>
      <c r="C1724" s="130" t="str">
        <f t="shared" si="426"/>
        <v>PYA43P3M7.5</v>
      </c>
      <c r="D1724" s="130" t="str">
        <f t="shared" si="427"/>
        <v>PYA43P3</v>
      </c>
      <c r="E1724" s="130" t="str">
        <f t="shared" si="428"/>
        <v>PYA43</v>
      </c>
      <c r="F1724" s="111" t="s">
        <v>1368</v>
      </c>
      <c r="G1724" s="111">
        <v>43</v>
      </c>
      <c r="H1724" s="111">
        <v>3</v>
      </c>
      <c r="I1724" s="111" t="s">
        <v>8</v>
      </c>
      <c r="K1724" s="109">
        <f t="shared" si="429"/>
        <v>14</v>
      </c>
      <c r="M1724" s="137">
        <v>7</v>
      </c>
      <c r="N1724" s="133">
        <v>8</v>
      </c>
      <c r="O1724" s="137">
        <f t="shared" si="430"/>
        <v>7.5</v>
      </c>
      <c r="Q1724" s="237">
        <v>17.66</v>
      </c>
      <c r="R1724" s="111"/>
      <c r="S1724" s="111"/>
      <c r="T1724" s="111"/>
      <c r="U1724" s="188"/>
      <c r="X1724" s="229"/>
      <c r="AN1724" s="309"/>
      <c r="AP1724" s="194"/>
      <c r="AQ1724" s="188"/>
      <c r="AR1724" s="188"/>
      <c r="AW1724" s="188"/>
      <c r="AX1724" s="278"/>
      <c r="AY1724" s="194"/>
      <c r="AZ1724" s="143"/>
      <c r="BA1724" s="143"/>
      <c r="BB1724" s="143"/>
      <c r="BC1724" s="143"/>
      <c r="BD1724" s="143"/>
      <c r="BE1724" s="194"/>
      <c r="BF1724" s="143"/>
      <c r="BG1724" s="143"/>
      <c r="BH1724" s="143"/>
      <c r="BI1724" s="111"/>
      <c r="BJ1724" s="143"/>
      <c r="BK1724" s="143"/>
      <c r="BL1724" s="143"/>
      <c r="BM1724" s="143"/>
      <c r="BN1724" s="143"/>
      <c r="BO1724" s="143"/>
      <c r="BP1724" s="143"/>
      <c r="BQ1724" s="143"/>
      <c r="BR1724" s="143"/>
      <c r="BS1724" s="143"/>
      <c r="BT1724" s="143"/>
      <c r="BU1724" s="135">
        <f>VLOOKUP(D1724,EXPLORACION!$A$2:$P$529,15,FALSE)</f>
        <v>4962069.7835999997</v>
      </c>
      <c r="BV1724" s="135">
        <f>VLOOKUP(D1724,EXPLORACION!$A$2:$P$529,16,FALSE)</f>
        <v>2173571.9109</v>
      </c>
    </row>
    <row r="1725" spans="1:74" hidden="1">
      <c r="A1725" s="130" t="str">
        <f t="shared" si="424"/>
        <v>PYA43P3EM8.5</v>
      </c>
      <c r="B1725" s="130" t="str">
        <f t="shared" si="425"/>
        <v>PYA43P3E7</v>
      </c>
      <c r="C1725" s="130" t="str">
        <f t="shared" si="426"/>
        <v>PYA43P3M8.5</v>
      </c>
      <c r="D1725" s="130" t="str">
        <f t="shared" si="427"/>
        <v>PYA43P3</v>
      </c>
      <c r="E1725" s="130" t="str">
        <f t="shared" si="428"/>
        <v>PYA43</v>
      </c>
      <c r="F1725" s="111" t="s">
        <v>1368</v>
      </c>
      <c r="G1725" s="111">
        <v>43</v>
      </c>
      <c r="H1725" s="111">
        <v>3</v>
      </c>
      <c r="I1725" s="111" t="s">
        <v>8</v>
      </c>
      <c r="K1725" s="109">
        <f t="shared" si="429"/>
        <v>15</v>
      </c>
      <c r="M1725" s="137">
        <v>8</v>
      </c>
      <c r="N1725" s="133">
        <v>9</v>
      </c>
      <c r="O1725" s="137">
        <f t="shared" si="430"/>
        <v>8.5</v>
      </c>
      <c r="Q1725" s="237">
        <v>17.690000000000001</v>
      </c>
      <c r="R1725" s="111"/>
      <c r="S1725" s="111"/>
      <c r="T1725" s="111"/>
      <c r="U1725" s="188"/>
      <c r="X1725" s="229"/>
      <c r="AN1725" s="309"/>
      <c r="AP1725" s="194"/>
      <c r="AQ1725" s="188"/>
      <c r="AR1725" s="188"/>
      <c r="AW1725" s="188"/>
      <c r="AX1725" s="278"/>
      <c r="AY1725" s="194"/>
      <c r="AZ1725" s="143"/>
      <c r="BA1725" s="143"/>
      <c r="BB1725" s="143"/>
      <c r="BC1725" s="143"/>
      <c r="BD1725" s="143"/>
      <c r="BE1725" s="194"/>
      <c r="BF1725" s="143"/>
      <c r="BG1725" s="143"/>
      <c r="BH1725" s="143"/>
      <c r="BI1725" s="111"/>
      <c r="BJ1725" s="143"/>
      <c r="BK1725" s="143"/>
      <c r="BL1725" s="143"/>
      <c r="BM1725" s="143"/>
      <c r="BN1725" s="143"/>
      <c r="BO1725" s="143"/>
      <c r="BP1725" s="143"/>
      <c r="BQ1725" s="143"/>
      <c r="BR1725" s="143"/>
      <c r="BS1725" s="143"/>
      <c r="BT1725" s="143"/>
      <c r="BU1725" s="135">
        <f>VLOOKUP(D1725,EXPLORACION!$A$2:$P$529,15,FALSE)</f>
        <v>4962069.7835999997</v>
      </c>
      <c r="BV1725" s="135">
        <f>VLOOKUP(D1725,EXPLORACION!$A$2:$P$529,16,FALSE)</f>
        <v>2173571.9109</v>
      </c>
    </row>
    <row r="1726" spans="1:74" hidden="1">
      <c r="A1726" s="130" t="str">
        <f t="shared" si="424"/>
        <v>PYA43P3EM9.5</v>
      </c>
      <c r="B1726" s="130" t="str">
        <f t="shared" si="425"/>
        <v>PYA43P3E8</v>
      </c>
      <c r="C1726" s="130" t="str">
        <f t="shared" si="426"/>
        <v>PYA43P3M9.5</v>
      </c>
      <c r="D1726" s="130" t="str">
        <f t="shared" si="427"/>
        <v>PYA43P3</v>
      </c>
      <c r="E1726" s="130" t="str">
        <f t="shared" si="428"/>
        <v>PYA43</v>
      </c>
      <c r="F1726" s="111" t="s">
        <v>1368</v>
      </c>
      <c r="G1726" s="111">
        <v>43</v>
      </c>
      <c r="H1726" s="111">
        <v>3</v>
      </c>
      <c r="I1726" s="111" t="s">
        <v>8</v>
      </c>
      <c r="K1726" s="109">
        <f t="shared" si="429"/>
        <v>16</v>
      </c>
      <c r="M1726" s="137">
        <v>9</v>
      </c>
      <c r="N1726" s="133">
        <v>10</v>
      </c>
      <c r="O1726" s="137">
        <f t="shared" si="430"/>
        <v>9.5</v>
      </c>
      <c r="Q1726" s="237">
        <v>17.7</v>
      </c>
      <c r="R1726" s="111"/>
      <c r="S1726" s="111"/>
      <c r="T1726" s="111"/>
      <c r="U1726" s="188"/>
      <c r="X1726" s="229"/>
      <c r="AN1726" s="309"/>
      <c r="AP1726" s="194"/>
      <c r="AQ1726" s="188"/>
      <c r="AR1726" s="188"/>
      <c r="AW1726" s="188"/>
      <c r="AX1726" s="278"/>
      <c r="AY1726" s="194"/>
      <c r="AZ1726" s="143"/>
      <c r="BA1726" s="143"/>
      <c r="BB1726" s="143"/>
      <c r="BC1726" s="143"/>
      <c r="BD1726" s="143"/>
      <c r="BE1726" s="194"/>
      <c r="BF1726" s="143"/>
      <c r="BG1726" s="143"/>
      <c r="BH1726" s="143"/>
      <c r="BI1726" s="111"/>
      <c r="BJ1726" s="143"/>
      <c r="BK1726" s="143"/>
      <c r="BL1726" s="143"/>
      <c r="BM1726" s="143"/>
      <c r="BN1726" s="143"/>
      <c r="BO1726" s="143"/>
      <c r="BP1726" s="143"/>
      <c r="BQ1726" s="143"/>
      <c r="BR1726" s="143"/>
      <c r="BS1726" s="143"/>
      <c r="BT1726" s="143"/>
      <c r="BU1726" s="135">
        <f>VLOOKUP(D1726,EXPLORACION!$A$2:$P$529,15,FALSE)</f>
        <v>4962069.7835999997</v>
      </c>
      <c r="BV1726" s="135">
        <f>VLOOKUP(D1726,EXPLORACION!$A$2:$P$529,16,FALSE)</f>
        <v>2173571.9109</v>
      </c>
    </row>
    <row r="1727" spans="1:74" hidden="1">
      <c r="A1727" s="130" t="str">
        <f t="shared" si="424"/>
        <v>PYA43P3EM10.5</v>
      </c>
      <c r="B1727" s="130" t="str">
        <f t="shared" si="425"/>
        <v>PYA43P3E9</v>
      </c>
      <c r="C1727" s="130" t="str">
        <f t="shared" si="426"/>
        <v>PYA43P3M10.5</v>
      </c>
      <c r="D1727" s="130" t="str">
        <f t="shared" si="427"/>
        <v>PYA43P3</v>
      </c>
      <c r="E1727" s="130" t="str">
        <f t="shared" si="428"/>
        <v>PYA43</v>
      </c>
      <c r="F1727" s="111" t="s">
        <v>1368</v>
      </c>
      <c r="G1727" s="111">
        <v>43</v>
      </c>
      <c r="H1727" s="111">
        <v>3</v>
      </c>
      <c r="I1727" s="111" t="s">
        <v>8</v>
      </c>
      <c r="K1727" s="109">
        <f t="shared" si="429"/>
        <v>17</v>
      </c>
      <c r="M1727" s="137">
        <v>10</v>
      </c>
      <c r="N1727" s="133">
        <v>11</v>
      </c>
      <c r="O1727" s="137">
        <f t="shared" si="430"/>
        <v>10.5</v>
      </c>
      <c r="Q1727" s="237">
        <v>17.75</v>
      </c>
      <c r="R1727" s="111"/>
      <c r="S1727" s="111"/>
      <c r="T1727" s="111"/>
      <c r="U1727" s="188"/>
      <c r="X1727" s="229"/>
      <c r="AN1727" s="309"/>
      <c r="AP1727" s="194"/>
      <c r="AQ1727" s="188"/>
      <c r="AR1727" s="188"/>
      <c r="AW1727" s="188"/>
      <c r="AX1727" s="278"/>
      <c r="AY1727" s="194"/>
      <c r="AZ1727" s="143"/>
      <c r="BA1727" s="143"/>
      <c r="BB1727" s="143"/>
      <c r="BC1727" s="143"/>
      <c r="BD1727" s="143"/>
      <c r="BE1727" s="194"/>
      <c r="BF1727" s="143"/>
      <c r="BG1727" s="143"/>
      <c r="BH1727" s="143"/>
      <c r="BI1727" s="111"/>
      <c r="BJ1727" s="143"/>
      <c r="BK1727" s="143"/>
      <c r="BL1727" s="143"/>
      <c r="BM1727" s="143"/>
      <c r="BN1727" s="143"/>
      <c r="BO1727" s="143"/>
      <c r="BP1727" s="143"/>
      <c r="BQ1727" s="143"/>
      <c r="BR1727" s="143"/>
      <c r="BS1727" s="143"/>
      <c r="BT1727" s="143"/>
      <c r="BU1727" s="135">
        <f>VLOOKUP(D1727,EXPLORACION!$A$2:$P$529,15,FALSE)</f>
        <v>4962069.7835999997</v>
      </c>
      <c r="BV1727" s="135">
        <f>VLOOKUP(D1727,EXPLORACION!$A$2:$P$529,16,FALSE)</f>
        <v>2173571.9109</v>
      </c>
    </row>
    <row r="1728" spans="1:74" hidden="1">
      <c r="A1728" s="130" t="str">
        <f t="shared" si="424"/>
        <v>PYA43P3EM11.5</v>
      </c>
      <c r="B1728" s="130" t="str">
        <f t="shared" si="425"/>
        <v>PYA43P3E10</v>
      </c>
      <c r="C1728" s="130" t="str">
        <f t="shared" si="426"/>
        <v>PYA43P3M11.5</v>
      </c>
      <c r="D1728" s="130" t="str">
        <f t="shared" si="427"/>
        <v>PYA43P3</v>
      </c>
      <c r="E1728" s="130" t="str">
        <f t="shared" si="428"/>
        <v>PYA43</v>
      </c>
      <c r="F1728" s="111" t="s">
        <v>1368</v>
      </c>
      <c r="G1728" s="111">
        <v>43</v>
      </c>
      <c r="H1728" s="111">
        <v>3</v>
      </c>
      <c r="I1728" s="111" t="s">
        <v>8</v>
      </c>
      <c r="K1728" s="109">
        <f t="shared" si="429"/>
        <v>18</v>
      </c>
      <c r="M1728" s="137">
        <v>11</v>
      </c>
      <c r="N1728" s="133">
        <v>12</v>
      </c>
      <c r="O1728" s="137">
        <f t="shared" si="430"/>
        <v>11.5</v>
      </c>
      <c r="Q1728" s="237">
        <v>17.88</v>
      </c>
      <c r="R1728" s="111"/>
      <c r="S1728" s="111"/>
      <c r="T1728" s="111"/>
      <c r="U1728" s="188"/>
      <c r="X1728" s="229"/>
      <c r="AN1728" s="309"/>
      <c r="AP1728" s="194"/>
      <c r="AQ1728" s="188"/>
      <c r="AR1728" s="188"/>
      <c r="AW1728" s="188"/>
      <c r="AX1728" s="278"/>
      <c r="AY1728" s="194"/>
      <c r="AZ1728" s="143"/>
      <c r="BA1728" s="143"/>
      <c r="BB1728" s="143"/>
      <c r="BC1728" s="143"/>
      <c r="BD1728" s="143"/>
      <c r="BE1728" s="194"/>
      <c r="BF1728" s="143"/>
      <c r="BG1728" s="143"/>
      <c r="BH1728" s="143"/>
      <c r="BI1728" s="111"/>
      <c r="BJ1728" s="143"/>
      <c r="BK1728" s="143"/>
      <c r="BL1728" s="143"/>
      <c r="BM1728" s="143"/>
      <c r="BN1728" s="143"/>
      <c r="BO1728" s="143"/>
      <c r="BP1728" s="143"/>
      <c r="BQ1728" s="143"/>
      <c r="BR1728" s="143"/>
      <c r="BS1728" s="143"/>
      <c r="BT1728" s="143"/>
      <c r="BU1728" s="135">
        <f>VLOOKUP(D1728,EXPLORACION!$A$2:$P$529,15,FALSE)</f>
        <v>4962069.7835999997</v>
      </c>
      <c r="BV1728" s="135">
        <f>VLOOKUP(D1728,EXPLORACION!$A$2:$P$529,16,FALSE)</f>
        <v>2173571.9109</v>
      </c>
    </row>
    <row r="1729" spans="1:74" hidden="1">
      <c r="A1729" s="130" t="str">
        <f t="shared" ref="A1729:A1782" si="431">CONCATENATE(F1729,G1729,I1729,H1729,"E",J1729,"M",O1729)</f>
        <v>PYA44P1EM0.25</v>
      </c>
      <c r="B1729" s="130" t="str">
        <f t="shared" ref="B1729:B1782" si="432">CONCATENATE(F1729,G1729,I1729,H1729,"E",M1728)</f>
        <v>PYA44P1E11</v>
      </c>
      <c r="C1729" s="130" t="str">
        <f t="shared" ref="C1729:C1782" si="433">CONCATENATE(F1729,G1729,I1729,H1729,"M",O1729)</f>
        <v>PYA44P1M0.25</v>
      </c>
      <c r="D1729" s="130" t="str">
        <f t="shared" ref="D1729:D1782" si="434">CONCATENATE(F1729,G1729,I1729,H1729)</f>
        <v>PYA44P1</v>
      </c>
      <c r="E1729" s="130" t="str">
        <f t="shared" ref="E1729:E1782" si="435">CONCATENATE(F1729,G1729)</f>
        <v>PYA44</v>
      </c>
      <c r="F1729" s="111" t="s">
        <v>1368</v>
      </c>
      <c r="G1729" s="111">
        <v>44</v>
      </c>
      <c r="H1729" s="311">
        <v>1</v>
      </c>
      <c r="I1729" s="111" t="s">
        <v>8</v>
      </c>
      <c r="K1729" s="111">
        <v>1</v>
      </c>
      <c r="M1729" s="137">
        <v>0</v>
      </c>
      <c r="N1729" s="133">
        <v>0.5</v>
      </c>
      <c r="O1729" s="137">
        <f t="shared" si="430"/>
        <v>0.25</v>
      </c>
      <c r="Q1729" s="237">
        <v>11.75</v>
      </c>
      <c r="R1729" s="111"/>
      <c r="S1729" s="111"/>
      <c r="T1729" s="111"/>
      <c r="U1729" s="188"/>
      <c r="X1729" s="229"/>
      <c r="AN1729" s="309"/>
      <c r="AP1729" s="194"/>
      <c r="AQ1729" s="188"/>
      <c r="AR1729" s="188"/>
      <c r="AW1729" s="188"/>
      <c r="AX1729" s="278"/>
      <c r="AY1729" s="194"/>
      <c r="AZ1729" s="143"/>
      <c r="BA1729" s="143"/>
      <c r="BB1729" s="143"/>
      <c r="BC1729" s="143"/>
      <c r="BD1729" s="143"/>
      <c r="BE1729" s="194"/>
      <c r="BF1729" s="143"/>
      <c r="BG1729" s="143"/>
      <c r="BH1729" s="143"/>
      <c r="BI1729" s="111"/>
      <c r="BJ1729" s="143"/>
      <c r="BK1729" s="143"/>
      <c r="BL1729" s="143"/>
      <c r="BM1729" s="143"/>
      <c r="BN1729" s="143"/>
      <c r="BO1729" s="143"/>
      <c r="BP1729" s="143"/>
      <c r="BQ1729" s="143"/>
      <c r="BR1729" s="143"/>
      <c r="BS1729" s="143"/>
      <c r="BT1729" s="143"/>
      <c r="BU1729" s="135">
        <f>VLOOKUP(D1729,EXPLORACION!$A$2:$P$529,15,FALSE)</f>
        <v>4959890.7971000001</v>
      </c>
      <c r="BV1729" s="135">
        <f>VLOOKUP(D1729,EXPLORACION!$A$2:$P$529,16,FALSE)</f>
        <v>2170835.3059999999</v>
      </c>
    </row>
    <row r="1730" spans="1:74" hidden="1">
      <c r="A1730" s="130" t="str">
        <f t="shared" si="431"/>
        <v>PYA44P1EM0.75</v>
      </c>
      <c r="B1730" s="130" t="str">
        <f t="shared" si="432"/>
        <v>PYA44P1E0</v>
      </c>
      <c r="C1730" s="130" t="str">
        <f t="shared" si="433"/>
        <v>PYA44P1M0.75</v>
      </c>
      <c r="D1730" s="130" t="str">
        <f t="shared" si="434"/>
        <v>PYA44P1</v>
      </c>
      <c r="E1730" s="130" t="str">
        <f t="shared" si="435"/>
        <v>PYA44</v>
      </c>
      <c r="F1730" s="111" t="s">
        <v>1368</v>
      </c>
      <c r="G1730" s="111">
        <v>44</v>
      </c>
      <c r="H1730" s="311">
        <v>1</v>
      </c>
      <c r="I1730" s="111" t="s">
        <v>8</v>
      </c>
      <c r="K1730" s="109">
        <f t="shared" si="429"/>
        <v>2</v>
      </c>
      <c r="M1730" s="137">
        <f>N1729</f>
        <v>0.5</v>
      </c>
      <c r="N1730" s="133">
        <v>1</v>
      </c>
      <c r="O1730" s="137">
        <f t="shared" si="430"/>
        <v>0.75</v>
      </c>
      <c r="Q1730" s="237">
        <v>12.67</v>
      </c>
      <c r="R1730" s="111"/>
      <c r="S1730" s="111"/>
      <c r="T1730" s="111"/>
      <c r="U1730" s="188"/>
      <c r="X1730" s="229"/>
      <c r="AN1730" s="309"/>
      <c r="AP1730" s="194"/>
      <c r="AQ1730" s="188"/>
      <c r="AR1730" s="188"/>
      <c r="AW1730" s="188"/>
      <c r="AX1730" s="278"/>
      <c r="AY1730" s="194"/>
      <c r="AZ1730" s="143"/>
      <c r="BA1730" s="143"/>
      <c r="BB1730" s="143"/>
      <c r="BC1730" s="143"/>
      <c r="BD1730" s="143"/>
      <c r="BE1730" s="194"/>
      <c r="BF1730" s="143"/>
      <c r="BG1730" s="143"/>
      <c r="BH1730" s="143"/>
      <c r="BI1730" s="111"/>
      <c r="BJ1730" s="143"/>
      <c r="BK1730" s="143"/>
      <c r="BL1730" s="143"/>
      <c r="BM1730" s="143"/>
      <c r="BN1730" s="143"/>
      <c r="BO1730" s="143"/>
      <c r="BP1730" s="143"/>
      <c r="BQ1730" s="143"/>
      <c r="BR1730" s="143"/>
      <c r="BS1730" s="143"/>
      <c r="BT1730" s="143"/>
      <c r="BU1730" s="135">
        <f>VLOOKUP(D1730,EXPLORACION!$A$2:$P$529,15,FALSE)</f>
        <v>4959890.7971000001</v>
      </c>
      <c r="BV1730" s="135">
        <f>VLOOKUP(D1730,EXPLORACION!$A$2:$P$529,16,FALSE)</f>
        <v>2170835.3059999999</v>
      </c>
    </row>
    <row r="1731" spans="1:74" hidden="1">
      <c r="A1731" s="130" t="str">
        <f t="shared" si="431"/>
        <v>PYA44P1EM1.25</v>
      </c>
      <c r="B1731" s="130" t="str">
        <f t="shared" si="432"/>
        <v>PYA44P1E0.5</v>
      </c>
      <c r="C1731" s="130" t="str">
        <f t="shared" si="433"/>
        <v>PYA44P1M1.25</v>
      </c>
      <c r="D1731" s="130" t="str">
        <f t="shared" si="434"/>
        <v>PYA44P1</v>
      </c>
      <c r="E1731" s="130" t="str">
        <f t="shared" si="435"/>
        <v>PYA44</v>
      </c>
      <c r="F1731" s="111" t="s">
        <v>1368</v>
      </c>
      <c r="G1731" s="111">
        <v>44</v>
      </c>
      <c r="H1731" s="311">
        <v>1</v>
      </c>
      <c r="I1731" s="111" t="s">
        <v>8</v>
      </c>
      <c r="K1731" s="109">
        <f t="shared" si="429"/>
        <v>3</v>
      </c>
      <c r="M1731" s="137">
        <f t="shared" ref="M1731:M1792" si="436">N1730</f>
        <v>1</v>
      </c>
      <c r="N1731" s="133">
        <v>1.5</v>
      </c>
      <c r="O1731" s="137">
        <f t="shared" si="430"/>
        <v>1.25</v>
      </c>
      <c r="Q1731" s="237">
        <v>16.54</v>
      </c>
      <c r="R1731" s="111"/>
      <c r="S1731" s="111"/>
      <c r="T1731" s="111"/>
      <c r="U1731" s="188"/>
      <c r="X1731" s="229"/>
      <c r="AN1731" s="309"/>
      <c r="AP1731" s="194"/>
      <c r="AQ1731" s="188"/>
      <c r="AR1731" s="188"/>
      <c r="AW1731" s="188"/>
      <c r="AX1731" s="278"/>
      <c r="AY1731" s="194"/>
      <c r="AZ1731" s="143"/>
      <c r="BA1731" s="143"/>
      <c r="BB1731" s="143"/>
      <c r="BC1731" s="143"/>
      <c r="BD1731" s="143"/>
      <c r="BE1731" s="194"/>
      <c r="BF1731" s="143"/>
      <c r="BG1731" s="143"/>
      <c r="BH1731" s="143"/>
      <c r="BI1731" s="111"/>
      <c r="BJ1731" s="143"/>
      <c r="BK1731" s="143"/>
      <c r="BL1731" s="143"/>
      <c r="BM1731" s="143"/>
      <c r="BN1731" s="143"/>
      <c r="BO1731" s="143"/>
      <c r="BP1731" s="143"/>
      <c r="BQ1731" s="143"/>
      <c r="BR1731" s="143"/>
      <c r="BS1731" s="143"/>
      <c r="BT1731" s="143"/>
      <c r="BU1731" s="135">
        <f>VLOOKUP(D1731,EXPLORACION!$A$2:$P$529,15,FALSE)</f>
        <v>4959890.7971000001</v>
      </c>
      <c r="BV1731" s="135">
        <f>VLOOKUP(D1731,EXPLORACION!$A$2:$P$529,16,FALSE)</f>
        <v>2170835.3059999999</v>
      </c>
    </row>
    <row r="1732" spans="1:74" hidden="1">
      <c r="A1732" s="130" t="str">
        <f t="shared" si="431"/>
        <v>PYA44P1EM1.75</v>
      </c>
      <c r="B1732" s="130" t="str">
        <f t="shared" si="432"/>
        <v>PYA44P1E1</v>
      </c>
      <c r="C1732" s="130" t="str">
        <f t="shared" si="433"/>
        <v>PYA44P1M1.75</v>
      </c>
      <c r="D1732" s="130" t="str">
        <f t="shared" si="434"/>
        <v>PYA44P1</v>
      </c>
      <c r="E1732" s="130" t="str">
        <f t="shared" si="435"/>
        <v>PYA44</v>
      </c>
      <c r="F1732" s="111" t="s">
        <v>1368</v>
      </c>
      <c r="G1732" s="111">
        <v>44</v>
      </c>
      <c r="H1732" s="311">
        <v>1</v>
      </c>
      <c r="I1732" s="111" t="s">
        <v>8</v>
      </c>
      <c r="K1732" s="109">
        <f t="shared" si="429"/>
        <v>4</v>
      </c>
      <c r="M1732" s="137">
        <f t="shared" si="436"/>
        <v>1.5</v>
      </c>
      <c r="N1732" s="133">
        <v>2</v>
      </c>
      <c r="O1732" s="137">
        <f t="shared" si="430"/>
        <v>1.75</v>
      </c>
      <c r="Q1732" s="237">
        <v>16.88</v>
      </c>
      <c r="R1732" s="111"/>
      <c r="S1732" s="111"/>
      <c r="T1732" s="111"/>
      <c r="U1732" s="188"/>
      <c r="X1732" s="229"/>
      <c r="AN1732" s="309"/>
      <c r="AP1732" s="194"/>
      <c r="AQ1732" s="188"/>
      <c r="AR1732" s="188"/>
      <c r="AW1732" s="188"/>
      <c r="AX1732" s="278"/>
      <c r="AY1732" s="194"/>
      <c r="AZ1732" s="143"/>
      <c r="BA1732" s="143"/>
      <c r="BB1732" s="143"/>
      <c r="BC1732" s="143"/>
      <c r="BD1732" s="143"/>
      <c r="BE1732" s="194"/>
      <c r="BF1732" s="143"/>
      <c r="BG1732" s="143"/>
      <c r="BH1732" s="143"/>
      <c r="BI1732" s="111"/>
      <c r="BJ1732" s="143"/>
      <c r="BK1732" s="143"/>
      <c r="BL1732" s="143"/>
      <c r="BM1732" s="143"/>
      <c r="BN1732" s="143"/>
      <c r="BO1732" s="143"/>
      <c r="BP1732" s="143"/>
      <c r="BQ1732" s="143"/>
      <c r="BR1732" s="143"/>
      <c r="BS1732" s="143"/>
      <c r="BT1732" s="143"/>
      <c r="BU1732" s="135">
        <f>VLOOKUP(D1732,EXPLORACION!$A$2:$P$529,15,FALSE)</f>
        <v>4959890.7971000001</v>
      </c>
      <c r="BV1732" s="135">
        <f>VLOOKUP(D1732,EXPLORACION!$A$2:$P$529,16,FALSE)</f>
        <v>2170835.3059999999</v>
      </c>
    </row>
    <row r="1733" spans="1:74" hidden="1">
      <c r="A1733" s="130" t="str">
        <f t="shared" si="431"/>
        <v>PYA44P1EM2.25</v>
      </c>
      <c r="B1733" s="130" t="str">
        <f t="shared" si="432"/>
        <v>PYA44P1E1.5</v>
      </c>
      <c r="C1733" s="130" t="str">
        <f t="shared" si="433"/>
        <v>PYA44P1M2.25</v>
      </c>
      <c r="D1733" s="130" t="str">
        <f t="shared" si="434"/>
        <v>PYA44P1</v>
      </c>
      <c r="E1733" s="130" t="str">
        <f t="shared" si="435"/>
        <v>PYA44</v>
      </c>
      <c r="F1733" s="111" t="s">
        <v>1368</v>
      </c>
      <c r="G1733" s="111">
        <v>44</v>
      </c>
      <c r="H1733" s="311">
        <v>1</v>
      </c>
      <c r="I1733" s="111" t="s">
        <v>8</v>
      </c>
      <c r="K1733" s="109">
        <f t="shared" si="429"/>
        <v>5</v>
      </c>
      <c r="M1733" s="137">
        <f t="shared" si="436"/>
        <v>2</v>
      </c>
      <c r="N1733" s="133">
        <v>2.5</v>
      </c>
      <c r="O1733" s="137">
        <f t="shared" si="430"/>
        <v>2.25</v>
      </c>
      <c r="Q1733" s="237">
        <v>17.05</v>
      </c>
      <c r="R1733" s="111" t="s">
        <v>1826</v>
      </c>
      <c r="S1733" s="111" t="s">
        <v>1827</v>
      </c>
      <c r="T1733" s="188" t="s">
        <v>1828</v>
      </c>
      <c r="U1733" s="188"/>
      <c r="X1733" s="229"/>
      <c r="AN1733" s="309"/>
      <c r="AO1733" s="111" t="s">
        <v>1825</v>
      </c>
      <c r="AP1733" s="194"/>
      <c r="AQ1733" s="188"/>
      <c r="AR1733" s="188"/>
      <c r="AW1733" s="188">
        <v>5.18</v>
      </c>
      <c r="AX1733" s="278">
        <v>137.27000000000001</v>
      </c>
      <c r="AY1733" s="194"/>
      <c r="AZ1733" s="143"/>
      <c r="BA1733" s="143"/>
      <c r="BB1733" s="143"/>
      <c r="BC1733" s="143"/>
      <c r="BD1733" s="143"/>
      <c r="BE1733" s="194"/>
      <c r="BF1733" s="143"/>
      <c r="BG1733" s="143"/>
      <c r="BH1733" s="143"/>
      <c r="BI1733" s="111"/>
      <c r="BJ1733" s="143"/>
      <c r="BK1733" s="143"/>
      <c r="BL1733" s="143"/>
      <c r="BM1733" s="143"/>
      <c r="BN1733" s="143"/>
      <c r="BO1733" s="143"/>
      <c r="BP1733" s="143"/>
      <c r="BQ1733" s="143"/>
      <c r="BR1733" s="143"/>
      <c r="BS1733" s="143"/>
      <c r="BT1733" s="143"/>
      <c r="BU1733" s="135">
        <f>VLOOKUP(D1733,EXPLORACION!$A$2:$P$529,15,FALSE)</f>
        <v>4959890.7971000001</v>
      </c>
      <c r="BV1733" s="135">
        <f>VLOOKUP(D1733,EXPLORACION!$A$2:$P$529,16,FALSE)</f>
        <v>2170835.3059999999</v>
      </c>
    </row>
    <row r="1734" spans="1:74" hidden="1">
      <c r="A1734" s="130" t="str">
        <f t="shared" si="431"/>
        <v>PYA44P1EM2.75</v>
      </c>
      <c r="B1734" s="130" t="str">
        <f t="shared" si="432"/>
        <v>PYA44P1E2</v>
      </c>
      <c r="C1734" s="130" t="str">
        <f t="shared" si="433"/>
        <v>PYA44P1M2.75</v>
      </c>
      <c r="D1734" s="130" t="str">
        <f t="shared" si="434"/>
        <v>PYA44P1</v>
      </c>
      <c r="E1734" s="130" t="str">
        <f t="shared" si="435"/>
        <v>PYA44</v>
      </c>
      <c r="F1734" s="111" t="s">
        <v>1368</v>
      </c>
      <c r="G1734" s="111">
        <v>44</v>
      </c>
      <c r="H1734" s="311">
        <v>1</v>
      </c>
      <c r="I1734" s="111" t="s">
        <v>8</v>
      </c>
      <c r="K1734" s="109">
        <f t="shared" si="429"/>
        <v>6</v>
      </c>
      <c r="M1734" s="137">
        <f t="shared" si="436"/>
        <v>2.5</v>
      </c>
      <c r="N1734" s="133">
        <v>3</v>
      </c>
      <c r="O1734" s="137">
        <f t="shared" si="430"/>
        <v>2.75</v>
      </c>
      <c r="Q1734" s="237">
        <v>18.04</v>
      </c>
      <c r="R1734" s="111"/>
      <c r="S1734" s="111"/>
      <c r="T1734" s="111"/>
      <c r="U1734" s="188"/>
      <c r="X1734" s="229"/>
      <c r="AN1734" s="309"/>
      <c r="AP1734" s="194"/>
      <c r="AQ1734" s="188"/>
      <c r="AR1734" s="188"/>
      <c r="AW1734" s="188"/>
      <c r="AX1734" s="278"/>
      <c r="AY1734" s="194"/>
      <c r="AZ1734" s="143"/>
      <c r="BA1734" s="143"/>
      <c r="BB1734" s="143"/>
      <c r="BC1734" s="143"/>
      <c r="BD1734" s="143"/>
      <c r="BE1734" s="194"/>
      <c r="BF1734" s="143"/>
      <c r="BG1734" s="143"/>
      <c r="BH1734" s="143"/>
      <c r="BI1734" s="111"/>
      <c r="BJ1734" s="143"/>
      <c r="BK1734" s="143"/>
      <c r="BL1734" s="143"/>
      <c r="BM1734" s="143"/>
      <c r="BN1734" s="143"/>
      <c r="BO1734" s="143"/>
      <c r="BP1734" s="143"/>
      <c r="BQ1734" s="143"/>
      <c r="BR1734" s="143"/>
      <c r="BS1734" s="143"/>
      <c r="BT1734" s="143"/>
      <c r="BU1734" s="135">
        <f>VLOOKUP(D1734,EXPLORACION!$A$2:$P$529,15,FALSE)</f>
        <v>4959890.7971000001</v>
      </c>
      <c r="BV1734" s="135">
        <f>VLOOKUP(D1734,EXPLORACION!$A$2:$P$529,16,FALSE)</f>
        <v>2170835.3059999999</v>
      </c>
    </row>
    <row r="1735" spans="1:74" hidden="1">
      <c r="A1735" s="130" t="str">
        <f t="shared" si="431"/>
        <v>PYA44P1EM3.25</v>
      </c>
      <c r="B1735" s="130" t="str">
        <f t="shared" si="432"/>
        <v>PYA44P1E2.5</v>
      </c>
      <c r="C1735" s="130" t="str">
        <f t="shared" si="433"/>
        <v>PYA44P1M3.25</v>
      </c>
      <c r="D1735" s="130" t="str">
        <f t="shared" si="434"/>
        <v>PYA44P1</v>
      </c>
      <c r="E1735" s="130" t="str">
        <f t="shared" si="435"/>
        <v>PYA44</v>
      </c>
      <c r="F1735" s="111" t="s">
        <v>1368</v>
      </c>
      <c r="G1735" s="111">
        <v>44</v>
      </c>
      <c r="H1735" s="311">
        <v>1</v>
      </c>
      <c r="I1735" s="111" t="s">
        <v>8</v>
      </c>
      <c r="K1735" s="109">
        <f t="shared" si="429"/>
        <v>7</v>
      </c>
      <c r="M1735" s="137">
        <f t="shared" si="436"/>
        <v>3</v>
      </c>
      <c r="N1735" s="133">
        <v>3.5</v>
      </c>
      <c r="O1735" s="137">
        <f t="shared" si="430"/>
        <v>3.25</v>
      </c>
      <c r="Q1735" s="237">
        <v>18.059999999999999</v>
      </c>
      <c r="R1735" s="111"/>
      <c r="S1735" s="111"/>
      <c r="T1735" s="111"/>
      <c r="U1735" s="188"/>
      <c r="X1735" s="229"/>
      <c r="AN1735" s="309"/>
      <c r="AP1735" s="194"/>
      <c r="AQ1735" s="188"/>
      <c r="AR1735" s="188"/>
      <c r="AW1735" s="188"/>
      <c r="AX1735" s="278"/>
      <c r="AY1735" s="194"/>
      <c r="AZ1735" s="143"/>
      <c r="BA1735" s="143"/>
      <c r="BB1735" s="143"/>
      <c r="BC1735" s="143"/>
      <c r="BD1735" s="143"/>
      <c r="BE1735" s="194"/>
      <c r="BF1735" s="143"/>
      <c r="BG1735" s="143"/>
      <c r="BH1735" s="143"/>
      <c r="BI1735" s="111"/>
      <c r="BJ1735" s="143"/>
      <c r="BK1735" s="143"/>
      <c r="BL1735" s="143"/>
      <c r="BM1735" s="143"/>
      <c r="BN1735" s="143"/>
      <c r="BO1735" s="143"/>
      <c r="BP1735" s="143"/>
      <c r="BQ1735" s="143"/>
      <c r="BR1735" s="143"/>
      <c r="BS1735" s="143"/>
      <c r="BT1735" s="143"/>
      <c r="BU1735" s="135">
        <f>VLOOKUP(D1735,EXPLORACION!$A$2:$P$529,15,FALSE)</f>
        <v>4959890.7971000001</v>
      </c>
      <c r="BV1735" s="135">
        <f>VLOOKUP(D1735,EXPLORACION!$A$2:$P$529,16,FALSE)</f>
        <v>2170835.3059999999</v>
      </c>
    </row>
    <row r="1736" spans="1:74" hidden="1">
      <c r="A1736" s="130" t="str">
        <f t="shared" si="431"/>
        <v>PYA44P1EM3.75</v>
      </c>
      <c r="B1736" s="130" t="str">
        <f t="shared" si="432"/>
        <v>PYA44P1E3</v>
      </c>
      <c r="C1736" s="130" t="str">
        <f t="shared" si="433"/>
        <v>PYA44P1M3.75</v>
      </c>
      <c r="D1736" s="130" t="str">
        <f t="shared" si="434"/>
        <v>PYA44P1</v>
      </c>
      <c r="E1736" s="130" t="str">
        <f t="shared" si="435"/>
        <v>PYA44</v>
      </c>
      <c r="F1736" s="111" t="s">
        <v>1368</v>
      </c>
      <c r="G1736" s="111">
        <v>44</v>
      </c>
      <c r="H1736" s="311">
        <v>1</v>
      </c>
      <c r="I1736" s="111" t="s">
        <v>8</v>
      </c>
      <c r="K1736" s="109">
        <f t="shared" si="429"/>
        <v>8</v>
      </c>
      <c r="M1736" s="137">
        <f t="shared" si="436"/>
        <v>3.5</v>
      </c>
      <c r="N1736" s="133">
        <v>4</v>
      </c>
      <c r="O1736" s="137">
        <f t="shared" si="430"/>
        <v>3.75</v>
      </c>
      <c r="Q1736" s="237">
        <v>18.8</v>
      </c>
      <c r="R1736" s="111"/>
      <c r="S1736" s="111"/>
      <c r="T1736" s="111"/>
      <c r="U1736" s="188"/>
      <c r="X1736" s="229"/>
      <c r="AN1736" s="309"/>
      <c r="AP1736" s="194"/>
      <c r="AQ1736" s="188"/>
      <c r="AR1736" s="188"/>
      <c r="AW1736" s="188"/>
      <c r="AX1736" s="278"/>
      <c r="AY1736" s="194"/>
      <c r="AZ1736" s="143"/>
      <c r="BA1736" s="143"/>
      <c r="BB1736" s="143"/>
      <c r="BC1736" s="143"/>
      <c r="BD1736" s="143"/>
      <c r="BE1736" s="194"/>
      <c r="BF1736" s="143"/>
      <c r="BG1736" s="143"/>
      <c r="BH1736" s="143"/>
      <c r="BI1736" s="111"/>
      <c r="BJ1736" s="143"/>
      <c r="BK1736" s="143"/>
      <c r="BL1736" s="143"/>
      <c r="BM1736" s="143"/>
      <c r="BN1736" s="143"/>
      <c r="BO1736" s="143"/>
      <c r="BP1736" s="143"/>
      <c r="BQ1736" s="143"/>
      <c r="BR1736" s="143"/>
      <c r="BS1736" s="143"/>
      <c r="BT1736" s="143"/>
      <c r="BU1736" s="135">
        <f>VLOOKUP(D1736,EXPLORACION!$A$2:$P$529,15,FALSE)</f>
        <v>4959890.7971000001</v>
      </c>
      <c r="BV1736" s="135">
        <f>VLOOKUP(D1736,EXPLORACION!$A$2:$P$529,16,FALSE)</f>
        <v>2170835.3059999999</v>
      </c>
    </row>
    <row r="1737" spans="1:74" hidden="1">
      <c r="A1737" s="130" t="str">
        <f t="shared" si="431"/>
        <v>PYA44P1EM4.25</v>
      </c>
      <c r="B1737" s="130" t="str">
        <f t="shared" si="432"/>
        <v>PYA44P1E3.5</v>
      </c>
      <c r="C1737" s="130" t="str">
        <f t="shared" si="433"/>
        <v>PYA44P1M4.25</v>
      </c>
      <c r="D1737" s="130" t="str">
        <f t="shared" si="434"/>
        <v>PYA44P1</v>
      </c>
      <c r="E1737" s="130" t="str">
        <f t="shared" si="435"/>
        <v>PYA44</v>
      </c>
      <c r="F1737" s="111" t="s">
        <v>1368</v>
      </c>
      <c r="G1737" s="111">
        <v>44</v>
      </c>
      <c r="H1737" s="311">
        <v>1</v>
      </c>
      <c r="I1737" s="111" t="s">
        <v>8</v>
      </c>
      <c r="K1737" s="109">
        <f t="shared" si="429"/>
        <v>9</v>
      </c>
      <c r="M1737" s="137">
        <f t="shared" si="436"/>
        <v>4</v>
      </c>
      <c r="N1737" s="133">
        <v>4.5</v>
      </c>
      <c r="O1737" s="137">
        <f t="shared" si="430"/>
        <v>4.25</v>
      </c>
      <c r="Q1737" s="237">
        <v>18.920000000000002</v>
      </c>
      <c r="R1737" s="111"/>
      <c r="S1737" s="111"/>
      <c r="T1737" s="111"/>
      <c r="U1737" s="188"/>
      <c r="X1737" s="229"/>
      <c r="AN1737" s="309"/>
      <c r="AP1737" s="194"/>
      <c r="AQ1737" s="188"/>
      <c r="AR1737" s="188"/>
      <c r="AW1737" s="188"/>
      <c r="AX1737" s="278"/>
      <c r="AY1737" s="194"/>
      <c r="AZ1737" s="143"/>
      <c r="BA1737" s="143"/>
      <c r="BB1737" s="143"/>
      <c r="BC1737" s="143"/>
      <c r="BD1737" s="143"/>
      <c r="BE1737" s="194"/>
      <c r="BF1737" s="143"/>
      <c r="BG1737" s="143"/>
      <c r="BH1737" s="143"/>
      <c r="BI1737" s="111"/>
      <c r="BJ1737" s="143"/>
      <c r="BK1737" s="143"/>
      <c r="BL1737" s="143"/>
      <c r="BM1737" s="143"/>
      <c r="BN1737" s="143"/>
      <c r="BO1737" s="143"/>
      <c r="BP1737" s="143"/>
      <c r="BQ1737" s="143"/>
      <c r="BR1737" s="143"/>
      <c r="BS1737" s="143"/>
      <c r="BT1737" s="143"/>
      <c r="BU1737" s="135">
        <f>VLOOKUP(D1737,EXPLORACION!$A$2:$P$529,15,FALSE)</f>
        <v>4959890.7971000001</v>
      </c>
      <c r="BV1737" s="135">
        <f>VLOOKUP(D1737,EXPLORACION!$A$2:$P$529,16,FALSE)</f>
        <v>2170835.3059999999</v>
      </c>
    </row>
    <row r="1738" spans="1:74" hidden="1">
      <c r="A1738" s="130" t="str">
        <f t="shared" si="431"/>
        <v>PYA44P1EM4.75</v>
      </c>
      <c r="B1738" s="130" t="str">
        <f t="shared" si="432"/>
        <v>PYA44P1E4</v>
      </c>
      <c r="C1738" s="130" t="str">
        <f t="shared" si="433"/>
        <v>PYA44P1M4.75</v>
      </c>
      <c r="D1738" s="130" t="str">
        <f t="shared" si="434"/>
        <v>PYA44P1</v>
      </c>
      <c r="E1738" s="130" t="str">
        <f t="shared" si="435"/>
        <v>PYA44</v>
      </c>
      <c r="F1738" s="111" t="s">
        <v>1368</v>
      </c>
      <c r="G1738" s="111">
        <v>44</v>
      </c>
      <c r="H1738" s="311">
        <v>1</v>
      </c>
      <c r="I1738" s="111" t="s">
        <v>8</v>
      </c>
      <c r="K1738" s="109">
        <f t="shared" si="429"/>
        <v>10</v>
      </c>
      <c r="M1738" s="137">
        <f t="shared" si="436"/>
        <v>4.5</v>
      </c>
      <c r="N1738" s="133">
        <v>5</v>
      </c>
      <c r="O1738" s="137">
        <f t="shared" si="430"/>
        <v>4.75</v>
      </c>
      <c r="Q1738" s="237">
        <v>19.03</v>
      </c>
      <c r="R1738" s="111"/>
      <c r="S1738" s="111"/>
      <c r="T1738" s="111"/>
      <c r="U1738" s="188"/>
      <c r="X1738" s="229"/>
      <c r="AN1738" s="309"/>
      <c r="AP1738" s="194"/>
      <c r="AQ1738" s="188"/>
      <c r="AR1738" s="188"/>
      <c r="AW1738" s="188"/>
      <c r="AX1738" s="278"/>
      <c r="AY1738" s="194"/>
      <c r="AZ1738" s="143"/>
      <c r="BA1738" s="143"/>
      <c r="BB1738" s="143"/>
      <c r="BC1738" s="143"/>
      <c r="BD1738" s="143"/>
      <c r="BE1738" s="194"/>
      <c r="BF1738" s="143"/>
      <c r="BG1738" s="143"/>
      <c r="BH1738" s="143"/>
      <c r="BI1738" s="111"/>
      <c r="BJ1738" s="143"/>
      <c r="BK1738" s="143"/>
      <c r="BL1738" s="143"/>
      <c r="BM1738" s="143"/>
      <c r="BN1738" s="143"/>
      <c r="BO1738" s="143"/>
      <c r="BP1738" s="143"/>
      <c r="BQ1738" s="143"/>
      <c r="BR1738" s="143"/>
      <c r="BS1738" s="143"/>
      <c r="BT1738" s="143"/>
      <c r="BU1738" s="135">
        <f>VLOOKUP(D1738,EXPLORACION!$A$2:$P$529,15,FALSE)</f>
        <v>4959890.7971000001</v>
      </c>
      <c r="BV1738" s="135">
        <f>VLOOKUP(D1738,EXPLORACION!$A$2:$P$529,16,FALSE)</f>
        <v>2170835.3059999999</v>
      </c>
    </row>
    <row r="1739" spans="1:74" hidden="1">
      <c r="A1739" s="130" t="str">
        <f t="shared" si="431"/>
        <v>PYA44P1EM5.25</v>
      </c>
      <c r="B1739" s="130" t="str">
        <f t="shared" si="432"/>
        <v>PYA44P1E4.5</v>
      </c>
      <c r="C1739" s="130" t="str">
        <f t="shared" si="433"/>
        <v>PYA44P1M5.25</v>
      </c>
      <c r="D1739" s="130" t="str">
        <f t="shared" si="434"/>
        <v>PYA44P1</v>
      </c>
      <c r="E1739" s="130" t="str">
        <f t="shared" si="435"/>
        <v>PYA44</v>
      </c>
      <c r="F1739" s="111" t="s">
        <v>1368</v>
      </c>
      <c r="G1739" s="111">
        <v>44</v>
      </c>
      <c r="H1739" s="311">
        <v>1</v>
      </c>
      <c r="I1739" s="111" t="s">
        <v>8</v>
      </c>
      <c r="K1739" s="109">
        <f t="shared" ref="K1739:K1792" si="437">K1738+1</f>
        <v>11</v>
      </c>
      <c r="M1739" s="137">
        <f t="shared" si="436"/>
        <v>5</v>
      </c>
      <c r="N1739" s="133">
        <v>5.5</v>
      </c>
      <c r="O1739" s="137">
        <f t="shared" ref="O1739:O1802" si="438">+AVERAGE(M1739:N1739)</f>
        <v>5.25</v>
      </c>
      <c r="Q1739" s="237">
        <v>19.13</v>
      </c>
      <c r="R1739" s="111"/>
      <c r="S1739" s="111"/>
      <c r="T1739" s="111"/>
      <c r="U1739" s="188"/>
      <c r="X1739" s="229"/>
      <c r="AN1739" s="309"/>
      <c r="AP1739" s="194"/>
      <c r="AQ1739" s="188"/>
      <c r="AR1739" s="188"/>
      <c r="AW1739" s="188">
        <v>4.1900000000000004</v>
      </c>
      <c r="AX1739" s="278">
        <v>36.01</v>
      </c>
      <c r="AY1739" s="194"/>
      <c r="AZ1739" s="143"/>
      <c r="BA1739" s="143"/>
      <c r="BB1739" s="143"/>
      <c r="BC1739" s="143"/>
      <c r="BD1739" s="143"/>
      <c r="BE1739" s="194"/>
      <c r="BF1739" s="143"/>
      <c r="BG1739" s="143"/>
      <c r="BH1739" s="143"/>
      <c r="BI1739" s="111"/>
      <c r="BJ1739" s="143"/>
      <c r="BK1739" s="143"/>
      <c r="BL1739" s="143"/>
      <c r="BM1739" s="143"/>
      <c r="BN1739" s="143"/>
      <c r="BO1739" s="143"/>
      <c r="BP1739" s="143"/>
      <c r="BQ1739" s="143"/>
      <c r="BR1739" s="143"/>
      <c r="BS1739" s="143"/>
      <c r="BT1739" s="143"/>
      <c r="BU1739" s="135">
        <f>VLOOKUP(D1739,EXPLORACION!$A$2:$P$529,15,FALSE)</f>
        <v>4959890.7971000001</v>
      </c>
      <c r="BV1739" s="135">
        <f>VLOOKUP(D1739,EXPLORACION!$A$2:$P$529,16,FALSE)</f>
        <v>2170835.3059999999</v>
      </c>
    </row>
    <row r="1740" spans="1:74" hidden="1">
      <c r="A1740" s="130" t="str">
        <f t="shared" si="431"/>
        <v>PYA44P1EM5.75</v>
      </c>
      <c r="B1740" s="130" t="str">
        <f t="shared" si="432"/>
        <v>PYA44P1E5</v>
      </c>
      <c r="C1740" s="130" t="str">
        <f t="shared" si="433"/>
        <v>PYA44P1M5.75</v>
      </c>
      <c r="D1740" s="130" t="str">
        <f t="shared" si="434"/>
        <v>PYA44P1</v>
      </c>
      <c r="E1740" s="130" t="str">
        <f t="shared" si="435"/>
        <v>PYA44</v>
      </c>
      <c r="F1740" s="111" t="s">
        <v>1368</v>
      </c>
      <c r="G1740" s="111">
        <v>44</v>
      </c>
      <c r="H1740" s="311">
        <v>1</v>
      </c>
      <c r="I1740" s="111" t="s">
        <v>8</v>
      </c>
      <c r="K1740" s="109">
        <f t="shared" si="437"/>
        <v>12</v>
      </c>
      <c r="M1740" s="137">
        <f t="shared" si="436"/>
        <v>5.5</v>
      </c>
      <c r="N1740" s="133">
        <v>6</v>
      </c>
      <c r="O1740" s="137">
        <f t="shared" si="438"/>
        <v>5.75</v>
      </c>
      <c r="Q1740" s="237">
        <v>19.37</v>
      </c>
      <c r="R1740" s="111"/>
      <c r="S1740" s="111"/>
      <c r="T1740" s="111"/>
      <c r="U1740" s="188"/>
      <c r="X1740" s="229"/>
      <c r="AN1740" s="309"/>
      <c r="AP1740" s="194"/>
      <c r="AQ1740" s="188"/>
      <c r="AR1740" s="188"/>
      <c r="AW1740" s="188"/>
      <c r="AX1740" s="278"/>
      <c r="AY1740" s="194"/>
      <c r="AZ1740" s="143"/>
      <c r="BA1740" s="143"/>
      <c r="BB1740" s="143"/>
      <c r="BC1740" s="143"/>
      <c r="BD1740" s="143"/>
      <c r="BE1740" s="194"/>
      <c r="BF1740" s="143"/>
      <c r="BG1740" s="143"/>
      <c r="BH1740" s="143"/>
      <c r="BI1740" s="111"/>
      <c r="BJ1740" s="143"/>
      <c r="BK1740" s="143"/>
      <c r="BL1740" s="143"/>
      <c r="BM1740" s="143"/>
      <c r="BN1740" s="143"/>
      <c r="BO1740" s="143"/>
      <c r="BP1740" s="143"/>
      <c r="BQ1740" s="143"/>
      <c r="BR1740" s="143"/>
      <c r="BS1740" s="143"/>
      <c r="BT1740" s="143"/>
      <c r="BU1740" s="135">
        <f>VLOOKUP(D1740,EXPLORACION!$A$2:$P$529,15,FALSE)</f>
        <v>4959890.7971000001</v>
      </c>
      <c r="BV1740" s="135">
        <f>VLOOKUP(D1740,EXPLORACION!$A$2:$P$529,16,FALSE)</f>
        <v>2170835.3059999999</v>
      </c>
    </row>
    <row r="1741" spans="1:74" hidden="1">
      <c r="A1741" s="130" t="str">
        <f t="shared" si="431"/>
        <v>PYA44P1EM6.5</v>
      </c>
      <c r="B1741" s="130" t="str">
        <f t="shared" si="432"/>
        <v>PYA44P1E5.5</v>
      </c>
      <c r="C1741" s="130" t="str">
        <f t="shared" si="433"/>
        <v>PYA44P1M6.5</v>
      </c>
      <c r="D1741" s="130" t="str">
        <f t="shared" si="434"/>
        <v>PYA44P1</v>
      </c>
      <c r="E1741" s="130" t="str">
        <f t="shared" si="435"/>
        <v>PYA44</v>
      </c>
      <c r="F1741" s="111" t="s">
        <v>1368</v>
      </c>
      <c r="G1741" s="111">
        <v>44</v>
      </c>
      <c r="H1741" s="311">
        <v>1</v>
      </c>
      <c r="I1741" s="111" t="s">
        <v>8</v>
      </c>
      <c r="K1741" s="109">
        <f t="shared" si="437"/>
        <v>13</v>
      </c>
      <c r="M1741" s="137">
        <f t="shared" si="436"/>
        <v>6</v>
      </c>
      <c r="N1741" s="133">
        <v>7</v>
      </c>
      <c r="O1741" s="137">
        <f t="shared" si="438"/>
        <v>6.5</v>
      </c>
      <c r="Q1741" s="237">
        <v>19.61</v>
      </c>
      <c r="R1741" s="111" t="s">
        <v>1830</v>
      </c>
      <c r="S1741" s="111" t="s">
        <v>1831</v>
      </c>
      <c r="T1741" s="188" t="s">
        <v>1822</v>
      </c>
      <c r="U1741" s="188"/>
      <c r="X1741" s="229"/>
      <c r="AN1741" s="309"/>
      <c r="AO1741" s="111" t="s">
        <v>1829</v>
      </c>
      <c r="AP1741" s="194"/>
      <c r="AQ1741" s="188"/>
      <c r="AR1741" s="188"/>
      <c r="AW1741" s="188"/>
      <c r="AX1741" s="278"/>
      <c r="AY1741" s="194"/>
      <c r="AZ1741" s="143"/>
      <c r="BA1741" s="143"/>
      <c r="BB1741" s="143"/>
      <c r="BC1741" s="143"/>
      <c r="BD1741" s="143"/>
      <c r="BE1741" s="194"/>
      <c r="BF1741" s="143"/>
      <c r="BG1741" s="143"/>
      <c r="BH1741" s="143"/>
      <c r="BI1741" s="111"/>
      <c r="BJ1741" s="143"/>
      <c r="BK1741" s="143"/>
      <c r="BL1741" s="143"/>
      <c r="BM1741" s="143"/>
      <c r="BN1741" s="143"/>
      <c r="BO1741" s="143"/>
      <c r="BP1741" s="143"/>
      <c r="BQ1741" s="143"/>
      <c r="BR1741" s="143"/>
      <c r="BS1741" s="143"/>
      <c r="BT1741" s="143"/>
      <c r="BU1741" s="135">
        <f>VLOOKUP(D1741,EXPLORACION!$A$2:$P$529,15,FALSE)</f>
        <v>4959890.7971000001</v>
      </c>
      <c r="BV1741" s="135">
        <f>VLOOKUP(D1741,EXPLORACION!$A$2:$P$529,16,FALSE)</f>
        <v>2170835.3059999999</v>
      </c>
    </row>
    <row r="1742" spans="1:74" hidden="1">
      <c r="A1742" s="130" t="str">
        <f t="shared" si="431"/>
        <v>PYA44P1EM7.5</v>
      </c>
      <c r="B1742" s="130" t="str">
        <f t="shared" si="432"/>
        <v>PYA44P1E6</v>
      </c>
      <c r="C1742" s="130" t="str">
        <f t="shared" si="433"/>
        <v>PYA44P1M7.5</v>
      </c>
      <c r="D1742" s="130" t="str">
        <f t="shared" si="434"/>
        <v>PYA44P1</v>
      </c>
      <c r="E1742" s="130" t="str">
        <f t="shared" si="435"/>
        <v>PYA44</v>
      </c>
      <c r="F1742" s="111" t="s">
        <v>1368</v>
      </c>
      <c r="G1742" s="111">
        <v>44</v>
      </c>
      <c r="H1742" s="311">
        <v>1</v>
      </c>
      <c r="I1742" s="111" t="s">
        <v>8</v>
      </c>
      <c r="K1742" s="109">
        <f t="shared" si="437"/>
        <v>14</v>
      </c>
      <c r="M1742" s="137">
        <f t="shared" si="436"/>
        <v>7</v>
      </c>
      <c r="N1742" s="133">
        <v>8</v>
      </c>
      <c r="O1742" s="137">
        <f t="shared" si="438"/>
        <v>7.5</v>
      </c>
      <c r="Q1742" s="237">
        <v>19.62</v>
      </c>
      <c r="R1742" s="111"/>
      <c r="S1742" s="111"/>
      <c r="T1742" s="111"/>
      <c r="U1742" s="188"/>
      <c r="X1742" s="229"/>
      <c r="AN1742" s="309"/>
      <c r="AP1742" s="194"/>
      <c r="AQ1742" s="188"/>
      <c r="AR1742" s="188"/>
      <c r="AW1742" s="188"/>
      <c r="AX1742" s="278"/>
      <c r="AY1742" s="194"/>
      <c r="AZ1742" s="143"/>
      <c r="BA1742" s="143"/>
      <c r="BB1742" s="143"/>
      <c r="BC1742" s="143"/>
      <c r="BD1742" s="143"/>
      <c r="BE1742" s="194"/>
      <c r="BF1742" s="143"/>
      <c r="BG1742" s="143"/>
      <c r="BH1742" s="143"/>
      <c r="BI1742" s="111"/>
      <c r="BJ1742" s="143"/>
      <c r="BK1742" s="143"/>
      <c r="BL1742" s="143"/>
      <c r="BM1742" s="143"/>
      <c r="BN1742" s="143"/>
      <c r="BO1742" s="143"/>
      <c r="BP1742" s="143"/>
      <c r="BQ1742" s="143"/>
      <c r="BR1742" s="143"/>
      <c r="BS1742" s="143"/>
      <c r="BT1742" s="143"/>
      <c r="BU1742" s="135">
        <f>VLOOKUP(D1742,EXPLORACION!$A$2:$P$529,15,FALSE)</f>
        <v>4959890.7971000001</v>
      </c>
      <c r="BV1742" s="135">
        <f>VLOOKUP(D1742,EXPLORACION!$A$2:$P$529,16,FALSE)</f>
        <v>2170835.3059999999</v>
      </c>
    </row>
    <row r="1743" spans="1:74" hidden="1">
      <c r="A1743" s="130" t="str">
        <f t="shared" si="431"/>
        <v>PYA44P1EM8.5</v>
      </c>
      <c r="B1743" s="130" t="str">
        <f t="shared" si="432"/>
        <v>PYA44P1E7</v>
      </c>
      <c r="C1743" s="130" t="str">
        <f t="shared" si="433"/>
        <v>PYA44P1M8.5</v>
      </c>
      <c r="D1743" s="130" t="str">
        <f t="shared" si="434"/>
        <v>PYA44P1</v>
      </c>
      <c r="E1743" s="130" t="str">
        <f t="shared" si="435"/>
        <v>PYA44</v>
      </c>
      <c r="F1743" s="111" t="s">
        <v>1368</v>
      </c>
      <c r="G1743" s="111">
        <v>44</v>
      </c>
      <c r="H1743" s="311">
        <v>1</v>
      </c>
      <c r="I1743" s="111" t="s">
        <v>8</v>
      </c>
      <c r="K1743" s="109">
        <f t="shared" si="437"/>
        <v>15</v>
      </c>
      <c r="M1743" s="137">
        <f t="shared" si="436"/>
        <v>8</v>
      </c>
      <c r="N1743" s="133">
        <v>9</v>
      </c>
      <c r="O1743" s="137">
        <f t="shared" si="438"/>
        <v>8.5</v>
      </c>
      <c r="Q1743" s="237">
        <v>19.68</v>
      </c>
      <c r="R1743" s="111"/>
      <c r="S1743" s="111"/>
      <c r="T1743" s="111"/>
      <c r="U1743" s="188"/>
      <c r="X1743" s="229"/>
      <c r="AN1743" s="309"/>
      <c r="AP1743" s="194"/>
      <c r="AQ1743" s="188"/>
      <c r="AR1743" s="188"/>
      <c r="AW1743" s="188"/>
      <c r="AX1743" s="278"/>
      <c r="AY1743" s="194"/>
      <c r="AZ1743" s="143"/>
      <c r="BA1743" s="143"/>
      <c r="BB1743" s="143"/>
      <c r="BC1743" s="143"/>
      <c r="BD1743" s="143"/>
      <c r="BE1743" s="194"/>
      <c r="BF1743" s="143"/>
      <c r="BG1743" s="143"/>
      <c r="BH1743" s="143"/>
      <c r="BI1743" s="111"/>
      <c r="BJ1743" s="143"/>
      <c r="BK1743" s="143"/>
      <c r="BL1743" s="143"/>
      <c r="BM1743" s="143"/>
      <c r="BN1743" s="143"/>
      <c r="BO1743" s="143"/>
      <c r="BP1743" s="143"/>
      <c r="BQ1743" s="143"/>
      <c r="BR1743" s="143"/>
      <c r="BS1743" s="143"/>
      <c r="BT1743" s="143"/>
      <c r="BU1743" s="135">
        <f>VLOOKUP(D1743,EXPLORACION!$A$2:$P$529,15,FALSE)</f>
        <v>4959890.7971000001</v>
      </c>
      <c r="BV1743" s="135">
        <f>VLOOKUP(D1743,EXPLORACION!$A$2:$P$529,16,FALSE)</f>
        <v>2170835.3059999999</v>
      </c>
    </row>
    <row r="1744" spans="1:74" hidden="1">
      <c r="A1744" s="130" t="str">
        <f t="shared" si="431"/>
        <v>PYA44P1EM9.5</v>
      </c>
      <c r="B1744" s="130" t="str">
        <f t="shared" si="432"/>
        <v>PYA44P1E8</v>
      </c>
      <c r="C1744" s="130" t="str">
        <f t="shared" si="433"/>
        <v>PYA44P1M9.5</v>
      </c>
      <c r="D1744" s="130" t="str">
        <f t="shared" si="434"/>
        <v>PYA44P1</v>
      </c>
      <c r="E1744" s="130" t="str">
        <f t="shared" si="435"/>
        <v>PYA44</v>
      </c>
      <c r="F1744" s="111" t="s">
        <v>1368</v>
      </c>
      <c r="G1744" s="111">
        <v>44</v>
      </c>
      <c r="H1744" s="311">
        <v>1</v>
      </c>
      <c r="I1744" s="111" t="s">
        <v>8</v>
      </c>
      <c r="K1744" s="109">
        <f t="shared" si="437"/>
        <v>16</v>
      </c>
      <c r="M1744" s="137">
        <f t="shared" si="436"/>
        <v>9</v>
      </c>
      <c r="N1744" s="133">
        <v>10</v>
      </c>
      <c r="O1744" s="137">
        <f t="shared" si="438"/>
        <v>9.5</v>
      </c>
      <c r="Q1744" s="237">
        <v>19.75</v>
      </c>
      <c r="R1744" s="111"/>
      <c r="S1744" s="111"/>
      <c r="T1744" s="111"/>
      <c r="U1744" s="188"/>
      <c r="X1744" s="229"/>
      <c r="AN1744" s="309"/>
      <c r="AP1744" s="194"/>
      <c r="AQ1744" s="188"/>
      <c r="AR1744" s="188"/>
      <c r="AW1744" s="188"/>
      <c r="AX1744" s="278"/>
      <c r="AY1744" s="194"/>
      <c r="AZ1744" s="143"/>
      <c r="BA1744" s="143"/>
      <c r="BB1744" s="143"/>
      <c r="BC1744" s="143"/>
      <c r="BD1744" s="143"/>
      <c r="BE1744" s="194"/>
      <c r="BF1744" s="143"/>
      <c r="BG1744" s="143"/>
      <c r="BH1744" s="143"/>
      <c r="BI1744" s="111"/>
      <c r="BJ1744" s="143"/>
      <c r="BK1744" s="143"/>
      <c r="BL1744" s="143"/>
      <c r="BM1744" s="143"/>
      <c r="BN1744" s="143"/>
      <c r="BO1744" s="143"/>
      <c r="BP1744" s="143"/>
      <c r="BQ1744" s="143"/>
      <c r="BR1744" s="143"/>
      <c r="BS1744" s="143"/>
      <c r="BT1744" s="143"/>
      <c r="BU1744" s="135">
        <f>VLOOKUP(D1744,EXPLORACION!$A$2:$P$529,15,FALSE)</f>
        <v>4959890.7971000001</v>
      </c>
      <c r="BV1744" s="135">
        <f>VLOOKUP(D1744,EXPLORACION!$A$2:$P$529,16,FALSE)</f>
        <v>2170835.3059999999</v>
      </c>
    </row>
    <row r="1745" spans="1:74" hidden="1">
      <c r="A1745" s="130" t="str">
        <f t="shared" si="431"/>
        <v>PYA44P2EM0.25</v>
      </c>
      <c r="B1745" s="130" t="str">
        <f t="shared" si="432"/>
        <v>PYA44P2E9</v>
      </c>
      <c r="C1745" s="130" t="str">
        <f t="shared" si="433"/>
        <v>PYA44P2M0.25</v>
      </c>
      <c r="D1745" s="130" t="str">
        <f t="shared" si="434"/>
        <v>PYA44P2</v>
      </c>
      <c r="E1745" s="130" t="str">
        <f t="shared" si="435"/>
        <v>PYA44</v>
      </c>
      <c r="F1745" s="111" t="s">
        <v>1368</v>
      </c>
      <c r="G1745" s="111">
        <v>44</v>
      </c>
      <c r="H1745" s="311">
        <v>2</v>
      </c>
      <c r="I1745" s="111" t="s">
        <v>8</v>
      </c>
      <c r="K1745" s="109">
        <v>1</v>
      </c>
      <c r="M1745" s="137">
        <v>0</v>
      </c>
      <c r="N1745" s="133">
        <v>0.5</v>
      </c>
      <c r="O1745" s="137">
        <f t="shared" si="438"/>
        <v>0.25</v>
      </c>
      <c r="Q1745" s="237">
        <v>12.84</v>
      </c>
      <c r="R1745" s="111"/>
      <c r="S1745" s="111"/>
      <c r="T1745" s="111"/>
      <c r="U1745" s="188"/>
      <c r="X1745" s="229"/>
      <c r="AN1745" s="309"/>
      <c r="AP1745" s="194"/>
      <c r="AQ1745" s="188"/>
      <c r="AR1745" s="188"/>
      <c r="AW1745" s="188"/>
      <c r="AX1745" s="278"/>
      <c r="AY1745" s="194"/>
      <c r="AZ1745" s="143"/>
      <c r="BA1745" s="143"/>
      <c r="BB1745" s="143"/>
      <c r="BC1745" s="143"/>
      <c r="BD1745" s="143"/>
      <c r="BE1745" s="194"/>
      <c r="BF1745" s="143"/>
      <c r="BG1745" s="143"/>
      <c r="BH1745" s="143"/>
      <c r="BI1745" s="111"/>
      <c r="BJ1745" s="143"/>
      <c r="BK1745" s="143"/>
      <c r="BL1745" s="143"/>
      <c r="BM1745" s="143"/>
      <c r="BN1745" s="143"/>
      <c r="BO1745" s="143"/>
      <c r="BP1745" s="143"/>
      <c r="BQ1745" s="143"/>
      <c r="BR1745" s="143"/>
      <c r="BS1745" s="143"/>
      <c r="BT1745" s="143"/>
      <c r="BU1745" s="135">
        <f>VLOOKUP(D1745,EXPLORACION!$A$2:$P$529,15,FALSE)</f>
        <v>4959890.7971000001</v>
      </c>
      <c r="BV1745" s="135">
        <f>VLOOKUP(D1745,EXPLORACION!$A$2:$P$529,16,FALSE)</f>
        <v>2170835.3059999999</v>
      </c>
    </row>
    <row r="1746" spans="1:74" hidden="1">
      <c r="A1746" s="130" t="str">
        <f t="shared" si="431"/>
        <v>PYA44P2EM0.75</v>
      </c>
      <c r="B1746" s="130" t="str">
        <f t="shared" si="432"/>
        <v>PYA44P2E0</v>
      </c>
      <c r="C1746" s="130" t="str">
        <f t="shared" si="433"/>
        <v>PYA44P2M0.75</v>
      </c>
      <c r="D1746" s="130" t="str">
        <f t="shared" si="434"/>
        <v>PYA44P2</v>
      </c>
      <c r="E1746" s="130" t="str">
        <f t="shared" si="435"/>
        <v>PYA44</v>
      </c>
      <c r="F1746" s="111" t="s">
        <v>1368</v>
      </c>
      <c r="G1746" s="111">
        <v>44</v>
      </c>
      <c r="H1746" s="311">
        <v>2</v>
      </c>
      <c r="I1746" s="111" t="s">
        <v>8</v>
      </c>
      <c r="K1746" s="109">
        <f t="shared" si="437"/>
        <v>2</v>
      </c>
      <c r="M1746" s="137">
        <f t="shared" si="436"/>
        <v>0.5</v>
      </c>
      <c r="N1746" s="133">
        <v>1</v>
      </c>
      <c r="O1746" s="137">
        <f t="shared" si="438"/>
        <v>0.75</v>
      </c>
      <c r="Q1746" s="237">
        <v>13.62</v>
      </c>
      <c r="R1746" s="111"/>
      <c r="S1746" s="111"/>
      <c r="T1746" s="111"/>
      <c r="U1746" s="188"/>
      <c r="X1746" s="229"/>
      <c r="AN1746" s="309"/>
      <c r="AP1746" s="194"/>
      <c r="AQ1746" s="188"/>
      <c r="AR1746" s="188"/>
      <c r="AW1746" s="188"/>
      <c r="AX1746" s="278"/>
      <c r="AY1746" s="194"/>
      <c r="AZ1746" s="143"/>
      <c r="BA1746" s="143"/>
      <c r="BB1746" s="143"/>
      <c r="BC1746" s="143"/>
      <c r="BD1746" s="143"/>
      <c r="BE1746" s="194"/>
      <c r="BF1746" s="143"/>
      <c r="BG1746" s="143"/>
      <c r="BH1746" s="143"/>
      <c r="BI1746" s="111"/>
      <c r="BJ1746" s="143"/>
      <c r="BK1746" s="143"/>
      <c r="BL1746" s="143"/>
      <c r="BM1746" s="143"/>
      <c r="BN1746" s="143"/>
      <c r="BO1746" s="143"/>
      <c r="BP1746" s="143"/>
      <c r="BQ1746" s="143"/>
      <c r="BR1746" s="143"/>
      <c r="BS1746" s="143"/>
      <c r="BT1746" s="143"/>
      <c r="BU1746" s="135">
        <f>VLOOKUP(D1746,EXPLORACION!$A$2:$P$529,15,FALSE)</f>
        <v>4959890.7971000001</v>
      </c>
      <c r="BV1746" s="135">
        <f>VLOOKUP(D1746,EXPLORACION!$A$2:$P$529,16,FALSE)</f>
        <v>2170835.3059999999</v>
      </c>
    </row>
    <row r="1747" spans="1:74" hidden="1">
      <c r="A1747" s="130" t="str">
        <f t="shared" si="431"/>
        <v>PYA44P2EM1.25</v>
      </c>
      <c r="B1747" s="130" t="str">
        <f t="shared" si="432"/>
        <v>PYA44P2E0.5</v>
      </c>
      <c r="C1747" s="130" t="str">
        <f t="shared" si="433"/>
        <v>PYA44P2M1.25</v>
      </c>
      <c r="D1747" s="130" t="str">
        <f t="shared" si="434"/>
        <v>PYA44P2</v>
      </c>
      <c r="E1747" s="130" t="str">
        <f t="shared" si="435"/>
        <v>PYA44</v>
      </c>
      <c r="F1747" s="111" t="s">
        <v>1368</v>
      </c>
      <c r="G1747" s="111">
        <v>44</v>
      </c>
      <c r="H1747" s="311">
        <v>2</v>
      </c>
      <c r="I1747" s="111" t="s">
        <v>8</v>
      </c>
      <c r="K1747" s="109">
        <v>1</v>
      </c>
      <c r="M1747" s="137">
        <f t="shared" si="436"/>
        <v>1</v>
      </c>
      <c r="N1747" s="133">
        <v>1.5</v>
      </c>
      <c r="O1747" s="137">
        <f t="shared" si="438"/>
        <v>1.25</v>
      </c>
      <c r="Q1747" s="237">
        <v>12.84</v>
      </c>
      <c r="R1747" s="111"/>
      <c r="S1747" s="111"/>
      <c r="T1747" s="111"/>
      <c r="U1747" s="188"/>
      <c r="X1747" s="229"/>
      <c r="AN1747" s="309"/>
      <c r="AP1747" s="194"/>
      <c r="AQ1747" s="188"/>
      <c r="AR1747" s="188"/>
      <c r="AW1747" s="188"/>
      <c r="AX1747" s="278"/>
      <c r="AY1747" s="194"/>
      <c r="AZ1747" s="143"/>
      <c r="BA1747" s="143"/>
      <c r="BB1747" s="143"/>
      <c r="BC1747" s="143"/>
      <c r="BD1747" s="143"/>
      <c r="BE1747" s="194"/>
      <c r="BF1747" s="143"/>
      <c r="BG1747" s="143"/>
      <c r="BH1747" s="143"/>
      <c r="BI1747" s="111"/>
      <c r="BJ1747" s="143"/>
      <c r="BK1747" s="143"/>
      <c r="BL1747" s="143"/>
      <c r="BM1747" s="143"/>
      <c r="BN1747" s="143"/>
      <c r="BO1747" s="143"/>
      <c r="BP1747" s="143"/>
      <c r="BQ1747" s="143"/>
      <c r="BR1747" s="143"/>
      <c r="BS1747" s="143"/>
      <c r="BT1747" s="143"/>
      <c r="BU1747" s="135">
        <f>VLOOKUP(D1747,EXPLORACION!$A$2:$P$529,15,FALSE)</f>
        <v>4959890.7971000001</v>
      </c>
      <c r="BV1747" s="135">
        <f>VLOOKUP(D1747,EXPLORACION!$A$2:$P$529,16,FALSE)</f>
        <v>2170835.3059999999</v>
      </c>
    </row>
    <row r="1748" spans="1:74" hidden="1">
      <c r="A1748" s="130" t="str">
        <f t="shared" si="431"/>
        <v>PYA44P2EM1.75</v>
      </c>
      <c r="B1748" s="130" t="str">
        <f t="shared" si="432"/>
        <v>PYA44P2E1</v>
      </c>
      <c r="C1748" s="130" t="str">
        <f t="shared" si="433"/>
        <v>PYA44P2M1.75</v>
      </c>
      <c r="D1748" s="130" t="str">
        <f t="shared" si="434"/>
        <v>PYA44P2</v>
      </c>
      <c r="E1748" s="130" t="str">
        <f t="shared" si="435"/>
        <v>PYA44</v>
      </c>
      <c r="F1748" s="111" t="s">
        <v>1368</v>
      </c>
      <c r="G1748" s="111">
        <v>44</v>
      </c>
      <c r="H1748" s="311">
        <v>2</v>
      </c>
      <c r="I1748" s="111" t="s">
        <v>8</v>
      </c>
      <c r="K1748" s="109">
        <f t="shared" si="437"/>
        <v>2</v>
      </c>
      <c r="M1748" s="137">
        <f t="shared" si="436"/>
        <v>1.5</v>
      </c>
      <c r="N1748" s="133">
        <v>2</v>
      </c>
      <c r="O1748" s="137">
        <f t="shared" si="438"/>
        <v>1.75</v>
      </c>
      <c r="Q1748" s="237">
        <v>13.81</v>
      </c>
      <c r="R1748" s="111"/>
      <c r="S1748" s="111"/>
      <c r="T1748" s="111"/>
      <c r="U1748" s="188"/>
      <c r="X1748" s="229"/>
      <c r="AN1748" s="309"/>
      <c r="AP1748" s="194"/>
      <c r="AQ1748" s="188"/>
      <c r="AR1748" s="188"/>
      <c r="AW1748" s="188"/>
      <c r="AX1748" s="278"/>
      <c r="AY1748" s="194"/>
      <c r="AZ1748" s="143"/>
      <c r="BA1748" s="143"/>
      <c r="BB1748" s="143"/>
      <c r="BC1748" s="143"/>
      <c r="BD1748" s="143"/>
      <c r="BE1748" s="194"/>
      <c r="BF1748" s="143"/>
      <c r="BG1748" s="143"/>
      <c r="BH1748" s="143"/>
      <c r="BI1748" s="111"/>
      <c r="BJ1748" s="143"/>
      <c r="BK1748" s="143"/>
      <c r="BL1748" s="143"/>
      <c r="BM1748" s="143"/>
      <c r="BN1748" s="143"/>
      <c r="BO1748" s="143"/>
      <c r="BP1748" s="143"/>
      <c r="BQ1748" s="143"/>
      <c r="BR1748" s="143"/>
      <c r="BS1748" s="143"/>
      <c r="BT1748" s="143"/>
      <c r="BU1748" s="135">
        <f>VLOOKUP(D1748,EXPLORACION!$A$2:$P$529,15,FALSE)</f>
        <v>4959890.7971000001</v>
      </c>
      <c r="BV1748" s="135">
        <f>VLOOKUP(D1748,EXPLORACION!$A$2:$P$529,16,FALSE)</f>
        <v>2170835.3059999999</v>
      </c>
    </row>
    <row r="1749" spans="1:74" hidden="1">
      <c r="A1749" s="130" t="str">
        <f t="shared" si="431"/>
        <v>PYA44P2EM2.25</v>
      </c>
      <c r="B1749" s="130" t="str">
        <f t="shared" si="432"/>
        <v>PYA44P2E1.5</v>
      </c>
      <c r="C1749" s="130" t="str">
        <f t="shared" si="433"/>
        <v>PYA44P2M2.25</v>
      </c>
      <c r="D1749" s="130" t="str">
        <f t="shared" si="434"/>
        <v>PYA44P2</v>
      </c>
      <c r="E1749" s="130" t="str">
        <f t="shared" si="435"/>
        <v>PYA44</v>
      </c>
      <c r="F1749" s="111" t="s">
        <v>1368</v>
      </c>
      <c r="G1749" s="111">
        <v>44</v>
      </c>
      <c r="H1749" s="311">
        <v>2</v>
      </c>
      <c r="I1749" s="111" t="s">
        <v>8</v>
      </c>
      <c r="K1749" s="109">
        <f t="shared" si="437"/>
        <v>3</v>
      </c>
      <c r="M1749" s="137">
        <f t="shared" si="436"/>
        <v>2</v>
      </c>
      <c r="N1749" s="133">
        <v>2.5</v>
      </c>
      <c r="O1749" s="137">
        <f t="shared" si="438"/>
        <v>2.25</v>
      </c>
      <c r="Q1749" s="237">
        <v>13.92</v>
      </c>
      <c r="R1749" s="111" t="s">
        <v>1833</v>
      </c>
      <c r="S1749" s="111" t="s">
        <v>1823</v>
      </c>
      <c r="T1749" s="188" t="s">
        <v>1834</v>
      </c>
      <c r="U1749" s="188"/>
      <c r="X1749" s="229"/>
      <c r="AN1749" s="309"/>
      <c r="AO1749" s="111" t="s">
        <v>1832</v>
      </c>
      <c r="AP1749" s="194"/>
      <c r="AQ1749" s="188"/>
      <c r="AR1749" s="188"/>
      <c r="AW1749" s="188">
        <v>9.58</v>
      </c>
      <c r="AX1749" s="278">
        <v>216.92</v>
      </c>
      <c r="AY1749" s="194"/>
      <c r="AZ1749" s="143"/>
      <c r="BA1749" s="143"/>
      <c r="BB1749" s="143"/>
      <c r="BC1749" s="143"/>
      <c r="BD1749" s="143"/>
      <c r="BE1749" s="194"/>
      <c r="BF1749" s="143"/>
      <c r="BG1749" s="143"/>
      <c r="BH1749" s="143"/>
      <c r="BI1749" s="111"/>
      <c r="BJ1749" s="143"/>
      <c r="BK1749" s="143"/>
      <c r="BL1749" s="143"/>
      <c r="BM1749" s="143"/>
      <c r="BN1749" s="143"/>
      <c r="BO1749" s="143"/>
      <c r="BP1749" s="143"/>
      <c r="BQ1749" s="143"/>
      <c r="BR1749" s="143"/>
      <c r="BS1749" s="143"/>
      <c r="BT1749" s="143"/>
      <c r="BU1749" s="135">
        <f>VLOOKUP(D1749,EXPLORACION!$A$2:$P$529,15,FALSE)</f>
        <v>4959890.7971000001</v>
      </c>
      <c r="BV1749" s="135">
        <f>VLOOKUP(D1749,EXPLORACION!$A$2:$P$529,16,FALSE)</f>
        <v>2170835.3059999999</v>
      </c>
    </row>
    <row r="1750" spans="1:74" hidden="1">
      <c r="A1750" s="130" t="str">
        <f t="shared" si="431"/>
        <v>PYA44P2EM2.75</v>
      </c>
      <c r="B1750" s="130" t="str">
        <f t="shared" si="432"/>
        <v>PYA44P2E2</v>
      </c>
      <c r="C1750" s="130" t="str">
        <f t="shared" si="433"/>
        <v>PYA44P2M2.75</v>
      </c>
      <c r="D1750" s="130" t="str">
        <f t="shared" si="434"/>
        <v>PYA44P2</v>
      </c>
      <c r="E1750" s="130" t="str">
        <f t="shared" si="435"/>
        <v>PYA44</v>
      </c>
      <c r="F1750" s="111" t="s">
        <v>1368</v>
      </c>
      <c r="G1750" s="111">
        <v>44</v>
      </c>
      <c r="H1750" s="311">
        <v>2</v>
      </c>
      <c r="I1750" s="111" t="s">
        <v>8</v>
      </c>
      <c r="K1750" s="109">
        <f t="shared" si="437"/>
        <v>4</v>
      </c>
      <c r="M1750" s="137">
        <f t="shared" si="436"/>
        <v>2.5</v>
      </c>
      <c r="N1750" s="133">
        <v>3</v>
      </c>
      <c r="O1750" s="137">
        <f t="shared" si="438"/>
        <v>2.75</v>
      </c>
      <c r="Q1750" s="237">
        <v>14.23</v>
      </c>
      <c r="R1750" s="111"/>
      <c r="S1750" s="111"/>
      <c r="T1750" s="111"/>
      <c r="U1750" s="188"/>
      <c r="X1750" s="229"/>
      <c r="AN1750" s="309"/>
      <c r="AP1750" s="194"/>
      <c r="AQ1750" s="188"/>
      <c r="AR1750" s="188"/>
      <c r="AW1750" s="188"/>
      <c r="AX1750" s="278"/>
      <c r="AY1750" s="194"/>
      <c r="AZ1750" s="143"/>
      <c r="BA1750" s="143"/>
      <c r="BB1750" s="143"/>
      <c r="BC1750" s="143"/>
      <c r="BD1750" s="143"/>
      <c r="BE1750" s="194"/>
      <c r="BF1750" s="143"/>
      <c r="BG1750" s="143"/>
      <c r="BH1750" s="143"/>
      <c r="BI1750" s="111"/>
      <c r="BJ1750" s="143"/>
      <c r="BK1750" s="143"/>
      <c r="BL1750" s="143"/>
      <c r="BM1750" s="143"/>
      <c r="BN1750" s="143"/>
      <c r="BO1750" s="143"/>
      <c r="BP1750" s="143"/>
      <c r="BQ1750" s="143"/>
      <c r="BR1750" s="143"/>
      <c r="BS1750" s="143"/>
      <c r="BT1750" s="143"/>
      <c r="BU1750" s="135">
        <f>VLOOKUP(D1750,EXPLORACION!$A$2:$P$529,15,FALSE)</f>
        <v>4959890.7971000001</v>
      </c>
      <c r="BV1750" s="135">
        <f>VLOOKUP(D1750,EXPLORACION!$A$2:$P$529,16,FALSE)</f>
        <v>2170835.3059999999</v>
      </c>
    </row>
    <row r="1751" spans="1:74" hidden="1">
      <c r="A1751" s="130" t="str">
        <f t="shared" si="431"/>
        <v>PYA44P2EM3.25</v>
      </c>
      <c r="B1751" s="130" t="str">
        <f t="shared" si="432"/>
        <v>PYA44P2E2.5</v>
      </c>
      <c r="C1751" s="130" t="str">
        <f t="shared" si="433"/>
        <v>PYA44P2M3.25</v>
      </c>
      <c r="D1751" s="130" t="str">
        <f t="shared" si="434"/>
        <v>PYA44P2</v>
      </c>
      <c r="E1751" s="130" t="str">
        <f t="shared" si="435"/>
        <v>PYA44</v>
      </c>
      <c r="F1751" s="111" t="s">
        <v>1368</v>
      </c>
      <c r="G1751" s="111">
        <v>44</v>
      </c>
      <c r="H1751" s="311">
        <v>2</v>
      </c>
      <c r="I1751" s="111" t="s">
        <v>8</v>
      </c>
      <c r="K1751" s="109">
        <f t="shared" si="437"/>
        <v>5</v>
      </c>
      <c r="M1751" s="137">
        <f t="shared" si="436"/>
        <v>3</v>
      </c>
      <c r="N1751" s="133">
        <v>3.5</v>
      </c>
      <c r="O1751" s="137">
        <f t="shared" si="438"/>
        <v>3.25</v>
      </c>
      <c r="Q1751" s="237">
        <v>14.57</v>
      </c>
      <c r="R1751" s="111"/>
      <c r="S1751" s="111"/>
      <c r="T1751" s="111"/>
      <c r="U1751" s="188"/>
      <c r="X1751" s="229"/>
      <c r="AN1751" s="309"/>
      <c r="AP1751" s="194"/>
      <c r="AQ1751" s="188"/>
      <c r="AR1751" s="188"/>
      <c r="AW1751" s="188"/>
      <c r="AX1751" s="278"/>
      <c r="AY1751" s="194"/>
      <c r="AZ1751" s="143"/>
      <c r="BA1751" s="143"/>
      <c r="BB1751" s="143"/>
      <c r="BC1751" s="143"/>
      <c r="BD1751" s="143"/>
      <c r="BE1751" s="194"/>
      <c r="BF1751" s="143"/>
      <c r="BG1751" s="143"/>
      <c r="BH1751" s="143"/>
      <c r="BI1751" s="111"/>
      <c r="BJ1751" s="143"/>
      <c r="BK1751" s="143"/>
      <c r="BL1751" s="143"/>
      <c r="BM1751" s="143"/>
      <c r="BN1751" s="143"/>
      <c r="BO1751" s="143"/>
      <c r="BP1751" s="143"/>
      <c r="BQ1751" s="143"/>
      <c r="BR1751" s="143"/>
      <c r="BS1751" s="143"/>
      <c r="BT1751" s="143"/>
      <c r="BU1751" s="135">
        <f>VLOOKUP(D1751,EXPLORACION!$A$2:$P$529,15,FALSE)</f>
        <v>4959890.7971000001</v>
      </c>
      <c r="BV1751" s="135">
        <f>VLOOKUP(D1751,EXPLORACION!$A$2:$P$529,16,FALSE)</f>
        <v>2170835.3059999999</v>
      </c>
    </row>
    <row r="1752" spans="1:74" hidden="1">
      <c r="A1752" s="130" t="str">
        <f t="shared" si="431"/>
        <v>PYA44P2EM3.75</v>
      </c>
      <c r="B1752" s="130" t="str">
        <f t="shared" si="432"/>
        <v>PYA44P2E3</v>
      </c>
      <c r="C1752" s="130" t="str">
        <f t="shared" si="433"/>
        <v>PYA44P2M3.75</v>
      </c>
      <c r="D1752" s="130" t="str">
        <f t="shared" si="434"/>
        <v>PYA44P2</v>
      </c>
      <c r="E1752" s="130" t="str">
        <f t="shared" si="435"/>
        <v>PYA44</v>
      </c>
      <c r="F1752" s="111" t="s">
        <v>1368</v>
      </c>
      <c r="G1752" s="111">
        <v>44</v>
      </c>
      <c r="H1752" s="311">
        <v>2</v>
      </c>
      <c r="I1752" s="111" t="s">
        <v>8</v>
      </c>
      <c r="K1752" s="109">
        <f t="shared" si="437"/>
        <v>6</v>
      </c>
      <c r="M1752" s="137">
        <f t="shared" si="436"/>
        <v>3.5</v>
      </c>
      <c r="N1752" s="133">
        <v>4</v>
      </c>
      <c r="O1752" s="137">
        <f t="shared" si="438"/>
        <v>3.75</v>
      </c>
      <c r="Q1752" s="237">
        <v>14.62</v>
      </c>
      <c r="R1752" s="111"/>
      <c r="S1752" s="111"/>
      <c r="T1752" s="111"/>
      <c r="U1752" s="188"/>
      <c r="X1752" s="229"/>
      <c r="AN1752" s="309"/>
      <c r="AP1752" s="194"/>
      <c r="AQ1752" s="188"/>
      <c r="AR1752" s="188"/>
      <c r="AW1752" s="188"/>
      <c r="AX1752" s="278"/>
      <c r="AY1752" s="194"/>
      <c r="AZ1752" s="143"/>
      <c r="BA1752" s="143"/>
      <c r="BB1752" s="143"/>
      <c r="BC1752" s="143"/>
      <c r="BD1752" s="143"/>
      <c r="BE1752" s="194"/>
      <c r="BF1752" s="143"/>
      <c r="BG1752" s="143"/>
      <c r="BH1752" s="143"/>
      <c r="BI1752" s="111"/>
      <c r="BJ1752" s="143"/>
      <c r="BK1752" s="143"/>
      <c r="BL1752" s="143"/>
      <c r="BM1752" s="143"/>
      <c r="BN1752" s="143"/>
      <c r="BO1752" s="143"/>
      <c r="BP1752" s="143"/>
      <c r="BQ1752" s="143"/>
      <c r="BR1752" s="143"/>
      <c r="BS1752" s="143"/>
      <c r="BT1752" s="143"/>
      <c r="BU1752" s="135">
        <f>VLOOKUP(D1752,EXPLORACION!$A$2:$P$529,15,FALSE)</f>
        <v>4959890.7971000001</v>
      </c>
      <c r="BV1752" s="135">
        <f>VLOOKUP(D1752,EXPLORACION!$A$2:$P$529,16,FALSE)</f>
        <v>2170835.3059999999</v>
      </c>
    </row>
    <row r="1753" spans="1:74" hidden="1">
      <c r="A1753" s="130" t="str">
        <f t="shared" si="431"/>
        <v>PYA44P2EM4.25</v>
      </c>
      <c r="B1753" s="130" t="str">
        <f t="shared" si="432"/>
        <v>PYA44P2E3.5</v>
      </c>
      <c r="C1753" s="130" t="str">
        <f t="shared" si="433"/>
        <v>PYA44P2M4.25</v>
      </c>
      <c r="D1753" s="130" t="str">
        <f t="shared" si="434"/>
        <v>PYA44P2</v>
      </c>
      <c r="E1753" s="130" t="str">
        <f t="shared" si="435"/>
        <v>PYA44</v>
      </c>
      <c r="F1753" s="111" t="s">
        <v>1368</v>
      </c>
      <c r="G1753" s="111">
        <v>44</v>
      </c>
      <c r="H1753" s="311">
        <v>2</v>
      </c>
      <c r="I1753" s="111" t="s">
        <v>8</v>
      </c>
      <c r="K1753" s="109">
        <f t="shared" si="437"/>
        <v>7</v>
      </c>
      <c r="M1753" s="137">
        <f t="shared" si="436"/>
        <v>4</v>
      </c>
      <c r="N1753" s="133">
        <v>4.5</v>
      </c>
      <c r="O1753" s="137">
        <f t="shared" si="438"/>
        <v>4.25</v>
      </c>
      <c r="Q1753" s="237">
        <v>14.8</v>
      </c>
      <c r="R1753" s="111"/>
      <c r="S1753" s="111"/>
      <c r="T1753" s="111"/>
      <c r="U1753" s="188"/>
      <c r="X1753" s="229"/>
      <c r="AN1753" s="309"/>
      <c r="AP1753" s="194"/>
      <c r="AQ1753" s="188"/>
      <c r="AR1753" s="188"/>
      <c r="AW1753" s="188"/>
      <c r="AX1753" s="278"/>
      <c r="AY1753" s="194"/>
      <c r="AZ1753" s="143"/>
      <c r="BA1753" s="143"/>
      <c r="BB1753" s="143"/>
      <c r="BC1753" s="143"/>
      <c r="BD1753" s="143"/>
      <c r="BE1753" s="194"/>
      <c r="BF1753" s="143"/>
      <c r="BG1753" s="143"/>
      <c r="BH1753" s="143"/>
      <c r="BI1753" s="111"/>
      <c r="BJ1753" s="143"/>
      <c r="BK1753" s="143"/>
      <c r="BL1753" s="143"/>
      <c r="BM1753" s="143"/>
      <c r="BN1753" s="143"/>
      <c r="BO1753" s="143"/>
      <c r="BP1753" s="143"/>
      <c r="BQ1753" s="143"/>
      <c r="BR1753" s="143"/>
      <c r="BS1753" s="143"/>
      <c r="BT1753" s="143"/>
      <c r="BU1753" s="135">
        <f>VLOOKUP(D1753,EXPLORACION!$A$2:$P$529,15,FALSE)</f>
        <v>4959890.7971000001</v>
      </c>
      <c r="BV1753" s="135">
        <f>VLOOKUP(D1753,EXPLORACION!$A$2:$P$529,16,FALSE)</f>
        <v>2170835.3059999999</v>
      </c>
    </row>
    <row r="1754" spans="1:74" hidden="1">
      <c r="A1754" s="130" t="str">
        <f t="shared" si="431"/>
        <v>PYA44P2EM4.75</v>
      </c>
      <c r="B1754" s="130" t="str">
        <f t="shared" si="432"/>
        <v>PYA44P2E4</v>
      </c>
      <c r="C1754" s="130" t="str">
        <f t="shared" si="433"/>
        <v>PYA44P2M4.75</v>
      </c>
      <c r="D1754" s="130" t="str">
        <f t="shared" si="434"/>
        <v>PYA44P2</v>
      </c>
      <c r="E1754" s="130" t="str">
        <f t="shared" si="435"/>
        <v>PYA44</v>
      </c>
      <c r="F1754" s="111" t="s">
        <v>1368</v>
      </c>
      <c r="G1754" s="111">
        <v>44</v>
      </c>
      <c r="H1754" s="311">
        <v>2</v>
      </c>
      <c r="I1754" s="111" t="s">
        <v>8</v>
      </c>
      <c r="K1754" s="109">
        <f t="shared" si="437"/>
        <v>8</v>
      </c>
      <c r="M1754" s="137">
        <f t="shared" si="436"/>
        <v>4.5</v>
      </c>
      <c r="N1754" s="133">
        <v>5</v>
      </c>
      <c r="O1754" s="137">
        <f t="shared" si="438"/>
        <v>4.75</v>
      </c>
      <c r="Q1754" s="237">
        <v>14.84</v>
      </c>
      <c r="R1754" s="111"/>
      <c r="S1754" s="111"/>
      <c r="T1754" s="111"/>
      <c r="U1754" s="188"/>
      <c r="X1754" s="229"/>
      <c r="AN1754" s="309"/>
      <c r="AP1754" s="194"/>
      <c r="AQ1754" s="188"/>
      <c r="AR1754" s="188"/>
      <c r="AW1754" s="188"/>
      <c r="AX1754" s="278"/>
      <c r="AY1754" s="194"/>
      <c r="AZ1754" s="143"/>
      <c r="BA1754" s="143"/>
      <c r="BB1754" s="143"/>
      <c r="BC1754" s="143"/>
      <c r="BD1754" s="143"/>
      <c r="BE1754" s="194"/>
      <c r="BF1754" s="143"/>
      <c r="BG1754" s="143"/>
      <c r="BH1754" s="143"/>
      <c r="BI1754" s="111"/>
      <c r="BJ1754" s="143"/>
      <c r="BK1754" s="143"/>
      <c r="BL1754" s="143"/>
      <c r="BM1754" s="143"/>
      <c r="BN1754" s="143"/>
      <c r="BO1754" s="143"/>
      <c r="BP1754" s="143"/>
      <c r="BQ1754" s="143"/>
      <c r="BR1754" s="143"/>
      <c r="BS1754" s="143"/>
      <c r="BT1754" s="143"/>
      <c r="BU1754" s="135">
        <f>VLOOKUP(D1754,EXPLORACION!$A$2:$P$529,15,FALSE)</f>
        <v>4959890.7971000001</v>
      </c>
      <c r="BV1754" s="135">
        <f>VLOOKUP(D1754,EXPLORACION!$A$2:$P$529,16,FALSE)</f>
        <v>2170835.3059999999</v>
      </c>
    </row>
    <row r="1755" spans="1:74" hidden="1">
      <c r="A1755" s="130" t="str">
        <f t="shared" si="431"/>
        <v>PYA44P2EM5.25</v>
      </c>
      <c r="B1755" s="130" t="str">
        <f t="shared" si="432"/>
        <v>PYA44P2E4.5</v>
      </c>
      <c r="C1755" s="130" t="str">
        <f t="shared" si="433"/>
        <v>PYA44P2M5.25</v>
      </c>
      <c r="D1755" s="130" t="str">
        <f t="shared" si="434"/>
        <v>PYA44P2</v>
      </c>
      <c r="E1755" s="130" t="str">
        <f t="shared" si="435"/>
        <v>PYA44</v>
      </c>
      <c r="F1755" s="111" t="s">
        <v>1368</v>
      </c>
      <c r="G1755" s="111">
        <v>44</v>
      </c>
      <c r="H1755" s="311">
        <v>2</v>
      </c>
      <c r="I1755" s="111" t="s">
        <v>8</v>
      </c>
      <c r="K1755" s="109">
        <f t="shared" si="437"/>
        <v>9</v>
      </c>
      <c r="M1755" s="137">
        <f t="shared" si="436"/>
        <v>5</v>
      </c>
      <c r="N1755" s="133">
        <v>5.5</v>
      </c>
      <c r="O1755" s="137">
        <f t="shared" si="438"/>
        <v>5.25</v>
      </c>
      <c r="Q1755" s="237">
        <v>14.91</v>
      </c>
      <c r="R1755" s="111"/>
      <c r="S1755" s="111"/>
      <c r="T1755" s="111"/>
      <c r="U1755" s="188"/>
      <c r="X1755" s="229"/>
      <c r="AN1755" s="309"/>
      <c r="AP1755" s="194"/>
      <c r="AQ1755" s="188"/>
      <c r="AR1755" s="188"/>
      <c r="AW1755" s="188">
        <v>4.04</v>
      </c>
      <c r="AX1755" s="278">
        <v>132.15</v>
      </c>
      <c r="AY1755" s="194"/>
      <c r="AZ1755" s="143"/>
      <c r="BA1755" s="143"/>
      <c r="BB1755" s="143"/>
      <c r="BC1755" s="143"/>
      <c r="BD1755" s="143"/>
      <c r="BE1755" s="194"/>
      <c r="BF1755" s="143"/>
      <c r="BG1755" s="143"/>
      <c r="BH1755" s="143"/>
      <c r="BI1755" s="111"/>
      <c r="BJ1755" s="143"/>
      <c r="BK1755" s="143"/>
      <c r="BL1755" s="143"/>
      <c r="BM1755" s="143"/>
      <c r="BN1755" s="143"/>
      <c r="BO1755" s="143"/>
      <c r="BP1755" s="143"/>
      <c r="BQ1755" s="143"/>
      <c r="BR1755" s="143"/>
      <c r="BS1755" s="143"/>
      <c r="BT1755" s="143"/>
      <c r="BU1755" s="135">
        <f>VLOOKUP(D1755,EXPLORACION!$A$2:$P$529,15,FALSE)</f>
        <v>4959890.7971000001</v>
      </c>
      <c r="BV1755" s="135">
        <f>VLOOKUP(D1755,EXPLORACION!$A$2:$P$529,16,FALSE)</f>
        <v>2170835.3059999999</v>
      </c>
    </row>
    <row r="1756" spans="1:74" hidden="1">
      <c r="A1756" s="130" t="str">
        <f t="shared" si="431"/>
        <v>PYA44P2EM5.75</v>
      </c>
      <c r="B1756" s="130" t="str">
        <f t="shared" si="432"/>
        <v>PYA44P2E5</v>
      </c>
      <c r="C1756" s="130" t="str">
        <f t="shared" si="433"/>
        <v>PYA44P2M5.75</v>
      </c>
      <c r="D1756" s="130" t="str">
        <f t="shared" si="434"/>
        <v>PYA44P2</v>
      </c>
      <c r="E1756" s="130" t="str">
        <f t="shared" si="435"/>
        <v>PYA44</v>
      </c>
      <c r="F1756" s="111" t="s">
        <v>1368</v>
      </c>
      <c r="G1756" s="111">
        <v>44</v>
      </c>
      <c r="H1756" s="311">
        <v>2</v>
      </c>
      <c r="I1756" s="111" t="s">
        <v>8</v>
      </c>
      <c r="K1756" s="109">
        <f t="shared" si="437"/>
        <v>10</v>
      </c>
      <c r="M1756" s="137">
        <f t="shared" si="436"/>
        <v>5.5</v>
      </c>
      <c r="N1756" s="133">
        <v>6</v>
      </c>
      <c r="O1756" s="137">
        <f t="shared" si="438"/>
        <v>5.75</v>
      </c>
      <c r="Q1756" s="237">
        <v>14.97</v>
      </c>
      <c r="R1756" s="111"/>
      <c r="S1756" s="111"/>
      <c r="T1756" s="111"/>
      <c r="U1756" s="188"/>
      <c r="X1756" s="229"/>
      <c r="AN1756" s="309"/>
      <c r="AP1756" s="194"/>
      <c r="AQ1756" s="188"/>
      <c r="AR1756" s="188"/>
      <c r="AW1756" s="188"/>
      <c r="AX1756" s="278"/>
      <c r="AY1756" s="194"/>
      <c r="AZ1756" s="143"/>
      <c r="BA1756" s="143"/>
      <c r="BB1756" s="143"/>
      <c r="BC1756" s="143"/>
      <c r="BD1756" s="143"/>
      <c r="BE1756" s="194"/>
      <c r="BF1756" s="143"/>
      <c r="BG1756" s="143"/>
      <c r="BH1756" s="143"/>
      <c r="BI1756" s="111"/>
      <c r="BJ1756" s="143"/>
      <c r="BK1756" s="143"/>
      <c r="BL1756" s="143"/>
      <c r="BM1756" s="143"/>
      <c r="BN1756" s="143"/>
      <c r="BO1756" s="143"/>
      <c r="BP1756" s="143"/>
      <c r="BQ1756" s="143"/>
      <c r="BR1756" s="143"/>
      <c r="BS1756" s="143"/>
      <c r="BT1756" s="143"/>
      <c r="BU1756" s="135">
        <f>VLOOKUP(D1756,EXPLORACION!$A$2:$P$529,15,FALSE)</f>
        <v>4959890.7971000001</v>
      </c>
      <c r="BV1756" s="135">
        <f>VLOOKUP(D1756,EXPLORACION!$A$2:$P$529,16,FALSE)</f>
        <v>2170835.3059999999</v>
      </c>
    </row>
    <row r="1757" spans="1:74" hidden="1">
      <c r="A1757" s="130" t="str">
        <f t="shared" si="431"/>
        <v>PYA44P2EM6.5</v>
      </c>
      <c r="B1757" s="130" t="str">
        <f t="shared" si="432"/>
        <v>PYA44P2E5.5</v>
      </c>
      <c r="C1757" s="130" t="str">
        <f t="shared" si="433"/>
        <v>PYA44P2M6.5</v>
      </c>
      <c r="D1757" s="130" t="str">
        <f t="shared" si="434"/>
        <v>PYA44P2</v>
      </c>
      <c r="E1757" s="130" t="str">
        <f t="shared" si="435"/>
        <v>PYA44</v>
      </c>
      <c r="F1757" s="111" t="s">
        <v>1368</v>
      </c>
      <c r="G1757" s="111">
        <v>44</v>
      </c>
      <c r="H1757" s="311">
        <v>2</v>
      </c>
      <c r="I1757" s="111" t="s">
        <v>8</v>
      </c>
      <c r="K1757" s="109">
        <f t="shared" si="437"/>
        <v>11</v>
      </c>
      <c r="M1757" s="137">
        <f t="shared" si="436"/>
        <v>6</v>
      </c>
      <c r="N1757" s="133">
        <v>7</v>
      </c>
      <c r="O1757" s="137">
        <f t="shared" si="438"/>
        <v>6.5</v>
      </c>
      <c r="Q1757" s="237">
        <v>15.02</v>
      </c>
      <c r="R1757" s="111" t="s">
        <v>1836</v>
      </c>
      <c r="S1757" s="111" t="s">
        <v>1837</v>
      </c>
      <c r="T1757" s="188" t="s">
        <v>1838</v>
      </c>
      <c r="U1757" s="188"/>
      <c r="X1757" s="229"/>
      <c r="AN1757" s="309"/>
      <c r="AO1757" s="111" t="s">
        <v>1835</v>
      </c>
      <c r="AP1757" s="194"/>
      <c r="AQ1757" s="188"/>
      <c r="AR1757" s="188"/>
      <c r="AW1757" s="188"/>
      <c r="AX1757" s="278"/>
      <c r="AY1757" s="194"/>
      <c r="AZ1757" s="143"/>
      <c r="BA1757" s="143"/>
      <c r="BB1757" s="143"/>
      <c r="BC1757" s="143"/>
      <c r="BD1757" s="143"/>
      <c r="BE1757" s="194"/>
      <c r="BF1757" s="143"/>
      <c r="BG1757" s="143"/>
      <c r="BH1757" s="143"/>
      <c r="BI1757" s="111"/>
      <c r="BJ1757" s="143"/>
      <c r="BK1757" s="143"/>
      <c r="BL1757" s="143"/>
      <c r="BM1757" s="143"/>
      <c r="BN1757" s="143"/>
      <c r="BO1757" s="143"/>
      <c r="BP1757" s="143"/>
      <c r="BQ1757" s="143"/>
      <c r="BR1757" s="143"/>
      <c r="BS1757" s="143"/>
      <c r="BT1757" s="143"/>
      <c r="BU1757" s="135">
        <f>VLOOKUP(D1757,EXPLORACION!$A$2:$P$529,15,FALSE)</f>
        <v>4959890.7971000001</v>
      </c>
      <c r="BV1757" s="135">
        <f>VLOOKUP(D1757,EXPLORACION!$A$2:$P$529,16,FALSE)</f>
        <v>2170835.3059999999</v>
      </c>
    </row>
    <row r="1758" spans="1:74" hidden="1">
      <c r="A1758" s="130" t="str">
        <f t="shared" si="431"/>
        <v>PYA44P2EM7.5</v>
      </c>
      <c r="B1758" s="130" t="str">
        <f t="shared" si="432"/>
        <v>PYA44P2E6</v>
      </c>
      <c r="C1758" s="130" t="str">
        <f t="shared" si="433"/>
        <v>PYA44P2M7.5</v>
      </c>
      <c r="D1758" s="130" t="str">
        <f t="shared" si="434"/>
        <v>PYA44P2</v>
      </c>
      <c r="E1758" s="130" t="str">
        <f t="shared" si="435"/>
        <v>PYA44</v>
      </c>
      <c r="F1758" s="111" t="s">
        <v>1368</v>
      </c>
      <c r="G1758" s="111">
        <v>44</v>
      </c>
      <c r="H1758" s="311">
        <v>2</v>
      </c>
      <c r="I1758" s="111" t="s">
        <v>8</v>
      </c>
      <c r="K1758" s="109">
        <f t="shared" si="437"/>
        <v>12</v>
      </c>
      <c r="M1758" s="137">
        <f t="shared" si="436"/>
        <v>7</v>
      </c>
      <c r="N1758" s="133">
        <v>8</v>
      </c>
      <c r="O1758" s="137">
        <f t="shared" si="438"/>
        <v>7.5</v>
      </c>
      <c r="Q1758" s="237">
        <v>15.33</v>
      </c>
      <c r="R1758" s="111"/>
      <c r="S1758" s="111"/>
      <c r="T1758" s="111"/>
      <c r="U1758" s="188"/>
      <c r="X1758" s="229"/>
      <c r="AN1758" s="309"/>
      <c r="AP1758" s="194"/>
      <c r="AQ1758" s="188"/>
      <c r="AR1758" s="188"/>
      <c r="AW1758" s="188"/>
      <c r="AX1758" s="278"/>
      <c r="AY1758" s="194"/>
      <c r="AZ1758" s="143"/>
      <c r="BA1758" s="143"/>
      <c r="BB1758" s="143"/>
      <c r="BC1758" s="143"/>
      <c r="BD1758" s="143"/>
      <c r="BE1758" s="194"/>
      <c r="BF1758" s="143"/>
      <c r="BG1758" s="143"/>
      <c r="BH1758" s="143"/>
      <c r="BI1758" s="111"/>
      <c r="BJ1758" s="143"/>
      <c r="BK1758" s="143"/>
      <c r="BL1758" s="143"/>
      <c r="BM1758" s="143"/>
      <c r="BN1758" s="143"/>
      <c r="BO1758" s="143"/>
      <c r="BP1758" s="143"/>
      <c r="BQ1758" s="143"/>
      <c r="BR1758" s="143"/>
      <c r="BS1758" s="143"/>
      <c r="BT1758" s="143"/>
      <c r="BU1758" s="135">
        <f>VLOOKUP(D1758,EXPLORACION!$A$2:$P$529,15,FALSE)</f>
        <v>4959890.7971000001</v>
      </c>
      <c r="BV1758" s="135">
        <f>VLOOKUP(D1758,EXPLORACION!$A$2:$P$529,16,FALSE)</f>
        <v>2170835.3059999999</v>
      </c>
    </row>
    <row r="1759" spans="1:74" hidden="1">
      <c r="A1759" s="130" t="str">
        <f t="shared" si="431"/>
        <v>PYA44P2EM8.5</v>
      </c>
      <c r="B1759" s="130" t="str">
        <f t="shared" si="432"/>
        <v>PYA44P2E7</v>
      </c>
      <c r="C1759" s="130" t="str">
        <f t="shared" si="433"/>
        <v>PYA44P2M8.5</v>
      </c>
      <c r="D1759" s="130" t="str">
        <f t="shared" si="434"/>
        <v>PYA44P2</v>
      </c>
      <c r="E1759" s="130" t="str">
        <f t="shared" si="435"/>
        <v>PYA44</v>
      </c>
      <c r="F1759" s="111" t="s">
        <v>1368</v>
      </c>
      <c r="G1759" s="111">
        <v>44</v>
      </c>
      <c r="H1759" s="311">
        <v>2</v>
      </c>
      <c r="I1759" s="111" t="s">
        <v>8</v>
      </c>
      <c r="K1759" s="109">
        <f t="shared" si="437"/>
        <v>13</v>
      </c>
      <c r="M1759" s="137">
        <f t="shared" si="436"/>
        <v>8</v>
      </c>
      <c r="N1759" s="133">
        <v>9</v>
      </c>
      <c r="O1759" s="137">
        <f t="shared" si="438"/>
        <v>8.5</v>
      </c>
      <c r="Q1759" s="237">
        <v>15.82</v>
      </c>
      <c r="R1759" s="111"/>
      <c r="S1759" s="111"/>
      <c r="T1759" s="111"/>
      <c r="U1759" s="188"/>
      <c r="X1759" s="229"/>
      <c r="AN1759" s="309"/>
      <c r="AP1759" s="194"/>
      <c r="AQ1759" s="188"/>
      <c r="AR1759" s="188"/>
      <c r="AW1759" s="188"/>
      <c r="AX1759" s="278"/>
      <c r="AY1759" s="194"/>
      <c r="AZ1759" s="143"/>
      <c r="BA1759" s="143"/>
      <c r="BB1759" s="143"/>
      <c r="BC1759" s="143"/>
      <c r="BD1759" s="143"/>
      <c r="BE1759" s="194"/>
      <c r="BF1759" s="143"/>
      <c r="BG1759" s="143"/>
      <c r="BH1759" s="143"/>
      <c r="BI1759" s="111"/>
      <c r="BJ1759" s="143"/>
      <c r="BK1759" s="143"/>
      <c r="BL1759" s="143"/>
      <c r="BM1759" s="143"/>
      <c r="BN1759" s="143"/>
      <c r="BO1759" s="143"/>
      <c r="BP1759" s="143"/>
      <c r="BQ1759" s="143"/>
      <c r="BR1759" s="143"/>
      <c r="BS1759" s="143"/>
      <c r="BT1759" s="143"/>
      <c r="BU1759" s="135">
        <f>VLOOKUP(D1759,EXPLORACION!$A$2:$P$529,15,FALSE)</f>
        <v>4959890.7971000001</v>
      </c>
      <c r="BV1759" s="135">
        <f>VLOOKUP(D1759,EXPLORACION!$A$2:$P$529,16,FALSE)</f>
        <v>2170835.3059999999</v>
      </c>
    </row>
    <row r="1760" spans="1:74" hidden="1">
      <c r="A1760" s="130" t="str">
        <f t="shared" si="431"/>
        <v>PYA44P2EM9.5</v>
      </c>
      <c r="B1760" s="130" t="str">
        <f t="shared" si="432"/>
        <v>PYA44P2E8</v>
      </c>
      <c r="C1760" s="130" t="str">
        <f t="shared" si="433"/>
        <v>PYA44P2M9.5</v>
      </c>
      <c r="D1760" s="130" t="str">
        <f t="shared" si="434"/>
        <v>PYA44P2</v>
      </c>
      <c r="E1760" s="130" t="str">
        <f t="shared" si="435"/>
        <v>PYA44</v>
      </c>
      <c r="F1760" s="111" t="s">
        <v>1368</v>
      </c>
      <c r="G1760" s="111">
        <v>44</v>
      </c>
      <c r="H1760" s="311">
        <v>2</v>
      </c>
      <c r="I1760" s="111" t="s">
        <v>8</v>
      </c>
      <c r="K1760" s="109">
        <f t="shared" si="437"/>
        <v>14</v>
      </c>
      <c r="M1760" s="137">
        <f t="shared" si="436"/>
        <v>9</v>
      </c>
      <c r="N1760" s="133">
        <v>10</v>
      </c>
      <c r="O1760" s="137">
        <f t="shared" si="438"/>
        <v>9.5</v>
      </c>
      <c r="Q1760" s="237">
        <v>15.87</v>
      </c>
      <c r="R1760" s="111"/>
      <c r="S1760" s="111"/>
      <c r="T1760" s="111"/>
      <c r="U1760" s="188"/>
      <c r="X1760" s="229"/>
      <c r="AN1760" s="309"/>
      <c r="AP1760" s="194"/>
      <c r="AQ1760" s="188"/>
      <c r="AR1760" s="188"/>
      <c r="AW1760" s="188"/>
      <c r="AX1760" s="278"/>
      <c r="AY1760" s="194"/>
      <c r="AZ1760" s="143"/>
      <c r="BA1760" s="143"/>
      <c r="BB1760" s="143"/>
      <c r="BC1760" s="143"/>
      <c r="BD1760" s="143"/>
      <c r="BE1760" s="194"/>
      <c r="BF1760" s="143"/>
      <c r="BG1760" s="143"/>
      <c r="BH1760" s="143"/>
      <c r="BI1760" s="111"/>
      <c r="BJ1760" s="143"/>
      <c r="BK1760" s="143"/>
      <c r="BL1760" s="143"/>
      <c r="BM1760" s="143"/>
      <c r="BN1760" s="143"/>
      <c r="BO1760" s="143"/>
      <c r="BP1760" s="143"/>
      <c r="BQ1760" s="143"/>
      <c r="BR1760" s="143"/>
      <c r="BS1760" s="143"/>
      <c r="BT1760" s="143"/>
      <c r="BU1760" s="135">
        <f>VLOOKUP(D1760,EXPLORACION!$A$2:$P$529,15,FALSE)</f>
        <v>4959890.7971000001</v>
      </c>
      <c r="BV1760" s="135">
        <f>VLOOKUP(D1760,EXPLORACION!$A$2:$P$529,16,FALSE)</f>
        <v>2170835.3059999999</v>
      </c>
    </row>
    <row r="1761" spans="1:74" hidden="1">
      <c r="A1761" s="130" t="str">
        <f t="shared" si="431"/>
        <v>PYA44P3EM0.25</v>
      </c>
      <c r="B1761" s="130" t="str">
        <f t="shared" si="432"/>
        <v>PYA44P3E9</v>
      </c>
      <c r="C1761" s="130" t="str">
        <f t="shared" si="433"/>
        <v>PYA44P3M0.25</v>
      </c>
      <c r="D1761" s="130" t="str">
        <f t="shared" si="434"/>
        <v>PYA44P3</v>
      </c>
      <c r="E1761" s="130" t="str">
        <f t="shared" si="435"/>
        <v>PYA44</v>
      </c>
      <c r="F1761" s="111" t="s">
        <v>1368</v>
      </c>
      <c r="G1761" s="111">
        <v>44</v>
      </c>
      <c r="H1761" s="311">
        <v>3</v>
      </c>
      <c r="I1761" s="111" t="s">
        <v>8</v>
      </c>
      <c r="K1761" s="109">
        <v>1</v>
      </c>
      <c r="M1761" s="137">
        <v>0</v>
      </c>
      <c r="N1761" s="133">
        <v>0.5</v>
      </c>
      <c r="O1761" s="137">
        <f t="shared" si="438"/>
        <v>0.25</v>
      </c>
      <c r="Q1761" s="237">
        <v>17.55</v>
      </c>
      <c r="R1761" s="111"/>
      <c r="S1761" s="111"/>
      <c r="T1761" s="111"/>
      <c r="U1761" s="188"/>
      <c r="X1761" s="229"/>
      <c r="AN1761" s="309"/>
      <c r="AP1761" s="194"/>
      <c r="AQ1761" s="188"/>
      <c r="AR1761" s="188"/>
      <c r="AW1761" s="188"/>
      <c r="AX1761" s="278"/>
      <c r="AY1761" s="194"/>
      <c r="AZ1761" s="143"/>
      <c r="BA1761" s="143"/>
      <c r="BB1761" s="143"/>
      <c r="BC1761" s="143"/>
      <c r="BD1761" s="143"/>
      <c r="BE1761" s="194"/>
      <c r="BF1761" s="143"/>
      <c r="BG1761" s="143"/>
      <c r="BH1761" s="143"/>
      <c r="BI1761" s="111"/>
      <c r="BJ1761" s="143"/>
      <c r="BK1761" s="143"/>
      <c r="BL1761" s="143"/>
      <c r="BM1761" s="143"/>
      <c r="BN1761" s="143"/>
      <c r="BO1761" s="143"/>
      <c r="BP1761" s="143"/>
      <c r="BQ1761" s="143"/>
      <c r="BR1761" s="143"/>
      <c r="BS1761" s="143"/>
      <c r="BT1761" s="143"/>
      <c r="BU1761" s="135">
        <f>VLOOKUP(D1761,EXPLORACION!$A$2:$P$529,15,FALSE)</f>
        <v>4959890.7971000001</v>
      </c>
      <c r="BV1761" s="135">
        <f>VLOOKUP(D1761,EXPLORACION!$A$2:$P$529,16,FALSE)</f>
        <v>2170835.3059999999</v>
      </c>
    </row>
    <row r="1762" spans="1:74" hidden="1">
      <c r="A1762" s="130" t="str">
        <f t="shared" si="431"/>
        <v>PYA44P3EM0.75</v>
      </c>
      <c r="B1762" s="130" t="str">
        <f t="shared" si="432"/>
        <v>PYA44P3E0</v>
      </c>
      <c r="C1762" s="130" t="str">
        <f t="shared" si="433"/>
        <v>PYA44P3M0.75</v>
      </c>
      <c r="D1762" s="130" t="str">
        <f t="shared" si="434"/>
        <v>PYA44P3</v>
      </c>
      <c r="E1762" s="130" t="str">
        <f t="shared" si="435"/>
        <v>PYA44</v>
      </c>
      <c r="F1762" s="111" t="s">
        <v>1368</v>
      </c>
      <c r="G1762" s="111">
        <v>44</v>
      </c>
      <c r="H1762" s="311">
        <v>3</v>
      </c>
      <c r="I1762" s="111" t="s">
        <v>8</v>
      </c>
      <c r="K1762" s="109">
        <f t="shared" si="437"/>
        <v>2</v>
      </c>
      <c r="M1762" s="137">
        <f t="shared" si="436"/>
        <v>0.5</v>
      </c>
      <c r="N1762" s="133">
        <v>1</v>
      </c>
      <c r="O1762" s="137">
        <f t="shared" si="438"/>
        <v>0.75</v>
      </c>
      <c r="Q1762" s="237">
        <v>18.829999999999998</v>
      </c>
      <c r="R1762" s="111"/>
      <c r="S1762" s="111"/>
      <c r="T1762" s="111"/>
      <c r="U1762" s="188"/>
      <c r="X1762" s="229"/>
      <c r="AN1762" s="309"/>
      <c r="AP1762" s="194"/>
      <c r="AQ1762" s="188"/>
      <c r="AR1762" s="188"/>
      <c r="AW1762" s="188"/>
      <c r="AX1762" s="278"/>
      <c r="AY1762" s="194"/>
      <c r="AZ1762" s="143"/>
      <c r="BA1762" s="143"/>
      <c r="BB1762" s="143"/>
      <c r="BC1762" s="143"/>
      <c r="BD1762" s="143"/>
      <c r="BE1762" s="194"/>
      <c r="BF1762" s="143"/>
      <c r="BG1762" s="143"/>
      <c r="BH1762" s="143"/>
      <c r="BI1762" s="111"/>
      <c r="BJ1762" s="143"/>
      <c r="BK1762" s="143"/>
      <c r="BL1762" s="143"/>
      <c r="BM1762" s="143"/>
      <c r="BN1762" s="143"/>
      <c r="BO1762" s="143"/>
      <c r="BP1762" s="143"/>
      <c r="BQ1762" s="143"/>
      <c r="BR1762" s="143"/>
      <c r="BS1762" s="143"/>
      <c r="BT1762" s="143"/>
      <c r="BU1762" s="135">
        <f>VLOOKUP(D1762,EXPLORACION!$A$2:$P$529,15,FALSE)</f>
        <v>4959890.7971000001</v>
      </c>
      <c r="BV1762" s="135">
        <f>VLOOKUP(D1762,EXPLORACION!$A$2:$P$529,16,FALSE)</f>
        <v>2170835.3059999999</v>
      </c>
    </row>
    <row r="1763" spans="1:74" hidden="1">
      <c r="A1763" s="130" t="str">
        <f t="shared" si="431"/>
        <v>PYA44P3EM1.25</v>
      </c>
      <c r="B1763" s="130" t="str">
        <f t="shared" si="432"/>
        <v>PYA44P3E0.5</v>
      </c>
      <c r="C1763" s="130" t="str">
        <f t="shared" si="433"/>
        <v>PYA44P3M1.25</v>
      </c>
      <c r="D1763" s="130" t="str">
        <f t="shared" si="434"/>
        <v>PYA44P3</v>
      </c>
      <c r="E1763" s="130" t="str">
        <f t="shared" si="435"/>
        <v>PYA44</v>
      </c>
      <c r="F1763" s="111" t="s">
        <v>1368</v>
      </c>
      <c r="G1763" s="111">
        <v>44</v>
      </c>
      <c r="H1763" s="311">
        <v>3</v>
      </c>
      <c r="I1763" s="111" t="s">
        <v>8</v>
      </c>
      <c r="K1763" s="109">
        <f t="shared" si="437"/>
        <v>3</v>
      </c>
      <c r="M1763" s="137">
        <f t="shared" si="436"/>
        <v>1</v>
      </c>
      <c r="N1763" s="133">
        <v>1.5</v>
      </c>
      <c r="O1763" s="137">
        <f t="shared" si="438"/>
        <v>1.25</v>
      </c>
      <c r="Q1763" s="237">
        <v>12.52</v>
      </c>
      <c r="R1763" s="111"/>
      <c r="S1763" s="111"/>
      <c r="T1763" s="111"/>
      <c r="U1763" s="188"/>
      <c r="X1763" s="229"/>
      <c r="AN1763" s="309"/>
      <c r="AP1763" s="194"/>
      <c r="AQ1763" s="188"/>
      <c r="AR1763" s="188"/>
      <c r="AW1763" s="188"/>
      <c r="AX1763" s="278"/>
      <c r="AY1763" s="194"/>
      <c r="AZ1763" s="143"/>
      <c r="BA1763" s="143"/>
      <c r="BB1763" s="143"/>
      <c r="BC1763" s="143"/>
      <c r="BD1763" s="143"/>
      <c r="BE1763" s="194"/>
      <c r="BF1763" s="143"/>
      <c r="BG1763" s="143"/>
      <c r="BH1763" s="143"/>
      <c r="BI1763" s="111"/>
      <c r="BJ1763" s="143"/>
      <c r="BK1763" s="143"/>
      <c r="BL1763" s="143"/>
      <c r="BM1763" s="143"/>
      <c r="BN1763" s="143"/>
      <c r="BO1763" s="143"/>
      <c r="BP1763" s="143"/>
      <c r="BQ1763" s="143"/>
      <c r="BR1763" s="143"/>
      <c r="BS1763" s="143"/>
      <c r="BT1763" s="143"/>
      <c r="BU1763" s="135">
        <f>VLOOKUP(D1763,EXPLORACION!$A$2:$P$529,15,FALSE)</f>
        <v>4959890.7971000001</v>
      </c>
      <c r="BV1763" s="135">
        <f>VLOOKUP(D1763,EXPLORACION!$A$2:$P$529,16,FALSE)</f>
        <v>2170835.3059999999</v>
      </c>
    </row>
    <row r="1764" spans="1:74" hidden="1">
      <c r="A1764" s="130" t="str">
        <f t="shared" si="431"/>
        <v>PYA44P3EM1.75</v>
      </c>
      <c r="B1764" s="130" t="str">
        <f t="shared" si="432"/>
        <v>PYA44P3E1</v>
      </c>
      <c r="C1764" s="130" t="str">
        <f t="shared" si="433"/>
        <v>PYA44P3M1.75</v>
      </c>
      <c r="D1764" s="130" t="str">
        <f t="shared" si="434"/>
        <v>PYA44P3</v>
      </c>
      <c r="E1764" s="130" t="str">
        <f t="shared" si="435"/>
        <v>PYA44</v>
      </c>
      <c r="F1764" s="111" t="s">
        <v>1368</v>
      </c>
      <c r="G1764" s="111">
        <v>44</v>
      </c>
      <c r="H1764" s="311">
        <v>3</v>
      </c>
      <c r="I1764" s="111" t="s">
        <v>8</v>
      </c>
      <c r="K1764" s="109">
        <f t="shared" si="437"/>
        <v>4</v>
      </c>
      <c r="M1764" s="137">
        <f t="shared" si="436"/>
        <v>1.5</v>
      </c>
      <c r="N1764" s="133">
        <v>2</v>
      </c>
      <c r="O1764" s="137">
        <f t="shared" si="438"/>
        <v>1.75</v>
      </c>
      <c r="Q1764" s="237">
        <v>12.88</v>
      </c>
      <c r="R1764" s="111"/>
      <c r="S1764" s="111"/>
      <c r="T1764" s="111"/>
      <c r="U1764" s="188"/>
      <c r="X1764" s="229"/>
      <c r="AN1764" s="309"/>
      <c r="AP1764" s="194"/>
      <c r="AQ1764" s="188"/>
      <c r="AR1764" s="188"/>
      <c r="AW1764" s="188"/>
      <c r="AX1764" s="278"/>
      <c r="AY1764" s="194"/>
      <c r="AZ1764" s="143"/>
      <c r="BA1764" s="143"/>
      <c r="BB1764" s="143"/>
      <c r="BC1764" s="143"/>
      <c r="BD1764" s="143"/>
      <c r="BE1764" s="194"/>
      <c r="BF1764" s="143"/>
      <c r="BG1764" s="143"/>
      <c r="BH1764" s="143"/>
      <c r="BI1764" s="111"/>
      <c r="BJ1764" s="143"/>
      <c r="BK1764" s="143"/>
      <c r="BL1764" s="143"/>
      <c r="BM1764" s="143"/>
      <c r="BN1764" s="143"/>
      <c r="BO1764" s="143"/>
      <c r="BP1764" s="143"/>
      <c r="BQ1764" s="143"/>
      <c r="BR1764" s="143"/>
      <c r="BS1764" s="143"/>
      <c r="BT1764" s="143"/>
      <c r="BU1764" s="135">
        <f>VLOOKUP(D1764,EXPLORACION!$A$2:$P$529,15,FALSE)</f>
        <v>4959890.7971000001</v>
      </c>
      <c r="BV1764" s="135">
        <f>VLOOKUP(D1764,EXPLORACION!$A$2:$P$529,16,FALSE)</f>
        <v>2170835.3059999999</v>
      </c>
    </row>
    <row r="1765" spans="1:74" hidden="1">
      <c r="A1765" s="130" t="str">
        <f t="shared" si="431"/>
        <v>PYA44P3EM2.25</v>
      </c>
      <c r="B1765" s="130" t="str">
        <f t="shared" si="432"/>
        <v>PYA44P3E1.5</v>
      </c>
      <c r="C1765" s="130" t="str">
        <f t="shared" si="433"/>
        <v>PYA44P3M2.25</v>
      </c>
      <c r="D1765" s="130" t="str">
        <f t="shared" si="434"/>
        <v>PYA44P3</v>
      </c>
      <c r="E1765" s="130" t="str">
        <f t="shared" si="435"/>
        <v>PYA44</v>
      </c>
      <c r="F1765" s="111" t="s">
        <v>1368</v>
      </c>
      <c r="G1765" s="111">
        <v>44</v>
      </c>
      <c r="H1765" s="311">
        <v>3</v>
      </c>
      <c r="I1765" s="111" t="s">
        <v>8</v>
      </c>
      <c r="K1765" s="109">
        <v>1</v>
      </c>
      <c r="M1765" s="137">
        <f t="shared" si="436"/>
        <v>2</v>
      </c>
      <c r="N1765" s="133">
        <v>2.5</v>
      </c>
      <c r="O1765" s="137">
        <f t="shared" si="438"/>
        <v>2.25</v>
      </c>
      <c r="Q1765" s="237">
        <v>11.78</v>
      </c>
      <c r="R1765" s="111" t="s">
        <v>1840</v>
      </c>
      <c r="S1765" s="111" t="s">
        <v>1824</v>
      </c>
      <c r="T1765" s="188" t="s">
        <v>1841</v>
      </c>
      <c r="U1765" s="188"/>
      <c r="X1765" s="229"/>
      <c r="AN1765" s="309"/>
      <c r="AO1765" s="111" t="s">
        <v>1839</v>
      </c>
      <c r="AP1765" s="194"/>
      <c r="AQ1765" s="188"/>
      <c r="AR1765" s="188"/>
      <c r="AW1765" s="188">
        <v>4.0599999999999996</v>
      </c>
      <c r="AX1765" s="278">
        <v>132.26</v>
      </c>
      <c r="AY1765" s="194"/>
      <c r="AZ1765" s="143"/>
      <c r="BA1765" s="143"/>
      <c r="BB1765" s="143"/>
      <c r="BC1765" s="143"/>
      <c r="BD1765" s="143"/>
      <c r="BE1765" s="194"/>
      <c r="BF1765" s="143"/>
      <c r="BG1765" s="143"/>
      <c r="BH1765" s="143"/>
      <c r="BI1765" s="111"/>
      <c r="BJ1765" s="143"/>
      <c r="BK1765" s="143"/>
      <c r="BL1765" s="143"/>
      <c r="BM1765" s="143"/>
      <c r="BN1765" s="143"/>
      <c r="BO1765" s="143"/>
      <c r="BP1765" s="143"/>
      <c r="BQ1765" s="143"/>
      <c r="BR1765" s="143"/>
      <c r="BS1765" s="143"/>
      <c r="BT1765" s="143"/>
      <c r="BU1765" s="135">
        <f>VLOOKUP(D1765,EXPLORACION!$A$2:$P$529,15,FALSE)</f>
        <v>4959890.7971000001</v>
      </c>
      <c r="BV1765" s="135">
        <f>VLOOKUP(D1765,EXPLORACION!$A$2:$P$529,16,FALSE)</f>
        <v>2170835.3059999999</v>
      </c>
    </row>
    <row r="1766" spans="1:74" hidden="1">
      <c r="A1766" s="130" t="str">
        <f t="shared" si="431"/>
        <v>PYA44P3EM2.75</v>
      </c>
      <c r="B1766" s="130" t="str">
        <f t="shared" si="432"/>
        <v>PYA44P3E2</v>
      </c>
      <c r="C1766" s="130" t="str">
        <f t="shared" si="433"/>
        <v>PYA44P3M2.75</v>
      </c>
      <c r="D1766" s="130" t="str">
        <f t="shared" si="434"/>
        <v>PYA44P3</v>
      </c>
      <c r="E1766" s="130" t="str">
        <f t="shared" si="435"/>
        <v>PYA44</v>
      </c>
      <c r="F1766" s="111" t="s">
        <v>1368</v>
      </c>
      <c r="G1766" s="111">
        <v>44</v>
      </c>
      <c r="H1766" s="311">
        <v>3</v>
      </c>
      <c r="I1766" s="111" t="s">
        <v>8</v>
      </c>
      <c r="K1766" s="109">
        <f t="shared" si="437"/>
        <v>2</v>
      </c>
      <c r="M1766" s="137">
        <f t="shared" si="436"/>
        <v>2.5</v>
      </c>
      <c r="N1766" s="133">
        <v>3</v>
      </c>
      <c r="O1766" s="137">
        <f t="shared" si="438"/>
        <v>2.75</v>
      </c>
      <c r="Q1766" s="237">
        <v>12.58</v>
      </c>
      <c r="R1766" s="111"/>
      <c r="S1766" s="111"/>
      <c r="T1766" s="111"/>
      <c r="U1766" s="188"/>
      <c r="X1766" s="229"/>
      <c r="AN1766" s="309"/>
      <c r="AP1766" s="194"/>
      <c r="AQ1766" s="188"/>
      <c r="AR1766" s="188"/>
      <c r="AW1766" s="188"/>
      <c r="AX1766" s="278"/>
      <c r="AY1766" s="194"/>
      <c r="AZ1766" s="143"/>
      <c r="BA1766" s="143"/>
      <c r="BB1766" s="143"/>
      <c r="BC1766" s="143"/>
      <c r="BD1766" s="143"/>
      <c r="BE1766" s="194"/>
      <c r="BF1766" s="143"/>
      <c r="BG1766" s="143"/>
      <c r="BH1766" s="143"/>
      <c r="BI1766" s="111"/>
      <c r="BJ1766" s="143"/>
      <c r="BK1766" s="143"/>
      <c r="BL1766" s="143"/>
      <c r="BM1766" s="143"/>
      <c r="BN1766" s="143"/>
      <c r="BO1766" s="143"/>
      <c r="BP1766" s="143"/>
      <c r="BQ1766" s="143"/>
      <c r="BR1766" s="143"/>
      <c r="BS1766" s="143"/>
      <c r="BT1766" s="143"/>
      <c r="BU1766" s="135">
        <f>VLOOKUP(D1766,EXPLORACION!$A$2:$P$529,15,FALSE)</f>
        <v>4959890.7971000001</v>
      </c>
      <c r="BV1766" s="135">
        <f>VLOOKUP(D1766,EXPLORACION!$A$2:$P$529,16,FALSE)</f>
        <v>2170835.3059999999</v>
      </c>
    </row>
    <row r="1767" spans="1:74" hidden="1">
      <c r="A1767" s="130" t="str">
        <f t="shared" si="431"/>
        <v>PYA44P3EM3.25</v>
      </c>
      <c r="B1767" s="130" t="str">
        <f t="shared" si="432"/>
        <v>PYA44P3E2.5</v>
      </c>
      <c r="C1767" s="130" t="str">
        <f t="shared" si="433"/>
        <v>PYA44P3M3.25</v>
      </c>
      <c r="D1767" s="130" t="str">
        <f t="shared" si="434"/>
        <v>PYA44P3</v>
      </c>
      <c r="E1767" s="130" t="str">
        <f t="shared" si="435"/>
        <v>PYA44</v>
      </c>
      <c r="F1767" s="111" t="s">
        <v>1368</v>
      </c>
      <c r="G1767" s="111">
        <v>44</v>
      </c>
      <c r="H1767" s="311">
        <v>3</v>
      </c>
      <c r="I1767" s="111" t="s">
        <v>8</v>
      </c>
      <c r="K1767" s="109">
        <f t="shared" si="437"/>
        <v>3</v>
      </c>
      <c r="M1767" s="137">
        <f t="shared" si="436"/>
        <v>3</v>
      </c>
      <c r="N1767" s="133">
        <v>3.5</v>
      </c>
      <c r="O1767" s="137">
        <f t="shared" si="438"/>
        <v>3.25</v>
      </c>
      <c r="Q1767" s="237">
        <v>12.96</v>
      </c>
      <c r="R1767" s="111"/>
      <c r="S1767" s="111"/>
      <c r="T1767" s="111"/>
      <c r="U1767" s="188"/>
      <c r="X1767" s="229"/>
      <c r="AN1767" s="309"/>
      <c r="AP1767" s="194"/>
      <c r="AQ1767" s="188"/>
      <c r="AR1767" s="188"/>
      <c r="AW1767" s="188"/>
      <c r="AX1767" s="278"/>
      <c r="AY1767" s="194"/>
      <c r="AZ1767" s="143"/>
      <c r="BA1767" s="143"/>
      <c r="BB1767" s="143"/>
      <c r="BC1767" s="143"/>
      <c r="BD1767" s="143"/>
      <c r="BE1767" s="194"/>
      <c r="BF1767" s="143"/>
      <c r="BG1767" s="143"/>
      <c r="BH1767" s="143"/>
      <c r="BI1767" s="111"/>
      <c r="BJ1767" s="143"/>
      <c r="BK1767" s="143"/>
      <c r="BL1767" s="143"/>
      <c r="BM1767" s="143"/>
      <c r="BN1767" s="143"/>
      <c r="BO1767" s="143"/>
      <c r="BP1767" s="143"/>
      <c r="BQ1767" s="143"/>
      <c r="BR1767" s="143"/>
      <c r="BS1767" s="143"/>
      <c r="BT1767" s="143"/>
      <c r="BU1767" s="135">
        <f>VLOOKUP(D1767,EXPLORACION!$A$2:$P$529,15,FALSE)</f>
        <v>4959890.7971000001</v>
      </c>
      <c r="BV1767" s="135">
        <f>VLOOKUP(D1767,EXPLORACION!$A$2:$P$529,16,FALSE)</f>
        <v>2170835.3059999999</v>
      </c>
    </row>
    <row r="1768" spans="1:74" hidden="1">
      <c r="A1768" s="130" t="str">
        <f t="shared" si="431"/>
        <v>PYA44P3EM3.75</v>
      </c>
      <c r="B1768" s="130" t="str">
        <f t="shared" si="432"/>
        <v>PYA44P3E3</v>
      </c>
      <c r="C1768" s="130" t="str">
        <f t="shared" si="433"/>
        <v>PYA44P3M3.75</v>
      </c>
      <c r="D1768" s="130" t="str">
        <f t="shared" si="434"/>
        <v>PYA44P3</v>
      </c>
      <c r="E1768" s="130" t="str">
        <f t="shared" si="435"/>
        <v>PYA44</v>
      </c>
      <c r="F1768" s="111" t="s">
        <v>1368</v>
      </c>
      <c r="G1768" s="111">
        <v>44</v>
      </c>
      <c r="H1768" s="311">
        <v>3</v>
      </c>
      <c r="I1768" s="111" t="s">
        <v>8</v>
      </c>
      <c r="K1768" s="109">
        <f t="shared" si="437"/>
        <v>4</v>
      </c>
      <c r="M1768" s="137">
        <f t="shared" si="436"/>
        <v>3.5</v>
      </c>
      <c r="N1768" s="133">
        <v>4</v>
      </c>
      <c r="O1768" s="137">
        <f t="shared" si="438"/>
        <v>3.75</v>
      </c>
      <c r="Q1768" s="237">
        <v>13.63</v>
      </c>
      <c r="R1768" s="111"/>
      <c r="S1768" s="111"/>
      <c r="T1768" s="111"/>
      <c r="U1768" s="188"/>
      <c r="X1768" s="229"/>
      <c r="AN1768" s="309"/>
      <c r="AP1768" s="194"/>
      <c r="AQ1768" s="188"/>
      <c r="AR1768" s="188"/>
      <c r="AW1768" s="188"/>
      <c r="AX1768" s="278"/>
      <c r="AY1768" s="194"/>
      <c r="AZ1768" s="143"/>
      <c r="BA1768" s="143"/>
      <c r="BB1768" s="143"/>
      <c r="BC1768" s="143"/>
      <c r="BD1768" s="143"/>
      <c r="BE1768" s="194"/>
      <c r="BF1768" s="143"/>
      <c r="BG1768" s="143"/>
      <c r="BH1768" s="143"/>
      <c r="BI1768" s="111"/>
      <c r="BJ1768" s="143"/>
      <c r="BK1768" s="143"/>
      <c r="BL1768" s="143"/>
      <c r="BM1768" s="143"/>
      <c r="BN1768" s="143"/>
      <c r="BO1768" s="143"/>
      <c r="BP1768" s="143"/>
      <c r="BQ1768" s="143"/>
      <c r="BR1768" s="143"/>
      <c r="BS1768" s="143"/>
      <c r="BT1768" s="143"/>
      <c r="BU1768" s="135">
        <f>VLOOKUP(D1768,EXPLORACION!$A$2:$P$529,15,FALSE)</f>
        <v>4959890.7971000001</v>
      </c>
      <c r="BV1768" s="135">
        <f>VLOOKUP(D1768,EXPLORACION!$A$2:$P$529,16,FALSE)</f>
        <v>2170835.3059999999</v>
      </c>
    </row>
    <row r="1769" spans="1:74" hidden="1">
      <c r="A1769" s="130" t="str">
        <f t="shared" si="431"/>
        <v>PYA44P3EM4.25</v>
      </c>
      <c r="B1769" s="130" t="str">
        <f t="shared" si="432"/>
        <v>PYA44P3E3.5</v>
      </c>
      <c r="C1769" s="130" t="str">
        <f t="shared" si="433"/>
        <v>PYA44P3M4.25</v>
      </c>
      <c r="D1769" s="130" t="str">
        <f t="shared" si="434"/>
        <v>PYA44P3</v>
      </c>
      <c r="E1769" s="130" t="str">
        <f t="shared" si="435"/>
        <v>PYA44</v>
      </c>
      <c r="F1769" s="111" t="s">
        <v>1368</v>
      </c>
      <c r="G1769" s="111">
        <v>44</v>
      </c>
      <c r="H1769" s="311">
        <v>3</v>
      </c>
      <c r="I1769" s="111" t="s">
        <v>8</v>
      </c>
      <c r="K1769" s="109">
        <f t="shared" si="437"/>
        <v>5</v>
      </c>
      <c r="M1769" s="137">
        <f t="shared" si="436"/>
        <v>4</v>
      </c>
      <c r="N1769" s="133">
        <v>4.5</v>
      </c>
      <c r="O1769" s="137">
        <f t="shared" si="438"/>
        <v>4.25</v>
      </c>
      <c r="Q1769" s="237">
        <v>14.53</v>
      </c>
      <c r="R1769" s="111"/>
      <c r="S1769" s="111"/>
      <c r="T1769" s="111"/>
      <c r="U1769" s="188"/>
      <c r="X1769" s="229"/>
      <c r="AN1769" s="309"/>
      <c r="AP1769" s="194"/>
      <c r="AQ1769" s="188"/>
      <c r="AR1769" s="188"/>
      <c r="AW1769" s="188"/>
      <c r="AX1769" s="278"/>
      <c r="AY1769" s="194"/>
      <c r="AZ1769" s="143"/>
      <c r="BA1769" s="143"/>
      <c r="BB1769" s="143"/>
      <c r="BC1769" s="143"/>
      <c r="BD1769" s="143"/>
      <c r="BE1769" s="194"/>
      <c r="BF1769" s="143"/>
      <c r="BG1769" s="143"/>
      <c r="BH1769" s="143"/>
      <c r="BI1769" s="111"/>
      <c r="BJ1769" s="143"/>
      <c r="BK1769" s="143"/>
      <c r="BL1769" s="143"/>
      <c r="BM1769" s="143"/>
      <c r="BN1769" s="143"/>
      <c r="BO1769" s="143"/>
      <c r="BP1769" s="143"/>
      <c r="BQ1769" s="143"/>
      <c r="BR1769" s="143"/>
      <c r="BS1769" s="143"/>
      <c r="BT1769" s="143"/>
      <c r="BU1769" s="135">
        <f>VLOOKUP(D1769,EXPLORACION!$A$2:$P$529,15,FALSE)</f>
        <v>4959890.7971000001</v>
      </c>
      <c r="BV1769" s="135">
        <f>VLOOKUP(D1769,EXPLORACION!$A$2:$P$529,16,FALSE)</f>
        <v>2170835.3059999999</v>
      </c>
    </row>
    <row r="1770" spans="1:74" hidden="1">
      <c r="A1770" s="130" t="str">
        <f t="shared" si="431"/>
        <v>PYA44P3EM4.75</v>
      </c>
      <c r="B1770" s="130" t="str">
        <f t="shared" si="432"/>
        <v>PYA44P3E4</v>
      </c>
      <c r="C1770" s="130" t="str">
        <f t="shared" si="433"/>
        <v>PYA44P3M4.75</v>
      </c>
      <c r="D1770" s="130" t="str">
        <f t="shared" si="434"/>
        <v>PYA44P3</v>
      </c>
      <c r="E1770" s="130" t="str">
        <f t="shared" si="435"/>
        <v>PYA44</v>
      </c>
      <c r="F1770" s="111" t="s">
        <v>1368</v>
      </c>
      <c r="G1770" s="111">
        <v>44</v>
      </c>
      <c r="H1770" s="311">
        <v>3</v>
      </c>
      <c r="I1770" s="111" t="s">
        <v>8</v>
      </c>
      <c r="K1770" s="109">
        <f t="shared" si="437"/>
        <v>6</v>
      </c>
      <c r="M1770" s="137">
        <f t="shared" si="436"/>
        <v>4.5</v>
      </c>
      <c r="N1770" s="133">
        <v>5</v>
      </c>
      <c r="O1770" s="137">
        <f t="shared" si="438"/>
        <v>4.75</v>
      </c>
      <c r="Q1770" s="237">
        <v>15.39</v>
      </c>
      <c r="R1770" s="111"/>
      <c r="S1770" s="111"/>
      <c r="T1770" s="111"/>
      <c r="U1770" s="188"/>
      <c r="X1770" s="229"/>
      <c r="AN1770" s="309"/>
      <c r="AP1770" s="194"/>
      <c r="AQ1770" s="188"/>
      <c r="AR1770" s="188"/>
      <c r="AW1770" s="188"/>
      <c r="AX1770" s="278"/>
      <c r="AY1770" s="194"/>
      <c r="AZ1770" s="143"/>
      <c r="BA1770" s="143"/>
      <c r="BB1770" s="143"/>
      <c r="BC1770" s="143"/>
      <c r="BD1770" s="143"/>
      <c r="BE1770" s="194"/>
      <c r="BF1770" s="143"/>
      <c r="BG1770" s="143"/>
      <c r="BH1770" s="143"/>
      <c r="BI1770" s="111"/>
      <c r="BJ1770" s="143"/>
      <c r="BK1770" s="143"/>
      <c r="BL1770" s="143"/>
      <c r="BM1770" s="143"/>
      <c r="BN1770" s="143"/>
      <c r="BO1770" s="143"/>
      <c r="BP1770" s="143"/>
      <c r="BQ1770" s="143"/>
      <c r="BR1770" s="143"/>
      <c r="BS1770" s="143"/>
      <c r="BT1770" s="143"/>
      <c r="BU1770" s="135">
        <f>VLOOKUP(D1770,EXPLORACION!$A$2:$P$529,15,FALSE)</f>
        <v>4959890.7971000001</v>
      </c>
      <c r="BV1770" s="135">
        <f>VLOOKUP(D1770,EXPLORACION!$A$2:$P$529,16,FALSE)</f>
        <v>2170835.3059999999</v>
      </c>
    </row>
    <row r="1771" spans="1:74" hidden="1">
      <c r="A1771" s="130" t="str">
        <f t="shared" si="431"/>
        <v>PYA44P3EM5.25</v>
      </c>
      <c r="B1771" s="130" t="str">
        <f t="shared" si="432"/>
        <v>PYA44P3E4.5</v>
      </c>
      <c r="C1771" s="130" t="str">
        <f t="shared" si="433"/>
        <v>PYA44P3M5.25</v>
      </c>
      <c r="D1771" s="130" t="str">
        <f t="shared" si="434"/>
        <v>PYA44P3</v>
      </c>
      <c r="E1771" s="130" t="str">
        <f t="shared" si="435"/>
        <v>PYA44</v>
      </c>
      <c r="F1771" s="111" t="s">
        <v>1368</v>
      </c>
      <c r="G1771" s="111">
        <v>44</v>
      </c>
      <c r="H1771" s="311">
        <v>3</v>
      </c>
      <c r="I1771" s="111" t="s">
        <v>8</v>
      </c>
      <c r="K1771" s="109">
        <f t="shared" si="437"/>
        <v>7</v>
      </c>
      <c r="M1771" s="137">
        <f t="shared" si="436"/>
        <v>5</v>
      </c>
      <c r="N1771" s="133">
        <v>5.5</v>
      </c>
      <c r="O1771" s="137">
        <f t="shared" si="438"/>
        <v>5.25</v>
      </c>
      <c r="Q1771" s="237">
        <v>15.51</v>
      </c>
      <c r="R1771" s="111"/>
      <c r="S1771" s="111"/>
      <c r="T1771" s="111"/>
      <c r="U1771" s="188"/>
      <c r="X1771" s="229"/>
      <c r="AN1771" s="309"/>
      <c r="AP1771" s="194"/>
      <c r="AQ1771" s="188"/>
      <c r="AR1771" s="188"/>
      <c r="AW1771" s="188">
        <v>8.42</v>
      </c>
      <c r="AX1771" s="278">
        <v>613.28</v>
      </c>
      <c r="AY1771" s="194"/>
      <c r="AZ1771" s="143"/>
      <c r="BA1771" s="143"/>
      <c r="BB1771" s="143"/>
      <c r="BC1771" s="143"/>
      <c r="BD1771" s="143"/>
      <c r="BE1771" s="194"/>
      <c r="BF1771" s="143"/>
      <c r="BG1771" s="143"/>
      <c r="BH1771" s="143"/>
      <c r="BI1771" s="111"/>
      <c r="BJ1771" s="143"/>
      <c r="BK1771" s="143"/>
      <c r="BL1771" s="143"/>
      <c r="BM1771" s="143"/>
      <c r="BN1771" s="143"/>
      <c r="BO1771" s="143"/>
      <c r="BP1771" s="143"/>
      <c r="BQ1771" s="143"/>
      <c r="BR1771" s="143"/>
      <c r="BS1771" s="143"/>
      <c r="BT1771" s="143"/>
      <c r="BU1771" s="135">
        <f>VLOOKUP(D1771,EXPLORACION!$A$2:$P$529,15,FALSE)</f>
        <v>4959890.7971000001</v>
      </c>
      <c r="BV1771" s="135">
        <f>VLOOKUP(D1771,EXPLORACION!$A$2:$P$529,16,FALSE)</f>
        <v>2170835.3059999999</v>
      </c>
    </row>
    <row r="1772" spans="1:74" hidden="1">
      <c r="A1772" s="130" t="str">
        <f t="shared" si="431"/>
        <v>PYA44P3EM5.75</v>
      </c>
      <c r="B1772" s="130" t="str">
        <f t="shared" si="432"/>
        <v>PYA44P3E5</v>
      </c>
      <c r="C1772" s="130" t="str">
        <f t="shared" si="433"/>
        <v>PYA44P3M5.75</v>
      </c>
      <c r="D1772" s="130" t="str">
        <f t="shared" si="434"/>
        <v>PYA44P3</v>
      </c>
      <c r="E1772" s="130" t="str">
        <f t="shared" si="435"/>
        <v>PYA44</v>
      </c>
      <c r="F1772" s="111" t="s">
        <v>1368</v>
      </c>
      <c r="G1772" s="111">
        <v>44</v>
      </c>
      <c r="H1772" s="311">
        <v>3</v>
      </c>
      <c r="I1772" s="111" t="s">
        <v>8</v>
      </c>
      <c r="K1772" s="109">
        <f t="shared" si="437"/>
        <v>8</v>
      </c>
      <c r="M1772" s="137">
        <f t="shared" si="436"/>
        <v>5.5</v>
      </c>
      <c r="N1772" s="133">
        <v>6</v>
      </c>
      <c r="O1772" s="137">
        <f t="shared" si="438"/>
        <v>5.75</v>
      </c>
      <c r="Q1772" s="237">
        <v>15.82</v>
      </c>
      <c r="R1772" s="111"/>
      <c r="S1772" s="111"/>
      <c r="T1772" s="111"/>
      <c r="U1772" s="188"/>
      <c r="X1772" s="229"/>
      <c r="AN1772" s="309"/>
      <c r="AP1772" s="194"/>
      <c r="AQ1772" s="188"/>
      <c r="AR1772" s="188"/>
      <c r="AW1772" s="188"/>
      <c r="AX1772" s="278"/>
      <c r="AY1772" s="194"/>
      <c r="AZ1772" s="143"/>
      <c r="BA1772" s="143"/>
      <c r="BB1772" s="143"/>
      <c r="BC1772" s="143"/>
      <c r="BD1772" s="143"/>
      <c r="BE1772" s="194"/>
      <c r="BF1772" s="143"/>
      <c r="BG1772" s="143"/>
      <c r="BH1772" s="143"/>
      <c r="BI1772" s="111"/>
      <c r="BJ1772" s="143"/>
      <c r="BK1772" s="143"/>
      <c r="BL1772" s="143"/>
      <c r="BM1772" s="143"/>
      <c r="BN1772" s="143"/>
      <c r="BO1772" s="143"/>
      <c r="BP1772" s="143"/>
      <c r="BQ1772" s="143"/>
      <c r="BR1772" s="143"/>
      <c r="BS1772" s="143"/>
      <c r="BT1772" s="143"/>
      <c r="BU1772" s="135">
        <f>VLOOKUP(D1772,EXPLORACION!$A$2:$P$529,15,FALSE)</f>
        <v>4959890.7971000001</v>
      </c>
      <c r="BV1772" s="135">
        <f>VLOOKUP(D1772,EXPLORACION!$A$2:$P$529,16,FALSE)</f>
        <v>2170835.3059999999</v>
      </c>
    </row>
    <row r="1773" spans="1:74" hidden="1">
      <c r="A1773" s="130" t="str">
        <f t="shared" si="431"/>
        <v>PYA44P3EM6.5</v>
      </c>
      <c r="B1773" s="130" t="str">
        <f t="shared" si="432"/>
        <v>PYA44P3E5.5</v>
      </c>
      <c r="C1773" s="130" t="str">
        <f t="shared" si="433"/>
        <v>PYA44P3M6.5</v>
      </c>
      <c r="D1773" s="130" t="str">
        <f t="shared" si="434"/>
        <v>PYA44P3</v>
      </c>
      <c r="E1773" s="130" t="str">
        <f t="shared" si="435"/>
        <v>PYA44</v>
      </c>
      <c r="F1773" s="111" t="s">
        <v>1368</v>
      </c>
      <c r="G1773" s="111">
        <v>44</v>
      </c>
      <c r="H1773" s="311">
        <v>3</v>
      </c>
      <c r="I1773" s="111" t="s">
        <v>8</v>
      </c>
      <c r="K1773" s="109">
        <f t="shared" si="437"/>
        <v>9</v>
      </c>
      <c r="M1773" s="137">
        <f t="shared" si="436"/>
        <v>6</v>
      </c>
      <c r="N1773" s="133">
        <v>7</v>
      </c>
      <c r="O1773" s="137">
        <f t="shared" si="438"/>
        <v>6.5</v>
      </c>
      <c r="Q1773" s="237">
        <v>15.92</v>
      </c>
      <c r="R1773" s="111" t="s">
        <v>1843</v>
      </c>
      <c r="S1773" s="111" t="s">
        <v>1844</v>
      </c>
      <c r="T1773" s="188" t="s">
        <v>1845</v>
      </c>
      <c r="U1773" s="188"/>
      <c r="X1773" s="229"/>
      <c r="AN1773" s="309"/>
      <c r="AO1773" s="111" t="s">
        <v>1842</v>
      </c>
      <c r="AP1773" s="194"/>
      <c r="AQ1773" s="188"/>
      <c r="AR1773" s="188"/>
      <c r="AW1773" s="188"/>
      <c r="AX1773" s="278"/>
      <c r="AY1773" s="194"/>
      <c r="AZ1773" s="143"/>
      <c r="BA1773" s="143"/>
      <c r="BB1773" s="143"/>
      <c r="BC1773" s="143"/>
      <c r="BD1773" s="143"/>
      <c r="BE1773" s="194"/>
      <c r="BF1773" s="143"/>
      <c r="BG1773" s="143"/>
      <c r="BH1773" s="143"/>
      <c r="BI1773" s="111"/>
      <c r="BJ1773" s="143"/>
      <c r="BK1773" s="143"/>
      <c r="BL1773" s="143"/>
      <c r="BM1773" s="143"/>
      <c r="BN1773" s="143"/>
      <c r="BO1773" s="143"/>
      <c r="BP1773" s="143"/>
      <c r="BQ1773" s="143"/>
      <c r="BR1773" s="143"/>
      <c r="BS1773" s="143"/>
      <c r="BT1773" s="143"/>
      <c r="BU1773" s="135">
        <f>VLOOKUP(D1773,EXPLORACION!$A$2:$P$529,15,FALSE)</f>
        <v>4959890.7971000001</v>
      </c>
      <c r="BV1773" s="135">
        <f>VLOOKUP(D1773,EXPLORACION!$A$2:$P$529,16,FALSE)</f>
        <v>2170835.3059999999</v>
      </c>
    </row>
    <row r="1774" spans="1:74" hidden="1">
      <c r="A1774" s="130" t="str">
        <f t="shared" si="431"/>
        <v>PYA44P3EM7.5</v>
      </c>
      <c r="B1774" s="130" t="str">
        <f t="shared" si="432"/>
        <v>PYA44P3E6</v>
      </c>
      <c r="C1774" s="130" t="str">
        <f t="shared" si="433"/>
        <v>PYA44P3M7.5</v>
      </c>
      <c r="D1774" s="130" t="str">
        <f t="shared" si="434"/>
        <v>PYA44P3</v>
      </c>
      <c r="E1774" s="130" t="str">
        <f t="shared" si="435"/>
        <v>PYA44</v>
      </c>
      <c r="F1774" s="111" t="s">
        <v>1368</v>
      </c>
      <c r="G1774" s="111">
        <v>44</v>
      </c>
      <c r="H1774" s="311">
        <v>3</v>
      </c>
      <c r="I1774" s="111" t="s">
        <v>8</v>
      </c>
      <c r="K1774" s="109">
        <f t="shared" si="437"/>
        <v>10</v>
      </c>
      <c r="M1774" s="137">
        <f t="shared" si="436"/>
        <v>7</v>
      </c>
      <c r="N1774" s="133">
        <v>8</v>
      </c>
      <c r="O1774" s="137">
        <f t="shared" si="438"/>
        <v>7.5</v>
      </c>
      <c r="Q1774" s="237">
        <v>15.99</v>
      </c>
      <c r="R1774" s="111"/>
      <c r="S1774" s="111"/>
      <c r="T1774" s="111"/>
      <c r="U1774" s="188"/>
      <c r="X1774" s="229"/>
      <c r="AN1774" s="309"/>
      <c r="AP1774" s="194"/>
      <c r="AQ1774" s="188"/>
      <c r="AR1774" s="188"/>
      <c r="AW1774" s="188"/>
      <c r="AX1774" s="278"/>
      <c r="AY1774" s="194"/>
      <c r="AZ1774" s="143"/>
      <c r="BA1774" s="143"/>
      <c r="BB1774" s="143"/>
      <c r="BC1774" s="143"/>
      <c r="BD1774" s="143"/>
      <c r="BE1774" s="194"/>
      <c r="BF1774" s="143"/>
      <c r="BG1774" s="143"/>
      <c r="BH1774" s="143"/>
      <c r="BI1774" s="111"/>
      <c r="BJ1774" s="143"/>
      <c r="BK1774" s="143"/>
      <c r="BL1774" s="143"/>
      <c r="BM1774" s="143"/>
      <c r="BN1774" s="143"/>
      <c r="BO1774" s="143"/>
      <c r="BP1774" s="143"/>
      <c r="BQ1774" s="143"/>
      <c r="BR1774" s="143"/>
      <c r="BS1774" s="143"/>
      <c r="BT1774" s="143"/>
      <c r="BU1774" s="135">
        <f>VLOOKUP(D1774,EXPLORACION!$A$2:$P$529,15,FALSE)</f>
        <v>4959890.7971000001</v>
      </c>
      <c r="BV1774" s="135">
        <f>VLOOKUP(D1774,EXPLORACION!$A$2:$P$529,16,FALSE)</f>
        <v>2170835.3059999999</v>
      </c>
    </row>
    <row r="1775" spans="1:74" hidden="1">
      <c r="A1775" s="130" t="str">
        <f t="shared" si="431"/>
        <v>PYA44P3EM8.5</v>
      </c>
      <c r="B1775" s="130" t="str">
        <f t="shared" si="432"/>
        <v>PYA44P3E7</v>
      </c>
      <c r="C1775" s="130" t="str">
        <f t="shared" si="433"/>
        <v>PYA44P3M8.5</v>
      </c>
      <c r="D1775" s="130" t="str">
        <f t="shared" si="434"/>
        <v>PYA44P3</v>
      </c>
      <c r="E1775" s="130" t="str">
        <f t="shared" si="435"/>
        <v>PYA44</v>
      </c>
      <c r="F1775" s="111" t="s">
        <v>1368</v>
      </c>
      <c r="G1775" s="111">
        <v>44</v>
      </c>
      <c r="H1775" s="311">
        <v>3</v>
      </c>
      <c r="I1775" s="111" t="s">
        <v>8</v>
      </c>
      <c r="K1775" s="109">
        <f t="shared" si="437"/>
        <v>11</v>
      </c>
      <c r="M1775" s="137">
        <f t="shared" si="436"/>
        <v>8</v>
      </c>
      <c r="N1775" s="133">
        <v>9</v>
      </c>
      <c r="O1775" s="137">
        <f t="shared" si="438"/>
        <v>8.5</v>
      </c>
      <c r="Q1775" s="237">
        <v>16.260000000000002</v>
      </c>
      <c r="R1775" s="111"/>
      <c r="S1775" s="111"/>
      <c r="T1775" s="111"/>
      <c r="U1775" s="188"/>
      <c r="X1775" s="229"/>
      <c r="AN1775" s="309"/>
      <c r="AP1775" s="194"/>
      <c r="AQ1775" s="188"/>
      <c r="AR1775" s="188"/>
      <c r="AW1775" s="188"/>
      <c r="AX1775" s="278"/>
      <c r="AY1775" s="194"/>
      <c r="AZ1775" s="143"/>
      <c r="BA1775" s="143"/>
      <c r="BB1775" s="143"/>
      <c r="BC1775" s="143"/>
      <c r="BD1775" s="143"/>
      <c r="BE1775" s="194"/>
      <c r="BF1775" s="143"/>
      <c r="BG1775" s="143"/>
      <c r="BH1775" s="143"/>
      <c r="BI1775" s="111"/>
      <c r="BJ1775" s="143"/>
      <c r="BK1775" s="143"/>
      <c r="BL1775" s="143"/>
      <c r="BM1775" s="143"/>
      <c r="BN1775" s="143"/>
      <c r="BO1775" s="143"/>
      <c r="BP1775" s="143"/>
      <c r="BQ1775" s="143"/>
      <c r="BR1775" s="143"/>
      <c r="BS1775" s="143"/>
      <c r="BT1775" s="143"/>
      <c r="BU1775" s="135">
        <f>VLOOKUP(D1775,EXPLORACION!$A$2:$P$529,15,FALSE)</f>
        <v>4959890.7971000001</v>
      </c>
      <c r="BV1775" s="135">
        <f>VLOOKUP(D1775,EXPLORACION!$A$2:$P$529,16,FALSE)</f>
        <v>2170835.3059999999</v>
      </c>
    </row>
    <row r="1776" spans="1:74" hidden="1">
      <c r="A1776" s="130" t="str">
        <f t="shared" si="431"/>
        <v>PYA44P3EM9.5</v>
      </c>
      <c r="B1776" s="130" t="str">
        <f t="shared" si="432"/>
        <v>PYA44P3E8</v>
      </c>
      <c r="C1776" s="130" t="str">
        <f t="shared" si="433"/>
        <v>PYA44P3M9.5</v>
      </c>
      <c r="D1776" s="130" t="str">
        <f t="shared" si="434"/>
        <v>PYA44P3</v>
      </c>
      <c r="E1776" s="130" t="str">
        <f t="shared" si="435"/>
        <v>PYA44</v>
      </c>
      <c r="F1776" s="111" t="s">
        <v>1368</v>
      </c>
      <c r="G1776" s="111">
        <v>44</v>
      </c>
      <c r="H1776" s="311">
        <v>3</v>
      </c>
      <c r="I1776" s="111" t="s">
        <v>8</v>
      </c>
      <c r="K1776" s="109">
        <f t="shared" si="437"/>
        <v>12</v>
      </c>
      <c r="M1776" s="137">
        <f t="shared" si="436"/>
        <v>9</v>
      </c>
      <c r="N1776" s="133">
        <v>10</v>
      </c>
      <c r="O1776" s="137">
        <f t="shared" si="438"/>
        <v>9.5</v>
      </c>
      <c r="Q1776" s="237">
        <v>16.45</v>
      </c>
      <c r="R1776" s="111"/>
      <c r="S1776" s="111"/>
      <c r="T1776" s="111"/>
      <c r="U1776" s="188"/>
      <c r="X1776" s="229"/>
      <c r="AN1776" s="309"/>
      <c r="AP1776" s="194"/>
      <c r="AQ1776" s="188"/>
      <c r="AR1776" s="188"/>
      <c r="AW1776" s="188"/>
      <c r="AX1776" s="278"/>
      <c r="AY1776" s="194"/>
      <c r="AZ1776" s="143"/>
      <c r="BA1776" s="143"/>
      <c r="BB1776" s="143"/>
      <c r="BC1776" s="143"/>
      <c r="BD1776" s="143"/>
      <c r="BE1776" s="194"/>
      <c r="BF1776" s="143"/>
      <c r="BG1776" s="143"/>
      <c r="BH1776" s="143"/>
      <c r="BI1776" s="111"/>
      <c r="BJ1776" s="143"/>
      <c r="BK1776" s="143"/>
      <c r="BL1776" s="143"/>
      <c r="BM1776" s="143"/>
      <c r="BN1776" s="143"/>
      <c r="BO1776" s="143"/>
      <c r="BP1776" s="143"/>
      <c r="BQ1776" s="143"/>
      <c r="BR1776" s="143"/>
      <c r="BS1776" s="143"/>
      <c r="BT1776" s="143"/>
      <c r="BU1776" s="135">
        <f>VLOOKUP(D1776,EXPLORACION!$A$2:$P$529,15,FALSE)</f>
        <v>4959890.7971000001</v>
      </c>
      <c r="BV1776" s="135">
        <f>VLOOKUP(D1776,EXPLORACION!$A$2:$P$529,16,FALSE)</f>
        <v>2170835.3059999999</v>
      </c>
    </row>
    <row r="1777" spans="1:74" hidden="1">
      <c r="A1777" s="130" t="str">
        <f t="shared" si="431"/>
        <v>PYA44P4EM0.25</v>
      </c>
      <c r="B1777" s="130" t="str">
        <f t="shared" si="432"/>
        <v>PYA44P4E9</v>
      </c>
      <c r="C1777" s="130" t="str">
        <f t="shared" si="433"/>
        <v>PYA44P4M0.25</v>
      </c>
      <c r="D1777" s="130" t="str">
        <f t="shared" si="434"/>
        <v>PYA44P4</v>
      </c>
      <c r="E1777" s="130" t="str">
        <f t="shared" si="435"/>
        <v>PYA44</v>
      </c>
      <c r="F1777" s="111" t="s">
        <v>1368</v>
      </c>
      <c r="G1777" s="111">
        <v>44</v>
      </c>
      <c r="H1777" s="311">
        <v>4</v>
      </c>
      <c r="I1777" s="111" t="s">
        <v>8</v>
      </c>
      <c r="K1777" s="109">
        <v>1</v>
      </c>
      <c r="M1777" s="137">
        <v>0</v>
      </c>
      <c r="N1777" s="133">
        <v>0.5</v>
      </c>
      <c r="O1777" s="137">
        <f t="shared" si="438"/>
        <v>0.25</v>
      </c>
      <c r="Q1777" s="237">
        <v>13.79</v>
      </c>
      <c r="R1777" s="111"/>
      <c r="S1777" s="111"/>
      <c r="T1777" s="111"/>
      <c r="U1777" s="188"/>
      <c r="X1777" s="229"/>
      <c r="AN1777" s="309"/>
      <c r="AP1777" s="194"/>
      <c r="AQ1777" s="188"/>
      <c r="AR1777" s="188"/>
      <c r="AW1777" s="188"/>
      <c r="AX1777" s="278"/>
      <c r="AY1777" s="194"/>
      <c r="AZ1777" s="143"/>
      <c r="BA1777" s="143"/>
      <c r="BB1777" s="143"/>
      <c r="BC1777" s="143"/>
      <c r="BD1777" s="143"/>
      <c r="BE1777" s="194"/>
      <c r="BF1777" s="143"/>
      <c r="BG1777" s="143"/>
      <c r="BH1777" s="143"/>
      <c r="BI1777" s="111"/>
      <c r="BJ1777" s="143"/>
      <c r="BK1777" s="143"/>
      <c r="BL1777" s="143"/>
      <c r="BM1777" s="143"/>
      <c r="BN1777" s="143"/>
      <c r="BO1777" s="143"/>
      <c r="BP1777" s="143"/>
      <c r="BQ1777" s="143"/>
      <c r="BR1777" s="143"/>
      <c r="BS1777" s="143"/>
      <c r="BT1777" s="143"/>
      <c r="BU1777" s="135">
        <f>VLOOKUP(D1777,EXPLORACION!$A$2:$P$529,15,FALSE)</f>
        <v>4959890.7971000001</v>
      </c>
      <c r="BV1777" s="135">
        <f>VLOOKUP(D1777,EXPLORACION!$A$2:$P$529,16,FALSE)</f>
        <v>2170835.3059999999</v>
      </c>
    </row>
    <row r="1778" spans="1:74" hidden="1">
      <c r="A1778" s="130" t="str">
        <f t="shared" si="431"/>
        <v>PYA44P4EM0.75</v>
      </c>
      <c r="B1778" s="130" t="str">
        <f t="shared" si="432"/>
        <v>PYA44P4E0</v>
      </c>
      <c r="C1778" s="130" t="str">
        <f t="shared" si="433"/>
        <v>PYA44P4M0.75</v>
      </c>
      <c r="D1778" s="130" t="str">
        <f t="shared" si="434"/>
        <v>PYA44P4</v>
      </c>
      <c r="E1778" s="130" t="str">
        <f t="shared" si="435"/>
        <v>PYA44</v>
      </c>
      <c r="F1778" s="111" t="s">
        <v>1368</v>
      </c>
      <c r="G1778" s="111">
        <v>44</v>
      </c>
      <c r="H1778" s="311">
        <v>4</v>
      </c>
      <c r="I1778" s="111" t="s">
        <v>8</v>
      </c>
      <c r="K1778" s="109">
        <f t="shared" si="437"/>
        <v>2</v>
      </c>
      <c r="M1778" s="137">
        <f t="shared" si="436"/>
        <v>0.5</v>
      </c>
      <c r="N1778" s="133">
        <v>1</v>
      </c>
      <c r="O1778" s="137">
        <f t="shared" si="438"/>
        <v>0.75</v>
      </c>
      <c r="Q1778" s="237">
        <v>9.66</v>
      </c>
      <c r="R1778" s="111"/>
      <c r="S1778" s="111"/>
      <c r="T1778" s="111"/>
      <c r="U1778" s="188"/>
      <c r="X1778" s="229"/>
      <c r="AN1778" s="309"/>
      <c r="AP1778" s="194"/>
      <c r="AQ1778" s="188"/>
      <c r="AR1778" s="188"/>
      <c r="AW1778" s="188"/>
      <c r="AX1778" s="278"/>
      <c r="AY1778" s="194"/>
      <c r="AZ1778" s="143"/>
      <c r="BA1778" s="143"/>
      <c r="BB1778" s="143"/>
      <c r="BC1778" s="143"/>
      <c r="BD1778" s="143"/>
      <c r="BE1778" s="194"/>
      <c r="BF1778" s="143"/>
      <c r="BG1778" s="143"/>
      <c r="BH1778" s="143"/>
      <c r="BI1778" s="111"/>
      <c r="BJ1778" s="143"/>
      <c r="BK1778" s="143"/>
      <c r="BL1778" s="143"/>
      <c r="BM1778" s="143"/>
      <c r="BN1778" s="143"/>
      <c r="BO1778" s="143"/>
      <c r="BP1778" s="143"/>
      <c r="BQ1778" s="143"/>
      <c r="BR1778" s="143"/>
      <c r="BS1778" s="143"/>
      <c r="BT1778" s="143"/>
      <c r="BU1778" s="135">
        <f>VLOOKUP(D1778,EXPLORACION!$A$2:$P$529,15,FALSE)</f>
        <v>4959890.7971000001</v>
      </c>
      <c r="BV1778" s="135">
        <f>VLOOKUP(D1778,EXPLORACION!$A$2:$P$529,16,FALSE)</f>
        <v>2170835.3059999999</v>
      </c>
    </row>
    <row r="1779" spans="1:74" hidden="1">
      <c r="A1779" s="130" t="str">
        <f t="shared" si="431"/>
        <v>PYA44P4EM1.25</v>
      </c>
      <c r="B1779" s="130" t="str">
        <f t="shared" si="432"/>
        <v>PYA44P4E0.5</v>
      </c>
      <c r="C1779" s="130" t="str">
        <f t="shared" si="433"/>
        <v>PYA44P4M1.25</v>
      </c>
      <c r="D1779" s="130" t="str">
        <f t="shared" si="434"/>
        <v>PYA44P4</v>
      </c>
      <c r="E1779" s="130" t="str">
        <f t="shared" si="435"/>
        <v>PYA44</v>
      </c>
      <c r="F1779" s="111" t="s">
        <v>1368</v>
      </c>
      <c r="G1779" s="111">
        <v>44</v>
      </c>
      <c r="H1779" s="311">
        <v>4</v>
      </c>
      <c r="I1779" s="111" t="s">
        <v>8</v>
      </c>
      <c r="K1779" s="109">
        <f t="shared" si="437"/>
        <v>3</v>
      </c>
      <c r="M1779" s="137">
        <f t="shared" si="436"/>
        <v>1</v>
      </c>
      <c r="N1779" s="133">
        <v>1.5</v>
      </c>
      <c r="O1779" s="137">
        <f t="shared" si="438"/>
        <v>1.25</v>
      </c>
      <c r="Q1779" s="237">
        <v>9.68</v>
      </c>
      <c r="R1779" s="111"/>
      <c r="S1779" s="111"/>
      <c r="T1779" s="111"/>
      <c r="U1779" s="188"/>
      <c r="X1779" s="229"/>
      <c r="AN1779" s="309"/>
      <c r="AP1779" s="194"/>
      <c r="AQ1779" s="188"/>
      <c r="AR1779" s="188"/>
      <c r="AW1779" s="188"/>
      <c r="AX1779" s="278"/>
      <c r="AY1779" s="194"/>
      <c r="AZ1779" s="143"/>
      <c r="BA1779" s="143"/>
      <c r="BB1779" s="143"/>
      <c r="BC1779" s="143"/>
      <c r="BD1779" s="143"/>
      <c r="BE1779" s="194"/>
      <c r="BF1779" s="143"/>
      <c r="BG1779" s="143"/>
      <c r="BH1779" s="143"/>
      <c r="BI1779" s="111"/>
      <c r="BJ1779" s="143"/>
      <c r="BK1779" s="143"/>
      <c r="BL1779" s="143"/>
      <c r="BM1779" s="143"/>
      <c r="BN1779" s="143"/>
      <c r="BO1779" s="143"/>
      <c r="BP1779" s="143"/>
      <c r="BQ1779" s="143"/>
      <c r="BR1779" s="143"/>
      <c r="BS1779" s="143"/>
      <c r="BT1779" s="143"/>
      <c r="BU1779" s="135">
        <f>VLOOKUP(D1779,EXPLORACION!$A$2:$P$529,15,FALSE)</f>
        <v>4959890.7971000001</v>
      </c>
      <c r="BV1779" s="135">
        <f>VLOOKUP(D1779,EXPLORACION!$A$2:$P$529,16,FALSE)</f>
        <v>2170835.3059999999</v>
      </c>
    </row>
    <row r="1780" spans="1:74" hidden="1">
      <c r="A1780" s="130" t="str">
        <f t="shared" si="431"/>
        <v>PYA44P4EM1.75</v>
      </c>
      <c r="B1780" s="130" t="str">
        <f t="shared" si="432"/>
        <v>PYA44P4E1</v>
      </c>
      <c r="C1780" s="130" t="str">
        <f t="shared" si="433"/>
        <v>PYA44P4M1.75</v>
      </c>
      <c r="D1780" s="130" t="str">
        <f t="shared" si="434"/>
        <v>PYA44P4</v>
      </c>
      <c r="E1780" s="130" t="str">
        <f t="shared" si="435"/>
        <v>PYA44</v>
      </c>
      <c r="F1780" s="111" t="s">
        <v>1368</v>
      </c>
      <c r="G1780" s="111">
        <v>44</v>
      </c>
      <c r="H1780" s="311">
        <v>4</v>
      </c>
      <c r="I1780" s="111" t="s">
        <v>8</v>
      </c>
      <c r="K1780" s="109">
        <f t="shared" si="437"/>
        <v>4</v>
      </c>
      <c r="M1780" s="137">
        <f t="shared" si="436"/>
        <v>1.5</v>
      </c>
      <c r="N1780" s="133">
        <v>2</v>
      </c>
      <c r="O1780" s="137">
        <f t="shared" si="438"/>
        <v>1.75</v>
      </c>
      <c r="Q1780" s="237">
        <v>14.93</v>
      </c>
      <c r="R1780" s="111"/>
      <c r="S1780" s="111"/>
      <c r="T1780" s="111"/>
      <c r="U1780" s="188"/>
      <c r="X1780" s="229"/>
      <c r="AN1780" s="309"/>
      <c r="AP1780" s="194"/>
      <c r="AQ1780" s="188"/>
      <c r="AR1780" s="188"/>
      <c r="AW1780" s="188"/>
      <c r="AX1780" s="278"/>
      <c r="AY1780" s="194"/>
      <c r="AZ1780" s="143"/>
      <c r="BA1780" s="143"/>
      <c r="BB1780" s="143"/>
      <c r="BC1780" s="143"/>
      <c r="BD1780" s="143"/>
      <c r="BE1780" s="194"/>
      <c r="BF1780" s="143"/>
      <c r="BG1780" s="143"/>
      <c r="BH1780" s="143"/>
      <c r="BI1780" s="111"/>
      <c r="BJ1780" s="143"/>
      <c r="BK1780" s="143"/>
      <c r="BL1780" s="143"/>
      <c r="BM1780" s="143"/>
      <c r="BN1780" s="143"/>
      <c r="BO1780" s="143"/>
      <c r="BP1780" s="143"/>
      <c r="BQ1780" s="143"/>
      <c r="BR1780" s="143"/>
      <c r="BS1780" s="143"/>
      <c r="BT1780" s="143"/>
      <c r="BU1780" s="135">
        <f>VLOOKUP(D1780,EXPLORACION!$A$2:$P$529,15,FALSE)</f>
        <v>4959890.7971000001</v>
      </c>
      <c r="BV1780" s="135">
        <f>VLOOKUP(D1780,EXPLORACION!$A$2:$P$529,16,FALSE)</f>
        <v>2170835.3059999999</v>
      </c>
    </row>
    <row r="1781" spans="1:74" hidden="1">
      <c r="A1781" s="130" t="str">
        <f t="shared" si="431"/>
        <v>PYA44P4EM2.25</v>
      </c>
      <c r="B1781" s="130" t="str">
        <f t="shared" si="432"/>
        <v>PYA44P4E1.5</v>
      </c>
      <c r="C1781" s="130" t="str">
        <f t="shared" si="433"/>
        <v>PYA44P4M2.25</v>
      </c>
      <c r="D1781" s="130" t="str">
        <f t="shared" si="434"/>
        <v>PYA44P4</v>
      </c>
      <c r="E1781" s="130" t="str">
        <f t="shared" si="435"/>
        <v>PYA44</v>
      </c>
      <c r="F1781" s="111" t="s">
        <v>1368</v>
      </c>
      <c r="G1781" s="111">
        <v>44</v>
      </c>
      <c r="H1781" s="311">
        <v>4</v>
      </c>
      <c r="I1781" s="111" t="s">
        <v>8</v>
      </c>
      <c r="K1781" s="109">
        <f t="shared" si="437"/>
        <v>5</v>
      </c>
      <c r="M1781" s="137">
        <f t="shared" si="436"/>
        <v>2</v>
      </c>
      <c r="N1781" s="133">
        <v>2.5</v>
      </c>
      <c r="O1781" s="137">
        <f t="shared" si="438"/>
        <v>2.25</v>
      </c>
      <c r="Q1781" s="237">
        <v>15.04</v>
      </c>
      <c r="R1781" s="111" t="s">
        <v>1847</v>
      </c>
      <c r="S1781" s="111" t="s">
        <v>1848</v>
      </c>
      <c r="T1781" s="188" t="s">
        <v>1849</v>
      </c>
      <c r="U1781" s="188"/>
      <c r="X1781" s="229"/>
      <c r="AN1781" s="309"/>
      <c r="AO1781" s="111" t="s">
        <v>1846</v>
      </c>
      <c r="AP1781" s="194"/>
      <c r="AQ1781" s="188"/>
      <c r="AR1781" s="188"/>
      <c r="AW1781" s="188">
        <v>4.63</v>
      </c>
      <c r="AX1781" s="278">
        <v>95.58</v>
      </c>
      <c r="AY1781" s="194"/>
      <c r="AZ1781" s="143"/>
      <c r="BA1781" s="143"/>
      <c r="BB1781" s="143"/>
      <c r="BC1781" s="143"/>
      <c r="BD1781" s="143"/>
      <c r="BE1781" s="194"/>
      <c r="BF1781" s="143"/>
      <c r="BG1781" s="143"/>
      <c r="BH1781" s="143"/>
      <c r="BI1781" s="111"/>
      <c r="BJ1781" s="143"/>
      <c r="BK1781" s="143"/>
      <c r="BL1781" s="143"/>
      <c r="BM1781" s="143"/>
      <c r="BN1781" s="143"/>
      <c r="BO1781" s="143"/>
      <c r="BP1781" s="143"/>
      <c r="BQ1781" s="143"/>
      <c r="BR1781" s="143"/>
      <c r="BS1781" s="143"/>
      <c r="BT1781" s="143"/>
      <c r="BU1781" s="135">
        <f>VLOOKUP(D1781,EXPLORACION!$A$2:$P$529,15,FALSE)</f>
        <v>4959890.7971000001</v>
      </c>
      <c r="BV1781" s="135">
        <f>VLOOKUP(D1781,EXPLORACION!$A$2:$P$529,16,FALSE)</f>
        <v>2170835.3059999999</v>
      </c>
    </row>
    <row r="1782" spans="1:74" hidden="1">
      <c r="A1782" s="130" t="str">
        <f t="shared" si="431"/>
        <v>PYA44P4EM2.75</v>
      </c>
      <c r="B1782" s="130" t="str">
        <f t="shared" si="432"/>
        <v>PYA44P4E2</v>
      </c>
      <c r="C1782" s="130" t="str">
        <f t="shared" si="433"/>
        <v>PYA44P4M2.75</v>
      </c>
      <c r="D1782" s="130" t="str">
        <f t="shared" si="434"/>
        <v>PYA44P4</v>
      </c>
      <c r="E1782" s="130" t="str">
        <f t="shared" si="435"/>
        <v>PYA44</v>
      </c>
      <c r="F1782" s="111" t="s">
        <v>1368</v>
      </c>
      <c r="G1782" s="111">
        <v>44</v>
      </c>
      <c r="H1782" s="311">
        <v>4</v>
      </c>
      <c r="I1782" s="111" t="s">
        <v>8</v>
      </c>
      <c r="K1782" s="109">
        <f t="shared" si="437"/>
        <v>6</v>
      </c>
      <c r="M1782" s="137">
        <f t="shared" si="436"/>
        <v>2.5</v>
      </c>
      <c r="N1782" s="133">
        <v>3</v>
      </c>
      <c r="O1782" s="137">
        <f t="shared" si="438"/>
        <v>2.75</v>
      </c>
      <c r="Q1782" s="237">
        <v>15.2</v>
      </c>
      <c r="R1782" s="111"/>
      <c r="S1782" s="111"/>
      <c r="T1782" s="111"/>
      <c r="U1782" s="188"/>
      <c r="X1782" s="229"/>
      <c r="AN1782" s="309"/>
      <c r="AP1782" s="194"/>
      <c r="AQ1782" s="188"/>
      <c r="AR1782" s="188"/>
      <c r="AW1782" s="188"/>
      <c r="AX1782" s="278"/>
      <c r="AY1782" s="194"/>
      <c r="AZ1782" s="143"/>
      <c r="BA1782" s="143"/>
      <c r="BB1782" s="143"/>
      <c r="BC1782" s="143"/>
      <c r="BD1782" s="143"/>
      <c r="BE1782" s="194"/>
      <c r="BF1782" s="143"/>
      <c r="BG1782" s="143"/>
      <c r="BH1782" s="143"/>
      <c r="BI1782" s="111"/>
      <c r="BJ1782" s="143"/>
      <c r="BK1782" s="143"/>
      <c r="BL1782" s="143"/>
      <c r="BM1782" s="143"/>
      <c r="BN1782" s="143"/>
      <c r="BO1782" s="143"/>
      <c r="BP1782" s="143"/>
      <c r="BQ1782" s="143"/>
      <c r="BR1782" s="143"/>
      <c r="BS1782" s="143"/>
      <c r="BT1782" s="143"/>
      <c r="BU1782" s="135">
        <f>VLOOKUP(D1782,EXPLORACION!$A$2:$P$529,15,FALSE)</f>
        <v>4959890.7971000001</v>
      </c>
      <c r="BV1782" s="135">
        <f>VLOOKUP(D1782,EXPLORACION!$A$2:$P$529,16,FALSE)</f>
        <v>2170835.3059999999</v>
      </c>
    </row>
    <row r="1783" spans="1:74" hidden="1">
      <c r="A1783" s="130" t="str">
        <f t="shared" ref="A1783:A1792" si="439">CONCATENATE(F1783,G1783,I1783,H1783,"E",J1783,"M",O1783)</f>
        <v>PYA44P4EM3.25</v>
      </c>
      <c r="B1783" s="130" t="str">
        <f t="shared" ref="B1783:B1792" si="440">CONCATENATE(F1783,G1783,I1783,H1783,"E",M1782)</f>
        <v>PYA44P4E2.5</v>
      </c>
      <c r="C1783" s="130" t="str">
        <f t="shared" ref="C1783:C1792" si="441">CONCATENATE(F1783,G1783,I1783,H1783,"M",O1783)</f>
        <v>PYA44P4M3.25</v>
      </c>
      <c r="D1783" s="130" t="str">
        <f t="shared" ref="D1783:D1792" si="442">CONCATENATE(F1783,G1783,I1783,H1783)</f>
        <v>PYA44P4</v>
      </c>
      <c r="E1783" s="130" t="str">
        <f t="shared" ref="E1783:E1792" si="443">CONCATENATE(F1783,G1783)</f>
        <v>PYA44</v>
      </c>
      <c r="F1783" s="111" t="s">
        <v>1368</v>
      </c>
      <c r="G1783" s="111">
        <v>44</v>
      </c>
      <c r="H1783" s="311">
        <v>4</v>
      </c>
      <c r="I1783" s="111" t="s">
        <v>8</v>
      </c>
      <c r="K1783" s="109">
        <f t="shared" si="437"/>
        <v>7</v>
      </c>
      <c r="M1783" s="137">
        <f t="shared" si="436"/>
        <v>3</v>
      </c>
      <c r="N1783" s="133">
        <v>3.5</v>
      </c>
      <c r="O1783" s="137">
        <f t="shared" si="438"/>
        <v>3.25</v>
      </c>
      <c r="Q1783" s="237">
        <v>15.37</v>
      </c>
      <c r="R1783" s="111"/>
      <c r="S1783" s="111"/>
      <c r="T1783" s="111"/>
      <c r="U1783" s="188"/>
      <c r="X1783" s="229"/>
      <c r="AN1783" s="309"/>
      <c r="AP1783" s="194"/>
      <c r="AQ1783" s="188"/>
      <c r="AR1783" s="188"/>
      <c r="AW1783" s="188"/>
      <c r="AX1783" s="278"/>
      <c r="AY1783" s="194"/>
      <c r="AZ1783" s="143"/>
      <c r="BA1783" s="143"/>
      <c r="BB1783" s="143"/>
      <c r="BC1783" s="143"/>
      <c r="BD1783" s="143"/>
      <c r="BE1783" s="194"/>
      <c r="BF1783" s="143"/>
      <c r="BG1783" s="143"/>
      <c r="BH1783" s="143"/>
      <c r="BI1783" s="111"/>
      <c r="BJ1783" s="143"/>
      <c r="BK1783" s="143"/>
      <c r="BL1783" s="143"/>
      <c r="BM1783" s="143"/>
      <c r="BN1783" s="143"/>
      <c r="BO1783" s="143"/>
      <c r="BP1783" s="143"/>
      <c r="BQ1783" s="143"/>
      <c r="BR1783" s="143"/>
      <c r="BS1783" s="143"/>
      <c r="BT1783" s="143"/>
      <c r="BU1783" s="135">
        <f>VLOOKUP(D1783,EXPLORACION!$A$2:$P$529,15,FALSE)</f>
        <v>4959890.7971000001</v>
      </c>
      <c r="BV1783" s="135">
        <f>VLOOKUP(D1783,EXPLORACION!$A$2:$P$529,16,FALSE)</f>
        <v>2170835.3059999999</v>
      </c>
    </row>
    <row r="1784" spans="1:74" hidden="1">
      <c r="A1784" s="130" t="str">
        <f t="shared" si="439"/>
        <v>PYA44P4EM3.75</v>
      </c>
      <c r="B1784" s="130" t="str">
        <f t="shared" si="440"/>
        <v>PYA44P4E3</v>
      </c>
      <c r="C1784" s="130" t="str">
        <f t="shared" si="441"/>
        <v>PYA44P4M3.75</v>
      </c>
      <c r="D1784" s="130" t="str">
        <f t="shared" si="442"/>
        <v>PYA44P4</v>
      </c>
      <c r="E1784" s="130" t="str">
        <f t="shared" si="443"/>
        <v>PYA44</v>
      </c>
      <c r="F1784" s="111" t="s">
        <v>1368</v>
      </c>
      <c r="G1784" s="111">
        <v>44</v>
      </c>
      <c r="H1784" s="311">
        <v>4</v>
      </c>
      <c r="I1784" s="111" t="s">
        <v>8</v>
      </c>
      <c r="K1784" s="109">
        <f t="shared" si="437"/>
        <v>8</v>
      </c>
      <c r="M1784" s="137">
        <f t="shared" si="436"/>
        <v>3.5</v>
      </c>
      <c r="N1784" s="133">
        <v>4</v>
      </c>
      <c r="O1784" s="137">
        <f t="shared" si="438"/>
        <v>3.75</v>
      </c>
      <c r="Q1784" s="237">
        <v>15.75</v>
      </c>
      <c r="R1784" s="111"/>
      <c r="S1784" s="111"/>
      <c r="T1784" s="111"/>
      <c r="U1784" s="188"/>
      <c r="X1784" s="229"/>
      <c r="AN1784" s="309"/>
      <c r="AP1784" s="194"/>
      <c r="AQ1784" s="188"/>
      <c r="AR1784" s="188"/>
      <c r="AW1784" s="188"/>
      <c r="AX1784" s="278"/>
      <c r="AY1784" s="194"/>
      <c r="AZ1784" s="143"/>
      <c r="BA1784" s="143"/>
      <c r="BB1784" s="143"/>
      <c r="BC1784" s="143"/>
      <c r="BD1784" s="143"/>
      <c r="BE1784" s="194"/>
      <c r="BF1784" s="143"/>
      <c r="BG1784" s="143"/>
      <c r="BH1784" s="143"/>
      <c r="BI1784" s="111"/>
      <c r="BJ1784" s="143"/>
      <c r="BK1784" s="143"/>
      <c r="BL1784" s="143"/>
      <c r="BM1784" s="143"/>
      <c r="BN1784" s="143"/>
      <c r="BO1784" s="143"/>
      <c r="BP1784" s="143"/>
      <c r="BQ1784" s="143"/>
      <c r="BR1784" s="143"/>
      <c r="BS1784" s="143"/>
      <c r="BT1784" s="143"/>
      <c r="BU1784" s="135">
        <f>VLOOKUP(D1784,EXPLORACION!$A$2:$P$529,15,FALSE)</f>
        <v>4959890.7971000001</v>
      </c>
      <c r="BV1784" s="135">
        <f>VLOOKUP(D1784,EXPLORACION!$A$2:$P$529,16,FALSE)</f>
        <v>2170835.3059999999</v>
      </c>
    </row>
    <row r="1785" spans="1:74" hidden="1">
      <c r="A1785" s="130" t="str">
        <f t="shared" si="439"/>
        <v>PYA44P4EM4.25</v>
      </c>
      <c r="B1785" s="130" t="str">
        <f t="shared" si="440"/>
        <v>PYA44P4E3.5</v>
      </c>
      <c r="C1785" s="130" t="str">
        <f t="shared" si="441"/>
        <v>PYA44P4M4.25</v>
      </c>
      <c r="D1785" s="130" t="str">
        <f t="shared" si="442"/>
        <v>PYA44P4</v>
      </c>
      <c r="E1785" s="130" t="str">
        <f t="shared" si="443"/>
        <v>PYA44</v>
      </c>
      <c r="F1785" s="111" t="s">
        <v>1368</v>
      </c>
      <c r="G1785" s="111">
        <v>44</v>
      </c>
      <c r="H1785" s="311">
        <v>4</v>
      </c>
      <c r="I1785" s="111" t="s">
        <v>8</v>
      </c>
      <c r="K1785" s="109">
        <f t="shared" si="437"/>
        <v>9</v>
      </c>
      <c r="M1785" s="137">
        <f t="shared" si="436"/>
        <v>4</v>
      </c>
      <c r="N1785" s="133">
        <v>4.5</v>
      </c>
      <c r="O1785" s="137">
        <f t="shared" si="438"/>
        <v>4.25</v>
      </c>
      <c r="Q1785" s="237">
        <v>16.010000000000002</v>
      </c>
      <c r="R1785" s="111"/>
      <c r="S1785" s="111"/>
      <c r="T1785" s="111"/>
      <c r="U1785" s="188"/>
      <c r="X1785" s="229"/>
      <c r="AN1785" s="309"/>
      <c r="AP1785" s="194"/>
      <c r="AQ1785" s="188"/>
      <c r="AR1785" s="188"/>
      <c r="AW1785" s="188"/>
      <c r="AX1785" s="278"/>
      <c r="AY1785" s="194"/>
      <c r="AZ1785" s="143"/>
      <c r="BA1785" s="143"/>
      <c r="BB1785" s="143"/>
      <c r="BC1785" s="143"/>
      <c r="BD1785" s="143"/>
      <c r="BE1785" s="194"/>
      <c r="BF1785" s="143"/>
      <c r="BG1785" s="143"/>
      <c r="BH1785" s="143"/>
      <c r="BI1785" s="111"/>
      <c r="BJ1785" s="143"/>
      <c r="BK1785" s="143"/>
      <c r="BL1785" s="143"/>
      <c r="BM1785" s="143"/>
      <c r="BN1785" s="143"/>
      <c r="BO1785" s="143"/>
      <c r="BP1785" s="143"/>
      <c r="BQ1785" s="143"/>
      <c r="BR1785" s="143"/>
      <c r="BS1785" s="143"/>
      <c r="BT1785" s="143"/>
      <c r="BU1785" s="135">
        <f>VLOOKUP(D1785,EXPLORACION!$A$2:$P$529,15,FALSE)</f>
        <v>4959890.7971000001</v>
      </c>
      <c r="BV1785" s="135">
        <f>VLOOKUP(D1785,EXPLORACION!$A$2:$P$529,16,FALSE)</f>
        <v>2170835.3059999999</v>
      </c>
    </row>
    <row r="1786" spans="1:74" hidden="1">
      <c r="A1786" s="130" t="str">
        <f t="shared" si="439"/>
        <v>PYA44P4EM4.75</v>
      </c>
      <c r="B1786" s="130" t="str">
        <f t="shared" si="440"/>
        <v>PYA44P4E4</v>
      </c>
      <c r="C1786" s="130" t="str">
        <f t="shared" si="441"/>
        <v>PYA44P4M4.75</v>
      </c>
      <c r="D1786" s="130" t="str">
        <f t="shared" si="442"/>
        <v>PYA44P4</v>
      </c>
      <c r="E1786" s="130" t="str">
        <f t="shared" si="443"/>
        <v>PYA44</v>
      </c>
      <c r="F1786" s="111" t="s">
        <v>1368</v>
      </c>
      <c r="G1786" s="111">
        <v>44</v>
      </c>
      <c r="H1786" s="311">
        <v>4</v>
      </c>
      <c r="I1786" s="111" t="s">
        <v>8</v>
      </c>
      <c r="K1786" s="109">
        <f t="shared" si="437"/>
        <v>10</v>
      </c>
      <c r="M1786" s="137">
        <f t="shared" si="436"/>
        <v>4.5</v>
      </c>
      <c r="N1786" s="133">
        <v>5</v>
      </c>
      <c r="O1786" s="137">
        <f t="shared" si="438"/>
        <v>4.75</v>
      </c>
      <c r="Q1786" s="237">
        <v>16.14</v>
      </c>
      <c r="R1786" s="111"/>
      <c r="S1786" s="111"/>
      <c r="T1786" s="111"/>
      <c r="U1786" s="188"/>
      <c r="X1786" s="229"/>
      <c r="AN1786" s="309"/>
      <c r="AP1786" s="194"/>
      <c r="AQ1786" s="188"/>
      <c r="AR1786" s="188"/>
      <c r="AW1786" s="188"/>
      <c r="AX1786" s="278"/>
      <c r="AY1786" s="194"/>
      <c r="AZ1786" s="143"/>
      <c r="BA1786" s="143"/>
      <c r="BB1786" s="143"/>
      <c r="BC1786" s="143"/>
      <c r="BD1786" s="143"/>
      <c r="BE1786" s="194"/>
      <c r="BF1786" s="143"/>
      <c r="BG1786" s="143"/>
      <c r="BH1786" s="143"/>
      <c r="BI1786" s="111"/>
      <c r="BJ1786" s="143"/>
      <c r="BK1786" s="143"/>
      <c r="BL1786" s="143"/>
      <c r="BM1786" s="143"/>
      <c r="BN1786" s="143"/>
      <c r="BO1786" s="143"/>
      <c r="BP1786" s="143"/>
      <c r="BQ1786" s="143"/>
      <c r="BR1786" s="143"/>
      <c r="BS1786" s="143"/>
      <c r="BT1786" s="143"/>
      <c r="BU1786" s="135">
        <f>VLOOKUP(D1786,EXPLORACION!$A$2:$P$529,15,FALSE)</f>
        <v>4959890.7971000001</v>
      </c>
      <c r="BV1786" s="135">
        <f>VLOOKUP(D1786,EXPLORACION!$A$2:$P$529,16,FALSE)</f>
        <v>2170835.3059999999</v>
      </c>
    </row>
    <row r="1787" spans="1:74" hidden="1">
      <c r="A1787" s="130" t="str">
        <f t="shared" si="439"/>
        <v>PYA44P4EM5.25</v>
      </c>
      <c r="B1787" s="130" t="str">
        <f t="shared" si="440"/>
        <v>PYA44P4E4.5</v>
      </c>
      <c r="C1787" s="130" t="str">
        <f t="shared" si="441"/>
        <v>PYA44P4M5.25</v>
      </c>
      <c r="D1787" s="130" t="str">
        <f t="shared" si="442"/>
        <v>PYA44P4</v>
      </c>
      <c r="E1787" s="130" t="str">
        <f t="shared" si="443"/>
        <v>PYA44</v>
      </c>
      <c r="F1787" s="111" t="s">
        <v>1368</v>
      </c>
      <c r="G1787" s="111">
        <v>44</v>
      </c>
      <c r="H1787" s="311">
        <v>4</v>
      </c>
      <c r="I1787" s="111" t="s">
        <v>8</v>
      </c>
      <c r="K1787" s="109">
        <f t="shared" si="437"/>
        <v>11</v>
      </c>
      <c r="M1787" s="137">
        <f t="shared" si="436"/>
        <v>5</v>
      </c>
      <c r="N1787" s="133">
        <v>5.5</v>
      </c>
      <c r="O1787" s="137">
        <f t="shared" si="438"/>
        <v>5.25</v>
      </c>
      <c r="Q1787" s="237">
        <v>16.690000000000001</v>
      </c>
      <c r="R1787" s="111"/>
      <c r="S1787" s="111"/>
      <c r="T1787" s="111"/>
      <c r="U1787" s="188"/>
      <c r="X1787" s="229"/>
      <c r="AN1787" s="309"/>
      <c r="AP1787" s="194"/>
      <c r="AQ1787" s="188"/>
      <c r="AR1787" s="188"/>
      <c r="AW1787" s="188">
        <v>4.21</v>
      </c>
      <c r="AX1787" s="278">
        <v>95.53</v>
      </c>
      <c r="AY1787" s="194"/>
      <c r="AZ1787" s="143"/>
      <c r="BA1787" s="143"/>
      <c r="BB1787" s="143"/>
      <c r="BC1787" s="143"/>
      <c r="BD1787" s="143"/>
      <c r="BE1787" s="194"/>
      <c r="BF1787" s="143"/>
      <c r="BG1787" s="143"/>
      <c r="BH1787" s="143"/>
      <c r="BI1787" s="111"/>
      <c r="BJ1787" s="143"/>
      <c r="BK1787" s="143"/>
      <c r="BL1787" s="143"/>
      <c r="BM1787" s="143"/>
      <c r="BN1787" s="143"/>
      <c r="BO1787" s="143"/>
      <c r="BP1787" s="143"/>
      <c r="BQ1787" s="143"/>
      <c r="BR1787" s="143"/>
      <c r="BS1787" s="143"/>
      <c r="BT1787" s="143"/>
      <c r="BU1787" s="135">
        <f>VLOOKUP(D1787,EXPLORACION!$A$2:$P$529,15,FALSE)</f>
        <v>4959890.7971000001</v>
      </c>
      <c r="BV1787" s="135">
        <f>VLOOKUP(D1787,EXPLORACION!$A$2:$P$529,16,FALSE)</f>
        <v>2170835.3059999999</v>
      </c>
    </row>
    <row r="1788" spans="1:74" hidden="1">
      <c r="A1788" s="130" t="str">
        <f t="shared" si="439"/>
        <v>PYA44P4EM5.75</v>
      </c>
      <c r="B1788" s="130" t="str">
        <f t="shared" si="440"/>
        <v>PYA44P4E5</v>
      </c>
      <c r="C1788" s="130" t="str">
        <f t="shared" si="441"/>
        <v>PYA44P4M5.75</v>
      </c>
      <c r="D1788" s="130" t="str">
        <f t="shared" si="442"/>
        <v>PYA44P4</v>
      </c>
      <c r="E1788" s="130" t="str">
        <f t="shared" si="443"/>
        <v>PYA44</v>
      </c>
      <c r="F1788" s="111" t="s">
        <v>1368</v>
      </c>
      <c r="G1788" s="111">
        <v>44</v>
      </c>
      <c r="H1788" s="311">
        <v>4</v>
      </c>
      <c r="I1788" s="111" t="s">
        <v>8</v>
      </c>
      <c r="K1788" s="109">
        <f t="shared" si="437"/>
        <v>12</v>
      </c>
      <c r="M1788" s="137">
        <f t="shared" si="436"/>
        <v>5.5</v>
      </c>
      <c r="N1788" s="133">
        <v>6</v>
      </c>
      <c r="O1788" s="137">
        <f t="shared" si="438"/>
        <v>5.75</v>
      </c>
      <c r="Q1788" s="237">
        <v>16.7</v>
      </c>
      <c r="R1788" s="111"/>
      <c r="S1788" s="111"/>
      <c r="T1788" s="111"/>
      <c r="U1788" s="188"/>
      <c r="X1788" s="229"/>
      <c r="AN1788" s="309"/>
      <c r="AP1788" s="194"/>
      <c r="AQ1788" s="188"/>
      <c r="AR1788" s="188"/>
      <c r="AW1788" s="188"/>
      <c r="AX1788" s="278"/>
      <c r="AY1788" s="194"/>
      <c r="AZ1788" s="143"/>
      <c r="BA1788" s="143"/>
      <c r="BB1788" s="143"/>
      <c r="BC1788" s="143"/>
      <c r="BD1788" s="143"/>
      <c r="BE1788" s="194"/>
      <c r="BF1788" s="143"/>
      <c r="BG1788" s="143"/>
      <c r="BH1788" s="143"/>
      <c r="BI1788" s="111"/>
      <c r="BJ1788" s="143"/>
      <c r="BK1788" s="143"/>
      <c r="BL1788" s="143"/>
      <c r="BM1788" s="143"/>
      <c r="BN1788" s="143"/>
      <c r="BO1788" s="143"/>
      <c r="BP1788" s="143"/>
      <c r="BQ1788" s="143"/>
      <c r="BR1788" s="143"/>
      <c r="BS1788" s="143"/>
      <c r="BT1788" s="143"/>
      <c r="BU1788" s="135">
        <f>VLOOKUP(D1788,EXPLORACION!$A$2:$P$529,15,FALSE)</f>
        <v>4959890.7971000001</v>
      </c>
      <c r="BV1788" s="135">
        <f>VLOOKUP(D1788,EXPLORACION!$A$2:$P$529,16,FALSE)</f>
        <v>2170835.3059999999</v>
      </c>
    </row>
    <row r="1789" spans="1:74" hidden="1">
      <c r="A1789" s="130" t="str">
        <f t="shared" si="439"/>
        <v>PYA44P4EM6.5</v>
      </c>
      <c r="B1789" s="130" t="str">
        <f t="shared" si="440"/>
        <v>PYA44P4E5.5</v>
      </c>
      <c r="C1789" s="130" t="str">
        <f t="shared" si="441"/>
        <v>PYA44P4M6.5</v>
      </c>
      <c r="D1789" s="130" t="str">
        <f t="shared" si="442"/>
        <v>PYA44P4</v>
      </c>
      <c r="E1789" s="130" t="str">
        <f t="shared" si="443"/>
        <v>PYA44</v>
      </c>
      <c r="F1789" s="111" t="s">
        <v>1368</v>
      </c>
      <c r="G1789" s="111">
        <v>44</v>
      </c>
      <c r="H1789" s="311">
        <v>4</v>
      </c>
      <c r="I1789" s="111" t="s">
        <v>8</v>
      </c>
      <c r="K1789" s="109">
        <f t="shared" si="437"/>
        <v>13</v>
      </c>
      <c r="M1789" s="137">
        <f t="shared" si="436"/>
        <v>6</v>
      </c>
      <c r="N1789" s="133">
        <v>7</v>
      </c>
      <c r="O1789" s="137">
        <f t="shared" si="438"/>
        <v>6.5</v>
      </c>
      <c r="Q1789" s="237">
        <v>16.809999999999999</v>
      </c>
      <c r="R1789" s="111" t="s">
        <v>1851</v>
      </c>
      <c r="S1789" s="111" t="s">
        <v>1852</v>
      </c>
      <c r="T1789" s="188" t="s">
        <v>1853</v>
      </c>
      <c r="U1789" s="188"/>
      <c r="X1789" s="229"/>
      <c r="AN1789" s="309"/>
      <c r="AO1789" s="111" t="s">
        <v>1850</v>
      </c>
      <c r="AP1789" s="194"/>
      <c r="AQ1789" s="188"/>
      <c r="AR1789" s="188"/>
      <c r="AW1789" s="188"/>
      <c r="AX1789" s="278"/>
      <c r="AY1789" s="194"/>
      <c r="AZ1789" s="143"/>
      <c r="BA1789" s="143"/>
      <c r="BB1789" s="143"/>
      <c r="BC1789" s="143"/>
      <c r="BD1789" s="143"/>
      <c r="BE1789" s="194"/>
      <c r="BF1789" s="143"/>
      <c r="BG1789" s="143"/>
      <c r="BH1789" s="143"/>
      <c r="BI1789" s="111"/>
      <c r="BJ1789" s="143"/>
      <c r="BK1789" s="143"/>
      <c r="BL1789" s="143"/>
      <c r="BM1789" s="143"/>
      <c r="BN1789" s="143"/>
      <c r="BO1789" s="143"/>
      <c r="BP1789" s="143"/>
      <c r="BQ1789" s="143"/>
      <c r="BR1789" s="143"/>
      <c r="BS1789" s="143"/>
      <c r="BT1789" s="143"/>
      <c r="BU1789" s="135">
        <f>VLOOKUP(D1789,EXPLORACION!$A$2:$P$529,15,FALSE)</f>
        <v>4959890.7971000001</v>
      </c>
      <c r="BV1789" s="135">
        <f>VLOOKUP(D1789,EXPLORACION!$A$2:$P$529,16,FALSE)</f>
        <v>2170835.3059999999</v>
      </c>
    </row>
    <row r="1790" spans="1:74" hidden="1">
      <c r="A1790" s="130" t="str">
        <f t="shared" si="439"/>
        <v>PYA44P4EM7.5</v>
      </c>
      <c r="B1790" s="130" t="str">
        <f t="shared" si="440"/>
        <v>PYA44P4E6</v>
      </c>
      <c r="C1790" s="130" t="str">
        <f t="shared" si="441"/>
        <v>PYA44P4M7.5</v>
      </c>
      <c r="D1790" s="130" t="str">
        <f t="shared" si="442"/>
        <v>PYA44P4</v>
      </c>
      <c r="E1790" s="130" t="str">
        <f t="shared" si="443"/>
        <v>PYA44</v>
      </c>
      <c r="F1790" s="111" t="s">
        <v>1368</v>
      </c>
      <c r="G1790" s="111">
        <v>44</v>
      </c>
      <c r="H1790" s="311">
        <v>4</v>
      </c>
      <c r="I1790" s="111" t="s">
        <v>8</v>
      </c>
      <c r="K1790" s="109">
        <f t="shared" si="437"/>
        <v>14</v>
      </c>
      <c r="M1790" s="137">
        <f t="shared" si="436"/>
        <v>7</v>
      </c>
      <c r="N1790" s="133">
        <v>8</v>
      </c>
      <c r="O1790" s="137">
        <f t="shared" si="438"/>
        <v>7.5</v>
      </c>
      <c r="Q1790" s="237">
        <v>16.57</v>
      </c>
      <c r="R1790" s="111"/>
      <c r="S1790" s="111"/>
      <c r="T1790" s="111"/>
      <c r="U1790" s="188"/>
      <c r="X1790" s="229"/>
      <c r="AN1790" s="309"/>
      <c r="AP1790" s="194"/>
      <c r="AQ1790" s="188"/>
      <c r="AR1790" s="188"/>
      <c r="AW1790" s="188"/>
      <c r="AX1790" s="278"/>
      <c r="AY1790" s="194"/>
      <c r="AZ1790" s="143"/>
      <c r="BA1790" s="143"/>
      <c r="BB1790" s="143"/>
      <c r="BC1790" s="143"/>
      <c r="BD1790" s="143"/>
      <c r="BE1790" s="194"/>
      <c r="BF1790" s="143"/>
      <c r="BG1790" s="143"/>
      <c r="BH1790" s="143"/>
      <c r="BI1790" s="111"/>
      <c r="BJ1790" s="143"/>
      <c r="BK1790" s="143"/>
      <c r="BL1790" s="143"/>
      <c r="BM1790" s="143"/>
      <c r="BN1790" s="143"/>
      <c r="BO1790" s="143"/>
      <c r="BP1790" s="143"/>
      <c r="BQ1790" s="143"/>
      <c r="BR1790" s="143"/>
      <c r="BS1790" s="143"/>
      <c r="BT1790" s="143"/>
      <c r="BU1790" s="135">
        <f>VLOOKUP(D1790,EXPLORACION!$A$2:$P$529,15,FALSE)</f>
        <v>4959890.7971000001</v>
      </c>
      <c r="BV1790" s="135">
        <f>VLOOKUP(D1790,EXPLORACION!$A$2:$P$529,16,FALSE)</f>
        <v>2170835.3059999999</v>
      </c>
    </row>
    <row r="1791" spans="1:74" hidden="1">
      <c r="A1791" s="130" t="str">
        <f t="shared" si="439"/>
        <v>PYA44P4EM8.5</v>
      </c>
      <c r="B1791" s="130" t="str">
        <f t="shared" si="440"/>
        <v>PYA44P4E7</v>
      </c>
      <c r="C1791" s="130" t="str">
        <f t="shared" si="441"/>
        <v>PYA44P4M8.5</v>
      </c>
      <c r="D1791" s="130" t="str">
        <f t="shared" si="442"/>
        <v>PYA44P4</v>
      </c>
      <c r="E1791" s="130" t="str">
        <f t="shared" si="443"/>
        <v>PYA44</v>
      </c>
      <c r="F1791" s="111" t="s">
        <v>1368</v>
      </c>
      <c r="G1791" s="111">
        <v>44</v>
      </c>
      <c r="H1791" s="311">
        <v>4</v>
      </c>
      <c r="I1791" s="111" t="s">
        <v>8</v>
      </c>
      <c r="K1791" s="109">
        <f t="shared" si="437"/>
        <v>15</v>
      </c>
      <c r="M1791" s="137">
        <f t="shared" si="436"/>
        <v>8</v>
      </c>
      <c r="N1791" s="133">
        <v>9</v>
      </c>
      <c r="O1791" s="137">
        <f t="shared" si="438"/>
        <v>8.5</v>
      </c>
      <c r="Q1791" s="237">
        <v>16.59</v>
      </c>
      <c r="R1791" s="111"/>
      <c r="S1791" s="111"/>
      <c r="T1791" s="111"/>
      <c r="U1791" s="188"/>
      <c r="X1791" s="229"/>
      <c r="AN1791" s="309"/>
      <c r="AP1791" s="194"/>
      <c r="AQ1791" s="188"/>
      <c r="AR1791" s="188"/>
      <c r="AW1791" s="188"/>
      <c r="AX1791" s="278"/>
      <c r="AY1791" s="194"/>
      <c r="AZ1791" s="143"/>
      <c r="BA1791" s="143"/>
      <c r="BB1791" s="143"/>
      <c r="BC1791" s="143"/>
      <c r="BD1791" s="143"/>
      <c r="BE1791" s="194"/>
      <c r="BF1791" s="143"/>
      <c r="BG1791" s="143"/>
      <c r="BH1791" s="143"/>
      <c r="BI1791" s="111"/>
      <c r="BJ1791" s="143"/>
      <c r="BK1791" s="143"/>
      <c r="BL1791" s="143"/>
      <c r="BM1791" s="143"/>
      <c r="BN1791" s="143"/>
      <c r="BO1791" s="143"/>
      <c r="BP1791" s="143"/>
      <c r="BQ1791" s="143"/>
      <c r="BR1791" s="143"/>
      <c r="BS1791" s="143"/>
      <c r="BT1791" s="143"/>
      <c r="BU1791" s="135">
        <f>VLOOKUP(D1791,EXPLORACION!$A$2:$P$529,15,FALSE)</f>
        <v>4959890.7971000001</v>
      </c>
      <c r="BV1791" s="135">
        <f>VLOOKUP(D1791,EXPLORACION!$A$2:$P$529,16,FALSE)</f>
        <v>2170835.3059999999</v>
      </c>
    </row>
    <row r="1792" spans="1:74" hidden="1">
      <c r="A1792" s="130" t="str">
        <f t="shared" si="439"/>
        <v>PYA44P4EM9.5</v>
      </c>
      <c r="B1792" s="130" t="str">
        <f t="shared" si="440"/>
        <v>PYA44P4E8</v>
      </c>
      <c r="C1792" s="130" t="str">
        <f t="shared" si="441"/>
        <v>PYA44P4M9.5</v>
      </c>
      <c r="D1792" s="130" t="str">
        <f t="shared" si="442"/>
        <v>PYA44P4</v>
      </c>
      <c r="E1792" s="130" t="str">
        <f t="shared" si="443"/>
        <v>PYA44</v>
      </c>
      <c r="F1792" s="111" t="s">
        <v>1368</v>
      </c>
      <c r="G1792" s="111">
        <v>44</v>
      </c>
      <c r="H1792" s="311">
        <v>4</v>
      </c>
      <c r="I1792" s="111" t="s">
        <v>8</v>
      </c>
      <c r="K1792" s="109">
        <f t="shared" si="437"/>
        <v>16</v>
      </c>
      <c r="M1792" s="137">
        <f t="shared" si="436"/>
        <v>9</v>
      </c>
      <c r="N1792" s="133">
        <v>10</v>
      </c>
      <c r="O1792" s="137">
        <f t="shared" si="438"/>
        <v>9.5</v>
      </c>
      <c r="Q1792" s="237">
        <v>16.760000000000002</v>
      </c>
      <c r="R1792" s="111"/>
      <c r="S1792" s="111"/>
      <c r="T1792" s="111"/>
      <c r="U1792" s="188"/>
      <c r="X1792" s="229"/>
      <c r="AN1792" s="309"/>
      <c r="AP1792" s="194"/>
      <c r="AQ1792" s="188"/>
      <c r="AR1792" s="188"/>
      <c r="AW1792" s="188"/>
      <c r="AX1792" s="278"/>
      <c r="AY1792" s="194"/>
      <c r="AZ1792" s="143"/>
      <c r="BA1792" s="143"/>
      <c r="BB1792" s="143"/>
      <c r="BC1792" s="143"/>
      <c r="BD1792" s="143"/>
      <c r="BE1792" s="194"/>
      <c r="BF1792" s="143"/>
      <c r="BG1792" s="143"/>
      <c r="BH1792" s="143"/>
      <c r="BI1792" s="111"/>
      <c r="BJ1792" s="143"/>
      <c r="BK1792" s="143"/>
      <c r="BL1792" s="143"/>
      <c r="BM1792" s="143"/>
      <c r="BN1792" s="143"/>
      <c r="BO1792" s="143"/>
      <c r="BP1792" s="143"/>
      <c r="BQ1792" s="143"/>
      <c r="BR1792" s="143"/>
      <c r="BS1792" s="143"/>
      <c r="BT1792" s="143"/>
      <c r="BU1792" s="135">
        <f>VLOOKUP(D1792,EXPLORACION!$A$2:$P$529,15,FALSE)</f>
        <v>4959890.7971000001</v>
      </c>
      <c r="BV1792" s="135">
        <f>VLOOKUP(D1792,EXPLORACION!$A$2:$P$529,16,FALSE)</f>
        <v>2170835.3059999999</v>
      </c>
    </row>
    <row r="1793" spans="1:74" hidden="1">
      <c r="A1793" s="130" t="str">
        <f t="shared" ref="A1793:A1845" si="444">CONCATENATE(F1793,G1793,I1793,H1793,"E",J1793,"M",O1793)</f>
        <v>LHL45P2EM0.75</v>
      </c>
      <c r="B1793" s="130" t="str">
        <f t="shared" ref="B1793:B1845" si="445">CONCATENATE(F1793,G1793,I1793,H1793,"E",M1792)</f>
        <v>LHL45P2E9</v>
      </c>
      <c r="C1793" s="130" t="str">
        <f t="shared" ref="C1793:C1845" si="446">CONCATENATE(F1793,G1793,I1793,H1793,"M",O1793)</f>
        <v>LHL45P2M0.75</v>
      </c>
      <c r="D1793" s="130" t="str">
        <f t="shared" ref="D1793:D1845" si="447">CONCATENATE(F1793,G1793,I1793,H1793)</f>
        <v>LHL45P2</v>
      </c>
      <c r="E1793" s="130" t="str">
        <f t="shared" ref="E1793:E1845" si="448">CONCATENATE(F1793,G1793)</f>
        <v>LHL45</v>
      </c>
      <c r="F1793" s="111" t="s">
        <v>844</v>
      </c>
      <c r="G1793" s="111">
        <v>45</v>
      </c>
      <c r="H1793" s="111">
        <v>2</v>
      </c>
      <c r="I1793" s="111" t="s">
        <v>8</v>
      </c>
      <c r="K1793" s="111">
        <v>1</v>
      </c>
      <c r="M1793" s="137">
        <v>0.6</v>
      </c>
      <c r="N1793" s="133">
        <v>0.9</v>
      </c>
      <c r="O1793" s="137">
        <f t="shared" si="438"/>
        <v>0.75</v>
      </c>
      <c r="P1793" s="141" t="s">
        <v>284</v>
      </c>
      <c r="Q1793" s="237">
        <v>19.133448873483548</v>
      </c>
      <c r="R1793" s="237">
        <v>34.32206216866112</v>
      </c>
      <c r="S1793" s="237">
        <v>20.827178729689809</v>
      </c>
      <c r="T1793" s="237">
        <v>13.494883438971311</v>
      </c>
      <c r="U1793" s="188">
        <v>1.9659554712629936</v>
      </c>
      <c r="V1793" s="194">
        <v>1.652128412233</v>
      </c>
      <c r="X1793" s="229"/>
      <c r="AN1793" s="309"/>
      <c r="AO1793" s="143">
        <v>74.252818489289993</v>
      </c>
      <c r="AP1793" s="194"/>
      <c r="AQ1793" s="188"/>
      <c r="AR1793" s="188"/>
      <c r="AW1793" s="188">
        <v>9.6659495697780002</v>
      </c>
      <c r="AX1793" s="278"/>
      <c r="AY1793" s="194"/>
      <c r="AZ1793" s="143"/>
      <c r="BA1793" s="143"/>
      <c r="BB1793" s="143"/>
      <c r="BC1793" s="143"/>
      <c r="BD1793" s="143"/>
      <c r="BE1793" s="194"/>
      <c r="BF1793" s="143"/>
      <c r="BG1793" s="143"/>
      <c r="BH1793" s="143"/>
      <c r="BI1793" s="111"/>
      <c r="BJ1793" s="143"/>
      <c r="BK1793" s="143"/>
      <c r="BL1793" s="143"/>
      <c r="BM1793" s="143"/>
      <c r="BN1793" s="143"/>
      <c r="BO1793" s="143"/>
      <c r="BP1793" s="143"/>
      <c r="BQ1793" s="143"/>
      <c r="BR1793" s="143"/>
      <c r="BS1793" s="143"/>
      <c r="BT1793" s="143"/>
      <c r="BU1793" s="135">
        <f>VLOOKUP(D1793,EXPLORACION!$A$2:$P$529,15,FALSE)</f>
        <v>4960808.4877000004</v>
      </c>
      <c r="BV1793" s="135">
        <f>VLOOKUP(D1793,EXPLORACION!$A$2:$P$529,16,FALSE)</f>
        <v>2172863.6239</v>
      </c>
    </row>
    <row r="1794" spans="1:74" hidden="1">
      <c r="A1794" s="130" t="str">
        <f t="shared" si="444"/>
        <v>LHL45P2EM1.125</v>
      </c>
      <c r="B1794" s="130" t="str">
        <f t="shared" si="445"/>
        <v>LHL45P2E0.6</v>
      </c>
      <c r="C1794" s="130" t="str">
        <f t="shared" si="446"/>
        <v>LHL45P2M1.125</v>
      </c>
      <c r="D1794" s="130" t="str">
        <f t="shared" si="447"/>
        <v>LHL45P2</v>
      </c>
      <c r="E1794" s="130" t="str">
        <f t="shared" si="448"/>
        <v>LHL45</v>
      </c>
      <c r="F1794" s="111" t="s">
        <v>844</v>
      </c>
      <c r="G1794" s="111">
        <v>45</v>
      </c>
      <c r="H1794" s="111">
        <v>2</v>
      </c>
      <c r="I1794" s="111" t="s">
        <v>8</v>
      </c>
      <c r="K1794" s="111">
        <v>2</v>
      </c>
      <c r="M1794" s="137">
        <v>0.9</v>
      </c>
      <c r="N1794" s="133">
        <v>1.35</v>
      </c>
      <c r="O1794" s="137">
        <f t="shared" si="438"/>
        <v>1.125</v>
      </c>
      <c r="P1794" s="141" t="s">
        <v>1782</v>
      </c>
      <c r="Q1794" s="237">
        <v>16.204986149584489</v>
      </c>
      <c r="R1794" s="237">
        <v>35.874328582587879</v>
      </c>
      <c r="S1794" s="237">
        <v>20.051194539249163</v>
      </c>
      <c r="T1794" s="237">
        <v>15.823134043338715</v>
      </c>
      <c r="U1794" s="188">
        <v>2.0670316049008655</v>
      </c>
      <c r="V1794" s="194"/>
      <c r="X1794" s="229"/>
      <c r="AN1794" s="309"/>
      <c r="AP1794" s="194"/>
      <c r="AQ1794" s="188"/>
      <c r="AR1794" s="188"/>
      <c r="AW1794" s="188"/>
      <c r="AX1794" s="278"/>
      <c r="AY1794" s="194"/>
      <c r="AZ1794" s="143"/>
      <c r="BA1794" s="143"/>
      <c r="BB1794" s="143"/>
      <c r="BC1794" s="143"/>
      <c r="BD1794" s="143"/>
      <c r="BE1794" s="194"/>
      <c r="BF1794" s="143"/>
      <c r="BG1794" s="143"/>
      <c r="BH1794" s="143"/>
      <c r="BI1794" s="111"/>
      <c r="BJ1794" s="143"/>
      <c r="BK1794" s="143"/>
      <c r="BL1794" s="143"/>
      <c r="BM1794" s="143"/>
      <c r="BN1794" s="143"/>
      <c r="BO1794" s="143"/>
      <c r="BP1794" s="143"/>
      <c r="BQ1794" s="143"/>
      <c r="BR1794" s="143"/>
      <c r="BS1794" s="143"/>
      <c r="BT1794" s="143"/>
      <c r="BU1794" s="135">
        <f>VLOOKUP(D1794,EXPLORACION!$A$2:$P$529,15,FALSE)</f>
        <v>4960808.4877000004</v>
      </c>
      <c r="BV1794" s="135">
        <f>VLOOKUP(D1794,EXPLORACION!$A$2:$P$529,16,FALSE)</f>
        <v>2172863.6239</v>
      </c>
    </row>
    <row r="1795" spans="1:74" hidden="1">
      <c r="A1795" s="130" t="str">
        <f t="shared" si="444"/>
        <v>LHL45P2EM1.75</v>
      </c>
      <c r="B1795" s="130" t="str">
        <f t="shared" si="445"/>
        <v>LHL45P2E0.9</v>
      </c>
      <c r="C1795" s="130" t="str">
        <f t="shared" si="446"/>
        <v>LHL45P2M1.75</v>
      </c>
      <c r="D1795" s="130" t="str">
        <f t="shared" si="447"/>
        <v>LHL45P2</v>
      </c>
      <c r="E1795" s="130" t="str">
        <f t="shared" si="448"/>
        <v>LHL45</v>
      </c>
      <c r="F1795" s="111" t="s">
        <v>844</v>
      </c>
      <c r="G1795" s="111">
        <v>45</v>
      </c>
      <c r="H1795" s="111">
        <v>2</v>
      </c>
      <c r="I1795" s="111" t="s">
        <v>8</v>
      </c>
      <c r="K1795" s="111">
        <v>3</v>
      </c>
      <c r="M1795" s="137">
        <v>1.6</v>
      </c>
      <c r="N1795" s="133">
        <v>1.9</v>
      </c>
      <c r="O1795" s="137">
        <f t="shared" si="438"/>
        <v>1.75</v>
      </c>
      <c r="P1795" s="141" t="s">
        <v>284</v>
      </c>
      <c r="Q1795" s="237">
        <v>16.626213592233</v>
      </c>
      <c r="R1795" s="237">
        <v>26.754839321120159</v>
      </c>
      <c r="S1795" s="237">
        <v>15.826330532212896</v>
      </c>
      <c r="T1795" s="237">
        <v>10.928508788907262</v>
      </c>
      <c r="U1795" s="188">
        <v>2.1681077385387368</v>
      </c>
      <c r="V1795" s="194">
        <v>1.85922663793</v>
      </c>
      <c r="X1795" s="229"/>
      <c r="AN1795" s="309"/>
      <c r="AO1795" s="143">
        <v>59.219997936509998</v>
      </c>
      <c r="AP1795" s="194"/>
      <c r="AQ1795" s="188"/>
      <c r="AR1795" s="188"/>
      <c r="AW1795" s="188">
        <v>5.2814798593596999</v>
      </c>
      <c r="AX1795" s="278"/>
      <c r="AY1795" s="194"/>
      <c r="AZ1795" s="143"/>
      <c r="BA1795" s="143"/>
      <c r="BB1795" s="143"/>
      <c r="BC1795" s="143"/>
      <c r="BD1795" s="143"/>
      <c r="BE1795" s="194"/>
      <c r="BF1795" s="143"/>
      <c r="BG1795" s="143"/>
      <c r="BH1795" s="143"/>
      <c r="BI1795" s="111"/>
      <c r="BJ1795" s="143"/>
      <c r="BK1795" s="143"/>
      <c r="BL1795" s="143"/>
      <c r="BM1795" s="143"/>
      <c r="BN1795" s="143"/>
      <c r="BO1795" s="143"/>
      <c r="BP1795" s="143"/>
      <c r="BQ1795" s="143"/>
      <c r="BR1795" s="143"/>
      <c r="BS1795" s="143"/>
      <c r="BT1795" s="143"/>
      <c r="BU1795" s="135">
        <f>VLOOKUP(D1795,EXPLORACION!$A$2:$P$529,15,FALSE)</f>
        <v>4960808.4877000004</v>
      </c>
      <c r="BV1795" s="135">
        <f>VLOOKUP(D1795,EXPLORACION!$A$2:$P$529,16,FALSE)</f>
        <v>2172863.6239</v>
      </c>
    </row>
    <row r="1796" spans="1:74" hidden="1">
      <c r="A1796" s="130" t="str">
        <f t="shared" si="444"/>
        <v>LHL45P2EM2.125</v>
      </c>
      <c r="B1796" s="130" t="str">
        <f t="shared" si="445"/>
        <v>LHL45P2E1.6</v>
      </c>
      <c r="C1796" s="130" t="str">
        <f t="shared" si="446"/>
        <v>LHL45P2M2.125</v>
      </c>
      <c r="D1796" s="130" t="str">
        <f t="shared" si="447"/>
        <v>LHL45P2</v>
      </c>
      <c r="E1796" s="130" t="str">
        <f t="shared" si="448"/>
        <v>LHL45</v>
      </c>
      <c r="F1796" s="111" t="s">
        <v>844</v>
      </c>
      <c r="G1796" s="111">
        <v>45</v>
      </c>
      <c r="H1796" s="111">
        <v>2</v>
      </c>
      <c r="I1796" s="111" t="s">
        <v>8</v>
      </c>
      <c r="K1796" s="111">
        <v>4</v>
      </c>
      <c r="M1796" s="137">
        <v>1.9</v>
      </c>
      <c r="N1796" s="133">
        <v>2.35</v>
      </c>
      <c r="O1796" s="137">
        <f t="shared" si="438"/>
        <v>2.125</v>
      </c>
      <c r="P1796" s="141" t="s">
        <v>1782</v>
      </c>
      <c r="Q1796" s="237">
        <v>12.837022132796772</v>
      </c>
      <c r="R1796" s="237">
        <v>27.103355669653425</v>
      </c>
      <c r="S1796" s="237">
        <v>13.422428820453217</v>
      </c>
      <c r="T1796" s="237">
        <v>13.680926849200208</v>
      </c>
      <c r="U1796" s="188">
        <v>2.1604996117974222</v>
      </c>
      <c r="V1796" s="194"/>
      <c r="X1796" s="229"/>
      <c r="AN1796" s="309"/>
      <c r="AP1796" s="194"/>
      <c r="AQ1796" s="188"/>
      <c r="AR1796" s="188"/>
      <c r="AW1796" s="188"/>
      <c r="AX1796" s="278"/>
      <c r="AY1796" s="194"/>
      <c r="AZ1796" s="143"/>
      <c r="BA1796" s="143"/>
      <c r="BB1796" s="143"/>
      <c r="BC1796" s="143"/>
      <c r="BD1796" s="143"/>
      <c r="BE1796" s="194"/>
      <c r="BF1796" s="143"/>
      <c r="BG1796" s="143"/>
      <c r="BH1796" s="143"/>
      <c r="BI1796" s="111"/>
      <c r="BJ1796" s="143"/>
      <c r="BK1796" s="143"/>
      <c r="BL1796" s="143"/>
      <c r="BM1796" s="143"/>
      <c r="BN1796" s="143"/>
      <c r="BO1796" s="143"/>
      <c r="BP1796" s="143"/>
      <c r="BQ1796" s="143"/>
      <c r="BR1796" s="143"/>
      <c r="BS1796" s="143"/>
      <c r="BT1796" s="143"/>
      <c r="BU1796" s="135">
        <f>VLOOKUP(D1796,EXPLORACION!$A$2:$P$529,15,FALSE)</f>
        <v>4960808.4877000004</v>
      </c>
      <c r="BV1796" s="135">
        <f>VLOOKUP(D1796,EXPLORACION!$A$2:$P$529,16,FALSE)</f>
        <v>2172863.6239</v>
      </c>
    </row>
    <row r="1797" spans="1:74" hidden="1">
      <c r="A1797" s="130" t="str">
        <f t="shared" si="444"/>
        <v>LHL45P2EM2.75</v>
      </c>
      <c r="B1797" s="130" t="str">
        <f t="shared" si="445"/>
        <v>LHL45P2E1.9</v>
      </c>
      <c r="C1797" s="130" t="str">
        <f t="shared" si="446"/>
        <v>LHL45P2M2.75</v>
      </c>
      <c r="D1797" s="130" t="str">
        <f t="shared" si="447"/>
        <v>LHL45P2</v>
      </c>
      <c r="E1797" s="130" t="str">
        <f t="shared" si="448"/>
        <v>LHL45</v>
      </c>
      <c r="F1797" s="111" t="s">
        <v>844</v>
      </c>
      <c r="G1797" s="111">
        <v>45</v>
      </c>
      <c r="H1797" s="111">
        <v>2</v>
      </c>
      <c r="I1797" s="111" t="s">
        <v>8</v>
      </c>
      <c r="K1797" s="111">
        <v>5</v>
      </c>
      <c r="M1797" s="137">
        <v>2.6</v>
      </c>
      <c r="N1797" s="133">
        <v>2.9</v>
      </c>
      <c r="O1797" s="137">
        <f t="shared" si="438"/>
        <v>2.75</v>
      </c>
      <c r="P1797" s="141" t="s">
        <v>286</v>
      </c>
      <c r="Q1797" s="237">
        <v>18.449737585789265</v>
      </c>
      <c r="R1797" s="237">
        <v>25.027412635943829</v>
      </c>
      <c r="S1797" s="237">
        <v>13.51351351351353</v>
      </c>
      <c r="T1797" s="237">
        <v>11.513899122430299</v>
      </c>
      <c r="U1797" s="188">
        <v>2.1528914850561081</v>
      </c>
      <c r="V1797" s="194">
        <v>1.817556989941</v>
      </c>
      <c r="X1797" s="229"/>
      <c r="AN1797" s="309"/>
      <c r="AO1797" s="143">
        <v>42.978497227399998</v>
      </c>
      <c r="AP1797" s="194"/>
      <c r="AQ1797" s="188"/>
      <c r="AR1797" s="188"/>
      <c r="AW1797" s="188">
        <v>2.9731794666722999</v>
      </c>
      <c r="AX1797" s="278"/>
      <c r="AY1797" s="194"/>
      <c r="AZ1797" s="143"/>
      <c r="BA1797" s="143"/>
      <c r="BB1797" s="143"/>
      <c r="BC1797" s="143"/>
      <c r="BD1797" s="143"/>
      <c r="BE1797" s="194"/>
      <c r="BF1797" s="143"/>
      <c r="BG1797" s="143"/>
      <c r="BH1797" s="143"/>
      <c r="BI1797" s="111"/>
      <c r="BJ1797" s="143"/>
      <c r="BK1797" s="143"/>
      <c r="BL1797" s="143"/>
      <c r="BM1797" s="143"/>
      <c r="BN1797" s="143"/>
      <c r="BO1797" s="143"/>
      <c r="BP1797" s="143"/>
      <c r="BQ1797" s="143"/>
      <c r="BR1797" s="143"/>
      <c r="BS1797" s="143"/>
      <c r="BT1797" s="143"/>
      <c r="BU1797" s="135">
        <f>VLOOKUP(D1797,EXPLORACION!$A$2:$P$529,15,FALSE)</f>
        <v>4960808.4877000004</v>
      </c>
      <c r="BV1797" s="135">
        <f>VLOOKUP(D1797,EXPLORACION!$A$2:$P$529,16,FALSE)</f>
        <v>2172863.6239</v>
      </c>
    </row>
    <row r="1798" spans="1:74" hidden="1">
      <c r="A1798" s="130" t="str">
        <f t="shared" si="444"/>
        <v>LHL45P2EM3.125</v>
      </c>
      <c r="B1798" s="130" t="str">
        <f t="shared" si="445"/>
        <v>LHL45P2E2.6</v>
      </c>
      <c r="C1798" s="130" t="str">
        <f t="shared" si="446"/>
        <v>LHL45P2M3.125</v>
      </c>
      <c r="D1798" s="130" t="str">
        <f t="shared" si="447"/>
        <v>LHL45P2</v>
      </c>
      <c r="E1798" s="130" t="str">
        <f t="shared" si="448"/>
        <v>LHL45</v>
      </c>
      <c r="F1798" s="111" t="s">
        <v>844</v>
      </c>
      <c r="G1798" s="111">
        <v>45</v>
      </c>
      <c r="H1798" s="111">
        <v>2</v>
      </c>
      <c r="I1798" s="111" t="s">
        <v>8</v>
      </c>
      <c r="K1798" s="111">
        <v>6</v>
      </c>
      <c r="M1798" s="137">
        <v>2.9</v>
      </c>
      <c r="N1798" s="133">
        <v>3.35</v>
      </c>
      <c r="O1798" s="137">
        <f t="shared" si="438"/>
        <v>3.125</v>
      </c>
      <c r="P1798" s="141" t="s">
        <v>1782</v>
      </c>
      <c r="Q1798" s="237">
        <v>16.230366492146583</v>
      </c>
      <c r="R1798" s="237">
        <v>26.45811801253511</v>
      </c>
      <c r="S1798" s="237">
        <v>13.623188405797093</v>
      </c>
      <c r="T1798" s="237">
        <v>12.834929606738017</v>
      </c>
      <c r="U1798" s="188">
        <v>2.1333308917520792</v>
      </c>
      <c r="V1798" s="194"/>
      <c r="X1798" s="229"/>
      <c r="AN1798" s="309"/>
      <c r="AP1798" s="194"/>
      <c r="AQ1798" s="188"/>
      <c r="AR1798" s="188"/>
      <c r="AW1798" s="188"/>
      <c r="AX1798" s="278"/>
      <c r="AY1798" s="194"/>
      <c r="AZ1798" s="143"/>
      <c r="BA1798" s="143"/>
      <c r="BB1798" s="143"/>
      <c r="BC1798" s="143"/>
      <c r="BD1798" s="143"/>
      <c r="BE1798" s="194"/>
      <c r="BF1798" s="143"/>
      <c r="BG1798" s="143"/>
      <c r="BH1798" s="143"/>
      <c r="BI1798" s="111"/>
      <c r="BJ1798" s="143"/>
      <c r="BK1798" s="143"/>
      <c r="BL1798" s="143"/>
      <c r="BM1798" s="143"/>
      <c r="BN1798" s="143"/>
      <c r="BO1798" s="143"/>
      <c r="BP1798" s="143"/>
      <c r="BQ1798" s="143"/>
      <c r="BR1798" s="143"/>
      <c r="BS1798" s="143"/>
      <c r="BT1798" s="143"/>
      <c r="BU1798" s="135">
        <f>VLOOKUP(D1798,EXPLORACION!$A$2:$P$529,15,FALSE)</f>
        <v>4960808.4877000004</v>
      </c>
      <c r="BV1798" s="135">
        <f>VLOOKUP(D1798,EXPLORACION!$A$2:$P$529,16,FALSE)</f>
        <v>2172863.6239</v>
      </c>
    </row>
    <row r="1799" spans="1:74" hidden="1">
      <c r="A1799" s="130" t="str">
        <f t="shared" si="444"/>
        <v>LHL45P2EM3.75</v>
      </c>
      <c r="B1799" s="130" t="str">
        <f t="shared" si="445"/>
        <v>LHL45P2E2.9</v>
      </c>
      <c r="C1799" s="130" t="str">
        <f t="shared" si="446"/>
        <v>LHL45P2M3.75</v>
      </c>
      <c r="D1799" s="130" t="str">
        <f t="shared" si="447"/>
        <v>LHL45P2</v>
      </c>
      <c r="E1799" s="130" t="str">
        <f t="shared" si="448"/>
        <v>LHL45</v>
      </c>
      <c r="F1799" s="111" t="s">
        <v>844</v>
      </c>
      <c r="G1799" s="111">
        <v>45</v>
      </c>
      <c r="H1799" s="111">
        <v>2</v>
      </c>
      <c r="I1799" s="111" t="s">
        <v>8</v>
      </c>
      <c r="K1799" s="111">
        <v>7</v>
      </c>
      <c r="M1799" s="137">
        <v>3.6</v>
      </c>
      <c r="N1799" s="133">
        <v>3.9</v>
      </c>
      <c r="O1799" s="137">
        <f t="shared" si="438"/>
        <v>3.75</v>
      </c>
      <c r="P1799" s="141" t="s">
        <v>286</v>
      </c>
      <c r="Q1799" s="237">
        <v>12.672583826429982</v>
      </c>
      <c r="R1799" s="237">
        <v>28.442942299722489</v>
      </c>
      <c r="S1799" s="237">
        <v>13.536379018612502</v>
      </c>
      <c r="T1799" s="237">
        <v>14.906563281109987</v>
      </c>
      <c r="U1799" s="188">
        <v>2.11377029844805</v>
      </c>
      <c r="V1799" s="194">
        <v>1.8762895634689001</v>
      </c>
      <c r="X1799" s="229"/>
      <c r="AN1799" s="309"/>
      <c r="AO1799" s="143">
        <v>48.948972312830001</v>
      </c>
      <c r="AP1799" s="194"/>
      <c r="AQ1799" s="188"/>
      <c r="AR1799" s="188"/>
      <c r="AW1799" s="188">
        <v>4.1364918135400002</v>
      </c>
      <c r="AX1799" s="278"/>
      <c r="AY1799" s="194"/>
      <c r="AZ1799" s="143"/>
      <c r="BA1799" s="143"/>
      <c r="BB1799" s="143"/>
      <c r="BC1799" s="143"/>
      <c r="BD1799" s="143"/>
      <c r="BE1799" s="194"/>
      <c r="BF1799" s="143"/>
      <c r="BG1799" s="143"/>
      <c r="BH1799" s="143"/>
      <c r="BI1799" s="111"/>
      <c r="BJ1799" s="143"/>
      <c r="BK1799" s="143"/>
      <c r="BL1799" s="143"/>
      <c r="BM1799" s="143"/>
      <c r="BN1799" s="143"/>
      <c r="BO1799" s="143"/>
      <c r="BP1799" s="143"/>
      <c r="BQ1799" s="143"/>
      <c r="BR1799" s="143"/>
      <c r="BS1799" s="143"/>
      <c r="BT1799" s="143"/>
      <c r="BU1799" s="135">
        <f>VLOOKUP(D1799,EXPLORACION!$A$2:$P$529,15,FALSE)</f>
        <v>4960808.4877000004</v>
      </c>
      <c r="BV1799" s="135">
        <f>VLOOKUP(D1799,EXPLORACION!$A$2:$P$529,16,FALSE)</f>
        <v>2172863.6239</v>
      </c>
    </row>
    <row r="1800" spans="1:74" hidden="1">
      <c r="A1800" s="130" t="str">
        <f t="shared" si="444"/>
        <v>LHL45P2EM4.125</v>
      </c>
      <c r="B1800" s="130" t="str">
        <f t="shared" si="445"/>
        <v>LHL45P2E3.6</v>
      </c>
      <c r="C1800" s="130" t="str">
        <f t="shared" si="446"/>
        <v>LHL45P2M4.125</v>
      </c>
      <c r="D1800" s="130" t="str">
        <f t="shared" si="447"/>
        <v>LHL45P2</v>
      </c>
      <c r="E1800" s="130" t="str">
        <f t="shared" si="448"/>
        <v>LHL45</v>
      </c>
      <c r="F1800" s="111" t="s">
        <v>844</v>
      </c>
      <c r="G1800" s="111">
        <v>45</v>
      </c>
      <c r="H1800" s="111">
        <v>2</v>
      </c>
      <c r="I1800" s="111" t="s">
        <v>8</v>
      </c>
      <c r="K1800" s="111">
        <v>8</v>
      </c>
      <c r="M1800" s="137">
        <v>3.9</v>
      </c>
      <c r="N1800" s="133">
        <v>4.3499999999999996</v>
      </c>
      <c r="O1800" s="137">
        <f t="shared" si="438"/>
        <v>4.125</v>
      </c>
      <c r="P1800" s="141" t="s">
        <v>1782</v>
      </c>
      <c r="Q1800" s="237">
        <v>15.849802371541511</v>
      </c>
      <c r="R1800" s="237">
        <v>28.686191801537973</v>
      </c>
      <c r="S1800" s="237">
        <v>13.719320327249843</v>
      </c>
      <c r="T1800" s="237">
        <v>14.96687147428813</v>
      </c>
      <c r="U1800" s="188">
        <v>2.1560424240552529</v>
      </c>
      <c r="V1800" s="194"/>
      <c r="X1800" s="229"/>
      <c r="AN1800" s="309"/>
      <c r="AP1800" s="194"/>
      <c r="AQ1800" s="188"/>
      <c r="AR1800" s="188"/>
      <c r="AW1800" s="188"/>
      <c r="AX1800" s="278"/>
      <c r="AY1800" s="194"/>
      <c r="AZ1800" s="143"/>
      <c r="BA1800" s="143"/>
      <c r="BB1800" s="143"/>
      <c r="BC1800" s="143"/>
      <c r="BD1800" s="143"/>
      <c r="BE1800" s="194"/>
      <c r="BF1800" s="143"/>
      <c r="BG1800" s="143"/>
      <c r="BH1800" s="143"/>
      <c r="BI1800" s="111"/>
      <c r="BJ1800" s="143"/>
      <c r="BK1800" s="143"/>
      <c r="BL1800" s="143"/>
      <c r="BM1800" s="143"/>
      <c r="BN1800" s="143"/>
      <c r="BO1800" s="143"/>
      <c r="BP1800" s="143"/>
      <c r="BQ1800" s="143"/>
      <c r="BR1800" s="143"/>
      <c r="BS1800" s="143"/>
      <c r="BT1800" s="143"/>
      <c r="BU1800" s="135">
        <f>VLOOKUP(D1800,EXPLORACION!$A$2:$P$529,15,FALSE)</f>
        <v>4960808.4877000004</v>
      </c>
      <c r="BV1800" s="135">
        <f>VLOOKUP(D1800,EXPLORACION!$A$2:$P$529,16,FALSE)</f>
        <v>2172863.6239</v>
      </c>
    </row>
    <row r="1801" spans="1:74" hidden="1">
      <c r="A1801" s="130" t="str">
        <f t="shared" si="444"/>
        <v>LHL45P2EM4.75</v>
      </c>
      <c r="B1801" s="130" t="str">
        <f t="shared" si="445"/>
        <v>LHL45P2E3.9</v>
      </c>
      <c r="C1801" s="130" t="str">
        <f t="shared" si="446"/>
        <v>LHL45P2M4.75</v>
      </c>
      <c r="D1801" s="130" t="str">
        <f t="shared" si="447"/>
        <v>LHL45P2</v>
      </c>
      <c r="E1801" s="130" t="str">
        <f t="shared" si="448"/>
        <v>LHL45</v>
      </c>
      <c r="F1801" s="111" t="s">
        <v>844</v>
      </c>
      <c r="G1801" s="111">
        <v>45</v>
      </c>
      <c r="H1801" s="111">
        <v>2</v>
      </c>
      <c r="I1801" s="111" t="s">
        <v>8</v>
      </c>
      <c r="K1801" s="111">
        <v>9</v>
      </c>
      <c r="M1801" s="137">
        <v>4.5999999999999996</v>
      </c>
      <c r="N1801" s="133">
        <v>4.9000000000000004</v>
      </c>
      <c r="O1801" s="137">
        <f t="shared" si="438"/>
        <v>4.75</v>
      </c>
      <c r="P1801" s="141" t="s">
        <v>284</v>
      </c>
      <c r="Q1801" s="237">
        <v>10.61918511389157</v>
      </c>
      <c r="R1801" s="237">
        <v>23.668731607322215</v>
      </c>
      <c r="S1801" s="237">
        <v>12.870619946091647</v>
      </c>
      <c r="T1801" s="237">
        <v>10.798111661230568</v>
      </c>
      <c r="U1801" s="188">
        <v>2.1983145496624559</v>
      </c>
      <c r="V1801" s="194">
        <v>1.9872814533926551</v>
      </c>
      <c r="X1801" s="229"/>
      <c r="AN1801" s="309"/>
      <c r="AO1801" s="143">
        <v>51.217676223323998</v>
      </c>
      <c r="AP1801" s="194"/>
      <c r="AQ1801" s="188"/>
      <c r="AR1801" s="188"/>
      <c r="AW1801" s="188">
        <v>2.4937875925862998</v>
      </c>
      <c r="AX1801" s="278"/>
      <c r="AY1801" s="194"/>
      <c r="AZ1801" s="143"/>
      <c r="BA1801" s="143"/>
      <c r="BB1801" s="143"/>
      <c r="BC1801" s="143"/>
      <c r="BD1801" s="143"/>
      <c r="BE1801" s="194"/>
      <c r="BF1801" s="143"/>
      <c r="BG1801" s="143"/>
      <c r="BH1801" s="143"/>
      <c r="BI1801" s="111"/>
      <c r="BJ1801" s="143"/>
      <c r="BK1801" s="143"/>
      <c r="BL1801" s="143"/>
      <c r="BM1801" s="143"/>
      <c r="BN1801" s="143"/>
      <c r="BO1801" s="143"/>
      <c r="BP1801" s="143"/>
      <c r="BQ1801" s="143"/>
      <c r="BR1801" s="143"/>
      <c r="BS1801" s="143"/>
      <c r="BT1801" s="143"/>
      <c r="BU1801" s="135">
        <f>VLOOKUP(D1801,EXPLORACION!$A$2:$P$529,15,FALSE)</f>
        <v>4960808.4877000004</v>
      </c>
      <c r="BV1801" s="135">
        <f>VLOOKUP(D1801,EXPLORACION!$A$2:$P$529,16,FALSE)</f>
        <v>2172863.6239</v>
      </c>
    </row>
    <row r="1802" spans="1:74" hidden="1">
      <c r="A1802" s="130" t="str">
        <f t="shared" si="444"/>
        <v>LHL45P2EM5.125</v>
      </c>
      <c r="B1802" s="130" t="str">
        <f t="shared" si="445"/>
        <v>LHL45P2E4.6</v>
      </c>
      <c r="C1802" s="130" t="str">
        <f t="shared" si="446"/>
        <v>LHL45P2M5.125</v>
      </c>
      <c r="D1802" s="130" t="str">
        <f t="shared" si="447"/>
        <v>LHL45P2</v>
      </c>
      <c r="E1802" s="130" t="str">
        <f t="shared" si="448"/>
        <v>LHL45</v>
      </c>
      <c r="F1802" s="111" t="s">
        <v>844</v>
      </c>
      <c r="G1802" s="111">
        <v>45</v>
      </c>
      <c r="H1802" s="111">
        <v>2</v>
      </c>
      <c r="I1802" s="111" t="s">
        <v>8</v>
      </c>
      <c r="K1802" s="111">
        <v>10</v>
      </c>
      <c r="M1802" s="137">
        <v>4.9000000000000004</v>
      </c>
      <c r="N1802" s="133">
        <v>5.35</v>
      </c>
      <c r="O1802" s="137">
        <f t="shared" si="438"/>
        <v>5.125</v>
      </c>
      <c r="P1802" s="141" t="s">
        <v>1782</v>
      </c>
      <c r="Q1802" s="237">
        <v>18.461538461538474</v>
      </c>
      <c r="R1802" s="237">
        <v>23.588860851575685</v>
      </c>
      <c r="S1802" s="237">
        <v>12.405541561712839</v>
      </c>
      <c r="T1802" s="237">
        <v>11.183319289862846</v>
      </c>
      <c r="U1802" s="188">
        <v>2.1435138400412463</v>
      </c>
      <c r="V1802" s="194"/>
      <c r="X1802" s="229"/>
      <c r="AN1802" s="309"/>
      <c r="AP1802" s="194"/>
      <c r="AQ1802" s="188"/>
      <c r="AR1802" s="188"/>
      <c r="AW1802" s="188"/>
      <c r="AX1802" s="278"/>
      <c r="AY1802" s="194"/>
      <c r="AZ1802" s="143"/>
      <c r="BA1802" s="143"/>
      <c r="BB1802" s="143"/>
      <c r="BC1802" s="143"/>
      <c r="BD1802" s="143"/>
      <c r="BE1802" s="194"/>
      <c r="BF1802" s="143"/>
      <c r="BG1802" s="143"/>
      <c r="BH1802" s="143"/>
      <c r="BI1802" s="111"/>
      <c r="BJ1802" s="143"/>
      <c r="BK1802" s="143"/>
      <c r="BL1802" s="143"/>
      <c r="BM1802" s="143"/>
      <c r="BN1802" s="143"/>
      <c r="BO1802" s="143"/>
      <c r="BP1802" s="143"/>
      <c r="BQ1802" s="143"/>
      <c r="BR1802" s="143"/>
      <c r="BS1802" s="143"/>
      <c r="BT1802" s="143"/>
      <c r="BU1802" s="135">
        <f>VLOOKUP(D1802,EXPLORACION!$A$2:$P$529,15,FALSE)</f>
        <v>4960808.4877000004</v>
      </c>
      <c r="BV1802" s="135">
        <f>VLOOKUP(D1802,EXPLORACION!$A$2:$P$529,16,FALSE)</f>
        <v>2172863.6239</v>
      </c>
    </row>
    <row r="1803" spans="1:74" hidden="1">
      <c r="A1803" s="130" t="str">
        <f t="shared" si="444"/>
        <v>LHL45P2EM6.15</v>
      </c>
      <c r="B1803" s="130" t="str">
        <f t="shared" si="445"/>
        <v>LHL45P2E4.9</v>
      </c>
      <c r="C1803" s="130" t="str">
        <f t="shared" si="446"/>
        <v>LHL45P2M6.15</v>
      </c>
      <c r="D1803" s="130" t="str">
        <f t="shared" si="447"/>
        <v>LHL45P2</v>
      </c>
      <c r="E1803" s="130" t="str">
        <f t="shared" si="448"/>
        <v>LHL45</v>
      </c>
      <c r="F1803" s="111" t="s">
        <v>844</v>
      </c>
      <c r="G1803" s="111">
        <v>45</v>
      </c>
      <c r="H1803" s="111">
        <v>2</v>
      </c>
      <c r="I1803" s="111" t="s">
        <v>8</v>
      </c>
      <c r="K1803" s="111">
        <v>11</v>
      </c>
      <c r="M1803" s="137">
        <v>6</v>
      </c>
      <c r="N1803" s="133">
        <v>6.3</v>
      </c>
      <c r="O1803" s="137">
        <f t="shared" ref="O1803:O1866" si="449">+AVERAGE(M1803:N1803)</f>
        <v>6.15</v>
      </c>
      <c r="P1803" s="141" t="s">
        <v>284</v>
      </c>
      <c r="Q1803" s="237">
        <v>18.820795817600946</v>
      </c>
      <c r="R1803" s="237">
        <v>30.807220976191523</v>
      </c>
      <c r="S1803" s="237">
        <v>17.002518891687654</v>
      </c>
      <c r="T1803" s="237">
        <v>13.804702084503869</v>
      </c>
      <c r="U1803" s="188">
        <v>2.0887131304200368</v>
      </c>
      <c r="V1803" s="194">
        <v>1.7578683226683416</v>
      </c>
      <c r="X1803" s="229"/>
      <c r="AN1803" s="309"/>
      <c r="AO1803" s="143">
        <v>54.491887275832632</v>
      </c>
      <c r="AP1803" s="194"/>
      <c r="AQ1803" s="188"/>
      <c r="AR1803" s="188"/>
      <c r="AW1803" s="188">
        <v>3.6457198598162708</v>
      </c>
      <c r="AX1803" s="278"/>
      <c r="AY1803" s="194"/>
      <c r="AZ1803" s="143"/>
      <c r="BA1803" s="143"/>
      <c r="BB1803" s="143"/>
      <c r="BC1803" s="143"/>
      <c r="BD1803" s="143"/>
      <c r="BE1803" s="194"/>
      <c r="BF1803" s="143"/>
      <c r="BG1803" s="143"/>
      <c r="BH1803" s="143"/>
      <c r="BI1803" s="111"/>
      <c r="BJ1803" s="143"/>
      <c r="BK1803" s="143"/>
      <c r="BL1803" s="143"/>
      <c r="BM1803" s="143"/>
      <c r="BN1803" s="143"/>
      <c r="BO1803" s="143"/>
      <c r="BP1803" s="143"/>
      <c r="BQ1803" s="143"/>
      <c r="BR1803" s="143"/>
      <c r="BS1803" s="143"/>
      <c r="BT1803" s="143"/>
      <c r="BU1803" s="135">
        <f>VLOOKUP(D1803,EXPLORACION!$A$2:$P$529,15,FALSE)</f>
        <v>4960808.4877000004</v>
      </c>
      <c r="BV1803" s="135">
        <f>VLOOKUP(D1803,EXPLORACION!$A$2:$P$529,16,FALSE)</f>
        <v>2172863.6239</v>
      </c>
    </row>
    <row r="1804" spans="1:74" hidden="1">
      <c r="A1804" s="130" t="str">
        <f t="shared" si="444"/>
        <v>LHL45P2EM7.65</v>
      </c>
      <c r="B1804" s="130" t="str">
        <f t="shared" si="445"/>
        <v>LHL45P2E6</v>
      </c>
      <c r="C1804" s="130" t="str">
        <f t="shared" si="446"/>
        <v>LHL45P2M7.65</v>
      </c>
      <c r="D1804" s="130" t="str">
        <f t="shared" si="447"/>
        <v>LHL45P2</v>
      </c>
      <c r="E1804" s="130" t="str">
        <f t="shared" si="448"/>
        <v>LHL45</v>
      </c>
      <c r="F1804" s="111" t="s">
        <v>844</v>
      </c>
      <c r="G1804" s="111">
        <v>45</v>
      </c>
      <c r="H1804" s="111">
        <v>2</v>
      </c>
      <c r="I1804" s="111" t="s">
        <v>8</v>
      </c>
      <c r="K1804" s="111">
        <v>12</v>
      </c>
      <c r="M1804" s="137">
        <v>7.5</v>
      </c>
      <c r="N1804" s="133">
        <v>7.8</v>
      </c>
      <c r="O1804" s="137">
        <f t="shared" si="449"/>
        <v>7.65</v>
      </c>
      <c r="P1804" s="141" t="s">
        <v>286</v>
      </c>
      <c r="Q1804" s="237">
        <v>18.272690923630549</v>
      </c>
      <c r="R1804" s="237">
        <v>30.510664729565182</v>
      </c>
      <c r="S1804" s="237">
        <v>16.991869918699184</v>
      </c>
      <c r="T1804" s="237">
        <v>13.518794810865998</v>
      </c>
      <c r="U1804" s="188">
        <v>2.1474810788486285</v>
      </c>
      <c r="V1804" s="194">
        <v>1.8157323866399999</v>
      </c>
      <c r="X1804" s="229"/>
      <c r="AN1804" s="309"/>
      <c r="AO1804" s="143">
        <v>44.967667918231122</v>
      </c>
      <c r="AP1804" s="194"/>
      <c r="AQ1804" s="188"/>
      <c r="AR1804" s="188"/>
      <c r="AW1804" s="188">
        <v>2.9649156350000001</v>
      </c>
      <c r="AX1804" s="278"/>
      <c r="AY1804" s="194"/>
      <c r="AZ1804" s="143"/>
      <c r="BA1804" s="143"/>
      <c r="BB1804" s="143"/>
      <c r="BC1804" s="143"/>
      <c r="BD1804" s="143"/>
      <c r="BE1804" s="194"/>
      <c r="BF1804" s="143"/>
      <c r="BG1804" s="143"/>
      <c r="BH1804" s="143"/>
      <c r="BI1804" s="111"/>
      <c r="BJ1804" s="143"/>
      <c r="BK1804" s="143"/>
      <c r="BL1804" s="143"/>
      <c r="BM1804" s="143"/>
      <c r="BN1804" s="143"/>
      <c r="BO1804" s="143"/>
      <c r="BP1804" s="143"/>
      <c r="BQ1804" s="143"/>
      <c r="BR1804" s="143"/>
      <c r="BS1804" s="143"/>
      <c r="BT1804" s="143"/>
      <c r="BU1804" s="135">
        <f>VLOOKUP(D1804,EXPLORACION!$A$2:$P$529,15,FALSE)</f>
        <v>4960808.4877000004</v>
      </c>
      <c r="BV1804" s="135">
        <f>VLOOKUP(D1804,EXPLORACION!$A$2:$P$529,16,FALSE)</f>
        <v>2172863.6239</v>
      </c>
    </row>
    <row r="1805" spans="1:74" hidden="1">
      <c r="A1805" s="130" t="str">
        <f t="shared" si="444"/>
        <v>LHL45P2EM9.15</v>
      </c>
      <c r="B1805" s="130" t="str">
        <f t="shared" si="445"/>
        <v>LHL45P2E7.5</v>
      </c>
      <c r="C1805" s="130" t="str">
        <f t="shared" si="446"/>
        <v>LHL45P2M9.15</v>
      </c>
      <c r="D1805" s="130" t="str">
        <f t="shared" si="447"/>
        <v>LHL45P2</v>
      </c>
      <c r="E1805" s="130" t="str">
        <f t="shared" si="448"/>
        <v>LHL45</v>
      </c>
      <c r="F1805" s="111" t="s">
        <v>844</v>
      </c>
      <c r="G1805" s="111">
        <v>45</v>
      </c>
      <c r="H1805" s="111">
        <v>2</v>
      </c>
      <c r="I1805" s="111" t="s">
        <v>8</v>
      </c>
      <c r="K1805" s="111">
        <v>13</v>
      </c>
      <c r="M1805" s="137">
        <v>9</v>
      </c>
      <c r="N1805" s="133">
        <v>9.3000000000000007</v>
      </c>
      <c r="O1805" s="137">
        <f t="shared" si="449"/>
        <v>9.15</v>
      </c>
      <c r="P1805" s="141" t="s">
        <v>284</v>
      </c>
      <c r="Q1805" s="237">
        <v>23.124165554072103</v>
      </c>
      <c r="R1805" s="237">
        <v>39.765065335275985</v>
      </c>
      <c r="S1805" s="237">
        <v>22.701149425287362</v>
      </c>
      <c r="T1805" s="237">
        <v>17.063915909988623</v>
      </c>
      <c r="U1805" s="188">
        <v>1.9716952850734437</v>
      </c>
      <c r="V1805" s="194">
        <v>1.6138773424421</v>
      </c>
      <c r="X1805" s="229"/>
      <c r="AN1805" s="309"/>
      <c r="AO1805" s="143">
        <v>54.51954857898</v>
      </c>
      <c r="AP1805" s="194"/>
      <c r="AQ1805" s="188"/>
      <c r="AR1805" s="188"/>
      <c r="AW1805" s="188">
        <v>2.1395268212987002</v>
      </c>
      <c r="AX1805" s="278"/>
      <c r="AY1805" s="194"/>
      <c r="AZ1805" s="143"/>
      <c r="BA1805" s="143"/>
      <c r="BB1805" s="143"/>
      <c r="BC1805" s="143"/>
      <c r="BD1805" s="143"/>
      <c r="BE1805" s="194"/>
      <c r="BF1805" s="143"/>
      <c r="BG1805" s="143"/>
      <c r="BH1805" s="143"/>
      <c r="BI1805" s="111"/>
      <c r="BJ1805" s="143"/>
      <c r="BK1805" s="143"/>
      <c r="BL1805" s="143"/>
      <c r="BM1805" s="143"/>
      <c r="BN1805" s="143"/>
      <c r="BO1805" s="143"/>
      <c r="BP1805" s="143"/>
      <c r="BQ1805" s="143"/>
      <c r="BR1805" s="143"/>
      <c r="BS1805" s="143"/>
      <c r="BT1805" s="143"/>
      <c r="BU1805" s="135">
        <f>VLOOKUP(D1805,EXPLORACION!$A$2:$P$529,15,FALSE)</f>
        <v>4960808.4877000004</v>
      </c>
      <c r="BV1805" s="135">
        <f>VLOOKUP(D1805,EXPLORACION!$A$2:$P$529,16,FALSE)</f>
        <v>2172863.6239</v>
      </c>
    </row>
    <row r="1806" spans="1:74" hidden="1">
      <c r="A1806" s="130" t="str">
        <f t="shared" si="444"/>
        <v>LHL45P2EM10.65</v>
      </c>
      <c r="B1806" s="130" t="str">
        <f t="shared" si="445"/>
        <v>LHL45P2E9</v>
      </c>
      <c r="C1806" s="130" t="str">
        <f t="shared" si="446"/>
        <v>LHL45P2M10.65</v>
      </c>
      <c r="D1806" s="130" t="str">
        <f t="shared" si="447"/>
        <v>LHL45P2</v>
      </c>
      <c r="E1806" s="130" t="str">
        <f t="shared" si="448"/>
        <v>LHL45</v>
      </c>
      <c r="F1806" s="111" t="s">
        <v>844</v>
      </c>
      <c r="G1806" s="111">
        <v>45</v>
      </c>
      <c r="H1806" s="111">
        <v>2</v>
      </c>
      <c r="I1806" s="111" t="s">
        <v>8</v>
      </c>
      <c r="K1806" s="111">
        <v>14</v>
      </c>
      <c r="M1806" s="137">
        <v>10.5</v>
      </c>
      <c r="N1806" s="133">
        <v>10.8</v>
      </c>
      <c r="O1806" s="137">
        <f t="shared" si="449"/>
        <v>10.65</v>
      </c>
      <c r="P1806" s="141" t="s">
        <v>286</v>
      </c>
      <c r="Q1806" s="237">
        <v>23.213512343005625</v>
      </c>
      <c r="R1806" s="237">
        <v>35.661788574151778</v>
      </c>
      <c r="S1806" s="237">
        <v>20.379146919431264</v>
      </c>
      <c r="T1806" s="237">
        <v>15.282641654720514</v>
      </c>
      <c r="U1806" s="188">
        <v>2.0070162539185579</v>
      </c>
      <c r="V1806" s="194">
        <v>1.6288929877256999</v>
      </c>
      <c r="X1806" s="229"/>
      <c r="AN1806" s="309"/>
      <c r="AO1806" s="143">
        <v>37.451437451437457</v>
      </c>
      <c r="AP1806" s="194"/>
      <c r="AQ1806" s="188"/>
      <c r="AR1806" s="188"/>
      <c r="AW1806" s="188">
        <v>0.92533295948180005</v>
      </c>
      <c r="AX1806" s="278"/>
      <c r="AY1806" s="194"/>
      <c r="AZ1806" s="143"/>
      <c r="BA1806" s="143"/>
      <c r="BB1806" s="143"/>
      <c r="BC1806" s="143"/>
      <c r="BD1806" s="143"/>
      <c r="BE1806" s="194"/>
      <c r="BF1806" s="143"/>
      <c r="BG1806" s="143"/>
      <c r="BH1806" s="143"/>
      <c r="BI1806" s="111"/>
      <c r="BJ1806" s="143"/>
      <c r="BK1806" s="143"/>
      <c r="BL1806" s="143"/>
      <c r="BM1806" s="143"/>
      <c r="BN1806" s="143"/>
      <c r="BO1806" s="143"/>
      <c r="BP1806" s="143"/>
      <c r="BQ1806" s="143"/>
      <c r="BR1806" s="143"/>
      <c r="BS1806" s="143"/>
      <c r="BT1806" s="143"/>
      <c r="BU1806" s="135">
        <f>VLOOKUP(D1806,EXPLORACION!$A$2:$P$529,15,FALSE)</f>
        <v>4960808.4877000004</v>
      </c>
      <c r="BV1806" s="135">
        <f>VLOOKUP(D1806,EXPLORACION!$A$2:$P$529,16,FALSE)</f>
        <v>2172863.6239</v>
      </c>
    </row>
    <row r="1807" spans="1:74" hidden="1">
      <c r="A1807" s="130" t="str">
        <f t="shared" si="444"/>
        <v>LHL45P2EM12.15</v>
      </c>
      <c r="B1807" s="130" t="str">
        <f t="shared" si="445"/>
        <v>LHL45P2E10.5</v>
      </c>
      <c r="C1807" s="130" t="str">
        <f t="shared" si="446"/>
        <v>LHL45P2M12.15</v>
      </c>
      <c r="D1807" s="130" t="str">
        <f t="shared" si="447"/>
        <v>LHL45P2</v>
      </c>
      <c r="E1807" s="130" t="str">
        <f t="shared" si="448"/>
        <v>LHL45</v>
      </c>
      <c r="F1807" s="111" t="s">
        <v>844</v>
      </c>
      <c r="G1807" s="111">
        <v>45</v>
      </c>
      <c r="H1807" s="111">
        <v>2</v>
      </c>
      <c r="I1807" s="111" t="s">
        <v>8</v>
      </c>
      <c r="K1807" s="111">
        <v>15</v>
      </c>
      <c r="M1807" s="137">
        <v>12</v>
      </c>
      <c r="N1807" s="133">
        <v>12.3</v>
      </c>
      <c r="O1807" s="137">
        <f t="shared" si="449"/>
        <v>12.15</v>
      </c>
      <c r="P1807" s="141" t="s">
        <v>286</v>
      </c>
      <c r="Q1807" s="237">
        <v>14.16184971098266</v>
      </c>
      <c r="R1807" s="237"/>
      <c r="S1807" s="237"/>
      <c r="T1807" s="237"/>
      <c r="U1807" s="188">
        <v>2.198320797213885</v>
      </c>
      <c r="V1807" s="194">
        <v>1.9256177197722999</v>
      </c>
      <c r="X1807" s="229"/>
      <c r="AN1807" s="309"/>
      <c r="AO1807" s="143">
        <v>26.54267785239</v>
      </c>
      <c r="AP1807" s="194"/>
      <c r="AQ1807" s="188"/>
      <c r="AR1807" s="188"/>
      <c r="AW1807" s="188"/>
      <c r="AX1807" s="278"/>
      <c r="AY1807" s="194"/>
      <c r="AZ1807" s="143"/>
      <c r="BA1807" s="143"/>
      <c r="BB1807" s="143"/>
      <c r="BC1807" s="143"/>
      <c r="BD1807" s="143"/>
      <c r="BE1807" s="194"/>
      <c r="BF1807" s="143"/>
      <c r="BG1807" s="143"/>
      <c r="BH1807" s="143"/>
      <c r="BI1807" s="111"/>
      <c r="BJ1807" s="143"/>
      <c r="BK1807" s="143"/>
      <c r="BL1807" s="143"/>
      <c r="BM1807" s="143"/>
      <c r="BN1807" s="143"/>
      <c r="BO1807" s="143"/>
      <c r="BP1807" s="143"/>
      <c r="BQ1807" s="143"/>
      <c r="BR1807" s="143"/>
      <c r="BS1807" s="143"/>
      <c r="BT1807" s="143"/>
      <c r="BU1807" s="135">
        <f>VLOOKUP(D1807,EXPLORACION!$A$2:$P$529,15,FALSE)</f>
        <v>4960808.4877000004</v>
      </c>
      <c r="BV1807" s="135">
        <f>VLOOKUP(D1807,EXPLORACION!$A$2:$P$529,16,FALSE)</f>
        <v>2172863.6239</v>
      </c>
    </row>
    <row r="1808" spans="1:74" hidden="1">
      <c r="A1808" s="130" t="str">
        <f t="shared" si="444"/>
        <v>LHL45P2EM13.65</v>
      </c>
      <c r="B1808" s="130" t="str">
        <f t="shared" si="445"/>
        <v>LHL45P2E12</v>
      </c>
      <c r="C1808" s="130" t="str">
        <f t="shared" si="446"/>
        <v>LHL45P2M13.65</v>
      </c>
      <c r="D1808" s="130" t="str">
        <f t="shared" si="447"/>
        <v>LHL45P2</v>
      </c>
      <c r="E1808" s="130" t="str">
        <f t="shared" si="448"/>
        <v>LHL45</v>
      </c>
      <c r="F1808" s="111" t="s">
        <v>844</v>
      </c>
      <c r="G1808" s="111">
        <v>45</v>
      </c>
      <c r="H1808" s="111">
        <v>2</v>
      </c>
      <c r="I1808" s="111" t="s">
        <v>8</v>
      </c>
      <c r="K1808" s="111">
        <v>16</v>
      </c>
      <c r="M1808" s="137">
        <v>13.5</v>
      </c>
      <c r="N1808" s="133">
        <v>13.8</v>
      </c>
      <c r="O1808" s="137">
        <f t="shared" si="449"/>
        <v>13.65</v>
      </c>
      <c r="P1808" s="141" t="s">
        <v>286</v>
      </c>
      <c r="Q1808" s="237">
        <v>14.130737134909591</v>
      </c>
      <c r="R1808" s="237"/>
      <c r="S1808" s="237"/>
      <c r="T1808" s="237"/>
      <c r="U1808" s="188">
        <v>2.2000000000000002</v>
      </c>
      <c r="V1808" s="194"/>
      <c r="X1808" s="229"/>
      <c r="AN1808" s="309"/>
      <c r="AO1808" s="143">
        <v>21.117892779986999</v>
      </c>
      <c r="AP1808" s="194"/>
      <c r="AQ1808" s="188"/>
      <c r="AR1808" s="188"/>
      <c r="AW1808" s="188"/>
      <c r="AX1808" s="278"/>
      <c r="AY1808" s="194"/>
      <c r="AZ1808" s="143"/>
      <c r="BA1808" s="143"/>
      <c r="BB1808" s="143"/>
      <c r="BC1808" s="143"/>
      <c r="BD1808" s="143"/>
      <c r="BE1808" s="194"/>
      <c r="BF1808" s="143"/>
      <c r="BG1808" s="143"/>
      <c r="BH1808" s="143"/>
      <c r="BI1808" s="111"/>
      <c r="BJ1808" s="143"/>
      <c r="BK1808" s="143"/>
      <c r="BL1808" s="143"/>
      <c r="BM1808" s="143"/>
      <c r="BN1808" s="143"/>
      <c r="BO1808" s="143"/>
      <c r="BP1808" s="143"/>
      <c r="BQ1808" s="143"/>
      <c r="BR1808" s="143"/>
      <c r="BS1808" s="143"/>
      <c r="BT1808" s="143"/>
      <c r="BU1808" s="135">
        <f>VLOOKUP(D1808,EXPLORACION!$A$2:$P$529,15,FALSE)</f>
        <v>4960808.4877000004</v>
      </c>
      <c r="BV1808" s="135">
        <f>VLOOKUP(D1808,EXPLORACION!$A$2:$P$529,16,FALSE)</f>
        <v>2172863.6239</v>
      </c>
    </row>
    <row r="1809" spans="1:74" hidden="1">
      <c r="A1809" s="130" t="str">
        <f t="shared" si="444"/>
        <v>LHL45P2EM14.925</v>
      </c>
      <c r="B1809" s="130" t="str">
        <f t="shared" si="445"/>
        <v>LHL45P2E13.5</v>
      </c>
      <c r="C1809" s="130" t="str">
        <f t="shared" si="446"/>
        <v>LHL45P2M14.925</v>
      </c>
      <c r="D1809" s="130" t="str">
        <f t="shared" si="447"/>
        <v>LHL45P2</v>
      </c>
      <c r="E1809" s="130" t="str">
        <f t="shared" si="448"/>
        <v>LHL45</v>
      </c>
      <c r="F1809" s="111" t="s">
        <v>844</v>
      </c>
      <c r="G1809" s="111">
        <v>45</v>
      </c>
      <c r="H1809" s="111">
        <v>2</v>
      </c>
      <c r="I1809" s="111" t="s">
        <v>8</v>
      </c>
      <c r="K1809" s="111">
        <v>17</v>
      </c>
      <c r="M1809" s="137">
        <v>14.7</v>
      </c>
      <c r="N1809" s="133">
        <v>15.15</v>
      </c>
      <c r="O1809" s="137">
        <f t="shared" si="449"/>
        <v>14.925000000000001</v>
      </c>
      <c r="P1809" s="141" t="s">
        <v>1782</v>
      </c>
      <c r="Q1809" s="237">
        <v>17.594473791141809</v>
      </c>
      <c r="R1809" s="237"/>
      <c r="S1809" s="237"/>
      <c r="T1809" s="237"/>
      <c r="U1809" s="188">
        <v>2.2000000000000002</v>
      </c>
      <c r="V1809" s="194"/>
      <c r="X1809" s="229"/>
      <c r="AN1809" s="309"/>
      <c r="AP1809" s="194"/>
      <c r="AQ1809" s="188"/>
      <c r="AR1809" s="188"/>
      <c r="AW1809" s="188"/>
      <c r="AX1809" s="278"/>
      <c r="AY1809" s="194"/>
      <c r="AZ1809" s="143"/>
      <c r="BA1809" s="143"/>
      <c r="BB1809" s="143"/>
      <c r="BC1809" s="143"/>
      <c r="BD1809" s="143"/>
      <c r="BE1809" s="194"/>
      <c r="BF1809" s="143"/>
      <c r="BG1809" s="143"/>
      <c r="BH1809" s="143"/>
      <c r="BI1809" s="111"/>
      <c r="BJ1809" s="143"/>
      <c r="BK1809" s="143"/>
      <c r="BL1809" s="143"/>
      <c r="BM1809" s="143"/>
      <c r="BN1809" s="143"/>
      <c r="BO1809" s="143"/>
      <c r="BP1809" s="143"/>
      <c r="BQ1809" s="143"/>
      <c r="BR1809" s="143"/>
      <c r="BS1809" s="143"/>
      <c r="BT1809" s="143"/>
      <c r="BU1809" s="135">
        <f>VLOOKUP(D1809,EXPLORACION!$A$2:$P$529,15,FALSE)</f>
        <v>4960808.4877000004</v>
      </c>
      <c r="BV1809" s="135">
        <f>VLOOKUP(D1809,EXPLORACION!$A$2:$P$529,16,FALSE)</f>
        <v>2172863.6239</v>
      </c>
    </row>
    <row r="1810" spans="1:74" hidden="1">
      <c r="A1810" s="130" t="str">
        <f t="shared" si="444"/>
        <v>LHL45P3EM0.75</v>
      </c>
      <c r="B1810" s="130" t="str">
        <f t="shared" si="445"/>
        <v>LHL45P3E14.7</v>
      </c>
      <c r="C1810" s="130" t="str">
        <f t="shared" si="446"/>
        <v>LHL45P3M0.75</v>
      </c>
      <c r="D1810" s="130" t="str">
        <f t="shared" si="447"/>
        <v>LHL45P3</v>
      </c>
      <c r="E1810" s="130" t="str">
        <f t="shared" si="448"/>
        <v>LHL45</v>
      </c>
      <c r="F1810" s="111" t="s">
        <v>844</v>
      </c>
      <c r="G1810" s="111">
        <v>45</v>
      </c>
      <c r="H1810" s="111">
        <v>3</v>
      </c>
      <c r="I1810" s="111" t="s">
        <v>8</v>
      </c>
      <c r="K1810" s="111">
        <v>1</v>
      </c>
      <c r="M1810" s="137">
        <v>0.6</v>
      </c>
      <c r="N1810" s="133">
        <v>0.9</v>
      </c>
      <c r="O1810" s="137">
        <f t="shared" si="449"/>
        <v>0.75</v>
      </c>
      <c r="P1810" s="141" t="s">
        <v>284</v>
      </c>
      <c r="Q1810" s="237">
        <v>12.716562716562695</v>
      </c>
      <c r="R1810" s="237">
        <v>31.332819269725761</v>
      </c>
      <c r="S1810" s="237">
        <v>18.848580441640387</v>
      </c>
      <c r="T1810" s="237">
        <v>12.484238828085374</v>
      </c>
      <c r="U1810" s="188">
        <v>2.0573343376529318</v>
      </c>
      <c r="V1810" s="194">
        <v>1.8252286592878999</v>
      </c>
      <c r="X1810" s="229"/>
      <c r="AN1810" s="309"/>
      <c r="AO1810" s="143">
        <v>5.8799333541610004</v>
      </c>
      <c r="AP1810" s="194"/>
      <c r="AQ1810" s="188"/>
      <c r="AR1810" s="188"/>
      <c r="AW1810" s="188">
        <v>11.178324438627</v>
      </c>
      <c r="AX1810" s="278"/>
      <c r="AY1810" s="194"/>
      <c r="AZ1810" s="143"/>
      <c r="BA1810" s="143"/>
      <c r="BB1810" s="143"/>
      <c r="BC1810" s="143"/>
      <c r="BD1810" s="143"/>
      <c r="BE1810" s="194"/>
      <c r="BF1810" s="143"/>
      <c r="BG1810" s="143"/>
      <c r="BH1810" s="143"/>
      <c r="BI1810" s="111"/>
      <c r="BJ1810" s="143"/>
      <c r="BK1810" s="143"/>
      <c r="BL1810" s="143"/>
      <c r="BM1810" s="143"/>
      <c r="BN1810" s="143"/>
      <c r="BO1810" s="143"/>
      <c r="BP1810" s="143"/>
      <c r="BQ1810" s="143"/>
      <c r="BR1810" s="143"/>
      <c r="BS1810" s="143"/>
      <c r="BT1810" s="143"/>
      <c r="BU1810" s="135">
        <f>VLOOKUP(D1810,EXPLORACION!$A$2:$P$529,15,FALSE)</f>
        <v>4960808.4877000004</v>
      </c>
      <c r="BV1810" s="135">
        <f>VLOOKUP(D1810,EXPLORACION!$A$2:$P$529,16,FALSE)</f>
        <v>2172863.6239</v>
      </c>
    </row>
    <row r="1811" spans="1:74" hidden="1">
      <c r="A1811" s="130" t="str">
        <f t="shared" si="444"/>
        <v>LHL45P3EM1.75</v>
      </c>
      <c r="B1811" s="130" t="str">
        <f t="shared" si="445"/>
        <v>LHL45P3E0.6</v>
      </c>
      <c r="C1811" s="130" t="str">
        <f t="shared" si="446"/>
        <v>LHL45P3M1.75</v>
      </c>
      <c r="D1811" s="130" t="str">
        <f t="shared" si="447"/>
        <v>LHL45P3</v>
      </c>
      <c r="E1811" s="130" t="str">
        <f t="shared" si="448"/>
        <v>LHL45</v>
      </c>
      <c r="F1811" s="111" t="s">
        <v>844</v>
      </c>
      <c r="G1811" s="111">
        <v>45</v>
      </c>
      <c r="H1811" s="111">
        <v>3</v>
      </c>
      <c r="I1811" s="111" t="s">
        <v>8</v>
      </c>
      <c r="K1811" s="111">
        <v>2</v>
      </c>
      <c r="M1811" s="137">
        <v>1.6</v>
      </c>
      <c r="N1811" s="133">
        <v>1.9</v>
      </c>
      <c r="O1811" s="137">
        <f t="shared" si="449"/>
        <v>1.75</v>
      </c>
      <c r="P1811" s="141" t="s">
        <v>284</v>
      </c>
      <c r="Q1811" s="237">
        <v>32.034322488380411</v>
      </c>
      <c r="R1811" s="237">
        <v>41.033790334502058</v>
      </c>
      <c r="S1811" s="237">
        <v>23.25769854132902</v>
      </c>
      <c r="T1811" s="237">
        <v>17.776091793173038</v>
      </c>
      <c r="U1811" s="188">
        <v>1.9314937237532681</v>
      </c>
      <c r="V1811" s="194">
        <v>1.4628724466119392</v>
      </c>
      <c r="X1811" s="229"/>
      <c r="AN1811" s="309"/>
      <c r="AO1811" s="143">
        <v>63.435225371198001</v>
      </c>
      <c r="AP1811" s="194"/>
      <c r="AQ1811" s="188"/>
      <c r="AR1811" s="188"/>
      <c r="AW1811" s="188">
        <v>3.1898776746827999</v>
      </c>
      <c r="AX1811" s="278"/>
      <c r="AY1811" s="194"/>
      <c r="AZ1811" s="143"/>
      <c r="BA1811" s="143"/>
      <c r="BB1811" s="143"/>
      <c r="BC1811" s="143"/>
      <c r="BD1811" s="143"/>
      <c r="BE1811" s="194"/>
      <c r="BF1811" s="143"/>
      <c r="BG1811" s="143"/>
      <c r="BH1811" s="143"/>
      <c r="BI1811" s="111"/>
      <c r="BJ1811" s="143"/>
      <c r="BK1811" s="143"/>
      <c r="BL1811" s="143"/>
      <c r="BM1811" s="143"/>
      <c r="BN1811" s="143"/>
      <c r="BO1811" s="143"/>
      <c r="BP1811" s="143"/>
      <c r="BQ1811" s="143"/>
      <c r="BR1811" s="143"/>
      <c r="BS1811" s="143"/>
      <c r="BT1811" s="143"/>
      <c r="BU1811" s="135">
        <f>VLOOKUP(D1811,EXPLORACION!$A$2:$P$529,15,FALSE)</f>
        <v>4960808.4877000004</v>
      </c>
      <c r="BV1811" s="135">
        <f>VLOOKUP(D1811,EXPLORACION!$A$2:$P$529,16,FALSE)</f>
        <v>2172863.6239</v>
      </c>
    </row>
    <row r="1812" spans="1:74" hidden="1">
      <c r="A1812" s="130" t="str">
        <f t="shared" si="444"/>
        <v>LHL45P3EM2.75</v>
      </c>
      <c r="B1812" s="130" t="str">
        <f t="shared" si="445"/>
        <v>LHL45P3E1.6</v>
      </c>
      <c r="C1812" s="130" t="str">
        <f t="shared" si="446"/>
        <v>LHL45P3M2.75</v>
      </c>
      <c r="D1812" s="130" t="str">
        <f t="shared" si="447"/>
        <v>LHL45P3</v>
      </c>
      <c r="E1812" s="130" t="str">
        <f t="shared" si="448"/>
        <v>LHL45</v>
      </c>
      <c r="F1812" s="111" t="s">
        <v>844</v>
      </c>
      <c r="G1812" s="111">
        <v>45</v>
      </c>
      <c r="H1812" s="111">
        <v>3</v>
      </c>
      <c r="I1812" s="111" t="s">
        <v>8</v>
      </c>
      <c r="K1812" s="111">
        <v>3</v>
      </c>
      <c r="M1812" s="137">
        <v>2.6</v>
      </c>
      <c r="N1812" s="133">
        <v>2.9</v>
      </c>
      <c r="O1812" s="137">
        <f t="shared" si="449"/>
        <v>2.75</v>
      </c>
      <c r="P1812" s="141" t="s">
        <v>284</v>
      </c>
      <c r="Q1812" s="237">
        <v>15.35279805352797</v>
      </c>
      <c r="R1812" s="237">
        <v>33.828679773426103</v>
      </c>
      <c r="S1812" s="237">
        <v>17.131147540983605</v>
      </c>
      <c r="T1812" s="237">
        <v>16.697532232442498</v>
      </c>
      <c r="U1812" s="188">
        <v>2.1742321084571929</v>
      </c>
      <c r="V1812" s="194">
        <v>1.8848542429358921</v>
      </c>
      <c r="X1812" s="229"/>
      <c r="AN1812" s="309"/>
      <c r="AO1812" s="143">
        <v>51.245768644390999</v>
      </c>
      <c r="AP1812" s="194"/>
      <c r="AQ1812" s="188"/>
      <c r="AR1812" s="188"/>
      <c r="AW1812" s="188">
        <v>3.2211621988944001</v>
      </c>
      <c r="AX1812" s="278"/>
      <c r="AY1812" s="194"/>
      <c r="AZ1812" s="143"/>
      <c r="BA1812" s="143"/>
      <c r="BB1812" s="143"/>
      <c r="BC1812" s="143"/>
      <c r="BD1812" s="143"/>
      <c r="BE1812" s="194"/>
      <c r="BF1812" s="143"/>
      <c r="BG1812" s="143"/>
      <c r="BH1812" s="143"/>
      <c r="BI1812" s="111"/>
      <c r="BJ1812" s="143"/>
      <c r="BK1812" s="143"/>
      <c r="BL1812" s="143"/>
      <c r="BM1812" s="143"/>
      <c r="BN1812" s="143"/>
      <c r="BO1812" s="143"/>
      <c r="BP1812" s="143"/>
      <c r="BQ1812" s="143"/>
      <c r="BR1812" s="143"/>
      <c r="BS1812" s="143"/>
      <c r="BT1812" s="143"/>
      <c r="BU1812" s="135">
        <f>VLOOKUP(D1812,EXPLORACION!$A$2:$P$529,15,FALSE)</f>
        <v>4960808.4877000004</v>
      </c>
      <c r="BV1812" s="135">
        <f>VLOOKUP(D1812,EXPLORACION!$A$2:$P$529,16,FALSE)</f>
        <v>2172863.6239</v>
      </c>
    </row>
    <row r="1813" spans="1:74" hidden="1">
      <c r="A1813" s="130" t="str">
        <f t="shared" si="444"/>
        <v>LHL45P3EM3.75</v>
      </c>
      <c r="B1813" s="130" t="str">
        <f t="shared" si="445"/>
        <v>LHL45P3E2.6</v>
      </c>
      <c r="C1813" s="130" t="str">
        <f t="shared" si="446"/>
        <v>LHL45P3M3.75</v>
      </c>
      <c r="D1813" s="130" t="str">
        <f t="shared" si="447"/>
        <v>LHL45P3</v>
      </c>
      <c r="E1813" s="130" t="str">
        <f t="shared" si="448"/>
        <v>LHL45</v>
      </c>
      <c r="F1813" s="111" t="s">
        <v>844</v>
      </c>
      <c r="G1813" s="111">
        <v>45</v>
      </c>
      <c r="H1813" s="111">
        <v>3</v>
      </c>
      <c r="I1813" s="111" t="s">
        <v>8</v>
      </c>
      <c r="K1813" s="111">
        <v>4</v>
      </c>
      <c r="M1813" s="137">
        <v>3.6</v>
      </c>
      <c r="N1813" s="133">
        <v>3.9</v>
      </c>
      <c r="O1813" s="137">
        <f t="shared" si="449"/>
        <v>3.75</v>
      </c>
      <c r="P1813" s="141" t="s">
        <v>286</v>
      </c>
      <c r="Q1813" s="237">
        <v>10.553168635875403</v>
      </c>
      <c r="R1813" s="237">
        <v>30.35326126681921</v>
      </c>
      <c r="S1813" s="237">
        <v>16.323417238749052</v>
      </c>
      <c r="T1813" s="237">
        <v>14.029844028070158</v>
      </c>
      <c r="U1813" s="188">
        <v>2.1822367067095527</v>
      </c>
      <c r="V1813" s="194">
        <v>1.9739256577274</v>
      </c>
      <c r="X1813" s="229"/>
      <c r="AN1813" s="309"/>
      <c r="AO1813" s="143">
        <v>46.427496291899999</v>
      </c>
      <c r="AP1813" s="194"/>
      <c r="AQ1813" s="188"/>
      <c r="AR1813" s="188"/>
      <c r="AW1813" s="188">
        <v>1.9615667511699999</v>
      </c>
      <c r="AX1813" s="278"/>
      <c r="AY1813" s="194"/>
      <c r="AZ1813" s="143"/>
      <c r="BA1813" s="143"/>
      <c r="BB1813" s="143"/>
      <c r="BC1813" s="143"/>
      <c r="BD1813" s="143"/>
      <c r="BE1813" s="194"/>
      <c r="BF1813" s="143"/>
      <c r="BG1813" s="143"/>
      <c r="BH1813" s="143"/>
      <c r="BI1813" s="111"/>
      <c r="BJ1813" s="143"/>
      <c r="BK1813" s="143"/>
      <c r="BL1813" s="143"/>
      <c r="BM1813" s="143"/>
      <c r="BN1813" s="143"/>
      <c r="BO1813" s="143"/>
      <c r="BP1813" s="143"/>
      <c r="BQ1813" s="143"/>
      <c r="BR1813" s="143"/>
      <c r="BS1813" s="143"/>
      <c r="BT1813" s="143"/>
      <c r="BU1813" s="135">
        <f>VLOOKUP(D1813,EXPLORACION!$A$2:$P$529,15,FALSE)</f>
        <v>4960808.4877000004</v>
      </c>
      <c r="BV1813" s="135">
        <f>VLOOKUP(D1813,EXPLORACION!$A$2:$P$529,16,FALSE)</f>
        <v>2172863.6239</v>
      </c>
    </row>
    <row r="1814" spans="1:74" hidden="1">
      <c r="A1814" s="130" t="str">
        <f t="shared" si="444"/>
        <v>LHL45P3EM3.75</v>
      </c>
      <c r="B1814" s="130" t="str">
        <f t="shared" si="445"/>
        <v>LHL45P3E3.6</v>
      </c>
      <c r="C1814" s="130" t="str">
        <f t="shared" si="446"/>
        <v>LHL45P3M3.75</v>
      </c>
      <c r="D1814" s="130" t="str">
        <f t="shared" si="447"/>
        <v>LHL45P3</v>
      </c>
      <c r="E1814" s="130" t="str">
        <f t="shared" si="448"/>
        <v>LHL45</v>
      </c>
      <c r="F1814" s="111" t="s">
        <v>844</v>
      </c>
      <c r="G1814" s="111">
        <v>45</v>
      </c>
      <c r="H1814" s="111">
        <v>3</v>
      </c>
      <c r="I1814" s="111" t="s">
        <v>8</v>
      </c>
      <c r="K1814" s="111">
        <v>5</v>
      </c>
      <c r="M1814" s="137">
        <v>3.6</v>
      </c>
      <c r="N1814" s="133">
        <v>3.9</v>
      </c>
      <c r="O1814" s="137">
        <f t="shared" si="449"/>
        <v>3.75</v>
      </c>
      <c r="P1814" s="141" t="s">
        <v>286</v>
      </c>
      <c r="Q1814" s="237">
        <v>10.553168635875403</v>
      </c>
      <c r="R1814" s="237">
        <v>30.35326126681921</v>
      </c>
      <c r="S1814" s="237">
        <v>16.323417238749052</v>
      </c>
      <c r="T1814" s="237">
        <v>14.029844028070158</v>
      </c>
      <c r="U1814" s="188">
        <v>2.1822367067095527</v>
      </c>
      <c r="V1814" s="194">
        <v>1.9739256577274</v>
      </c>
      <c r="X1814" s="229"/>
      <c r="AN1814" s="309"/>
      <c r="AO1814" s="143">
        <v>46.427496291899999</v>
      </c>
      <c r="AP1814" s="194"/>
      <c r="AQ1814" s="188"/>
      <c r="AR1814" s="188"/>
      <c r="AW1814" s="188">
        <v>1.9615667511699999</v>
      </c>
      <c r="AX1814" s="278"/>
      <c r="AY1814" s="194"/>
      <c r="AZ1814" s="143"/>
      <c r="BA1814" s="143"/>
      <c r="BB1814" s="143"/>
      <c r="BC1814" s="143"/>
      <c r="BD1814" s="143"/>
      <c r="BE1814" s="194"/>
      <c r="BF1814" s="143"/>
      <c r="BG1814" s="143"/>
      <c r="BH1814" s="143"/>
      <c r="BI1814" s="111"/>
      <c r="BJ1814" s="143"/>
      <c r="BK1814" s="143"/>
      <c r="BL1814" s="143"/>
      <c r="BM1814" s="143"/>
      <c r="BN1814" s="143"/>
      <c r="BO1814" s="143"/>
      <c r="BP1814" s="143"/>
      <c r="BQ1814" s="143"/>
      <c r="BR1814" s="143"/>
      <c r="BS1814" s="143"/>
      <c r="BT1814" s="143"/>
      <c r="BU1814" s="135">
        <f>VLOOKUP(D1814,EXPLORACION!$A$2:$P$529,15,FALSE)</f>
        <v>4960808.4877000004</v>
      </c>
      <c r="BV1814" s="135">
        <f>VLOOKUP(D1814,EXPLORACION!$A$2:$P$529,16,FALSE)</f>
        <v>2172863.6239</v>
      </c>
    </row>
    <row r="1815" spans="1:74" hidden="1">
      <c r="A1815" s="130" t="str">
        <f t="shared" si="444"/>
        <v>LHL45P3EM6.15</v>
      </c>
      <c r="B1815" s="130" t="str">
        <f t="shared" si="445"/>
        <v>LHL45P3E3.6</v>
      </c>
      <c r="C1815" s="130" t="str">
        <f t="shared" si="446"/>
        <v>LHL45P3M6.15</v>
      </c>
      <c r="D1815" s="130" t="str">
        <f t="shared" si="447"/>
        <v>LHL45P3</v>
      </c>
      <c r="E1815" s="130" t="str">
        <f t="shared" si="448"/>
        <v>LHL45</v>
      </c>
      <c r="F1815" s="111" t="s">
        <v>844</v>
      </c>
      <c r="G1815" s="111">
        <v>45</v>
      </c>
      <c r="H1815" s="111">
        <v>3</v>
      </c>
      <c r="I1815" s="111" t="s">
        <v>8</v>
      </c>
      <c r="K1815" s="111">
        <v>6</v>
      </c>
      <c r="M1815" s="137">
        <v>6</v>
      </c>
      <c r="N1815" s="133">
        <v>6.3</v>
      </c>
      <c r="O1815" s="137">
        <f t="shared" si="449"/>
        <v>6.15</v>
      </c>
      <c r="P1815" s="141" t="s">
        <v>284</v>
      </c>
      <c r="Q1815" s="237">
        <v>14.965845580625137</v>
      </c>
      <c r="R1815" s="237">
        <v>31.697157394051434</v>
      </c>
      <c r="S1815" s="237">
        <v>18.263718263718264</v>
      </c>
      <c r="T1815" s="237">
        <v>13.43343913033317</v>
      </c>
      <c r="U1815" s="188">
        <v>2.1179957776017129</v>
      </c>
      <c r="V1815" s="194">
        <v>1.8422826741697</v>
      </c>
      <c r="X1815" s="229"/>
      <c r="AN1815" s="309"/>
      <c r="AO1815" s="143">
        <v>51.658298972516</v>
      </c>
      <c r="AP1815" s="194"/>
      <c r="AQ1815" s="188"/>
      <c r="AR1815" s="188"/>
      <c r="AW1815" s="188">
        <v>4.2842456246599996</v>
      </c>
      <c r="AX1815" s="278"/>
      <c r="AY1815" s="194"/>
      <c r="AZ1815" s="143"/>
      <c r="BA1815" s="143"/>
      <c r="BB1815" s="143"/>
      <c r="BC1815" s="143"/>
      <c r="BD1815" s="143"/>
      <c r="BE1815" s="194"/>
      <c r="BF1815" s="143"/>
      <c r="BG1815" s="143"/>
      <c r="BH1815" s="143"/>
      <c r="BI1815" s="111"/>
      <c r="BJ1815" s="143"/>
      <c r="BK1815" s="143"/>
      <c r="BL1815" s="143"/>
      <c r="BM1815" s="143"/>
      <c r="BN1815" s="143"/>
      <c r="BO1815" s="143"/>
      <c r="BP1815" s="143"/>
      <c r="BQ1815" s="143"/>
      <c r="BR1815" s="143"/>
      <c r="BS1815" s="143"/>
      <c r="BT1815" s="143"/>
      <c r="BU1815" s="135">
        <f>VLOOKUP(D1815,EXPLORACION!$A$2:$P$529,15,FALSE)</f>
        <v>4960808.4877000004</v>
      </c>
      <c r="BV1815" s="135">
        <f>VLOOKUP(D1815,EXPLORACION!$A$2:$P$529,16,FALSE)</f>
        <v>2172863.6239</v>
      </c>
    </row>
    <row r="1816" spans="1:74" hidden="1">
      <c r="A1816" s="130" t="str">
        <f t="shared" si="444"/>
        <v>LHL45P3EM7.65</v>
      </c>
      <c r="B1816" s="130" t="str">
        <f t="shared" si="445"/>
        <v>LHL45P3E6</v>
      </c>
      <c r="C1816" s="130" t="str">
        <f t="shared" si="446"/>
        <v>LHL45P3M7.65</v>
      </c>
      <c r="D1816" s="130" t="str">
        <f t="shared" si="447"/>
        <v>LHL45P3</v>
      </c>
      <c r="E1816" s="130" t="str">
        <f t="shared" si="448"/>
        <v>LHL45</v>
      </c>
      <c r="F1816" s="111" t="s">
        <v>844</v>
      </c>
      <c r="G1816" s="111">
        <v>45</v>
      </c>
      <c r="H1816" s="111">
        <v>3</v>
      </c>
      <c r="I1816" s="111" t="s">
        <v>8</v>
      </c>
      <c r="K1816" s="111">
        <v>7</v>
      </c>
      <c r="M1816" s="137">
        <v>7.5</v>
      </c>
      <c r="N1816" s="133">
        <v>7.8</v>
      </c>
      <c r="O1816" s="137">
        <f t="shared" si="449"/>
        <v>7.65</v>
      </c>
      <c r="P1816" s="141" t="s">
        <v>286</v>
      </c>
      <c r="Q1816" s="237">
        <v>14.431704885343946</v>
      </c>
      <c r="R1816" s="237">
        <v>33.198486878678224</v>
      </c>
      <c r="S1816" s="237">
        <v>19.135802469135776</v>
      </c>
      <c r="T1816" s="237">
        <v>14.062684409542449</v>
      </c>
      <c r="U1816" s="188">
        <v>2.2510256540901898</v>
      </c>
      <c r="V1816" s="194">
        <v>1.9671345946873977</v>
      </c>
      <c r="X1816" s="229"/>
      <c r="AN1816" s="309"/>
      <c r="AO1816" s="143">
        <v>48.617479553494</v>
      </c>
      <c r="AP1816" s="194"/>
      <c r="AQ1816" s="188"/>
      <c r="AR1816" s="188"/>
      <c r="AW1816" s="188">
        <v>4.3218184191618816</v>
      </c>
      <c r="AX1816" s="278"/>
      <c r="AY1816" s="194"/>
      <c r="AZ1816" s="143"/>
      <c r="BA1816" s="143"/>
      <c r="BB1816" s="143"/>
      <c r="BC1816" s="143"/>
      <c r="BD1816" s="143"/>
      <c r="BE1816" s="194"/>
      <c r="BF1816" s="143"/>
      <c r="BG1816" s="143"/>
      <c r="BH1816" s="143"/>
      <c r="BI1816" s="111"/>
      <c r="BJ1816" s="143"/>
      <c r="BK1816" s="143"/>
      <c r="BL1816" s="143"/>
      <c r="BM1816" s="143"/>
      <c r="BN1816" s="143"/>
      <c r="BO1816" s="143"/>
      <c r="BP1816" s="143"/>
      <c r="BQ1816" s="143"/>
      <c r="BR1816" s="143"/>
      <c r="BS1816" s="143"/>
      <c r="BT1816" s="143"/>
      <c r="BU1816" s="135">
        <f>VLOOKUP(D1816,EXPLORACION!$A$2:$P$529,15,FALSE)</f>
        <v>4960808.4877000004</v>
      </c>
      <c r="BV1816" s="135">
        <f>VLOOKUP(D1816,EXPLORACION!$A$2:$P$529,16,FALSE)</f>
        <v>2172863.6239</v>
      </c>
    </row>
    <row r="1817" spans="1:74" hidden="1">
      <c r="A1817" s="130" t="str">
        <f t="shared" si="444"/>
        <v>LHL45P3EM9.15</v>
      </c>
      <c r="B1817" s="130" t="str">
        <f t="shared" si="445"/>
        <v>LHL45P3E7.5</v>
      </c>
      <c r="C1817" s="130" t="str">
        <f t="shared" si="446"/>
        <v>LHL45P3M9.15</v>
      </c>
      <c r="D1817" s="130" t="str">
        <f t="shared" si="447"/>
        <v>LHL45P3</v>
      </c>
      <c r="E1817" s="130" t="str">
        <f t="shared" si="448"/>
        <v>LHL45</v>
      </c>
      <c r="F1817" s="111" t="s">
        <v>844</v>
      </c>
      <c r="G1817" s="111">
        <v>45</v>
      </c>
      <c r="H1817" s="111">
        <v>3</v>
      </c>
      <c r="I1817" s="111" t="s">
        <v>8</v>
      </c>
      <c r="K1817" s="111">
        <v>8</v>
      </c>
      <c r="M1817" s="137">
        <v>9</v>
      </c>
      <c r="N1817" s="133">
        <v>9.3000000000000007</v>
      </c>
      <c r="O1817" s="137">
        <f t="shared" si="449"/>
        <v>9.15</v>
      </c>
      <c r="P1817" s="141" t="s">
        <v>286</v>
      </c>
      <c r="Q1817" s="237">
        <v>13.795972707605269</v>
      </c>
      <c r="R1817" s="237">
        <v>31.408105996092036</v>
      </c>
      <c r="S1817" s="237">
        <v>18.239492466296596</v>
      </c>
      <c r="T1817" s="237">
        <v>13.16861352979544</v>
      </c>
      <c r="U1817" s="188">
        <v>2.1309342735088594</v>
      </c>
      <c r="V1817" s="194">
        <v>1.8725919932191999</v>
      </c>
      <c r="X1817" s="229"/>
      <c r="AN1817" s="309"/>
      <c r="AO1817" s="143">
        <v>44.753974261922778</v>
      </c>
      <c r="AP1817" s="194"/>
      <c r="AQ1817" s="188"/>
      <c r="AR1817" s="188"/>
      <c r="AW1817" s="188">
        <v>3.8311777588560001</v>
      </c>
      <c r="AX1817" s="278"/>
      <c r="AY1817" s="194"/>
      <c r="AZ1817" s="143"/>
      <c r="BA1817" s="143"/>
      <c r="BB1817" s="143"/>
      <c r="BC1817" s="143"/>
      <c r="BD1817" s="143"/>
      <c r="BE1817" s="194"/>
      <c r="BF1817" s="143"/>
      <c r="BG1817" s="143"/>
      <c r="BH1817" s="143"/>
      <c r="BI1817" s="111"/>
      <c r="BJ1817" s="143"/>
      <c r="BK1817" s="143"/>
      <c r="BL1817" s="143"/>
      <c r="BM1817" s="143"/>
      <c r="BN1817" s="143"/>
      <c r="BO1817" s="143"/>
      <c r="BP1817" s="143"/>
      <c r="BQ1817" s="143"/>
      <c r="BR1817" s="143"/>
      <c r="BS1817" s="143"/>
      <c r="BT1817" s="143"/>
      <c r="BU1817" s="135">
        <f>VLOOKUP(D1817,EXPLORACION!$A$2:$P$529,15,FALSE)</f>
        <v>4960808.4877000004</v>
      </c>
      <c r="BV1817" s="135">
        <f>VLOOKUP(D1817,EXPLORACION!$A$2:$P$529,16,FALSE)</f>
        <v>2172863.6239</v>
      </c>
    </row>
    <row r="1818" spans="1:74" hidden="1">
      <c r="A1818" s="130" t="str">
        <f t="shared" si="444"/>
        <v>LHL45P3EM10.65</v>
      </c>
      <c r="B1818" s="130" t="str">
        <f t="shared" si="445"/>
        <v>LHL45P3E9</v>
      </c>
      <c r="C1818" s="130" t="str">
        <f t="shared" si="446"/>
        <v>LHL45P3M10.65</v>
      </c>
      <c r="D1818" s="130" t="str">
        <f t="shared" si="447"/>
        <v>LHL45P3</v>
      </c>
      <c r="E1818" s="130" t="str">
        <f t="shared" si="448"/>
        <v>LHL45</v>
      </c>
      <c r="F1818" s="111" t="s">
        <v>844</v>
      </c>
      <c r="G1818" s="111">
        <v>45</v>
      </c>
      <c r="H1818" s="111">
        <v>3</v>
      </c>
      <c r="I1818" s="111" t="s">
        <v>8</v>
      </c>
      <c r="K1818" s="111">
        <v>9</v>
      </c>
      <c r="M1818" s="137">
        <v>10.5</v>
      </c>
      <c r="N1818" s="133">
        <v>10.8</v>
      </c>
      <c r="O1818" s="137">
        <f t="shared" si="449"/>
        <v>10.65</v>
      </c>
      <c r="P1818" s="141" t="s">
        <v>286</v>
      </c>
      <c r="Q1818" s="237">
        <v>14.454828660436156</v>
      </c>
      <c r="R1818" s="237">
        <v>31.966110141923451</v>
      </c>
      <c r="S1818" s="237">
        <v>17.231364956437574</v>
      </c>
      <c r="T1818" s="237">
        <v>14.734745185485878</v>
      </c>
      <c r="U1818" s="188">
        <v>2.1645787736072744</v>
      </c>
      <c r="V1818" s="194">
        <v>1.891279152786</v>
      </c>
      <c r="X1818" s="229"/>
      <c r="AN1818" s="309"/>
      <c r="AO1818" s="143">
        <v>43.536192372231</v>
      </c>
      <c r="AP1818" s="194"/>
      <c r="AQ1818" s="188"/>
      <c r="AR1818" s="188"/>
      <c r="AW1818" s="188">
        <v>3.5814763214499998</v>
      </c>
      <c r="AX1818" s="278"/>
      <c r="AY1818" s="194"/>
      <c r="AZ1818" s="143"/>
      <c r="BA1818" s="143"/>
      <c r="BB1818" s="143"/>
      <c r="BC1818" s="143"/>
      <c r="BD1818" s="143"/>
      <c r="BE1818" s="194"/>
      <c r="BF1818" s="143"/>
      <c r="BG1818" s="143"/>
      <c r="BH1818" s="143"/>
      <c r="BI1818" s="111"/>
      <c r="BJ1818" s="143"/>
      <c r="BK1818" s="143"/>
      <c r="BL1818" s="143"/>
      <c r="BM1818" s="143"/>
      <c r="BN1818" s="143"/>
      <c r="BO1818" s="143"/>
      <c r="BP1818" s="143"/>
      <c r="BQ1818" s="143"/>
      <c r="BR1818" s="143"/>
      <c r="BS1818" s="143"/>
      <c r="BT1818" s="143"/>
      <c r="BU1818" s="135">
        <f>VLOOKUP(D1818,EXPLORACION!$A$2:$P$529,15,FALSE)</f>
        <v>4960808.4877000004</v>
      </c>
      <c r="BV1818" s="135">
        <f>VLOOKUP(D1818,EXPLORACION!$A$2:$P$529,16,FALSE)</f>
        <v>2172863.6239</v>
      </c>
    </row>
    <row r="1819" spans="1:74" hidden="1">
      <c r="A1819" s="130" t="str">
        <f t="shared" si="444"/>
        <v>LHL45P3EM12.15</v>
      </c>
      <c r="B1819" s="130" t="str">
        <f t="shared" si="445"/>
        <v>LHL45P3E10.5</v>
      </c>
      <c r="C1819" s="130" t="str">
        <f t="shared" si="446"/>
        <v>LHL45P3M12.15</v>
      </c>
      <c r="D1819" s="130" t="str">
        <f t="shared" si="447"/>
        <v>LHL45P3</v>
      </c>
      <c r="E1819" s="130" t="str">
        <f t="shared" si="448"/>
        <v>LHL45</v>
      </c>
      <c r="F1819" s="111" t="s">
        <v>844</v>
      </c>
      <c r="G1819" s="111">
        <v>45</v>
      </c>
      <c r="H1819" s="111">
        <v>3</v>
      </c>
      <c r="I1819" s="111" t="s">
        <v>8</v>
      </c>
      <c r="K1819" s="111">
        <v>10</v>
      </c>
      <c r="M1819" s="137">
        <v>12</v>
      </c>
      <c r="N1819" s="133">
        <v>12.3</v>
      </c>
      <c r="O1819" s="137">
        <f t="shared" si="449"/>
        <v>12.15</v>
      </c>
      <c r="P1819" s="141" t="s">
        <v>286</v>
      </c>
      <c r="Q1819" s="237">
        <v>13.455788124733045</v>
      </c>
      <c r="R1819" s="237">
        <v>26.522276475509891</v>
      </c>
      <c r="S1819" s="237">
        <v>18.370607028753998</v>
      </c>
      <c r="T1819" s="237">
        <v>8.1516694467558928</v>
      </c>
      <c r="U1819" s="188">
        <v>2.1002326777899105</v>
      </c>
      <c r="V1819" s="194">
        <v>1.8511463474443</v>
      </c>
      <c r="X1819" s="229"/>
      <c r="AN1819" s="309"/>
      <c r="AO1819" s="143">
        <v>35.632427843831003</v>
      </c>
      <c r="AP1819" s="194"/>
      <c r="AQ1819" s="188"/>
      <c r="AR1819" s="188"/>
      <c r="AW1819" s="188">
        <v>0.36632332564512798</v>
      </c>
      <c r="AX1819" s="278"/>
      <c r="AY1819" s="194"/>
      <c r="AZ1819" s="143"/>
      <c r="BA1819" s="143"/>
      <c r="BB1819" s="143"/>
      <c r="BC1819" s="143"/>
      <c r="BD1819" s="143"/>
      <c r="BE1819" s="194"/>
      <c r="BF1819" s="143"/>
      <c r="BG1819" s="143"/>
      <c r="BH1819" s="143"/>
      <c r="BI1819" s="111"/>
      <c r="BJ1819" s="143"/>
      <c r="BK1819" s="143"/>
      <c r="BL1819" s="143"/>
      <c r="BM1819" s="143"/>
      <c r="BN1819" s="143"/>
      <c r="BO1819" s="143"/>
      <c r="BP1819" s="143"/>
      <c r="BQ1819" s="143"/>
      <c r="BR1819" s="143"/>
      <c r="BS1819" s="143"/>
      <c r="BT1819" s="143"/>
      <c r="BU1819" s="135">
        <f>VLOOKUP(D1819,EXPLORACION!$A$2:$P$529,15,FALSE)</f>
        <v>4960808.4877000004</v>
      </c>
      <c r="BV1819" s="135">
        <f>VLOOKUP(D1819,EXPLORACION!$A$2:$P$529,16,FALSE)</f>
        <v>2172863.6239</v>
      </c>
    </row>
    <row r="1820" spans="1:74" hidden="1">
      <c r="A1820" s="130" t="str">
        <f t="shared" si="444"/>
        <v>LHL45P3EM13.725</v>
      </c>
      <c r="B1820" s="130" t="str">
        <f t="shared" si="445"/>
        <v>LHL45P3E12</v>
      </c>
      <c r="C1820" s="130" t="str">
        <f t="shared" si="446"/>
        <v>LHL45P3M13.725</v>
      </c>
      <c r="D1820" s="130" t="str">
        <f t="shared" si="447"/>
        <v>LHL45P3</v>
      </c>
      <c r="E1820" s="130" t="str">
        <f t="shared" si="448"/>
        <v>LHL45</v>
      </c>
      <c r="F1820" s="111" t="s">
        <v>844</v>
      </c>
      <c r="G1820" s="111">
        <v>45</v>
      </c>
      <c r="H1820" s="111">
        <v>3</v>
      </c>
      <c r="I1820" s="111" t="s">
        <v>8</v>
      </c>
      <c r="K1820" s="111">
        <v>11</v>
      </c>
      <c r="M1820" s="137">
        <v>13.5</v>
      </c>
      <c r="N1820" s="133">
        <v>13.95</v>
      </c>
      <c r="O1820" s="137">
        <f t="shared" si="449"/>
        <v>13.725</v>
      </c>
      <c r="P1820" s="141" t="s">
        <v>286</v>
      </c>
      <c r="Q1820" s="237">
        <v>16.527313266443699</v>
      </c>
      <c r="R1820" s="237"/>
      <c r="S1820" s="237"/>
      <c r="T1820" s="237"/>
      <c r="U1820" s="188">
        <v>2.1</v>
      </c>
      <c r="V1820" s="194"/>
      <c r="X1820" s="229"/>
      <c r="AN1820" s="309"/>
      <c r="AP1820" s="194"/>
      <c r="AQ1820" s="188"/>
      <c r="AR1820" s="188"/>
      <c r="AW1820" s="188"/>
      <c r="AX1820" s="278"/>
      <c r="AY1820" s="194"/>
      <c r="AZ1820" s="143"/>
      <c r="BA1820" s="143"/>
      <c r="BB1820" s="143"/>
      <c r="BC1820" s="143"/>
      <c r="BD1820" s="143"/>
      <c r="BE1820" s="194"/>
      <c r="BF1820" s="143"/>
      <c r="BG1820" s="143"/>
      <c r="BH1820" s="143"/>
      <c r="BI1820" s="111"/>
      <c r="BJ1820" s="143"/>
      <c r="BK1820" s="143"/>
      <c r="BL1820" s="143"/>
      <c r="BM1820" s="143"/>
      <c r="BN1820" s="143"/>
      <c r="BO1820" s="143"/>
      <c r="BP1820" s="143"/>
      <c r="BQ1820" s="143"/>
      <c r="BR1820" s="143"/>
      <c r="BS1820" s="143"/>
      <c r="BT1820" s="143"/>
      <c r="BU1820" s="135">
        <f>VLOOKUP(D1820,EXPLORACION!$A$2:$P$529,15,FALSE)</f>
        <v>4960808.4877000004</v>
      </c>
      <c r="BV1820" s="135">
        <f>VLOOKUP(D1820,EXPLORACION!$A$2:$P$529,16,FALSE)</f>
        <v>2172863.6239</v>
      </c>
    </row>
    <row r="1821" spans="1:74" hidden="1">
      <c r="A1821" s="130" t="str">
        <f t="shared" si="444"/>
        <v>LHL45P3EM14.7</v>
      </c>
      <c r="B1821" s="130" t="str">
        <f t="shared" si="445"/>
        <v>LHL45P3E13.5</v>
      </c>
      <c r="C1821" s="130" t="str">
        <f t="shared" si="446"/>
        <v>LHL45P3M14.7</v>
      </c>
      <c r="D1821" s="130" t="str">
        <f t="shared" si="447"/>
        <v>LHL45P3</v>
      </c>
      <c r="E1821" s="130" t="str">
        <f t="shared" si="448"/>
        <v>LHL45</v>
      </c>
      <c r="F1821" s="111" t="s">
        <v>844</v>
      </c>
      <c r="G1821" s="111">
        <v>45</v>
      </c>
      <c r="H1821" s="111">
        <v>3</v>
      </c>
      <c r="I1821" s="111" t="s">
        <v>8</v>
      </c>
      <c r="K1821" s="111">
        <v>12</v>
      </c>
      <c r="M1821" s="137">
        <v>14.7</v>
      </c>
      <c r="N1821" s="133">
        <v>14.7</v>
      </c>
      <c r="O1821" s="137">
        <f t="shared" si="449"/>
        <v>14.7</v>
      </c>
      <c r="P1821" s="141" t="s">
        <v>286</v>
      </c>
      <c r="R1821" s="237"/>
      <c r="S1821" s="237"/>
      <c r="T1821" s="237"/>
      <c r="U1821" s="188">
        <v>2.1</v>
      </c>
      <c r="V1821" s="194"/>
      <c r="X1821" s="229"/>
      <c r="AN1821" s="309"/>
      <c r="AP1821" s="194"/>
      <c r="AQ1821" s="188"/>
      <c r="AR1821" s="188"/>
      <c r="AW1821" s="188"/>
      <c r="AX1821" s="278"/>
      <c r="AY1821" s="194"/>
      <c r="AZ1821" s="143"/>
      <c r="BA1821" s="143"/>
      <c r="BB1821" s="143"/>
      <c r="BC1821" s="143"/>
      <c r="BD1821" s="143"/>
      <c r="BE1821" s="194"/>
      <c r="BF1821" s="143"/>
      <c r="BG1821" s="143"/>
      <c r="BH1821" s="143"/>
      <c r="BI1821" s="111"/>
      <c r="BJ1821" s="143"/>
      <c r="BK1821" s="143"/>
      <c r="BL1821" s="143"/>
      <c r="BM1821" s="143"/>
      <c r="BN1821" s="143"/>
      <c r="BO1821" s="143"/>
      <c r="BP1821" s="143"/>
      <c r="BQ1821" s="143"/>
      <c r="BR1821" s="143"/>
      <c r="BS1821" s="143"/>
      <c r="BT1821" s="143"/>
      <c r="BU1821" s="135">
        <f>VLOOKUP(D1821,EXPLORACION!$A$2:$P$529,15,FALSE)</f>
        <v>4960808.4877000004</v>
      </c>
      <c r="BV1821" s="135">
        <f>VLOOKUP(D1821,EXPLORACION!$A$2:$P$529,16,FALSE)</f>
        <v>2172863.6239</v>
      </c>
    </row>
    <row r="1822" spans="1:74" hidden="1">
      <c r="A1822" s="130" t="str">
        <f t="shared" si="444"/>
        <v>LHL45P4EM0.75</v>
      </c>
      <c r="B1822" s="130" t="str">
        <f t="shared" si="445"/>
        <v>LHL45P4E14.7</v>
      </c>
      <c r="C1822" s="130" t="str">
        <f t="shared" si="446"/>
        <v>LHL45P4M0.75</v>
      </c>
      <c r="D1822" s="130" t="str">
        <f t="shared" si="447"/>
        <v>LHL45P4</v>
      </c>
      <c r="E1822" s="130" t="str">
        <f t="shared" si="448"/>
        <v>LHL45</v>
      </c>
      <c r="F1822" s="111" t="s">
        <v>844</v>
      </c>
      <c r="G1822" s="111">
        <v>45</v>
      </c>
      <c r="H1822" s="111">
        <v>4</v>
      </c>
      <c r="I1822" s="111" t="s">
        <v>8</v>
      </c>
      <c r="K1822" s="111">
        <v>1</v>
      </c>
      <c r="M1822" s="137">
        <v>0.6</v>
      </c>
      <c r="N1822" s="133">
        <v>0.9</v>
      </c>
      <c r="O1822" s="137">
        <f t="shared" si="449"/>
        <v>0.75</v>
      </c>
      <c r="P1822" s="141" t="s">
        <v>284</v>
      </c>
      <c r="Q1822" s="237">
        <v>16.328413284132836</v>
      </c>
      <c r="R1822" s="237">
        <v>38.397232579846076</v>
      </c>
      <c r="S1822" s="237">
        <v>21.184320266889102</v>
      </c>
      <c r="T1822" s="237">
        <v>17.212912312956973</v>
      </c>
      <c r="U1822" s="188">
        <v>2.1056366633583816</v>
      </c>
      <c r="V1822" s="194">
        <v>1.8179415674999999</v>
      </c>
      <c r="X1822" s="229"/>
      <c r="AN1822" s="309"/>
      <c r="AO1822" s="143">
        <v>6.4387752110000003</v>
      </c>
      <c r="AP1822" s="194"/>
      <c r="AQ1822" s="188"/>
      <c r="AR1822" s="188"/>
      <c r="AW1822" s="188">
        <v>11.419138716921999</v>
      </c>
      <c r="AX1822" s="278"/>
      <c r="AY1822" s="194"/>
      <c r="AZ1822" s="143"/>
      <c r="BA1822" s="143"/>
      <c r="BB1822" s="143"/>
      <c r="BC1822" s="143"/>
      <c r="BD1822" s="143"/>
      <c r="BE1822" s="194"/>
      <c r="BF1822" s="143"/>
      <c r="BG1822" s="143"/>
      <c r="BH1822" s="143"/>
      <c r="BI1822" s="111"/>
      <c r="BJ1822" s="143"/>
      <c r="BK1822" s="143"/>
      <c r="BL1822" s="143"/>
      <c r="BM1822" s="143"/>
      <c r="BN1822" s="143"/>
      <c r="BO1822" s="143"/>
      <c r="BP1822" s="143"/>
      <c r="BQ1822" s="143"/>
      <c r="BR1822" s="143"/>
      <c r="BS1822" s="143"/>
      <c r="BT1822" s="143"/>
      <c r="BU1822" s="135">
        <f>VLOOKUP(D1822,EXPLORACION!$A$2:$P$529,15,FALSE)</f>
        <v>4960808.4877000004</v>
      </c>
      <c r="BV1822" s="135">
        <f>VLOOKUP(D1822,EXPLORACION!$A$2:$P$529,16,FALSE)</f>
        <v>2172863.6239</v>
      </c>
    </row>
    <row r="1823" spans="1:74" hidden="1">
      <c r="A1823" s="130" t="str">
        <f t="shared" si="444"/>
        <v>LHL45P4EM1.75</v>
      </c>
      <c r="B1823" s="130" t="str">
        <f t="shared" si="445"/>
        <v>LHL45P4E0.6</v>
      </c>
      <c r="C1823" s="130" t="str">
        <f t="shared" si="446"/>
        <v>LHL45P4M1.75</v>
      </c>
      <c r="D1823" s="130" t="str">
        <f t="shared" si="447"/>
        <v>LHL45P4</v>
      </c>
      <c r="E1823" s="130" t="str">
        <f t="shared" si="448"/>
        <v>LHL45</v>
      </c>
      <c r="F1823" s="111" t="s">
        <v>844</v>
      </c>
      <c r="G1823" s="111">
        <v>45</v>
      </c>
      <c r="H1823" s="111">
        <v>4</v>
      </c>
      <c r="I1823" s="111" t="s">
        <v>8</v>
      </c>
      <c r="K1823" s="111">
        <v>2</v>
      </c>
      <c r="M1823" s="137">
        <v>1.6</v>
      </c>
      <c r="N1823" s="133">
        <v>1.9</v>
      </c>
      <c r="O1823" s="137">
        <f t="shared" si="449"/>
        <v>1.75</v>
      </c>
      <c r="P1823" s="141" t="s">
        <v>284</v>
      </c>
      <c r="Q1823" s="237">
        <v>15.141729458198776</v>
      </c>
      <c r="R1823" s="237">
        <v>32.797176607613409</v>
      </c>
      <c r="S1823" s="237">
        <v>17.7919708029197</v>
      </c>
      <c r="T1823" s="237">
        <v>15.005205804693709</v>
      </c>
      <c r="U1823" s="188">
        <v>2.0923254824670394</v>
      </c>
      <c r="V1823" s="194">
        <v>1.8171739232276001</v>
      </c>
      <c r="X1823" s="229"/>
      <c r="AN1823" s="309"/>
      <c r="AO1823" s="143">
        <v>52.172696144112003</v>
      </c>
      <c r="AP1823" s="194"/>
      <c r="AQ1823" s="188"/>
      <c r="AR1823" s="188"/>
      <c r="AW1823" s="188"/>
      <c r="AX1823" s="278"/>
      <c r="AY1823" s="194"/>
      <c r="AZ1823" s="143"/>
      <c r="BA1823" s="143"/>
      <c r="BB1823" s="143"/>
      <c r="BC1823" s="143"/>
      <c r="BD1823" s="143"/>
      <c r="BE1823" s="194"/>
      <c r="BF1823" s="143"/>
      <c r="BG1823" s="143"/>
      <c r="BH1823" s="143"/>
      <c r="BI1823" s="111"/>
      <c r="BJ1823" s="143"/>
      <c r="BK1823" s="143"/>
      <c r="BL1823" s="143"/>
      <c r="BM1823" s="143"/>
      <c r="BN1823" s="143"/>
      <c r="BO1823" s="143"/>
      <c r="BP1823" s="143"/>
      <c r="BQ1823" s="143"/>
      <c r="BR1823" s="143"/>
      <c r="BS1823" s="143"/>
      <c r="BT1823" s="143"/>
      <c r="BU1823" s="135">
        <f>VLOOKUP(D1823,EXPLORACION!$A$2:$P$529,15,FALSE)</f>
        <v>4960808.4877000004</v>
      </c>
      <c r="BV1823" s="135">
        <f>VLOOKUP(D1823,EXPLORACION!$A$2:$P$529,16,FALSE)</f>
        <v>2172863.6239</v>
      </c>
    </row>
    <row r="1824" spans="1:74" hidden="1">
      <c r="A1824" s="130" t="str">
        <f t="shared" si="444"/>
        <v>LHL45P4EM2.75</v>
      </c>
      <c r="B1824" s="130" t="str">
        <f t="shared" si="445"/>
        <v>LHL45P4E1.6</v>
      </c>
      <c r="C1824" s="130" t="str">
        <f t="shared" si="446"/>
        <v>LHL45P4M2.75</v>
      </c>
      <c r="D1824" s="130" t="str">
        <f t="shared" si="447"/>
        <v>LHL45P4</v>
      </c>
      <c r="E1824" s="130" t="str">
        <f t="shared" si="448"/>
        <v>LHL45</v>
      </c>
      <c r="F1824" s="111" t="s">
        <v>844</v>
      </c>
      <c r="G1824" s="111">
        <v>45</v>
      </c>
      <c r="H1824" s="111">
        <v>4</v>
      </c>
      <c r="I1824" s="111" t="s">
        <v>8</v>
      </c>
      <c r="K1824" s="111">
        <v>3</v>
      </c>
      <c r="M1824" s="137">
        <v>2.6</v>
      </c>
      <c r="N1824" s="133">
        <v>2.9</v>
      </c>
      <c r="O1824" s="137">
        <f t="shared" si="449"/>
        <v>2.75</v>
      </c>
      <c r="P1824" s="141" t="s">
        <v>284</v>
      </c>
      <c r="Q1824" s="237">
        <v>15.182341650671777</v>
      </c>
      <c r="R1824" s="237">
        <v>33.247976663720834</v>
      </c>
      <c r="S1824" s="237">
        <v>17.777777777777782</v>
      </c>
      <c r="T1824" s="237">
        <v>15.470198885943052</v>
      </c>
      <c r="U1824" s="188">
        <v>2.2334441454010148</v>
      </c>
      <c r="V1824" s="194">
        <v>1.9395824452470001</v>
      </c>
      <c r="X1824" s="229"/>
      <c r="AN1824" s="309"/>
      <c r="AO1824" s="143">
        <v>52.471195617956312</v>
      </c>
      <c r="AP1824" s="194"/>
      <c r="AQ1824" s="188"/>
      <c r="AR1824" s="188"/>
      <c r="AW1824" s="188">
        <v>4.931326576369</v>
      </c>
      <c r="AX1824" s="278"/>
      <c r="AY1824" s="194"/>
      <c r="AZ1824" s="143"/>
      <c r="BA1824" s="143"/>
      <c r="BB1824" s="143"/>
      <c r="BC1824" s="143"/>
      <c r="BD1824" s="143"/>
      <c r="BE1824" s="194"/>
      <c r="BF1824" s="143"/>
      <c r="BG1824" s="143"/>
      <c r="BH1824" s="143"/>
      <c r="BI1824" s="111"/>
      <c r="BJ1824" s="143"/>
      <c r="BK1824" s="143"/>
      <c r="BL1824" s="143"/>
      <c r="BM1824" s="143"/>
      <c r="BN1824" s="143"/>
      <c r="BO1824" s="143"/>
      <c r="BP1824" s="143"/>
      <c r="BQ1824" s="143"/>
      <c r="BR1824" s="143"/>
      <c r="BS1824" s="143"/>
      <c r="BT1824" s="143"/>
      <c r="BU1824" s="135">
        <f>VLOOKUP(D1824,EXPLORACION!$A$2:$P$529,15,FALSE)</f>
        <v>4960808.4877000004</v>
      </c>
      <c r="BV1824" s="135">
        <f>VLOOKUP(D1824,EXPLORACION!$A$2:$P$529,16,FALSE)</f>
        <v>2172863.6239</v>
      </c>
    </row>
    <row r="1825" spans="1:74" hidden="1">
      <c r="A1825" s="130" t="str">
        <f t="shared" si="444"/>
        <v>LHL45P4EM3.75</v>
      </c>
      <c r="B1825" s="130" t="str">
        <f t="shared" si="445"/>
        <v>LHL45P4E2.6</v>
      </c>
      <c r="C1825" s="130" t="str">
        <f t="shared" si="446"/>
        <v>LHL45P4M3.75</v>
      </c>
      <c r="D1825" s="130" t="str">
        <f t="shared" si="447"/>
        <v>LHL45P4</v>
      </c>
      <c r="E1825" s="130" t="str">
        <f t="shared" si="448"/>
        <v>LHL45</v>
      </c>
      <c r="F1825" s="111" t="s">
        <v>844</v>
      </c>
      <c r="G1825" s="111">
        <v>45</v>
      </c>
      <c r="H1825" s="111">
        <v>4</v>
      </c>
      <c r="I1825" s="111" t="s">
        <v>8</v>
      </c>
      <c r="K1825" s="111">
        <v>4</v>
      </c>
      <c r="M1825" s="137">
        <v>3.6</v>
      </c>
      <c r="N1825" s="133">
        <v>3.9</v>
      </c>
      <c r="O1825" s="137">
        <f t="shared" si="449"/>
        <v>3.75</v>
      </c>
      <c r="P1825" s="141" t="s">
        <v>284</v>
      </c>
      <c r="Q1825" s="237">
        <v>12.336160370084823</v>
      </c>
      <c r="R1825" s="237">
        <v>30.434704233974685</v>
      </c>
      <c r="S1825" s="237">
        <v>18.460388639760854</v>
      </c>
      <c r="T1825" s="237">
        <v>11.974315594213831</v>
      </c>
      <c r="U1825" s="188">
        <v>2.1351478616796551</v>
      </c>
      <c r="V1825" s="194">
        <v>1.9677266255999999</v>
      </c>
      <c r="X1825" s="229"/>
      <c r="AN1825" s="309"/>
      <c r="AO1825" s="143">
        <v>51.772269199583</v>
      </c>
      <c r="AP1825" s="194"/>
      <c r="AQ1825" s="188"/>
      <c r="AR1825" s="188"/>
      <c r="AW1825" s="188">
        <v>3.4273941962989309</v>
      </c>
      <c r="AX1825" s="278"/>
      <c r="AY1825" s="194"/>
      <c r="AZ1825" s="143"/>
      <c r="BA1825" s="143"/>
      <c r="BB1825" s="143"/>
      <c r="BC1825" s="143"/>
      <c r="BD1825" s="143"/>
      <c r="BE1825" s="194"/>
      <c r="BF1825" s="143"/>
      <c r="BG1825" s="143"/>
      <c r="BH1825" s="143"/>
      <c r="BI1825" s="111"/>
      <c r="BJ1825" s="143"/>
      <c r="BK1825" s="143"/>
      <c r="BL1825" s="143"/>
      <c r="BM1825" s="143"/>
      <c r="BN1825" s="143"/>
      <c r="BO1825" s="143"/>
      <c r="BP1825" s="143"/>
      <c r="BQ1825" s="143"/>
      <c r="BR1825" s="143"/>
      <c r="BS1825" s="143"/>
      <c r="BT1825" s="143"/>
      <c r="BU1825" s="135">
        <f>VLOOKUP(D1825,EXPLORACION!$A$2:$P$529,15,FALSE)</f>
        <v>4960808.4877000004</v>
      </c>
      <c r="BV1825" s="135">
        <f>VLOOKUP(D1825,EXPLORACION!$A$2:$P$529,16,FALSE)</f>
        <v>2172863.6239</v>
      </c>
    </row>
    <row r="1826" spans="1:74" hidden="1">
      <c r="A1826" s="130" t="str">
        <f t="shared" si="444"/>
        <v>LHL45P4EM4.75</v>
      </c>
      <c r="B1826" s="130" t="str">
        <f t="shared" si="445"/>
        <v>LHL45P4E3.6</v>
      </c>
      <c r="C1826" s="130" t="str">
        <f t="shared" si="446"/>
        <v>LHL45P4M4.75</v>
      </c>
      <c r="D1826" s="130" t="str">
        <f t="shared" si="447"/>
        <v>LHL45P4</v>
      </c>
      <c r="E1826" s="130" t="str">
        <f t="shared" si="448"/>
        <v>LHL45</v>
      </c>
      <c r="F1826" s="111" t="s">
        <v>844</v>
      </c>
      <c r="G1826" s="111">
        <v>45</v>
      </c>
      <c r="H1826" s="111">
        <v>4</v>
      </c>
      <c r="I1826" s="111" t="s">
        <v>8</v>
      </c>
      <c r="K1826" s="111">
        <v>5</v>
      </c>
      <c r="M1826" s="137">
        <v>4.5999999999999996</v>
      </c>
      <c r="N1826" s="133">
        <v>4.9000000000000004</v>
      </c>
      <c r="O1826" s="137">
        <f t="shared" si="449"/>
        <v>4.75</v>
      </c>
      <c r="P1826" s="141" t="s">
        <v>284</v>
      </c>
      <c r="Q1826" s="237">
        <v>15.109239273493033</v>
      </c>
      <c r="R1826" s="237">
        <v>29.747776677852411</v>
      </c>
      <c r="S1826" s="237">
        <v>18.594306049822066</v>
      </c>
      <c r="T1826" s="237">
        <v>11.153470628030345</v>
      </c>
      <c r="U1826" s="188">
        <v>2.1867894147072229</v>
      </c>
      <c r="V1826" s="194">
        <v>1.899751426131429</v>
      </c>
      <c r="X1826" s="229"/>
      <c r="AN1826" s="309"/>
      <c r="AO1826" s="143">
        <v>53.667873771339899</v>
      </c>
      <c r="AP1826" s="194"/>
      <c r="AQ1826" s="188"/>
      <c r="AR1826" s="188"/>
      <c r="AW1826" s="188">
        <v>4.7829765936840003</v>
      </c>
      <c r="AX1826" s="278"/>
      <c r="AY1826" s="194"/>
      <c r="AZ1826" s="143"/>
      <c r="BA1826" s="143"/>
      <c r="BB1826" s="143"/>
      <c r="BC1826" s="143"/>
      <c r="BD1826" s="143"/>
      <c r="BE1826" s="194"/>
      <c r="BF1826" s="143"/>
      <c r="BG1826" s="143"/>
      <c r="BH1826" s="143"/>
      <c r="BI1826" s="111"/>
      <c r="BJ1826" s="143"/>
      <c r="BK1826" s="143"/>
      <c r="BL1826" s="143"/>
      <c r="BM1826" s="143"/>
      <c r="BN1826" s="143"/>
      <c r="BO1826" s="143"/>
      <c r="BP1826" s="143"/>
      <c r="BQ1826" s="143"/>
      <c r="BR1826" s="143"/>
      <c r="BS1826" s="143"/>
      <c r="BT1826" s="143"/>
      <c r="BU1826" s="135">
        <f>VLOOKUP(D1826,EXPLORACION!$A$2:$P$529,15,FALSE)</f>
        <v>4960808.4877000004</v>
      </c>
      <c r="BV1826" s="135">
        <f>VLOOKUP(D1826,EXPLORACION!$A$2:$P$529,16,FALSE)</f>
        <v>2172863.6239</v>
      </c>
    </row>
    <row r="1827" spans="1:74" hidden="1">
      <c r="A1827" s="130" t="str">
        <f t="shared" si="444"/>
        <v>LHL45P4EM6.15</v>
      </c>
      <c r="B1827" s="130" t="str">
        <f t="shared" si="445"/>
        <v>LHL45P4E4.6</v>
      </c>
      <c r="C1827" s="130" t="str">
        <f t="shared" si="446"/>
        <v>LHL45P4M6.15</v>
      </c>
      <c r="D1827" s="130" t="str">
        <f t="shared" si="447"/>
        <v>LHL45P4</v>
      </c>
      <c r="E1827" s="130" t="str">
        <f t="shared" si="448"/>
        <v>LHL45</v>
      </c>
      <c r="F1827" s="111" t="s">
        <v>844</v>
      </c>
      <c r="G1827" s="111">
        <v>45</v>
      </c>
      <c r="H1827" s="111">
        <v>4</v>
      </c>
      <c r="I1827" s="111" t="s">
        <v>8</v>
      </c>
      <c r="K1827" s="111">
        <v>6</v>
      </c>
      <c r="M1827" s="137">
        <v>6</v>
      </c>
      <c r="N1827" s="133">
        <v>6.3</v>
      </c>
      <c r="O1827" s="137">
        <f t="shared" si="449"/>
        <v>6.15</v>
      </c>
      <c r="P1827" s="141" t="s">
        <v>284</v>
      </c>
      <c r="Q1827" s="237">
        <v>16.197738627399431</v>
      </c>
      <c r="R1827" s="237">
        <v>32.186910972853852</v>
      </c>
      <c r="S1827" s="237">
        <v>20.781134856300664</v>
      </c>
      <c r="T1827" s="237">
        <v>11.405776116553188</v>
      </c>
      <c r="U1827" s="188">
        <v>2.1468817923402401</v>
      </c>
      <c r="V1827" s="194">
        <v>1.8476164862411</v>
      </c>
      <c r="X1827" s="229"/>
      <c r="AN1827" s="309"/>
      <c r="AO1827" s="143">
        <v>52.423216162559847</v>
      </c>
      <c r="AP1827" s="194"/>
      <c r="AQ1827" s="188"/>
      <c r="AR1827" s="188"/>
      <c r="AW1827" s="188">
        <v>4.9887573112841004</v>
      </c>
      <c r="AX1827" s="278"/>
      <c r="AY1827" s="194"/>
      <c r="AZ1827" s="143"/>
      <c r="BA1827" s="143"/>
      <c r="BB1827" s="143"/>
      <c r="BC1827" s="143"/>
      <c r="BD1827" s="143"/>
      <c r="BE1827" s="194"/>
      <c r="BF1827" s="143"/>
      <c r="BG1827" s="143"/>
      <c r="BH1827" s="143"/>
      <c r="BI1827" s="111"/>
      <c r="BJ1827" s="143"/>
      <c r="BK1827" s="143"/>
      <c r="BL1827" s="143"/>
      <c r="BM1827" s="143"/>
      <c r="BN1827" s="143"/>
      <c r="BO1827" s="143"/>
      <c r="BP1827" s="143"/>
      <c r="BQ1827" s="143"/>
      <c r="BR1827" s="143"/>
      <c r="BS1827" s="143"/>
      <c r="BT1827" s="143"/>
      <c r="BU1827" s="135">
        <f>VLOOKUP(D1827,EXPLORACION!$A$2:$P$529,15,FALSE)</f>
        <v>4960808.4877000004</v>
      </c>
      <c r="BV1827" s="135">
        <f>VLOOKUP(D1827,EXPLORACION!$A$2:$P$529,16,FALSE)</f>
        <v>2172863.6239</v>
      </c>
    </row>
    <row r="1828" spans="1:74" hidden="1">
      <c r="A1828" s="130" t="str">
        <f t="shared" si="444"/>
        <v>LHL45P4EM7.65</v>
      </c>
      <c r="B1828" s="130" t="str">
        <f t="shared" si="445"/>
        <v>LHL45P4E6</v>
      </c>
      <c r="C1828" s="130" t="str">
        <f t="shared" si="446"/>
        <v>LHL45P4M7.65</v>
      </c>
      <c r="D1828" s="130" t="str">
        <f t="shared" si="447"/>
        <v>LHL45P4</v>
      </c>
      <c r="E1828" s="130" t="str">
        <f t="shared" si="448"/>
        <v>LHL45</v>
      </c>
      <c r="F1828" s="111" t="s">
        <v>844</v>
      </c>
      <c r="G1828" s="111">
        <v>45</v>
      </c>
      <c r="H1828" s="111">
        <v>4</v>
      </c>
      <c r="I1828" s="111" t="s">
        <v>8</v>
      </c>
      <c r="K1828" s="111">
        <v>7</v>
      </c>
      <c r="M1828" s="137">
        <v>7.5</v>
      </c>
      <c r="N1828" s="133">
        <v>7.8</v>
      </c>
      <c r="O1828" s="137">
        <f t="shared" si="449"/>
        <v>7.65</v>
      </c>
      <c r="P1828" s="141" t="s">
        <v>286</v>
      </c>
      <c r="Q1828" s="237">
        <v>14.850481500253418</v>
      </c>
      <c r="R1828" s="237">
        <v>33.014696782534124</v>
      </c>
      <c r="S1828" s="237">
        <v>19.595141700404842</v>
      </c>
      <c r="T1828" s="237">
        <v>13.419555082129282</v>
      </c>
      <c r="U1828" s="188">
        <v>2.0964257983981014</v>
      </c>
      <c r="V1828" s="194">
        <v>1.825352266371</v>
      </c>
      <c r="X1828" s="229"/>
      <c r="AN1828" s="309"/>
      <c r="AO1828" s="143">
        <v>48.819543742379999</v>
      </c>
      <c r="AP1828" s="194"/>
      <c r="AQ1828" s="188"/>
      <c r="AR1828" s="188"/>
      <c r="AW1828" s="188">
        <v>3.8491166566335999</v>
      </c>
      <c r="AX1828" s="278"/>
      <c r="AY1828" s="194"/>
      <c r="AZ1828" s="143"/>
      <c r="BA1828" s="143"/>
      <c r="BB1828" s="143"/>
      <c r="BC1828" s="143"/>
      <c r="BD1828" s="143"/>
      <c r="BE1828" s="194"/>
      <c r="BF1828" s="143"/>
      <c r="BG1828" s="143"/>
      <c r="BH1828" s="143"/>
      <c r="BI1828" s="111"/>
      <c r="BJ1828" s="143"/>
      <c r="BK1828" s="143"/>
      <c r="BL1828" s="143"/>
      <c r="BM1828" s="143"/>
      <c r="BN1828" s="143"/>
      <c r="BO1828" s="143"/>
      <c r="BP1828" s="143"/>
      <c r="BQ1828" s="143"/>
      <c r="BR1828" s="143"/>
      <c r="BS1828" s="143"/>
      <c r="BT1828" s="143"/>
      <c r="BU1828" s="135">
        <f>VLOOKUP(D1828,EXPLORACION!$A$2:$P$529,15,FALSE)</f>
        <v>4960808.4877000004</v>
      </c>
      <c r="BV1828" s="135">
        <f>VLOOKUP(D1828,EXPLORACION!$A$2:$P$529,16,FALSE)</f>
        <v>2172863.6239</v>
      </c>
    </row>
    <row r="1829" spans="1:74" hidden="1">
      <c r="A1829" s="130" t="str">
        <f t="shared" si="444"/>
        <v>LHL45P4EM9.15</v>
      </c>
      <c r="B1829" s="130" t="str">
        <f t="shared" si="445"/>
        <v>LHL45P4E7.5</v>
      </c>
      <c r="C1829" s="130" t="str">
        <f t="shared" si="446"/>
        <v>LHL45P4M9.15</v>
      </c>
      <c r="D1829" s="130" t="str">
        <f t="shared" si="447"/>
        <v>LHL45P4</v>
      </c>
      <c r="E1829" s="130" t="str">
        <f t="shared" si="448"/>
        <v>LHL45</v>
      </c>
      <c r="F1829" s="111" t="s">
        <v>844</v>
      </c>
      <c r="G1829" s="111">
        <v>45</v>
      </c>
      <c r="H1829" s="111">
        <v>4</v>
      </c>
      <c r="I1829" s="111" t="s">
        <v>8</v>
      </c>
      <c r="K1829" s="111">
        <v>8</v>
      </c>
      <c r="M1829" s="137">
        <v>9</v>
      </c>
      <c r="N1829" s="133">
        <v>9.3000000000000007</v>
      </c>
      <c r="O1829" s="137">
        <f t="shared" si="449"/>
        <v>9.15</v>
      </c>
      <c r="P1829" s="141" t="s">
        <v>284</v>
      </c>
      <c r="Q1829" s="237">
        <v>17.730966992867803</v>
      </c>
      <c r="R1829" s="237">
        <v>37.768416815484159</v>
      </c>
      <c r="S1829" s="237">
        <v>22.85714285714284</v>
      </c>
      <c r="T1829" s="237">
        <v>14.911273958341319</v>
      </c>
      <c r="U1829" s="188">
        <v>2.0983848553488453</v>
      </c>
      <c r="V1829" s="194">
        <v>1.7823559161592264</v>
      </c>
      <c r="X1829" s="229"/>
      <c r="AN1829" s="309"/>
      <c r="AO1829" s="143">
        <v>58.211689278149869</v>
      </c>
      <c r="AP1829" s="194"/>
      <c r="AQ1829" s="188"/>
      <c r="AR1829" s="188"/>
      <c r="AW1829" s="188">
        <v>5.914673279896113</v>
      </c>
      <c r="AX1829" s="278"/>
      <c r="AY1829" s="194"/>
      <c r="AZ1829" s="143"/>
      <c r="BA1829" s="143"/>
      <c r="BB1829" s="143"/>
      <c r="BC1829" s="143"/>
      <c r="BD1829" s="143"/>
      <c r="BE1829" s="194"/>
      <c r="BF1829" s="143"/>
      <c r="BG1829" s="143"/>
      <c r="BH1829" s="143"/>
      <c r="BI1829" s="111"/>
      <c r="BJ1829" s="143"/>
      <c r="BK1829" s="143"/>
      <c r="BL1829" s="143"/>
      <c r="BM1829" s="143"/>
      <c r="BN1829" s="143"/>
      <c r="BO1829" s="143"/>
      <c r="BP1829" s="143"/>
      <c r="BQ1829" s="143"/>
      <c r="BR1829" s="143"/>
      <c r="BS1829" s="143"/>
      <c r="BT1829" s="143"/>
      <c r="BU1829" s="135">
        <f>VLOOKUP(D1829,EXPLORACION!$A$2:$P$529,15,FALSE)</f>
        <v>4960808.4877000004</v>
      </c>
      <c r="BV1829" s="135">
        <f>VLOOKUP(D1829,EXPLORACION!$A$2:$P$529,16,FALSE)</f>
        <v>2172863.6239</v>
      </c>
    </row>
    <row r="1830" spans="1:74" hidden="1">
      <c r="A1830" s="130" t="str">
        <f t="shared" si="444"/>
        <v>LHL45P4EM10.65</v>
      </c>
      <c r="B1830" s="130" t="str">
        <f t="shared" si="445"/>
        <v>LHL45P4E9</v>
      </c>
      <c r="C1830" s="130" t="str">
        <f t="shared" si="446"/>
        <v>LHL45P4M10.65</v>
      </c>
      <c r="D1830" s="130" t="str">
        <f t="shared" si="447"/>
        <v>LHL45P4</v>
      </c>
      <c r="E1830" s="130" t="str">
        <f t="shared" si="448"/>
        <v>LHL45</v>
      </c>
      <c r="F1830" s="111" t="s">
        <v>844</v>
      </c>
      <c r="G1830" s="111">
        <v>45</v>
      </c>
      <c r="H1830" s="111">
        <v>4</v>
      </c>
      <c r="I1830" s="111" t="s">
        <v>8</v>
      </c>
      <c r="K1830" s="111">
        <v>9</v>
      </c>
      <c r="M1830" s="137">
        <v>10.5</v>
      </c>
      <c r="N1830" s="133">
        <v>10.8</v>
      </c>
      <c r="O1830" s="137">
        <f t="shared" si="449"/>
        <v>10.65</v>
      </c>
      <c r="P1830" s="141" t="s">
        <v>284</v>
      </c>
      <c r="Q1830" s="237">
        <v>16.233631261691961</v>
      </c>
      <c r="R1830" s="237">
        <v>34.374748666847267</v>
      </c>
      <c r="S1830" s="237">
        <v>20.485175202156309</v>
      </c>
      <c r="T1830" s="237">
        <v>13.889573464690958</v>
      </c>
      <c r="U1830" s="188">
        <v>2.1441243151450227</v>
      </c>
      <c r="V1830" s="194">
        <v>1.8446677539632872</v>
      </c>
      <c r="X1830" s="229"/>
      <c r="AN1830" s="309"/>
      <c r="AO1830" s="143">
        <v>53.958367642580001</v>
      </c>
      <c r="AP1830" s="194"/>
      <c r="AQ1830" s="188"/>
      <c r="AR1830" s="188"/>
      <c r="AW1830" s="188">
        <v>5.7985871449472315</v>
      </c>
      <c r="AX1830" s="278"/>
      <c r="AY1830" s="194"/>
      <c r="AZ1830" s="143"/>
      <c r="BA1830" s="143"/>
      <c r="BB1830" s="143"/>
      <c r="BC1830" s="143"/>
      <c r="BD1830" s="143"/>
      <c r="BE1830" s="194"/>
      <c r="BF1830" s="143"/>
      <c r="BG1830" s="143"/>
      <c r="BH1830" s="143"/>
      <c r="BI1830" s="111"/>
      <c r="BJ1830" s="143"/>
      <c r="BK1830" s="143"/>
      <c r="BL1830" s="143"/>
      <c r="BM1830" s="143"/>
      <c r="BN1830" s="143"/>
      <c r="BO1830" s="143"/>
      <c r="BP1830" s="143"/>
      <c r="BQ1830" s="143"/>
      <c r="BR1830" s="143"/>
      <c r="BS1830" s="143"/>
      <c r="BT1830" s="143"/>
      <c r="BU1830" s="135">
        <f>VLOOKUP(D1830,EXPLORACION!$A$2:$P$529,15,FALSE)</f>
        <v>4960808.4877000004</v>
      </c>
      <c r="BV1830" s="135">
        <f>VLOOKUP(D1830,EXPLORACION!$A$2:$P$529,16,FALSE)</f>
        <v>2172863.6239</v>
      </c>
    </row>
    <row r="1831" spans="1:74" hidden="1">
      <c r="A1831" s="130" t="str">
        <f t="shared" si="444"/>
        <v>LHL45P4EM12.15</v>
      </c>
      <c r="B1831" s="130" t="str">
        <f t="shared" si="445"/>
        <v>LHL45P4E10.5</v>
      </c>
      <c r="C1831" s="130" t="str">
        <f t="shared" si="446"/>
        <v>LHL45P4M12.15</v>
      </c>
      <c r="D1831" s="130" t="str">
        <f t="shared" si="447"/>
        <v>LHL45P4</v>
      </c>
      <c r="E1831" s="130" t="str">
        <f t="shared" si="448"/>
        <v>LHL45</v>
      </c>
      <c r="F1831" s="111" t="s">
        <v>844</v>
      </c>
      <c r="G1831" s="111">
        <v>45</v>
      </c>
      <c r="H1831" s="111">
        <v>4</v>
      </c>
      <c r="I1831" s="111" t="s">
        <v>8</v>
      </c>
      <c r="K1831" s="111">
        <v>10</v>
      </c>
      <c r="M1831" s="137">
        <v>12</v>
      </c>
      <c r="N1831" s="133">
        <v>12.3</v>
      </c>
      <c r="O1831" s="137">
        <f t="shared" si="449"/>
        <v>12.15</v>
      </c>
      <c r="P1831" s="141" t="s">
        <v>284</v>
      </c>
      <c r="Q1831" s="237">
        <v>15.81227436823103</v>
      </c>
      <c r="R1831" s="237">
        <v>38.291597576396981</v>
      </c>
      <c r="S1831" s="237">
        <v>22.445695897023324</v>
      </c>
      <c r="T1831" s="237">
        <v>15.845901679373657</v>
      </c>
      <c r="U1831" s="188">
        <v>2.1967026636810929</v>
      </c>
      <c r="V1831" s="194">
        <v>1.8967787962583007</v>
      </c>
      <c r="X1831" s="229"/>
      <c r="AN1831" s="309"/>
      <c r="AO1831" s="143">
        <v>91.993531253537995</v>
      </c>
      <c r="AP1831" s="194"/>
      <c r="AQ1831" s="188"/>
      <c r="AR1831" s="188"/>
      <c r="AW1831" s="188">
        <v>7.5571911124</v>
      </c>
      <c r="AX1831" s="278"/>
      <c r="AY1831" s="194"/>
      <c r="AZ1831" s="143"/>
      <c r="BA1831" s="143"/>
      <c r="BB1831" s="143"/>
      <c r="BC1831" s="143"/>
      <c r="BD1831" s="143"/>
      <c r="BE1831" s="194"/>
      <c r="BF1831" s="143"/>
      <c r="BG1831" s="143"/>
      <c r="BH1831" s="143"/>
      <c r="BI1831" s="111"/>
      <c r="BJ1831" s="143"/>
      <c r="BK1831" s="143"/>
      <c r="BL1831" s="143"/>
      <c r="BM1831" s="143"/>
      <c r="BN1831" s="143"/>
      <c r="BO1831" s="143"/>
      <c r="BP1831" s="143"/>
      <c r="BQ1831" s="143"/>
      <c r="BR1831" s="143"/>
      <c r="BS1831" s="143"/>
      <c r="BT1831" s="143"/>
      <c r="BU1831" s="135">
        <f>VLOOKUP(D1831,EXPLORACION!$A$2:$P$529,15,FALSE)</f>
        <v>4960808.4877000004</v>
      </c>
      <c r="BV1831" s="135">
        <f>VLOOKUP(D1831,EXPLORACION!$A$2:$P$529,16,FALSE)</f>
        <v>2172863.6239</v>
      </c>
    </row>
    <row r="1832" spans="1:74" hidden="1">
      <c r="A1832" s="130" t="str">
        <f t="shared" si="444"/>
        <v>LHL45P4EM13.65</v>
      </c>
      <c r="B1832" s="130" t="str">
        <f t="shared" si="445"/>
        <v>LHL45P4E12</v>
      </c>
      <c r="C1832" s="130" t="str">
        <f t="shared" si="446"/>
        <v>LHL45P4M13.65</v>
      </c>
      <c r="D1832" s="130" t="str">
        <f t="shared" si="447"/>
        <v>LHL45P4</v>
      </c>
      <c r="E1832" s="130" t="str">
        <f t="shared" si="448"/>
        <v>LHL45</v>
      </c>
      <c r="F1832" s="111" t="s">
        <v>844</v>
      </c>
      <c r="G1832" s="111">
        <v>45</v>
      </c>
      <c r="H1832" s="111">
        <v>4</v>
      </c>
      <c r="I1832" s="111" t="s">
        <v>8</v>
      </c>
      <c r="K1832" s="111">
        <v>11</v>
      </c>
      <c r="M1832" s="137">
        <v>13.5</v>
      </c>
      <c r="N1832" s="133">
        <v>13.8</v>
      </c>
      <c r="O1832" s="137">
        <f t="shared" si="449"/>
        <v>13.65</v>
      </c>
      <c r="P1832" s="141" t="s">
        <v>284</v>
      </c>
      <c r="Q1832" s="237">
        <v>14.168751421423709</v>
      </c>
      <c r="R1832" s="237">
        <v>32.583096231554649</v>
      </c>
      <c r="S1832" s="237">
        <v>19.106881405563687</v>
      </c>
      <c r="T1832" s="237">
        <v>13.476214825990962</v>
      </c>
      <c r="U1832" s="188">
        <v>2.1694872106987062</v>
      </c>
      <c r="V1832" s="194">
        <v>1.92466881319</v>
      </c>
      <c r="X1832" s="229"/>
      <c r="AN1832" s="309"/>
      <c r="AO1832" s="143">
        <v>75.932655387596995</v>
      </c>
      <c r="AP1832" s="194"/>
      <c r="AQ1832" s="188"/>
      <c r="AR1832" s="188"/>
      <c r="AW1832" s="188">
        <v>4.1876642565986</v>
      </c>
      <c r="AX1832" s="278"/>
      <c r="AY1832" s="194"/>
      <c r="AZ1832" s="143"/>
      <c r="BA1832" s="143"/>
      <c r="BB1832" s="143"/>
      <c r="BC1832" s="143"/>
      <c r="BD1832" s="143"/>
      <c r="BE1832" s="194"/>
      <c r="BF1832" s="143"/>
      <c r="BG1832" s="143"/>
      <c r="BH1832" s="143"/>
      <c r="BI1832" s="111"/>
      <c r="BJ1832" s="143"/>
      <c r="BK1832" s="143"/>
      <c r="BL1832" s="143"/>
      <c r="BM1832" s="143"/>
      <c r="BN1832" s="143"/>
      <c r="BO1832" s="143"/>
      <c r="BP1832" s="143"/>
      <c r="BQ1832" s="143"/>
      <c r="BR1832" s="143"/>
      <c r="BS1832" s="143"/>
      <c r="BT1832" s="143"/>
      <c r="BU1832" s="135">
        <f>VLOOKUP(D1832,EXPLORACION!$A$2:$P$529,15,FALSE)</f>
        <v>4960808.4877000004</v>
      </c>
      <c r="BV1832" s="135">
        <f>VLOOKUP(D1832,EXPLORACION!$A$2:$P$529,16,FALSE)</f>
        <v>2172863.6239</v>
      </c>
    </row>
    <row r="1833" spans="1:74" hidden="1">
      <c r="A1833" s="130" t="str">
        <f t="shared" si="444"/>
        <v>LHL45P4EM14.7</v>
      </c>
      <c r="B1833" s="130" t="str">
        <f t="shared" si="445"/>
        <v>LHL45P4E13.5</v>
      </c>
      <c r="C1833" s="130" t="str">
        <f t="shared" si="446"/>
        <v>LHL45P4M14.7</v>
      </c>
      <c r="D1833" s="130" t="str">
        <f t="shared" si="447"/>
        <v>LHL45P4</v>
      </c>
      <c r="E1833" s="130" t="str">
        <f t="shared" si="448"/>
        <v>LHL45</v>
      </c>
      <c r="F1833" s="111" t="s">
        <v>844</v>
      </c>
      <c r="G1833" s="111">
        <v>45</v>
      </c>
      <c r="H1833" s="111">
        <v>4</v>
      </c>
      <c r="I1833" s="111" t="s">
        <v>8</v>
      </c>
      <c r="K1833" s="111">
        <v>12</v>
      </c>
      <c r="M1833" s="137">
        <v>14.7</v>
      </c>
      <c r="N1833" s="133">
        <v>14.7</v>
      </c>
      <c r="O1833" s="137">
        <f t="shared" si="449"/>
        <v>14.7</v>
      </c>
      <c r="P1833" s="141" t="s">
        <v>474</v>
      </c>
      <c r="R1833" s="237"/>
      <c r="S1833" s="237"/>
      <c r="T1833" s="237"/>
      <c r="U1833" s="188">
        <v>2.17</v>
      </c>
      <c r="V1833" s="194"/>
      <c r="X1833" s="229"/>
      <c r="AN1833" s="309"/>
      <c r="AP1833" s="194"/>
      <c r="AQ1833" s="188"/>
      <c r="AR1833" s="188"/>
      <c r="AW1833" s="188"/>
      <c r="AX1833" s="278"/>
      <c r="AY1833" s="194"/>
      <c r="AZ1833" s="143"/>
      <c r="BA1833" s="143"/>
      <c r="BB1833" s="143"/>
      <c r="BC1833" s="143"/>
      <c r="BD1833" s="143"/>
      <c r="BE1833" s="194"/>
      <c r="BF1833" s="143"/>
      <c r="BG1833" s="143"/>
      <c r="BH1833" s="143"/>
      <c r="BI1833" s="111"/>
      <c r="BJ1833" s="143"/>
      <c r="BK1833" s="143"/>
      <c r="BL1833" s="143"/>
      <c r="BM1833" s="143"/>
      <c r="BN1833" s="143"/>
      <c r="BO1833" s="143"/>
      <c r="BP1833" s="143"/>
      <c r="BQ1833" s="143"/>
      <c r="BR1833" s="143"/>
      <c r="BS1833" s="143"/>
      <c r="BT1833" s="143"/>
      <c r="BU1833" s="135">
        <f>VLOOKUP(D1833,EXPLORACION!$A$2:$P$529,15,FALSE)</f>
        <v>4960808.4877000004</v>
      </c>
      <c r="BV1833" s="135">
        <f>VLOOKUP(D1833,EXPLORACION!$A$2:$P$529,16,FALSE)</f>
        <v>2172863.6239</v>
      </c>
    </row>
    <row r="1834" spans="1:74" hidden="1">
      <c r="A1834" s="130" t="str">
        <f t="shared" si="444"/>
        <v>LHL45P5EM0.75</v>
      </c>
      <c r="B1834" s="130" t="str">
        <f t="shared" si="445"/>
        <v>LHL45P5E14.7</v>
      </c>
      <c r="C1834" s="130" t="str">
        <f t="shared" si="446"/>
        <v>LHL45P5M0.75</v>
      </c>
      <c r="D1834" s="130" t="str">
        <f t="shared" si="447"/>
        <v>LHL45P5</v>
      </c>
      <c r="E1834" s="130" t="str">
        <f t="shared" si="448"/>
        <v>LHL45</v>
      </c>
      <c r="F1834" s="111" t="s">
        <v>844</v>
      </c>
      <c r="G1834" s="111">
        <v>45</v>
      </c>
      <c r="H1834" s="111">
        <v>5</v>
      </c>
      <c r="I1834" s="111" t="s">
        <v>8</v>
      </c>
      <c r="K1834" s="111">
        <v>1</v>
      </c>
      <c r="M1834" s="137">
        <v>0.6</v>
      </c>
      <c r="N1834" s="133">
        <v>0.9</v>
      </c>
      <c r="O1834" s="137">
        <f t="shared" si="449"/>
        <v>0.75</v>
      </c>
      <c r="P1834" s="141" t="s">
        <v>284</v>
      </c>
      <c r="Q1834" s="237">
        <v>13.231486276540652</v>
      </c>
      <c r="R1834" s="237">
        <v>29.155164773720447</v>
      </c>
      <c r="S1834" s="237">
        <v>17.232375979112273</v>
      </c>
      <c r="T1834" s="237">
        <v>11.922788794608174</v>
      </c>
      <c r="U1834" s="188">
        <v>2.0954186494610068</v>
      </c>
      <c r="V1834" s="194">
        <v>1.8556181665182001</v>
      </c>
      <c r="X1834" s="229"/>
      <c r="AN1834" s="309"/>
      <c r="AO1834" s="143">
        <v>56.626428663156538</v>
      </c>
      <c r="AP1834" s="194"/>
      <c r="AQ1834" s="188"/>
      <c r="AR1834" s="188"/>
      <c r="AW1834" s="188">
        <v>7.1617965931795</v>
      </c>
      <c r="AX1834" s="278"/>
      <c r="AY1834" s="194"/>
      <c r="AZ1834" s="143"/>
      <c r="BA1834" s="143"/>
      <c r="BB1834" s="143"/>
      <c r="BC1834" s="143"/>
      <c r="BD1834" s="143"/>
      <c r="BE1834" s="194"/>
      <c r="BF1834" s="143"/>
      <c r="BG1834" s="143"/>
      <c r="BH1834" s="143"/>
      <c r="BI1834" s="111"/>
      <c r="BJ1834" s="143"/>
      <c r="BK1834" s="143"/>
      <c r="BL1834" s="143"/>
      <c r="BM1834" s="143"/>
      <c r="BN1834" s="143"/>
      <c r="BO1834" s="143"/>
      <c r="BP1834" s="143"/>
      <c r="BQ1834" s="143"/>
      <c r="BR1834" s="143"/>
      <c r="BS1834" s="143"/>
      <c r="BT1834" s="143"/>
      <c r="BU1834" s="135">
        <f>VLOOKUP(D1834,EXPLORACION!$A$2:$P$529,15,FALSE)</f>
        <v>4960808.4877000004</v>
      </c>
      <c r="BV1834" s="135">
        <f>VLOOKUP(D1834,EXPLORACION!$A$2:$P$529,16,FALSE)</f>
        <v>2172863.6239</v>
      </c>
    </row>
    <row r="1835" spans="1:74" hidden="1">
      <c r="A1835" s="130" t="str">
        <f t="shared" si="444"/>
        <v>LHL45P5EM1.75</v>
      </c>
      <c r="B1835" s="130" t="str">
        <f t="shared" si="445"/>
        <v>LHL45P5E0.6</v>
      </c>
      <c r="C1835" s="130" t="str">
        <f t="shared" si="446"/>
        <v>LHL45P5M1.75</v>
      </c>
      <c r="D1835" s="130" t="str">
        <f t="shared" si="447"/>
        <v>LHL45P5</v>
      </c>
      <c r="E1835" s="130" t="str">
        <f t="shared" si="448"/>
        <v>LHL45</v>
      </c>
      <c r="F1835" s="111" t="s">
        <v>844</v>
      </c>
      <c r="G1835" s="111">
        <v>45</v>
      </c>
      <c r="H1835" s="111">
        <v>5</v>
      </c>
      <c r="I1835" s="111" t="s">
        <v>8</v>
      </c>
      <c r="K1835" s="111">
        <v>2</v>
      </c>
      <c r="M1835" s="137">
        <v>1.6</v>
      </c>
      <c r="N1835" s="133">
        <v>1.9</v>
      </c>
      <c r="O1835" s="137">
        <f t="shared" si="449"/>
        <v>1.75</v>
      </c>
      <c r="P1835" s="141" t="s">
        <v>284</v>
      </c>
      <c r="Q1835" s="237">
        <v>20.250702398962623</v>
      </c>
      <c r="R1835" s="237">
        <v>37.478676389647909</v>
      </c>
      <c r="S1835" s="237">
        <v>21.271186440677976</v>
      </c>
      <c r="T1835" s="237">
        <v>16.207489948969933</v>
      </c>
      <c r="U1835" s="188">
        <v>2.098091875191642</v>
      </c>
      <c r="V1835" s="194">
        <v>1.7447647567418632</v>
      </c>
      <c r="X1835" s="229"/>
      <c r="AN1835" s="309"/>
      <c r="AO1835" s="143">
        <v>68.311819792457612</v>
      </c>
      <c r="AP1835" s="194"/>
      <c r="AQ1835" s="188"/>
      <c r="AR1835" s="188"/>
      <c r="AW1835" s="188">
        <v>3.9725385254300001</v>
      </c>
      <c r="AX1835" s="278"/>
      <c r="AY1835" s="194"/>
      <c r="AZ1835" s="143"/>
      <c r="BA1835" s="143"/>
      <c r="BB1835" s="143"/>
      <c r="BC1835" s="143"/>
      <c r="BD1835" s="143"/>
      <c r="BE1835" s="194"/>
      <c r="BF1835" s="143"/>
      <c r="BG1835" s="143"/>
      <c r="BH1835" s="143"/>
      <c r="BI1835" s="111"/>
      <c r="BJ1835" s="143"/>
      <c r="BK1835" s="143"/>
      <c r="BL1835" s="143"/>
      <c r="BM1835" s="143"/>
      <c r="BN1835" s="143"/>
      <c r="BO1835" s="143"/>
      <c r="BP1835" s="143"/>
      <c r="BQ1835" s="143"/>
      <c r="BR1835" s="143"/>
      <c r="BS1835" s="143"/>
      <c r="BT1835" s="143"/>
      <c r="BU1835" s="135">
        <f>VLOOKUP(D1835,EXPLORACION!$A$2:$P$529,15,FALSE)</f>
        <v>4960808.4877000004</v>
      </c>
      <c r="BV1835" s="135">
        <f>VLOOKUP(D1835,EXPLORACION!$A$2:$P$529,16,FALSE)</f>
        <v>2172863.6239</v>
      </c>
    </row>
    <row r="1836" spans="1:74" hidden="1">
      <c r="A1836" s="130" t="str">
        <f t="shared" si="444"/>
        <v>LHL45P5EM2.75</v>
      </c>
      <c r="B1836" s="130" t="str">
        <f t="shared" si="445"/>
        <v>LHL45P5E1.6</v>
      </c>
      <c r="C1836" s="130" t="str">
        <f t="shared" si="446"/>
        <v>LHL45P5M2.75</v>
      </c>
      <c r="D1836" s="130" t="str">
        <f t="shared" si="447"/>
        <v>LHL45P5</v>
      </c>
      <c r="E1836" s="130" t="str">
        <f t="shared" si="448"/>
        <v>LHL45</v>
      </c>
      <c r="F1836" s="111" t="s">
        <v>844</v>
      </c>
      <c r="G1836" s="111">
        <v>45</v>
      </c>
      <c r="H1836" s="111">
        <v>5</v>
      </c>
      <c r="I1836" s="111" t="s">
        <v>8</v>
      </c>
      <c r="K1836" s="111">
        <v>3</v>
      </c>
      <c r="M1836" s="137">
        <v>2.6</v>
      </c>
      <c r="N1836" s="133">
        <v>2.9</v>
      </c>
      <c r="O1836" s="137">
        <f t="shared" si="449"/>
        <v>2.75</v>
      </c>
      <c r="P1836" s="141" t="s">
        <v>286</v>
      </c>
      <c r="Q1836" s="237">
        <v>19.769230769230774</v>
      </c>
      <c r="R1836" s="237">
        <v>33.936061206384863</v>
      </c>
      <c r="S1836" s="237">
        <v>18.946598390636428</v>
      </c>
      <c r="T1836" s="237">
        <v>14.989462815748436</v>
      </c>
      <c r="U1836" s="188">
        <v>2.089204391173872</v>
      </c>
      <c r="V1836" s="194">
        <v>1.7443581943599999</v>
      </c>
      <c r="X1836" s="229"/>
      <c r="AN1836" s="309"/>
      <c r="AO1836" s="143">
        <v>47.136212624584715</v>
      </c>
      <c r="AP1836" s="194"/>
      <c r="AQ1836" s="188"/>
      <c r="AR1836" s="188"/>
      <c r="AW1836" s="188">
        <v>2.8657439322</v>
      </c>
      <c r="AX1836" s="278"/>
      <c r="AY1836" s="194"/>
      <c r="AZ1836" s="143"/>
      <c r="BA1836" s="143"/>
      <c r="BB1836" s="143"/>
      <c r="BC1836" s="143"/>
      <c r="BD1836" s="143"/>
      <c r="BE1836" s="194"/>
      <c r="BF1836" s="143"/>
      <c r="BG1836" s="143"/>
      <c r="BH1836" s="143"/>
      <c r="BI1836" s="111"/>
      <c r="BJ1836" s="143"/>
      <c r="BK1836" s="143"/>
      <c r="BL1836" s="143"/>
      <c r="BM1836" s="143"/>
      <c r="BN1836" s="143"/>
      <c r="BO1836" s="143"/>
      <c r="BP1836" s="143"/>
      <c r="BQ1836" s="143"/>
      <c r="BR1836" s="143"/>
      <c r="BS1836" s="143"/>
      <c r="BT1836" s="143"/>
      <c r="BU1836" s="135">
        <f>VLOOKUP(D1836,EXPLORACION!$A$2:$P$529,15,FALSE)</f>
        <v>4960808.4877000004</v>
      </c>
      <c r="BV1836" s="135">
        <f>VLOOKUP(D1836,EXPLORACION!$A$2:$P$529,16,FALSE)</f>
        <v>2172863.6239</v>
      </c>
    </row>
    <row r="1837" spans="1:74" hidden="1">
      <c r="A1837" s="130" t="str">
        <f t="shared" si="444"/>
        <v>LHL45P5EM3.75</v>
      </c>
      <c r="B1837" s="130" t="str">
        <f t="shared" si="445"/>
        <v>LHL45P5E2.6</v>
      </c>
      <c r="C1837" s="130" t="str">
        <f t="shared" si="446"/>
        <v>LHL45P5M3.75</v>
      </c>
      <c r="D1837" s="130" t="str">
        <f t="shared" si="447"/>
        <v>LHL45P5</v>
      </c>
      <c r="E1837" s="130" t="str">
        <f t="shared" si="448"/>
        <v>LHL45</v>
      </c>
      <c r="F1837" s="111" t="s">
        <v>844</v>
      </c>
      <c r="G1837" s="111">
        <v>45</v>
      </c>
      <c r="H1837" s="111">
        <v>5</v>
      </c>
      <c r="I1837" s="111" t="s">
        <v>8</v>
      </c>
      <c r="K1837" s="111">
        <v>4</v>
      </c>
      <c r="M1837" s="137">
        <v>3.6</v>
      </c>
      <c r="N1837" s="133">
        <v>3.9</v>
      </c>
      <c r="O1837" s="137">
        <f t="shared" si="449"/>
        <v>3.75</v>
      </c>
      <c r="P1837" s="141" t="s">
        <v>284</v>
      </c>
      <c r="Q1837" s="237">
        <v>14.495862703034007</v>
      </c>
      <c r="R1837" s="237">
        <v>32.546947558886458</v>
      </c>
      <c r="S1837" s="237">
        <v>19.576271186440668</v>
      </c>
      <c r="T1837" s="237">
        <v>12.970676372445791</v>
      </c>
      <c r="U1837" s="188">
        <v>2.1726543722227083</v>
      </c>
      <c r="V1837" s="194">
        <v>1.8975833277809999</v>
      </c>
      <c r="X1837" s="229"/>
      <c r="AN1837" s="309"/>
      <c r="AO1837" s="143">
        <v>51.423763914563999</v>
      </c>
      <c r="AP1837" s="194"/>
      <c r="AQ1837" s="188"/>
      <c r="AR1837" s="188"/>
      <c r="AW1837" s="188">
        <v>5.4153997835899998</v>
      </c>
      <c r="AX1837" s="278"/>
      <c r="AY1837" s="194"/>
      <c r="AZ1837" s="143"/>
      <c r="BA1837" s="143"/>
      <c r="BB1837" s="143"/>
      <c r="BC1837" s="143"/>
      <c r="BD1837" s="143"/>
      <c r="BE1837" s="194"/>
      <c r="BF1837" s="143"/>
      <c r="BG1837" s="143"/>
      <c r="BH1837" s="143"/>
      <c r="BI1837" s="111"/>
      <c r="BJ1837" s="143"/>
      <c r="BK1837" s="143"/>
      <c r="BL1837" s="143"/>
      <c r="BM1837" s="143"/>
      <c r="BN1837" s="143"/>
      <c r="BO1837" s="143"/>
      <c r="BP1837" s="143"/>
      <c r="BQ1837" s="143"/>
      <c r="BR1837" s="143"/>
      <c r="BS1837" s="143"/>
      <c r="BT1837" s="143"/>
      <c r="BU1837" s="135">
        <f>VLOOKUP(D1837,EXPLORACION!$A$2:$P$529,15,FALSE)</f>
        <v>4960808.4877000004</v>
      </c>
      <c r="BV1837" s="135">
        <f>VLOOKUP(D1837,EXPLORACION!$A$2:$P$529,16,FALSE)</f>
        <v>2172863.6239</v>
      </c>
    </row>
    <row r="1838" spans="1:74" hidden="1">
      <c r="A1838" s="130" t="str">
        <f t="shared" si="444"/>
        <v>LHL45P5EM4.75</v>
      </c>
      <c r="B1838" s="130" t="str">
        <f t="shared" si="445"/>
        <v>LHL45P5E3.6</v>
      </c>
      <c r="C1838" s="130" t="str">
        <f t="shared" si="446"/>
        <v>LHL45P5M4.75</v>
      </c>
      <c r="D1838" s="130" t="str">
        <f t="shared" si="447"/>
        <v>LHL45P5</v>
      </c>
      <c r="E1838" s="130" t="str">
        <f t="shared" si="448"/>
        <v>LHL45</v>
      </c>
      <c r="F1838" s="111" t="s">
        <v>844</v>
      </c>
      <c r="G1838" s="111">
        <v>45</v>
      </c>
      <c r="H1838" s="111">
        <v>5</v>
      </c>
      <c r="I1838" s="111" t="s">
        <v>8</v>
      </c>
      <c r="K1838" s="111">
        <v>5</v>
      </c>
      <c r="M1838" s="137">
        <v>4.5999999999999996</v>
      </c>
      <c r="N1838" s="133">
        <v>4.9000000000000004</v>
      </c>
      <c r="O1838" s="137">
        <f t="shared" si="449"/>
        <v>4.75</v>
      </c>
      <c r="P1838" s="141" t="s">
        <v>284</v>
      </c>
      <c r="Q1838" s="237">
        <v>14.101221640488678</v>
      </c>
      <c r="R1838" s="237">
        <v>33.105481612324155</v>
      </c>
      <c r="S1838" s="237">
        <v>20.605550883095031</v>
      </c>
      <c r="T1838" s="237">
        <v>12.499930729229124</v>
      </c>
      <c r="U1838" s="188">
        <v>2.184128984928333</v>
      </c>
      <c r="V1838" s="194">
        <v>1.9142298618</v>
      </c>
      <c r="X1838" s="229"/>
      <c r="AN1838" s="309"/>
      <c r="AO1838" s="143">
        <v>52.874128741287421</v>
      </c>
      <c r="AP1838" s="194"/>
      <c r="AQ1838" s="188"/>
      <c r="AR1838" s="188"/>
      <c r="AW1838" s="188">
        <v>6.6986217426466999</v>
      </c>
      <c r="AX1838" s="278"/>
      <c r="AY1838" s="194"/>
      <c r="AZ1838" s="143"/>
      <c r="BA1838" s="143"/>
      <c r="BB1838" s="143"/>
      <c r="BC1838" s="143"/>
      <c r="BD1838" s="143"/>
      <c r="BE1838" s="194"/>
      <c r="BF1838" s="143"/>
      <c r="BG1838" s="143"/>
      <c r="BH1838" s="143"/>
      <c r="BI1838" s="111"/>
      <c r="BJ1838" s="143"/>
      <c r="BK1838" s="143"/>
      <c r="BL1838" s="143"/>
      <c r="BM1838" s="143"/>
      <c r="BN1838" s="143"/>
      <c r="BO1838" s="143"/>
      <c r="BP1838" s="143"/>
      <c r="BQ1838" s="143"/>
      <c r="BR1838" s="143"/>
      <c r="BS1838" s="143"/>
      <c r="BT1838" s="143"/>
      <c r="BU1838" s="135">
        <f>VLOOKUP(D1838,EXPLORACION!$A$2:$P$529,15,FALSE)</f>
        <v>4960808.4877000004</v>
      </c>
      <c r="BV1838" s="135">
        <f>VLOOKUP(D1838,EXPLORACION!$A$2:$P$529,16,FALSE)</f>
        <v>2172863.6239</v>
      </c>
    </row>
    <row r="1839" spans="1:74" hidden="1">
      <c r="A1839" s="130" t="str">
        <f t="shared" si="444"/>
        <v>LHL45P5EM6.15</v>
      </c>
      <c r="B1839" s="130" t="str">
        <f t="shared" si="445"/>
        <v>LHL45P5E4.6</v>
      </c>
      <c r="C1839" s="130" t="str">
        <f t="shared" si="446"/>
        <v>LHL45P5M6.15</v>
      </c>
      <c r="D1839" s="130" t="str">
        <f t="shared" si="447"/>
        <v>LHL45P5</v>
      </c>
      <c r="E1839" s="130" t="str">
        <f t="shared" si="448"/>
        <v>LHL45</v>
      </c>
      <c r="F1839" s="111" t="s">
        <v>844</v>
      </c>
      <c r="G1839" s="111">
        <v>45</v>
      </c>
      <c r="H1839" s="111">
        <v>5</v>
      </c>
      <c r="I1839" s="111" t="s">
        <v>8</v>
      </c>
      <c r="K1839" s="111">
        <v>6</v>
      </c>
      <c r="M1839" s="137">
        <v>6</v>
      </c>
      <c r="N1839" s="133">
        <v>6.3</v>
      </c>
      <c r="O1839" s="137">
        <f t="shared" si="449"/>
        <v>6.15</v>
      </c>
      <c r="P1839" s="141" t="s">
        <v>284</v>
      </c>
      <c r="Q1839" s="237">
        <v>20.015163002274448</v>
      </c>
      <c r="R1839" s="237">
        <v>39.746106277336317</v>
      </c>
      <c r="S1839" s="237">
        <v>22.994210090984264</v>
      </c>
      <c r="T1839" s="237">
        <v>16.751896186352052</v>
      </c>
      <c r="U1839" s="188">
        <v>2.1743789503201465</v>
      </c>
      <c r="V1839" s="194">
        <v>1.8117535284952</v>
      </c>
      <c r="X1839" s="229"/>
      <c r="AN1839" s="309"/>
      <c r="AO1839" s="143">
        <v>62.918818699510005</v>
      </c>
      <c r="AP1839" s="194"/>
      <c r="AQ1839" s="188"/>
      <c r="AR1839" s="188"/>
      <c r="AW1839" s="188">
        <v>4.6324775488535996</v>
      </c>
      <c r="AX1839" s="278"/>
      <c r="AY1839" s="194"/>
      <c r="AZ1839" s="143"/>
      <c r="BA1839" s="143"/>
      <c r="BB1839" s="143"/>
      <c r="BC1839" s="143"/>
      <c r="BD1839" s="143"/>
      <c r="BE1839" s="194"/>
      <c r="BF1839" s="143"/>
      <c r="BG1839" s="143"/>
      <c r="BH1839" s="143"/>
      <c r="BI1839" s="111"/>
      <c r="BJ1839" s="143"/>
      <c r="BK1839" s="143"/>
      <c r="BL1839" s="143"/>
      <c r="BM1839" s="143"/>
      <c r="BN1839" s="143"/>
      <c r="BO1839" s="143"/>
      <c r="BP1839" s="143"/>
      <c r="BQ1839" s="143"/>
      <c r="BR1839" s="143"/>
      <c r="BS1839" s="143"/>
      <c r="BT1839" s="143"/>
      <c r="BU1839" s="135">
        <f>VLOOKUP(D1839,EXPLORACION!$A$2:$P$529,15,FALSE)</f>
        <v>4960808.4877000004</v>
      </c>
      <c r="BV1839" s="135">
        <f>VLOOKUP(D1839,EXPLORACION!$A$2:$P$529,16,FALSE)</f>
        <v>2172863.6239</v>
      </c>
    </row>
    <row r="1840" spans="1:74" hidden="1">
      <c r="A1840" s="130" t="str">
        <f t="shared" si="444"/>
        <v>LHL45P5EM7.65</v>
      </c>
      <c r="B1840" s="130" t="str">
        <f t="shared" si="445"/>
        <v>LHL45P5E6</v>
      </c>
      <c r="C1840" s="130" t="str">
        <f t="shared" si="446"/>
        <v>LHL45P5M7.65</v>
      </c>
      <c r="D1840" s="130" t="str">
        <f t="shared" si="447"/>
        <v>LHL45P5</v>
      </c>
      <c r="E1840" s="130" t="str">
        <f t="shared" si="448"/>
        <v>LHL45</v>
      </c>
      <c r="F1840" s="111" t="s">
        <v>844</v>
      </c>
      <c r="G1840" s="111">
        <v>45</v>
      </c>
      <c r="H1840" s="111">
        <v>5</v>
      </c>
      <c r="I1840" s="111" t="s">
        <v>8</v>
      </c>
      <c r="K1840" s="111">
        <v>7</v>
      </c>
      <c r="M1840" s="137">
        <v>7.5</v>
      </c>
      <c r="N1840" s="133">
        <v>7.8</v>
      </c>
      <c r="O1840" s="137">
        <f t="shared" si="449"/>
        <v>7.65</v>
      </c>
      <c r="P1840" s="141" t="s">
        <v>284</v>
      </c>
      <c r="Q1840" s="237">
        <v>18.579743888242135</v>
      </c>
      <c r="R1840" s="237">
        <v>37.053270466933085</v>
      </c>
      <c r="S1840" s="237">
        <v>21.41393442622951</v>
      </c>
      <c r="T1840" s="237">
        <v>15.639336040703576</v>
      </c>
      <c r="U1840" s="188">
        <v>2.1022803406679209</v>
      </c>
      <c r="V1840" s="194">
        <v>1.7728831853855727</v>
      </c>
      <c r="X1840" s="229"/>
      <c r="AN1840" s="309"/>
      <c r="AO1840" s="143">
        <v>65.167759352117997</v>
      </c>
      <c r="AP1840" s="194"/>
      <c r="AQ1840" s="188"/>
      <c r="AR1840" s="188"/>
      <c r="AW1840" s="188">
        <v>4.6517788257813004</v>
      </c>
      <c r="AX1840" s="278"/>
      <c r="AY1840" s="194"/>
      <c r="AZ1840" s="143"/>
      <c r="BA1840" s="143"/>
      <c r="BB1840" s="143"/>
      <c r="BC1840" s="143"/>
      <c r="BD1840" s="143"/>
      <c r="BE1840" s="194"/>
      <c r="BF1840" s="143"/>
      <c r="BG1840" s="143"/>
      <c r="BH1840" s="143"/>
      <c r="BI1840" s="111"/>
      <c r="BJ1840" s="143"/>
      <c r="BK1840" s="143"/>
      <c r="BL1840" s="143"/>
      <c r="BM1840" s="143"/>
      <c r="BN1840" s="143"/>
      <c r="BO1840" s="143"/>
      <c r="BP1840" s="143"/>
      <c r="BQ1840" s="143"/>
      <c r="BR1840" s="143"/>
      <c r="BS1840" s="143"/>
      <c r="BT1840" s="143"/>
      <c r="BU1840" s="135">
        <f>VLOOKUP(D1840,EXPLORACION!$A$2:$P$529,15,FALSE)</f>
        <v>4960808.4877000004</v>
      </c>
      <c r="BV1840" s="135">
        <f>VLOOKUP(D1840,EXPLORACION!$A$2:$P$529,16,FALSE)</f>
        <v>2172863.6239</v>
      </c>
    </row>
    <row r="1841" spans="1:74" hidden="1">
      <c r="A1841" s="130" t="str">
        <f t="shared" si="444"/>
        <v>LHL45P5EM9.15</v>
      </c>
      <c r="B1841" s="130" t="str">
        <f t="shared" si="445"/>
        <v>LHL45P5E7.5</v>
      </c>
      <c r="C1841" s="130" t="str">
        <f t="shared" si="446"/>
        <v>LHL45P5M9.15</v>
      </c>
      <c r="D1841" s="130" t="str">
        <f t="shared" si="447"/>
        <v>LHL45P5</v>
      </c>
      <c r="E1841" s="130" t="str">
        <f t="shared" si="448"/>
        <v>LHL45</v>
      </c>
      <c r="F1841" s="111" t="s">
        <v>844</v>
      </c>
      <c r="G1841" s="111">
        <v>45</v>
      </c>
      <c r="H1841" s="111">
        <v>5</v>
      </c>
      <c r="I1841" s="111" t="s">
        <v>8</v>
      </c>
      <c r="K1841" s="111">
        <v>8</v>
      </c>
      <c r="M1841" s="137">
        <v>9</v>
      </c>
      <c r="N1841" s="133">
        <v>9.3000000000000007</v>
      </c>
      <c r="O1841" s="137">
        <f t="shared" si="449"/>
        <v>9.15</v>
      </c>
      <c r="P1841" s="141" t="s">
        <v>284</v>
      </c>
      <c r="Q1841" s="237">
        <v>18.624641833810909</v>
      </c>
      <c r="R1841" s="237">
        <v>39.622138514697298</v>
      </c>
      <c r="S1841" s="237">
        <v>23.234390992835209</v>
      </c>
      <c r="T1841" s="237">
        <v>16.387747521862089</v>
      </c>
      <c r="U1841" s="188">
        <v>2.1569485789347316</v>
      </c>
      <c r="V1841" s="194">
        <v>1.81829723253</v>
      </c>
      <c r="X1841" s="229"/>
      <c r="AN1841" s="309"/>
      <c r="AO1841" s="143">
        <v>67.869385857881596</v>
      </c>
      <c r="AP1841" s="194"/>
      <c r="AQ1841" s="188"/>
      <c r="AR1841" s="188"/>
      <c r="AW1841" s="188">
        <v>6.6936916164266691</v>
      </c>
      <c r="AX1841" s="278"/>
      <c r="AY1841" s="194"/>
      <c r="AZ1841" s="143"/>
      <c r="BA1841" s="143"/>
      <c r="BB1841" s="143"/>
      <c r="BC1841" s="143"/>
      <c r="BD1841" s="143"/>
      <c r="BE1841" s="194"/>
      <c r="BF1841" s="143"/>
      <c r="BG1841" s="143"/>
      <c r="BH1841" s="143"/>
      <c r="BI1841" s="111"/>
      <c r="BJ1841" s="143"/>
      <c r="BK1841" s="143"/>
      <c r="BL1841" s="143"/>
      <c r="BM1841" s="143"/>
      <c r="BN1841" s="143"/>
      <c r="BO1841" s="143"/>
      <c r="BP1841" s="143"/>
      <c r="BQ1841" s="143"/>
      <c r="BR1841" s="143"/>
      <c r="BS1841" s="143"/>
      <c r="BT1841" s="143"/>
      <c r="BU1841" s="135">
        <f>VLOOKUP(D1841,EXPLORACION!$A$2:$P$529,15,FALSE)</f>
        <v>4960808.4877000004</v>
      </c>
      <c r="BV1841" s="135">
        <f>VLOOKUP(D1841,EXPLORACION!$A$2:$P$529,16,FALSE)</f>
        <v>2172863.6239</v>
      </c>
    </row>
    <row r="1842" spans="1:74" hidden="1">
      <c r="A1842" s="130" t="str">
        <f t="shared" si="444"/>
        <v>LHL45P5EM10.65</v>
      </c>
      <c r="B1842" s="130" t="str">
        <f t="shared" si="445"/>
        <v>LHL45P5E9</v>
      </c>
      <c r="C1842" s="130" t="str">
        <f t="shared" si="446"/>
        <v>LHL45P5M10.65</v>
      </c>
      <c r="D1842" s="130" t="str">
        <f t="shared" si="447"/>
        <v>LHL45P5</v>
      </c>
      <c r="E1842" s="130" t="str">
        <f t="shared" si="448"/>
        <v>LHL45</v>
      </c>
      <c r="F1842" s="111" t="s">
        <v>844</v>
      </c>
      <c r="G1842" s="111">
        <v>45</v>
      </c>
      <c r="H1842" s="111">
        <v>5</v>
      </c>
      <c r="I1842" s="111" t="s">
        <v>8</v>
      </c>
      <c r="K1842" s="111">
        <v>9</v>
      </c>
      <c r="M1842" s="137">
        <v>10.5</v>
      </c>
      <c r="N1842" s="133">
        <v>10.8</v>
      </c>
      <c r="O1842" s="137">
        <f t="shared" si="449"/>
        <v>10.65</v>
      </c>
      <c r="P1842" s="141" t="s">
        <v>284</v>
      </c>
      <c r="Q1842" s="237">
        <v>20.328235732935486</v>
      </c>
      <c r="R1842" s="237">
        <v>39.448705890069249</v>
      </c>
      <c r="S1842" s="237">
        <v>24.959481361426239</v>
      </c>
      <c r="T1842" s="237">
        <v>14.48922452864301</v>
      </c>
      <c r="U1842" s="188">
        <v>2.0726284311753314</v>
      </c>
      <c r="V1842" s="194">
        <v>1.7224788667213</v>
      </c>
      <c r="X1842" s="229"/>
      <c r="AN1842" s="309"/>
      <c r="AO1842" s="143">
        <v>66.492588894862138</v>
      </c>
      <c r="AP1842" s="194"/>
      <c r="AQ1842" s="188"/>
      <c r="AR1842" s="188"/>
      <c r="AW1842" s="188">
        <v>3.3699329171499999</v>
      </c>
      <c r="AX1842" s="278"/>
      <c r="AY1842" s="194"/>
      <c r="AZ1842" s="143"/>
      <c r="BA1842" s="143"/>
      <c r="BB1842" s="143"/>
      <c r="BC1842" s="143"/>
      <c r="BD1842" s="143"/>
      <c r="BE1842" s="194"/>
      <c r="BF1842" s="143"/>
      <c r="BG1842" s="143"/>
      <c r="BH1842" s="143"/>
      <c r="BI1842" s="111"/>
      <c r="BJ1842" s="143"/>
      <c r="BK1842" s="143"/>
      <c r="BL1842" s="143"/>
      <c r="BM1842" s="143"/>
      <c r="BN1842" s="143"/>
      <c r="BO1842" s="143"/>
      <c r="BP1842" s="143"/>
      <c r="BQ1842" s="143"/>
      <c r="BR1842" s="143"/>
      <c r="BS1842" s="143"/>
      <c r="BT1842" s="143"/>
      <c r="BU1842" s="135">
        <f>VLOOKUP(D1842,EXPLORACION!$A$2:$P$529,15,FALSE)</f>
        <v>4960808.4877000004</v>
      </c>
      <c r="BV1842" s="135">
        <f>VLOOKUP(D1842,EXPLORACION!$A$2:$P$529,16,FALSE)</f>
        <v>2172863.6239</v>
      </c>
    </row>
    <row r="1843" spans="1:74" hidden="1">
      <c r="A1843" s="130" t="str">
        <f t="shared" si="444"/>
        <v>LHL45P5EM12.15</v>
      </c>
      <c r="B1843" s="130" t="str">
        <f t="shared" si="445"/>
        <v>LHL45P5E10.5</v>
      </c>
      <c r="C1843" s="130" t="str">
        <f t="shared" si="446"/>
        <v>LHL45P5M12.15</v>
      </c>
      <c r="D1843" s="130" t="str">
        <f t="shared" si="447"/>
        <v>LHL45P5</v>
      </c>
      <c r="E1843" s="130" t="str">
        <f t="shared" si="448"/>
        <v>LHL45</v>
      </c>
      <c r="F1843" s="111" t="s">
        <v>844</v>
      </c>
      <c r="G1843" s="111">
        <v>45</v>
      </c>
      <c r="H1843" s="111">
        <v>5</v>
      </c>
      <c r="I1843" s="111" t="s">
        <v>8</v>
      </c>
      <c r="K1843" s="111">
        <v>10</v>
      </c>
      <c r="M1843" s="137">
        <v>12</v>
      </c>
      <c r="N1843" s="133">
        <v>12.3</v>
      </c>
      <c r="O1843" s="137">
        <f t="shared" si="449"/>
        <v>12.15</v>
      </c>
      <c r="P1843" s="141" t="s">
        <v>284</v>
      </c>
      <c r="Q1843" s="237">
        <v>19.421860885275503</v>
      </c>
      <c r="R1843" s="237">
        <v>36.791619433615438</v>
      </c>
      <c r="S1843" s="237">
        <v>23.063683304647157</v>
      </c>
      <c r="T1843" s="237">
        <v>13.727936128968281</v>
      </c>
      <c r="U1843" s="188">
        <v>2.1236791565162947</v>
      </c>
      <c r="V1843" s="194">
        <v>1.7783171152449999</v>
      </c>
      <c r="X1843" s="229"/>
      <c r="AN1843" s="309"/>
      <c r="AO1843" s="143">
        <v>62.334779646199998</v>
      </c>
      <c r="AP1843" s="194"/>
      <c r="AQ1843" s="188"/>
      <c r="AR1843" s="188"/>
      <c r="AW1843" s="188">
        <v>3.3178121828639999</v>
      </c>
      <c r="AX1843" s="278"/>
      <c r="AY1843" s="194"/>
      <c r="AZ1843" s="143"/>
      <c r="BA1843" s="143"/>
      <c r="BB1843" s="143"/>
      <c r="BC1843" s="143"/>
      <c r="BD1843" s="143"/>
      <c r="BE1843" s="194"/>
      <c r="BF1843" s="143"/>
      <c r="BG1843" s="143"/>
      <c r="BH1843" s="143"/>
      <c r="BI1843" s="111"/>
      <c r="BJ1843" s="143"/>
      <c r="BK1843" s="143"/>
      <c r="BL1843" s="143"/>
      <c r="BM1843" s="143"/>
      <c r="BN1843" s="143"/>
      <c r="BO1843" s="143"/>
      <c r="BP1843" s="143"/>
      <c r="BQ1843" s="143"/>
      <c r="BR1843" s="143"/>
      <c r="BS1843" s="143"/>
      <c r="BT1843" s="143"/>
      <c r="BU1843" s="135">
        <f>VLOOKUP(D1843,EXPLORACION!$A$2:$P$529,15,FALSE)</f>
        <v>4960808.4877000004</v>
      </c>
      <c r="BV1843" s="135">
        <f>VLOOKUP(D1843,EXPLORACION!$A$2:$P$529,16,FALSE)</f>
        <v>2172863.6239</v>
      </c>
    </row>
    <row r="1844" spans="1:74" hidden="1">
      <c r="A1844" s="130" t="str">
        <f t="shared" si="444"/>
        <v>LHL45P5EM13.65</v>
      </c>
      <c r="B1844" s="130" t="str">
        <f t="shared" si="445"/>
        <v>LHL45P5E12</v>
      </c>
      <c r="C1844" s="130" t="str">
        <f t="shared" si="446"/>
        <v>LHL45P5M13.65</v>
      </c>
      <c r="D1844" s="130" t="str">
        <f t="shared" si="447"/>
        <v>LHL45P5</v>
      </c>
      <c r="E1844" s="130" t="str">
        <f t="shared" si="448"/>
        <v>LHL45</v>
      </c>
      <c r="F1844" s="111" t="s">
        <v>844</v>
      </c>
      <c r="G1844" s="111">
        <v>45</v>
      </c>
      <c r="H1844" s="111">
        <v>5</v>
      </c>
      <c r="I1844" s="111" t="s">
        <v>8</v>
      </c>
      <c r="K1844" s="111">
        <v>11</v>
      </c>
      <c r="M1844" s="137">
        <v>13.5</v>
      </c>
      <c r="N1844" s="133">
        <v>13.8</v>
      </c>
      <c r="O1844" s="137">
        <f t="shared" si="449"/>
        <v>13.65</v>
      </c>
      <c r="P1844" s="141" t="s">
        <v>286</v>
      </c>
      <c r="Q1844" s="237">
        <v>7.089241034195144</v>
      </c>
      <c r="R1844" s="319"/>
      <c r="S1844" s="319"/>
      <c r="T1844" s="319"/>
      <c r="U1844" s="188">
        <v>2.1390664753073532</v>
      </c>
      <c r="V1844" s="194">
        <v>1.9974616739369999</v>
      </c>
      <c r="X1844" s="229"/>
      <c r="AN1844" s="309"/>
      <c r="AO1844" s="143">
        <v>24.763253124799999</v>
      </c>
      <c r="AP1844" s="194"/>
      <c r="AQ1844" s="188"/>
      <c r="AR1844" s="188"/>
      <c r="AW1844" s="188">
        <v>1.28522277713</v>
      </c>
      <c r="AX1844" s="278"/>
      <c r="AY1844" s="194"/>
      <c r="AZ1844" s="143"/>
      <c r="BA1844" s="143"/>
      <c r="BB1844" s="143"/>
      <c r="BC1844" s="143"/>
      <c r="BD1844" s="143"/>
      <c r="BE1844" s="194"/>
      <c r="BF1844" s="143"/>
      <c r="BG1844" s="143"/>
      <c r="BH1844" s="143"/>
      <c r="BI1844" s="111"/>
      <c r="BJ1844" s="143"/>
      <c r="BK1844" s="143"/>
      <c r="BL1844" s="143"/>
      <c r="BM1844" s="143"/>
      <c r="BN1844" s="143"/>
      <c r="BO1844" s="143"/>
      <c r="BP1844" s="143"/>
      <c r="BQ1844" s="143"/>
      <c r="BR1844" s="143"/>
      <c r="BS1844" s="143"/>
      <c r="BT1844" s="143"/>
      <c r="BU1844" s="135">
        <f>VLOOKUP(D1844,EXPLORACION!$A$2:$P$529,15,FALSE)</f>
        <v>4960808.4877000004</v>
      </c>
      <c r="BV1844" s="135">
        <f>VLOOKUP(D1844,EXPLORACION!$A$2:$P$529,16,FALSE)</f>
        <v>2172863.6239</v>
      </c>
    </row>
    <row r="1845" spans="1:74" hidden="1">
      <c r="A1845" s="130" t="str">
        <f t="shared" si="444"/>
        <v>LHL45P5EM14.25</v>
      </c>
      <c r="B1845" s="130" t="str">
        <f t="shared" si="445"/>
        <v>LHL45P5E13.5</v>
      </c>
      <c r="C1845" s="130" t="str">
        <f t="shared" si="446"/>
        <v>LHL45P5M14.25</v>
      </c>
      <c r="D1845" s="130" t="str">
        <f t="shared" si="447"/>
        <v>LHL45P5</v>
      </c>
      <c r="E1845" s="130" t="str">
        <f t="shared" si="448"/>
        <v>LHL45</v>
      </c>
      <c r="F1845" s="111" t="s">
        <v>844</v>
      </c>
      <c r="G1845" s="111">
        <v>45</v>
      </c>
      <c r="H1845" s="111">
        <v>5</v>
      </c>
      <c r="I1845" s="111" t="s">
        <v>8</v>
      </c>
      <c r="K1845" s="111">
        <v>12</v>
      </c>
      <c r="M1845" s="137">
        <v>13.8</v>
      </c>
      <c r="N1845" s="133">
        <v>14.7</v>
      </c>
      <c r="O1845" s="137">
        <f t="shared" si="449"/>
        <v>14.25</v>
      </c>
      <c r="P1845" s="141" t="s">
        <v>474</v>
      </c>
      <c r="R1845" s="320"/>
      <c r="S1845" s="320"/>
      <c r="T1845" s="320"/>
      <c r="U1845" s="188">
        <v>2.14</v>
      </c>
      <c r="V1845" s="194"/>
      <c r="X1845" s="229"/>
      <c r="AN1845" s="309"/>
      <c r="AP1845" s="194"/>
      <c r="AQ1845" s="188"/>
      <c r="AR1845" s="188"/>
      <c r="AW1845" s="188"/>
      <c r="AX1845" s="278"/>
      <c r="AY1845" s="194"/>
      <c r="AZ1845" s="143"/>
      <c r="BA1845" s="143"/>
      <c r="BB1845" s="143"/>
      <c r="BC1845" s="143"/>
      <c r="BD1845" s="143"/>
      <c r="BE1845" s="194"/>
      <c r="BF1845" s="143"/>
      <c r="BG1845" s="143"/>
      <c r="BH1845" s="143"/>
      <c r="BI1845" s="111"/>
      <c r="BJ1845" s="143"/>
      <c r="BK1845" s="143"/>
      <c r="BL1845" s="143"/>
      <c r="BM1845" s="143"/>
      <c r="BN1845" s="143"/>
      <c r="BO1845" s="143"/>
      <c r="BP1845" s="143"/>
      <c r="BQ1845" s="143"/>
      <c r="BR1845" s="143"/>
      <c r="BS1845" s="143"/>
      <c r="BT1845" s="143"/>
      <c r="BU1845" s="135">
        <f>VLOOKUP(D1845,EXPLORACION!$A$2:$P$529,15,FALSE)</f>
        <v>4960808.4877000004</v>
      </c>
      <c r="BV1845" s="135">
        <f>VLOOKUP(D1845,EXPLORACION!$A$2:$P$529,16,FALSE)</f>
        <v>2172863.6239</v>
      </c>
    </row>
    <row r="1846" spans="1:74" hidden="1">
      <c r="A1846" s="130" t="str">
        <f t="shared" ref="A1846:A1870" si="450">CONCATENATE(F1846,G1846,I1846,H1846,"E",J1846,"M",O1846)</f>
        <v>JPI46P1E1M0.6</v>
      </c>
      <c r="B1846" s="130" t="str">
        <f t="shared" ref="B1846:B1870" si="451">CONCATENATE(F1846,G1846,I1846,H1846,"E",M1845)</f>
        <v>JPI46P1E13.8</v>
      </c>
      <c r="C1846" s="130" t="str">
        <f t="shared" ref="C1846:C1870" si="452">CONCATENATE(F1846,G1846,I1846,H1846,"M",O1846)</f>
        <v>JPI46P1M0.6</v>
      </c>
      <c r="D1846" s="130" t="str">
        <f t="shared" ref="D1846:D1870" si="453">CONCATENATE(F1846,G1846,I1846,H1846)</f>
        <v>JPI46P1</v>
      </c>
      <c r="E1846" s="130" t="str">
        <f t="shared" ref="E1846:E1870" si="454">CONCATENATE(F1846,G1846)</f>
        <v>JPI46</v>
      </c>
      <c r="F1846" s="109" t="s">
        <v>1887</v>
      </c>
      <c r="G1846" s="171">
        <v>46</v>
      </c>
      <c r="H1846" s="109">
        <v>1</v>
      </c>
      <c r="I1846" s="171" t="s">
        <v>8</v>
      </c>
      <c r="J1846" s="109">
        <v>1</v>
      </c>
      <c r="K1846" s="109">
        <v>1</v>
      </c>
      <c r="L1846" s="111" t="s">
        <v>512</v>
      </c>
      <c r="M1846" s="137">
        <v>0</v>
      </c>
      <c r="N1846" s="133">
        <v>1.2</v>
      </c>
      <c r="O1846" s="137">
        <f t="shared" si="449"/>
        <v>0.6</v>
      </c>
      <c r="R1846" s="111"/>
      <c r="S1846" s="111"/>
      <c r="T1846" s="111"/>
      <c r="U1846" s="188"/>
      <c r="X1846" s="229"/>
      <c r="AN1846" s="309"/>
      <c r="AP1846" s="194"/>
      <c r="AQ1846" s="188"/>
      <c r="AR1846" s="188"/>
      <c r="AW1846" s="188"/>
      <c r="AX1846" s="278"/>
      <c r="AY1846" s="194"/>
      <c r="AZ1846" s="143"/>
      <c r="BA1846" s="143"/>
      <c r="BB1846" s="143"/>
      <c r="BC1846" s="143"/>
      <c r="BD1846" s="143"/>
      <c r="BE1846" s="194"/>
      <c r="BF1846" s="143"/>
      <c r="BG1846" s="143"/>
      <c r="BH1846" s="143"/>
      <c r="BI1846" s="111"/>
      <c r="BJ1846" s="143"/>
      <c r="BK1846" s="143"/>
      <c r="BL1846" s="143"/>
      <c r="BM1846" s="143"/>
      <c r="BN1846" s="143"/>
      <c r="BO1846" s="143"/>
      <c r="BP1846" s="143"/>
      <c r="BQ1846" s="143"/>
      <c r="BR1846" s="143"/>
      <c r="BS1846" s="143"/>
      <c r="BT1846" s="143"/>
      <c r="BU1846" s="135">
        <f>VLOOKUP(D1846,EXPLORACION!$A$2:$P$529,15,FALSE)</f>
        <v>4959619.0262000002</v>
      </c>
      <c r="BV1846" s="135">
        <f>VLOOKUP(D1846,EXPLORACION!$A$2:$P$529,16,FALSE)</f>
        <v>2168990.7633000002</v>
      </c>
    </row>
    <row r="1847" spans="1:74" hidden="1">
      <c r="A1847" s="130" t="str">
        <f t="shared" si="450"/>
        <v>JPI46P1E2M1.45</v>
      </c>
      <c r="B1847" s="130" t="str">
        <f t="shared" si="451"/>
        <v>JPI46P1E0</v>
      </c>
      <c r="C1847" s="130" t="str">
        <f t="shared" si="452"/>
        <v>JPI46P1M1.45</v>
      </c>
      <c r="D1847" s="130" t="str">
        <f t="shared" si="453"/>
        <v>JPI46P1</v>
      </c>
      <c r="E1847" s="130" t="str">
        <f t="shared" si="454"/>
        <v>JPI46</v>
      </c>
      <c r="F1847" s="109" t="s">
        <v>1887</v>
      </c>
      <c r="G1847" s="171">
        <v>46</v>
      </c>
      <c r="H1847" s="109">
        <v>1</v>
      </c>
      <c r="I1847" s="171" t="s">
        <v>8</v>
      </c>
      <c r="J1847" s="109">
        <f>J1846+1</f>
        <v>2</v>
      </c>
      <c r="K1847" s="109">
        <f>K1846+1</f>
        <v>2</v>
      </c>
      <c r="L1847" s="111" t="s">
        <v>221</v>
      </c>
      <c r="M1847" s="137">
        <f t="shared" ref="M1847:M1856" si="455">N1846</f>
        <v>1.2</v>
      </c>
      <c r="N1847" s="133">
        <v>1.7</v>
      </c>
      <c r="O1847" s="137">
        <f t="shared" si="449"/>
        <v>1.45</v>
      </c>
      <c r="R1847" s="111"/>
      <c r="S1847" s="111"/>
      <c r="T1847" s="111"/>
      <c r="U1847" s="188"/>
      <c r="X1847" s="229"/>
      <c r="AN1847" s="309"/>
      <c r="AP1847" s="194"/>
      <c r="AQ1847" s="188"/>
      <c r="AR1847" s="188"/>
      <c r="AW1847" s="188"/>
      <c r="AX1847" s="278"/>
      <c r="AY1847" s="194"/>
      <c r="AZ1847" s="143"/>
      <c r="BA1847" s="143"/>
      <c r="BB1847" s="143"/>
      <c r="BC1847" s="143"/>
      <c r="BD1847" s="143"/>
      <c r="BE1847" s="194"/>
      <c r="BF1847" s="143"/>
      <c r="BG1847" s="143"/>
      <c r="BH1847" s="143"/>
      <c r="BI1847" s="111"/>
      <c r="BJ1847" s="143"/>
      <c r="BK1847" s="143"/>
      <c r="BL1847" s="143"/>
      <c r="BM1847" s="143"/>
      <c r="BN1847" s="143"/>
      <c r="BO1847" s="143"/>
      <c r="BP1847" s="143"/>
      <c r="BQ1847" s="143"/>
      <c r="BR1847" s="143"/>
      <c r="BS1847" s="143"/>
      <c r="BT1847" s="143"/>
      <c r="BU1847" s="135">
        <f>VLOOKUP(D1847,EXPLORACION!$A$2:$P$529,15,FALSE)</f>
        <v>4959619.0262000002</v>
      </c>
      <c r="BV1847" s="135">
        <f>VLOOKUP(D1847,EXPLORACION!$A$2:$P$529,16,FALSE)</f>
        <v>2168990.7633000002</v>
      </c>
    </row>
    <row r="1848" spans="1:74" hidden="1">
      <c r="A1848" s="130" t="str">
        <f t="shared" si="450"/>
        <v>JPI46P1E3M2.1</v>
      </c>
      <c r="B1848" s="130" t="str">
        <f t="shared" si="451"/>
        <v>JPI46P1E1.2</v>
      </c>
      <c r="C1848" s="130" t="str">
        <f t="shared" si="452"/>
        <v>JPI46P1M2.1</v>
      </c>
      <c r="D1848" s="130" t="str">
        <f t="shared" si="453"/>
        <v>JPI46P1</v>
      </c>
      <c r="E1848" s="130" t="str">
        <f t="shared" si="454"/>
        <v>JPI46</v>
      </c>
      <c r="F1848" s="109" t="s">
        <v>1887</v>
      </c>
      <c r="G1848" s="171">
        <v>46</v>
      </c>
      <c r="H1848" s="109">
        <v>1</v>
      </c>
      <c r="I1848" s="171" t="s">
        <v>8</v>
      </c>
      <c r="J1848" s="109">
        <f t="shared" ref="J1848:K1856" si="456">J1847+1</f>
        <v>3</v>
      </c>
      <c r="K1848" s="109">
        <f t="shared" si="456"/>
        <v>3</v>
      </c>
      <c r="L1848" s="111" t="s">
        <v>221</v>
      </c>
      <c r="M1848" s="137">
        <f t="shared" si="455"/>
        <v>1.7</v>
      </c>
      <c r="N1848" s="133">
        <v>2.5</v>
      </c>
      <c r="O1848" s="137">
        <f t="shared" si="449"/>
        <v>2.1</v>
      </c>
      <c r="P1848" s="141" t="s">
        <v>284</v>
      </c>
      <c r="Q1848" s="72">
        <v>12.69</v>
      </c>
      <c r="R1848" s="72">
        <v>22</v>
      </c>
      <c r="S1848" s="72">
        <v>14.03</v>
      </c>
      <c r="T1848" s="111"/>
      <c r="U1848" s="188"/>
      <c r="X1848" s="229"/>
      <c r="AN1848" s="309"/>
      <c r="AO1848" s="143">
        <v>57.14</v>
      </c>
      <c r="AP1848" s="194"/>
      <c r="AQ1848" s="188"/>
      <c r="AR1848" s="188"/>
      <c r="AW1848" s="188"/>
      <c r="AX1848" s="278"/>
      <c r="AY1848" s="194"/>
      <c r="AZ1848" s="143"/>
      <c r="BA1848" s="143"/>
      <c r="BB1848" s="143"/>
      <c r="BC1848" s="143"/>
      <c r="BD1848" s="143"/>
      <c r="BE1848" s="194"/>
      <c r="BF1848" s="143"/>
      <c r="BG1848" s="143"/>
      <c r="BH1848" s="143"/>
      <c r="BI1848" s="111"/>
      <c r="BJ1848" s="143"/>
      <c r="BK1848" s="143"/>
      <c r="BL1848" s="143"/>
      <c r="BM1848" s="143"/>
      <c r="BN1848" s="143"/>
      <c r="BO1848" s="143"/>
      <c r="BP1848" s="143"/>
      <c r="BQ1848" s="143"/>
      <c r="BR1848" s="143"/>
      <c r="BS1848" s="143"/>
      <c r="BT1848" s="143"/>
      <c r="BU1848" s="135">
        <f>VLOOKUP(D1848,EXPLORACION!$A$2:$P$529,15,FALSE)</f>
        <v>4959619.0262000002</v>
      </c>
      <c r="BV1848" s="135">
        <f>VLOOKUP(D1848,EXPLORACION!$A$2:$P$529,16,FALSE)</f>
        <v>2168990.7633000002</v>
      </c>
    </row>
    <row r="1849" spans="1:74" hidden="1">
      <c r="A1849" s="130" t="str">
        <f t="shared" si="450"/>
        <v>JPI46P1E4M2.85</v>
      </c>
      <c r="B1849" s="130" t="str">
        <f t="shared" si="451"/>
        <v>JPI46P1E1.7</v>
      </c>
      <c r="C1849" s="130" t="str">
        <f t="shared" si="452"/>
        <v>JPI46P1M2.85</v>
      </c>
      <c r="D1849" s="130" t="str">
        <f t="shared" si="453"/>
        <v>JPI46P1</v>
      </c>
      <c r="E1849" s="130" t="str">
        <f t="shared" si="454"/>
        <v>JPI46</v>
      </c>
      <c r="F1849" s="109" t="s">
        <v>1887</v>
      </c>
      <c r="G1849" s="171">
        <v>46</v>
      </c>
      <c r="H1849" s="109">
        <v>1</v>
      </c>
      <c r="I1849" s="171" t="s">
        <v>8</v>
      </c>
      <c r="J1849" s="109">
        <f t="shared" si="456"/>
        <v>4</v>
      </c>
      <c r="K1849" s="109">
        <f t="shared" si="456"/>
        <v>4</v>
      </c>
      <c r="L1849" s="111" t="s">
        <v>221</v>
      </c>
      <c r="M1849" s="137">
        <f t="shared" si="455"/>
        <v>2.5</v>
      </c>
      <c r="N1849" s="133">
        <v>3.2</v>
      </c>
      <c r="O1849" s="137">
        <f t="shared" si="449"/>
        <v>2.85</v>
      </c>
      <c r="P1849" s="141" t="s">
        <v>284</v>
      </c>
      <c r="Q1849" s="72">
        <v>30.93</v>
      </c>
      <c r="R1849" s="72">
        <v>44.59</v>
      </c>
      <c r="S1849" s="72">
        <v>21.36</v>
      </c>
      <c r="T1849" s="111"/>
      <c r="U1849" s="188"/>
      <c r="X1849" s="229"/>
      <c r="AN1849" s="309"/>
      <c r="AP1849" s="194"/>
      <c r="AQ1849" s="188"/>
      <c r="AR1849" s="188"/>
      <c r="AW1849" s="188"/>
      <c r="AX1849" s="278"/>
      <c r="AY1849" s="194"/>
      <c r="AZ1849" s="143"/>
      <c r="BA1849" s="143"/>
      <c r="BB1849" s="143"/>
      <c r="BC1849" s="143"/>
      <c r="BD1849" s="143"/>
      <c r="BE1849" s="194"/>
      <c r="BF1849" s="143"/>
      <c r="BG1849" s="143"/>
      <c r="BH1849" s="143"/>
      <c r="BI1849" s="111"/>
      <c r="BJ1849" s="143"/>
      <c r="BK1849" s="143"/>
      <c r="BL1849" s="143"/>
      <c r="BM1849" s="143"/>
      <c r="BN1849" s="143"/>
      <c r="BO1849" s="143"/>
      <c r="BP1849" s="143"/>
      <c r="BQ1849" s="143"/>
      <c r="BR1849" s="143"/>
      <c r="BS1849" s="143"/>
      <c r="BT1849" s="143"/>
      <c r="BU1849" s="135">
        <f>VLOOKUP(D1849,EXPLORACION!$A$2:$P$529,15,FALSE)</f>
        <v>4959619.0262000002</v>
      </c>
      <c r="BV1849" s="135">
        <f>VLOOKUP(D1849,EXPLORACION!$A$2:$P$529,16,FALSE)</f>
        <v>2168990.7633000002</v>
      </c>
    </row>
    <row r="1850" spans="1:74" hidden="1">
      <c r="A1850" s="130" t="str">
        <f t="shared" si="450"/>
        <v>JPI46P1E5M3.6</v>
      </c>
      <c r="B1850" s="130" t="str">
        <f t="shared" si="451"/>
        <v>JPI46P1E2.5</v>
      </c>
      <c r="C1850" s="130" t="str">
        <f t="shared" si="452"/>
        <v>JPI46P1M3.6</v>
      </c>
      <c r="D1850" s="130" t="str">
        <f t="shared" si="453"/>
        <v>JPI46P1</v>
      </c>
      <c r="E1850" s="130" t="str">
        <f t="shared" si="454"/>
        <v>JPI46</v>
      </c>
      <c r="F1850" s="109" t="s">
        <v>1887</v>
      </c>
      <c r="G1850" s="171">
        <v>46</v>
      </c>
      <c r="H1850" s="109">
        <v>1</v>
      </c>
      <c r="I1850" s="171" t="s">
        <v>8</v>
      </c>
      <c r="J1850" s="109">
        <f t="shared" si="456"/>
        <v>5</v>
      </c>
      <c r="K1850" s="109">
        <f t="shared" si="456"/>
        <v>5</v>
      </c>
      <c r="L1850" s="111" t="s">
        <v>221</v>
      </c>
      <c r="M1850" s="137">
        <f t="shared" si="455"/>
        <v>3.2</v>
      </c>
      <c r="N1850" s="133">
        <v>4</v>
      </c>
      <c r="O1850" s="137">
        <f t="shared" si="449"/>
        <v>3.6</v>
      </c>
      <c r="Q1850" s="72">
        <v>30.93</v>
      </c>
      <c r="R1850" s="72"/>
      <c r="S1850" s="72"/>
      <c r="T1850" s="111"/>
      <c r="U1850" s="188"/>
      <c r="X1850" s="229"/>
      <c r="AN1850" s="309"/>
      <c r="AP1850" s="194"/>
      <c r="AQ1850" s="188"/>
      <c r="AR1850" s="188"/>
      <c r="AW1850" s="188"/>
      <c r="AX1850" s="278"/>
      <c r="AY1850" s="194"/>
      <c r="AZ1850" s="143"/>
      <c r="BA1850" s="143"/>
      <c r="BB1850" s="143"/>
      <c r="BC1850" s="143"/>
      <c r="BD1850" s="143"/>
      <c r="BE1850" s="194"/>
      <c r="BF1850" s="143"/>
      <c r="BG1850" s="143"/>
      <c r="BH1850" s="143"/>
      <c r="BI1850" s="111"/>
      <c r="BJ1850" s="143"/>
      <c r="BK1850" s="143"/>
      <c r="BL1850" s="143"/>
      <c r="BM1850" s="143"/>
      <c r="BN1850" s="143"/>
      <c r="BO1850" s="143"/>
      <c r="BP1850" s="143"/>
      <c r="BQ1850" s="143"/>
      <c r="BR1850" s="143"/>
      <c r="BS1850" s="143"/>
      <c r="BT1850" s="143"/>
      <c r="BU1850" s="135">
        <f>VLOOKUP(D1850,EXPLORACION!$A$2:$P$529,15,FALSE)</f>
        <v>4959619.0262000002</v>
      </c>
      <c r="BV1850" s="135">
        <f>VLOOKUP(D1850,EXPLORACION!$A$2:$P$529,16,FALSE)</f>
        <v>2168990.7633000002</v>
      </c>
    </row>
    <row r="1851" spans="1:74" hidden="1">
      <c r="A1851" s="130" t="str">
        <f t="shared" si="450"/>
        <v>JPI46P1E6M5</v>
      </c>
      <c r="B1851" s="130" t="str">
        <f t="shared" si="451"/>
        <v>JPI46P1E3.2</v>
      </c>
      <c r="C1851" s="130" t="str">
        <f t="shared" si="452"/>
        <v>JPI46P1M5</v>
      </c>
      <c r="D1851" s="130" t="str">
        <f t="shared" si="453"/>
        <v>JPI46P1</v>
      </c>
      <c r="E1851" s="130" t="str">
        <f t="shared" si="454"/>
        <v>JPI46</v>
      </c>
      <c r="F1851" s="109" t="s">
        <v>1887</v>
      </c>
      <c r="G1851" s="171">
        <v>46</v>
      </c>
      <c r="H1851" s="109">
        <v>1</v>
      </c>
      <c r="I1851" s="171" t="s">
        <v>8</v>
      </c>
      <c r="J1851" s="109">
        <f t="shared" si="456"/>
        <v>6</v>
      </c>
      <c r="K1851" s="109">
        <f t="shared" si="456"/>
        <v>6</v>
      </c>
      <c r="L1851" s="111" t="s">
        <v>221</v>
      </c>
      <c r="M1851" s="137">
        <f t="shared" si="455"/>
        <v>4</v>
      </c>
      <c r="N1851" s="133">
        <v>6</v>
      </c>
      <c r="O1851" s="137">
        <f t="shared" si="449"/>
        <v>5</v>
      </c>
      <c r="Q1851" s="72">
        <v>30.93</v>
      </c>
      <c r="R1851" s="72"/>
      <c r="S1851" s="72"/>
      <c r="T1851" s="111"/>
      <c r="U1851" s="188"/>
      <c r="X1851" s="229"/>
      <c r="AN1851" s="309"/>
      <c r="AP1851" s="194"/>
      <c r="AQ1851" s="188"/>
      <c r="AR1851" s="188"/>
      <c r="AW1851" s="188"/>
      <c r="AX1851" s="278"/>
      <c r="AY1851" s="194"/>
      <c r="AZ1851" s="143"/>
      <c r="BA1851" s="143"/>
      <c r="BB1851" s="143"/>
      <c r="BC1851" s="143"/>
      <c r="BD1851" s="143"/>
      <c r="BE1851" s="194"/>
      <c r="BF1851" s="143"/>
      <c r="BG1851" s="143"/>
      <c r="BH1851" s="143"/>
      <c r="BI1851" s="111"/>
      <c r="BJ1851" s="143"/>
      <c r="BK1851" s="143"/>
      <c r="BL1851" s="143"/>
      <c r="BM1851" s="143"/>
      <c r="BN1851" s="143"/>
      <c r="BO1851" s="143"/>
      <c r="BP1851" s="143"/>
      <c r="BQ1851" s="143"/>
      <c r="BR1851" s="143"/>
      <c r="BS1851" s="143"/>
      <c r="BT1851" s="143"/>
      <c r="BU1851" s="135">
        <f>VLOOKUP(D1851,EXPLORACION!$A$2:$P$529,15,FALSE)</f>
        <v>4959619.0262000002</v>
      </c>
      <c r="BV1851" s="135">
        <f>VLOOKUP(D1851,EXPLORACION!$A$2:$P$529,16,FALSE)</f>
        <v>2168990.7633000002</v>
      </c>
    </row>
    <row r="1852" spans="1:74" hidden="1">
      <c r="A1852" s="130" t="str">
        <f t="shared" si="450"/>
        <v>JPI46P1E7M6.5</v>
      </c>
      <c r="B1852" s="130" t="str">
        <f t="shared" si="451"/>
        <v>JPI46P1E4</v>
      </c>
      <c r="C1852" s="130" t="str">
        <f t="shared" si="452"/>
        <v>JPI46P1M6.5</v>
      </c>
      <c r="D1852" s="130" t="str">
        <f t="shared" si="453"/>
        <v>JPI46P1</v>
      </c>
      <c r="E1852" s="130" t="str">
        <f t="shared" si="454"/>
        <v>JPI46</v>
      </c>
      <c r="F1852" s="109" t="s">
        <v>1887</v>
      </c>
      <c r="G1852" s="171">
        <v>46</v>
      </c>
      <c r="H1852" s="109">
        <v>1</v>
      </c>
      <c r="I1852" s="171" t="s">
        <v>8</v>
      </c>
      <c r="J1852" s="109">
        <f t="shared" si="456"/>
        <v>7</v>
      </c>
      <c r="K1852" s="109">
        <f t="shared" si="456"/>
        <v>7</v>
      </c>
      <c r="L1852" s="111" t="s">
        <v>221</v>
      </c>
      <c r="M1852" s="137">
        <f t="shared" si="455"/>
        <v>6</v>
      </c>
      <c r="N1852" s="133">
        <v>7</v>
      </c>
      <c r="O1852" s="137">
        <f t="shared" si="449"/>
        <v>6.5</v>
      </c>
      <c r="P1852" s="141" t="s">
        <v>284</v>
      </c>
      <c r="Q1852" s="72">
        <v>31.11</v>
      </c>
      <c r="R1852" s="72">
        <v>44.04</v>
      </c>
      <c r="S1852" s="72">
        <v>17.93</v>
      </c>
      <c r="T1852" s="111"/>
      <c r="U1852" s="188"/>
      <c r="X1852" s="229"/>
      <c r="AN1852" s="309"/>
      <c r="AP1852" s="194"/>
      <c r="AQ1852" s="188"/>
      <c r="AR1852" s="188"/>
      <c r="AW1852" s="188">
        <v>1.17</v>
      </c>
      <c r="AX1852" s="278">
        <v>151.97999999999999</v>
      </c>
      <c r="AY1852" s="194"/>
      <c r="AZ1852" s="143"/>
      <c r="BA1852" s="143"/>
      <c r="BB1852" s="143"/>
      <c r="BC1852" s="143"/>
      <c r="BD1852" s="143"/>
      <c r="BE1852" s="194"/>
      <c r="BF1852" s="143"/>
      <c r="BG1852" s="143"/>
      <c r="BH1852" s="143"/>
      <c r="BI1852" s="111"/>
      <c r="BJ1852" s="143"/>
      <c r="BK1852" s="143"/>
      <c r="BL1852" s="143"/>
      <c r="BM1852" s="143"/>
      <c r="BN1852" s="143"/>
      <c r="BO1852" s="143"/>
      <c r="BP1852" s="143"/>
      <c r="BQ1852" s="143"/>
      <c r="BR1852" s="143"/>
      <c r="BS1852" s="143"/>
      <c r="BT1852" s="143"/>
      <c r="BU1852" s="135">
        <f>VLOOKUP(D1852,EXPLORACION!$A$2:$P$529,15,FALSE)</f>
        <v>4959619.0262000002</v>
      </c>
      <c r="BV1852" s="135">
        <f>VLOOKUP(D1852,EXPLORACION!$A$2:$P$529,16,FALSE)</f>
        <v>2168990.7633000002</v>
      </c>
    </row>
    <row r="1853" spans="1:74" hidden="1">
      <c r="A1853" s="130" t="str">
        <f t="shared" si="450"/>
        <v>JPI46P1E8M7.5</v>
      </c>
      <c r="B1853" s="130" t="str">
        <f t="shared" si="451"/>
        <v>JPI46P1E6</v>
      </c>
      <c r="C1853" s="130" t="str">
        <f t="shared" si="452"/>
        <v>JPI46P1M7.5</v>
      </c>
      <c r="D1853" s="130" t="str">
        <f t="shared" si="453"/>
        <v>JPI46P1</v>
      </c>
      <c r="E1853" s="130" t="str">
        <f t="shared" si="454"/>
        <v>JPI46</v>
      </c>
      <c r="F1853" s="109" t="s">
        <v>1887</v>
      </c>
      <c r="G1853" s="171">
        <v>46</v>
      </c>
      <c r="H1853" s="109">
        <v>1</v>
      </c>
      <c r="I1853" s="171" t="s">
        <v>8</v>
      </c>
      <c r="J1853" s="109">
        <f t="shared" si="456"/>
        <v>8</v>
      </c>
      <c r="K1853" s="109">
        <f t="shared" si="456"/>
        <v>8</v>
      </c>
      <c r="L1853" s="111" t="s">
        <v>221</v>
      </c>
      <c r="M1853" s="137">
        <f t="shared" si="455"/>
        <v>7</v>
      </c>
      <c r="N1853" s="133">
        <v>8</v>
      </c>
      <c r="O1853" s="137">
        <f t="shared" si="449"/>
        <v>7.5</v>
      </c>
      <c r="Q1853" s="72">
        <v>26.9</v>
      </c>
      <c r="R1853" s="72"/>
      <c r="S1853" s="72"/>
      <c r="T1853" s="111"/>
      <c r="U1853" s="188"/>
      <c r="X1853" s="229"/>
      <c r="AN1853" s="309"/>
      <c r="AP1853" s="194"/>
      <c r="AQ1853" s="188"/>
      <c r="AR1853" s="188"/>
      <c r="AW1853" s="188" t="s">
        <v>1909</v>
      </c>
      <c r="AX1853" s="278">
        <v>127.14</v>
      </c>
      <c r="AY1853" s="194"/>
      <c r="AZ1853" s="143"/>
      <c r="BA1853" s="143"/>
      <c r="BB1853" s="143"/>
      <c r="BC1853" s="143"/>
      <c r="BD1853" s="143"/>
      <c r="BE1853" s="194"/>
      <c r="BF1853" s="143"/>
      <c r="BG1853" s="143"/>
      <c r="BH1853" s="143"/>
      <c r="BI1853" s="111"/>
      <c r="BJ1853" s="143"/>
      <c r="BK1853" s="143"/>
      <c r="BL1853" s="143"/>
      <c r="BM1853" s="143"/>
      <c r="BN1853" s="143"/>
      <c r="BO1853" s="143"/>
      <c r="BP1853" s="143"/>
      <c r="BQ1853" s="143"/>
      <c r="BR1853" s="143"/>
      <c r="BS1853" s="143"/>
      <c r="BT1853" s="143"/>
      <c r="BU1853" s="135">
        <f>VLOOKUP(D1853,EXPLORACION!$A$2:$P$529,15,FALSE)</f>
        <v>4959619.0262000002</v>
      </c>
      <c r="BV1853" s="135">
        <f>VLOOKUP(D1853,EXPLORACION!$A$2:$P$529,16,FALSE)</f>
        <v>2168990.7633000002</v>
      </c>
    </row>
    <row r="1854" spans="1:74" hidden="1">
      <c r="A1854" s="130" t="str">
        <f t="shared" si="450"/>
        <v>JPI46P1E9M8.5</v>
      </c>
      <c r="B1854" s="130" t="str">
        <f t="shared" si="451"/>
        <v>JPI46P1E7</v>
      </c>
      <c r="C1854" s="130" t="str">
        <f t="shared" si="452"/>
        <v>JPI46P1M8.5</v>
      </c>
      <c r="D1854" s="130" t="str">
        <f t="shared" si="453"/>
        <v>JPI46P1</v>
      </c>
      <c r="E1854" s="130" t="str">
        <f t="shared" si="454"/>
        <v>JPI46</v>
      </c>
      <c r="F1854" s="109" t="s">
        <v>1887</v>
      </c>
      <c r="G1854" s="171">
        <v>46</v>
      </c>
      <c r="H1854" s="109">
        <v>1</v>
      </c>
      <c r="I1854" s="171" t="s">
        <v>8</v>
      </c>
      <c r="J1854" s="109">
        <f t="shared" si="456"/>
        <v>9</v>
      </c>
      <c r="K1854" s="109">
        <f t="shared" si="456"/>
        <v>9</v>
      </c>
      <c r="L1854" s="111" t="s">
        <v>221</v>
      </c>
      <c r="M1854" s="137">
        <f t="shared" si="455"/>
        <v>8</v>
      </c>
      <c r="N1854" s="133">
        <v>9</v>
      </c>
      <c r="O1854" s="137">
        <f t="shared" si="449"/>
        <v>8.5</v>
      </c>
      <c r="P1854" s="141" t="s">
        <v>284</v>
      </c>
      <c r="Q1854" s="72">
        <v>18.21</v>
      </c>
      <c r="R1854" s="72">
        <v>35.770000000000003</v>
      </c>
      <c r="S1854" s="72">
        <v>18.43</v>
      </c>
      <c r="T1854" s="111"/>
      <c r="U1854" s="188"/>
      <c r="X1854" s="229"/>
      <c r="AN1854" s="309"/>
      <c r="AP1854" s="194"/>
      <c r="AQ1854" s="188"/>
      <c r="AR1854" s="188"/>
      <c r="AW1854" s="188" t="s">
        <v>1910</v>
      </c>
      <c r="AX1854" s="278">
        <v>110.88</v>
      </c>
      <c r="AY1854" s="194"/>
      <c r="AZ1854" s="143"/>
      <c r="BA1854" s="143"/>
      <c r="BB1854" s="143"/>
      <c r="BC1854" s="143"/>
      <c r="BD1854" s="143"/>
      <c r="BE1854" s="194"/>
      <c r="BF1854" s="143"/>
      <c r="BG1854" s="143"/>
      <c r="BH1854" s="143"/>
      <c r="BI1854" s="111"/>
      <c r="BJ1854" s="143"/>
      <c r="BK1854" s="143"/>
      <c r="BL1854" s="143"/>
      <c r="BM1854" s="143"/>
      <c r="BN1854" s="143"/>
      <c r="BO1854" s="143"/>
      <c r="BP1854" s="143"/>
      <c r="BQ1854" s="143"/>
      <c r="BR1854" s="143"/>
      <c r="BS1854" s="143"/>
      <c r="BT1854" s="143"/>
      <c r="BU1854" s="135">
        <f>VLOOKUP(D1854,EXPLORACION!$A$2:$P$529,15,FALSE)</f>
        <v>4959619.0262000002</v>
      </c>
      <c r="BV1854" s="135">
        <f>VLOOKUP(D1854,EXPLORACION!$A$2:$P$529,16,FALSE)</f>
        <v>2168990.7633000002</v>
      </c>
    </row>
    <row r="1855" spans="1:74" hidden="1">
      <c r="A1855" s="130" t="str">
        <f t="shared" si="450"/>
        <v>JPI46P1E10M9.4</v>
      </c>
      <c r="B1855" s="130" t="str">
        <f t="shared" si="451"/>
        <v>JPI46P1E8</v>
      </c>
      <c r="C1855" s="130" t="str">
        <f t="shared" si="452"/>
        <v>JPI46P1M9.4</v>
      </c>
      <c r="D1855" s="130" t="str">
        <f t="shared" si="453"/>
        <v>JPI46P1</v>
      </c>
      <c r="E1855" s="130" t="str">
        <f t="shared" si="454"/>
        <v>JPI46</v>
      </c>
      <c r="F1855" s="109" t="s">
        <v>1887</v>
      </c>
      <c r="G1855" s="171">
        <v>46</v>
      </c>
      <c r="H1855" s="109">
        <v>1</v>
      </c>
      <c r="I1855" s="171" t="s">
        <v>8</v>
      </c>
      <c r="J1855" s="109">
        <f t="shared" si="456"/>
        <v>10</v>
      </c>
      <c r="K1855" s="109">
        <f t="shared" si="456"/>
        <v>10</v>
      </c>
      <c r="L1855" s="111" t="s">
        <v>221</v>
      </c>
      <c r="M1855" s="137">
        <f t="shared" si="455"/>
        <v>9</v>
      </c>
      <c r="N1855" s="133">
        <v>9.8000000000000007</v>
      </c>
      <c r="O1855" s="137">
        <f t="shared" si="449"/>
        <v>9.4</v>
      </c>
      <c r="Q1855" s="72">
        <v>21.13</v>
      </c>
      <c r="R1855" s="72"/>
      <c r="S1855" s="72"/>
      <c r="T1855" s="111"/>
      <c r="U1855" s="188"/>
      <c r="X1855" s="229"/>
      <c r="AN1855" s="309"/>
      <c r="AP1855" s="194"/>
      <c r="AQ1855" s="188"/>
      <c r="AR1855" s="188"/>
      <c r="AW1855" s="188"/>
      <c r="AX1855" s="278"/>
      <c r="AY1855" s="194"/>
      <c r="AZ1855" s="143"/>
      <c r="BA1855" s="143"/>
      <c r="BB1855" s="143"/>
      <c r="BC1855" s="143"/>
      <c r="BD1855" s="143"/>
      <c r="BE1855" s="194"/>
      <c r="BF1855" s="143"/>
      <c r="BG1855" s="143"/>
      <c r="BH1855" s="143"/>
      <c r="BI1855" s="111"/>
      <c r="BJ1855" s="143"/>
      <c r="BK1855" s="143"/>
      <c r="BL1855" s="143"/>
      <c r="BM1855" s="143"/>
      <c r="BN1855" s="143"/>
      <c r="BO1855" s="143"/>
      <c r="BP1855" s="143"/>
      <c r="BQ1855" s="143"/>
      <c r="BR1855" s="143"/>
      <c r="BS1855" s="143"/>
      <c r="BT1855" s="143"/>
      <c r="BU1855" s="135">
        <f>VLOOKUP(D1855,EXPLORACION!$A$2:$P$529,15,FALSE)</f>
        <v>4959619.0262000002</v>
      </c>
      <c r="BV1855" s="135">
        <f>VLOOKUP(D1855,EXPLORACION!$A$2:$P$529,16,FALSE)</f>
        <v>2168990.7633000002</v>
      </c>
    </row>
    <row r="1856" spans="1:74" hidden="1">
      <c r="A1856" s="130" t="str">
        <f t="shared" si="450"/>
        <v>JPI46P1E11M10.05</v>
      </c>
      <c r="B1856" s="130" t="str">
        <f t="shared" si="451"/>
        <v>JPI46P1E9</v>
      </c>
      <c r="C1856" s="130" t="str">
        <f t="shared" si="452"/>
        <v>JPI46P1M10.05</v>
      </c>
      <c r="D1856" s="130" t="str">
        <f t="shared" si="453"/>
        <v>JPI46P1</v>
      </c>
      <c r="E1856" s="130" t="str">
        <f t="shared" si="454"/>
        <v>JPI46</v>
      </c>
      <c r="F1856" s="109" t="s">
        <v>1887</v>
      </c>
      <c r="G1856" s="171">
        <v>46</v>
      </c>
      <c r="H1856" s="109">
        <v>1</v>
      </c>
      <c r="I1856" s="171" t="s">
        <v>8</v>
      </c>
      <c r="J1856" s="109">
        <f t="shared" si="456"/>
        <v>11</v>
      </c>
      <c r="K1856" s="109">
        <f t="shared" si="456"/>
        <v>11</v>
      </c>
      <c r="L1856" s="111" t="s">
        <v>512</v>
      </c>
      <c r="M1856" s="137">
        <f t="shared" si="455"/>
        <v>9.8000000000000007</v>
      </c>
      <c r="N1856" s="133">
        <v>10.3</v>
      </c>
      <c r="O1856" s="137">
        <f t="shared" si="449"/>
        <v>10.050000000000001</v>
      </c>
      <c r="P1856" s="141" t="s">
        <v>284</v>
      </c>
      <c r="Q1856" s="72">
        <v>25.33</v>
      </c>
      <c r="R1856" s="72" t="s">
        <v>1908</v>
      </c>
      <c r="S1856" s="72">
        <v>36.65</v>
      </c>
      <c r="T1856" s="111"/>
      <c r="U1856" s="188"/>
      <c r="X1856" s="229"/>
      <c r="AN1856" s="309"/>
      <c r="AP1856" s="194"/>
      <c r="AQ1856" s="188"/>
      <c r="AR1856" s="188"/>
      <c r="AW1856" s="188"/>
      <c r="AX1856" s="278"/>
      <c r="AY1856" s="194"/>
      <c r="AZ1856" s="143"/>
      <c r="BA1856" s="143"/>
      <c r="BB1856" s="143"/>
      <c r="BC1856" s="143"/>
      <c r="BD1856" s="143"/>
      <c r="BE1856" s="194"/>
      <c r="BF1856" s="143"/>
      <c r="BG1856" s="143"/>
      <c r="BH1856" s="143"/>
      <c r="BI1856" s="111"/>
      <c r="BJ1856" s="143"/>
      <c r="BK1856" s="143"/>
      <c r="BL1856" s="143"/>
      <c r="BM1856" s="143"/>
      <c r="BN1856" s="143"/>
      <c r="BO1856" s="143"/>
      <c r="BP1856" s="143"/>
      <c r="BQ1856" s="143"/>
      <c r="BR1856" s="143"/>
      <c r="BS1856" s="143"/>
      <c r="BT1856" s="143"/>
      <c r="BU1856" s="135">
        <f>VLOOKUP(D1856,EXPLORACION!$A$2:$P$529,15,FALSE)</f>
        <v>4959619.0262000002</v>
      </c>
      <c r="BV1856" s="135">
        <f>VLOOKUP(D1856,EXPLORACION!$A$2:$P$529,16,FALSE)</f>
        <v>2168990.7633000002</v>
      </c>
    </row>
    <row r="1857" spans="1:74" hidden="1">
      <c r="A1857" s="130" t="str">
        <f t="shared" si="450"/>
        <v>JPI46P2E1M0.3</v>
      </c>
      <c r="B1857" s="130" t="str">
        <f t="shared" si="451"/>
        <v>JPI46P2E9.8</v>
      </c>
      <c r="C1857" s="130" t="str">
        <f t="shared" si="452"/>
        <v>JPI46P2M0.3</v>
      </c>
      <c r="D1857" s="130" t="str">
        <f t="shared" si="453"/>
        <v>JPI46P2</v>
      </c>
      <c r="E1857" s="130" t="str">
        <f t="shared" si="454"/>
        <v>JPI46</v>
      </c>
      <c r="F1857" s="109" t="s">
        <v>1887</v>
      </c>
      <c r="G1857" s="171">
        <v>46</v>
      </c>
      <c r="H1857" s="109">
        <v>2</v>
      </c>
      <c r="I1857" s="171" t="s">
        <v>8</v>
      </c>
      <c r="J1857" s="109">
        <v>1</v>
      </c>
      <c r="K1857" s="109">
        <v>1</v>
      </c>
      <c r="L1857" s="111" t="s">
        <v>512</v>
      </c>
      <c r="M1857" s="137">
        <v>0</v>
      </c>
      <c r="N1857" s="133">
        <v>0.6</v>
      </c>
      <c r="O1857" s="137">
        <f t="shared" si="449"/>
        <v>0.3</v>
      </c>
      <c r="Q1857" s="237">
        <v>14.33</v>
      </c>
      <c r="R1857" s="111"/>
      <c r="S1857" s="111"/>
      <c r="T1857" s="111"/>
      <c r="U1857" s="188"/>
      <c r="X1857" s="229"/>
      <c r="AN1857" s="309"/>
      <c r="AP1857" s="194"/>
      <c r="AQ1857" s="188"/>
      <c r="AR1857" s="188"/>
      <c r="AW1857" s="188"/>
      <c r="AX1857" s="278"/>
      <c r="AY1857" s="194"/>
      <c r="AZ1857" s="143"/>
      <c r="BA1857" s="143"/>
      <c r="BB1857" s="143"/>
      <c r="BC1857" s="143"/>
      <c r="BD1857" s="143"/>
      <c r="BE1857" s="194"/>
      <c r="BF1857" s="143"/>
      <c r="BG1857" s="143"/>
      <c r="BH1857" s="143"/>
      <c r="BI1857" s="111"/>
      <c r="BJ1857" s="143"/>
      <c r="BK1857" s="143"/>
      <c r="BL1857" s="143"/>
      <c r="BM1857" s="143"/>
      <c r="BN1857" s="143"/>
      <c r="BO1857" s="143"/>
      <c r="BP1857" s="143"/>
      <c r="BQ1857" s="143"/>
      <c r="BR1857" s="143"/>
      <c r="BS1857" s="143"/>
      <c r="BT1857" s="143"/>
      <c r="BU1857" s="135">
        <f>VLOOKUP(D1857,EXPLORACION!$A$2:$P$529,15,FALSE)</f>
        <v>4959619.0262000002</v>
      </c>
      <c r="BV1857" s="135">
        <f>VLOOKUP(D1857,EXPLORACION!$A$2:$P$529,16,FALSE)</f>
        <v>2168990.7633000002</v>
      </c>
    </row>
    <row r="1858" spans="1:74" hidden="1">
      <c r="A1858" s="130" t="str">
        <f t="shared" si="450"/>
        <v>JPI46P2E2M0.85</v>
      </c>
      <c r="B1858" s="130" t="str">
        <f t="shared" si="451"/>
        <v>JPI46P2E0</v>
      </c>
      <c r="C1858" s="130" t="str">
        <f t="shared" si="452"/>
        <v>JPI46P2M0.85</v>
      </c>
      <c r="D1858" s="130" t="str">
        <f t="shared" si="453"/>
        <v>JPI46P2</v>
      </c>
      <c r="E1858" s="130" t="str">
        <f t="shared" si="454"/>
        <v>JPI46</v>
      </c>
      <c r="F1858" s="109" t="s">
        <v>1887</v>
      </c>
      <c r="G1858" s="171">
        <v>46</v>
      </c>
      <c r="H1858" s="109">
        <v>2</v>
      </c>
      <c r="I1858" s="171" t="s">
        <v>8</v>
      </c>
      <c r="J1858" s="109">
        <f>J1857+1</f>
        <v>2</v>
      </c>
      <c r="K1858" s="109">
        <f>K1857+1</f>
        <v>2</v>
      </c>
      <c r="L1858" s="111" t="s">
        <v>221</v>
      </c>
      <c r="M1858" s="137">
        <f t="shared" ref="M1858:M1870" si="457">N1857</f>
        <v>0.6</v>
      </c>
      <c r="N1858" s="133">
        <v>1.1000000000000001</v>
      </c>
      <c r="O1858" s="137">
        <f t="shared" si="449"/>
        <v>0.85000000000000009</v>
      </c>
      <c r="P1858" s="141" t="s">
        <v>284</v>
      </c>
      <c r="Q1858" s="237">
        <v>13.55</v>
      </c>
      <c r="R1858" s="111">
        <v>22.8</v>
      </c>
      <c r="S1858" s="111">
        <v>14.6</v>
      </c>
      <c r="T1858" s="111"/>
      <c r="U1858" s="188"/>
      <c r="X1858" s="229"/>
      <c r="AN1858" s="309"/>
      <c r="AO1858" s="143">
        <v>54.1</v>
      </c>
      <c r="AP1858" s="194"/>
      <c r="AQ1858" s="188"/>
      <c r="AR1858" s="188"/>
      <c r="AW1858" s="188"/>
      <c r="AX1858" s="278"/>
      <c r="AY1858" s="194"/>
      <c r="AZ1858" s="143"/>
      <c r="BA1858" s="143"/>
      <c r="BB1858" s="143"/>
      <c r="BC1858" s="143"/>
      <c r="BD1858" s="143"/>
      <c r="BE1858" s="194"/>
      <c r="BF1858" s="143"/>
      <c r="BG1858" s="143"/>
      <c r="BH1858" s="143"/>
      <c r="BI1858" s="111"/>
      <c r="BJ1858" s="143"/>
      <c r="BK1858" s="143"/>
      <c r="BL1858" s="143"/>
      <c r="BM1858" s="143"/>
      <c r="BN1858" s="143"/>
      <c r="BO1858" s="143"/>
      <c r="BP1858" s="143"/>
      <c r="BQ1858" s="143"/>
      <c r="BR1858" s="143"/>
      <c r="BS1858" s="143"/>
      <c r="BT1858" s="143"/>
      <c r="BU1858" s="135">
        <f>VLOOKUP(D1858,EXPLORACION!$A$2:$P$529,15,FALSE)</f>
        <v>4959619.0262000002</v>
      </c>
      <c r="BV1858" s="135">
        <f>VLOOKUP(D1858,EXPLORACION!$A$2:$P$529,16,FALSE)</f>
        <v>2168990.7633000002</v>
      </c>
    </row>
    <row r="1859" spans="1:74" hidden="1">
      <c r="A1859" s="130" t="str">
        <f t="shared" si="450"/>
        <v>JPI46P2E3M1.4</v>
      </c>
      <c r="B1859" s="130" t="str">
        <f t="shared" si="451"/>
        <v>JPI46P2E0.6</v>
      </c>
      <c r="C1859" s="130" t="str">
        <f t="shared" si="452"/>
        <v>JPI46P2M1.4</v>
      </c>
      <c r="D1859" s="130" t="str">
        <f t="shared" si="453"/>
        <v>JPI46P2</v>
      </c>
      <c r="E1859" s="130" t="str">
        <f t="shared" si="454"/>
        <v>JPI46</v>
      </c>
      <c r="F1859" s="109" t="s">
        <v>1887</v>
      </c>
      <c r="G1859" s="171">
        <v>46</v>
      </c>
      <c r="H1859" s="109">
        <v>2</v>
      </c>
      <c r="I1859" s="171" t="s">
        <v>8</v>
      </c>
      <c r="J1859" s="109">
        <f t="shared" ref="J1859:K1870" si="458">J1858+1</f>
        <v>3</v>
      </c>
      <c r="K1859" s="109">
        <f t="shared" si="458"/>
        <v>3</v>
      </c>
      <c r="L1859" s="111" t="s">
        <v>221</v>
      </c>
      <c r="M1859" s="137">
        <f t="shared" si="457"/>
        <v>1.1000000000000001</v>
      </c>
      <c r="N1859" s="133">
        <v>1.7</v>
      </c>
      <c r="O1859" s="137">
        <f t="shared" si="449"/>
        <v>1.4</v>
      </c>
      <c r="P1859" s="141" t="s">
        <v>284</v>
      </c>
      <c r="Q1859" s="237">
        <v>10.6</v>
      </c>
      <c r="R1859" s="111">
        <v>21.82</v>
      </c>
      <c r="S1859" s="111">
        <v>14.3</v>
      </c>
      <c r="T1859" s="111"/>
      <c r="U1859" s="188"/>
      <c r="X1859" s="229"/>
      <c r="AN1859" s="309"/>
      <c r="AO1859" s="143">
        <v>53.4</v>
      </c>
      <c r="AP1859" s="194"/>
      <c r="AQ1859" s="188"/>
      <c r="AR1859" s="188"/>
      <c r="AW1859" s="188"/>
      <c r="AX1859" s="278"/>
      <c r="AY1859" s="194"/>
      <c r="AZ1859" s="143"/>
      <c r="BA1859" s="143"/>
      <c r="BB1859" s="143"/>
      <c r="BC1859" s="143"/>
      <c r="BD1859" s="143"/>
      <c r="BE1859" s="194"/>
      <c r="BF1859" s="143"/>
      <c r="BG1859" s="143"/>
      <c r="BH1859" s="143"/>
      <c r="BI1859" s="111"/>
      <c r="BJ1859" s="143"/>
      <c r="BK1859" s="143"/>
      <c r="BL1859" s="143"/>
      <c r="BM1859" s="143"/>
      <c r="BN1859" s="143"/>
      <c r="BO1859" s="143"/>
      <c r="BP1859" s="143"/>
      <c r="BQ1859" s="143"/>
      <c r="BR1859" s="143"/>
      <c r="BS1859" s="143"/>
      <c r="BT1859" s="143"/>
      <c r="BU1859" s="135">
        <f>VLOOKUP(D1859,EXPLORACION!$A$2:$P$529,15,FALSE)</f>
        <v>4959619.0262000002</v>
      </c>
      <c r="BV1859" s="135">
        <f>VLOOKUP(D1859,EXPLORACION!$A$2:$P$529,16,FALSE)</f>
        <v>2168990.7633000002</v>
      </c>
    </row>
    <row r="1860" spans="1:74" hidden="1">
      <c r="A1860" s="130" t="str">
        <f t="shared" si="450"/>
        <v>JPI46P2E4M2</v>
      </c>
      <c r="B1860" s="130" t="str">
        <f t="shared" si="451"/>
        <v>JPI46P2E1.1</v>
      </c>
      <c r="C1860" s="130" t="str">
        <f t="shared" si="452"/>
        <v>JPI46P2M2</v>
      </c>
      <c r="D1860" s="130" t="str">
        <f t="shared" si="453"/>
        <v>JPI46P2</v>
      </c>
      <c r="E1860" s="130" t="str">
        <f t="shared" si="454"/>
        <v>JPI46</v>
      </c>
      <c r="F1860" s="109" t="s">
        <v>1887</v>
      </c>
      <c r="G1860" s="171">
        <v>46</v>
      </c>
      <c r="H1860" s="109">
        <v>2</v>
      </c>
      <c r="I1860" s="171" t="s">
        <v>8</v>
      </c>
      <c r="J1860" s="109">
        <f t="shared" si="458"/>
        <v>4</v>
      </c>
      <c r="K1860" s="109">
        <f t="shared" si="458"/>
        <v>4</v>
      </c>
      <c r="L1860" s="111" t="s">
        <v>221</v>
      </c>
      <c r="M1860" s="137">
        <f t="shared" si="457"/>
        <v>1.7</v>
      </c>
      <c r="N1860" s="133">
        <v>2.2999999999999998</v>
      </c>
      <c r="O1860" s="137">
        <f t="shared" si="449"/>
        <v>2</v>
      </c>
      <c r="Q1860" s="237">
        <v>27.71</v>
      </c>
      <c r="R1860" s="111"/>
      <c r="S1860" s="111"/>
      <c r="T1860" s="111"/>
      <c r="U1860" s="188"/>
      <c r="X1860" s="229"/>
      <c r="AN1860" s="309"/>
      <c r="AP1860" s="194"/>
      <c r="AQ1860" s="188"/>
      <c r="AR1860" s="188"/>
      <c r="AW1860" s="188">
        <v>2.5</v>
      </c>
      <c r="AX1860" s="278">
        <v>222.94</v>
      </c>
      <c r="AY1860" s="194"/>
      <c r="AZ1860" s="143"/>
      <c r="BA1860" s="143"/>
      <c r="BB1860" s="143"/>
      <c r="BC1860" s="143"/>
      <c r="BD1860" s="143"/>
      <c r="BE1860" s="194"/>
      <c r="BF1860" s="143"/>
      <c r="BG1860" s="143"/>
      <c r="BH1860" s="143"/>
      <c r="BI1860" s="111"/>
      <c r="BJ1860" s="143"/>
      <c r="BK1860" s="143"/>
      <c r="BL1860" s="143"/>
      <c r="BM1860" s="143"/>
      <c r="BN1860" s="143"/>
      <c r="BO1860" s="143"/>
      <c r="BP1860" s="143"/>
      <c r="BQ1860" s="143"/>
      <c r="BR1860" s="143"/>
      <c r="BS1860" s="143"/>
      <c r="BT1860" s="143"/>
      <c r="BU1860" s="135">
        <f>VLOOKUP(D1860,EXPLORACION!$A$2:$P$529,15,FALSE)</f>
        <v>4959619.0262000002</v>
      </c>
      <c r="BV1860" s="135">
        <f>VLOOKUP(D1860,EXPLORACION!$A$2:$P$529,16,FALSE)</f>
        <v>2168990.7633000002</v>
      </c>
    </row>
    <row r="1861" spans="1:74" hidden="1">
      <c r="A1861" s="130" t="str">
        <f t="shared" si="450"/>
        <v>JPI46P2E5M2.65</v>
      </c>
      <c r="B1861" s="130" t="str">
        <f t="shared" si="451"/>
        <v>JPI46P2E1.7</v>
      </c>
      <c r="C1861" s="130" t="str">
        <f t="shared" si="452"/>
        <v>JPI46P2M2.65</v>
      </c>
      <c r="D1861" s="130" t="str">
        <f t="shared" si="453"/>
        <v>JPI46P2</v>
      </c>
      <c r="E1861" s="130" t="str">
        <f t="shared" si="454"/>
        <v>JPI46</v>
      </c>
      <c r="F1861" s="109" t="s">
        <v>1887</v>
      </c>
      <c r="G1861" s="171">
        <v>46</v>
      </c>
      <c r="H1861" s="109">
        <v>2</v>
      </c>
      <c r="I1861" s="171" t="s">
        <v>8</v>
      </c>
      <c r="J1861" s="109">
        <f t="shared" si="458"/>
        <v>5</v>
      </c>
      <c r="K1861" s="109">
        <f t="shared" si="458"/>
        <v>5</v>
      </c>
      <c r="L1861" s="111" t="s">
        <v>221</v>
      </c>
      <c r="M1861" s="137">
        <f t="shared" si="457"/>
        <v>2.2999999999999998</v>
      </c>
      <c r="N1861" s="133">
        <v>3</v>
      </c>
      <c r="O1861" s="137">
        <f t="shared" si="449"/>
        <v>2.65</v>
      </c>
      <c r="P1861" s="141" t="s">
        <v>284</v>
      </c>
      <c r="Q1861" s="237">
        <v>12.99</v>
      </c>
      <c r="R1861" s="111">
        <v>27.11</v>
      </c>
      <c r="S1861" s="111">
        <v>14.6</v>
      </c>
      <c r="T1861" s="111"/>
      <c r="U1861" s="188"/>
      <c r="X1861" s="229"/>
      <c r="AN1861" s="309"/>
      <c r="AP1861" s="194"/>
      <c r="AQ1861" s="188"/>
      <c r="AR1861" s="188"/>
      <c r="AW1861" s="188">
        <v>1.94</v>
      </c>
      <c r="AX1861" s="278">
        <v>52.95</v>
      </c>
      <c r="AY1861" s="194"/>
      <c r="AZ1861" s="143"/>
      <c r="BA1861" s="143"/>
      <c r="BB1861" s="143"/>
      <c r="BC1861" s="143"/>
      <c r="BD1861" s="143"/>
      <c r="BE1861" s="194"/>
      <c r="BF1861" s="143"/>
      <c r="BG1861" s="143"/>
      <c r="BH1861" s="143"/>
      <c r="BI1861" s="111"/>
      <c r="BJ1861" s="143"/>
      <c r="BK1861" s="143"/>
      <c r="BL1861" s="143"/>
      <c r="BM1861" s="143"/>
      <c r="BN1861" s="143"/>
      <c r="BO1861" s="143"/>
      <c r="BP1861" s="143"/>
      <c r="BQ1861" s="143"/>
      <c r="BR1861" s="143"/>
      <c r="BS1861" s="143"/>
      <c r="BT1861" s="143"/>
      <c r="BU1861" s="135">
        <f>VLOOKUP(D1861,EXPLORACION!$A$2:$P$529,15,FALSE)</f>
        <v>4959619.0262000002</v>
      </c>
      <c r="BV1861" s="135">
        <f>VLOOKUP(D1861,EXPLORACION!$A$2:$P$529,16,FALSE)</f>
        <v>2168990.7633000002</v>
      </c>
    </row>
    <row r="1862" spans="1:74" hidden="1">
      <c r="A1862" s="130" t="str">
        <f t="shared" si="450"/>
        <v>JPI46P2E6M3.4</v>
      </c>
      <c r="B1862" s="130" t="str">
        <f t="shared" si="451"/>
        <v>JPI46P2E2.3</v>
      </c>
      <c r="C1862" s="130" t="str">
        <f t="shared" si="452"/>
        <v>JPI46P2M3.4</v>
      </c>
      <c r="D1862" s="130" t="str">
        <f t="shared" si="453"/>
        <v>JPI46P2</v>
      </c>
      <c r="E1862" s="130" t="str">
        <f t="shared" si="454"/>
        <v>JPI46</v>
      </c>
      <c r="F1862" s="109" t="s">
        <v>1887</v>
      </c>
      <c r="G1862" s="171">
        <v>46</v>
      </c>
      <c r="H1862" s="109">
        <v>2</v>
      </c>
      <c r="I1862" s="171" t="s">
        <v>8</v>
      </c>
      <c r="J1862" s="109">
        <f t="shared" si="458"/>
        <v>6</v>
      </c>
      <c r="K1862" s="109">
        <f t="shared" si="458"/>
        <v>6</v>
      </c>
      <c r="L1862" s="111" t="s">
        <v>221</v>
      </c>
      <c r="M1862" s="137">
        <f t="shared" si="457"/>
        <v>3</v>
      </c>
      <c r="N1862" s="133">
        <v>3.8</v>
      </c>
      <c r="O1862" s="137">
        <f t="shared" si="449"/>
        <v>3.4</v>
      </c>
      <c r="P1862" s="141" t="s">
        <v>284</v>
      </c>
      <c r="Q1862" s="237">
        <v>14.34</v>
      </c>
      <c r="R1862" s="111">
        <v>23.24</v>
      </c>
      <c r="S1862" s="111">
        <v>11.45</v>
      </c>
      <c r="T1862" s="111"/>
      <c r="U1862" s="188"/>
      <c r="X1862" s="229"/>
      <c r="AN1862" s="309"/>
      <c r="AO1862" s="143">
        <v>50.7</v>
      </c>
      <c r="AP1862" s="194"/>
      <c r="AQ1862" s="188"/>
      <c r="AR1862" s="188"/>
      <c r="AW1862" s="188"/>
      <c r="AX1862" s="278"/>
      <c r="AY1862" s="194"/>
      <c r="AZ1862" s="143"/>
      <c r="BA1862" s="143"/>
      <c r="BB1862" s="143"/>
      <c r="BC1862" s="143"/>
      <c r="BD1862" s="143"/>
      <c r="BE1862" s="194"/>
      <c r="BF1862" s="143"/>
      <c r="BG1862" s="143"/>
      <c r="BH1862" s="143"/>
      <c r="BI1862" s="111"/>
      <c r="BJ1862" s="143"/>
      <c r="BK1862" s="143"/>
      <c r="BL1862" s="143"/>
      <c r="BM1862" s="143"/>
      <c r="BN1862" s="143"/>
      <c r="BO1862" s="143"/>
      <c r="BP1862" s="143"/>
      <c r="BQ1862" s="143"/>
      <c r="BR1862" s="143"/>
      <c r="BS1862" s="143"/>
      <c r="BT1862" s="143"/>
      <c r="BU1862" s="135">
        <f>VLOOKUP(D1862,EXPLORACION!$A$2:$P$529,15,FALSE)</f>
        <v>4959619.0262000002</v>
      </c>
      <c r="BV1862" s="135">
        <f>VLOOKUP(D1862,EXPLORACION!$A$2:$P$529,16,FALSE)</f>
        <v>2168990.7633000002</v>
      </c>
    </row>
    <row r="1863" spans="1:74" hidden="1">
      <c r="A1863" s="130" t="str">
        <f t="shared" si="450"/>
        <v>JPI46P2E7M4</v>
      </c>
      <c r="B1863" s="130" t="str">
        <f t="shared" si="451"/>
        <v>JPI46P2E3</v>
      </c>
      <c r="C1863" s="130" t="str">
        <f t="shared" si="452"/>
        <v>JPI46P2M4</v>
      </c>
      <c r="D1863" s="130" t="str">
        <f t="shared" si="453"/>
        <v>JPI46P2</v>
      </c>
      <c r="E1863" s="130" t="str">
        <f t="shared" si="454"/>
        <v>JPI46</v>
      </c>
      <c r="F1863" s="109" t="s">
        <v>1887</v>
      </c>
      <c r="G1863" s="171">
        <v>46</v>
      </c>
      <c r="H1863" s="109">
        <v>2</v>
      </c>
      <c r="I1863" s="171" t="s">
        <v>8</v>
      </c>
      <c r="J1863" s="109">
        <f t="shared" si="458"/>
        <v>7</v>
      </c>
      <c r="K1863" s="109">
        <f t="shared" si="458"/>
        <v>7</v>
      </c>
      <c r="L1863" s="111" t="s">
        <v>221</v>
      </c>
      <c r="M1863" s="137">
        <f t="shared" si="457"/>
        <v>3.8</v>
      </c>
      <c r="N1863" s="133">
        <v>4.2</v>
      </c>
      <c r="O1863" s="137">
        <f t="shared" si="449"/>
        <v>4</v>
      </c>
      <c r="Q1863" s="237">
        <v>18.940000000000001</v>
      </c>
      <c r="R1863" s="111"/>
      <c r="S1863" s="111"/>
      <c r="T1863" s="111"/>
      <c r="U1863" s="188"/>
      <c r="X1863" s="229"/>
      <c r="AN1863" s="309"/>
      <c r="AP1863" s="194"/>
      <c r="AQ1863" s="188"/>
      <c r="AR1863" s="188"/>
      <c r="AW1863" s="188"/>
      <c r="AX1863" s="278"/>
      <c r="AY1863" s="194"/>
      <c r="AZ1863" s="143"/>
      <c r="BA1863" s="143"/>
      <c r="BB1863" s="143"/>
      <c r="BC1863" s="143"/>
      <c r="BD1863" s="143"/>
      <c r="BE1863" s="194"/>
      <c r="BF1863" s="143"/>
      <c r="BG1863" s="143"/>
      <c r="BH1863" s="143"/>
      <c r="BI1863" s="111"/>
      <c r="BJ1863" s="143"/>
      <c r="BK1863" s="143"/>
      <c r="BL1863" s="143"/>
      <c r="BM1863" s="143"/>
      <c r="BN1863" s="143"/>
      <c r="BO1863" s="143"/>
      <c r="BP1863" s="143"/>
      <c r="BQ1863" s="143"/>
      <c r="BR1863" s="143"/>
      <c r="BS1863" s="143"/>
      <c r="BT1863" s="143"/>
      <c r="BU1863" s="135">
        <f>VLOOKUP(D1863,EXPLORACION!$A$2:$P$529,15,FALSE)</f>
        <v>4959619.0262000002</v>
      </c>
      <c r="BV1863" s="135">
        <f>VLOOKUP(D1863,EXPLORACION!$A$2:$P$529,16,FALSE)</f>
        <v>2168990.7633000002</v>
      </c>
    </row>
    <row r="1864" spans="1:74" hidden="1">
      <c r="A1864" s="130" t="str">
        <f t="shared" si="450"/>
        <v>JPI46P2E8M4.85</v>
      </c>
      <c r="B1864" s="130" t="str">
        <f t="shared" si="451"/>
        <v>JPI46P2E3.8</v>
      </c>
      <c r="C1864" s="130" t="str">
        <f t="shared" si="452"/>
        <v>JPI46P2M4.85</v>
      </c>
      <c r="D1864" s="130" t="str">
        <f t="shared" si="453"/>
        <v>JPI46P2</v>
      </c>
      <c r="E1864" s="130" t="str">
        <f t="shared" si="454"/>
        <v>JPI46</v>
      </c>
      <c r="F1864" s="109" t="s">
        <v>1887</v>
      </c>
      <c r="G1864" s="171">
        <v>46</v>
      </c>
      <c r="H1864" s="109">
        <v>2</v>
      </c>
      <c r="I1864" s="171" t="s">
        <v>8</v>
      </c>
      <c r="J1864" s="109">
        <f t="shared" si="458"/>
        <v>8</v>
      </c>
      <c r="K1864" s="109">
        <f t="shared" si="458"/>
        <v>8</v>
      </c>
      <c r="L1864" s="111" t="s">
        <v>221</v>
      </c>
      <c r="M1864" s="137">
        <f t="shared" si="457"/>
        <v>4.2</v>
      </c>
      <c r="N1864" s="133">
        <v>5.5</v>
      </c>
      <c r="O1864" s="137">
        <f t="shared" si="449"/>
        <v>4.8499999999999996</v>
      </c>
      <c r="P1864" s="141" t="s">
        <v>284</v>
      </c>
      <c r="Q1864" s="237">
        <v>28.41</v>
      </c>
      <c r="R1864" s="111">
        <v>35.97</v>
      </c>
      <c r="S1864" s="111">
        <v>16.98</v>
      </c>
      <c r="T1864" s="111"/>
      <c r="U1864" s="188"/>
      <c r="X1864" s="229"/>
      <c r="AN1864" s="309"/>
      <c r="AP1864" s="194"/>
      <c r="AQ1864" s="188"/>
      <c r="AR1864" s="188"/>
      <c r="AW1864" s="188"/>
      <c r="AX1864" s="278"/>
      <c r="AY1864" s="194"/>
      <c r="AZ1864" s="143"/>
      <c r="BA1864" s="143"/>
      <c r="BB1864" s="143"/>
      <c r="BC1864" s="143"/>
      <c r="BD1864" s="143"/>
      <c r="BE1864" s="194"/>
      <c r="BF1864" s="143"/>
      <c r="BG1864" s="143"/>
      <c r="BH1864" s="143"/>
      <c r="BI1864" s="111"/>
      <c r="BJ1864" s="143"/>
      <c r="BK1864" s="143"/>
      <c r="BL1864" s="143"/>
      <c r="BM1864" s="143"/>
      <c r="BN1864" s="143"/>
      <c r="BO1864" s="143"/>
      <c r="BP1864" s="143"/>
      <c r="BQ1864" s="143"/>
      <c r="BR1864" s="143"/>
      <c r="BS1864" s="143"/>
      <c r="BT1864" s="143"/>
      <c r="BU1864" s="135">
        <f>VLOOKUP(D1864,EXPLORACION!$A$2:$P$529,15,FALSE)</f>
        <v>4959619.0262000002</v>
      </c>
      <c r="BV1864" s="135">
        <f>VLOOKUP(D1864,EXPLORACION!$A$2:$P$529,16,FALSE)</f>
        <v>2168990.7633000002</v>
      </c>
    </row>
    <row r="1865" spans="1:74" hidden="1">
      <c r="A1865" s="130" t="str">
        <f t="shared" si="450"/>
        <v>JPI46P2E9M6</v>
      </c>
      <c r="B1865" s="130" t="str">
        <f t="shared" si="451"/>
        <v>JPI46P2E4.2</v>
      </c>
      <c r="C1865" s="130" t="str">
        <f t="shared" si="452"/>
        <v>JPI46P2M6</v>
      </c>
      <c r="D1865" s="130" t="str">
        <f t="shared" si="453"/>
        <v>JPI46P2</v>
      </c>
      <c r="E1865" s="130" t="str">
        <f t="shared" si="454"/>
        <v>JPI46</v>
      </c>
      <c r="F1865" s="109" t="s">
        <v>1887</v>
      </c>
      <c r="G1865" s="171">
        <v>46</v>
      </c>
      <c r="H1865" s="109">
        <v>2</v>
      </c>
      <c r="I1865" s="171" t="s">
        <v>8</v>
      </c>
      <c r="J1865" s="109">
        <f t="shared" si="458"/>
        <v>9</v>
      </c>
      <c r="K1865" s="109">
        <f t="shared" si="458"/>
        <v>9</v>
      </c>
      <c r="L1865" s="111" t="s">
        <v>221</v>
      </c>
      <c r="M1865" s="137">
        <f t="shared" si="457"/>
        <v>5.5</v>
      </c>
      <c r="N1865" s="133">
        <v>6.5</v>
      </c>
      <c r="O1865" s="137">
        <f t="shared" si="449"/>
        <v>6</v>
      </c>
      <c r="Q1865" s="237">
        <v>31.01</v>
      </c>
      <c r="R1865" s="111"/>
      <c r="S1865" s="111"/>
      <c r="T1865" s="111"/>
      <c r="U1865" s="188"/>
      <c r="X1865" s="229"/>
      <c r="AN1865" s="309"/>
      <c r="AP1865" s="194"/>
      <c r="AQ1865" s="188"/>
      <c r="AR1865" s="188"/>
      <c r="AW1865" s="188">
        <v>1.74</v>
      </c>
      <c r="AX1865" s="278">
        <v>99.04</v>
      </c>
      <c r="AY1865" s="194"/>
      <c r="AZ1865" s="143"/>
      <c r="BA1865" s="143"/>
      <c r="BB1865" s="143"/>
      <c r="BC1865" s="143"/>
      <c r="BD1865" s="143"/>
      <c r="BE1865" s="194"/>
      <c r="BF1865" s="143"/>
      <c r="BG1865" s="143"/>
      <c r="BH1865" s="143"/>
      <c r="BI1865" s="111"/>
      <c r="BJ1865" s="143"/>
      <c r="BK1865" s="143"/>
      <c r="BL1865" s="143"/>
      <c r="BM1865" s="143"/>
      <c r="BN1865" s="143"/>
      <c r="BO1865" s="143"/>
      <c r="BP1865" s="143"/>
      <c r="BQ1865" s="143"/>
      <c r="BR1865" s="143"/>
      <c r="BS1865" s="143"/>
      <c r="BT1865" s="143"/>
      <c r="BU1865" s="135">
        <f>VLOOKUP(D1865,EXPLORACION!$A$2:$P$529,15,FALSE)</f>
        <v>4959619.0262000002</v>
      </c>
      <c r="BV1865" s="135">
        <f>VLOOKUP(D1865,EXPLORACION!$A$2:$P$529,16,FALSE)</f>
        <v>2168990.7633000002</v>
      </c>
    </row>
    <row r="1866" spans="1:74" hidden="1">
      <c r="A1866" s="130" t="str">
        <f t="shared" si="450"/>
        <v>JPI46P2E10M7</v>
      </c>
      <c r="B1866" s="130" t="str">
        <f t="shared" si="451"/>
        <v>JPI46P2E5.5</v>
      </c>
      <c r="C1866" s="130" t="str">
        <f t="shared" si="452"/>
        <v>JPI46P2M7</v>
      </c>
      <c r="D1866" s="130" t="str">
        <f t="shared" si="453"/>
        <v>JPI46P2</v>
      </c>
      <c r="E1866" s="130" t="str">
        <f t="shared" si="454"/>
        <v>JPI46</v>
      </c>
      <c r="F1866" s="109" t="s">
        <v>1887</v>
      </c>
      <c r="G1866" s="171">
        <v>46</v>
      </c>
      <c r="H1866" s="109">
        <v>2</v>
      </c>
      <c r="I1866" s="171" t="s">
        <v>8</v>
      </c>
      <c r="J1866" s="109">
        <f t="shared" si="458"/>
        <v>10</v>
      </c>
      <c r="K1866" s="109">
        <f t="shared" si="458"/>
        <v>10</v>
      </c>
      <c r="L1866" s="111" t="s">
        <v>221</v>
      </c>
      <c r="M1866" s="137">
        <f t="shared" si="457"/>
        <v>6.5</v>
      </c>
      <c r="N1866" s="133">
        <v>7.5</v>
      </c>
      <c r="O1866" s="137">
        <f t="shared" si="449"/>
        <v>7</v>
      </c>
      <c r="P1866" s="141" t="s">
        <v>284</v>
      </c>
      <c r="Q1866" s="237">
        <v>33.56</v>
      </c>
      <c r="R1866" s="111">
        <v>35.56</v>
      </c>
      <c r="S1866" s="111">
        <v>18.46</v>
      </c>
      <c r="T1866" s="111"/>
      <c r="U1866" s="188"/>
      <c r="X1866" s="229"/>
      <c r="AN1866" s="309"/>
      <c r="AP1866" s="194"/>
      <c r="AQ1866" s="188"/>
      <c r="AR1866" s="188"/>
      <c r="AW1866" s="188">
        <v>1.3</v>
      </c>
      <c r="AX1866" s="278">
        <v>59.25</v>
      </c>
      <c r="AY1866" s="194"/>
      <c r="AZ1866" s="143"/>
      <c r="BA1866" s="143"/>
      <c r="BB1866" s="143"/>
      <c r="BC1866" s="143"/>
      <c r="BD1866" s="143"/>
      <c r="BE1866" s="194"/>
      <c r="BF1866" s="143"/>
      <c r="BG1866" s="143"/>
      <c r="BH1866" s="143"/>
      <c r="BI1866" s="111"/>
      <c r="BJ1866" s="143"/>
      <c r="BK1866" s="143"/>
      <c r="BL1866" s="143"/>
      <c r="BM1866" s="143"/>
      <c r="BN1866" s="143"/>
      <c r="BO1866" s="143"/>
      <c r="BP1866" s="143"/>
      <c r="BQ1866" s="143"/>
      <c r="BR1866" s="143"/>
      <c r="BS1866" s="143"/>
      <c r="BT1866" s="143"/>
      <c r="BU1866" s="135">
        <f>VLOOKUP(D1866,EXPLORACION!$A$2:$P$529,15,FALSE)</f>
        <v>4959619.0262000002</v>
      </c>
      <c r="BV1866" s="135">
        <f>VLOOKUP(D1866,EXPLORACION!$A$2:$P$529,16,FALSE)</f>
        <v>2168990.7633000002</v>
      </c>
    </row>
    <row r="1867" spans="1:74" hidden="1">
      <c r="A1867" s="130" t="str">
        <f t="shared" si="450"/>
        <v>JPI46P2E11M8</v>
      </c>
      <c r="B1867" s="130" t="str">
        <f t="shared" si="451"/>
        <v>JPI46P2E6.5</v>
      </c>
      <c r="C1867" s="130" t="str">
        <f t="shared" si="452"/>
        <v>JPI46P2M8</v>
      </c>
      <c r="D1867" s="130" t="str">
        <f t="shared" si="453"/>
        <v>JPI46P2</v>
      </c>
      <c r="E1867" s="130" t="str">
        <f t="shared" si="454"/>
        <v>JPI46</v>
      </c>
      <c r="F1867" s="109" t="s">
        <v>1887</v>
      </c>
      <c r="G1867" s="171">
        <v>46</v>
      </c>
      <c r="H1867" s="109">
        <v>2</v>
      </c>
      <c r="I1867" s="171" t="s">
        <v>8</v>
      </c>
      <c r="J1867" s="109">
        <f t="shared" si="458"/>
        <v>11</v>
      </c>
      <c r="K1867" s="109">
        <f t="shared" si="458"/>
        <v>11</v>
      </c>
      <c r="L1867" s="111" t="s">
        <v>221</v>
      </c>
      <c r="M1867" s="137">
        <f t="shared" si="457"/>
        <v>7.5</v>
      </c>
      <c r="N1867" s="133">
        <v>8.5</v>
      </c>
      <c r="O1867" s="137">
        <f>+AVERAGE(M1867:N1867)</f>
        <v>8</v>
      </c>
      <c r="Q1867" s="237">
        <v>22.67</v>
      </c>
      <c r="R1867" s="111"/>
      <c r="S1867" s="111"/>
      <c r="T1867" s="111"/>
      <c r="U1867" s="188"/>
      <c r="X1867" s="229"/>
      <c r="AN1867" s="309"/>
      <c r="AP1867" s="194"/>
      <c r="AQ1867" s="188"/>
      <c r="AR1867" s="188"/>
      <c r="AW1867" s="188">
        <v>1.22</v>
      </c>
      <c r="AX1867" s="278">
        <v>97.7</v>
      </c>
      <c r="AY1867" s="194"/>
      <c r="AZ1867" s="143"/>
      <c r="BA1867" s="143"/>
      <c r="BB1867" s="143"/>
      <c r="BC1867" s="143"/>
      <c r="BD1867" s="143"/>
      <c r="BE1867" s="194"/>
      <c r="BF1867" s="143"/>
      <c r="BG1867" s="143"/>
      <c r="BH1867" s="143"/>
      <c r="BI1867" s="111"/>
      <c r="BJ1867" s="143"/>
      <c r="BK1867" s="143"/>
      <c r="BL1867" s="143"/>
      <c r="BM1867" s="143"/>
      <c r="BN1867" s="143"/>
      <c r="BO1867" s="143"/>
      <c r="BP1867" s="143"/>
      <c r="BQ1867" s="143"/>
      <c r="BR1867" s="143"/>
      <c r="BS1867" s="143"/>
      <c r="BT1867" s="143"/>
      <c r="BU1867" s="135">
        <f>VLOOKUP(D1867,EXPLORACION!$A$2:$P$529,15,FALSE)</f>
        <v>4959619.0262000002</v>
      </c>
      <c r="BV1867" s="135">
        <f>VLOOKUP(D1867,EXPLORACION!$A$2:$P$529,16,FALSE)</f>
        <v>2168990.7633000002</v>
      </c>
    </row>
    <row r="1868" spans="1:74" hidden="1">
      <c r="A1868" s="130" t="str">
        <f t="shared" si="450"/>
        <v>JPI46P2E12M9.25</v>
      </c>
      <c r="B1868" s="130" t="str">
        <f t="shared" si="451"/>
        <v>JPI46P2E7.5</v>
      </c>
      <c r="C1868" s="130" t="str">
        <f t="shared" si="452"/>
        <v>JPI46P2M9.25</v>
      </c>
      <c r="D1868" s="130" t="str">
        <f t="shared" si="453"/>
        <v>JPI46P2</v>
      </c>
      <c r="E1868" s="130" t="str">
        <f t="shared" si="454"/>
        <v>JPI46</v>
      </c>
      <c r="F1868" s="109" t="s">
        <v>1887</v>
      </c>
      <c r="G1868" s="171">
        <v>46</v>
      </c>
      <c r="H1868" s="109">
        <v>2</v>
      </c>
      <c r="I1868" s="171" t="s">
        <v>8</v>
      </c>
      <c r="J1868" s="109">
        <f t="shared" si="458"/>
        <v>12</v>
      </c>
      <c r="K1868" s="109">
        <f t="shared" si="458"/>
        <v>12</v>
      </c>
      <c r="L1868" s="111" t="s">
        <v>221</v>
      </c>
      <c r="M1868" s="137">
        <f t="shared" si="457"/>
        <v>8.5</v>
      </c>
      <c r="N1868" s="133">
        <v>10</v>
      </c>
      <c r="O1868" s="137">
        <f>+AVERAGE(M1868:N1868)</f>
        <v>9.25</v>
      </c>
      <c r="P1868" s="141" t="s">
        <v>284</v>
      </c>
      <c r="Q1868" s="237">
        <v>19.28</v>
      </c>
      <c r="R1868" s="111">
        <v>28.19</v>
      </c>
      <c r="S1868" s="111">
        <v>15.29</v>
      </c>
      <c r="T1868" s="111"/>
      <c r="U1868" s="188"/>
      <c r="X1868" s="229"/>
      <c r="AN1868" s="309"/>
      <c r="AP1868" s="194"/>
      <c r="AQ1868" s="188"/>
      <c r="AR1868" s="188"/>
      <c r="AW1868" s="188">
        <v>4.2</v>
      </c>
      <c r="AX1868" s="278">
        <v>77.7</v>
      </c>
      <c r="AY1868" s="194"/>
      <c r="AZ1868" s="143"/>
      <c r="BA1868" s="143"/>
      <c r="BB1868" s="143"/>
      <c r="BC1868" s="143"/>
      <c r="BD1868" s="143"/>
      <c r="BE1868" s="194"/>
      <c r="BF1868" s="143"/>
      <c r="BG1868" s="143"/>
      <c r="BH1868" s="143"/>
      <c r="BI1868" s="111"/>
      <c r="BJ1868" s="143"/>
      <c r="BK1868" s="143"/>
      <c r="BL1868" s="143"/>
      <c r="BM1868" s="143"/>
      <c r="BN1868" s="143"/>
      <c r="BO1868" s="143"/>
      <c r="BP1868" s="143"/>
      <c r="BQ1868" s="143"/>
      <c r="BR1868" s="143"/>
      <c r="BS1868" s="143"/>
      <c r="BT1868" s="143"/>
      <c r="BU1868" s="135">
        <f>VLOOKUP(D1868,EXPLORACION!$A$2:$P$529,15,FALSE)</f>
        <v>4959619.0262000002</v>
      </c>
      <c r="BV1868" s="135">
        <f>VLOOKUP(D1868,EXPLORACION!$A$2:$P$529,16,FALSE)</f>
        <v>2168990.7633000002</v>
      </c>
    </row>
    <row r="1869" spans="1:74" hidden="1">
      <c r="A1869" s="130" t="str">
        <f t="shared" si="450"/>
        <v>JPI46P2E13M10.25</v>
      </c>
      <c r="B1869" s="130" t="str">
        <f t="shared" si="451"/>
        <v>JPI46P2E8.5</v>
      </c>
      <c r="C1869" s="130" t="str">
        <f t="shared" si="452"/>
        <v>JPI46P2M10.25</v>
      </c>
      <c r="D1869" s="130" t="str">
        <f t="shared" si="453"/>
        <v>JPI46P2</v>
      </c>
      <c r="E1869" s="130" t="str">
        <f t="shared" si="454"/>
        <v>JPI46</v>
      </c>
      <c r="F1869" s="109" t="s">
        <v>1887</v>
      </c>
      <c r="G1869" s="171">
        <v>46</v>
      </c>
      <c r="H1869" s="109">
        <v>2</v>
      </c>
      <c r="I1869" s="171" t="s">
        <v>8</v>
      </c>
      <c r="J1869" s="109">
        <f t="shared" si="458"/>
        <v>13</v>
      </c>
      <c r="K1869" s="109">
        <f t="shared" si="458"/>
        <v>13</v>
      </c>
      <c r="L1869" s="111" t="s">
        <v>221</v>
      </c>
      <c r="M1869" s="137">
        <f t="shared" si="457"/>
        <v>10</v>
      </c>
      <c r="N1869" s="133">
        <v>10.5</v>
      </c>
      <c r="O1869" s="137">
        <f>+AVERAGE(M1869:N1869)</f>
        <v>10.25</v>
      </c>
      <c r="Q1869" s="237">
        <v>26.04</v>
      </c>
      <c r="R1869" s="111"/>
      <c r="S1869" s="111"/>
      <c r="T1869" s="111"/>
      <c r="U1869" s="188"/>
      <c r="X1869" s="229"/>
      <c r="AN1869" s="309"/>
      <c r="AP1869" s="194"/>
      <c r="AQ1869" s="188"/>
      <c r="AR1869" s="188"/>
      <c r="AW1869" s="188"/>
      <c r="AX1869" s="278"/>
      <c r="AY1869" s="194"/>
      <c r="AZ1869" s="143"/>
      <c r="BA1869" s="143"/>
      <c r="BB1869" s="143"/>
      <c r="BC1869" s="143"/>
      <c r="BD1869" s="143"/>
      <c r="BE1869" s="194"/>
      <c r="BF1869" s="143"/>
      <c r="BG1869" s="143"/>
      <c r="BH1869" s="143"/>
      <c r="BI1869" s="111"/>
      <c r="BJ1869" s="143"/>
      <c r="BK1869" s="143"/>
      <c r="BL1869" s="143"/>
      <c r="BM1869" s="143"/>
      <c r="BN1869" s="143"/>
      <c r="BO1869" s="143"/>
      <c r="BP1869" s="143"/>
      <c r="BQ1869" s="143"/>
      <c r="BR1869" s="143"/>
      <c r="BS1869" s="143"/>
      <c r="BT1869" s="143"/>
      <c r="BU1869" s="135">
        <f>VLOOKUP(D1869,EXPLORACION!$A$2:$P$529,15,FALSE)</f>
        <v>4959619.0262000002</v>
      </c>
      <c r="BV1869" s="135">
        <f>VLOOKUP(D1869,EXPLORACION!$A$2:$P$529,16,FALSE)</f>
        <v>2168990.7633000002</v>
      </c>
    </row>
    <row r="1870" spans="1:74" hidden="1">
      <c r="A1870" s="130" t="str">
        <f t="shared" si="450"/>
        <v>JPI46P2E14M10.75</v>
      </c>
      <c r="B1870" s="130" t="str">
        <f t="shared" si="451"/>
        <v>JPI46P2E10</v>
      </c>
      <c r="C1870" s="130" t="str">
        <f t="shared" si="452"/>
        <v>JPI46P2M10.75</v>
      </c>
      <c r="D1870" s="130" t="str">
        <f t="shared" si="453"/>
        <v>JPI46P2</v>
      </c>
      <c r="E1870" s="130" t="str">
        <f t="shared" si="454"/>
        <v>JPI46</v>
      </c>
      <c r="F1870" s="109" t="s">
        <v>1887</v>
      </c>
      <c r="G1870" s="171">
        <v>46</v>
      </c>
      <c r="H1870" s="109">
        <v>2</v>
      </c>
      <c r="I1870" s="171" t="s">
        <v>8</v>
      </c>
      <c r="J1870" s="109">
        <f t="shared" si="458"/>
        <v>14</v>
      </c>
      <c r="K1870" s="109">
        <f t="shared" si="458"/>
        <v>14</v>
      </c>
      <c r="L1870" s="111" t="s">
        <v>512</v>
      </c>
      <c r="M1870" s="137">
        <f t="shared" si="457"/>
        <v>10.5</v>
      </c>
      <c r="N1870" s="133">
        <v>11</v>
      </c>
      <c r="O1870" s="137">
        <f>+AVERAGE(M1870:N1870)</f>
        <v>10.75</v>
      </c>
      <c r="P1870" s="141" t="s">
        <v>284</v>
      </c>
      <c r="Q1870" s="237">
        <v>13.16</v>
      </c>
      <c r="R1870" s="111">
        <v>27.75</v>
      </c>
      <c r="S1870" s="111">
        <v>16.309999999999999</v>
      </c>
      <c r="T1870" s="111"/>
      <c r="U1870" s="188"/>
      <c r="X1870" s="229"/>
      <c r="AN1870" s="309"/>
      <c r="AP1870" s="194"/>
      <c r="AQ1870" s="188"/>
      <c r="AR1870" s="188"/>
      <c r="AW1870" s="188"/>
      <c r="AX1870" s="278"/>
      <c r="AY1870" s="194"/>
      <c r="AZ1870" s="143"/>
      <c r="BA1870" s="143"/>
      <c r="BB1870" s="143"/>
      <c r="BC1870" s="143"/>
      <c r="BD1870" s="143"/>
      <c r="BE1870" s="194"/>
      <c r="BF1870" s="143"/>
      <c r="BG1870" s="143"/>
      <c r="BH1870" s="143"/>
      <c r="BI1870" s="111"/>
      <c r="BJ1870" s="143"/>
      <c r="BK1870" s="143"/>
      <c r="BL1870" s="143"/>
      <c r="BM1870" s="143"/>
      <c r="BN1870" s="143"/>
      <c r="BO1870" s="143"/>
      <c r="BP1870" s="143"/>
      <c r="BQ1870" s="143"/>
      <c r="BR1870" s="143"/>
      <c r="BS1870" s="143"/>
      <c r="BT1870" s="143"/>
      <c r="BU1870" s="135">
        <f>VLOOKUP(D1870,EXPLORACION!$A$2:$P$529,15,FALSE)</f>
        <v>4959619.0262000002</v>
      </c>
      <c r="BV1870" s="135">
        <f>VLOOKUP(D1870,EXPLORACION!$A$2:$P$529,16,FALSE)</f>
        <v>2168990.7633000002</v>
      </c>
    </row>
    <row r="1871" spans="1:74" hidden="1">
      <c r="A1871" s="130" t="str">
        <f>CONCATENATE(F1871,G1871,I1871,H1871,"E",J1871,"M",O1871)</f>
        <v>LHL47P1E1M0.85</v>
      </c>
      <c r="B1871" s="130" t="e">
        <f>CONCATENATE(F1871,G1871,I1871,H1871,"E",#REF!)</f>
        <v>#REF!</v>
      </c>
      <c r="C1871" s="130" t="str">
        <f>CONCATENATE(F1871,G1871,I1871,H1871,"M",O1871)</f>
        <v>LHL47P1M0.85</v>
      </c>
      <c r="D1871" s="130" t="str">
        <f>CONCATENATE(F1871,G1871,I1871,H1871)</f>
        <v>LHL47P1</v>
      </c>
      <c r="E1871" s="130" t="str">
        <f>CONCATENATE(F1871,G1871)</f>
        <v>LHL47</v>
      </c>
      <c r="F1871" s="111" t="s">
        <v>844</v>
      </c>
      <c r="G1871" s="111">
        <v>47</v>
      </c>
      <c r="H1871" s="111">
        <v>1</v>
      </c>
      <c r="I1871" s="111" t="s">
        <v>8</v>
      </c>
      <c r="J1871" s="111">
        <v>1</v>
      </c>
      <c r="K1871" s="111">
        <v>1</v>
      </c>
      <c r="M1871" s="137">
        <v>0.7</v>
      </c>
      <c r="N1871" s="133">
        <v>1</v>
      </c>
      <c r="O1871" s="137">
        <f t="shared" ref="O1871:O1934" si="459">+AVERAGE(M1871:N1871)</f>
        <v>0.85</v>
      </c>
      <c r="P1871" s="141" t="s">
        <v>284</v>
      </c>
      <c r="Q1871" s="237">
        <v>10.550583129915923</v>
      </c>
      <c r="R1871" s="188">
        <v>34.914999385938629</v>
      </c>
      <c r="S1871" s="188">
        <v>18.274509803921582</v>
      </c>
      <c r="T1871" s="188">
        <v>16.640489582017047</v>
      </c>
      <c r="U1871" s="188">
        <v>1.9542717259286828</v>
      </c>
      <c r="V1871" s="194">
        <v>1.767762476324596</v>
      </c>
      <c r="X1871" s="229"/>
      <c r="AC1871" s="309"/>
      <c r="AD1871" s="193">
        <v>100</v>
      </c>
      <c r="AE1871" s="229"/>
      <c r="AN1871" s="309"/>
      <c r="AO1871" s="143">
        <v>92.026215182960129</v>
      </c>
      <c r="AP1871" s="188">
        <v>0</v>
      </c>
      <c r="AQ1871" s="188">
        <v>7.9737848170398706</v>
      </c>
      <c r="AR1871" s="194">
        <v>92.026215182960129</v>
      </c>
      <c r="AW1871" s="188">
        <v>8.9220292077651333</v>
      </c>
      <c r="AX1871" s="278"/>
      <c r="AY1871" s="194"/>
      <c r="AZ1871" s="143"/>
      <c r="BA1871" s="143"/>
      <c r="BB1871" s="143"/>
      <c r="BC1871" s="143"/>
      <c r="BD1871" s="143"/>
      <c r="BE1871" s="194"/>
      <c r="BF1871" s="143"/>
      <c r="BG1871" s="143"/>
      <c r="BH1871" s="143"/>
      <c r="BI1871" s="111"/>
      <c r="BJ1871" s="143"/>
      <c r="BK1871" s="143"/>
      <c r="BL1871" s="143"/>
      <c r="BM1871" s="143"/>
      <c r="BN1871" s="143"/>
      <c r="BO1871" s="143"/>
      <c r="BP1871" s="143"/>
      <c r="BQ1871" s="143"/>
      <c r="BR1871" s="143"/>
      <c r="BS1871" s="143"/>
      <c r="BT1871" s="143"/>
      <c r="BU1871" s="135">
        <f>VLOOKUP(D1871,EXPLORACION!$A$2:$P$529,15,FALSE)</f>
        <v>4961649.7917999998</v>
      </c>
      <c r="BV1871" s="135">
        <f>VLOOKUP(D1871,EXPLORACION!$A$2:$P$529,16,FALSE)</f>
        <v>2171404.9378</v>
      </c>
    </row>
    <row r="1872" spans="1:74" hidden="1">
      <c r="A1872" s="130" t="str">
        <f t="shared" ref="A1872:A1929" si="460">CONCATENATE(F1872,G1872,I1872,H1872,"E",J1872,"M",O1872)</f>
        <v>LHL47P1E2M1.85</v>
      </c>
      <c r="B1872" s="130" t="str">
        <f t="shared" ref="B1872:B1930" si="461">CONCATENATE(F1872,G1872,I1872,H1872,"E",M1871)</f>
        <v>LHL47P1E0.7</v>
      </c>
      <c r="C1872" s="130" t="str">
        <f t="shared" ref="C1872:C1930" si="462">CONCATENATE(F1872,G1872,I1872,H1872,"M",O1872)</f>
        <v>LHL47P1M1.85</v>
      </c>
      <c r="D1872" s="130" t="str">
        <f t="shared" ref="D1872:D1930" si="463">CONCATENATE(F1872,G1872,I1872,H1872)</f>
        <v>LHL47P1</v>
      </c>
      <c r="E1872" s="130" t="str">
        <f t="shared" ref="E1872:E1930" si="464">CONCATENATE(F1872,G1872)</f>
        <v>LHL47</v>
      </c>
      <c r="F1872" s="111" t="s">
        <v>844</v>
      </c>
      <c r="G1872" s="111">
        <v>47</v>
      </c>
      <c r="H1872" s="111">
        <v>1</v>
      </c>
      <c r="I1872" s="111" t="s">
        <v>8</v>
      </c>
      <c r="J1872" s="109">
        <f t="shared" ref="J1872:K1932" si="465">J1871+1</f>
        <v>2</v>
      </c>
      <c r="K1872" s="109">
        <f t="shared" si="465"/>
        <v>2</v>
      </c>
      <c r="M1872" s="137">
        <v>1.7</v>
      </c>
      <c r="N1872" s="133">
        <v>2</v>
      </c>
      <c r="O1872" s="137">
        <f t="shared" si="459"/>
        <v>1.85</v>
      </c>
      <c r="P1872" s="141" t="s">
        <v>12</v>
      </c>
      <c r="Q1872" s="237">
        <v>25.823074720870299</v>
      </c>
      <c r="R1872" s="188">
        <v>59.157507905810498</v>
      </c>
      <c r="S1872" s="188">
        <v>28.62286228622861</v>
      </c>
      <c r="T1872" s="188">
        <v>30.534645619581887</v>
      </c>
      <c r="U1872" s="188">
        <v>1.9926571809505054</v>
      </c>
      <c r="V1872" s="194">
        <v>1.5836977322093551</v>
      </c>
      <c r="X1872" s="229"/>
      <c r="AC1872" s="309"/>
      <c r="AD1872" s="193">
        <v>100</v>
      </c>
      <c r="AE1872" s="229"/>
      <c r="AN1872" s="309"/>
      <c r="AO1872" s="143">
        <v>99.895233106338395</v>
      </c>
      <c r="AP1872" s="188">
        <v>0</v>
      </c>
      <c r="AQ1872" s="188">
        <v>0.10476689366160485</v>
      </c>
      <c r="AR1872" s="194">
        <v>99.895233106338395</v>
      </c>
      <c r="AW1872" s="188">
        <v>3.3108591982075852</v>
      </c>
      <c r="AX1872" s="278"/>
      <c r="AY1872" s="194"/>
      <c r="AZ1872" s="143"/>
      <c r="BA1872" s="143"/>
      <c r="BB1872" s="143"/>
      <c r="BC1872" s="143"/>
      <c r="BD1872" s="143"/>
      <c r="BE1872" s="194"/>
      <c r="BF1872" s="143"/>
      <c r="BG1872" s="143"/>
      <c r="BH1872" s="143"/>
      <c r="BI1872" s="111"/>
      <c r="BJ1872" s="143"/>
      <c r="BK1872" s="143"/>
      <c r="BL1872" s="143"/>
      <c r="BM1872" s="143"/>
      <c r="BN1872" s="143"/>
      <c r="BO1872" s="143"/>
      <c r="BP1872" s="143"/>
      <c r="BQ1872" s="143"/>
      <c r="BR1872" s="143"/>
      <c r="BS1872" s="143"/>
      <c r="BT1872" s="143"/>
      <c r="BU1872" s="135">
        <f>VLOOKUP(D1872,EXPLORACION!$A$2:$P$529,15,FALSE)</f>
        <v>4961649.7917999998</v>
      </c>
      <c r="BV1872" s="135">
        <f>VLOOKUP(D1872,EXPLORACION!$A$2:$P$529,16,FALSE)</f>
        <v>2171404.9378</v>
      </c>
    </row>
    <row r="1873" spans="1:74" hidden="1">
      <c r="A1873" s="130" t="str">
        <f t="shared" si="460"/>
        <v>LHL47P1E3M2.85</v>
      </c>
      <c r="B1873" s="130" t="str">
        <f t="shared" si="461"/>
        <v>LHL47P1E1.7</v>
      </c>
      <c r="C1873" s="130" t="str">
        <f t="shared" si="462"/>
        <v>LHL47P1M2.85</v>
      </c>
      <c r="D1873" s="130" t="str">
        <f t="shared" si="463"/>
        <v>LHL47P1</v>
      </c>
      <c r="E1873" s="130" t="str">
        <f t="shared" si="464"/>
        <v>LHL47</v>
      </c>
      <c r="F1873" s="111" t="s">
        <v>844</v>
      </c>
      <c r="G1873" s="111">
        <v>47</v>
      </c>
      <c r="H1873" s="111">
        <v>1</v>
      </c>
      <c r="I1873" s="111" t="s">
        <v>8</v>
      </c>
      <c r="J1873" s="109">
        <f t="shared" si="465"/>
        <v>3</v>
      </c>
      <c r="K1873" s="109">
        <f t="shared" si="465"/>
        <v>3</v>
      </c>
      <c r="M1873" s="137">
        <v>2.7</v>
      </c>
      <c r="N1873" s="133">
        <v>3</v>
      </c>
      <c r="O1873" s="137">
        <f t="shared" si="459"/>
        <v>2.85</v>
      </c>
      <c r="P1873" s="141" t="s">
        <v>12</v>
      </c>
      <c r="Q1873" s="237">
        <v>18.020719738276988</v>
      </c>
      <c r="R1873" s="188" t="s">
        <v>1782</v>
      </c>
      <c r="S1873" s="188" t="s">
        <v>1782</v>
      </c>
      <c r="T1873" s="188" t="s">
        <v>1782</v>
      </c>
      <c r="U1873" s="188">
        <v>2.0470237224200045</v>
      </c>
      <c r="V1873" s="194">
        <v>1.7344613106575599</v>
      </c>
      <c r="X1873" s="229"/>
      <c r="AC1873" s="309"/>
      <c r="AD1873" s="193" t="s">
        <v>1782</v>
      </c>
      <c r="AE1873" s="229"/>
      <c r="AN1873" s="309"/>
      <c r="AO1873" s="143" t="s">
        <v>1782</v>
      </c>
      <c r="AP1873" s="188"/>
      <c r="AQ1873" s="188" t="s">
        <v>1782</v>
      </c>
      <c r="AR1873" s="194" t="s">
        <v>1782</v>
      </c>
      <c r="AW1873" s="188">
        <v>3.9010961215872562</v>
      </c>
      <c r="AX1873" s="278"/>
      <c r="AY1873" s="194"/>
      <c r="AZ1873" s="143"/>
      <c r="BA1873" s="143"/>
      <c r="BB1873" s="143"/>
      <c r="BC1873" s="143"/>
      <c r="BD1873" s="143"/>
      <c r="BE1873" s="194"/>
      <c r="BF1873" s="143"/>
      <c r="BG1873" s="143"/>
      <c r="BH1873" s="143"/>
      <c r="BI1873" s="111"/>
      <c r="BJ1873" s="143"/>
      <c r="BK1873" s="143"/>
      <c r="BL1873" s="143"/>
      <c r="BM1873" s="143"/>
      <c r="BN1873" s="143"/>
      <c r="BO1873" s="143"/>
      <c r="BP1873" s="143"/>
      <c r="BQ1873" s="143"/>
      <c r="BR1873" s="143"/>
      <c r="BS1873" s="143"/>
      <c r="BT1873" s="143"/>
      <c r="BU1873" s="135">
        <f>VLOOKUP(D1873,EXPLORACION!$A$2:$P$529,15,FALSE)</f>
        <v>4961649.7917999998</v>
      </c>
      <c r="BV1873" s="135">
        <f>VLOOKUP(D1873,EXPLORACION!$A$2:$P$529,16,FALSE)</f>
        <v>2171404.9378</v>
      </c>
    </row>
    <row r="1874" spans="1:74" hidden="1">
      <c r="A1874" s="130" t="str">
        <f t="shared" si="460"/>
        <v>LHL47P1E4M3.85</v>
      </c>
      <c r="B1874" s="130" t="str">
        <f t="shared" si="461"/>
        <v>LHL47P1E2.7</v>
      </c>
      <c r="C1874" s="130" t="str">
        <f t="shared" si="462"/>
        <v>LHL47P1M3.85</v>
      </c>
      <c r="D1874" s="130" t="str">
        <f t="shared" si="463"/>
        <v>LHL47P1</v>
      </c>
      <c r="E1874" s="130" t="str">
        <f t="shared" si="464"/>
        <v>LHL47</v>
      </c>
      <c r="F1874" s="111" t="s">
        <v>844</v>
      </c>
      <c r="G1874" s="111">
        <v>47</v>
      </c>
      <c r="H1874" s="111">
        <v>1</v>
      </c>
      <c r="I1874" s="111" t="s">
        <v>8</v>
      </c>
      <c r="J1874" s="109">
        <f t="shared" si="465"/>
        <v>4</v>
      </c>
      <c r="K1874" s="109">
        <f t="shared" si="465"/>
        <v>4</v>
      </c>
      <c r="M1874" s="137">
        <v>3.7</v>
      </c>
      <c r="N1874" s="133">
        <v>4</v>
      </c>
      <c r="O1874" s="137">
        <f t="shared" si="459"/>
        <v>3.85</v>
      </c>
      <c r="P1874" s="141" t="s">
        <v>12</v>
      </c>
      <c r="Q1874" s="237">
        <v>44.975941126521377</v>
      </c>
      <c r="R1874" s="188">
        <v>52.335965844009593</v>
      </c>
      <c r="S1874" s="188">
        <v>28.616106333072715</v>
      </c>
      <c r="T1874" s="188">
        <v>23.719859510936878</v>
      </c>
      <c r="U1874" s="188">
        <v>1.9460655674379461</v>
      </c>
      <c r="V1874" s="194">
        <v>1.3423369093631909</v>
      </c>
      <c r="X1874" s="229"/>
      <c r="AC1874" s="309"/>
      <c r="AD1874" s="193">
        <v>100</v>
      </c>
      <c r="AE1874" s="229"/>
      <c r="AN1874" s="309"/>
      <c r="AO1874" s="143">
        <v>99.376461418550278</v>
      </c>
      <c r="AP1874" s="188">
        <v>0</v>
      </c>
      <c r="AQ1874" s="188">
        <v>0.62353858144972207</v>
      </c>
      <c r="AR1874" s="194">
        <v>99.376461418550278</v>
      </c>
      <c r="AW1874" s="188">
        <v>1.6379089429811997</v>
      </c>
      <c r="AX1874" s="278"/>
      <c r="AY1874" s="194"/>
      <c r="AZ1874" s="143"/>
      <c r="BA1874" s="143"/>
      <c r="BB1874" s="143"/>
      <c r="BC1874" s="143"/>
      <c r="BD1874" s="143"/>
      <c r="BE1874" s="194"/>
      <c r="BF1874" s="143"/>
      <c r="BG1874" s="143"/>
      <c r="BH1874" s="143"/>
      <c r="BI1874" s="111"/>
      <c r="BJ1874" s="143"/>
      <c r="BK1874" s="143"/>
      <c r="BL1874" s="143"/>
      <c r="BM1874" s="143"/>
      <c r="BN1874" s="143"/>
      <c r="BO1874" s="143"/>
      <c r="BP1874" s="143"/>
      <c r="BQ1874" s="143"/>
      <c r="BR1874" s="143"/>
      <c r="BS1874" s="143"/>
      <c r="BT1874" s="143"/>
      <c r="BU1874" s="135">
        <f>VLOOKUP(D1874,EXPLORACION!$A$2:$P$529,15,FALSE)</f>
        <v>4961649.7917999998</v>
      </c>
      <c r="BV1874" s="135">
        <f>VLOOKUP(D1874,EXPLORACION!$A$2:$P$529,16,FALSE)</f>
        <v>2171404.9378</v>
      </c>
    </row>
    <row r="1875" spans="1:74" hidden="1">
      <c r="A1875" s="130" t="str">
        <f t="shared" si="460"/>
        <v>LHL47P1E5M4.85</v>
      </c>
      <c r="B1875" s="130" t="str">
        <f t="shared" si="461"/>
        <v>LHL47P1E3.7</v>
      </c>
      <c r="C1875" s="130" t="str">
        <f t="shared" si="462"/>
        <v>LHL47P1M4.85</v>
      </c>
      <c r="D1875" s="130" t="str">
        <f t="shared" si="463"/>
        <v>LHL47P1</v>
      </c>
      <c r="E1875" s="130" t="str">
        <f t="shared" si="464"/>
        <v>LHL47</v>
      </c>
      <c r="F1875" s="111" t="s">
        <v>844</v>
      </c>
      <c r="G1875" s="111">
        <v>47</v>
      </c>
      <c r="H1875" s="111">
        <v>1</v>
      </c>
      <c r="I1875" s="111" t="s">
        <v>8</v>
      </c>
      <c r="J1875" s="109">
        <f t="shared" si="465"/>
        <v>5</v>
      </c>
      <c r="K1875" s="109">
        <f t="shared" si="465"/>
        <v>5</v>
      </c>
      <c r="M1875" s="137">
        <v>4.7</v>
      </c>
      <c r="N1875" s="133">
        <v>5</v>
      </c>
      <c r="O1875" s="137">
        <f t="shared" si="459"/>
        <v>4.8499999999999996</v>
      </c>
      <c r="P1875" s="141" t="s">
        <v>284</v>
      </c>
      <c r="Q1875" s="237">
        <v>32.738095238095241</v>
      </c>
      <c r="R1875" s="188">
        <v>44.276405345657523</v>
      </c>
      <c r="S1875" s="188">
        <v>24.426807760141088</v>
      </c>
      <c r="T1875" s="188">
        <v>19.849597585516435</v>
      </c>
      <c r="U1875" s="188">
        <v>1.9660518247168208</v>
      </c>
      <c r="V1875" s="194">
        <v>1.4811511504593091</v>
      </c>
      <c r="X1875" s="229"/>
      <c r="AC1875" s="309"/>
      <c r="AD1875" s="193">
        <v>100</v>
      </c>
      <c r="AE1875" s="229"/>
      <c r="AN1875" s="309"/>
      <c r="AO1875" s="143">
        <v>98.661800486618006</v>
      </c>
      <c r="AP1875" s="188">
        <v>0</v>
      </c>
      <c r="AQ1875" s="188">
        <v>1.3381995133819942</v>
      </c>
      <c r="AR1875" s="194">
        <v>98.661800486618006</v>
      </c>
      <c r="AW1875" s="188">
        <v>0.64648156256441169</v>
      </c>
      <c r="AX1875" s="278"/>
      <c r="AY1875" s="194"/>
      <c r="AZ1875" s="143"/>
      <c r="BA1875" s="143"/>
      <c r="BB1875" s="143"/>
      <c r="BC1875" s="143"/>
      <c r="BD1875" s="143"/>
      <c r="BE1875" s="194"/>
      <c r="BF1875" s="143"/>
      <c r="BG1875" s="143"/>
      <c r="BH1875" s="143"/>
      <c r="BI1875" s="111"/>
      <c r="BJ1875" s="143"/>
      <c r="BK1875" s="143"/>
      <c r="BL1875" s="143"/>
      <c r="BM1875" s="143"/>
      <c r="BN1875" s="143"/>
      <c r="BO1875" s="143"/>
      <c r="BP1875" s="143"/>
      <c r="BQ1875" s="143"/>
      <c r="BR1875" s="143"/>
      <c r="BS1875" s="143"/>
      <c r="BT1875" s="143"/>
      <c r="BU1875" s="135">
        <f>VLOOKUP(D1875,EXPLORACION!$A$2:$P$529,15,FALSE)</f>
        <v>4961649.7917999998</v>
      </c>
      <c r="BV1875" s="135">
        <f>VLOOKUP(D1875,EXPLORACION!$A$2:$P$529,16,FALSE)</f>
        <v>2171404.9378</v>
      </c>
    </row>
    <row r="1876" spans="1:74" hidden="1">
      <c r="A1876" s="130" t="str">
        <f t="shared" si="460"/>
        <v>LHL47P1E6M5.85</v>
      </c>
      <c r="B1876" s="130" t="str">
        <f t="shared" si="461"/>
        <v>LHL47P1E4.7</v>
      </c>
      <c r="C1876" s="130" t="str">
        <f t="shared" si="462"/>
        <v>LHL47P1M5.85</v>
      </c>
      <c r="D1876" s="130" t="str">
        <f t="shared" si="463"/>
        <v>LHL47P1</v>
      </c>
      <c r="E1876" s="130" t="str">
        <f t="shared" si="464"/>
        <v>LHL47</v>
      </c>
      <c r="F1876" s="111" t="s">
        <v>844</v>
      </c>
      <c r="G1876" s="111">
        <v>47</v>
      </c>
      <c r="H1876" s="111">
        <v>1</v>
      </c>
      <c r="I1876" s="111" t="s">
        <v>8</v>
      </c>
      <c r="J1876" s="109">
        <f t="shared" si="465"/>
        <v>6</v>
      </c>
      <c r="K1876" s="109">
        <f t="shared" si="465"/>
        <v>6</v>
      </c>
      <c r="M1876" s="137">
        <v>5.7</v>
      </c>
      <c r="N1876" s="133">
        <v>6</v>
      </c>
      <c r="O1876" s="137">
        <f t="shared" si="459"/>
        <v>5.85</v>
      </c>
      <c r="P1876" s="141" t="s">
        <v>284</v>
      </c>
      <c r="Q1876" s="237">
        <v>46.184863523573199</v>
      </c>
      <c r="R1876" s="188">
        <v>31.743063376783105</v>
      </c>
      <c r="S1876" s="188">
        <v>19.428090832632485</v>
      </c>
      <c r="T1876" s="188">
        <v>12.314972544150621</v>
      </c>
      <c r="U1876" s="188">
        <v>1.9048760501219877</v>
      </c>
      <c r="V1876" s="194">
        <v>1.3030597041360679</v>
      </c>
      <c r="X1876" s="229"/>
      <c r="AC1876" s="309"/>
      <c r="AD1876" s="193">
        <v>100</v>
      </c>
      <c r="AE1876" s="229"/>
      <c r="AN1876" s="309"/>
      <c r="AO1876" s="143">
        <v>75.741239892183302</v>
      </c>
      <c r="AP1876" s="188">
        <v>0</v>
      </c>
      <c r="AQ1876" s="188">
        <v>24.258760107816698</v>
      </c>
      <c r="AR1876" s="194">
        <v>75.741239892183302</v>
      </c>
      <c r="AW1876" s="188">
        <v>0.62653336840306317</v>
      </c>
      <c r="AX1876" s="278"/>
      <c r="AY1876" s="194"/>
      <c r="AZ1876" s="143"/>
      <c r="BA1876" s="143"/>
      <c r="BB1876" s="143"/>
      <c r="BC1876" s="143"/>
      <c r="BD1876" s="143"/>
      <c r="BE1876" s="194"/>
      <c r="BF1876" s="143"/>
      <c r="BG1876" s="143"/>
      <c r="BH1876" s="143"/>
      <c r="BI1876" s="111"/>
      <c r="BJ1876" s="143"/>
      <c r="BK1876" s="143"/>
      <c r="BL1876" s="143"/>
      <c r="BM1876" s="143"/>
      <c r="BN1876" s="143"/>
      <c r="BO1876" s="143"/>
      <c r="BP1876" s="143"/>
      <c r="BQ1876" s="143"/>
      <c r="BR1876" s="143"/>
      <c r="BS1876" s="143"/>
      <c r="BT1876" s="143"/>
      <c r="BU1876" s="135">
        <f>VLOOKUP(D1876,EXPLORACION!$A$2:$P$529,15,FALSE)</f>
        <v>4961649.7917999998</v>
      </c>
      <c r="BV1876" s="135">
        <f>VLOOKUP(D1876,EXPLORACION!$A$2:$P$529,16,FALSE)</f>
        <v>2171404.9378</v>
      </c>
    </row>
    <row r="1877" spans="1:74" hidden="1">
      <c r="A1877" s="130" t="str">
        <f t="shared" si="460"/>
        <v>LHL47P1E7M7.65</v>
      </c>
      <c r="B1877" s="130" t="str">
        <f t="shared" si="461"/>
        <v>LHL47P1E5.7</v>
      </c>
      <c r="C1877" s="130" t="str">
        <f t="shared" si="462"/>
        <v>LHL47P1M7.65</v>
      </c>
      <c r="D1877" s="130" t="str">
        <f t="shared" si="463"/>
        <v>LHL47P1</v>
      </c>
      <c r="E1877" s="130" t="str">
        <f t="shared" si="464"/>
        <v>LHL47</v>
      </c>
      <c r="F1877" s="111" t="s">
        <v>844</v>
      </c>
      <c r="G1877" s="111">
        <v>47</v>
      </c>
      <c r="H1877" s="111">
        <v>1</v>
      </c>
      <c r="I1877" s="111" t="s">
        <v>8</v>
      </c>
      <c r="J1877" s="109">
        <f t="shared" si="465"/>
        <v>7</v>
      </c>
      <c r="K1877" s="109">
        <f t="shared" si="465"/>
        <v>7</v>
      </c>
      <c r="M1877" s="137">
        <v>7.5</v>
      </c>
      <c r="N1877" s="133">
        <v>7.8</v>
      </c>
      <c r="O1877" s="137">
        <f t="shared" si="459"/>
        <v>7.65</v>
      </c>
      <c r="P1877" s="141" t="s">
        <v>338</v>
      </c>
      <c r="Q1877" s="237">
        <v>45.70664884731039</v>
      </c>
      <c r="R1877" s="188">
        <v>67.342085775312739</v>
      </c>
      <c r="S1877" s="188">
        <v>34.622823984526129</v>
      </c>
      <c r="T1877" s="188">
        <v>32.719261790786611</v>
      </c>
      <c r="U1877" s="188">
        <v>1.7749490487167261</v>
      </c>
      <c r="V1877" s="194">
        <v>1.218166132265343</v>
      </c>
      <c r="X1877" s="229"/>
      <c r="AC1877" s="309"/>
      <c r="AD1877" s="193">
        <v>100</v>
      </c>
      <c r="AE1877" s="229"/>
      <c r="AN1877" s="309"/>
      <c r="AO1877" s="143">
        <v>98.552932216298544</v>
      </c>
      <c r="AP1877" s="188">
        <v>0</v>
      </c>
      <c r="AQ1877" s="188">
        <v>1.4470677837014563</v>
      </c>
      <c r="AR1877" s="194">
        <v>98.552932216298544</v>
      </c>
      <c r="AW1877" s="188">
        <v>0.45439937097225686</v>
      </c>
      <c r="AX1877" s="278"/>
      <c r="AY1877" s="194"/>
      <c r="AZ1877" s="143"/>
      <c r="BA1877" s="143"/>
      <c r="BB1877" s="143"/>
      <c r="BC1877" s="143"/>
      <c r="BD1877" s="143"/>
      <c r="BE1877" s="194"/>
      <c r="BF1877" s="143"/>
      <c r="BG1877" s="143"/>
      <c r="BH1877" s="143"/>
      <c r="BI1877" s="111"/>
      <c r="BJ1877" s="143"/>
      <c r="BK1877" s="143"/>
      <c r="BL1877" s="143"/>
      <c r="BM1877" s="143"/>
      <c r="BN1877" s="143"/>
      <c r="BO1877" s="143"/>
      <c r="BP1877" s="143"/>
      <c r="BQ1877" s="143"/>
      <c r="BR1877" s="143"/>
      <c r="BS1877" s="143"/>
      <c r="BT1877" s="143"/>
      <c r="BU1877" s="135">
        <f>VLOOKUP(D1877,EXPLORACION!$A$2:$P$529,15,FALSE)</f>
        <v>4961649.7917999998</v>
      </c>
      <c r="BV1877" s="135">
        <f>VLOOKUP(D1877,EXPLORACION!$A$2:$P$529,16,FALSE)</f>
        <v>2171404.9378</v>
      </c>
    </row>
    <row r="1878" spans="1:74" hidden="1">
      <c r="A1878" s="130" t="str">
        <f t="shared" si="460"/>
        <v>LHL47P1E8M9.15</v>
      </c>
      <c r="B1878" s="130" t="str">
        <f t="shared" si="461"/>
        <v>LHL47P1E7.5</v>
      </c>
      <c r="C1878" s="130" t="str">
        <f t="shared" si="462"/>
        <v>LHL47P1M9.15</v>
      </c>
      <c r="D1878" s="130" t="str">
        <f t="shared" si="463"/>
        <v>LHL47P1</v>
      </c>
      <c r="E1878" s="130" t="str">
        <f t="shared" si="464"/>
        <v>LHL47</v>
      </c>
      <c r="F1878" s="111" t="s">
        <v>844</v>
      </c>
      <c r="G1878" s="111">
        <v>47</v>
      </c>
      <c r="H1878" s="111">
        <v>1</v>
      </c>
      <c r="I1878" s="111" t="s">
        <v>8</v>
      </c>
      <c r="J1878" s="109">
        <f t="shared" si="465"/>
        <v>8</v>
      </c>
      <c r="K1878" s="109">
        <f t="shared" si="465"/>
        <v>8</v>
      </c>
      <c r="M1878" s="137">
        <v>9</v>
      </c>
      <c r="N1878" s="133">
        <v>9.3000000000000007</v>
      </c>
      <c r="O1878" s="137">
        <f t="shared" si="459"/>
        <v>9.15</v>
      </c>
      <c r="P1878" s="141" t="s">
        <v>284</v>
      </c>
      <c r="Q1878" s="237">
        <v>20.522205954123955</v>
      </c>
      <c r="R1878" s="188">
        <v>28.250635658998132</v>
      </c>
      <c r="S1878" s="188">
        <v>16.42743221690592</v>
      </c>
      <c r="T1878" s="188">
        <v>11.823203442092211</v>
      </c>
      <c r="U1878" s="188">
        <v>2.1713103525911683</v>
      </c>
      <c r="V1878" s="194">
        <v>1.8015853057134255</v>
      </c>
      <c r="X1878" s="229"/>
      <c r="AC1878" s="309"/>
      <c r="AD1878" s="193">
        <v>100</v>
      </c>
      <c r="AE1878" s="229"/>
      <c r="AN1878" s="309"/>
      <c r="AO1878" s="143">
        <v>73.754448398576514</v>
      </c>
      <c r="AP1878" s="188">
        <v>0</v>
      </c>
      <c r="AQ1878" s="188">
        <v>26.245551601423486</v>
      </c>
      <c r="AR1878" s="194">
        <v>73.754448398576514</v>
      </c>
      <c r="AW1878" s="188">
        <v>0.96623394418533515</v>
      </c>
      <c r="AX1878" s="278"/>
      <c r="AY1878" s="194"/>
      <c r="AZ1878" s="143"/>
      <c r="BA1878" s="143"/>
      <c r="BB1878" s="143"/>
      <c r="BC1878" s="143"/>
      <c r="BD1878" s="143"/>
      <c r="BE1878" s="194"/>
      <c r="BF1878" s="143"/>
      <c r="BG1878" s="143"/>
      <c r="BH1878" s="143"/>
      <c r="BI1878" s="111"/>
      <c r="BJ1878" s="143"/>
      <c r="BK1878" s="143"/>
      <c r="BL1878" s="143"/>
      <c r="BM1878" s="143"/>
      <c r="BN1878" s="143"/>
      <c r="BO1878" s="143"/>
      <c r="BP1878" s="143"/>
      <c r="BQ1878" s="143"/>
      <c r="BR1878" s="143"/>
      <c r="BS1878" s="143"/>
      <c r="BT1878" s="143"/>
      <c r="BU1878" s="135">
        <f>VLOOKUP(D1878,EXPLORACION!$A$2:$P$529,15,FALSE)</f>
        <v>4961649.7917999998</v>
      </c>
      <c r="BV1878" s="135">
        <f>VLOOKUP(D1878,EXPLORACION!$A$2:$P$529,16,FALSE)</f>
        <v>2171404.9378</v>
      </c>
    </row>
    <row r="1879" spans="1:74" hidden="1">
      <c r="A1879" s="130" t="str">
        <f t="shared" si="460"/>
        <v>LHL47P1E9M10.65</v>
      </c>
      <c r="B1879" s="130" t="str">
        <f t="shared" si="461"/>
        <v>LHL47P1E9</v>
      </c>
      <c r="C1879" s="130" t="str">
        <f t="shared" si="462"/>
        <v>LHL47P1M10.65</v>
      </c>
      <c r="D1879" s="130" t="str">
        <f t="shared" si="463"/>
        <v>LHL47P1</v>
      </c>
      <c r="E1879" s="130" t="str">
        <f t="shared" si="464"/>
        <v>LHL47</v>
      </c>
      <c r="F1879" s="111" t="s">
        <v>844</v>
      </c>
      <c r="G1879" s="111">
        <v>47</v>
      </c>
      <c r="H1879" s="111">
        <v>1</v>
      </c>
      <c r="I1879" s="111" t="s">
        <v>8</v>
      </c>
      <c r="J1879" s="109">
        <f t="shared" si="465"/>
        <v>9</v>
      </c>
      <c r="K1879" s="109">
        <f t="shared" si="465"/>
        <v>9</v>
      </c>
      <c r="M1879" s="137">
        <v>10.5</v>
      </c>
      <c r="N1879" s="133">
        <v>10.8</v>
      </c>
      <c r="O1879" s="137">
        <f t="shared" si="459"/>
        <v>10.65</v>
      </c>
      <c r="P1879" s="141" t="s">
        <v>355</v>
      </c>
      <c r="Q1879" s="237">
        <v>16.888888888888882</v>
      </c>
      <c r="R1879" s="188"/>
      <c r="S1879" s="188"/>
      <c r="T1879" s="188"/>
      <c r="U1879" s="188" t="s">
        <v>1782</v>
      </c>
      <c r="V1879" s="194" t="s">
        <v>1782</v>
      </c>
      <c r="X1879" s="229"/>
      <c r="AC1879" s="309"/>
      <c r="AD1879" s="193">
        <v>100</v>
      </c>
      <c r="AE1879" s="229"/>
      <c r="AN1879" s="309"/>
      <c r="AO1879" s="143">
        <v>23.962516733601078</v>
      </c>
      <c r="AP1879" s="188">
        <v>0</v>
      </c>
      <c r="AQ1879" s="188">
        <v>76.037483266398922</v>
      </c>
      <c r="AR1879" s="194">
        <v>23.962516733601078</v>
      </c>
      <c r="AW1879" s="188" t="s">
        <v>1782</v>
      </c>
      <c r="AX1879" s="278"/>
      <c r="AY1879" s="194"/>
      <c r="AZ1879" s="143"/>
      <c r="BA1879" s="143"/>
      <c r="BB1879" s="143"/>
      <c r="BC1879" s="143"/>
      <c r="BD1879" s="143"/>
      <c r="BE1879" s="194"/>
      <c r="BF1879" s="143"/>
      <c r="BG1879" s="143"/>
      <c r="BH1879" s="143"/>
      <c r="BI1879" s="111"/>
      <c r="BJ1879" s="143"/>
      <c r="BK1879" s="143"/>
      <c r="BL1879" s="143"/>
      <c r="BM1879" s="143"/>
      <c r="BN1879" s="143"/>
      <c r="BO1879" s="143"/>
      <c r="BP1879" s="143"/>
      <c r="BQ1879" s="143"/>
      <c r="BR1879" s="143"/>
      <c r="BS1879" s="143"/>
      <c r="BT1879" s="143"/>
      <c r="BU1879" s="135">
        <f>VLOOKUP(D1879,EXPLORACION!$A$2:$P$529,15,FALSE)</f>
        <v>4961649.7917999998</v>
      </c>
      <c r="BV1879" s="135">
        <f>VLOOKUP(D1879,EXPLORACION!$A$2:$P$529,16,FALSE)</f>
        <v>2171404.9378</v>
      </c>
    </row>
    <row r="1880" spans="1:74" hidden="1">
      <c r="A1880" s="130" t="str">
        <f t="shared" si="460"/>
        <v>LHL47P1E10M12.225</v>
      </c>
      <c r="B1880" s="130" t="str">
        <f t="shared" si="461"/>
        <v>LHL47P1E10.5</v>
      </c>
      <c r="C1880" s="130" t="str">
        <f t="shared" si="462"/>
        <v>LHL47P1M12.225</v>
      </c>
      <c r="D1880" s="130" t="str">
        <f t="shared" si="463"/>
        <v>LHL47P1</v>
      </c>
      <c r="E1880" s="130" t="str">
        <f t="shared" si="464"/>
        <v>LHL47</v>
      </c>
      <c r="F1880" s="111" t="s">
        <v>844</v>
      </c>
      <c r="G1880" s="111">
        <v>47</v>
      </c>
      <c r="H1880" s="111">
        <v>1</v>
      </c>
      <c r="I1880" s="111" t="s">
        <v>8</v>
      </c>
      <c r="J1880" s="109">
        <f t="shared" si="465"/>
        <v>10</v>
      </c>
      <c r="K1880" s="109">
        <f t="shared" si="465"/>
        <v>10</v>
      </c>
      <c r="M1880" s="137">
        <v>12</v>
      </c>
      <c r="N1880" s="133">
        <v>12.45</v>
      </c>
      <c r="O1880" s="137">
        <f t="shared" si="459"/>
        <v>12.225</v>
      </c>
      <c r="P1880" s="141" t="s">
        <v>1169</v>
      </c>
      <c r="Q1880" s="237">
        <v>13.004769475357723</v>
      </c>
      <c r="R1880" s="188"/>
      <c r="S1880" s="188"/>
      <c r="T1880" s="188"/>
      <c r="U1880" s="188" t="s">
        <v>1782</v>
      </c>
      <c r="V1880" s="194" t="s">
        <v>1782</v>
      </c>
      <c r="X1880" s="229"/>
      <c r="AC1880" s="309"/>
      <c r="AD1880" s="193">
        <v>13.544511196067727</v>
      </c>
      <c r="AE1880" s="229"/>
      <c r="AN1880" s="309"/>
      <c r="AO1880" s="143">
        <v>3.3315128345166691</v>
      </c>
      <c r="AP1880" s="188">
        <v>86.455488803932269</v>
      </c>
      <c r="AQ1880" s="188">
        <v>10.212998361551058</v>
      </c>
      <c r="AR1880" s="194">
        <v>3.3315128345166691</v>
      </c>
      <c r="AW1880" s="188" t="s">
        <v>1782</v>
      </c>
      <c r="AX1880" s="278"/>
      <c r="AY1880" s="194"/>
      <c r="AZ1880" s="143"/>
      <c r="BA1880" s="143"/>
      <c r="BB1880" s="143"/>
      <c r="BC1880" s="143"/>
      <c r="BD1880" s="143"/>
      <c r="BE1880" s="194"/>
      <c r="BF1880" s="143"/>
      <c r="BG1880" s="143"/>
      <c r="BH1880" s="143"/>
      <c r="BI1880" s="111"/>
      <c r="BJ1880" s="143"/>
      <c r="BK1880" s="143"/>
      <c r="BL1880" s="143"/>
      <c r="BM1880" s="143"/>
      <c r="BN1880" s="143"/>
      <c r="BO1880" s="143"/>
      <c r="BP1880" s="143"/>
      <c r="BQ1880" s="143"/>
      <c r="BR1880" s="143"/>
      <c r="BS1880" s="143"/>
      <c r="BT1880" s="143"/>
      <c r="BU1880" s="135">
        <f>VLOOKUP(D1880,EXPLORACION!$A$2:$P$529,15,FALSE)</f>
        <v>4961649.7917999998</v>
      </c>
      <c r="BV1880" s="135">
        <f>VLOOKUP(D1880,EXPLORACION!$A$2:$P$529,16,FALSE)</f>
        <v>2171404.9378</v>
      </c>
    </row>
    <row r="1881" spans="1:74" hidden="1">
      <c r="A1881" s="130" t="str">
        <f t="shared" si="460"/>
        <v>LHL47P1E11M13.725</v>
      </c>
      <c r="B1881" s="130" t="str">
        <f t="shared" si="461"/>
        <v>LHL47P1E12</v>
      </c>
      <c r="C1881" s="130" t="str">
        <f t="shared" si="462"/>
        <v>LHL47P1M13.725</v>
      </c>
      <c r="D1881" s="130" t="str">
        <f t="shared" si="463"/>
        <v>LHL47P1</v>
      </c>
      <c r="E1881" s="130" t="str">
        <f t="shared" si="464"/>
        <v>LHL47</v>
      </c>
      <c r="F1881" s="111" t="s">
        <v>844</v>
      </c>
      <c r="G1881" s="111">
        <v>47</v>
      </c>
      <c r="H1881" s="111">
        <v>1</v>
      </c>
      <c r="I1881" s="111" t="s">
        <v>8</v>
      </c>
      <c r="J1881" s="109">
        <f t="shared" si="465"/>
        <v>11</v>
      </c>
      <c r="K1881" s="109">
        <f t="shared" si="465"/>
        <v>11</v>
      </c>
      <c r="M1881" s="137">
        <v>13.5</v>
      </c>
      <c r="N1881" s="133">
        <v>13.95</v>
      </c>
      <c r="O1881" s="137">
        <f t="shared" si="459"/>
        <v>13.725</v>
      </c>
      <c r="P1881" s="141" t="s">
        <v>341</v>
      </c>
      <c r="Q1881" s="237">
        <v>20.041004613018966</v>
      </c>
      <c r="R1881" s="188">
        <v>41.901212372011692</v>
      </c>
      <c r="S1881" s="188">
        <v>20.289855072463762</v>
      </c>
      <c r="T1881" s="188">
        <v>21.61135729954793</v>
      </c>
      <c r="U1881" s="188" t="s">
        <v>1782</v>
      </c>
      <c r="V1881" s="194" t="s">
        <v>1782</v>
      </c>
      <c r="X1881" s="229"/>
      <c r="AC1881" s="309"/>
      <c r="AD1881" s="193">
        <v>6.7357512953367875</v>
      </c>
      <c r="AE1881" s="229"/>
      <c r="AN1881" s="309"/>
      <c r="AO1881" s="143">
        <v>5.3886010362694332</v>
      </c>
      <c r="AP1881" s="188">
        <v>93.264248704663217</v>
      </c>
      <c r="AQ1881" s="188">
        <v>1.3471502590673543</v>
      </c>
      <c r="AR1881" s="194">
        <v>5.3886010362694332</v>
      </c>
      <c r="AW1881" s="188" t="s">
        <v>1782</v>
      </c>
      <c r="AX1881" s="278"/>
      <c r="AY1881" s="194"/>
      <c r="AZ1881" s="143"/>
      <c r="BA1881" s="143"/>
      <c r="BB1881" s="143"/>
      <c r="BC1881" s="143"/>
      <c r="BD1881" s="143"/>
      <c r="BE1881" s="194"/>
      <c r="BF1881" s="143"/>
      <c r="BG1881" s="143"/>
      <c r="BH1881" s="143"/>
      <c r="BI1881" s="111"/>
      <c r="BJ1881" s="143"/>
      <c r="BK1881" s="143"/>
      <c r="BL1881" s="143"/>
      <c r="BM1881" s="143"/>
      <c r="BN1881" s="143"/>
      <c r="BO1881" s="143"/>
      <c r="BP1881" s="143"/>
      <c r="BQ1881" s="143"/>
      <c r="BR1881" s="143"/>
      <c r="BS1881" s="143"/>
      <c r="BT1881" s="143"/>
      <c r="BU1881" s="135">
        <f>VLOOKUP(D1881,EXPLORACION!$A$2:$P$529,15,FALSE)</f>
        <v>4961649.7917999998</v>
      </c>
      <c r="BV1881" s="135">
        <f>VLOOKUP(D1881,EXPLORACION!$A$2:$P$529,16,FALSE)</f>
        <v>2171404.9378</v>
      </c>
    </row>
    <row r="1882" spans="1:74" hidden="1">
      <c r="A1882" s="130" t="str">
        <f t="shared" si="460"/>
        <v>LHL47P1E12M15.225</v>
      </c>
      <c r="B1882" s="130" t="str">
        <f t="shared" si="461"/>
        <v>LHL47P1E13.5</v>
      </c>
      <c r="C1882" s="130" t="str">
        <f t="shared" si="462"/>
        <v>LHL47P1M15.225</v>
      </c>
      <c r="D1882" s="130" t="str">
        <f t="shared" si="463"/>
        <v>LHL47P1</v>
      </c>
      <c r="E1882" s="130" t="str">
        <f t="shared" si="464"/>
        <v>LHL47</v>
      </c>
      <c r="F1882" s="111" t="s">
        <v>844</v>
      </c>
      <c r="G1882" s="111">
        <v>47</v>
      </c>
      <c r="H1882" s="111">
        <v>1</v>
      </c>
      <c r="I1882" s="111" t="s">
        <v>8</v>
      </c>
      <c r="J1882" s="109">
        <f t="shared" si="465"/>
        <v>12</v>
      </c>
      <c r="K1882" s="109">
        <f t="shared" si="465"/>
        <v>12</v>
      </c>
      <c r="M1882" s="137">
        <v>15</v>
      </c>
      <c r="N1882" s="133">
        <v>15.45</v>
      </c>
      <c r="O1882" s="137">
        <f t="shared" si="459"/>
        <v>15.225</v>
      </c>
      <c r="P1882" s="141" t="s">
        <v>284</v>
      </c>
      <c r="Q1882" s="237">
        <v>21.608725289706896</v>
      </c>
      <c r="R1882" s="188">
        <v>33.004504813406328</v>
      </c>
      <c r="S1882" s="188">
        <v>17.597551644988503</v>
      </c>
      <c r="T1882" s="188">
        <v>15.406953168417825</v>
      </c>
      <c r="U1882" s="188" t="s">
        <v>1782</v>
      </c>
      <c r="V1882" s="194" t="s">
        <v>1782</v>
      </c>
      <c r="X1882" s="229"/>
      <c r="AC1882" s="309"/>
      <c r="AD1882" s="193">
        <v>92.731829573934846</v>
      </c>
      <c r="AE1882" s="229"/>
      <c r="AN1882" s="309"/>
      <c r="AO1882" s="143">
        <v>77.067669172932327</v>
      </c>
      <c r="AP1882" s="188">
        <v>7.2681704260651543</v>
      </c>
      <c r="AQ1882" s="188">
        <v>15.664160401002519</v>
      </c>
      <c r="AR1882" s="194">
        <v>77.067669172932327</v>
      </c>
      <c r="AW1882" s="188" t="s">
        <v>1782</v>
      </c>
      <c r="AX1882" s="278"/>
      <c r="AY1882" s="194"/>
      <c r="AZ1882" s="143"/>
      <c r="BA1882" s="143"/>
      <c r="BB1882" s="143"/>
      <c r="BC1882" s="143"/>
      <c r="BD1882" s="143"/>
      <c r="BE1882" s="194"/>
      <c r="BF1882" s="143"/>
      <c r="BG1882" s="143"/>
      <c r="BH1882" s="143"/>
      <c r="BI1882" s="111"/>
      <c r="BJ1882" s="143"/>
      <c r="BK1882" s="143"/>
      <c r="BL1882" s="143"/>
      <c r="BM1882" s="143"/>
      <c r="BN1882" s="143"/>
      <c r="BO1882" s="143"/>
      <c r="BP1882" s="143"/>
      <c r="BQ1882" s="143"/>
      <c r="BR1882" s="143"/>
      <c r="BS1882" s="143"/>
      <c r="BT1882" s="143"/>
      <c r="BU1882" s="135">
        <f>VLOOKUP(D1882,EXPLORACION!$A$2:$P$529,15,FALSE)</f>
        <v>4961649.7917999998</v>
      </c>
      <c r="BV1882" s="135">
        <f>VLOOKUP(D1882,EXPLORACION!$A$2:$P$529,16,FALSE)</f>
        <v>2171404.9378</v>
      </c>
    </row>
    <row r="1883" spans="1:74" hidden="1">
      <c r="A1883" s="130" t="str">
        <f t="shared" si="460"/>
        <v>LHL47P1E13M16.725</v>
      </c>
      <c r="B1883" s="130" t="str">
        <f t="shared" si="461"/>
        <v>LHL47P1E15</v>
      </c>
      <c r="C1883" s="130" t="str">
        <f t="shared" si="462"/>
        <v>LHL47P1M16.725</v>
      </c>
      <c r="D1883" s="130" t="str">
        <f t="shared" si="463"/>
        <v>LHL47P1</v>
      </c>
      <c r="E1883" s="130" t="str">
        <f t="shared" si="464"/>
        <v>LHL47</v>
      </c>
      <c r="F1883" s="111" t="s">
        <v>844</v>
      </c>
      <c r="G1883" s="111">
        <v>47</v>
      </c>
      <c r="H1883" s="111">
        <v>1</v>
      </c>
      <c r="I1883" s="111" t="s">
        <v>8</v>
      </c>
      <c r="J1883" s="109">
        <f t="shared" si="465"/>
        <v>13</v>
      </c>
      <c r="K1883" s="109">
        <f t="shared" si="465"/>
        <v>13</v>
      </c>
      <c r="M1883" s="137">
        <v>16.5</v>
      </c>
      <c r="N1883" s="133">
        <v>16.95</v>
      </c>
      <c r="O1883" s="137">
        <f t="shared" si="459"/>
        <v>16.725000000000001</v>
      </c>
      <c r="P1883" s="141" t="s">
        <v>341</v>
      </c>
      <c r="Q1883" s="237">
        <v>16.488413547237073</v>
      </c>
      <c r="R1883" s="188">
        <v>26.350008798772052</v>
      </c>
      <c r="S1883" s="188">
        <v>13.498452012383897</v>
      </c>
      <c r="T1883" s="188">
        <v>12.851556786388155</v>
      </c>
      <c r="U1883" s="188" t="s">
        <v>1782</v>
      </c>
      <c r="V1883" s="194" t="s">
        <v>1782</v>
      </c>
      <c r="X1883" s="229"/>
      <c r="AC1883" s="309"/>
      <c r="AD1883" s="193">
        <v>42.673749446657808</v>
      </c>
      <c r="AE1883" s="229"/>
      <c r="AN1883" s="309"/>
      <c r="AO1883" s="143">
        <v>8.8534749889331454</v>
      </c>
      <c r="AP1883" s="188">
        <v>57.326250553342192</v>
      </c>
      <c r="AQ1883" s="188">
        <v>33.820274457724665</v>
      </c>
      <c r="AR1883" s="194">
        <v>8.8534749889331454</v>
      </c>
      <c r="AW1883" s="188" t="s">
        <v>1782</v>
      </c>
      <c r="AX1883" s="278"/>
      <c r="AY1883" s="194"/>
      <c r="AZ1883" s="143"/>
      <c r="BA1883" s="143"/>
      <c r="BB1883" s="143"/>
      <c r="BC1883" s="143"/>
      <c r="BD1883" s="143"/>
      <c r="BE1883" s="194"/>
      <c r="BF1883" s="143"/>
      <c r="BG1883" s="143"/>
      <c r="BH1883" s="143"/>
      <c r="BI1883" s="111"/>
      <c r="BJ1883" s="143"/>
      <c r="BK1883" s="143"/>
      <c r="BL1883" s="143"/>
      <c r="BM1883" s="143"/>
      <c r="BN1883" s="143"/>
      <c r="BO1883" s="143"/>
      <c r="BP1883" s="143"/>
      <c r="BQ1883" s="143"/>
      <c r="BR1883" s="143"/>
      <c r="BS1883" s="143"/>
      <c r="BT1883" s="143"/>
      <c r="BU1883" s="135">
        <f>VLOOKUP(D1883,EXPLORACION!$A$2:$P$529,15,FALSE)</f>
        <v>4961649.7917999998</v>
      </c>
      <c r="BV1883" s="135">
        <f>VLOOKUP(D1883,EXPLORACION!$A$2:$P$529,16,FALSE)</f>
        <v>2171404.9378</v>
      </c>
    </row>
    <row r="1884" spans="1:74" hidden="1">
      <c r="A1884" s="130" t="str">
        <f t="shared" si="460"/>
        <v>LHL47P1E14M18.225</v>
      </c>
      <c r="B1884" s="130" t="str">
        <f t="shared" si="461"/>
        <v>LHL47P1E16.5</v>
      </c>
      <c r="C1884" s="130" t="str">
        <f t="shared" si="462"/>
        <v>LHL47P1M18.225</v>
      </c>
      <c r="D1884" s="130" t="str">
        <f t="shared" si="463"/>
        <v>LHL47P1</v>
      </c>
      <c r="E1884" s="130" t="str">
        <f t="shared" si="464"/>
        <v>LHL47</v>
      </c>
      <c r="F1884" s="111" t="s">
        <v>844</v>
      </c>
      <c r="G1884" s="111">
        <v>47</v>
      </c>
      <c r="H1884" s="111">
        <v>1</v>
      </c>
      <c r="I1884" s="111" t="s">
        <v>8</v>
      </c>
      <c r="J1884" s="109">
        <f t="shared" si="465"/>
        <v>14</v>
      </c>
      <c r="K1884" s="109">
        <f t="shared" si="465"/>
        <v>14</v>
      </c>
      <c r="M1884" s="137">
        <v>18</v>
      </c>
      <c r="N1884" s="133">
        <v>18.45</v>
      </c>
      <c r="O1884" s="137">
        <f t="shared" si="459"/>
        <v>18.225000000000001</v>
      </c>
      <c r="P1884" s="141" t="s">
        <v>341</v>
      </c>
      <c r="Q1884" s="237">
        <v>17.819590481460978</v>
      </c>
      <c r="R1884" s="188" t="s">
        <v>1782</v>
      </c>
      <c r="S1884" s="188" t="s">
        <v>1782</v>
      </c>
      <c r="T1884" s="188" t="s">
        <v>1782</v>
      </c>
      <c r="U1884" s="188" t="s">
        <v>1782</v>
      </c>
      <c r="V1884" s="194" t="s">
        <v>1782</v>
      </c>
      <c r="X1884" s="229"/>
      <c r="AC1884" s="309"/>
      <c r="AD1884" s="193" t="s">
        <v>1782</v>
      </c>
      <c r="AE1884" s="229"/>
      <c r="AN1884" s="309"/>
      <c r="AO1884" s="143" t="s">
        <v>1782</v>
      </c>
      <c r="AP1884" s="188"/>
      <c r="AQ1884" s="188" t="s">
        <v>1782</v>
      </c>
      <c r="AR1884" s="194" t="s">
        <v>1782</v>
      </c>
      <c r="AW1884" s="188" t="s">
        <v>1782</v>
      </c>
      <c r="AX1884" s="278"/>
      <c r="AY1884" s="194"/>
      <c r="AZ1884" s="143"/>
      <c r="BA1884" s="143"/>
      <c r="BB1884" s="143"/>
      <c r="BC1884" s="143"/>
      <c r="BD1884" s="143"/>
      <c r="BE1884" s="194"/>
      <c r="BF1884" s="143"/>
      <c r="BG1884" s="143"/>
      <c r="BH1884" s="143"/>
      <c r="BI1884" s="111"/>
      <c r="BJ1884" s="143"/>
      <c r="BK1884" s="143"/>
      <c r="BL1884" s="143"/>
      <c r="BM1884" s="143"/>
      <c r="BN1884" s="143"/>
      <c r="BO1884" s="143"/>
      <c r="BP1884" s="143"/>
      <c r="BQ1884" s="143"/>
      <c r="BR1884" s="143"/>
      <c r="BS1884" s="143"/>
      <c r="BT1884" s="143"/>
      <c r="BU1884" s="135">
        <f>VLOOKUP(D1884,EXPLORACION!$A$2:$P$529,15,FALSE)</f>
        <v>4961649.7917999998</v>
      </c>
      <c r="BV1884" s="135">
        <f>VLOOKUP(D1884,EXPLORACION!$A$2:$P$529,16,FALSE)</f>
        <v>2171404.9378</v>
      </c>
    </row>
    <row r="1885" spans="1:74" hidden="1">
      <c r="A1885" s="130" t="str">
        <f t="shared" si="460"/>
        <v>LHL47P1E15M19.725</v>
      </c>
      <c r="B1885" s="130" t="str">
        <f t="shared" si="461"/>
        <v>LHL47P1E18</v>
      </c>
      <c r="C1885" s="130" t="str">
        <f t="shared" si="462"/>
        <v>LHL47P1M19.725</v>
      </c>
      <c r="D1885" s="130" t="str">
        <f t="shared" si="463"/>
        <v>LHL47P1</v>
      </c>
      <c r="E1885" s="130" t="str">
        <f t="shared" si="464"/>
        <v>LHL47</v>
      </c>
      <c r="F1885" s="111" t="s">
        <v>844</v>
      </c>
      <c r="G1885" s="111">
        <v>47</v>
      </c>
      <c r="H1885" s="111">
        <v>1</v>
      </c>
      <c r="I1885" s="111" t="s">
        <v>8</v>
      </c>
      <c r="J1885" s="109">
        <f t="shared" si="465"/>
        <v>15</v>
      </c>
      <c r="K1885" s="109">
        <f t="shared" si="465"/>
        <v>15</v>
      </c>
      <c r="M1885" s="137">
        <v>19.5</v>
      </c>
      <c r="N1885" s="133">
        <v>19.95</v>
      </c>
      <c r="O1885" s="137">
        <f t="shared" si="459"/>
        <v>19.725000000000001</v>
      </c>
      <c r="P1885" s="141" t="s">
        <v>341</v>
      </c>
      <c r="Q1885" s="237">
        <v>20.46794399410464</v>
      </c>
      <c r="R1885" s="188">
        <v>29.067210428662015</v>
      </c>
      <c r="S1885" s="188">
        <v>15.967016491754116</v>
      </c>
      <c r="T1885" s="188">
        <v>13.1001939369079</v>
      </c>
      <c r="U1885" s="188" t="s">
        <v>1782</v>
      </c>
      <c r="V1885" s="194" t="s">
        <v>1782</v>
      </c>
      <c r="X1885" s="229"/>
      <c r="AC1885" s="309"/>
      <c r="AD1885" s="193">
        <v>44.636871508379876</v>
      </c>
      <c r="AE1885" s="229"/>
      <c r="AN1885" s="309"/>
      <c r="AO1885" s="143">
        <v>10.558659217877082</v>
      </c>
      <c r="AP1885" s="188">
        <v>55.363128491620131</v>
      </c>
      <c r="AQ1885" s="188">
        <v>34.07821229050279</v>
      </c>
      <c r="AR1885" s="194">
        <v>10.558659217877082</v>
      </c>
      <c r="AW1885" s="188" t="s">
        <v>1782</v>
      </c>
      <c r="AX1885" s="278"/>
      <c r="AY1885" s="194"/>
      <c r="AZ1885" s="143"/>
      <c r="BA1885" s="143"/>
      <c r="BB1885" s="143"/>
      <c r="BC1885" s="143"/>
      <c r="BD1885" s="143"/>
      <c r="BE1885" s="194"/>
      <c r="BF1885" s="143"/>
      <c r="BG1885" s="143"/>
      <c r="BH1885" s="143"/>
      <c r="BI1885" s="111"/>
      <c r="BJ1885" s="143"/>
      <c r="BK1885" s="143"/>
      <c r="BL1885" s="143"/>
      <c r="BM1885" s="143"/>
      <c r="BN1885" s="143"/>
      <c r="BO1885" s="143"/>
      <c r="BP1885" s="143"/>
      <c r="BQ1885" s="143"/>
      <c r="BR1885" s="143"/>
      <c r="BS1885" s="143"/>
      <c r="BT1885" s="143"/>
      <c r="BU1885" s="135">
        <f>VLOOKUP(D1885,EXPLORACION!$A$2:$P$529,15,FALSE)</f>
        <v>4961649.7917999998</v>
      </c>
      <c r="BV1885" s="135">
        <f>VLOOKUP(D1885,EXPLORACION!$A$2:$P$529,16,FALSE)</f>
        <v>2171404.9378</v>
      </c>
    </row>
    <row r="1886" spans="1:74" hidden="1">
      <c r="A1886" s="130" t="str">
        <f t="shared" si="460"/>
        <v>LHL47P1E16M21.425</v>
      </c>
      <c r="B1886" s="130" t="str">
        <f t="shared" si="461"/>
        <v>LHL47P1E19.5</v>
      </c>
      <c r="C1886" s="130" t="str">
        <f t="shared" si="462"/>
        <v>LHL47P1M21.425</v>
      </c>
      <c r="D1886" s="130" t="str">
        <f t="shared" si="463"/>
        <v>LHL47P1</v>
      </c>
      <c r="E1886" s="130" t="str">
        <f t="shared" si="464"/>
        <v>LHL47</v>
      </c>
      <c r="F1886" s="111" t="s">
        <v>844</v>
      </c>
      <c r="G1886" s="111">
        <v>47</v>
      </c>
      <c r="H1886" s="111">
        <v>1</v>
      </c>
      <c r="I1886" s="111" t="s">
        <v>8</v>
      </c>
      <c r="J1886" s="109">
        <f t="shared" si="465"/>
        <v>16</v>
      </c>
      <c r="K1886" s="109">
        <f t="shared" si="465"/>
        <v>16</v>
      </c>
      <c r="M1886" s="137">
        <v>21.2</v>
      </c>
      <c r="N1886" s="133">
        <v>21.65</v>
      </c>
      <c r="O1886" s="137">
        <f t="shared" si="459"/>
        <v>21.424999999999997</v>
      </c>
      <c r="P1886" s="141" t="s">
        <v>285</v>
      </c>
      <c r="Q1886" s="237">
        <v>24.286498353457745</v>
      </c>
      <c r="R1886" s="188">
        <v>41.852611279889743</v>
      </c>
      <c r="S1886" s="188">
        <v>29.608404966571129</v>
      </c>
      <c r="T1886" s="188">
        <v>12.244206313318614</v>
      </c>
      <c r="U1886" s="188" t="s">
        <v>1782</v>
      </c>
      <c r="V1886" s="194" t="s">
        <v>1782</v>
      </c>
      <c r="X1886" s="229"/>
      <c r="AC1886" s="309"/>
      <c r="AD1886" s="193">
        <v>95.423623995052566</v>
      </c>
      <c r="AE1886" s="229"/>
      <c r="AN1886" s="309"/>
      <c r="AO1886" s="143">
        <v>93.506493506493499</v>
      </c>
      <c r="AP1886" s="188">
        <v>4.5763760049474342</v>
      </c>
      <c r="AQ1886" s="188">
        <v>1.9171304885590672</v>
      </c>
      <c r="AR1886" s="194">
        <v>93.506493506493499</v>
      </c>
      <c r="AW1886" s="188" t="s">
        <v>1782</v>
      </c>
      <c r="AX1886" s="278"/>
      <c r="AY1886" s="194"/>
      <c r="AZ1886" s="143"/>
      <c r="BA1886" s="143"/>
      <c r="BB1886" s="143"/>
      <c r="BC1886" s="143"/>
      <c r="BD1886" s="143"/>
      <c r="BE1886" s="194"/>
      <c r="BF1886" s="143"/>
      <c r="BG1886" s="143"/>
      <c r="BH1886" s="143"/>
      <c r="BI1886" s="111"/>
      <c r="BJ1886" s="143"/>
      <c r="BK1886" s="143"/>
      <c r="BL1886" s="143"/>
      <c r="BM1886" s="143"/>
      <c r="BN1886" s="143"/>
      <c r="BO1886" s="143"/>
      <c r="BP1886" s="143"/>
      <c r="BQ1886" s="143"/>
      <c r="BR1886" s="143"/>
      <c r="BS1886" s="143"/>
      <c r="BT1886" s="143"/>
      <c r="BU1886" s="135">
        <f>VLOOKUP(D1886,EXPLORACION!$A$2:$P$529,15,FALSE)</f>
        <v>4961649.7917999998</v>
      </c>
      <c r="BV1886" s="135">
        <f>VLOOKUP(D1886,EXPLORACION!$A$2:$P$529,16,FALSE)</f>
        <v>2171404.9378</v>
      </c>
    </row>
    <row r="1887" spans="1:74" hidden="1">
      <c r="A1887" s="130" t="str">
        <f t="shared" si="460"/>
        <v>LHL47P1E17M22.85</v>
      </c>
      <c r="B1887" s="130" t="str">
        <f t="shared" si="461"/>
        <v>LHL47P1E21.2</v>
      </c>
      <c r="C1887" s="130" t="str">
        <f t="shared" si="462"/>
        <v>LHL47P1M22.85</v>
      </c>
      <c r="D1887" s="130" t="str">
        <f t="shared" si="463"/>
        <v>LHL47P1</v>
      </c>
      <c r="E1887" s="130" t="str">
        <f t="shared" si="464"/>
        <v>LHL47</v>
      </c>
      <c r="F1887" s="111" t="s">
        <v>844</v>
      </c>
      <c r="G1887" s="111">
        <v>47</v>
      </c>
      <c r="H1887" s="111">
        <v>1</v>
      </c>
      <c r="I1887" s="111" t="s">
        <v>8</v>
      </c>
      <c r="J1887" s="109">
        <f t="shared" si="465"/>
        <v>17</v>
      </c>
      <c r="K1887" s="109">
        <f t="shared" si="465"/>
        <v>17</v>
      </c>
      <c r="M1887" s="137">
        <v>22.7</v>
      </c>
      <c r="N1887" s="133">
        <v>23</v>
      </c>
      <c r="O1887" s="137">
        <f t="shared" si="459"/>
        <v>22.85</v>
      </c>
      <c r="P1887" s="141" t="s">
        <v>286</v>
      </c>
      <c r="Q1887" s="237">
        <v>18.615060558188521</v>
      </c>
      <c r="R1887" s="188">
        <v>26.981154292559097</v>
      </c>
      <c r="S1887" s="188">
        <v>16.119174942704348</v>
      </c>
      <c r="T1887" s="188">
        <v>10.861979349854749</v>
      </c>
      <c r="U1887" s="188">
        <v>2.1896565006850728</v>
      </c>
      <c r="V1887" s="194">
        <v>1.8460189544066385</v>
      </c>
      <c r="X1887" s="229"/>
      <c r="AC1887" s="309"/>
      <c r="AD1887" s="193">
        <v>100</v>
      </c>
      <c r="AE1887" s="229"/>
      <c r="AN1887" s="309"/>
      <c r="AO1887" s="143">
        <v>29.748908296943235</v>
      </c>
      <c r="AP1887" s="188">
        <v>0</v>
      </c>
      <c r="AQ1887" s="188">
        <v>70.251091703056773</v>
      </c>
      <c r="AR1887" s="194">
        <v>29.748908296943235</v>
      </c>
      <c r="AW1887" s="188" t="s">
        <v>1782</v>
      </c>
      <c r="AX1887" s="278"/>
      <c r="AY1887" s="194"/>
      <c r="AZ1887" s="143"/>
      <c r="BA1887" s="143"/>
      <c r="BB1887" s="143"/>
      <c r="BC1887" s="143"/>
      <c r="BD1887" s="143"/>
      <c r="BE1887" s="194"/>
      <c r="BF1887" s="143"/>
      <c r="BG1887" s="143"/>
      <c r="BH1887" s="143"/>
      <c r="BI1887" s="111"/>
      <c r="BJ1887" s="143"/>
      <c r="BK1887" s="143"/>
      <c r="BL1887" s="143"/>
      <c r="BM1887" s="143"/>
      <c r="BN1887" s="143"/>
      <c r="BO1887" s="143"/>
      <c r="BP1887" s="143"/>
      <c r="BQ1887" s="143"/>
      <c r="BR1887" s="143"/>
      <c r="BS1887" s="143"/>
      <c r="BT1887" s="143"/>
      <c r="BU1887" s="135">
        <f>VLOOKUP(D1887,EXPLORACION!$A$2:$P$529,15,FALSE)</f>
        <v>4961649.7917999998</v>
      </c>
      <c r="BV1887" s="135">
        <f>VLOOKUP(D1887,EXPLORACION!$A$2:$P$529,16,FALSE)</f>
        <v>2171404.9378</v>
      </c>
    </row>
    <row r="1888" spans="1:74" hidden="1">
      <c r="A1888" s="130" t="str">
        <f t="shared" si="460"/>
        <v>LHL47P1E18M24.85</v>
      </c>
      <c r="B1888" s="130" t="str">
        <f t="shared" si="461"/>
        <v>LHL47P1E22.7</v>
      </c>
      <c r="C1888" s="130" t="str">
        <f t="shared" si="462"/>
        <v>LHL47P1M24.85</v>
      </c>
      <c r="D1888" s="130" t="str">
        <f t="shared" si="463"/>
        <v>LHL47P1</v>
      </c>
      <c r="E1888" s="130" t="str">
        <f t="shared" si="464"/>
        <v>LHL47</v>
      </c>
      <c r="F1888" s="111" t="s">
        <v>844</v>
      </c>
      <c r="G1888" s="111">
        <v>47</v>
      </c>
      <c r="H1888" s="111">
        <v>1</v>
      </c>
      <c r="I1888" s="111" t="s">
        <v>8</v>
      </c>
      <c r="J1888" s="109">
        <f t="shared" si="465"/>
        <v>18</v>
      </c>
      <c r="K1888" s="109">
        <f t="shared" si="465"/>
        <v>18</v>
      </c>
      <c r="M1888" s="137">
        <v>24.7</v>
      </c>
      <c r="N1888" s="133">
        <v>25</v>
      </c>
      <c r="O1888" s="137">
        <f t="shared" si="459"/>
        <v>24.85</v>
      </c>
      <c r="P1888" s="141" t="s">
        <v>284</v>
      </c>
      <c r="Q1888" s="237">
        <v>15.598235141448216</v>
      </c>
      <c r="R1888" s="188">
        <v>45.324769167828329</v>
      </c>
      <c r="S1888" s="188">
        <v>20.965309200603297</v>
      </c>
      <c r="T1888" s="188">
        <v>24.359459967225032</v>
      </c>
      <c r="U1888" s="188">
        <v>2.1524961509590321</v>
      </c>
      <c r="V1888" s="194">
        <v>1.862049319632948</v>
      </c>
      <c r="X1888" s="229"/>
      <c r="AC1888" s="309"/>
      <c r="AD1888" s="193">
        <v>100</v>
      </c>
      <c r="AE1888" s="229"/>
      <c r="AN1888" s="309"/>
      <c r="AO1888" s="143">
        <v>89.822546972860124</v>
      </c>
      <c r="AP1888" s="188">
        <v>0</v>
      </c>
      <c r="AQ1888" s="188">
        <v>10.177453027139876</v>
      </c>
      <c r="AR1888" s="194">
        <v>89.822546972860124</v>
      </c>
      <c r="AW1888" s="188">
        <v>5.3851683649044606</v>
      </c>
      <c r="AX1888" s="278"/>
      <c r="AY1888" s="194"/>
      <c r="AZ1888" s="143"/>
      <c r="BA1888" s="143"/>
      <c r="BB1888" s="143"/>
      <c r="BC1888" s="143"/>
      <c r="BD1888" s="143"/>
      <c r="BE1888" s="194"/>
      <c r="BF1888" s="143"/>
      <c r="BG1888" s="143"/>
      <c r="BH1888" s="143"/>
      <c r="BI1888" s="111"/>
      <c r="BJ1888" s="143"/>
      <c r="BK1888" s="143"/>
      <c r="BL1888" s="143"/>
      <c r="BM1888" s="143"/>
      <c r="BN1888" s="143"/>
      <c r="BO1888" s="143"/>
      <c r="BP1888" s="143"/>
      <c r="BQ1888" s="143"/>
      <c r="BR1888" s="143"/>
      <c r="BS1888" s="143"/>
      <c r="BT1888" s="143"/>
      <c r="BU1888" s="135">
        <f>VLOOKUP(D1888,EXPLORACION!$A$2:$P$529,15,FALSE)</f>
        <v>4961649.7917999998</v>
      </c>
      <c r="BV1888" s="135">
        <f>VLOOKUP(D1888,EXPLORACION!$A$2:$P$529,16,FALSE)</f>
        <v>2171404.9378</v>
      </c>
    </row>
    <row r="1889" spans="1:74" hidden="1">
      <c r="A1889" s="130" t="str">
        <f t="shared" si="460"/>
        <v>LHL47P2E1M0.85</v>
      </c>
      <c r="B1889" s="130" t="str">
        <f t="shared" si="461"/>
        <v>LHL47P2E24.7</v>
      </c>
      <c r="C1889" s="130" t="str">
        <f t="shared" si="462"/>
        <v>LHL47P2M0.85</v>
      </c>
      <c r="D1889" s="130" t="str">
        <f t="shared" si="463"/>
        <v>LHL47P2</v>
      </c>
      <c r="E1889" s="130" t="str">
        <f t="shared" si="464"/>
        <v>LHL47</v>
      </c>
      <c r="F1889" s="111" t="s">
        <v>844</v>
      </c>
      <c r="G1889" s="111">
        <v>47</v>
      </c>
      <c r="H1889" s="111">
        <v>2</v>
      </c>
      <c r="I1889" s="111" t="s">
        <v>8</v>
      </c>
      <c r="J1889" s="109">
        <v>1</v>
      </c>
      <c r="K1889" s="109">
        <v>1</v>
      </c>
      <c r="M1889" s="137">
        <v>0.7</v>
      </c>
      <c r="N1889" s="133">
        <v>1</v>
      </c>
      <c r="O1889" s="137">
        <f t="shared" si="459"/>
        <v>0.85</v>
      </c>
      <c r="P1889" s="141" t="s">
        <v>284</v>
      </c>
      <c r="Q1889" s="237">
        <v>16.334991708126026</v>
      </c>
      <c r="R1889" s="188" t="s">
        <v>1782</v>
      </c>
      <c r="S1889" s="188" t="s">
        <v>1782</v>
      </c>
      <c r="T1889" s="188" t="s">
        <v>1782</v>
      </c>
      <c r="U1889" s="188">
        <v>1.9054940147773394</v>
      </c>
      <c r="V1889" s="194">
        <v>1.6379371217544345</v>
      </c>
      <c r="X1889" s="229"/>
      <c r="AC1889" s="309"/>
      <c r="AD1889" s="193" t="s">
        <v>1782</v>
      </c>
      <c r="AE1889" s="229"/>
      <c r="AN1889" s="309"/>
      <c r="AO1889" s="143" t="s">
        <v>1782</v>
      </c>
      <c r="AP1889" s="188"/>
      <c r="AQ1889" s="188" t="s">
        <v>1782</v>
      </c>
      <c r="AR1889" s="194" t="s">
        <v>1782</v>
      </c>
      <c r="AW1889" s="188">
        <v>6.5728303615190882</v>
      </c>
      <c r="AX1889" s="278"/>
      <c r="AY1889" s="194"/>
      <c r="AZ1889" s="143"/>
      <c r="BA1889" s="143"/>
      <c r="BB1889" s="143"/>
      <c r="BC1889" s="143"/>
      <c r="BD1889" s="143"/>
      <c r="BE1889" s="194"/>
      <c r="BF1889" s="143"/>
      <c r="BG1889" s="143"/>
      <c r="BH1889" s="143"/>
      <c r="BI1889" s="111"/>
      <c r="BJ1889" s="143"/>
      <c r="BK1889" s="143"/>
      <c r="BL1889" s="143"/>
      <c r="BM1889" s="143"/>
      <c r="BN1889" s="143"/>
      <c r="BO1889" s="143"/>
      <c r="BP1889" s="143"/>
      <c r="BQ1889" s="143"/>
      <c r="BR1889" s="143"/>
      <c r="BS1889" s="143"/>
      <c r="BT1889" s="143"/>
      <c r="BU1889" s="135">
        <f>VLOOKUP(D1889,EXPLORACION!$A$2:$P$529,15,FALSE)</f>
        <v>4961649.7917999998</v>
      </c>
      <c r="BV1889" s="135">
        <f>VLOOKUP(D1889,EXPLORACION!$A$2:$P$529,16,FALSE)</f>
        <v>2171404.9378</v>
      </c>
    </row>
    <row r="1890" spans="1:74" hidden="1">
      <c r="A1890" s="130" t="str">
        <f t="shared" si="460"/>
        <v>LHL47P2E2M1.85</v>
      </c>
      <c r="B1890" s="130" t="str">
        <f t="shared" si="461"/>
        <v>LHL47P2E0.7</v>
      </c>
      <c r="C1890" s="130" t="str">
        <f t="shared" si="462"/>
        <v>LHL47P2M1.85</v>
      </c>
      <c r="D1890" s="130" t="str">
        <f t="shared" si="463"/>
        <v>LHL47P2</v>
      </c>
      <c r="E1890" s="130" t="str">
        <f t="shared" si="464"/>
        <v>LHL47</v>
      </c>
      <c r="F1890" s="111" t="s">
        <v>844</v>
      </c>
      <c r="G1890" s="111">
        <v>47</v>
      </c>
      <c r="H1890" s="111">
        <v>2</v>
      </c>
      <c r="I1890" s="111" t="s">
        <v>8</v>
      </c>
      <c r="J1890" s="109">
        <f t="shared" si="465"/>
        <v>2</v>
      </c>
      <c r="K1890" s="109">
        <f t="shared" si="465"/>
        <v>2</v>
      </c>
      <c r="M1890" s="137">
        <v>1.7</v>
      </c>
      <c r="N1890" s="133">
        <v>2</v>
      </c>
      <c r="O1890" s="137">
        <f t="shared" si="459"/>
        <v>1.85</v>
      </c>
      <c r="P1890" s="141" t="s">
        <v>284</v>
      </c>
      <c r="Q1890" s="237">
        <v>10.341261633919338</v>
      </c>
      <c r="R1890" s="188">
        <v>36.584565446995981</v>
      </c>
      <c r="S1890" s="188">
        <v>20.214909335124233</v>
      </c>
      <c r="T1890" s="188">
        <v>16.369656111871748</v>
      </c>
      <c r="U1890" s="188">
        <v>1.9430585068772317</v>
      </c>
      <c r="V1890" s="194">
        <v>1.7609536796160106</v>
      </c>
      <c r="X1890" s="229"/>
      <c r="AC1890" s="309"/>
      <c r="AD1890" s="193">
        <v>100</v>
      </c>
      <c r="AE1890" s="229"/>
      <c r="AN1890" s="309"/>
      <c r="AO1890" s="143">
        <v>91.852825229960587</v>
      </c>
      <c r="AP1890" s="188">
        <v>0</v>
      </c>
      <c r="AQ1890" s="188">
        <v>8.1471747700394133</v>
      </c>
      <c r="AR1890" s="194">
        <v>91.852825229960587</v>
      </c>
      <c r="AW1890" s="188">
        <v>5.7400832297995432</v>
      </c>
      <c r="AX1890" s="278"/>
      <c r="AY1890" s="194"/>
      <c r="AZ1890" s="143"/>
      <c r="BA1890" s="143"/>
      <c r="BB1890" s="143"/>
      <c r="BC1890" s="143"/>
      <c r="BD1890" s="143"/>
      <c r="BE1890" s="194"/>
      <c r="BF1890" s="143"/>
      <c r="BG1890" s="143"/>
      <c r="BH1890" s="143"/>
      <c r="BI1890" s="111"/>
      <c r="BJ1890" s="143"/>
      <c r="BK1890" s="143"/>
      <c r="BL1890" s="143"/>
      <c r="BM1890" s="143"/>
      <c r="BN1890" s="143"/>
      <c r="BO1890" s="143"/>
      <c r="BP1890" s="143"/>
      <c r="BQ1890" s="143"/>
      <c r="BR1890" s="143"/>
      <c r="BS1890" s="143"/>
      <c r="BT1890" s="143"/>
      <c r="BU1890" s="135">
        <f>VLOOKUP(D1890,EXPLORACION!$A$2:$P$529,15,FALSE)</f>
        <v>4961649.7917999998</v>
      </c>
      <c r="BV1890" s="135">
        <f>VLOOKUP(D1890,EXPLORACION!$A$2:$P$529,16,FALSE)</f>
        <v>2171404.9378</v>
      </c>
    </row>
    <row r="1891" spans="1:74" hidden="1">
      <c r="A1891" s="130" t="str">
        <f t="shared" si="460"/>
        <v>LHL47P2E3M2.75</v>
      </c>
      <c r="B1891" s="130" t="str">
        <f t="shared" si="461"/>
        <v>LHL47P2E1.7</v>
      </c>
      <c r="C1891" s="130" t="str">
        <f t="shared" si="462"/>
        <v>LHL47P2M2.75</v>
      </c>
      <c r="D1891" s="130" t="str">
        <f t="shared" si="463"/>
        <v>LHL47P2</v>
      </c>
      <c r="E1891" s="130" t="str">
        <f t="shared" si="464"/>
        <v>LHL47</v>
      </c>
      <c r="F1891" s="111" t="s">
        <v>844</v>
      </c>
      <c r="G1891" s="111">
        <v>47</v>
      </c>
      <c r="H1891" s="111">
        <v>2</v>
      </c>
      <c r="I1891" s="111" t="s">
        <v>8</v>
      </c>
      <c r="J1891" s="109">
        <f t="shared" si="465"/>
        <v>3</v>
      </c>
      <c r="K1891" s="109">
        <f t="shared" si="465"/>
        <v>3</v>
      </c>
      <c r="M1891" s="137">
        <v>2.7</v>
      </c>
      <c r="N1891" s="133">
        <v>2.8</v>
      </c>
      <c r="O1891" s="137">
        <f t="shared" si="459"/>
        <v>2.75</v>
      </c>
      <c r="P1891" s="141" t="s">
        <v>12</v>
      </c>
      <c r="Q1891" s="237">
        <v>21.298844248761704</v>
      </c>
      <c r="R1891" s="188">
        <v>50.184377537762678</v>
      </c>
      <c r="S1891" s="188">
        <v>26.774691358024683</v>
      </c>
      <c r="T1891" s="188">
        <v>23.409686179737996</v>
      </c>
      <c r="U1891" s="188" t="s">
        <v>1782</v>
      </c>
      <c r="V1891" s="194" t="s">
        <v>1782</v>
      </c>
      <c r="X1891" s="229"/>
      <c r="AC1891" s="309"/>
      <c r="AD1891" s="193" t="s">
        <v>1782</v>
      </c>
      <c r="AE1891" s="229"/>
      <c r="AN1891" s="309"/>
      <c r="AO1891" s="143" t="s">
        <v>1782</v>
      </c>
      <c r="AP1891" s="188"/>
      <c r="AQ1891" s="188" t="s">
        <v>1782</v>
      </c>
      <c r="AR1891" s="194" t="s">
        <v>1782</v>
      </c>
      <c r="AW1891" s="188" t="s">
        <v>1782</v>
      </c>
      <c r="AX1891" s="278"/>
      <c r="AY1891" s="194"/>
      <c r="AZ1891" s="143"/>
      <c r="BA1891" s="143"/>
      <c r="BB1891" s="143"/>
      <c r="BC1891" s="143"/>
      <c r="BD1891" s="143"/>
      <c r="BE1891" s="194"/>
      <c r="BF1891" s="143"/>
      <c r="BG1891" s="143"/>
      <c r="BH1891" s="143"/>
      <c r="BI1891" s="111"/>
      <c r="BJ1891" s="143"/>
      <c r="BK1891" s="143"/>
      <c r="BL1891" s="143"/>
      <c r="BM1891" s="143"/>
      <c r="BN1891" s="143"/>
      <c r="BO1891" s="143"/>
      <c r="BP1891" s="143"/>
      <c r="BQ1891" s="143"/>
      <c r="BR1891" s="143"/>
      <c r="BS1891" s="143"/>
      <c r="BT1891" s="143"/>
      <c r="BU1891" s="135">
        <f>VLOOKUP(D1891,EXPLORACION!$A$2:$P$529,15,FALSE)</f>
        <v>4961649.7917999998</v>
      </c>
      <c r="BV1891" s="135">
        <f>VLOOKUP(D1891,EXPLORACION!$A$2:$P$529,16,FALSE)</f>
        <v>2171404.9378</v>
      </c>
    </row>
    <row r="1892" spans="1:74" hidden="1">
      <c r="A1892" s="130" t="str">
        <f t="shared" si="460"/>
        <v>LHL47P2E4M3.85</v>
      </c>
      <c r="B1892" s="130" t="str">
        <f t="shared" si="461"/>
        <v>LHL47P2E2.7</v>
      </c>
      <c r="C1892" s="130" t="str">
        <f t="shared" si="462"/>
        <v>LHL47P2M3.85</v>
      </c>
      <c r="D1892" s="130" t="str">
        <f t="shared" si="463"/>
        <v>LHL47P2</v>
      </c>
      <c r="E1892" s="130" t="str">
        <f t="shared" si="464"/>
        <v>LHL47</v>
      </c>
      <c r="F1892" s="111" t="s">
        <v>844</v>
      </c>
      <c r="G1892" s="111">
        <v>47</v>
      </c>
      <c r="H1892" s="111">
        <v>2</v>
      </c>
      <c r="I1892" s="111" t="s">
        <v>8</v>
      </c>
      <c r="J1892" s="109">
        <f t="shared" si="465"/>
        <v>4</v>
      </c>
      <c r="K1892" s="109">
        <f t="shared" si="465"/>
        <v>4</v>
      </c>
      <c r="M1892" s="137">
        <v>3.7</v>
      </c>
      <c r="N1892" s="133">
        <v>4</v>
      </c>
      <c r="O1892" s="137">
        <f t="shared" si="459"/>
        <v>3.85</v>
      </c>
      <c r="P1892" s="141" t="s">
        <v>284</v>
      </c>
      <c r="Q1892" s="237">
        <v>17.320261437908503</v>
      </c>
      <c r="R1892" s="188">
        <v>35.698597940893094</v>
      </c>
      <c r="S1892" s="188">
        <v>20.629370629370626</v>
      </c>
      <c r="T1892" s="188">
        <v>15.069227311522468</v>
      </c>
      <c r="U1892" s="188">
        <v>1.9971212256403492</v>
      </c>
      <c r="V1892" s="194">
        <v>1.7022816017992948</v>
      </c>
      <c r="X1892" s="229"/>
      <c r="AC1892" s="309"/>
      <c r="AD1892" s="193">
        <v>100</v>
      </c>
      <c r="AE1892" s="229"/>
      <c r="AN1892" s="309"/>
      <c r="AO1892" s="143">
        <v>90.797546012269933</v>
      </c>
      <c r="AP1892" s="188">
        <v>0</v>
      </c>
      <c r="AQ1892" s="188">
        <v>9.2024539877300668</v>
      </c>
      <c r="AR1892" s="194">
        <v>90.797546012269933</v>
      </c>
      <c r="AW1892" s="188">
        <v>3.5224586815299261</v>
      </c>
      <c r="AX1892" s="278"/>
      <c r="AY1892" s="194"/>
      <c r="AZ1892" s="143"/>
      <c r="BA1892" s="143"/>
      <c r="BB1892" s="143"/>
      <c r="BC1892" s="143"/>
      <c r="BD1892" s="143"/>
      <c r="BE1892" s="194"/>
      <c r="BF1892" s="143"/>
      <c r="BG1892" s="143"/>
      <c r="BH1892" s="143"/>
      <c r="BI1892" s="111"/>
      <c r="BJ1892" s="143"/>
      <c r="BK1892" s="143"/>
      <c r="BL1892" s="143"/>
      <c r="BM1892" s="143"/>
      <c r="BN1892" s="143"/>
      <c r="BO1892" s="143"/>
      <c r="BP1892" s="143"/>
      <c r="BQ1892" s="143"/>
      <c r="BR1892" s="143"/>
      <c r="BS1892" s="143"/>
      <c r="BT1892" s="143"/>
      <c r="BU1892" s="135">
        <f>VLOOKUP(D1892,EXPLORACION!$A$2:$P$529,15,FALSE)</f>
        <v>4961649.7917999998</v>
      </c>
      <c r="BV1892" s="135">
        <f>VLOOKUP(D1892,EXPLORACION!$A$2:$P$529,16,FALSE)</f>
        <v>2171404.9378</v>
      </c>
    </row>
    <row r="1893" spans="1:74" hidden="1">
      <c r="A1893" s="130" t="str">
        <f t="shared" si="460"/>
        <v>LHL47P2E5M4.75</v>
      </c>
      <c r="B1893" s="130" t="str">
        <f t="shared" si="461"/>
        <v>LHL47P2E3.7</v>
      </c>
      <c r="C1893" s="130" t="str">
        <f t="shared" si="462"/>
        <v>LHL47P2M4.75</v>
      </c>
      <c r="D1893" s="130" t="str">
        <f t="shared" si="463"/>
        <v>LHL47P2</v>
      </c>
      <c r="E1893" s="130" t="str">
        <f t="shared" si="464"/>
        <v>LHL47</v>
      </c>
      <c r="F1893" s="111" t="s">
        <v>844</v>
      </c>
      <c r="G1893" s="111">
        <v>47</v>
      </c>
      <c r="H1893" s="111">
        <v>2</v>
      </c>
      <c r="I1893" s="111" t="s">
        <v>8</v>
      </c>
      <c r="J1893" s="109">
        <f t="shared" si="465"/>
        <v>5</v>
      </c>
      <c r="K1893" s="109">
        <f t="shared" si="465"/>
        <v>5</v>
      </c>
      <c r="M1893" s="137">
        <v>4.7</v>
      </c>
      <c r="N1893" s="133">
        <v>4.8</v>
      </c>
      <c r="O1893" s="137">
        <f t="shared" si="459"/>
        <v>4.75</v>
      </c>
      <c r="P1893" s="141" t="s">
        <v>285</v>
      </c>
      <c r="Q1893" s="237">
        <v>32.387975042541122</v>
      </c>
      <c r="R1893" s="188">
        <v>48.640067752288921</v>
      </c>
      <c r="S1893" s="188">
        <v>28.773584905660382</v>
      </c>
      <c r="T1893" s="188">
        <v>19.866482846628539</v>
      </c>
      <c r="U1893" s="188" t="s">
        <v>1782</v>
      </c>
      <c r="V1893" s="194" t="s">
        <v>1782</v>
      </c>
      <c r="X1893" s="229"/>
      <c r="AC1893" s="309"/>
      <c r="AD1893" s="193" t="s">
        <v>1782</v>
      </c>
      <c r="AE1893" s="229"/>
      <c r="AN1893" s="309"/>
      <c r="AO1893" s="143" t="s">
        <v>1782</v>
      </c>
      <c r="AP1893" s="188"/>
      <c r="AQ1893" s="188" t="s">
        <v>1782</v>
      </c>
      <c r="AR1893" s="194" t="s">
        <v>1782</v>
      </c>
      <c r="AW1893" s="188" t="s">
        <v>1782</v>
      </c>
      <c r="AX1893" s="278"/>
      <c r="AY1893" s="194"/>
      <c r="AZ1893" s="143"/>
      <c r="BA1893" s="143"/>
      <c r="BB1893" s="143"/>
      <c r="BC1893" s="143"/>
      <c r="BD1893" s="143"/>
      <c r="BE1893" s="194"/>
      <c r="BF1893" s="143"/>
      <c r="BG1893" s="143"/>
      <c r="BH1893" s="143"/>
      <c r="BI1893" s="111"/>
      <c r="BJ1893" s="143"/>
      <c r="BK1893" s="143"/>
      <c r="BL1893" s="143"/>
      <c r="BM1893" s="143"/>
      <c r="BN1893" s="143"/>
      <c r="BO1893" s="143"/>
      <c r="BP1893" s="143"/>
      <c r="BQ1893" s="143"/>
      <c r="BR1893" s="143"/>
      <c r="BS1893" s="143"/>
      <c r="BT1893" s="143"/>
      <c r="BU1893" s="135">
        <f>VLOOKUP(D1893,EXPLORACION!$A$2:$P$529,15,FALSE)</f>
        <v>4961649.7917999998</v>
      </c>
      <c r="BV1893" s="135">
        <f>VLOOKUP(D1893,EXPLORACION!$A$2:$P$529,16,FALSE)</f>
        <v>2171404.9378</v>
      </c>
    </row>
    <row r="1894" spans="1:74" hidden="1">
      <c r="A1894" s="130" t="str">
        <f t="shared" si="460"/>
        <v>LHL47P2E6M6.15</v>
      </c>
      <c r="B1894" s="130" t="str">
        <f t="shared" si="461"/>
        <v>LHL47P2E4.7</v>
      </c>
      <c r="C1894" s="130" t="str">
        <f t="shared" si="462"/>
        <v>LHL47P2M6.15</v>
      </c>
      <c r="D1894" s="130" t="str">
        <f t="shared" si="463"/>
        <v>LHL47P2</v>
      </c>
      <c r="E1894" s="130" t="str">
        <f t="shared" si="464"/>
        <v>LHL47</v>
      </c>
      <c r="F1894" s="111" t="s">
        <v>844</v>
      </c>
      <c r="G1894" s="111">
        <v>47</v>
      </c>
      <c r="H1894" s="111">
        <v>2</v>
      </c>
      <c r="I1894" s="111" t="s">
        <v>8</v>
      </c>
      <c r="J1894" s="109">
        <f t="shared" si="465"/>
        <v>6</v>
      </c>
      <c r="K1894" s="109">
        <f t="shared" si="465"/>
        <v>6</v>
      </c>
      <c r="M1894" s="137">
        <v>6</v>
      </c>
      <c r="N1894" s="133">
        <v>6.3</v>
      </c>
      <c r="O1894" s="137">
        <f t="shared" si="459"/>
        <v>6.15</v>
      </c>
      <c r="P1894" s="141" t="s">
        <v>285</v>
      </c>
      <c r="Q1894" s="237">
        <v>37.834549878345506</v>
      </c>
      <c r="R1894" s="188">
        <v>46.703185148056519</v>
      </c>
      <c r="S1894" s="188">
        <v>29.883138564273775</v>
      </c>
      <c r="T1894" s="188">
        <v>16.820046583782744</v>
      </c>
      <c r="U1894" s="188">
        <v>1.865018456524022</v>
      </c>
      <c r="V1894" s="194">
        <v>1.3530848819618233</v>
      </c>
      <c r="X1894" s="229"/>
      <c r="AC1894" s="309"/>
      <c r="AD1894" s="193">
        <v>100</v>
      </c>
      <c r="AE1894" s="229"/>
      <c r="AN1894" s="309"/>
      <c r="AO1894" s="143">
        <v>99.153194765204006</v>
      </c>
      <c r="AP1894" s="188">
        <v>0</v>
      </c>
      <c r="AQ1894" s="188">
        <v>0.84680523479599401</v>
      </c>
      <c r="AR1894" s="194">
        <v>99.153194765204006</v>
      </c>
      <c r="AW1894" s="188">
        <v>1.0526288723525081</v>
      </c>
      <c r="AX1894" s="278"/>
      <c r="AY1894" s="194"/>
      <c r="AZ1894" s="143"/>
      <c r="BA1894" s="143"/>
      <c r="BB1894" s="143"/>
      <c r="BC1894" s="143"/>
      <c r="BD1894" s="143"/>
      <c r="BE1894" s="194"/>
      <c r="BF1894" s="143"/>
      <c r="BG1894" s="143"/>
      <c r="BH1894" s="143"/>
      <c r="BI1894" s="111"/>
      <c r="BJ1894" s="143"/>
      <c r="BK1894" s="143"/>
      <c r="BL1894" s="143"/>
      <c r="BM1894" s="143"/>
      <c r="BN1894" s="143"/>
      <c r="BO1894" s="143"/>
      <c r="BP1894" s="143"/>
      <c r="BQ1894" s="143"/>
      <c r="BR1894" s="143"/>
      <c r="BS1894" s="143"/>
      <c r="BT1894" s="143"/>
      <c r="BU1894" s="135">
        <f>VLOOKUP(D1894,EXPLORACION!$A$2:$P$529,15,FALSE)</f>
        <v>4961649.7917999998</v>
      </c>
      <c r="BV1894" s="135">
        <f>VLOOKUP(D1894,EXPLORACION!$A$2:$P$529,16,FALSE)</f>
        <v>2171404.9378</v>
      </c>
    </row>
    <row r="1895" spans="1:74" hidden="1">
      <c r="A1895" s="130" t="str">
        <f t="shared" si="460"/>
        <v>LHL47P2E7M7.55</v>
      </c>
      <c r="B1895" s="130" t="str">
        <f t="shared" si="461"/>
        <v>LHL47P2E6</v>
      </c>
      <c r="C1895" s="130" t="str">
        <f t="shared" si="462"/>
        <v>LHL47P2M7.55</v>
      </c>
      <c r="D1895" s="130" t="str">
        <f t="shared" si="463"/>
        <v>LHL47P2</v>
      </c>
      <c r="E1895" s="130" t="str">
        <f t="shared" si="464"/>
        <v>LHL47</v>
      </c>
      <c r="F1895" s="111" t="s">
        <v>844</v>
      </c>
      <c r="G1895" s="111">
        <v>47</v>
      </c>
      <c r="H1895" s="111">
        <v>2</v>
      </c>
      <c r="I1895" s="111" t="s">
        <v>8</v>
      </c>
      <c r="J1895" s="109">
        <f t="shared" si="465"/>
        <v>7</v>
      </c>
      <c r="K1895" s="109">
        <f t="shared" si="465"/>
        <v>7</v>
      </c>
      <c r="M1895" s="137">
        <v>7.5</v>
      </c>
      <c r="N1895" s="133">
        <v>7.6</v>
      </c>
      <c r="O1895" s="137">
        <f t="shared" si="459"/>
        <v>7.55</v>
      </c>
      <c r="P1895" s="141" t="s">
        <v>338</v>
      </c>
      <c r="Q1895" s="237">
        <v>42.548687552921237</v>
      </c>
      <c r="R1895" s="188">
        <v>52.17484387548145</v>
      </c>
      <c r="S1895" s="188">
        <v>34.379263301500671</v>
      </c>
      <c r="T1895" s="188">
        <v>17.795580573980779</v>
      </c>
      <c r="U1895" s="188" t="s">
        <v>1782</v>
      </c>
      <c r="V1895" s="194" t="s">
        <v>1782</v>
      </c>
      <c r="X1895" s="229"/>
      <c r="AC1895" s="309"/>
      <c r="AD1895" s="193" t="s">
        <v>1782</v>
      </c>
      <c r="AE1895" s="229"/>
      <c r="AN1895" s="309"/>
      <c r="AO1895" s="143" t="s">
        <v>1782</v>
      </c>
      <c r="AP1895" s="188"/>
      <c r="AQ1895" s="188" t="s">
        <v>1782</v>
      </c>
      <c r="AR1895" s="194" t="s">
        <v>1782</v>
      </c>
      <c r="AW1895" s="188" t="s">
        <v>1782</v>
      </c>
      <c r="AX1895" s="278"/>
      <c r="AY1895" s="194"/>
      <c r="AZ1895" s="143"/>
      <c r="BA1895" s="143"/>
      <c r="BB1895" s="143"/>
      <c r="BC1895" s="143"/>
      <c r="BD1895" s="143"/>
      <c r="BE1895" s="194"/>
      <c r="BF1895" s="143"/>
      <c r="BG1895" s="143"/>
      <c r="BH1895" s="143"/>
      <c r="BI1895" s="111"/>
      <c r="BJ1895" s="143"/>
      <c r="BK1895" s="143"/>
      <c r="BL1895" s="143"/>
      <c r="BM1895" s="143"/>
      <c r="BN1895" s="143"/>
      <c r="BO1895" s="143"/>
      <c r="BP1895" s="143"/>
      <c r="BQ1895" s="143"/>
      <c r="BR1895" s="143"/>
      <c r="BS1895" s="143"/>
      <c r="BT1895" s="143"/>
      <c r="BU1895" s="135">
        <f>VLOOKUP(D1895,EXPLORACION!$A$2:$P$529,15,FALSE)</f>
        <v>4961649.7917999998</v>
      </c>
      <c r="BV1895" s="135">
        <f>VLOOKUP(D1895,EXPLORACION!$A$2:$P$529,16,FALSE)</f>
        <v>2171404.9378</v>
      </c>
    </row>
    <row r="1896" spans="1:74" hidden="1">
      <c r="A1896" s="130" t="str">
        <f t="shared" si="460"/>
        <v>LHL47P2E8M9.15</v>
      </c>
      <c r="B1896" s="130" t="str">
        <f t="shared" si="461"/>
        <v>LHL47P2E7.5</v>
      </c>
      <c r="C1896" s="130" t="str">
        <f t="shared" si="462"/>
        <v>LHL47P2M9.15</v>
      </c>
      <c r="D1896" s="130" t="str">
        <f t="shared" si="463"/>
        <v>LHL47P2</v>
      </c>
      <c r="E1896" s="130" t="str">
        <f t="shared" si="464"/>
        <v>LHL47</v>
      </c>
      <c r="F1896" s="111" t="s">
        <v>844</v>
      </c>
      <c r="G1896" s="111">
        <v>47</v>
      </c>
      <c r="H1896" s="111">
        <v>2</v>
      </c>
      <c r="I1896" s="111" t="s">
        <v>8</v>
      </c>
      <c r="J1896" s="109">
        <f t="shared" si="465"/>
        <v>8</v>
      </c>
      <c r="K1896" s="109">
        <f t="shared" si="465"/>
        <v>8</v>
      </c>
      <c r="M1896" s="137">
        <v>9</v>
      </c>
      <c r="N1896" s="133">
        <v>9.3000000000000007</v>
      </c>
      <c r="O1896" s="137">
        <f t="shared" si="459"/>
        <v>9.15</v>
      </c>
      <c r="P1896" s="141" t="s">
        <v>284</v>
      </c>
      <c r="Q1896" s="237">
        <v>30.54953000723064</v>
      </c>
      <c r="R1896" s="188">
        <v>41.769755594868514</v>
      </c>
      <c r="S1896" s="188">
        <v>23.387096774193559</v>
      </c>
      <c r="T1896" s="188">
        <v>18.382658820674955</v>
      </c>
      <c r="U1896" s="188">
        <v>1.9020792715640997</v>
      </c>
      <c r="V1896" s="194">
        <v>1.4569790266259486</v>
      </c>
      <c r="X1896" s="229"/>
      <c r="AC1896" s="309"/>
      <c r="AD1896" s="193">
        <v>100</v>
      </c>
      <c r="AE1896" s="229"/>
      <c r="AN1896" s="309"/>
      <c r="AO1896" s="143">
        <v>79.632465543644713</v>
      </c>
      <c r="AP1896" s="188">
        <v>0</v>
      </c>
      <c r="AQ1896" s="188">
        <v>20.367534456355287</v>
      </c>
      <c r="AR1896" s="194">
        <v>79.632465543644713</v>
      </c>
      <c r="AW1896" s="188">
        <v>0.31971526828382069</v>
      </c>
      <c r="AX1896" s="278"/>
      <c r="AY1896" s="194"/>
      <c r="AZ1896" s="143"/>
      <c r="BA1896" s="143"/>
      <c r="BB1896" s="143"/>
      <c r="BC1896" s="143"/>
      <c r="BD1896" s="143"/>
      <c r="BE1896" s="194"/>
      <c r="BF1896" s="143"/>
      <c r="BG1896" s="143"/>
      <c r="BH1896" s="143"/>
      <c r="BI1896" s="111"/>
      <c r="BJ1896" s="143"/>
      <c r="BK1896" s="143"/>
      <c r="BL1896" s="143"/>
      <c r="BM1896" s="143"/>
      <c r="BN1896" s="143"/>
      <c r="BO1896" s="143"/>
      <c r="BP1896" s="143"/>
      <c r="BQ1896" s="143"/>
      <c r="BR1896" s="143"/>
      <c r="BS1896" s="143"/>
      <c r="BT1896" s="143"/>
      <c r="BU1896" s="135">
        <f>VLOOKUP(D1896,EXPLORACION!$A$2:$P$529,15,FALSE)</f>
        <v>4961649.7917999998</v>
      </c>
      <c r="BV1896" s="135">
        <f>VLOOKUP(D1896,EXPLORACION!$A$2:$P$529,16,FALSE)</f>
        <v>2171404.9378</v>
      </c>
    </row>
    <row r="1897" spans="1:74" hidden="1">
      <c r="A1897" s="130" t="str">
        <f t="shared" si="460"/>
        <v>LHL47P2E9M10.725</v>
      </c>
      <c r="B1897" s="130" t="str">
        <f t="shared" si="461"/>
        <v>LHL47P2E9</v>
      </c>
      <c r="C1897" s="130" t="str">
        <f t="shared" si="462"/>
        <v>LHL47P2M10.725</v>
      </c>
      <c r="D1897" s="130" t="str">
        <f t="shared" si="463"/>
        <v>LHL47P2</v>
      </c>
      <c r="E1897" s="130" t="str">
        <f t="shared" si="464"/>
        <v>LHL47</v>
      </c>
      <c r="F1897" s="111" t="s">
        <v>844</v>
      </c>
      <c r="G1897" s="111">
        <v>47</v>
      </c>
      <c r="H1897" s="111">
        <v>2</v>
      </c>
      <c r="I1897" s="111" t="s">
        <v>8</v>
      </c>
      <c r="J1897" s="109">
        <f t="shared" si="465"/>
        <v>9</v>
      </c>
      <c r="K1897" s="109">
        <f t="shared" si="465"/>
        <v>9</v>
      </c>
      <c r="M1897" s="137">
        <v>10.5</v>
      </c>
      <c r="N1897" s="133">
        <v>10.95</v>
      </c>
      <c r="O1897" s="137">
        <f t="shared" si="459"/>
        <v>10.725</v>
      </c>
      <c r="P1897" s="141" t="s">
        <v>355</v>
      </c>
      <c r="Q1897" s="237">
        <v>18.439716312056738</v>
      </c>
      <c r="R1897" s="188" t="s">
        <v>1958</v>
      </c>
      <c r="S1897" s="188" t="s">
        <v>1959</v>
      </c>
      <c r="T1897" s="188" t="s">
        <v>1959</v>
      </c>
      <c r="U1897" s="188" t="s">
        <v>1782</v>
      </c>
      <c r="V1897" s="194" t="s">
        <v>1782</v>
      </c>
      <c r="X1897" s="229"/>
      <c r="AC1897" s="309"/>
      <c r="AD1897" s="193">
        <v>100</v>
      </c>
      <c r="AE1897" s="229"/>
      <c r="AN1897" s="309"/>
      <c r="AO1897" s="143">
        <v>31.322674418604645</v>
      </c>
      <c r="AP1897" s="188">
        <v>0</v>
      </c>
      <c r="AQ1897" s="188">
        <v>68.677325581395351</v>
      </c>
      <c r="AR1897" s="194">
        <v>31.322674418604645</v>
      </c>
      <c r="AW1897" s="188" t="s">
        <v>1782</v>
      </c>
      <c r="AX1897" s="278"/>
      <c r="AY1897" s="194"/>
      <c r="AZ1897" s="143"/>
      <c r="BA1897" s="143"/>
      <c r="BB1897" s="143"/>
      <c r="BC1897" s="143"/>
      <c r="BD1897" s="143"/>
      <c r="BE1897" s="194"/>
      <c r="BF1897" s="143"/>
      <c r="BG1897" s="143"/>
      <c r="BH1897" s="143"/>
      <c r="BI1897" s="111"/>
      <c r="BJ1897" s="143"/>
      <c r="BK1897" s="143"/>
      <c r="BL1897" s="143"/>
      <c r="BM1897" s="143"/>
      <c r="BN1897" s="143"/>
      <c r="BO1897" s="143"/>
      <c r="BP1897" s="143"/>
      <c r="BQ1897" s="143"/>
      <c r="BR1897" s="143"/>
      <c r="BS1897" s="143"/>
      <c r="BT1897" s="143"/>
      <c r="BU1897" s="135">
        <f>VLOOKUP(D1897,EXPLORACION!$A$2:$P$529,15,FALSE)</f>
        <v>4961649.7917999998</v>
      </c>
      <c r="BV1897" s="135">
        <f>VLOOKUP(D1897,EXPLORACION!$A$2:$P$529,16,FALSE)</f>
        <v>2171404.9378</v>
      </c>
    </row>
    <row r="1898" spans="1:74" hidden="1">
      <c r="A1898" s="130" t="str">
        <f t="shared" si="460"/>
        <v>LHL47P2E10M12.225</v>
      </c>
      <c r="B1898" s="130" t="str">
        <f t="shared" si="461"/>
        <v>LHL47P2E10.5</v>
      </c>
      <c r="C1898" s="130" t="str">
        <f t="shared" si="462"/>
        <v>LHL47P2M12.225</v>
      </c>
      <c r="D1898" s="130" t="str">
        <f t="shared" si="463"/>
        <v>LHL47P2</v>
      </c>
      <c r="E1898" s="130" t="str">
        <f t="shared" si="464"/>
        <v>LHL47</v>
      </c>
      <c r="F1898" s="111" t="s">
        <v>844</v>
      </c>
      <c r="G1898" s="111">
        <v>47</v>
      </c>
      <c r="H1898" s="111">
        <v>2</v>
      </c>
      <c r="I1898" s="111" t="s">
        <v>8</v>
      </c>
      <c r="J1898" s="109">
        <f t="shared" si="465"/>
        <v>10</v>
      </c>
      <c r="K1898" s="109">
        <f t="shared" si="465"/>
        <v>10</v>
      </c>
      <c r="M1898" s="137">
        <v>12</v>
      </c>
      <c r="N1898" s="133">
        <v>12.45</v>
      </c>
      <c r="O1898" s="137">
        <f t="shared" si="459"/>
        <v>12.225</v>
      </c>
      <c r="P1898" s="141" t="s">
        <v>594</v>
      </c>
      <c r="Q1898" s="237">
        <v>19.211469534050178</v>
      </c>
      <c r="R1898" s="188" t="s">
        <v>1958</v>
      </c>
      <c r="S1898" s="188" t="s">
        <v>1959</v>
      </c>
      <c r="T1898" s="188" t="s">
        <v>1959</v>
      </c>
      <c r="U1898" s="188" t="s">
        <v>1782</v>
      </c>
      <c r="V1898" s="194" t="s">
        <v>1782</v>
      </c>
      <c r="X1898" s="229"/>
      <c r="AC1898" s="309"/>
      <c r="AD1898" s="193">
        <v>38.888888888888893</v>
      </c>
      <c r="AE1898" s="229"/>
      <c r="AN1898" s="309"/>
      <c r="AO1898" s="143">
        <v>9.8532494758909905</v>
      </c>
      <c r="AP1898" s="188">
        <v>61.111111111111107</v>
      </c>
      <c r="AQ1898" s="188">
        <v>29.035639412997902</v>
      </c>
      <c r="AR1898" s="194">
        <v>9.8532494758909905</v>
      </c>
      <c r="AW1898" s="188" t="s">
        <v>1782</v>
      </c>
      <c r="AX1898" s="278"/>
      <c r="AY1898" s="194"/>
      <c r="AZ1898" s="143"/>
      <c r="BA1898" s="143"/>
      <c r="BB1898" s="143"/>
      <c r="BC1898" s="143"/>
      <c r="BD1898" s="143"/>
      <c r="BE1898" s="194"/>
      <c r="BF1898" s="143"/>
      <c r="BG1898" s="143"/>
      <c r="BH1898" s="143"/>
      <c r="BI1898" s="111"/>
      <c r="BJ1898" s="143"/>
      <c r="BK1898" s="143"/>
      <c r="BL1898" s="143"/>
      <c r="BM1898" s="143"/>
      <c r="BN1898" s="143"/>
      <c r="BO1898" s="143"/>
      <c r="BP1898" s="143"/>
      <c r="BQ1898" s="143"/>
      <c r="BR1898" s="143"/>
      <c r="BS1898" s="143"/>
      <c r="BT1898" s="143"/>
      <c r="BU1898" s="135">
        <f>VLOOKUP(D1898,EXPLORACION!$A$2:$P$529,15,FALSE)</f>
        <v>4961649.7917999998</v>
      </c>
      <c r="BV1898" s="135">
        <f>VLOOKUP(D1898,EXPLORACION!$A$2:$P$529,16,FALSE)</f>
        <v>2171404.9378</v>
      </c>
    </row>
    <row r="1899" spans="1:74" hidden="1">
      <c r="A1899" s="130" t="str">
        <f t="shared" si="460"/>
        <v>LHL47P2E11M13.725</v>
      </c>
      <c r="B1899" s="130" t="str">
        <f t="shared" si="461"/>
        <v>LHL47P2E12</v>
      </c>
      <c r="C1899" s="130" t="str">
        <f t="shared" si="462"/>
        <v>LHL47P2M13.725</v>
      </c>
      <c r="D1899" s="130" t="str">
        <f t="shared" si="463"/>
        <v>LHL47P2</v>
      </c>
      <c r="E1899" s="130" t="str">
        <f t="shared" si="464"/>
        <v>LHL47</v>
      </c>
      <c r="F1899" s="111" t="s">
        <v>844</v>
      </c>
      <c r="G1899" s="111">
        <v>47</v>
      </c>
      <c r="H1899" s="111">
        <v>2</v>
      </c>
      <c r="I1899" s="111" t="s">
        <v>8</v>
      </c>
      <c r="J1899" s="109">
        <f t="shared" si="465"/>
        <v>11</v>
      </c>
      <c r="K1899" s="109">
        <f t="shared" si="465"/>
        <v>11</v>
      </c>
      <c r="M1899" s="137">
        <v>13.5</v>
      </c>
      <c r="N1899" s="133">
        <v>13.95</v>
      </c>
      <c r="O1899" s="137">
        <f t="shared" si="459"/>
        <v>13.725</v>
      </c>
      <c r="P1899" s="141" t="s">
        <v>286</v>
      </c>
      <c r="Q1899" s="237">
        <v>25.526406627545722</v>
      </c>
      <c r="R1899" s="188">
        <v>25.400039591036226</v>
      </c>
      <c r="S1899" s="188">
        <v>16.212946158499694</v>
      </c>
      <c r="T1899" s="188">
        <v>9.1870934325365319</v>
      </c>
      <c r="U1899" s="188" t="s">
        <v>1782</v>
      </c>
      <c r="V1899" s="194" t="s">
        <v>1782</v>
      </c>
      <c r="X1899" s="229"/>
      <c r="AC1899" s="309"/>
      <c r="AD1899" s="193">
        <v>50.660792951541843</v>
      </c>
      <c r="AE1899" s="229"/>
      <c r="AN1899" s="309"/>
      <c r="AO1899" s="143">
        <v>29.515418502202635</v>
      </c>
      <c r="AP1899" s="188">
        <v>49.339207048458157</v>
      </c>
      <c r="AQ1899" s="188">
        <v>21.145374449339208</v>
      </c>
      <c r="AR1899" s="194">
        <v>29.515418502202635</v>
      </c>
      <c r="AW1899" s="188" t="s">
        <v>1782</v>
      </c>
      <c r="AX1899" s="278"/>
      <c r="AY1899" s="194"/>
      <c r="AZ1899" s="143"/>
      <c r="BA1899" s="143"/>
      <c r="BB1899" s="143"/>
      <c r="BC1899" s="143"/>
      <c r="BD1899" s="143"/>
      <c r="BE1899" s="194"/>
      <c r="BF1899" s="143"/>
      <c r="BG1899" s="143"/>
      <c r="BH1899" s="143"/>
      <c r="BI1899" s="111"/>
      <c r="BJ1899" s="143"/>
      <c r="BK1899" s="143"/>
      <c r="BL1899" s="143"/>
      <c r="BM1899" s="143"/>
      <c r="BN1899" s="143"/>
      <c r="BO1899" s="143"/>
      <c r="BP1899" s="143"/>
      <c r="BQ1899" s="143"/>
      <c r="BR1899" s="143"/>
      <c r="BS1899" s="143"/>
      <c r="BT1899" s="143"/>
      <c r="BU1899" s="135">
        <f>VLOOKUP(D1899,EXPLORACION!$A$2:$P$529,15,FALSE)</f>
        <v>4961649.7917999998</v>
      </c>
      <c r="BV1899" s="135">
        <f>VLOOKUP(D1899,EXPLORACION!$A$2:$P$529,16,FALSE)</f>
        <v>2171404.9378</v>
      </c>
    </row>
    <row r="1900" spans="1:74" hidden="1">
      <c r="A1900" s="130" t="str">
        <f t="shared" si="460"/>
        <v>LHL47P2E12M15.15</v>
      </c>
      <c r="B1900" s="130" t="str">
        <f t="shared" si="461"/>
        <v>LHL47P2E13.5</v>
      </c>
      <c r="C1900" s="130" t="str">
        <f t="shared" si="462"/>
        <v>LHL47P2M15.15</v>
      </c>
      <c r="D1900" s="130" t="str">
        <f t="shared" si="463"/>
        <v>LHL47P2</v>
      </c>
      <c r="E1900" s="130" t="str">
        <f t="shared" si="464"/>
        <v>LHL47</v>
      </c>
      <c r="F1900" s="111" t="s">
        <v>844</v>
      </c>
      <c r="G1900" s="111">
        <v>47</v>
      </c>
      <c r="H1900" s="111">
        <v>2</v>
      </c>
      <c r="I1900" s="111" t="s">
        <v>8</v>
      </c>
      <c r="J1900" s="109">
        <f t="shared" si="465"/>
        <v>12</v>
      </c>
      <c r="K1900" s="109">
        <f t="shared" si="465"/>
        <v>12</v>
      </c>
      <c r="M1900" s="137">
        <v>15</v>
      </c>
      <c r="N1900" s="133">
        <v>15.3</v>
      </c>
      <c r="O1900" s="137">
        <f t="shared" si="459"/>
        <v>15.15</v>
      </c>
      <c r="P1900" s="141" t="s">
        <v>284</v>
      </c>
      <c r="Q1900" s="237">
        <v>30.623492938339652</v>
      </c>
      <c r="R1900" s="188">
        <v>39.572740274168027</v>
      </c>
      <c r="S1900" s="188">
        <v>24.174053182917003</v>
      </c>
      <c r="T1900" s="188">
        <v>15.398687091251023</v>
      </c>
      <c r="U1900" s="188">
        <v>2.078185415505065</v>
      </c>
      <c r="V1900" s="194">
        <v>1.5909736975767941</v>
      </c>
      <c r="X1900" s="229"/>
      <c r="AC1900" s="309"/>
      <c r="AD1900" s="193">
        <v>100</v>
      </c>
      <c r="AE1900" s="229"/>
      <c r="AN1900" s="309"/>
      <c r="AO1900" s="143">
        <v>88.016720854621454</v>
      </c>
      <c r="AP1900" s="188">
        <v>0</v>
      </c>
      <c r="AQ1900" s="188">
        <v>11.983279145378546</v>
      </c>
      <c r="AR1900" s="194">
        <v>88.016720854621454</v>
      </c>
      <c r="AW1900" s="188">
        <v>0.57980659837549386</v>
      </c>
      <c r="AX1900" s="278"/>
      <c r="AY1900" s="194"/>
      <c r="AZ1900" s="143"/>
      <c r="BA1900" s="143"/>
      <c r="BB1900" s="143"/>
      <c r="BC1900" s="143"/>
      <c r="BD1900" s="143"/>
      <c r="BE1900" s="194"/>
      <c r="BF1900" s="143"/>
      <c r="BG1900" s="143"/>
      <c r="BH1900" s="143"/>
      <c r="BI1900" s="111"/>
      <c r="BJ1900" s="143"/>
      <c r="BK1900" s="143"/>
      <c r="BL1900" s="143"/>
      <c r="BM1900" s="143"/>
      <c r="BN1900" s="143"/>
      <c r="BO1900" s="143"/>
      <c r="BP1900" s="143"/>
      <c r="BQ1900" s="143"/>
      <c r="BR1900" s="143"/>
      <c r="BS1900" s="143"/>
      <c r="BT1900" s="143"/>
      <c r="BU1900" s="135">
        <f>VLOOKUP(D1900,EXPLORACION!$A$2:$P$529,15,FALSE)</f>
        <v>4961649.7917999998</v>
      </c>
      <c r="BV1900" s="135">
        <f>VLOOKUP(D1900,EXPLORACION!$A$2:$P$529,16,FALSE)</f>
        <v>2171404.9378</v>
      </c>
    </row>
    <row r="1901" spans="1:74" hidden="1">
      <c r="A1901" s="130" t="str">
        <f t="shared" si="460"/>
        <v>LHL47P3E1M0.85</v>
      </c>
      <c r="B1901" s="130" t="str">
        <f t="shared" si="461"/>
        <v>LHL47P3E15</v>
      </c>
      <c r="C1901" s="130" t="str">
        <f t="shared" si="462"/>
        <v>LHL47P3M0.85</v>
      </c>
      <c r="D1901" s="130" t="str">
        <f t="shared" si="463"/>
        <v>LHL47P3</v>
      </c>
      <c r="E1901" s="130" t="str">
        <f t="shared" si="464"/>
        <v>LHL47</v>
      </c>
      <c r="F1901" s="111" t="s">
        <v>844</v>
      </c>
      <c r="G1901" s="111">
        <v>47</v>
      </c>
      <c r="H1901" s="111">
        <v>3</v>
      </c>
      <c r="I1901" s="111" t="s">
        <v>8</v>
      </c>
      <c r="J1901" s="109">
        <v>1</v>
      </c>
      <c r="K1901" s="109">
        <v>1</v>
      </c>
      <c r="M1901" s="137">
        <v>0.7</v>
      </c>
      <c r="N1901" s="133">
        <v>1</v>
      </c>
      <c r="O1901" s="137">
        <f t="shared" si="459"/>
        <v>0.85</v>
      </c>
      <c r="P1901" s="141" t="s">
        <v>284</v>
      </c>
      <c r="Q1901" s="237">
        <v>7.6923076923076872</v>
      </c>
      <c r="R1901" s="188">
        <v>28.107197848552993</v>
      </c>
      <c r="S1901" s="188">
        <v>15.026246719160099</v>
      </c>
      <c r="T1901" s="188">
        <v>13.080951129392894</v>
      </c>
      <c r="U1901" s="188">
        <v>2.1065095035693231</v>
      </c>
      <c r="V1901" s="194">
        <v>1.9560445390286572</v>
      </c>
      <c r="X1901" s="229"/>
      <c r="AC1901" s="309"/>
      <c r="AD1901" s="193">
        <v>100</v>
      </c>
      <c r="AE1901" s="229"/>
      <c r="AN1901" s="309"/>
      <c r="AO1901" s="143">
        <v>73.782771535580522</v>
      </c>
      <c r="AP1901" s="188">
        <v>0</v>
      </c>
      <c r="AQ1901" s="188">
        <v>26.217228464419478</v>
      </c>
      <c r="AR1901" s="194">
        <v>73.782771535580522</v>
      </c>
      <c r="AW1901" s="188">
        <v>12.684943266246</v>
      </c>
      <c r="AX1901" s="278"/>
      <c r="AY1901" s="194"/>
      <c r="AZ1901" s="143"/>
      <c r="BA1901" s="143"/>
      <c r="BB1901" s="143"/>
      <c r="BC1901" s="143"/>
      <c r="BD1901" s="143"/>
      <c r="BE1901" s="194"/>
      <c r="BF1901" s="143"/>
      <c r="BG1901" s="143"/>
      <c r="BH1901" s="143"/>
      <c r="BI1901" s="111"/>
      <c r="BJ1901" s="143"/>
      <c r="BK1901" s="143"/>
      <c r="BL1901" s="143"/>
      <c r="BM1901" s="143"/>
      <c r="BN1901" s="143"/>
      <c r="BO1901" s="143"/>
      <c r="BP1901" s="143"/>
      <c r="BQ1901" s="143"/>
      <c r="BR1901" s="143"/>
      <c r="BS1901" s="143"/>
      <c r="BT1901" s="143"/>
      <c r="BU1901" s="135">
        <f>VLOOKUP(D1901,EXPLORACION!$A$2:$P$529,15,FALSE)</f>
        <v>4961649.7917999998</v>
      </c>
      <c r="BV1901" s="135">
        <f>VLOOKUP(D1901,EXPLORACION!$A$2:$P$529,16,FALSE)</f>
        <v>2171404.9378</v>
      </c>
    </row>
    <row r="1902" spans="1:74" hidden="1">
      <c r="A1902" s="130" t="str">
        <f t="shared" si="460"/>
        <v>LHL47P3E2M1.85</v>
      </c>
      <c r="B1902" s="130" t="str">
        <f t="shared" si="461"/>
        <v>LHL47P3E0.7</v>
      </c>
      <c r="C1902" s="130" t="str">
        <f t="shared" si="462"/>
        <v>LHL47P3M1.85</v>
      </c>
      <c r="D1902" s="130" t="str">
        <f t="shared" si="463"/>
        <v>LHL47P3</v>
      </c>
      <c r="E1902" s="130" t="str">
        <f t="shared" si="464"/>
        <v>LHL47</v>
      </c>
      <c r="F1902" s="111" t="s">
        <v>844</v>
      </c>
      <c r="G1902" s="111">
        <v>47</v>
      </c>
      <c r="H1902" s="111">
        <v>3</v>
      </c>
      <c r="I1902" s="111" t="s">
        <v>8</v>
      </c>
      <c r="J1902" s="109">
        <f t="shared" si="465"/>
        <v>2</v>
      </c>
      <c r="K1902" s="109">
        <f t="shared" si="465"/>
        <v>2</v>
      </c>
      <c r="M1902" s="137">
        <v>1.7</v>
      </c>
      <c r="N1902" s="133">
        <v>2</v>
      </c>
      <c r="O1902" s="137">
        <f t="shared" si="459"/>
        <v>1.85</v>
      </c>
      <c r="P1902" s="141" t="s">
        <v>284</v>
      </c>
      <c r="Q1902" s="237">
        <v>16.335107873353895</v>
      </c>
      <c r="R1902" s="188">
        <v>47.58434556278776</v>
      </c>
      <c r="S1902" s="188">
        <v>22.820919175911243</v>
      </c>
      <c r="T1902" s="188">
        <v>24.763426386876517</v>
      </c>
      <c r="U1902" s="188">
        <v>2.0295958032688595</v>
      </c>
      <c r="V1902" s="194">
        <v>1.7446116141297108</v>
      </c>
      <c r="X1902" s="229"/>
      <c r="AC1902" s="309"/>
      <c r="AD1902" s="193">
        <v>100</v>
      </c>
      <c r="AE1902" s="229"/>
      <c r="AN1902" s="309"/>
      <c r="AO1902" s="143">
        <v>96.426748340990301</v>
      </c>
      <c r="AP1902" s="188">
        <v>0</v>
      </c>
      <c r="AQ1902" s="188">
        <v>3.5732516590096992</v>
      </c>
      <c r="AR1902" s="194">
        <v>96.426748340990301</v>
      </c>
      <c r="AW1902" s="188">
        <v>16.910730822705126</v>
      </c>
      <c r="AX1902" s="278"/>
      <c r="AY1902" s="194"/>
      <c r="AZ1902" s="143"/>
      <c r="BA1902" s="143"/>
      <c r="BB1902" s="143"/>
      <c r="BC1902" s="143"/>
      <c r="BD1902" s="143"/>
      <c r="BE1902" s="194"/>
      <c r="BF1902" s="143"/>
      <c r="BG1902" s="143"/>
      <c r="BH1902" s="143"/>
      <c r="BI1902" s="111"/>
      <c r="BJ1902" s="143"/>
      <c r="BK1902" s="143"/>
      <c r="BL1902" s="143"/>
      <c r="BM1902" s="143"/>
      <c r="BN1902" s="143"/>
      <c r="BO1902" s="143"/>
      <c r="BP1902" s="143"/>
      <c r="BQ1902" s="143"/>
      <c r="BR1902" s="143"/>
      <c r="BS1902" s="143"/>
      <c r="BT1902" s="143"/>
      <c r="BU1902" s="135">
        <f>VLOOKUP(D1902,EXPLORACION!$A$2:$P$529,15,FALSE)</f>
        <v>4961649.7917999998</v>
      </c>
      <c r="BV1902" s="135">
        <f>VLOOKUP(D1902,EXPLORACION!$A$2:$P$529,16,FALSE)</f>
        <v>2171404.9378</v>
      </c>
    </row>
    <row r="1903" spans="1:74" hidden="1">
      <c r="A1903" s="130" t="str">
        <f t="shared" si="460"/>
        <v>LHL47P3E3M2.85</v>
      </c>
      <c r="B1903" s="130" t="str">
        <f t="shared" si="461"/>
        <v>LHL47P3E1.7</v>
      </c>
      <c r="C1903" s="130" t="str">
        <f t="shared" si="462"/>
        <v>LHL47P3M2.85</v>
      </c>
      <c r="D1903" s="130" t="str">
        <f t="shared" si="463"/>
        <v>LHL47P3</v>
      </c>
      <c r="E1903" s="130" t="str">
        <f t="shared" si="464"/>
        <v>LHL47</v>
      </c>
      <c r="F1903" s="111" t="s">
        <v>844</v>
      </c>
      <c r="G1903" s="111">
        <v>47</v>
      </c>
      <c r="H1903" s="111">
        <v>3</v>
      </c>
      <c r="I1903" s="111" t="s">
        <v>8</v>
      </c>
      <c r="J1903" s="109">
        <f t="shared" si="465"/>
        <v>3</v>
      </c>
      <c r="K1903" s="109">
        <f t="shared" si="465"/>
        <v>3</v>
      </c>
      <c r="M1903" s="137">
        <v>2.7</v>
      </c>
      <c r="N1903" s="133">
        <v>3</v>
      </c>
      <c r="O1903" s="137">
        <f t="shared" si="459"/>
        <v>2.85</v>
      </c>
      <c r="P1903" s="141" t="s">
        <v>284</v>
      </c>
      <c r="Q1903" s="237">
        <v>9.97045790251107</v>
      </c>
      <c r="R1903" s="188">
        <v>33.884809568918584</v>
      </c>
      <c r="S1903" s="188">
        <v>15.088576664630413</v>
      </c>
      <c r="T1903" s="188">
        <v>18.796232904288171</v>
      </c>
      <c r="U1903" s="188">
        <v>1.9890937780119782</v>
      </c>
      <c r="V1903" s="194">
        <v>1.8087528377624034</v>
      </c>
      <c r="X1903" s="229"/>
      <c r="AC1903" s="309"/>
      <c r="AD1903" s="193">
        <v>100</v>
      </c>
      <c r="AE1903" s="229"/>
      <c r="AN1903" s="309"/>
      <c r="AO1903" s="143">
        <v>80.813953488372093</v>
      </c>
      <c r="AP1903" s="188">
        <v>0</v>
      </c>
      <c r="AQ1903" s="188">
        <v>19.186046511627907</v>
      </c>
      <c r="AR1903" s="194">
        <v>80.813953488372093</v>
      </c>
      <c r="AW1903" s="188">
        <v>4.3813667928924733</v>
      </c>
      <c r="AX1903" s="278"/>
      <c r="AY1903" s="194"/>
      <c r="AZ1903" s="143"/>
      <c r="BA1903" s="143"/>
      <c r="BB1903" s="143"/>
      <c r="BC1903" s="143"/>
      <c r="BD1903" s="143"/>
      <c r="BE1903" s="194"/>
      <c r="BF1903" s="143"/>
      <c r="BG1903" s="143"/>
      <c r="BH1903" s="143"/>
      <c r="BI1903" s="111"/>
      <c r="BJ1903" s="143"/>
      <c r="BK1903" s="143"/>
      <c r="BL1903" s="143"/>
      <c r="BM1903" s="143"/>
      <c r="BN1903" s="143"/>
      <c r="BO1903" s="143"/>
      <c r="BP1903" s="143"/>
      <c r="BQ1903" s="143"/>
      <c r="BR1903" s="143"/>
      <c r="BS1903" s="143"/>
      <c r="BT1903" s="143"/>
      <c r="BU1903" s="135">
        <f>VLOOKUP(D1903,EXPLORACION!$A$2:$P$529,15,FALSE)</f>
        <v>4961649.7917999998</v>
      </c>
      <c r="BV1903" s="135">
        <f>VLOOKUP(D1903,EXPLORACION!$A$2:$P$529,16,FALSE)</f>
        <v>2171404.9378</v>
      </c>
    </row>
    <row r="1904" spans="1:74" hidden="1">
      <c r="A1904" s="130" t="str">
        <f t="shared" si="460"/>
        <v>LHL47P3E4M3.85</v>
      </c>
      <c r="B1904" s="130" t="str">
        <f t="shared" si="461"/>
        <v>LHL47P3E2.7</v>
      </c>
      <c r="C1904" s="130" t="str">
        <f t="shared" si="462"/>
        <v>LHL47P3M3.85</v>
      </c>
      <c r="D1904" s="130" t="str">
        <f t="shared" si="463"/>
        <v>LHL47P3</v>
      </c>
      <c r="E1904" s="130" t="str">
        <f t="shared" si="464"/>
        <v>LHL47</v>
      </c>
      <c r="F1904" s="111" t="s">
        <v>844</v>
      </c>
      <c r="G1904" s="111">
        <v>47</v>
      </c>
      <c r="H1904" s="111">
        <v>3</v>
      </c>
      <c r="I1904" s="111" t="s">
        <v>8</v>
      </c>
      <c r="J1904" s="109">
        <f t="shared" si="465"/>
        <v>4</v>
      </c>
      <c r="K1904" s="109">
        <f t="shared" si="465"/>
        <v>4</v>
      </c>
      <c r="M1904" s="137">
        <v>3.7</v>
      </c>
      <c r="N1904" s="133">
        <v>4</v>
      </c>
      <c r="O1904" s="137">
        <f t="shared" si="459"/>
        <v>3.85</v>
      </c>
      <c r="P1904" s="141" t="s">
        <v>12</v>
      </c>
      <c r="Q1904" s="237">
        <v>36.451267404498402</v>
      </c>
      <c r="R1904" s="188">
        <v>68.969911853026758</v>
      </c>
      <c r="S1904" s="188">
        <v>31.0569105691057</v>
      </c>
      <c r="T1904" s="188">
        <v>37.913001283921062</v>
      </c>
      <c r="U1904" s="188">
        <v>1.7641430202885942</v>
      </c>
      <c r="V1904" s="194">
        <v>1.2928740449577059</v>
      </c>
      <c r="X1904" s="229"/>
      <c r="AC1904" s="309"/>
      <c r="AD1904" s="193">
        <v>100</v>
      </c>
      <c r="AE1904" s="229"/>
      <c r="AN1904" s="309"/>
      <c r="AO1904" s="143">
        <v>99.32639314145743</v>
      </c>
      <c r="AP1904" s="188">
        <v>0</v>
      </c>
      <c r="AQ1904" s="188">
        <v>0.67360685854256985</v>
      </c>
      <c r="AR1904" s="194">
        <v>99.32639314145743</v>
      </c>
      <c r="AW1904" s="188">
        <v>1.6125320843223301</v>
      </c>
      <c r="AX1904" s="278"/>
      <c r="AY1904" s="194"/>
      <c r="AZ1904" s="143"/>
      <c r="BA1904" s="143"/>
      <c r="BB1904" s="143"/>
      <c r="BC1904" s="143"/>
      <c r="BD1904" s="143"/>
      <c r="BE1904" s="194"/>
      <c r="BF1904" s="143"/>
      <c r="BG1904" s="143"/>
      <c r="BH1904" s="143"/>
      <c r="BI1904" s="111"/>
      <c r="BJ1904" s="143"/>
      <c r="BK1904" s="143"/>
      <c r="BL1904" s="143"/>
      <c r="BM1904" s="143"/>
      <c r="BN1904" s="143"/>
      <c r="BO1904" s="143"/>
      <c r="BP1904" s="143"/>
      <c r="BQ1904" s="143"/>
      <c r="BR1904" s="143"/>
      <c r="BS1904" s="143"/>
      <c r="BT1904" s="143"/>
      <c r="BU1904" s="135">
        <f>VLOOKUP(D1904,EXPLORACION!$A$2:$P$529,15,FALSE)</f>
        <v>4961649.7917999998</v>
      </c>
      <c r="BV1904" s="135">
        <f>VLOOKUP(D1904,EXPLORACION!$A$2:$P$529,16,FALSE)</f>
        <v>2171404.9378</v>
      </c>
    </row>
    <row r="1905" spans="1:74" hidden="1">
      <c r="A1905" s="130" t="str">
        <f t="shared" si="460"/>
        <v>LHL47P3E5M4.85</v>
      </c>
      <c r="B1905" s="130" t="str">
        <f t="shared" si="461"/>
        <v>LHL47P3E3.7</v>
      </c>
      <c r="C1905" s="130" t="str">
        <f t="shared" si="462"/>
        <v>LHL47P3M4.85</v>
      </c>
      <c r="D1905" s="130" t="str">
        <f t="shared" si="463"/>
        <v>LHL47P3</v>
      </c>
      <c r="E1905" s="130" t="str">
        <f t="shared" si="464"/>
        <v>LHL47</v>
      </c>
      <c r="F1905" s="111" t="s">
        <v>844</v>
      </c>
      <c r="G1905" s="111">
        <v>47</v>
      </c>
      <c r="H1905" s="111">
        <v>3</v>
      </c>
      <c r="I1905" s="111" t="s">
        <v>8</v>
      </c>
      <c r="J1905" s="109">
        <f t="shared" si="465"/>
        <v>5</v>
      </c>
      <c r="K1905" s="109">
        <f t="shared" si="465"/>
        <v>5</v>
      </c>
      <c r="M1905" s="137">
        <v>4.7</v>
      </c>
      <c r="N1905" s="133">
        <v>5</v>
      </c>
      <c r="O1905" s="137">
        <f t="shared" si="459"/>
        <v>4.8499999999999996</v>
      </c>
      <c r="P1905" s="141" t="s">
        <v>12</v>
      </c>
      <c r="Q1905" s="237">
        <v>28.716094032549748</v>
      </c>
      <c r="R1905" s="188">
        <v>62.556962133721363</v>
      </c>
      <c r="S1905" s="188">
        <v>29.64867180805485</v>
      </c>
      <c r="T1905" s="188">
        <v>32.908290325666513</v>
      </c>
      <c r="U1905" s="188">
        <v>2.1690600546663084</v>
      </c>
      <c r="V1905" s="194">
        <v>1.6851506184749485</v>
      </c>
      <c r="X1905" s="229"/>
      <c r="AC1905" s="309"/>
      <c r="AD1905" s="193" t="s">
        <v>1782</v>
      </c>
      <c r="AE1905" s="229"/>
      <c r="AN1905" s="309"/>
      <c r="AO1905" s="143">
        <v>98.434564809016905</v>
      </c>
      <c r="AP1905" s="188"/>
      <c r="AQ1905" s="188" t="s">
        <v>1782</v>
      </c>
      <c r="AR1905" s="194">
        <v>98.434564809016905</v>
      </c>
      <c r="AW1905" s="188">
        <v>1.8670268028886094</v>
      </c>
      <c r="AX1905" s="278"/>
      <c r="AY1905" s="194"/>
      <c r="AZ1905" s="143"/>
      <c r="BA1905" s="143"/>
      <c r="BB1905" s="143"/>
      <c r="BC1905" s="143"/>
      <c r="BD1905" s="143"/>
      <c r="BE1905" s="194"/>
      <c r="BF1905" s="143"/>
      <c r="BG1905" s="143"/>
      <c r="BH1905" s="143"/>
      <c r="BI1905" s="111"/>
      <c r="BJ1905" s="143"/>
      <c r="BK1905" s="143"/>
      <c r="BL1905" s="143"/>
      <c r="BM1905" s="143"/>
      <c r="BN1905" s="143"/>
      <c r="BO1905" s="143"/>
      <c r="BP1905" s="143"/>
      <c r="BQ1905" s="143"/>
      <c r="BR1905" s="143"/>
      <c r="BS1905" s="143"/>
      <c r="BT1905" s="143"/>
      <c r="BU1905" s="135">
        <f>VLOOKUP(D1905,EXPLORACION!$A$2:$P$529,15,FALSE)</f>
        <v>4961649.7917999998</v>
      </c>
      <c r="BV1905" s="135">
        <f>VLOOKUP(D1905,EXPLORACION!$A$2:$P$529,16,FALSE)</f>
        <v>2171404.9378</v>
      </c>
    </row>
    <row r="1906" spans="1:74" hidden="1">
      <c r="A1906" s="130" t="str">
        <f t="shared" si="460"/>
        <v>LHL47P3E6M5.85</v>
      </c>
      <c r="B1906" s="130" t="str">
        <f t="shared" si="461"/>
        <v>LHL47P3E4.7</v>
      </c>
      <c r="C1906" s="130" t="str">
        <f t="shared" si="462"/>
        <v>LHL47P3M5.85</v>
      </c>
      <c r="D1906" s="130" t="str">
        <f t="shared" si="463"/>
        <v>LHL47P3</v>
      </c>
      <c r="E1906" s="130" t="str">
        <f t="shared" si="464"/>
        <v>LHL47</v>
      </c>
      <c r="F1906" s="111" t="s">
        <v>844</v>
      </c>
      <c r="G1906" s="111">
        <v>47</v>
      </c>
      <c r="H1906" s="111">
        <v>3</v>
      </c>
      <c r="I1906" s="111" t="s">
        <v>8</v>
      </c>
      <c r="J1906" s="109">
        <f t="shared" si="465"/>
        <v>6</v>
      </c>
      <c r="K1906" s="109">
        <f t="shared" si="465"/>
        <v>6</v>
      </c>
      <c r="M1906" s="137">
        <v>5.7</v>
      </c>
      <c r="N1906" s="133">
        <v>6</v>
      </c>
      <c r="O1906" s="137">
        <f t="shared" si="459"/>
        <v>5.85</v>
      </c>
      <c r="P1906" s="141" t="s">
        <v>338</v>
      </c>
      <c r="Q1906" s="237">
        <v>56.541185240402548</v>
      </c>
      <c r="R1906" s="188">
        <v>59.050210980938637</v>
      </c>
      <c r="S1906" s="188">
        <v>34.529147982062753</v>
      </c>
      <c r="T1906" s="188">
        <v>24.521062998875884</v>
      </c>
      <c r="U1906" s="188">
        <v>1.9930801716418425</v>
      </c>
      <c r="V1906" s="194">
        <v>1.2731985953607292</v>
      </c>
      <c r="X1906" s="229"/>
      <c r="AC1906" s="309"/>
      <c r="AD1906" s="193">
        <v>100</v>
      </c>
      <c r="AE1906" s="229"/>
      <c r="AN1906" s="309"/>
      <c r="AO1906" s="143">
        <v>99.710982658959537</v>
      </c>
      <c r="AP1906" s="188">
        <v>0</v>
      </c>
      <c r="AQ1906" s="188">
        <v>0.28901734104046284</v>
      </c>
      <c r="AR1906" s="194">
        <v>99.710982658959537</v>
      </c>
      <c r="AW1906" s="188">
        <v>1.2750970632474534</v>
      </c>
      <c r="AX1906" s="278"/>
      <c r="AY1906" s="194"/>
      <c r="AZ1906" s="143"/>
      <c r="BA1906" s="143"/>
      <c r="BB1906" s="143"/>
      <c r="BC1906" s="143"/>
      <c r="BD1906" s="143"/>
      <c r="BE1906" s="194"/>
      <c r="BF1906" s="143"/>
      <c r="BG1906" s="143"/>
      <c r="BH1906" s="143"/>
      <c r="BI1906" s="111"/>
      <c r="BJ1906" s="143"/>
      <c r="BK1906" s="143"/>
      <c r="BL1906" s="143"/>
      <c r="BM1906" s="143"/>
      <c r="BN1906" s="143"/>
      <c r="BO1906" s="143"/>
      <c r="BP1906" s="143"/>
      <c r="BQ1906" s="143"/>
      <c r="BR1906" s="143"/>
      <c r="BS1906" s="143"/>
      <c r="BT1906" s="143"/>
      <c r="BU1906" s="135">
        <f>VLOOKUP(D1906,EXPLORACION!$A$2:$P$529,15,FALSE)</f>
        <v>4961649.7917999998</v>
      </c>
      <c r="BV1906" s="135">
        <f>VLOOKUP(D1906,EXPLORACION!$A$2:$P$529,16,FALSE)</f>
        <v>2171404.9378</v>
      </c>
    </row>
    <row r="1907" spans="1:74" hidden="1">
      <c r="A1907" s="130" t="str">
        <f t="shared" si="460"/>
        <v>LHL47P3E7M7.15</v>
      </c>
      <c r="B1907" s="130" t="str">
        <f t="shared" si="461"/>
        <v>LHL47P3E5.7</v>
      </c>
      <c r="C1907" s="130" t="str">
        <f t="shared" si="462"/>
        <v>LHL47P3M7.15</v>
      </c>
      <c r="D1907" s="130" t="str">
        <f t="shared" si="463"/>
        <v>LHL47P3</v>
      </c>
      <c r="E1907" s="130" t="str">
        <f t="shared" si="464"/>
        <v>LHL47</v>
      </c>
      <c r="F1907" s="111" t="s">
        <v>844</v>
      </c>
      <c r="G1907" s="111">
        <v>47</v>
      </c>
      <c r="H1907" s="111">
        <v>3</v>
      </c>
      <c r="I1907" s="111" t="s">
        <v>8</v>
      </c>
      <c r="J1907" s="109">
        <f t="shared" si="465"/>
        <v>7</v>
      </c>
      <c r="K1907" s="109">
        <f t="shared" si="465"/>
        <v>7</v>
      </c>
      <c r="M1907" s="137">
        <v>7</v>
      </c>
      <c r="N1907" s="133">
        <v>7.3</v>
      </c>
      <c r="O1907" s="137">
        <f t="shared" si="459"/>
        <v>7.15</v>
      </c>
      <c r="P1907" s="141" t="s">
        <v>338</v>
      </c>
      <c r="Q1907" s="237">
        <v>42.101624611130347</v>
      </c>
      <c r="R1907" s="188" t="s">
        <v>1782</v>
      </c>
      <c r="S1907" s="188" t="s">
        <v>1782</v>
      </c>
      <c r="T1907" s="188" t="s">
        <v>1782</v>
      </c>
      <c r="U1907" s="188">
        <v>1.7666338800744663</v>
      </c>
      <c r="V1907" s="194">
        <v>1.243218636598256</v>
      </c>
      <c r="X1907" s="229"/>
      <c r="AC1907" s="309"/>
      <c r="AD1907" s="193" t="s">
        <v>1782</v>
      </c>
      <c r="AE1907" s="229"/>
      <c r="AN1907" s="309"/>
      <c r="AO1907" s="143" t="s">
        <v>1782</v>
      </c>
      <c r="AP1907" s="188"/>
      <c r="AQ1907" s="188" t="s">
        <v>1782</v>
      </c>
      <c r="AR1907" s="194" t="s">
        <v>1782</v>
      </c>
      <c r="AW1907" s="188">
        <v>0.63260786191956797</v>
      </c>
      <c r="AX1907" s="278"/>
      <c r="AY1907" s="194"/>
      <c r="AZ1907" s="143"/>
      <c r="BA1907" s="143"/>
      <c r="BB1907" s="143"/>
      <c r="BC1907" s="143"/>
      <c r="BD1907" s="143"/>
      <c r="BE1907" s="194"/>
      <c r="BF1907" s="143"/>
      <c r="BG1907" s="143"/>
      <c r="BH1907" s="143"/>
      <c r="BI1907" s="111"/>
      <c r="BJ1907" s="143"/>
      <c r="BK1907" s="143"/>
      <c r="BL1907" s="143"/>
      <c r="BM1907" s="143"/>
      <c r="BN1907" s="143"/>
      <c r="BO1907" s="143"/>
      <c r="BP1907" s="143"/>
      <c r="BQ1907" s="143"/>
      <c r="BR1907" s="143"/>
      <c r="BS1907" s="143"/>
      <c r="BT1907" s="143"/>
      <c r="BU1907" s="135">
        <f>VLOOKUP(D1907,EXPLORACION!$A$2:$P$529,15,FALSE)</f>
        <v>4961649.7917999998</v>
      </c>
      <c r="BV1907" s="135">
        <f>VLOOKUP(D1907,EXPLORACION!$A$2:$P$529,16,FALSE)</f>
        <v>2171404.9378</v>
      </c>
    </row>
    <row r="1908" spans="1:74" hidden="1">
      <c r="A1908" s="130" t="str">
        <f t="shared" si="460"/>
        <v>LHL47P3E8M8.65</v>
      </c>
      <c r="B1908" s="130" t="str">
        <f t="shared" si="461"/>
        <v>LHL47P3E7</v>
      </c>
      <c r="C1908" s="130" t="str">
        <f t="shared" si="462"/>
        <v>LHL47P3M8.65</v>
      </c>
      <c r="D1908" s="130" t="str">
        <f t="shared" si="463"/>
        <v>LHL47P3</v>
      </c>
      <c r="E1908" s="130" t="str">
        <f t="shared" si="464"/>
        <v>LHL47</v>
      </c>
      <c r="F1908" s="111" t="s">
        <v>844</v>
      </c>
      <c r="G1908" s="111">
        <v>47</v>
      </c>
      <c r="H1908" s="111">
        <v>3</v>
      </c>
      <c r="I1908" s="111" t="s">
        <v>8</v>
      </c>
      <c r="J1908" s="109">
        <f t="shared" si="465"/>
        <v>8</v>
      </c>
      <c r="K1908" s="109">
        <f t="shared" si="465"/>
        <v>8</v>
      </c>
      <c r="M1908" s="137">
        <v>8.5</v>
      </c>
      <c r="N1908" s="133">
        <v>8.8000000000000007</v>
      </c>
      <c r="O1908" s="137">
        <f t="shared" si="459"/>
        <v>8.65</v>
      </c>
      <c r="P1908" s="141" t="s">
        <v>284</v>
      </c>
      <c r="Q1908" s="237">
        <v>24.745475113122172</v>
      </c>
      <c r="R1908" s="188">
        <v>35.717093517093474</v>
      </c>
      <c r="S1908" s="188">
        <v>19.473007712082268</v>
      </c>
      <c r="T1908" s="188">
        <v>16.244085805011206</v>
      </c>
      <c r="U1908" s="188">
        <v>2.067255321901714</v>
      </c>
      <c r="V1908" s="194">
        <v>1.6571786030932807</v>
      </c>
      <c r="X1908" s="229"/>
      <c r="AC1908" s="309"/>
      <c r="AD1908" s="193">
        <v>100</v>
      </c>
      <c r="AE1908" s="229"/>
      <c r="AN1908" s="309"/>
      <c r="AO1908" s="143">
        <v>80.372616984402086</v>
      </c>
      <c r="AP1908" s="188">
        <v>0</v>
      </c>
      <c r="AQ1908" s="188">
        <v>19.627383015597914</v>
      </c>
      <c r="AR1908" s="194">
        <v>80.372616984402086</v>
      </c>
      <c r="AW1908" s="188">
        <v>1.8755128444911091</v>
      </c>
      <c r="AX1908" s="278"/>
      <c r="AY1908" s="194"/>
      <c r="AZ1908" s="143"/>
      <c r="BA1908" s="143"/>
      <c r="BB1908" s="143"/>
      <c r="BC1908" s="143"/>
      <c r="BD1908" s="143"/>
      <c r="BE1908" s="194"/>
      <c r="BF1908" s="143"/>
      <c r="BG1908" s="143"/>
      <c r="BH1908" s="143"/>
      <c r="BI1908" s="111"/>
      <c r="BJ1908" s="143"/>
      <c r="BK1908" s="143"/>
      <c r="BL1908" s="143"/>
      <c r="BM1908" s="143"/>
      <c r="BN1908" s="143"/>
      <c r="BO1908" s="143"/>
      <c r="BP1908" s="143"/>
      <c r="BQ1908" s="143"/>
      <c r="BR1908" s="143"/>
      <c r="BS1908" s="143"/>
      <c r="BT1908" s="143"/>
      <c r="BU1908" s="135">
        <f>VLOOKUP(D1908,EXPLORACION!$A$2:$P$529,15,FALSE)</f>
        <v>4961649.7917999998</v>
      </c>
      <c r="BV1908" s="135">
        <f>VLOOKUP(D1908,EXPLORACION!$A$2:$P$529,16,FALSE)</f>
        <v>2171404.9378</v>
      </c>
    </row>
    <row r="1909" spans="1:74" hidden="1">
      <c r="A1909" s="130" t="str">
        <f t="shared" si="460"/>
        <v>LHL47P3E9M10.15</v>
      </c>
      <c r="B1909" s="130" t="str">
        <f t="shared" si="461"/>
        <v>LHL47P3E8.5</v>
      </c>
      <c r="C1909" s="130" t="str">
        <f t="shared" si="462"/>
        <v>LHL47P3M10.15</v>
      </c>
      <c r="D1909" s="130" t="str">
        <f t="shared" si="463"/>
        <v>LHL47P3</v>
      </c>
      <c r="E1909" s="130" t="str">
        <f t="shared" si="464"/>
        <v>LHL47</v>
      </c>
      <c r="F1909" s="111" t="s">
        <v>844</v>
      </c>
      <c r="G1909" s="111">
        <v>47</v>
      </c>
      <c r="H1909" s="111">
        <v>3</v>
      </c>
      <c r="I1909" s="111" t="s">
        <v>8</v>
      </c>
      <c r="J1909" s="109">
        <f t="shared" si="465"/>
        <v>9</v>
      </c>
      <c r="K1909" s="109">
        <f t="shared" si="465"/>
        <v>9</v>
      </c>
      <c r="M1909" s="137">
        <v>10</v>
      </c>
      <c r="N1909" s="133">
        <v>10.3</v>
      </c>
      <c r="O1909" s="137">
        <f t="shared" si="459"/>
        <v>10.15</v>
      </c>
      <c r="P1909" s="141" t="s">
        <v>285</v>
      </c>
      <c r="Q1909" s="237">
        <v>22.118587608261162</v>
      </c>
      <c r="R1909" s="188">
        <v>26.365697413576473</v>
      </c>
      <c r="S1909" s="188">
        <v>22.769640479360863</v>
      </c>
      <c r="T1909" s="188">
        <v>3.5960569342156106</v>
      </c>
      <c r="U1909" s="188">
        <v>2.1192891564517864</v>
      </c>
      <c r="V1909" s="194">
        <v>1.7354353648849599</v>
      </c>
      <c r="X1909" s="229"/>
      <c r="AC1909" s="309"/>
      <c r="AD1909" s="193">
        <v>100</v>
      </c>
      <c r="AE1909" s="229"/>
      <c r="AN1909" s="309"/>
      <c r="AO1909" s="143">
        <v>64.260249554367192</v>
      </c>
      <c r="AP1909" s="188">
        <v>0</v>
      </c>
      <c r="AQ1909" s="188">
        <v>35.739750445632808</v>
      </c>
      <c r="AR1909" s="194">
        <v>64.260249554367192</v>
      </c>
      <c r="AW1909" s="188">
        <v>0.84520755266970282</v>
      </c>
      <c r="AX1909" s="278"/>
      <c r="AY1909" s="194"/>
      <c r="AZ1909" s="143"/>
      <c r="BA1909" s="143"/>
      <c r="BB1909" s="143"/>
      <c r="BC1909" s="143"/>
      <c r="BD1909" s="143"/>
      <c r="BE1909" s="194"/>
      <c r="BF1909" s="143"/>
      <c r="BG1909" s="143"/>
      <c r="BH1909" s="143"/>
      <c r="BI1909" s="111"/>
      <c r="BJ1909" s="143"/>
      <c r="BK1909" s="143"/>
      <c r="BL1909" s="143"/>
      <c r="BM1909" s="143"/>
      <c r="BN1909" s="143"/>
      <c r="BO1909" s="143"/>
      <c r="BP1909" s="143"/>
      <c r="BQ1909" s="143"/>
      <c r="BR1909" s="143"/>
      <c r="BS1909" s="143"/>
      <c r="BT1909" s="143"/>
      <c r="BU1909" s="135">
        <f>VLOOKUP(D1909,EXPLORACION!$A$2:$P$529,15,FALSE)</f>
        <v>4961649.7917999998</v>
      </c>
      <c r="BV1909" s="135">
        <f>VLOOKUP(D1909,EXPLORACION!$A$2:$P$529,16,FALSE)</f>
        <v>2171404.9378</v>
      </c>
    </row>
    <row r="1910" spans="1:74" hidden="1">
      <c r="A1910" s="130" t="str">
        <f t="shared" si="460"/>
        <v>LHL47P3E10M11.725</v>
      </c>
      <c r="B1910" s="130" t="str">
        <f t="shared" si="461"/>
        <v>LHL47P3E10</v>
      </c>
      <c r="C1910" s="130" t="str">
        <f t="shared" si="462"/>
        <v>LHL47P3M11.725</v>
      </c>
      <c r="D1910" s="130" t="str">
        <f t="shared" si="463"/>
        <v>LHL47P3</v>
      </c>
      <c r="E1910" s="130" t="str">
        <f t="shared" si="464"/>
        <v>LHL47</v>
      </c>
      <c r="F1910" s="111" t="s">
        <v>844</v>
      </c>
      <c r="G1910" s="111">
        <v>47</v>
      </c>
      <c r="H1910" s="111">
        <v>3</v>
      </c>
      <c r="I1910" s="111" t="s">
        <v>8</v>
      </c>
      <c r="J1910" s="109">
        <f t="shared" si="465"/>
        <v>10</v>
      </c>
      <c r="K1910" s="109">
        <f t="shared" si="465"/>
        <v>10</v>
      </c>
      <c r="M1910" s="137">
        <v>11.5</v>
      </c>
      <c r="N1910" s="133">
        <v>11.95</v>
      </c>
      <c r="O1910" s="137">
        <f t="shared" si="459"/>
        <v>11.725</v>
      </c>
      <c r="P1910" s="141" t="s">
        <v>286</v>
      </c>
      <c r="Q1910" s="237">
        <v>26.939386380643544</v>
      </c>
      <c r="R1910" s="188">
        <v>33.483576031800325</v>
      </c>
      <c r="S1910" s="188">
        <v>17.730496453900706</v>
      </c>
      <c r="T1910" s="188">
        <v>15.753079577899619</v>
      </c>
      <c r="U1910" s="188" t="s">
        <v>1782</v>
      </c>
      <c r="V1910" s="194" t="s">
        <v>1782</v>
      </c>
      <c r="X1910" s="229"/>
      <c r="AC1910" s="309"/>
      <c r="AD1910" s="193">
        <v>77.604593929450374</v>
      </c>
      <c r="AE1910" s="229"/>
      <c r="AN1910" s="309"/>
      <c r="AO1910" s="143">
        <v>48.154224774405264</v>
      </c>
      <c r="AP1910" s="188">
        <v>22.395406070549626</v>
      </c>
      <c r="AQ1910" s="188">
        <v>29.450369155045109</v>
      </c>
      <c r="AR1910" s="194">
        <v>48.154224774405264</v>
      </c>
      <c r="AW1910" s="188" t="s">
        <v>1782</v>
      </c>
      <c r="AX1910" s="278"/>
      <c r="AY1910" s="194"/>
      <c r="AZ1910" s="143"/>
      <c r="BA1910" s="143"/>
      <c r="BB1910" s="143"/>
      <c r="BC1910" s="143"/>
      <c r="BD1910" s="143"/>
      <c r="BE1910" s="194"/>
      <c r="BF1910" s="143"/>
      <c r="BG1910" s="143"/>
      <c r="BH1910" s="143"/>
      <c r="BI1910" s="111"/>
      <c r="BJ1910" s="143"/>
      <c r="BK1910" s="143"/>
      <c r="BL1910" s="143"/>
      <c r="BM1910" s="143"/>
      <c r="BN1910" s="143"/>
      <c r="BO1910" s="143"/>
      <c r="BP1910" s="143"/>
      <c r="BQ1910" s="143"/>
      <c r="BR1910" s="143"/>
      <c r="BS1910" s="143"/>
      <c r="BT1910" s="143"/>
      <c r="BU1910" s="135">
        <f>VLOOKUP(D1910,EXPLORACION!$A$2:$P$529,15,FALSE)</f>
        <v>4961649.7917999998</v>
      </c>
      <c r="BV1910" s="135">
        <f>VLOOKUP(D1910,EXPLORACION!$A$2:$P$529,16,FALSE)</f>
        <v>2171404.9378</v>
      </c>
    </row>
    <row r="1911" spans="1:74" hidden="1">
      <c r="A1911" s="130" t="str">
        <f t="shared" si="460"/>
        <v>LHL47P3E11M13.15</v>
      </c>
      <c r="B1911" s="130" t="str">
        <f t="shared" si="461"/>
        <v>LHL47P3E11.5</v>
      </c>
      <c r="C1911" s="130" t="str">
        <f t="shared" si="462"/>
        <v>LHL47P3M13.15</v>
      </c>
      <c r="D1911" s="130" t="str">
        <f t="shared" si="463"/>
        <v>LHL47P3</v>
      </c>
      <c r="E1911" s="130" t="str">
        <f t="shared" si="464"/>
        <v>LHL47</v>
      </c>
      <c r="F1911" s="111" t="s">
        <v>844</v>
      </c>
      <c r="G1911" s="111">
        <v>47</v>
      </c>
      <c r="H1911" s="111">
        <v>3</v>
      </c>
      <c r="I1911" s="111" t="s">
        <v>8</v>
      </c>
      <c r="J1911" s="109">
        <f t="shared" si="465"/>
        <v>11</v>
      </c>
      <c r="K1911" s="109">
        <f t="shared" si="465"/>
        <v>11</v>
      </c>
      <c r="M1911" s="137">
        <v>13</v>
      </c>
      <c r="N1911" s="133">
        <v>13.3</v>
      </c>
      <c r="O1911" s="137">
        <f t="shared" si="459"/>
        <v>13.15</v>
      </c>
      <c r="P1911" s="141" t="s">
        <v>284</v>
      </c>
      <c r="Q1911" s="237">
        <v>24.43074003795066</v>
      </c>
      <c r="R1911" s="188">
        <v>37.679353451302006</v>
      </c>
      <c r="S1911" s="188">
        <v>21.507607192254493</v>
      </c>
      <c r="T1911" s="188">
        <v>16.171746259047513</v>
      </c>
      <c r="U1911" s="188">
        <v>2.1206166439120735</v>
      </c>
      <c r="V1911" s="194">
        <v>1.7042546265217886</v>
      </c>
      <c r="X1911" s="229"/>
      <c r="AC1911" s="309"/>
      <c r="AD1911" s="193">
        <v>57.493188010899189</v>
      </c>
      <c r="AE1911" s="229"/>
      <c r="AN1911" s="309"/>
      <c r="AO1911" s="143">
        <v>51.771117166212534</v>
      </c>
      <c r="AP1911" s="188">
        <v>42.506811989100811</v>
      </c>
      <c r="AQ1911" s="188">
        <v>5.7220708446866553</v>
      </c>
      <c r="AR1911" s="194">
        <v>51.771117166212534</v>
      </c>
      <c r="AW1911" s="188">
        <v>0.50144046950814447</v>
      </c>
      <c r="AX1911" s="278"/>
      <c r="AY1911" s="194"/>
      <c r="AZ1911" s="143"/>
      <c r="BA1911" s="143"/>
      <c r="BB1911" s="143"/>
      <c r="BC1911" s="143"/>
      <c r="BD1911" s="143"/>
      <c r="BE1911" s="194"/>
      <c r="BF1911" s="143"/>
      <c r="BG1911" s="143"/>
      <c r="BH1911" s="143"/>
      <c r="BI1911" s="111"/>
      <c r="BJ1911" s="143"/>
      <c r="BK1911" s="143"/>
      <c r="BL1911" s="143"/>
      <c r="BM1911" s="143"/>
      <c r="BN1911" s="143"/>
      <c r="BO1911" s="143"/>
      <c r="BP1911" s="143"/>
      <c r="BQ1911" s="143"/>
      <c r="BR1911" s="143"/>
      <c r="BS1911" s="143"/>
      <c r="BT1911" s="143"/>
      <c r="BU1911" s="135">
        <f>VLOOKUP(D1911,EXPLORACION!$A$2:$P$529,15,FALSE)</f>
        <v>4961649.7917999998</v>
      </c>
      <c r="BV1911" s="135">
        <f>VLOOKUP(D1911,EXPLORACION!$A$2:$P$529,16,FALSE)</f>
        <v>2171404.9378</v>
      </c>
    </row>
    <row r="1912" spans="1:74" hidden="1">
      <c r="A1912" s="130" t="str">
        <f t="shared" si="460"/>
        <v>LHL47P3E12M14.725</v>
      </c>
      <c r="B1912" s="130" t="str">
        <f t="shared" si="461"/>
        <v>LHL47P3E13</v>
      </c>
      <c r="C1912" s="130" t="str">
        <f t="shared" si="462"/>
        <v>LHL47P3M14.725</v>
      </c>
      <c r="D1912" s="130" t="str">
        <f t="shared" si="463"/>
        <v>LHL47P3</v>
      </c>
      <c r="E1912" s="130" t="str">
        <f t="shared" si="464"/>
        <v>LHL47</v>
      </c>
      <c r="F1912" s="111" t="s">
        <v>844</v>
      </c>
      <c r="G1912" s="111">
        <v>47</v>
      </c>
      <c r="H1912" s="111">
        <v>3</v>
      </c>
      <c r="I1912" s="111" t="s">
        <v>8</v>
      </c>
      <c r="J1912" s="109">
        <f t="shared" si="465"/>
        <v>12</v>
      </c>
      <c r="K1912" s="109">
        <f t="shared" si="465"/>
        <v>12</v>
      </c>
      <c r="M1912" s="137">
        <v>14.5</v>
      </c>
      <c r="N1912" s="133">
        <v>14.95</v>
      </c>
      <c r="O1912" s="137">
        <f t="shared" si="459"/>
        <v>14.725</v>
      </c>
      <c r="P1912" s="141" t="s">
        <v>341</v>
      </c>
      <c r="Q1912" s="237">
        <v>15.957120980091888</v>
      </c>
      <c r="R1912" s="188">
        <v>37.040678810903898</v>
      </c>
      <c r="S1912" s="188">
        <v>21.032357473035443</v>
      </c>
      <c r="T1912" s="188">
        <v>16.008321337868455</v>
      </c>
      <c r="U1912" s="188" t="s">
        <v>1782</v>
      </c>
      <c r="V1912" s="194" t="s">
        <v>1782</v>
      </c>
      <c r="X1912" s="229"/>
      <c r="AC1912" s="309"/>
      <c r="AD1912" s="193">
        <v>49.864253393665166</v>
      </c>
      <c r="AE1912" s="229"/>
      <c r="AN1912" s="309"/>
      <c r="AO1912" s="143">
        <v>40.090497737556575</v>
      </c>
      <c r="AP1912" s="188">
        <v>50.135746606334834</v>
      </c>
      <c r="AQ1912" s="188">
        <v>9.773755656108591</v>
      </c>
      <c r="AR1912" s="194">
        <v>40.090497737556575</v>
      </c>
      <c r="AW1912" s="188" t="s">
        <v>1782</v>
      </c>
      <c r="AX1912" s="278"/>
      <c r="AY1912" s="194"/>
      <c r="AZ1912" s="143"/>
      <c r="BA1912" s="143"/>
      <c r="BB1912" s="143"/>
      <c r="BC1912" s="143"/>
      <c r="BD1912" s="143"/>
      <c r="BE1912" s="194"/>
      <c r="BF1912" s="143"/>
      <c r="BG1912" s="143"/>
      <c r="BH1912" s="143"/>
      <c r="BI1912" s="111"/>
      <c r="BJ1912" s="143"/>
      <c r="BK1912" s="143"/>
      <c r="BL1912" s="143"/>
      <c r="BM1912" s="143"/>
      <c r="BN1912" s="143"/>
      <c r="BO1912" s="143"/>
      <c r="BP1912" s="143"/>
      <c r="BQ1912" s="143"/>
      <c r="BR1912" s="143"/>
      <c r="BS1912" s="143"/>
      <c r="BT1912" s="143"/>
      <c r="BU1912" s="135">
        <f>VLOOKUP(D1912,EXPLORACION!$A$2:$P$529,15,FALSE)</f>
        <v>4961649.7917999998</v>
      </c>
      <c r="BV1912" s="135">
        <f>VLOOKUP(D1912,EXPLORACION!$A$2:$P$529,16,FALSE)</f>
        <v>2171404.9378</v>
      </c>
    </row>
    <row r="1913" spans="1:74" hidden="1">
      <c r="A1913" s="130" t="str">
        <f t="shared" si="460"/>
        <v>LHL47P3E13M16.15</v>
      </c>
      <c r="B1913" s="130" t="str">
        <f t="shared" si="461"/>
        <v>LHL47P3E14.5</v>
      </c>
      <c r="C1913" s="130" t="str">
        <f t="shared" si="462"/>
        <v>LHL47P3M16.15</v>
      </c>
      <c r="D1913" s="130" t="str">
        <f t="shared" si="463"/>
        <v>LHL47P3</v>
      </c>
      <c r="E1913" s="130" t="str">
        <f t="shared" si="464"/>
        <v>LHL47</v>
      </c>
      <c r="F1913" s="111" t="s">
        <v>844</v>
      </c>
      <c r="G1913" s="111">
        <v>47</v>
      </c>
      <c r="H1913" s="111">
        <v>3</v>
      </c>
      <c r="I1913" s="111" t="s">
        <v>8</v>
      </c>
      <c r="J1913" s="109">
        <f t="shared" si="465"/>
        <v>13</v>
      </c>
      <c r="K1913" s="109">
        <f t="shared" si="465"/>
        <v>13</v>
      </c>
      <c r="M1913" s="137">
        <v>16</v>
      </c>
      <c r="N1913" s="133">
        <v>16.3</v>
      </c>
      <c r="O1913" s="137">
        <f t="shared" si="459"/>
        <v>16.149999999999999</v>
      </c>
      <c r="P1913" s="141" t="s">
        <v>284</v>
      </c>
      <c r="Q1913" s="237">
        <v>17.729279058361936</v>
      </c>
      <c r="R1913" s="188" t="s">
        <v>1782</v>
      </c>
      <c r="S1913" s="188" t="s">
        <v>1782</v>
      </c>
      <c r="T1913" s="188" t="s">
        <v>1782</v>
      </c>
      <c r="U1913" s="188">
        <v>2.4785360592307315</v>
      </c>
      <c r="V1913" s="194">
        <v>2.1052843260868408</v>
      </c>
      <c r="X1913" s="229"/>
      <c r="AC1913" s="309"/>
      <c r="AD1913" s="193" t="s">
        <v>1782</v>
      </c>
      <c r="AE1913" s="229"/>
      <c r="AN1913" s="309"/>
      <c r="AO1913" s="143" t="s">
        <v>1782</v>
      </c>
      <c r="AP1913" s="188"/>
      <c r="AQ1913" s="188" t="s">
        <v>1782</v>
      </c>
      <c r="AR1913" s="194" t="s">
        <v>1782</v>
      </c>
      <c r="AW1913" s="188" t="s">
        <v>1782</v>
      </c>
      <c r="AX1913" s="278"/>
      <c r="AY1913" s="194"/>
      <c r="AZ1913" s="143"/>
      <c r="BA1913" s="143"/>
      <c r="BB1913" s="143"/>
      <c r="BC1913" s="143"/>
      <c r="BD1913" s="143"/>
      <c r="BE1913" s="194"/>
      <c r="BF1913" s="143"/>
      <c r="BG1913" s="143"/>
      <c r="BH1913" s="143"/>
      <c r="BI1913" s="111"/>
      <c r="BJ1913" s="143"/>
      <c r="BK1913" s="143"/>
      <c r="BL1913" s="143"/>
      <c r="BM1913" s="143"/>
      <c r="BN1913" s="143"/>
      <c r="BO1913" s="143"/>
      <c r="BP1913" s="143"/>
      <c r="BQ1913" s="143"/>
      <c r="BR1913" s="143"/>
      <c r="BS1913" s="143"/>
      <c r="BT1913" s="143"/>
      <c r="BU1913" s="135">
        <f>VLOOKUP(D1913,EXPLORACION!$A$2:$P$529,15,FALSE)</f>
        <v>4961649.7917999998</v>
      </c>
      <c r="BV1913" s="135">
        <f>VLOOKUP(D1913,EXPLORACION!$A$2:$P$529,16,FALSE)</f>
        <v>2171404.9378</v>
      </c>
    </row>
    <row r="1914" spans="1:74" hidden="1">
      <c r="A1914" s="130" t="str">
        <f t="shared" si="460"/>
        <v>LHL47P3E14M17.725</v>
      </c>
      <c r="B1914" s="130" t="str">
        <f t="shared" si="461"/>
        <v>LHL47P3E16</v>
      </c>
      <c r="C1914" s="130" t="str">
        <f t="shared" si="462"/>
        <v>LHL47P3M17.725</v>
      </c>
      <c r="D1914" s="130" t="str">
        <f t="shared" si="463"/>
        <v>LHL47P3</v>
      </c>
      <c r="E1914" s="130" t="str">
        <f t="shared" si="464"/>
        <v>LHL47</v>
      </c>
      <c r="F1914" s="111" t="s">
        <v>844</v>
      </c>
      <c r="G1914" s="111">
        <v>47</v>
      </c>
      <c r="H1914" s="111">
        <v>3</v>
      </c>
      <c r="I1914" s="111" t="s">
        <v>8</v>
      </c>
      <c r="J1914" s="109">
        <f t="shared" si="465"/>
        <v>14</v>
      </c>
      <c r="K1914" s="109">
        <f t="shared" si="465"/>
        <v>14</v>
      </c>
      <c r="M1914" s="137">
        <v>17.5</v>
      </c>
      <c r="N1914" s="133">
        <v>17.95</v>
      </c>
      <c r="O1914" s="137">
        <f t="shared" si="459"/>
        <v>17.725000000000001</v>
      </c>
      <c r="P1914" s="141" t="s">
        <v>284</v>
      </c>
      <c r="Q1914" s="237">
        <v>21.376720901126404</v>
      </c>
      <c r="R1914" s="188">
        <v>46.793351355476673</v>
      </c>
      <c r="S1914" s="188">
        <v>20.833333333333325</v>
      </c>
      <c r="T1914" s="188">
        <v>25.960018022143348</v>
      </c>
      <c r="U1914" s="188" t="s">
        <v>1782</v>
      </c>
      <c r="V1914" s="194" t="s">
        <v>1782</v>
      </c>
      <c r="X1914" s="229"/>
      <c r="AC1914" s="309"/>
      <c r="AD1914" s="193">
        <v>82.761578044596902</v>
      </c>
      <c r="AE1914" s="229"/>
      <c r="AN1914" s="309"/>
      <c r="AO1914" s="143">
        <v>68.953687821612348</v>
      </c>
      <c r="AP1914" s="188">
        <v>17.238421955403098</v>
      </c>
      <c r="AQ1914" s="188">
        <v>13.807890222984554</v>
      </c>
      <c r="AR1914" s="194">
        <v>68.953687821612348</v>
      </c>
      <c r="AW1914" s="188" t="s">
        <v>1782</v>
      </c>
      <c r="AX1914" s="278"/>
      <c r="AY1914" s="194"/>
      <c r="AZ1914" s="143"/>
      <c r="BA1914" s="143"/>
      <c r="BB1914" s="143"/>
      <c r="BC1914" s="143"/>
      <c r="BD1914" s="143"/>
      <c r="BE1914" s="194"/>
      <c r="BF1914" s="143"/>
      <c r="BG1914" s="143"/>
      <c r="BH1914" s="143"/>
      <c r="BI1914" s="111"/>
      <c r="BJ1914" s="143"/>
      <c r="BK1914" s="143"/>
      <c r="BL1914" s="143"/>
      <c r="BM1914" s="143"/>
      <c r="BN1914" s="143"/>
      <c r="BO1914" s="143"/>
      <c r="BP1914" s="143"/>
      <c r="BQ1914" s="143"/>
      <c r="BR1914" s="143"/>
      <c r="BS1914" s="143"/>
      <c r="BT1914" s="143"/>
      <c r="BU1914" s="135">
        <f>VLOOKUP(D1914,EXPLORACION!$A$2:$P$529,15,FALSE)</f>
        <v>4961649.7917999998</v>
      </c>
      <c r="BV1914" s="135">
        <f>VLOOKUP(D1914,EXPLORACION!$A$2:$P$529,16,FALSE)</f>
        <v>2171404.9378</v>
      </c>
    </row>
    <row r="1915" spans="1:74" hidden="1">
      <c r="A1915" s="130" t="str">
        <f t="shared" si="460"/>
        <v>LHL47P3E15M19.225</v>
      </c>
      <c r="B1915" s="130" t="str">
        <f t="shared" si="461"/>
        <v>LHL47P3E17.5</v>
      </c>
      <c r="C1915" s="130" t="str">
        <f t="shared" si="462"/>
        <v>LHL47P3M19.225</v>
      </c>
      <c r="D1915" s="130" t="str">
        <f t="shared" si="463"/>
        <v>LHL47P3</v>
      </c>
      <c r="E1915" s="130" t="str">
        <f t="shared" si="464"/>
        <v>LHL47</v>
      </c>
      <c r="F1915" s="111" t="s">
        <v>844</v>
      </c>
      <c r="G1915" s="111">
        <v>47</v>
      </c>
      <c r="H1915" s="111">
        <v>3</v>
      </c>
      <c r="I1915" s="111" t="s">
        <v>8</v>
      </c>
      <c r="J1915" s="109">
        <f t="shared" si="465"/>
        <v>15</v>
      </c>
      <c r="K1915" s="109">
        <f t="shared" si="465"/>
        <v>15</v>
      </c>
      <c r="M1915" s="137">
        <v>19</v>
      </c>
      <c r="N1915" s="133">
        <v>19.45</v>
      </c>
      <c r="O1915" s="137">
        <f t="shared" si="459"/>
        <v>19.225000000000001</v>
      </c>
      <c r="P1915" s="141" t="s">
        <v>286</v>
      </c>
      <c r="Q1915" s="237">
        <v>13.687782805429846</v>
      </c>
      <c r="R1915" s="188">
        <v>27.011016813009913</v>
      </c>
      <c r="S1915" s="188">
        <v>15.698478561549098</v>
      </c>
      <c r="T1915" s="188">
        <v>11.312538251460815</v>
      </c>
      <c r="U1915" s="188" t="s">
        <v>1782</v>
      </c>
      <c r="V1915" s="194" t="s">
        <v>1782</v>
      </c>
      <c r="X1915" s="229"/>
      <c r="AC1915" s="309"/>
      <c r="AD1915" s="193">
        <v>56.794425087108003</v>
      </c>
      <c r="AE1915" s="229"/>
      <c r="AN1915" s="309"/>
      <c r="AO1915" s="143">
        <v>10.313588850174204</v>
      </c>
      <c r="AP1915" s="188">
        <v>43.205574912891997</v>
      </c>
      <c r="AQ1915" s="188">
        <v>46.480836236933797</v>
      </c>
      <c r="AR1915" s="194">
        <v>10.313588850174204</v>
      </c>
      <c r="AW1915" s="188" t="s">
        <v>1782</v>
      </c>
      <c r="AX1915" s="278"/>
      <c r="AY1915" s="194"/>
      <c r="AZ1915" s="143"/>
      <c r="BA1915" s="143"/>
      <c r="BB1915" s="143"/>
      <c r="BC1915" s="143"/>
      <c r="BD1915" s="143"/>
      <c r="BE1915" s="194"/>
      <c r="BF1915" s="143"/>
      <c r="BG1915" s="143"/>
      <c r="BH1915" s="143"/>
      <c r="BI1915" s="111"/>
      <c r="BJ1915" s="143"/>
      <c r="BK1915" s="143"/>
      <c r="BL1915" s="143"/>
      <c r="BM1915" s="143"/>
      <c r="BN1915" s="143"/>
      <c r="BO1915" s="143"/>
      <c r="BP1915" s="143"/>
      <c r="BQ1915" s="143"/>
      <c r="BR1915" s="143"/>
      <c r="BS1915" s="143"/>
      <c r="BT1915" s="143"/>
      <c r="BU1915" s="135">
        <f>VLOOKUP(D1915,EXPLORACION!$A$2:$P$529,15,FALSE)</f>
        <v>4961649.7917999998</v>
      </c>
      <c r="BV1915" s="135">
        <f>VLOOKUP(D1915,EXPLORACION!$A$2:$P$529,16,FALSE)</f>
        <v>2171404.9378</v>
      </c>
    </row>
    <row r="1916" spans="1:74" hidden="1">
      <c r="A1916" s="130" t="str">
        <f t="shared" si="460"/>
        <v>LHL47P3E16M21.225</v>
      </c>
      <c r="B1916" s="130" t="str">
        <f t="shared" si="461"/>
        <v>LHL47P3E19</v>
      </c>
      <c r="C1916" s="130" t="str">
        <f t="shared" si="462"/>
        <v>LHL47P3M21.225</v>
      </c>
      <c r="D1916" s="130" t="str">
        <f t="shared" si="463"/>
        <v>LHL47P3</v>
      </c>
      <c r="E1916" s="130" t="str">
        <f t="shared" si="464"/>
        <v>LHL47</v>
      </c>
      <c r="F1916" s="111" t="s">
        <v>844</v>
      </c>
      <c r="G1916" s="111">
        <v>47</v>
      </c>
      <c r="H1916" s="111">
        <v>3</v>
      </c>
      <c r="I1916" s="111" t="s">
        <v>8</v>
      </c>
      <c r="J1916" s="109">
        <f t="shared" si="465"/>
        <v>16</v>
      </c>
      <c r="K1916" s="109">
        <f t="shared" si="465"/>
        <v>16</v>
      </c>
      <c r="M1916" s="137">
        <v>21</v>
      </c>
      <c r="N1916" s="133">
        <v>21.45</v>
      </c>
      <c r="O1916" s="137">
        <f t="shared" si="459"/>
        <v>21.225000000000001</v>
      </c>
      <c r="P1916" s="141" t="s">
        <v>286</v>
      </c>
      <c r="Q1916" s="237">
        <v>15.553583314843571</v>
      </c>
      <c r="R1916" s="188">
        <v>23.200641158664816</v>
      </c>
      <c r="S1916" s="188">
        <v>16.393442622950833</v>
      </c>
      <c r="T1916" s="188">
        <v>6.807198535713983</v>
      </c>
      <c r="U1916" s="188" t="s">
        <v>1782</v>
      </c>
      <c r="V1916" s="194" t="s">
        <v>1782</v>
      </c>
      <c r="X1916" s="229"/>
      <c r="AC1916" s="309"/>
      <c r="AD1916" s="193">
        <v>76.31578947368422</v>
      </c>
      <c r="AE1916" s="229"/>
      <c r="AN1916" s="309"/>
      <c r="AO1916" s="143">
        <v>15.15789473684211</v>
      </c>
      <c r="AP1916" s="188">
        <v>23.68421052631578</v>
      </c>
      <c r="AQ1916" s="188">
        <v>61.15789473684211</v>
      </c>
      <c r="AR1916" s="194">
        <v>15.15789473684211</v>
      </c>
      <c r="AW1916" s="188" t="s">
        <v>1782</v>
      </c>
      <c r="AX1916" s="278"/>
      <c r="AY1916" s="194"/>
      <c r="AZ1916" s="143"/>
      <c r="BA1916" s="143"/>
      <c r="BB1916" s="143"/>
      <c r="BC1916" s="143"/>
      <c r="BD1916" s="143"/>
      <c r="BE1916" s="194"/>
      <c r="BF1916" s="143"/>
      <c r="BG1916" s="143"/>
      <c r="BH1916" s="143"/>
      <c r="BI1916" s="111"/>
      <c r="BJ1916" s="143"/>
      <c r="BK1916" s="143"/>
      <c r="BL1916" s="143"/>
      <c r="BM1916" s="143"/>
      <c r="BN1916" s="143"/>
      <c r="BO1916" s="143"/>
      <c r="BP1916" s="143"/>
      <c r="BQ1916" s="143"/>
      <c r="BR1916" s="143"/>
      <c r="BS1916" s="143"/>
      <c r="BT1916" s="143"/>
      <c r="BU1916" s="135">
        <f>VLOOKUP(D1916,EXPLORACION!$A$2:$P$529,15,FALSE)</f>
        <v>4961649.7917999998</v>
      </c>
      <c r="BV1916" s="135">
        <f>VLOOKUP(D1916,EXPLORACION!$A$2:$P$529,16,FALSE)</f>
        <v>2171404.9378</v>
      </c>
    </row>
    <row r="1917" spans="1:74" hidden="1">
      <c r="A1917" s="130" t="str">
        <f t="shared" si="460"/>
        <v>LHL47P3E17M23.225</v>
      </c>
      <c r="B1917" s="130" t="str">
        <f t="shared" si="461"/>
        <v>LHL47P3E21</v>
      </c>
      <c r="C1917" s="130" t="str">
        <f t="shared" si="462"/>
        <v>LHL47P3M23.225</v>
      </c>
      <c r="D1917" s="130" t="str">
        <f t="shared" si="463"/>
        <v>LHL47P3</v>
      </c>
      <c r="E1917" s="130" t="str">
        <f t="shared" si="464"/>
        <v>LHL47</v>
      </c>
      <c r="F1917" s="111" t="s">
        <v>844</v>
      </c>
      <c r="G1917" s="111">
        <v>47</v>
      </c>
      <c r="H1917" s="111">
        <v>3</v>
      </c>
      <c r="I1917" s="111" t="s">
        <v>8</v>
      </c>
      <c r="J1917" s="109">
        <f t="shared" si="465"/>
        <v>17</v>
      </c>
      <c r="K1917" s="109">
        <f t="shared" si="465"/>
        <v>17</v>
      </c>
      <c r="M1917" s="137">
        <v>23</v>
      </c>
      <c r="N1917" s="133">
        <v>23.45</v>
      </c>
      <c r="O1917" s="137">
        <f t="shared" si="459"/>
        <v>23.225000000000001</v>
      </c>
      <c r="P1917" s="141" t="s">
        <v>286</v>
      </c>
      <c r="Q1917" s="237">
        <v>17.889447236180917</v>
      </c>
      <c r="R1917" s="188" t="s">
        <v>1782</v>
      </c>
      <c r="S1917" s="188" t="s">
        <v>1782</v>
      </c>
      <c r="T1917" s="188" t="s">
        <v>1782</v>
      </c>
      <c r="U1917" s="188" t="s">
        <v>1782</v>
      </c>
      <c r="V1917" s="194" t="s">
        <v>1782</v>
      </c>
      <c r="X1917" s="229"/>
      <c r="AC1917" s="309"/>
      <c r="AD1917" s="193" t="s">
        <v>1782</v>
      </c>
      <c r="AE1917" s="229"/>
      <c r="AN1917" s="309"/>
      <c r="AO1917" s="143" t="s">
        <v>1782</v>
      </c>
      <c r="AP1917" s="188"/>
      <c r="AQ1917" s="188" t="s">
        <v>1782</v>
      </c>
      <c r="AR1917" s="194" t="s">
        <v>1782</v>
      </c>
      <c r="AW1917" s="188" t="s">
        <v>1782</v>
      </c>
      <c r="AX1917" s="278"/>
      <c r="AY1917" s="194"/>
      <c r="AZ1917" s="143"/>
      <c r="BA1917" s="143"/>
      <c r="BB1917" s="143"/>
      <c r="BC1917" s="143"/>
      <c r="BD1917" s="143"/>
      <c r="BE1917" s="194"/>
      <c r="BF1917" s="143"/>
      <c r="BG1917" s="143"/>
      <c r="BH1917" s="143"/>
      <c r="BI1917" s="111"/>
      <c r="BJ1917" s="143"/>
      <c r="BK1917" s="143"/>
      <c r="BL1917" s="143"/>
      <c r="BM1917" s="143"/>
      <c r="BN1917" s="143"/>
      <c r="BO1917" s="143"/>
      <c r="BP1917" s="143"/>
      <c r="BQ1917" s="143"/>
      <c r="BR1917" s="143"/>
      <c r="BS1917" s="143"/>
      <c r="BT1917" s="143"/>
      <c r="BU1917" s="135">
        <f>VLOOKUP(D1917,EXPLORACION!$A$2:$P$529,15,FALSE)</f>
        <v>4961649.7917999998</v>
      </c>
      <c r="BV1917" s="135">
        <f>VLOOKUP(D1917,EXPLORACION!$A$2:$P$529,16,FALSE)</f>
        <v>2171404.9378</v>
      </c>
    </row>
    <row r="1918" spans="1:74" hidden="1">
      <c r="A1918" s="130" t="str">
        <f t="shared" si="460"/>
        <v>LHL47P3E18M25.225</v>
      </c>
      <c r="B1918" s="130" t="str">
        <f t="shared" si="461"/>
        <v>LHL47P3E23</v>
      </c>
      <c r="C1918" s="130" t="str">
        <f t="shared" si="462"/>
        <v>LHL47P3M25.225</v>
      </c>
      <c r="D1918" s="130" t="str">
        <f t="shared" si="463"/>
        <v>LHL47P3</v>
      </c>
      <c r="E1918" s="130" t="str">
        <f t="shared" si="464"/>
        <v>LHL47</v>
      </c>
      <c r="F1918" s="111" t="s">
        <v>844</v>
      </c>
      <c r="G1918" s="111">
        <v>47</v>
      </c>
      <c r="H1918" s="111">
        <v>3</v>
      </c>
      <c r="I1918" s="111" t="s">
        <v>8</v>
      </c>
      <c r="J1918" s="109">
        <f t="shared" si="465"/>
        <v>18</v>
      </c>
      <c r="K1918" s="109">
        <f t="shared" si="465"/>
        <v>18</v>
      </c>
      <c r="M1918" s="137">
        <v>25</v>
      </c>
      <c r="N1918" s="133">
        <v>25.45</v>
      </c>
      <c r="O1918" s="137">
        <f t="shared" si="459"/>
        <v>25.225000000000001</v>
      </c>
      <c r="P1918" s="141" t="s">
        <v>284</v>
      </c>
      <c r="Q1918" s="237">
        <v>29.436795994993737</v>
      </c>
      <c r="R1918" s="188">
        <v>44.852672151738645</v>
      </c>
      <c r="S1918" s="188">
        <v>22.833233711894803</v>
      </c>
      <c r="T1918" s="188">
        <v>22.019438439843842</v>
      </c>
      <c r="U1918" s="188" t="s">
        <v>1782</v>
      </c>
      <c r="V1918" s="194" t="s">
        <v>1782</v>
      </c>
      <c r="X1918" s="229"/>
      <c r="AC1918" s="309"/>
      <c r="AD1918" s="193">
        <v>59.762845849802368</v>
      </c>
      <c r="AE1918" s="229"/>
      <c r="AN1918" s="309"/>
      <c r="AO1918" s="143">
        <v>50.750988142292499</v>
      </c>
      <c r="AP1918" s="188">
        <v>40.237154150197632</v>
      </c>
      <c r="AQ1918" s="188">
        <v>9.0118577075098685</v>
      </c>
      <c r="AR1918" s="194">
        <v>50.750988142292499</v>
      </c>
      <c r="AW1918" s="188" t="s">
        <v>1782</v>
      </c>
      <c r="AX1918" s="278"/>
      <c r="AY1918" s="194"/>
      <c r="AZ1918" s="143"/>
      <c r="BA1918" s="143"/>
      <c r="BB1918" s="143"/>
      <c r="BC1918" s="143"/>
      <c r="BD1918" s="143"/>
      <c r="BE1918" s="194"/>
      <c r="BF1918" s="143"/>
      <c r="BG1918" s="143"/>
      <c r="BH1918" s="143"/>
      <c r="BI1918" s="111"/>
      <c r="BJ1918" s="143"/>
      <c r="BK1918" s="143"/>
      <c r="BL1918" s="143"/>
      <c r="BM1918" s="143"/>
      <c r="BN1918" s="143"/>
      <c r="BO1918" s="143"/>
      <c r="BP1918" s="143"/>
      <c r="BQ1918" s="143"/>
      <c r="BR1918" s="143"/>
      <c r="BS1918" s="143"/>
      <c r="BT1918" s="143"/>
      <c r="BU1918" s="135">
        <f>VLOOKUP(D1918,EXPLORACION!$A$2:$P$529,15,FALSE)</f>
        <v>4961649.7917999998</v>
      </c>
      <c r="BV1918" s="135">
        <f>VLOOKUP(D1918,EXPLORACION!$A$2:$P$529,16,FALSE)</f>
        <v>2171404.9378</v>
      </c>
    </row>
    <row r="1919" spans="1:74" hidden="1">
      <c r="A1919" s="130" t="str">
        <f t="shared" si="460"/>
        <v>LHL47P4E1M0.85</v>
      </c>
      <c r="B1919" s="130" t="str">
        <f t="shared" si="461"/>
        <v>LHL47P4E25</v>
      </c>
      <c r="C1919" s="130" t="str">
        <f t="shared" si="462"/>
        <v>LHL47P4M0.85</v>
      </c>
      <c r="D1919" s="130" t="str">
        <f t="shared" si="463"/>
        <v>LHL47P4</v>
      </c>
      <c r="E1919" s="130" t="str">
        <f t="shared" si="464"/>
        <v>LHL47</v>
      </c>
      <c r="F1919" s="111" t="s">
        <v>844</v>
      </c>
      <c r="G1919" s="111">
        <v>47</v>
      </c>
      <c r="H1919" s="111">
        <v>4</v>
      </c>
      <c r="I1919" s="111" t="s">
        <v>8</v>
      </c>
      <c r="J1919" s="109">
        <v>1</v>
      </c>
      <c r="K1919" s="109">
        <v>1</v>
      </c>
      <c r="M1919" s="137">
        <v>0.7</v>
      </c>
      <c r="N1919" s="133">
        <v>1</v>
      </c>
      <c r="O1919" s="137">
        <f t="shared" si="459"/>
        <v>0.85</v>
      </c>
      <c r="P1919" s="141" t="s">
        <v>12</v>
      </c>
      <c r="Q1919" s="237">
        <v>11.295554283533681</v>
      </c>
      <c r="R1919" s="188" t="s">
        <v>1782</v>
      </c>
      <c r="S1919" s="188" t="s">
        <v>1782</v>
      </c>
      <c r="T1919" s="188" t="s">
        <v>1782</v>
      </c>
      <c r="U1919" s="188">
        <v>2.1190415411378245</v>
      </c>
      <c r="V1919" s="194">
        <v>1.9039768073209906</v>
      </c>
      <c r="X1919" s="229"/>
      <c r="AC1919" s="309"/>
      <c r="AD1919" s="193" t="s">
        <v>1782</v>
      </c>
      <c r="AE1919" s="229"/>
      <c r="AN1919" s="309"/>
      <c r="AO1919" s="143" t="s">
        <v>1782</v>
      </c>
      <c r="AP1919" s="188"/>
      <c r="AQ1919" s="188" t="s">
        <v>1782</v>
      </c>
      <c r="AR1919" s="194" t="s">
        <v>1782</v>
      </c>
      <c r="AW1919" s="188" t="s">
        <v>1782</v>
      </c>
      <c r="AX1919" s="278"/>
      <c r="AY1919" s="194"/>
      <c r="AZ1919" s="143"/>
      <c r="BA1919" s="143"/>
      <c r="BB1919" s="143"/>
      <c r="BC1919" s="143"/>
      <c r="BD1919" s="143"/>
      <c r="BE1919" s="194"/>
      <c r="BF1919" s="143"/>
      <c r="BG1919" s="143"/>
      <c r="BH1919" s="143"/>
      <c r="BI1919" s="111"/>
      <c r="BJ1919" s="143"/>
      <c r="BK1919" s="143"/>
      <c r="BL1919" s="143"/>
      <c r="BM1919" s="143"/>
      <c r="BN1919" s="143"/>
      <c r="BO1919" s="143"/>
      <c r="BP1919" s="143"/>
      <c r="BQ1919" s="143"/>
      <c r="BR1919" s="143"/>
      <c r="BS1919" s="143"/>
      <c r="BT1919" s="143"/>
      <c r="BU1919" s="135">
        <f>VLOOKUP(D1919,EXPLORACION!$A$2:$P$529,15,FALSE)</f>
        <v>4961649.7917999998</v>
      </c>
      <c r="BV1919" s="135">
        <f>VLOOKUP(D1919,EXPLORACION!$A$2:$P$529,16,FALSE)</f>
        <v>2171404.9378</v>
      </c>
    </row>
    <row r="1920" spans="1:74" hidden="1">
      <c r="A1920" s="130" t="str">
        <f t="shared" si="460"/>
        <v>LHL47P4E2M1.85</v>
      </c>
      <c r="B1920" s="130" t="str">
        <f t="shared" si="461"/>
        <v>LHL47P4E0.7</v>
      </c>
      <c r="C1920" s="130" t="str">
        <f t="shared" si="462"/>
        <v>LHL47P4M1.85</v>
      </c>
      <c r="D1920" s="130" t="str">
        <f t="shared" si="463"/>
        <v>LHL47P4</v>
      </c>
      <c r="E1920" s="130" t="str">
        <f t="shared" si="464"/>
        <v>LHL47</v>
      </c>
      <c r="F1920" s="111" t="s">
        <v>844</v>
      </c>
      <c r="G1920" s="111">
        <v>47</v>
      </c>
      <c r="H1920" s="111">
        <v>4</v>
      </c>
      <c r="I1920" s="111" t="s">
        <v>8</v>
      </c>
      <c r="J1920" s="109">
        <f t="shared" si="465"/>
        <v>2</v>
      </c>
      <c r="K1920" s="109">
        <f t="shared" si="465"/>
        <v>2</v>
      </c>
      <c r="M1920" s="137">
        <v>1.7</v>
      </c>
      <c r="N1920" s="133">
        <v>2</v>
      </c>
      <c r="O1920" s="137">
        <f t="shared" si="459"/>
        <v>1.85</v>
      </c>
      <c r="P1920" s="141" t="s">
        <v>12</v>
      </c>
      <c r="Q1920" s="237">
        <v>16.406890894175554</v>
      </c>
      <c r="R1920" s="188">
        <v>55.950482424015888</v>
      </c>
      <c r="S1920" s="188">
        <v>29.381818181818169</v>
      </c>
      <c r="T1920" s="188">
        <v>26.56866424219772</v>
      </c>
      <c r="U1920" s="188">
        <v>1.9774438462056894</v>
      </c>
      <c r="V1920" s="194">
        <v>1.698734354140053</v>
      </c>
      <c r="X1920" s="229"/>
      <c r="AC1920" s="309"/>
      <c r="AD1920" s="193">
        <v>100</v>
      </c>
      <c r="AE1920" s="229"/>
      <c r="AN1920" s="309"/>
      <c r="AO1920" s="143">
        <v>99.640071985602887</v>
      </c>
      <c r="AP1920" s="188">
        <v>0</v>
      </c>
      <c r="AQ1920" s="188">
        <v>0.35992801439711286</v>
      </c>
      <c r="AR1920" s="194">
        <v>99.640071985602887</v>
      </c>
      <c r="AW1920" s="188">
        <v>6.4719676785611</v>
      </c>
      <c r="AX1920" s="278"/>
      <c r="AY1920" s="194"/>
      <c r="AZ1920" s="143"/>
      <c r="BA1920" s="143"/>
      <c r="BB1920" s="143"/>
      <c r="BC1920" s="143"/>
      <c r="BD1920" s="143"/>
      <c r="BE1920" s="194"/>
      <c r="BF1920" s="143"/>
      <c r="BG1920" s="143"/>
      <c r="BH1920" s="143"/>
      <c r="BI1920" s="111"/>
      <c r="BJ1920" s="143"/>
      <c r="BK1920" s="143"/>
      <c r="BL1920" s="143"/>
      <c r="BM1920" s="143"/>
      <c r="BN1920" s="143"/>
      <c r="BO1920" s="143"/>
      <c r="BP1920" s="143"/>
      <c r="BQ1920" s="143"/>
      <c r="BR1920" s="143"/>
      <c r="BS1920" s="143"/>
      <c r="BT1920" s="143"/>
      <c r="BU1920" s="135">
        <f>VLOOKUP(D1920,EXPLORACION!$A$2:$P$529,15,FALSE)</f>
        <v>4961649.7917999998</v>
      </c>
      <c r="BV1920" s="135">
        <f>VLOOKUP(D1920,EXPLORACION!$A$2:$P$529,16,FALSE)</f>
        <v>2171404.9378</v>
      </c>
    </row>
    <row r="1921" spans="1:74" hidden="1">
      <c r="A1921" s="130" t="str">
        <f t="shared" si="460"/>
        <v>LHL47P4E3M2.75</v>
      </c>
      <c r="B1921" s="130" t="str">
        <f t="shared" si="461"/>
        <v>LHL47P4E1.7</v>
      </c>
      <c r="C1921" s="130" t="str">
        <f t="shared" si="462"/>
        <v>LHL47P4M2.75</v>
      </c>
      <c r="D1921" s="130" t="str">
        <f t="shared" si="463"/>
        <v>LHL47P4</v>
      </c>
      <c r="E1921" s="130" t="str">
        <f t="shared" si="464"/>
        <v>LHL47</v>
      </c>
      <c r="F1921" s="111" t="s">
        <v>844</v>
      </c>
      <c r="G1921" s="111">
        <v>47</v>
      </c>
      <c r="H1921" s="111">
        <v>4</v>
      </c>
      <c r="I1921" s="111" t="s">
        <v>8</v>
      </c>
      <c r="J1921" s="109">
        <f t="shared" si="465"/>
        <v>3</v>
      </c>
      <c r="K1921" s="109">
        <f t="shared" si="465"/>
        <v>3</v>
      </c>
      <c r="M1921" s="137">
        <v>2.7</v>
      </c>
      <c r="N1921" s="133">
        <v>2.8</v>
      </c>
      <c r="O1921" s="137">
        <f t="shared" si="459"/>
        <v>2.75</v>
      </c>
      <c r="P1921" s="141" t="s">
        <v>12</v>
      </c>
      <c r="Q1921" s="237">
        <v>19.648648648648656</v>
      </c>
      <c r="R1921" s="188">
        <v>51.397952979056228</v>
      </c>
      <c r="S1921" s="188">
        <v>26.749826749826745</v>
      </c>
      <c r="T1921" s="188">
        <v>24.648126229229483</v>
      </c>
      <c r="U1921" s="188" t="s">
        <v>1782</v>
      </c>
      <c r="V1921" s="194" t="s">
        <v>1782</v>
      </c>
      <c r="X1921" s="229"/>
      <c r="AC1921" s="309"/>
      <c r="AD1921" s="193" t="s">
        <v>1782</v>
      </c>
      <c r="AE1921" s="229"/>
      <c r="AN1921" s="309"/>
      <c r="AO1921" s="143" t="s">
        <v>1782</v>
      </c>
      <c r="AP1921" s="188"/>
      <c r="AQ1921" s="188" t="s">
        <v>1782</v>
      </c>
      <c r="AR1921" s="194" t="s">
        <v>1782</v>
      </c>
      <c r="AW1921" s="188" t="s">
        <v>1782</v>
      </c>
      <c r="AX1921" s="278"/>
      <c r="AY1921" s="194"/>
      <c r="AZ1921" s="143"/>
      <c r="BA1921" s="143"/>
      <c r="BB1921" s="143"/>
      <c r="BC1921" s="143"/>
      <c r="BD1921" s="143"/>
      <c r="BE1921" s="194"/>
      <c r="BF1921" s="143"/>
      <c r="BG1921" s="143"/>
      <c r="BH1921" s="143"/>
      <c r="BI1921" s="111"/>
      <c r="BJ1921" s="143"/>
      <c r="BK1921" s="143"/>
      <c r="BL1921" s="143"/>
      <c r="BM1921" s="143"/>
      <c r="BN1921" s="143"/>
      <c r="BO1921" s="143"/>
      <c r="BP1921" s="143"/>
      <c r="BQ1921" s="143"/>
      <c r="BR1921" s="143"/>
      <c r="BS1921" s="143"/>
      <c r="BT1921" s="143"/>
      <c r="BU1921" s="135">
        <f>VLOOKUP(D1921,EXPLORACION!$A$2:$P$529,15,FALSE)</f>
        <v>4961649.7917999998</v>
      </c>
      <c r="BV1921" s="135">
        <f>VLOOKUP(D1921,EXPLORACION!$A$2:$P$529,16,FALSE)</f>
        <v>2171404.9378</v>
      </c>
    </row>
    <row r="1922" spans="1:74" hidden="1">
      <c r="A1922" s="130" t="str">
        <f t="shared" si="460"/>
        <v>LHL47P4E4M3.85</v>
      </c>
      <c r="B1922" s="130" t="str">
        <f t="shared" si="461"/>
        <v>LHL47P4E2.7</v>
      </c>
      <c r="C1922" s="130" t="str">
        <f t="shared" si="462"/>
        <v>LHL47P4M3.85</v>
      </c>
      <c r="D1922" s="130" t="str">
        <f t="shared" si="463"/>
        <v>LHL47P4</v>
      </c>
      <c r="E1922" s="130" t="str">
        <f t="shared" si="464"/>
        <v>LHL47</v>
      </c>
      <c r="F1922" s="111" t="s">
        <v>844</v>
      </c>
      <c r="G1922" s="111">
        <v>47</v>
      </c>
      <c r="H1922" s="111">
        <v>4</v>
      </c>
      <c r="I1922" s="111" t="s">
        <v>8</v>
      </c>
      <c r="J1922" s="109">
        <f t="shared" si="465"/>
        <v>4</v>
      </c>
      <c r="K1922" s="109">
        <f t="shared" si="465"/>
        <v>4</v>
      </c>
      <c r="M1922" s="137">
        <v>3.7</v>
      </c>
      <c r="N1922" s="133">
        <v>4</v>
      </c>
      <c r="O1922" s="137">
        <f t="shared" si="459"/>
        <v>3.85</v>
      </c>
      <c r="P1922" s="141" t="s">
        <v>338</v>
      </c>
      <c r="Q1922" s="237">
        <v>20.899470899470895</v>
      </c>
      <c r="R1922" s="188">
        <v>61.003863101928118</v>
      </c>
      <c r="S1922" s="188">
        <v>32.842287694973997</v>
      </c>
      <c r="T1922" s="188">
        <v>28.161575406954121</v>
      </c>
      <c r="U1922" s="188">
        <v>1.7221620029006464</v>
      </c>
      <c r="V1922" s="194">
        <v>1.4244578492263553</v>
      </c>
      <c r="X1922" s="229"/>
      <c r="AC1922" s="309"/>
      <c r="AD1922" s="193">
        <v>100</v>
      </c>
      <c r="AE1922" s="229"/>
      <c r="AN1922" s="309"/>
      <c r="AO1922" s="143">
        <v>98.903508771929822</v>
      </c>
      <c r="AP1922" s="188">
        <v>0</v>
      </c>
      <c r="AQ1922" s="188">
        <v>1.0964912280701782</v>
      </c>
      <c r="AR1922" s="194">
        <v>98.903508771929822</v>
      </c>
      <c r="AW1922" s="188">
        <v>0.43643245616265441</v>
      </c>
      <c r="AX1922" s="278"/>
      <c r="AY1922" s="194"/>
      <c r="AZ1922" s="143"/>
      <c r="BA1922" s="143"/>
      <c r="BB1922" s="143"/>
      <c r="BC1922" s="143"/>
      <c r="BD1922" s="143"/>
      <c r="BE1922" s="194"/>
      <c r="BF1922" s="143"/>
      <c r="BG1922" s="143"/>
      <c r="BH1922" s="143"/>
      <c r="BI1922" s="111"/>
      <c r="BJ1922" s="143"/>
      <c r="BK1922" s="143"/>
      <c r="BL1922" s="143"/>
      <c r="BM1922" s="143"/>
      <c r="BN1922" s="143"/>
      <c r="BO1922" s="143"/>
      <c r="BP1922" s="143"/>
      <c r="BQ1922" s="143"/>
      <c r="BR1922" s="143"/>
      <c r="BS1922" s="143"/>
      <c r="BT1922" s="143"/>
      <c r="BU1922" s="135">
        <f>VLOOKUP(D1922,EXPLORACION!$A$2:$P$529,15,FALSE)</f>
        <v>4961649.7917999998</v>
      </c>
      <c r="BV1922" s="135">
        <f>VLOOKUP(D1922,EXPLORACION!$A$2:$P$529,16,FALSE)</f>
        <v>2171404.9378</v>
      </c>
    </row>
    <row r="1923" spans="1:74" hidden="1">
      <c r="A1923" s="130" t="str">
        <f t="shared" si="460"/>
        <v>LHL47P4E5M4.75</v>
      </c>
      <c r="B1923" s="130" t="str">
        <f t="shared" si="461"/>
        <v>LHL47P4E3.7</v>
      </c>
      <c r="C1923" s="130" t="str">
        <f t="shared" si="462"/>
        <v>LHL47P4M4.75</v>
      </c>
      <c r="D1923" s="130" t="str">
        <f t="shared" si="463"/>
        <v>LHL47P4</v>
      </c>
      <c r="E1923" s="130" t="str">
        <f t="shared" si="464"/>
        <v>LHL47</v>
      </c>
      <c r="F1923" s="111" t="s">
        <v>844</v>
      </c>
      <c r="G1923" s="111">
        <v>47</v>
      </c>
      <c r="H1923" s="111">
        <v>4</v>
      </c>
      <c r="I1923" s="111" t="s">
        <v>8</v>
      </c>
      <c r="J1923" s="109">
        <f t="shared" si="465"/>
        <v>5</v>
      </c>
      <c r="K1923" s="109">
        <f t="shared" si="465"/>
        <v>5</v>
      </c>
      <c r="M1923" s="137">
        <v>4.7</v>
      </c>
      <c r="N1923" s="133">
        <v>4.8</v>
      </c>
      <c r="O1923" s="137">
        <f t="shared" si="459"/>
        <v>4.75</v>
      </c>
      <c r="P1923" s="141" t="s">
        <v>338</v>
      </c>
      <c r="Q1923" s="237">
        <v>31.461864406779679</v>
      </c>
      <c r="R1923" s="188">
        <v>56.974676868502264</v>
      </c>
      <c r="S1923" s="188">
        <v>32.132424537487836</v>
      </c>
      <c r="T1923" s="188">
        <v>24.842252331014429</v>
      </c>
      <c r="U1923" s="188" t="s">
        <v>1782</v>
      </c>
      <c r="V1923" s="194" t="s">
        <v>1782</v>
      </c>
      <c r="X1923" s="229"/>
      <c r="AC1923" s="309"/>
      <c r="AD1923" s="193" t="s">
        <v>1782</v>
      </c>
      <c r="AE1923" s="229"/>
      <c r="AN1923" s="309"/>
      <c r="AO1923" s="143" t="s">
        <v>1782</v>
      </c>
      <c r="AP1923" s="188"/>
      <c r="AQ1923" s="188" t="s">
        <v>1782</v>
      </c>
      <c r="AR1923" s="194" t="s">
        <v>1782</v>
      </c>
      <c r="AW1923" s="188" t="s">
        <v>1782</v>
      </c>
      <c r="AX1923" s="278"/>
      <c r="AY1923" s="194"/>
      <c r="AZ1923" s="143"/>
      <c r="BA1923" s="143"/>
      <c r="BB1923" s="143"/>
      <c r="BC1923" s="143"/>
      <c r="BD1923" s="143"/>
      <c r="BE1923" s="194"/>
      <c r="BF1923" s="143"/>
      <c r="BG1923" s="143"/>
      <c r="BH1923" s="143"/>
      <c r="BI1923" s="111"/>
      <c r="BJ1923" s="143"/>
      <c r="BK1923" s="143"/>
      <c r="BL1923" s="143"/>
      <c r="BM1923" s="143"/>
      <c r="BN1923" s="143"/>
      <c r="BO1923" s="143"/>
      <c r="BP1923" s="143"/>
      <c r="BQ1923" s="143"/>
      <c r="BR1923" s="143"/>
      <c r="BS1923" s="143"/>
      <c r="BT1923" s="143"/>
      <c r="BU1923" s="135">
        <f>VLOOKUP(D1923,EXPLORACION!$A$2:$P$529,15,FALSE)</f>
        <v>4961649.7917999998</v>
      </c>
      <c r="BV1923" s="135">
        <f>VLOOKUP(D1923,EXPLORACION!$A$2:$P$529,16,FALSE)</f>
        <v>2171404.9378</v>
      </c>
    </row>
    <row r="1924" spans="1:74" hidden="1">
      <c r="A1924" s="130" t="str">
        <f t="shared" si="460"/>
        <v>LHL47P4E6M6.15</v>
      </c>
      <c r="B1924" s="130" t="str">
        <f t="shared" si="461"/>
        <v>LHL47P4E4.7</v>
      </c>
      <c r="C1924" s="130" t="str">
        <f t="shared" si="462"/>
        <v>LHL47P4M6.15</v>
      </c>
      <c r="D1924" s="130" t="str">
        <f t="shared" si="463"/>
        <v>LHL47P4</v>
      </c>
      <c r="E1924" s="130" t="str">
        <f t="shared" si="464"/>
        <v>LHL47</v>
      </c>
      <c r="F1924" s="111" t="s">
        <v>844</v>
      </c>
      <c r="G1924" s="111">
        <v>47</v>
      </c>
      <c r="H1924" s="111">
        <v>4</v>
      </c>
      <c r="I1924" s="111" t="s">
        <v>8</v>
      </c>
      <c r="J1924" s="109">
        <f t="shared" si="465"/>
        <v>6</v>
      </c>
      <c r="K1924" s="109">
        <f t="shared" si="465"/>
        <v>6</v>
      </c>
      <c r="M1924" s="137">
        <v>6</v>
      </c>
      <c r="N1924" s="133">
        <v>6.3</v>
      </c>
      <c r="O1924" s="137">
        <f t="shared" si="459"/>
        <v>6.15</v>
      </c>
      <c r="P1924" s="141" t="s">
        <v>285</v>
      </c>
      <c r="Q1924" s="237">
        <v>30.461674398056086</v>
      </c>
      <c r="R1924" s="188">
        <v>42.979173556387622</v>
      </c>
      <c r="S1924" s="188">
        <v>26.643356643356658</v>
      </c>
      <c r="T1924" s="188">
        <v>16.335816913030964</v>
      </c>
      <c r="U1924" s="188">
        <v>2.004424942995843</v>
      </c>
      <c r="V1924" s="194">
        <v>1.5364090275892621</v>
      </c>
      <c r="X1924" s="229"/>
      <c r="AC1924" s="309"/>
      <c r="AD1924" s="193">
        <v>100</v>
      </c>
      <c r="AE1924" s="229"/>
      <c r="AN1924" s="309"/>
      <c r="AO1924" s="143">
        <v>99.302473050095116</v>
      </c>
      <c r="AP1924" s="188">
        <v>0</v>
      </c>
      <c r="AQ1924" s="188">
        <v>0.69752694990488351</v>
      </c>
      <c r="AR1924" s="194">
        <v>99.302473050095116</v>
      </c>
      <c r="AW1924" s="188">
        <v>0.81309507658695546</v>
      </c>
      <c r="AX1924" s="278"/>
      <c r="AY1924" s="194"/>
      <c r="AZ1924" s="143"/>
      <c r="BA1924" s="143"/>
      <c r="BB1924" s="143"/>
      <c r="BC1924" s="143"/>
      <c r="BD1924" s="143"/>
      <c r="BE1924" s="194"/>
      <c r="BF1924" s="143"/>
      <c r="BG1924" s="143"/>
      <c r="BH1924" s="143"/>
      <c r="BI1924" s="111"/>
      <c r="BJ1924" s="143"/>
      <c r="BK1924" s="143"/>
      <c r="BL1924" s="143"/>
      <c r="BM1924" s="143"/>
      <c r="BN1924" s="143"/>
      <c r="BO1924" s="143"/>
      <c r="BP1924" s="143"/>
      <c r="BQ1924" s="143"/>
      <c r="BR1924" s="143"/>
      <c r="BS1924" s="143"/>
      <c r="BT1924" s="143"/>
      <c r="BU1924" s="135">
        <f>VLOOKUP(D1924,EXPLORACION!$A$2:$P$529,15,FALSE)</f>
        <v>4961649.7917999998</v>
      </c>
      <c r="BV1924" s="135">
        <f>VLOOKUP(D1924,EXPLORACION!$A$2:$P$529,16,FALSE)</f>
        <v>2171404.9378</v>
      </c>
    </row>
    <row r="1925" spans="1:74" hidden="1">
      <c r="A1925" s="130" t="str">
        <f t="shared" si="460"/>
        <v>LHL47P4E7M7.55</v>
      </c>
      <c r="B1925" s="130" t="str">
        <f t="shared" si="461"/>
        <v>LHL47P4E6</v>
      </c>
      <c r="C1925" s="130" t="str">
        <f t="shared" si="462"/>
        <v>LHL47P4M7.55</v>
      </c>
      <c r="D1925" s="130" t="str">
        <f t="shared" si="463"/>
        <v>LHL47P4</v>
      </c>
      <c r="E1925" s="130" t="str">
        <f t="shared" si="464"/>
        <v>LHL47</v>
      </c>
      <c r="F1925" s="111" t="s">
        <v>844</v>
      </c>
      <c r="G1925" s="111">
        <v>47</v>
      </c>
      <c r="H1925" s="111">
        <v>4</v>
      </c>
      <c r="I1925" s="111" t="s">
        <v>8</v>
      </c>
      <c r="J1925" s="109">
        <f t="shared" si="465"/>
        <v>7</v>
      </c>
      <c r="K1925" s="109">
        <f t="shared" si="465"/>
        <v>7</v>
      </c>
      <c r="M1925" s="137">
        <v>7.5</v>
      </c>
      <c r="N1925" s="133">
        <v>7.6</v>
      </c>
      <c r="O1925" s="137">
        <f t="shared" si="459"/>
        <v>7.55</v>
      </c>
      <c r="P1925" s="141" t="s">
        <v>338</v>
      </c>
      <c r="Q1925" s="237">
        <v>50.374812593703133</v>
      </c>
      <c r="R1925" s="188">
        <v>55.598604475609534</v>
      </c>
      <c r="S1925" s="188">
        <v>37.948717948717928</v>
      </c>
      <c r="T1925" s="188">
        <v>17.649886526891606</v>
      </c>
      <c r="U1925" s="188" t="s">
        <v>1782</v>
      </c>
      <c r="V1925" s="194" t="s">
        <v>1782</v>
      </c>
      <c r="X1925" s="229"/>
      <c r="AC1925" s="309"/>
      <c r="AD1925" s="193" t="s">
        <v>1782</v>
      </c>
      <c r="AE1925" s="229"/>
      <c r="AN1925" s="309"/>
      <c r="AO1925" s="143" t="s">
        <v>1782</v>
      </c>
      <c r="AP1925" s="188"/>
      <c r="AQ1925" s="188" t="s">
        <v>1782</v>
      </c>
      <c r="AR1925" s="194" t="s">
        <v>1782</v>
      </c>
      <c r="AW1925" s="188" t="s">
        <v>1782</v>
      </c>
      <c r="AX1925" s="278"/>
      <c r="AY1925" s="194"/>
      <c r="AZ1925" s="143"/>
      <c r="BA1925" s="143"/>
      <c r="BB1925" s="143"/>
      <c r="BC1925" s="143"/>
      <c r="BD1925" s="143"/>
      <c r="BE1925" s="194"/>
      <c r="BF1925" s="143"/>
      <c r="BG1925" s="143"/>
      <c r="BH1925" s="143"/>
      <c r="BI1925" s="111"/>
      <c r="BJ1925" s="143"/>
      <c r="BK1925" s="143"/>
      <c r="BL1925" s="143"/>
      <c r="BM1925" s="143"/>
      <c r="BN1925" s="143"/>
      <c r="BO1925" s="143"/>
      <c r="BP1925" s="143"/>
      <c r="BQ1925" s="143"/>
      <c r="BR1925" s="143"/>
      <c r="BS1925" s="143"/>
      <c r="BT1925" s="143"/>
      <c r="BU1925" s="135">
        <f>VLOOKUP(D1925,EXPLORACION!$A$2:$P$529,15,FALSE)</f>
        <v>4961649.7917999998</v>
      </c>
      <c r="BV1925" s="135">
        <f>VLOOKUP(D1925,EXPLORACION!$A$2:$P$529,16,FALSE)</f>
        <v>2171404.9378</v>
      </c>
    </row>
    <row r="1926" spans="1:74" hidden="1">
      <c r="A1926" s="130" t="str">
        <f t="shared" si="460"/>
        <v>LHL47P4E8M9.15</v>
      </c>
      <c r="B1926" s="130" t="str">
        <f t="shared" si="461"/>
        <v>LHL47P4E7.5</v>
      </c>
      <c r="C1926" s="130" t="str">
        <f t="shared" si="462"/>
        <v>LHL47P4M9.15</v>
      </c>
      <c r="D1926" s="130" t="str">
        <f t="shared" si="463"/>
        <v>LHL47P4</v>
      </c>
      <c r="E1926" s="130" t="str">
        <f t="shared" si="464"/>
        <v>LHL47</v>
      </c>
      <c r="F1926" s="111" t="s">
        <v>844</v>
      </c>
      <c r="G1926" s="111">
        <v>47</v>
      </c>
      <c r="H1926" s="111">
        <v>4</v>
      </c>
      <c r="I1926" s="111" t="s">
        <v>8</v>
      </c>
      <c r="J1926" s="109">
        <f t="shared" si="465"/>
        <v>8</v>
      </c>
      <c r="K1926" s="109">
        <f t="shared" si="465"/>
        <v>8</v>
      </c>
      <c r="M1926" s="137">
        <v>9</v>
      </c>
      <c r="N1926" s="133">
        <v>9.3000000000000007</v>
      </c>
      <c r="O1926" s="137">
        <f t="shared" si="459"/>
        <v>9.15</v>
      </c>
      <c r="P1926" s="141" t="s">
        <v>284</v>
      </c>
      <c r="Q1926" s="237">
        <v>23.801110550227158</v>
      </c>
      <c r="R1926" s="188">
        <v>28.198169556051077</v>
      </c>
      <c r="S1926" s="188">
        <v>17.224199288256241</v>
      </c>
      <c r="T1926" s="188">
        <v>10.973970267794837</v>
      </c>
      <c r="U1926" s="188">
        <v>2.3592030925540093</v>
      </c>
      <c r="V1926" s="194">
        <v>1.9056396845461743</v>
      </c>
      <c r="X1926" s="229"/>
      <c r="AC1926" s="309"/>
      <c r="AD1926" s="193">
        <v>100</v>
      </c>
      <c r="AE1926" s="229"/>
      <c r="AN1926" s="309"/>
      <c r="AO1926" s="143">
        <v>62.532751091703062</v>
      </c>
      <c r="AP1926" s="188">
        <v>0</v>
      </c>
      <c r="AQ1926" s="188">
        <v>37.467248908296938</v>
      </c>
      <c r="AR1926" s="194">
        <v>62.532751091703062</v>
      </c>
      <c r="AW1926" s="188" t="s">
        <v>1782</v>
      </c>
      <c r="AX1926" s="278"/>
      <c r="AY1926" s="194"/>
      <c r="AZ1926" s="143"/>
      <c r="BA1926" s="143"/>
      <c r="BB1926" s="143"/>
      <c r="BC1926" s="143"/>
      <c r="BD1926" s="143"/>
      <c r="BE1926" s="194"/>
      <c r="BF1926" s="143"/>
      <c r="BG1926" s="143"/>
      <c r="BH1926" s="143"/>
      <c r="BI1926" s="111"/>
      <c r="BJ1926" s="143"/>
      <c r="BK1926" s="143"/>
      <c r="BL1926" s="143"/>
      <c r="BM1926" s="143"/>
      <c r="BN1926" s="143"/>
      <c r="BO1926" s="143"/>
      <c r="BP1926" s="143"/>
      <c r="BQ1926" s="143"/>
      <c r="BR1926" s="143"/>
      <c r="BS1926" s="143"/>
      <c r="BT1926" s="143"/>
      <c r="BU1926" s="135">
        <f>VLOOKUP(D1926,EXPLORACION!$A$2:$P$529,15,FALSE)</f>
        <v>4961649.7917999998</v>
      </c>
      <c r="BV1926" s="135">
        <f>VLOOKUP(D1926,EXPLORACION!$A$2:$P$529,16,FALSE)</f>
        <v>2171404.9378</v>
      </c>
    </row>
    <row r="1927" spans="1:74" hidden="1">
      <c r="A1927" s="130" t="str">
        <f t="shared" si="460"/>
        <v>LHL47P4E9M10.725</v>
      </c>
      <c r="B1927" s="130" t="str">
        <f t="shared" si="461"/>
        <v>LHL47P4E9</v>
      </c>
      <c r="C1927" s="130" t="str">
        <f t="shared" si="462"/>
        <v>LHL47P4M10.725</v>
      </c>
      <c r="D1927" s="130" t="str">
        <f t="shared" si="463"/>
        <v>LHL47P4</v>
      </c>
      <c r="E1927" s="130" t="str">
        <f t="shared" si="464"/>
        <v>LHL47</v>
      </c>
      <c r="F1927" s="111" t="s">
        <v>844</v>
      </c>
      <c r="G1927" s="111">
        <v>47</v>
      </c>
      <c r="H1927" s="111">
        <v>4</v>
      </c>
      <c r="I1927" s="111" t="s">
        <v>8</v>
      </c>
      <c r="J1927" s="109">
        <f t="shared" si="465"/>
        <v>9</v>
      </c>
      <c r="K1927" s="109">
        <f t="shared" si="465"/>
        <v>9</v>
      </c>
      <c r="M1927" s="137">
        <v>10.5</v>
      </c>
      <c r="N1927" s="133">
        <v>10.95</v>
      </c>
      <c r="O1927" s="137">
        <f t="shared" si="459"/>
        <v>10.725</v>
      </c>
      <c r="P1927" s="141" t="s">
        <v>355</v>
      </c>
      <c r="Q1927" s="237">
        <v>15.289042277825709</v>
      </c>
      <c r="R1927" s="188"/>
      <c r="S1927" s="188"/>
      <c r="T1927" s="188"/>
      <c r="U1927" s="188" t="s">
        <v>1782</v>
      </c>
      <c r="V1927" s="194" t="s">
        <v>1782</v>
      </c>
      <c r="X1927" s="229"/>
      <c r="AC1927" s="309"/>
      <c r="AD1927" s="193">
        <v>100</v>
      </c>
      <c r="AE1927" s="229"/>
      <c r="AN1927" s="309"/>
      <c r="AO1927" s="143">
        <v>20.349761526232111</v>
      </c>
      <c r="AP1927" s="188">
        <v>0</v>
      </c>
      <c r="AQ1927" s="188">
        <v>79.650238473767885</v>
      </c>
      <c r="AR1927" s="194">
        <v>20.349761526232111</v>
      </c>
      <c r="AW1927" s="188" t="s">
        <v>1782</v>
      </c>
      <c r="AX1927" s="278"/>
      <c r="AY1927" s="194"/>
      <c r="AZ1927" s="143"/>
      <c r="BA1927" s="143"/>
      <c r="BB1927" s="143"/>
      <c r="BC1927" s="143"/>
      <c r="BD1927" s="143"/>
      <c r="BE1927" s="194"/>
      <c r="BF1927" s="143"/>
      <c r="BG1927" s="143"/>
      <c r="BH1927" s="143"/>
      <c r="BI1927" s="111"/>
      <c r="BJ1927" s="143"/>
      <c r="BK1927" s="143"/>
      <c r="BL1927" s="143"/>
      <c r="BM1927" s="143"/>
      <c r="BN1927" s="143"/>
      <c r="BO1927" s="143"/>
      <c r="BP1927" s="143"/>
      <c r="BQ1927" s="143"/>
      <c r="BR1927" s="143"/>
      <c r="BS1927" s="143"/>
      <c r="BT1927" s="143"/>
      <c r="BU1927" s="135">
        <f>VLOOKUP(D1927,EXPLORACION!$A$2:$P$529,15,FALSE)</f>
        <v>4961649.7917999998</v>
      </c>
      <c r="BV1927" s="135">
        <f>VLOOKUP(D1927,EXPLORACION!$A$2:$P$529,16,FALSE)</f>
        <v>2171404.9378</v>
      </c>
    </row>
    <row r="1928" spans="1:74" hidden="1">
      <c r="A1928" s="130" t="str">
        <f t="shared" si="460"/>
        <v>LHL47P4E10M12.225</v>
      </c>
      <c r="B1928" s="130" t="str">
        <f t="shared" si="461"/>
        <v>LHL47P4E10.5</v>
      </c>
      <c r="C1928" s="130" t="str">
        <f t="shared" si="462"/>
        <v>LHL47P4M12.225</v>
      </c>
      <c r="D1928" s="130" t="str">
        <f t="shared" si="463"/>
        <v>LHL47P4</v>
      </c>
      <c r="E1928" s="130" t="str">
        <f t="shared" si="464"/>
        <v>LHL47</v>
      </c>
      <c r="F1928" s="111" t="s">
        <v>844</v>
      </c>
      <c r="G1928" s="111">
        <v>47</v>
      </c>
      <c r="H1928" s="111">
        <v>4</v>
      </c>
      <c r="I1928" s="111" t="s">
        <v>8</v>
      </c>
      <c r="J1928" s="109">
        <f t="shared" si="465"/>
        <v>10</v>
      </c>
      <c r="K1928" s="109">
        <f t="shared" si="465"/>
        <v>10</v>
      </c>
      <c r="M1928" s="137">
        <v>12</v>
      </c>
      <c r="N1928" s="133">
        <v>12.45</v>
      </c>
      <c r="O1928" s="137">
        <f t="shared" si="459"/>
        <v>12.225</v>
      </c>
      <c r="P1928" s="141" t="s">
        <v>355</v>
      </c>
      <c r="Q1928" s="237">
        <v>12.097779995011228</v>
      </c>
      <c r="R1928" s="188" t="s">
        <v>1782</v>
      </c>
      <c r="S1928" s="188" t="s">
        <v>1782</v>
      </c>
      <c r="T1928" s="188" t="s">
        <v>1782</v>
      </c>
      <c r="U1928" s="188" t="s">
        <v>1782</v>
      </c>
      <c r="V1928" s="194" t="s">
        <v>1782</v>
      </c>
      <c r="X1928" s="229"/>
      <c r="AC1928" s="309"/>
      <c r="AD1928" s="193" t="s">
        <v>1782</v>
      </c>
      <c r="AE1928" s="229"/>
      <c r="AN1928" s="309"/>
      <c r="AO1928" s="143" t="s">
        <v>1782</v>
      </c>
      <c r="AP1928" s="188"/>
      <c r="AQ1928" s="188" t="s">
        <v>1782</v>
      </c>
      <c r="AR1928" s="194" t="s">
        <v>1782</v>
      </c>
      <c r="AW1928" s="188" t="s">
        <v>1782</v>
      </c>
      <c r="AX1928" s="278"/>
      <c r="AY1928" s="194"/>
      <c r="AZ1928" s="143"/>
      <c r="BA1928" s="143"/>
      <c r="BB1928" s="143"/>
      <c r="BC1928" s="143"/>
      <c r="BD1928" s="143"/>
      <c r="BE1928" s="194"/>
      <c r="BF1928" s="143"/>
      <c r="BG1928" s="143"/>
      <c r="BH1928" s="143"/>
      <c r="BI1928" s="111"/>
      <c r="BJ1928" s="143"/>
      <c r="BK1928" s="143"/>
      <c r="BL1928" s="143"/>
      <c r="BM1928" s="143"/>
      <c r="BN1928" s="143"/>
      <c r="BO1928" s="143"/>
      <c r="BP1928" s="143"/>
      <c r="BQ1928" s="143"/>
      <c r="BR1928" s="143"/>
      <c r="BS1928" s="143"/>
      <c r="BT1928" s="143"/>
      <c r="BU1928" s="135">
        <f>VLOOKUP(D1928,EXPLORACION!$A$2:$P$529,15,FALSE)</f>
        <v>4961649.7917999998</v>
      </c>
      <c r="BV1928" s="135">
        <f>VLOOKUP(D1928,EXPLORACION!$A$2:$P$529,16,FALSE)</f>
        <v>2171404.9378</v>
      </c>
    </row>
    <row r="1929" spans="1:74" hidden="1">
      <c r="A1929" s="130" t="str">
        <f t="shared" si="460"/>
        <v>LHL47P4E11M13.725</v>
      </c>
      <c r="B1929" s="130" t="str">
        <f t="shared" si="461"/>
        <v>LHL47P4E12</v>
      </c>
      <c r="C1929" s="130" t="str">
        <f t="shared" si="462"/>
        <v>LHL47P4M13.725</v>
      </c>
      <c r="D1929" s="130" t="str">
        <f t="shared" si="463"/>
        <v>LHL47P4</v>
      </c>
      <c r="E1929" s="130" t="str">
        <f t="shared" si="464"/>
        <v>LHL47</v>
      </c>
      <c r="F1929" s="111" t="s">
        <v>844</v>
      </c>
      <c r="G1929" s="111">
        <v>47</v>
      </c>
      <c r="H1929" s="111">
        <v>4</v>
      </c>
      <c r="I1929" s="111" t="s">
        <v>8</v>
      </c>
      <c r="J1929" s="109">
        <f t="shared" si="465"/>
        <v>11</v>
      </c>
      <c r="K1929" s="109">
        <f t="shared" si="465"/>
        <v>11</v>
      </c>
      <c r="M1929" s="137">
        <v>13.5</v>
      </c>
      <c r="N1929" s="133">
        <v>13.95</v>
      </c>
      <c r="O1929" s="137">
        <f t="shared" si="459"/>
        <v>13.725</v>
      </c>
      <c r="P1929" s="141" t="s">
        <v>284</v>
      </c>
      <c r="Q1929" s="237">
        <v>36.323763955342905</v>
      </c>
      <c r="R1929" s="188">
        <v>32.031640727183003</v>
      </c>
      <c r="S1929" s="188">
        <v>19.066147859922161</v>
      </c>
      <c r="T1929" s="188">
        <v>12.965492867260842</v>
      </c>
      <c r="U1929" s="188" t="s">
        <v>1782</v>
      </c>
      <c r="V1929" s="194" t="s">
        <v>1782</v>
      </c>
      <c r="X1929" s="229"/>
      <c r="AC1929" s="309"/>
      <c r="AD1929" s="193">
        <v>85.370487650411647</v>
      </c>
      <c r="AE1929" s="229"/>
      <c r="AN1929" s="309"/>
      <c r="AO1929" s="143">
        <v>70.930968967701077</v>
      </c>
      <c r="AP1929" s="188">
        <v>14.629512349588353</v>
      </c>
      <c r="AQ1929" s="188">
        <v>14.43951868271057</v>
      </c>
      <c r="AR1929" s="194">
        <v>70.930968967701077</v>
      </c>
      <c r="AW1929" s="188" t="s">
        <v>1782</v>
      </c>
      <c r="AX1929" s="278"/>
      <c r="AY1929" s="194"/>
      <c r="AZ1929" s="143"/>
      <c r="BA1929" s="143"/>
      <c r="BB1929" s="143"/>
      <c r="BC1929" s="143"/>
      <c r="BD1929" s="143"/>
      <c r="BE1929" s="194"/>
      <c r="BF1929" s="143"/>
      <c r="BG1929" s="143"/>
      <c r="BH1929" s="143"/>
      <c r="BI1929" s="111"/>
      <c r="BJ1929" s="143"/>
      <c r="BK1929" s="143"/>
      <c r="BL1929" s="143"/>
      <c r="BM1929" s="143"/>
      <c r="BN1929" s="143"/>
      <c r="BO1929" s="143"/>
      <c r="BP1929" s="143"/>
      <c r="BQ1929" s="143"/>
      <c r="BR1929" s="143"/>
      <c r="BS1929" s="143"/>
      <c r="BT1929" s="143"/>
      <c r="BU1929" s="135">
        <f>VLOOKUP(D1929,EXPLORACION!$A$2:$P$529,15,FALSE)</f>
        <v>4961649.7917999998</v>
      </c>
      <c r="BV1929" s="135">
        <f>VLOOKUP(D1929,EXPLORACION!$A$2:$P$529,16,FALSE)</f>
        <v>2171404.9378</v>
      </c>
    </row>
    <row r="1930" spans="1:74" hidden="1">
      <c r="A1930" s="130" t="str">
        <f>CONCATENATE(F1930,G1930,I1930,H1930,"E",J1930,"M",O1930)</f>
        <v>LHL47P4E12M15.15</v>
      </c>
      <c r="B1930" s="130" t="str">
        <f t="shared" si="461"/>
        <v>LHL47P4E13.5</v>
      </c>
      <c r="C1930" s="130" t="str">
        <f t="shared" si="462"/>
        <v>LHL47P4M15.15</v>
      </c>
      <c r="D1930" s="130" t="str">
        <f t="shared" si="463"/>
        <v>LHL47P4</v>
      </c>
      <c r="E1930" s="130" t="str">
        <f t="shared" si="464"/>
        <v>LHL47</v>
      </c>
      <c r="F1930" s="111" t="s">
        <v>844</v>
      </c>
      <c r="G1930" s="111">
        <v>47</v>
      </c>
      <c r="H1930" s="111">
        <v>4</v>
      </c>
      <c r="I1930" s="111" t="s">
        <v>8</v>
      </c>
      <c r="J1930" s="109">
        <f t="shared" si="465"/>
        <v>12</v>
      </c>
      <c r="K1930" s="109">
        <f t="shared" si="465"/>
        <v>12</v>
      </c>
      <c r="M1930" s="137">
        <v>15</v>
      </c>
      <c r="N1930" s="133">
        <v>15.3</v>
      </c>
      <c r="O1930" s="137">
        <f t="shared" si="459"/>
        <v>15.15</v>
      </c>
      <c r="P1930" s="141" t="s">
        <v>286</v>
      </c>
      <c r="Q1930" s="237">
        <v>20.175901495162705</v>
      </c>
      <c r="R1930" s="188">
        <v>21.933645694906595</v>
      </c>
      <c r="S1930" s="188">
        <v>17.556742323097456</v>
      </c>
      <c r="T1930" s="188">
        <v>4.3769033718091386</v>
      </c>
      <c r="U1930" s="188">
        <v>2.1793867450501629</v>
      </c>
      <c r="V1930" s="194">
        <v>1.8134973134675316</v>
      </c>
      <c r="X1930" s="229"/>
      <c r="AC1930" s="309"/>
      <c r="AD1930" s="193">
        <v>94.85294117647058</v>
      </c>
      <c r="AE1930" s="229"/>
      <c r="AN1930" s="309"/>
      <c r="AO1930" s="143">
        <v>25.816993464052278</v>
      </c>
      <c r="AP1930" s="188">
        <v>5.1470588235294201</v>
      </c>
      <c r="AQ1930" s="188">
        <v>69.035947712418306</v>
      </c>
      <c r="AR1930" s="194">
        <v>25.816993464052278</v>
      </c>
      <c r="AW1930" s="188">
        <v>0.44413190077910147</v>
      </c>
      <c r="AX1930" s="278"/>
      <c r="AY1930" s="194"/>
      <c r="AZ1930" s="143"/>
      <c r="BA1930" s="143"/>
      <c r="BB1930" s="143"/>
      <c r="BC1930" s="143"/>
      <c r="BD1930" s="143"/>
      <c r="BE1930" s="194"/>
      <c r="BF1930" s="143"/>
      <c r="BG1930" s="143"/>
      <c r="BH1930" s="143"/>
      <c r="BI1930" s="111"/>
      <c r="BJ1930" s="143"/>
      <c r="BK1930" s="143"/>
      <c r="BL1930" s="143"/>
      <c r="BM1930" s="143"/>
      <c r="BN1930" s="143"/>
      <c r="BO1930" s="143"/>
      <c r="BP1930" s="143"/>
      <c r="BQ1930" s="143"/>
      <c r="BR1930" s="143"/>
      <c r="BS1930" s="143"/>
      <c r="BT1930" s="143"/>
      <c r="BU1930" s="135">
        <f>VLOOKUP(D1930,EXPLORACION!$A$2:$P$529,15,FALSE)</f>
        <v>4961649.7917999998</v>
      </c>
      <c r="BV1930" s="135">
        <f>VLOOKUP(D1930,EXPLORACION!$A$2:$P$529,16,FALSE)</f>
        <v>2171404.9378</v>
      </c>
    </row>
    <row r="1931" spans="1:74" hidden="1">
      <c r="A1931" s="130" t="str">
        <f>CONCATENATE(F1931,G1931,I1931,H1931,"E",J1931,"M",O1931)</f>
        <v>PYA48P1E1M0.25</v>
      </c>
      <c r="B1931" s="130" t="str">
        <f>CONCATENATE(F1931,G1931,I1931,H1931,"E",M1930)</f>
        <v>PYA48P1E15</v>
      </c>
      <c r="C1931" s="130" t="str">
        <f>CONCATENATE(F1931,G1931,I1931,H1931,"M",O1931)</f>
        <v>PYA48P1M0.25</v>
      </c>
      <c r="D1931" s="130" t="str">
        <f>CONCATENATE(F1931,G1931,I1931,H1931)</f>
        <v>PYA48P1</v>
      </c>
      <c r="E1931" s="130" t="str">
        <f>CONCATENATE(F1931,G1931)</f>
        <v>PYA48</v>
      </c>
      <c r="F1931" s="111" t="s">
        <v>1368</v>
      </c>
      <c r="G1931" s="111">
        <v>48</v>
      </c>
      <c r="H1931" s="111">
        <v>1</v>
      </c>
      <c r="I1931" s="111" t="s">
        <v>8</v>
      </c>
      <c r="J1931" s="111">
        <v>1</v>
      </c>
      <c r="K1931" s="111">
        <v>1</v>
      </c>
      <c r="M1931" s="137">
        <v>0</v>
      </c>
      <c r="N1931" s="133">
        <v>0.5</v>
      </c>
      <c r="O1931" s="137">
        <f t="shared" si="459"/>
        <v>0.25</v>
      </c>
      <c r="Q1931" s="237">
        <v>11.33</v>
      </c>
      <c r="R1931" s="323"/>
      <c r="S1931" s="323"/>
      <c r="T1931" s="323"/>
      <c r="U1931" s="188"/>
      <c r="X1931" s="229"/>
      <c r="AC1931" s="309"/>
      <c r="AE1931" s="229"/>
      <c r="AN1931" s="309"/>
      <c r="AP1931" s="194"/>
      <c r="AQ1931" s="188"/>
      <c r="AR1931" s="188"/>
      <c r="AW1931" s="188"/>
      <c r="AX1931" s="278"/>
      <c r="AY1931" s="194"/>
      <c r="AZ1931" s="143"/>
      <c r="BA1931" s="143"/>
      <c r="BB1931" s="143"/>
      <c r="BC1931" s="143"/>
      <c r="BD1931" s="143"/>
      <c r="BE1931" s="194"/>
      <c r="BF1931" s="143"/>
      <c r="BG1931" s="143"/>
      <c r="BH1931" s="143"/>
      <c r="BI1931" s="111"/>
      <c r="BJ1931" s="143"/>
      <c r="BK1931" s="143"/>
      <c r="BL1931" s="143"/>
      <c r="BM1931" s="143"/>
      <c r="BN1931" s="143"/>
      <c r="BO1931" s="143"/>
      <c r="BP1931" s="143"/>
      <c r="BQ1931" s="143"/>
      <c r="BR1931" s="143"/>
      <c r="BS1931" s="143"/>
      <c r="BT1931" s="143"/>
      <c r="BU1931" s="135">
        <f>VLOOKUP(D1931,EXPLORACION!$A$2:$P$529,15,FALSE)</f>
        <v>4960545.7836999996</v>
      </c>
      <c r="BV1931" s="135">
        <f>VLOOKUP(D1931,EXPLORACION!$A$2:$P$529,16,FALSE)</f>
        <v>2170702.9249999998</v>
      </c>
    </row>
    <row r="1932" spans="1:74" hidden="1">
      <c r="A1932" s="130" t="str">
        <f>CONCATENATE(F1932,G1932,I1932,H1932,"E",J1932,"M",O1932)</f>
        <v>PYA48P1E2M0.75</v>
      </c>
      <c r="B1932" s="130" t="str">
        <f>CONCATENATE(F1932,G1932,I1932,H1932,"E",M1931)</f>
        <v>PYA48P1E0</v>
      </c>
      <c r="C1932" s="130" t="str">
        <f>CONCATENATE(F1932,G1932,I1932,H1932,"M",O1932)</f>
        <v>PYA48P1M0.75</v>
      </c>
      <c r="D1932" s="130" t="str">
        <f>CONCATENATE(F1932,G1932,I1932,H1932)</f>
        <v>PYA48P1</v>
      </c>
      <c r="E1932" s="130" t="str">
        <f>CONCATENATE(F1932,G1932)</f>
        <v>PYA48</v>
      </c>
      <c r="F1932" s="111" t="s">
        <v>1368</v>
      </c>
      <c r="G1932" s="111">
        <v>48</v>
      </c>
      <c r="H1932" s="111">
        <v>1</v>
      </c>
      <c r="I1932" s="111" t="s">
        <v>8</v>
      </c>
      <c r="J1932" s="109">
        <f t="shared" si="465"/>
        <v>2</v>
      </c>
      <c r="K1932" s="109">
        <f t="shared" si="465"/>
        <v>2</v>
      </c>
      <c r="M1932" s="137">
        <v>0.5</v>
      </c>
      <c r="N1932" s="133">
        <v>1</v>
      </c>
      <c r="O1932" s="137">
        <f t="shared" si="459"/>
        <v>0.75</v>
      </c>
      <c r="Q1932" s="237">
        <v>18.72</v>
      </c>
      <c r="R1932" s="323"/>
      <c r="S1932" s="323"/>
      <c r="T1932" s="323"/>
      <c r="U1932" s="188"/>
      <c r="X1932" s="229"/>
      <c r="AC1932" s="309"/>
      <c r="AE1932" s="229"/>
      <c r="AN1932" s="309"/>
      <c r="AP1932" s="194"/>
      <c r="AQ1932" s="188"/>
      <c r="AR1932" s="188"/>
      <c r="AW1932" s="188"/>
      <c r="AX1932" s="278"/>
      <c r="AY1932" s="194"/>
      <c r="AZ1932" s="143"/>
      <c r="BA1932" s="143"/>
      <c r="BB1932" s="143"/>
      <c r="BC1932" s="143"/>
      <c r="BD1932" s="143"/>
      <c r="BE1932" s="194"/>
      <c r="BF1932" s="143"/>
      <c r="BG1932" s="143"/>
      <c r="BH1932" s="143"/>
      <c r="BI1932" s="111"/>
      <c r="BJ1932" s="143"/>
      <c r="BK1932" s="143"/>
      <c r="BL1932" s="143"/>
      <c r="BM1932" s="143"/>
      <c r="BN1932" s="143"/>
      <c r="BO1932" s="143"/>
      <c r="BP1932" s="143"/>
      <c r="BQ1932" s="143"/>
      <c r="BR1932" s="143"/>
      <c r="BS1932" s="143"/>
      <c r="BT1932" s="143"/>
      <c r="BU1932" s="135">
        <f>VLOOKUP(D1932,EXPLORACION!$A$2:$P$529,15,FALSE)</f>
        <v>4960545.7836999996</v>
      </c>
      <c r="BV1932" s="135">
        <f>VLOOKUP(D1932,EXPLORACION!$A$2:$P$529,16,FALSE)</f>
        <v>2170702.9249999998</v>
      </c>
    </row>
    <row r="1933" spans="1:74" hidden="1">
      <c r="A1933" s="130" t="str">
        <f t="shared" ref="A1933:A1987" si="466">CONCATENATE(F1933,G1933,I1933,H1933,"E",J1933,"M",O1933)</f>
        <v>PYA48P1E3M1.25</v>
      </c>
      <c r="B1933" s="130" t="str">
        <f t="shared" ref="B1933:B1987" si="467">CONCATENATE(F1933,G1933,I1933,H1933,"E",M1932)</f>
        <v>PYA48P1E0.5</v>
      </c>
      <c r="C1933" s="130" t="str">
        <f t="shared" ref="C1933:C1987" si="468">CONCATENATE(F1933,G1933,I1933,H1933,"M",O1933)</f>
        <v>PYA48P1M1.25</v>
      </c>
      <c r="D1933" s="130" t="str">
        <f t="shared" ref="D1933:D1996" si="469">CONCATENATE(F1933,G1933,I1933,H1933)</f>
        <v>PYA48P1</v>
      </c>
      <c r="E1933" s="130" t="str">
        <f t="shared" ref="E1933:E1996" si="470">CONCATENATE(F1933,G1933)</f>
        <v>PYA48</v>
      </c>
      <c r="F1933" s="111" t="s">
        <v>1368</v>
      </c>
      <c r="G1933" s="111">
        <v>48</v>
      </c>
      <c r="H1933" s="111">
        <v>1</v>
      </c>
      <c r="I1933" s="111" t="s">
        <v>8</v>
      </c>
      <c r="J1933" s="109">
        <f t="shared" ref="J1933:J1949" si="471">J1932+1</f>
        <v>3</v>
      </c>
      <c r="K1933" s="109">
        <f t="shared" ref="K1933:K1949" si="472">K1932+1</f>
        <v>3</v>
      </c>
      <c r="M1933" s="137">
        <v>1</v>
      </c>
      <c r="N1933" s="133">
        <v>1.5</v>
      </c>
      <c r="O1933" s="137">
        <f t="shared" si="459"/>
        <v>1.25</v>
      </c>
      <c r="Q1933" s="237">
        <v>20.54</v>
      </c>
      <c r="R1933" s="323"/>
      <c r="S1933" s="323"/>
      <c r="T1933" s="323"/>
      <c r="U1933" s="188"/>
      <c r="X1933" s="229"/>
      <c r="AC1933" s="309"/>
      <c r="AE1933" s="229"/>
      <c r="AN1933" s="309"/>
      <c r="AP1933" s="194"/>
      <c r="AQ1933" s="188"/>
      <c r="AR1933" s="188"/>
      <c r="AW1933" s="188"/>
      <c r="AX1933" s="278"/>
      <c r="AY1933" s="194"/>
      <c r="AZ1933" s="143"/>
      <c r="BA1933" s="143"/>
      <c r="BB1933" s="143"/>
      <c r="BC1933" s="143"/>
      <c r="BD1933" s="143"/>
      <c r="BE1933" s="194"/>
      <c r="BF1933" s="143"/>
      <c r="BG1933" s="143"/>
      <c r="BH1933" s="143"/>
      <c r="BI1933" s="111"/>
      <c r="BJ1933" s="143"/>
      <c r="BK1933" s="143"/>
      <c r="BL1933" s="143"/>
      <c r="BM1933" s="143"/>
      <c r="BN1933" s="143"/>
      <c r="BO1933" s="143"/>
      <c r="BP1933" s="143"/>
      <c r="BQ1933" s="143"/>
      <c r="BR1933" s="143"/>
      <c r="BS1933" s="143"/>
      <c r="BT1933" s="143"/>
      <c r="BU1933" s="135">
        <f>VLOOKUP(D1933,EXPLORACION!$A$2:$P$529,15,FALSE)</f>
        <v>4960545.7836999996</v>
      </c>
      <c r="BV1933" s="135">
        <f>VLOOKUP(D1933,EXPLORACION!$A$2:$P$529,16,FALSE)</f>
        <v>2170702.9249999998</v>
      </c>
    </row>
    <row r="1934" spans="1:74" hidden="1">
      <c r="A1934" s="130" t="str">
        <f t="shared" si="466"/>
        <v>PYA48P1E4M1.75</v>
      </c>
      <c r="B1934" s="130" t="str">
        <f t="shared" si="467"/>
        <v>PYA48P1E1</v>
      </c>
      <c r="C1934" s="130" t="str">
        <f t="shared" si="468"/>
        <v>PYA48P1M1.75</v>
      </c>
      <c r="D1934" s="130" t="str">
        <f t="shared" si="469"/>
        <v>PYA48P1</v>
      </c>
      <c r="E1934" s="130" t="str">
        <f t="shared" si="470"/>
        <v>PYA48</v>
      </c>
      <c r="F1934" s="111" t="s">
        <v>1368</v>
      </c>
      <c r="G1934" s="111">
        <v>48</v>
      </c>
      <c r="H1934" s="111">
        <v>1</v>
      </c>
      <c r="I1934" s="111" t="s">
        <v>8</v>
      </c>
      <c r="J1934" s="109">
        <f t="shared" si="471"/>
        <v>4</v>
      </c>
      <c r="K1934" s="109">
        <f t="shared" si="472"/>
        <v>4</v>
      </c>
      <c r="M1934" s="137">
        <v>1.5</v>
      </c>
      <c r="N1934" s="133">
        <v>2</v>
      </c>
      <c r="O1934" s="137">
        <f t="shared" si="459"/>
        <v>1.75</v>
      </c>
      <c r="Q1934" s="237">
        <v>18.39</v>
      </c>
      <c r="R1934" s="323"/>
      <c r="S1934" s="323"/>
      <c r="T1934" s="323"/>
      <c r="U1934" s="188"/>
      <c r="X1934" s="229"/>
      <c r="AC1934" s="309"/>
      <c r="AE1934" s="229"/>
      <c r="AN1934" s="309"/>
      <c r="AP1934" s="194"/>
      <c r="AQ1934" s="188"/>
      <c r="AR1934" s="188"/>
      <c r="AW1934" s="188"/>
      <c r="AX1934" s="278"/>
      <c r="AY1934" s="194"/>
      <c r="AZ1934" s="143"/>
      <c r="BA1934" s="143"/>
      <c r="BB1934" s="143"/>
      <c r="BC1934" s="143"/>
      <c r="BD1934" s="143"/>
      <c r="BE1934" s="194"/>
      <c r="BF1934" s="143"/>
      <c r="BG1934" s="143"/>
      <c r="BH1934" s="143"/>
      <c r="BI1934" s="111"/>
      <c r="BJ1934" s="143"/>
      <c r="BK1934" s="143"/>
      <c r="BL1934" s="143"/>
      <c r="BM1934" s="143"/>
      <c r="BN1934" s="143"/>
      <c r="BO1934" s="143"/>
      <c r="BP1934" s="143"/>
      <c r="BQ1934" s="143"/>
      <c r="BR1934" s="143"/>
      <c r="BS1934" s="143"/>
      <c r="BT1934" s="143"/>
      <c r="BU1934" s="135">
        <f>VLOOKUP(D1934,EXPLORACION!$A$2:$P$529,15,FALSE)</f>
        <v>4960545.7836999996</v>
      </c>
      <c r="BV1934" s="135">
        <f>VLOOKUP(D1934,EXPLORACION!$A$2:$P$529,16,FALSE)</f>
        <v>2170702.9249999998</v>
      </c>
    </row>
    <row r="1935" spans="1:74" hidden="1">
      <c r="A1935" s="130" t="str">
        <f t="shared" si="466"/>
        <v>PYA48P1E5M2.25</v>
      </c>
      <c r="B1935" s="130" t="str">
        <f t="shared" si="467"/>
        <v>PYA48P1E1.5</v>
      </c>
      <c r="C1935" s="130" t="str">
        <f t="shared" si="468"/>
        <v>PYA48P1M2.25</v>
      </c>
      <c r="D1935" s="130" t="str">
        <f t="shared" si="469"/>
        <v>PYA48P1</v>
      </c>
      <c r="E1935" s="130" t="str">
        <f t="shared" si="470"/>
        <v>PYA48</v>
      </c>
      <c r="F1935" s="111" t="s">
        <v>1368</v>
      </c>
      <c r="G1935" s="111">
        <v>48</v>
      </c>
      <c r="H1935" s="111">
        <v>1</v>
      </c>
      <c r="I1935" s="111" t="s">
        <v>8</v>
      </c>
      <c r="J1935" s="109">
        <f t="shared" si="471"/>
        <v>5</v>
      </c>
      <c r="K1935" s="109">
        <f t="shared" si="472"/>
        <v>5</v>
      </c>
      <c r="M1935" s="137">
        <v>2</v>
      </c>
      <c r="N1935" s="133">
        <v>2.5</v>
      </c>
      <c r="O1935" s="137">
        <f t="shared" ref="O1935:O1998" si="473">+AVERAGE(M1935:N1935)</f>
        <v>2.25</v>
      </c>
      <c r="Q1935" s="237">
        <v>13.38</v>
      </c>
      <c r="R1935" s="323"/>
      <c r="S1935" s="323"/>
      <c r="T1935" s="323"/>
      <c r="U1935" s="188">
        <v>19.4238</v>
      </c>
      <c r="X1935" s="229"/>
      <c r="AC1935" s="309"/>
      <c r="AE1935" s="229"/>
      <c r="AN1935" s="309"/>
      <c r="AP1935" s="194"/>
      <c r="AQ1935" s="188"/>
      <c r="AR1935" s="188"/>
      <c r="AW1935" s="188"/>
      <c r="AX1935" s="278"/>
      <c r="AY1935" s="194"/>
      <c r="AZ1935" s="143"/>
      <c r="BA1935" s="143"/>
      <c r="BB1935" s="143"/>
      <c r="BC1935" s="143"/>
      <c r="BD1935" s="143"/>
      <c r="BE1935" s="194"/>
      <c r="BF1935" s="143"/>
      <c r="BG1935" s="143"/>
      <c r="BH1935" s="143"/>
      <c r="BI1935" s="111"/>
      <c r="BJ1935" s="143"/>
      <c r="BK1935" s="143"/>
      <c r="BL1935" s="143"/>
      <c r="BM1935" s="143"/>
      <c r="BN1935" s="143"/>
      <c r="BO1935" s="143"/>
      <c r="BP1935" s="143"/>
      <c r="BQ1935" s="143"/>
      <c r="BR1935" s="143"/>
      <c r="BS1935" s="143"/>
      <c r="BT1935" s="143"/>
      <c r="BU1935" s="135">
        <f>VLOOKUP(D1935,EXPLORACION!$A$2:$P$529,15,FALSE)</f>
        <v>4960545.7836999996</v>
      </c>
      <c r="BV1935" s="135">
        <f>VLOOKUP(D1935,EXPLORACION!$A$2:$P$529,16,FALSE)</f>
        <v>2170702.9249999998</v>
      </c>
    </row>
    <row r="1936" spans="1:74" hidden="1">
      <c r="A1936" s="130" t="str">
        <f t="shared" si="466"/>
        <v>PYA48P1E6M2.75</v>
      </c>
      <c r="B1936" s="130" t="str">
        <f t="shared" si="467"/>
        <v>PYA48P1E2</v>
      </c>
      <c r="C1936" s="130" t="str">
        <f t="shared" si="468"/>
        <v>PYA48P1M2.75</v>
      </c>
      <c r="D1936" s="130" t="str">
        <f t="shared" si="469"/>
        <v>PYA48P1</v>
      </c>
      <c r="E1936" s="130" t="str">
        <f t="shared" si="470"/>
        <v>PYA48</v>
      </c>
      <c r="F1936" s="111" t="s">
        <v>1368</v>
      </c>
      <c r="G1936" s="111">
        <v>48</v>
      </c>
      <c r="H1936" s="111">
        <v>1</v>
      </c>
      <c r="I1936" s="111" t="s">
        <v>8</v>
      </c>
      <c r="J1936" s="109">
        <f t="shared" si="471"/>
        <v>6</v>
      </c>
      <c r="K1936" s="109">
        <f t="shared" si="472"/>
        <v>6</v>
      </c>
      <c r="M1936" s="137">
        <v>2.5</v>
      </c>
      <c r="N1936" s="133">
        <v>3</v>
      </c>
      <c r="O1936" s="137">
        <f t="shared" si="473"/>
        <v>2.75</v>
      </c>
      <c r="P1936" s="141" t="s">
        <v>284</v>
      </c>
      <c r="Q1936" s="237">
        <v>17.71</v>
      </c>
      <c r="R1936" s="143">
        <v>34.369999999999997</v>
      </c>
      <c r="S1936" s="143">
        <v>16.79</v>
      </c>
      <c r="T1936" s="143">
        <v>17.579999999999998</v>
      </c>
      <c r="U1936" s="188">
        <v>18.933299999999999</v>
      </c>
      <c r="X1936" s="229"/>
      <c r="AC1936" s="309"/>
      <c r="AE1936" s="229"/>
      <c r="AN1936" s="309"/>
      <c r="AO1936" s="143">
        <v>94.62</v>
      </c>
      <c r="AP1936" s="194"/>
      <c r="AQ1936" s="188"/>
      <c r="AR1936" s="188"/>
      <c r="AW1936" s="188">
        <v>4.45</v>
      </c>
      <c r="AX1936" s="278">
        <v>105.77</v>
      </c>
      <c r="AY1936" s="194"/>
      <c r="AZ1936" s="143"/>
      <c r="BA1936" s="143"/>
      <c r="BB1936" s="143"/>
      <c r="BC1936" s="143"/>
      <c r="BD1936" s="143"/>
      <c r="BE1936" s="194"/>
      <c r="BF1936" s="143"/>
      <c r="BG1936" s="143"/>
      <c r="BH1936" s="143"/>
      <c r="BI1936" s="111"/>
      <c r="BJ1936" s="143"/>
      <c r="BK1936" s="143"/>
      <c r="BL1936" s="143"/>
      <c r="BM1936" s="143"/>
      <c r="BN1936" s="143"/>
      <c r="BO1936" s="143"/>
      <c r="BP1936" s="143"/>
      <c r="BQ1936" s="143"/>
      <c r="BR1936" s="143"/>
      <c r="BS1936" s="143"/>
      <c r="BT1936" s="143"/>
      <c r="BU1936" s="135">
        <f>VLOOKUP(D1936,EXPLORACION!$A$2:$P$529,15,FALSE)</f>
        <v>4960545.7836999996</v>
      </c>
      <c r="BV1936" s="135">
        <f>VLOOKUP(D1936,EXPLORACION!$A$2:$P$529,16,FALSE)</f>
        <v>2170702.9249999998</v>
      </c>
    </row>
    <row r="1937" spans="1:74" hidden="1">
      <c r="A1937" s="130" t="str">
        <f t="shared" si="466"/>
        <v>PYA48P1E7M3.25</v>
      </c>
      <c r="B1937" s="130" t="str">
        <f t="shared" si="467"/>
        <v>PYA48P1E2.5</v>
      </c>
      <c r="C1937" s="130" t="str">
        <f t="shared" si="468"/>
        <v>PYA48P1M3.25</v>
      </c>
      <c r="D1937" s="130" t="str">
        <f t="shared" si="469"/>
        <v>PYA48P1</v>
      </c>
      <c r="E1937" s="130" t="str">
        <f t="shared" si="470"/>
        <v>PYA48</v>
      </c>
      <c r="F1937" s="111" t="s">
        <v>1368</v>
      </c>
      <c r="G1937" s="111">
        <v>48</v>
      </c>
      <c r="H1937" s="111">
        <v>1</v>
      </c>
      <c r="I1937" s="111" t="s">
        <v>8</v>
      </c>
      <c r="J1937" s="109">
        <f t="shared" si="471"/>
        <v>7</v>
      </c>
      <c r="K1937" s="109">
        <f t="shared" si="472"/>
        <v>7</v>
      </c>
      <c r="M1937" s="137">
        <v>3</v>
      </c>
      <c r="N1937" s="133">
        <v>3.5</v>
      </c>
      <c r="O1937" s="137">
        <f t="shared" si="473"/>
        <v>3.25</v>
      </c>
      <c r="Q1937" s="237">
        <v>15.14</v>
      </c>
      <c r="R1937" s="143"/>
      <c r="S1937" s="143"/>
      <c r="T1937" s="143"/>
      <c r="U1937" s="188">
        <v>19.227599999999999</v>
      </c>
      <c r="X1937" s="229"/>
      <c r="AC1937" s="309"/>
      <c r="AE1937" s="229"/>
      <c r="AN1937" s="309"/>
      <c r="AP1937" s="194"/>
      <c r="AQ1937" s="188"/>
      <c r="AR1937" s="188"/>
      <c r="AW1937" s="188"/>
      <c r="AX1937" s="278"/>
      <c r="AY1937" s="194"/>
      <c r="AZ1937" s="143"/>
      <c r="BA1937" s="143"/>
      <c r="BB1937" s="143"/>
      <c r="BC1937" s="143"/>
      <c r="BD1937" s="143"/>
      <c r="BE1937" s="194"/>
      <c r="BF1937" s="143"/>
      <c r="BG1937" s="143"/>
      <c r="BH1937" s="143"/>
      <c r="BI1937" s="111"/>
      <c r="BJ1937" s="143"/>
      <c r="BK1937" s="143"/>
      <c r="BL1937" s="143"/>
      <c r="BM1937" s="143"/>
      <c r="BN1937" s="143"/>
      <c r="BO1937" s="143"/>
      <c r="BP1937" s="143"/>
      <c r="BQ1937" s="143"/>
      <c r="BR1937" s="143"/>
      <c r="BS1937" s="143"/>
      <c r="BT1937" s="143"/>
      <c r="BU1937" s="135">
        <f>VLOOKUP(D1937,EXPLORACION!$A$2:$P$529,15,FALSE)</f>
        <v>4960545.7836999996</v>
      </c>
      <c r="BV1937" s="135">
        <f>VLOOKUP(D1937,EXPLORACION!$A$2:$P$529,16,FALSE)</f>
        <v>2170702.9249999998</v>
      </c>
    </row>
    <row r="1938" spans="1:74" hidden="1">
      <c r="A1938" s="130" t="str">
        <f t="shared" si="466"/>
        <v>PYA48P1E8M3.75</v>
      </c>
      <c r="B1938" s="130" t="str">
        <f t="shared" si="467"/>
        <v>PYA48P1E3</v>
      </c>
      <c r="C1938" s="130" t="str">
        <f t="shared" si="468"/>
        <v>PYA48P1M3.75</v>
      </c>
      <c r="D1938" s="130" t="str">
        <f t="shared" si="469"/>
        <v>PYA48P1</v>
      </c>
      <c r="E1938" s="130" t="str">
        <f t="shared" si="470"/>
        <v>PYA48</v>
      </c>
      <c r="F1938" s="111" t="s">
        <v>1368</v>
      </c>
      <c r="G1938" s="111">
        <v>48</v>
      </c>
      <c r="H1938" s="111">
        <v>1</v>
      </c>
      <c r="I1938" s="111" t="s">
        <v>8</v>
      </c>
      <c r="J1938" s="109">
        <f t="shared" si="471"/>
        <v>8</v>
      </c>
      <c r="K1938" s="109">
        <f t="shared" si="472"/>
        <v>8</v>
      </c>
      <c r="M1938" s="137">
        <v>3.5</v>
      </c>
      <c r="N1938" s="133">
        <v>4</v>
      </c>
      <c r="O1938" s="137">
        <f t="shared" si="473"/>
        <v>3.75</v>
      </c>
      <c r="P1938" s="141" t="s">
        <v>284</v>
      </c>
      <c r="Q1938" s="237">
        <v>15.8</v>
      </c>
      <c r="R1938" s="143">
        <v>34.44</v>
      </c>
      <c r="S1938" s="143">
        <v>17.010000000000002</v>
      </c>
      <c r="T1938" s="143">
        <v>17.429999999999996</v>
      </c>
      <c r="U1938" s="188"/>
      <c r="X1938" s="229"/>
      <c r="AC1938" s="309"/>
      <c r="AE1938" s="229"/>
      <c r="AN1938" s="309"/>
      <c r="AO1938" s="143">
        <v>99.58</v>
      </c>
      <c r="AP1938" s="194"/>
      <c r="AQ1938" s="188"/>
      <c r="AR1938" s="188"/>
      <c r="AW1938" s="188"/>
      <c r="AX1938" s="278"/>
      <c r="AY1938" s="194"/>
      <c r="AZ1938" s="143"/>
      <c r="BA1938" s="143"/>
      <c r="BB1938" s="143"/>
      <c r="BC1938" s="143"/>
      <c r="BD1938" s="143"/>
      <c r="BE1938" s="194"/>
      <c r="BF1938" s="143"/>
      <c r="BG1938" s="143"/>
      <c r="BH1938" s="143"/>
      <c r="BI1938" s="111"/>
      <c r="BJ1938" s="143"/>
      <c r="BK1938" s="143"/>
      <c r="BL1938" s="143"/>
      <c r="BM1938" s="143"/>
      <c r="BN1938" s="143"/>
      <c r="BO1938" s="143"/>
      <c r="BP1938" s="143"/>
      <c r="BQ1938" s="143"/>
      <c r="BR1938" s="143"/>
      <c r="BS1938" s="143"/>
      <c r="BT1938" s="143"/>
      <c r="BU1938" s="135">
        <f>VLOOKUP(D1938,EXPLORACION!$A$2:$P$529,15,FALSE)</f>
        <v>4960545.7836999996</v>
      </c>
      <c r="BV1938" s="135">
        <f>VLOOKUP(D1938,EXPLORACION!$A$2:$P$529,16,FALSE)</f>
        <v>2170702.9249999998</v>
      </c>
    </row>
    <row r="1939" spans="1:74" hidden="1">
      <c r="A1939" s="130" t="str">
        <f t="shared" si="466"/>
        <v>PYA48P1E9M4.25</v>
      </c>
      <c r="B1939" s="130" t="str">
        <f t="shared" si="467"/>
        <v>PYA48P1E3.5</v>
      </c>
      <c r="C1939" s="130" t="str">
        <f t="shared" si="468"/>
        <v>PYA48P1M4.25</v>
      </c>
      <c r="D1939" s="130" t="str">
        <f t="shared" si="469"/>
        <v>PYA48P1</v>
      </c>
      <c r="E1939" s="130" t="str">
        <f t="shared" si="470"/>
        <v>PYA48</v>
      </c>
      <c r="F1939" s="111" t="s">
        <v>1368</v>
      </c>
      <c r="G1939" s="111">
        <v>48</v>
      </c>
      <c r="H1939" s="111">
        <v>1</v>
      </c>
      <c r="I1939" s="111" t="s">
        <v>8</v>
      </c>
      <c r="J1939" s="109">
        <f t="shared" si="471"/>
        <v>9</v>
      </c>
      <c r="K1939" s="109">
        <f t="shared" si="472"/>
        <v>9</v>
      </c>
      <c r="M1939" s="137">
        <v>4</v>
      </c>
      <c r="N1939" s="133">
        <v>4.5</v>
      </c>
      <c r="O1939" s="137">
        <f t="shared" si="473"/>
        <v>4.25</v>
      </c>
      <c r="Q1939" s="237">
        <v>16.04</v>
      </c>
      <c r="R1939" s="143"/>
      <c r="S1939" s="143"/>
      <c r="T1939" s="143"/>
      <c r="U1939" s="188">
        <v>22.857300000000002</v>
      </c>
      <c r="X1939" s="229"/>
      <c r="AC1939" s="309"/>
      <c r="AE1939" s="229"/>
      <c r="AN1939" s="309"/>
      <c r="AP1939" s="194"/>
      <c r="AQ1939" s="188"/>
      <c r="AR1939" s="188"/>
      <c r="AW1939" s="188"/>
      <c r="AX1939" s="278"/>
      <c r="AY1939" s="194"/>
      <c r="AZ1939" s="143"/>
      <c r="BA1939" s="143"/>
      <c r="BB1939" s="143"/>
      <c r="BC1939" s="143"/>
      <c r="BD1939" s="143"/>
      <c r="BE1939" s="194"/>
      <c r="BF1939" s="143"/>
      <c r="BG1939" s="143"/>
      <c r="BH1939" s="143"/>
      <c r="BI1939" s="111"/>
      <c r="BJ1939" s="143"/>
      <c r="BK1939" s="143"/>
      <c r="BL1939" s="143"/>
      <c r="BM1939" s="143"/>
      <c r="BN1939" s="143"/>
      <c r="BO1939" s="143"/>
      <c r="BP1939" s="143"/>
      <c r="BQ1939" s="143"/>
      <c r="BR1939" s="143"/>
      <c r="BS1939" s="143"/>
      <c r="BT1939" s="143"/>
      <c r="BU1939" s="135">
        <f>VLOOKUP(D1939,EXPLORACION!$A$2:$P$529,15,FALSE)</f>
        <v>4960545.7836999996</v>
      </c>
      <c r="BV1939" s="135">
        <f>VLOOKUP(D1939,EXPLORACION!$A$2:$P$529,16,FALSE)</f>
        <v>2170702.9249999998</v>
      </c>
    </row>
    <row r="1940" spans="1:74" hidden="1">
      <c r="A1940" s="130" t="str">
        <f t="shared" si="466"/>
        <v>PYA48P1E10M4.75</v>
      </c>
      <c r="B1940" s="130" t="str">
        <f t="shared" si="467"/>
        <v>PYA48P1E4</v>
      </c>
      <c r="C1940" s="130" t="str">
        <f t="shared" si="468"/>
        <v>PYA48P1M4.75</v>
      </c>
      <c r="D1940" s="130" t="str">
        <f t="shared" si="469"/>
        <v>PYA48P1</v>
      </c>
      <c r="E1940" s="130" t="str">
        <f t="shared" si="470"/>
        <v>PYA48</v>
      </c>
      <c r="F1940" s="111" t="s">
        <v>1368</v>
      </c>
      <c r="G1940" s="111">
        <v>48</v>
      </c>
      <c r="H1940" s="111">
        <v>1</v>
      </c>
      <c r="I1940" s="111" t="s">
        <v>8</v>
      </c>
      <c r="J1940" s="109">
        <f t="shared" si="471"/>
        <v>10</v>
      </c>
      <c r="K1940" s="109">
        <f t="shared" si="472"/>
        <v>10</v>
      </c>
      <c r="M1940" s="137">
        <v>4.5</v>
      </c>
      <c r="N1940" s="133">
        <v>5</v>
      </c>
      <c r="O1940" s="137">
        <f t="shared" si="473"/>
        <v>4.75</v>
      </c>
      <c r="Q1940" s="237">
        <v>16.84</v>
      </c>
      <c r="R1940" s="323"/>
      <c r="S1940" s="323"/>
      <c r="T1940" s="323"/>
      <c r="U1940" s="188"/>
      <c r="X1940" s="229"/>
      <c r="AC1940" s="309"/>
      <c r="AE1940" s="229"/>
      <c r="AN1940" s="309"/>
      <c r="AP1940" s="194"/>
      <c r="AQ1940" s="188"/>
      <c r="AR1940" s="188"/>
      <c r="AW1940" s="188"/>
      <c r="AX1940" s="278"/>
      <c r="AY1940" s="194"/>
      <c r="AZ1940" s="143"/>
      <c r="BA1940" s="143"/>
      <c r="BB1940" s="143"/>
      <c r="BC1940" s="143"/>
      <c r="BD1940" s="143"/>
      <c r="BE1940" s="194"/>
      <c r="BF1940" s="143"/>
      <c r="BG1940" s="143"/>
      <c r="BH1940" s="143"/>
      <c r="BI1940" s="111"/>
      <c r="BJ1940" s="143"/>
      <c r="BK1940" s="143"/>
      <c r="BL1940" s="143"/>
      <c r="BM1940" s="143"/>
      <c r="BN1940" s="143"/>
      <c r="BO1940" s="143"/>
      <c r="BP1940" s="143"/>
      <c r="BQ1940" s="143"/>
      <c r="BR1940" s="143"/>
      <c r="BS1940" s="143"/>
      <c r="BT1940" s="143"/>
      <c r="BU1940" s="135">
        <f>VLOOKUP(D1940,EXPLORACION!$A$2:$P$529,15,FALSE)</f>
        <v>4960545.7836999996</v>
      </c>
      <c r="BV1940" s="135">
        <f>VLOOKUP(D1940,EXPLORACION!$A$2:$P$529,16,FALSE)</f>
        <v>2170702.9249999998</v>
      </c>
    </row>
    <row r="1941" spans="1:74" hidden="1">
      <c r="A1941" s="130" t="str">
        <f t="shared" si="466"/>
        <v>PYA48P1E11M5.25</v>
      </c>
      <c r="B1941" s="130" t="str">
        <f t="shared" si="467"/>
        <v>PYA48P1E4.5</v>
      </c>
      <c r="C1941" s="130" t="str">
        <f t="shared" si="468"/>
        <v>PYA48P1M5.25</v>
      </c>
      <c r="D1941" s="130" t="str">
        <f t="shared" si="469"/>
        <v>PYA48P1</v>
      </c>
      <c r="E1941" s="130" t="str">
        <f t="shared" si="470"/>
        <v>PYA48</v>
      </c>
      <c r="F1941" s="111" t="s">
        <v>1368</v>
      </c>
      <c r="G1941" s="111">
        <v>48</v>
      </c>
      <c r="H1941" s="111">
        <v>1</v>
      </c>
      <c r="I1941" s="111" t="s">
        <v>8</v>
      </c>
      <c r="J1941" s="109">
        <f t="shared" si="471"/>
        <v>11</v>
      </c>
      <c r="K1941" s="109">
        <f t="shared" si="472"/>
        <v>11</v>
      </c>
      <c r="M1941" s="137">
        <v>5</v>
      </c>
      <c r="N1941" s="133">
        <v>5.5</v>
      </c>
      <c r="O1941" s="137">
        <f t="shared" si="473"/>
        <v>5.25</v>
      </c>
      <c r="Q1941" s="237">
        <v>17.22</v>
      </c>
      <c r="R1941" s="323"/>
      <c r="S1941" s="323"/>
      <c r="T1941" s="323"/>
      <c r="U1941" s="188">
        <v>20.110499999999998</v>
      </c>
      <c r="X1941" s="229"/>
      <c r="AC1941" s="309"/>
      <c r="AE1941" s="229"/>
      <c r="AN1941" s="309"/>
      <c r="AP1941" s="194"/>
      <c r="AQ1941" s="188"/>
      <c r="AR1941" s="188"/>
      <c r="AW1941" s="188"/>
      <c r="AX1941" s="278"/>
      <c r="AY1941" s="194"/>
      <c r="AZ1941" s="143"/>
      <c r="BA1941" s="143"/>
      <c r="BB1941" s="143"/>
      <c r="BC1941" s="143"/>
      <c r="BD1941" s="143"/>
      <c r="BE1941" s="194"/>
      <c r="BF1941" s="143"/>
      <c r="BG1941" s="143"/>
      <c r="BH1941" s="143"/>
      <c r="BI1941" s="111"/>
      <c r="BJ1941" s="143"/>
      <c r="BK1941" s="143"/>
      <c r="BL1941" s="143"/>
      <c r="BM1941" s="143"/>
      <c r="BN1941" s="143"/>
      <c r="BO1941" s="143"/>
      <c r="BP1941" s="143"/>
      <c r="BQ1941" s="143"/>
      <c r="BR1941" s="143"/>
      <c r="BS1941" s="143"/>
      <c r="BT1941" s="143"/>
      <c r="BU1941" s="135">
        <f>VLOOKUP(D1941,EXPLORACION!$A$2:$P$529,15,FALSE)</f>
        <v>4960545.7836999996</v>
      </c>
      <c r="BV1941" s="135">
        <f>VLOOKUP(D1941,EXPLORACION!$A$2:$P$529,16,FALSE)</f>
        <v>2170702.9249999998</v>
      </c>
    </row>
    <row r="1942" spans="1:74" hidden="1">
      <c r="A1942" s="130" t="str">
        <f t="shared" si="466"/>
        <v>PYA48P1E12M5.75</v>
      </c>
      <c r="B1942" s="130" t="str">
        <f t="shared" si="467"/>
        <v>PYA48P1E5</v>
      </c>
      <c r="C1942" s="130" t="str">
        <f t="shared" si="468"/>
        <v>PYA48P1M5.75</v>
      </c>
      <c r="D1942" s="130" t="str">
        <f t="shared" si="469"/>
        <v>PYA48P1</v>
      </c>
      <c r="E1942" s="130" t="str">
        <f t="shared" si="470"/>
        <v>PYA48</v>
      </c>
      <c r="F1942" s="111" t="s">
        <v>1368</v>
      </c>
      <c r="G1942" s="111">
        <v>48</v>
      </c>
      <c r="H1942" s="111">
        <v>1</v>
      </c>
      <c r="I1942" s="111" t="s">
        <v>8</v>
      </c>
      <c r="J1942" s="109">
        <f t="shared" si="471"/>
        <v>12</v>
      </c>
      <c r="K1942" s="109">
        <f t="shared" si="472"/>
        <v>12</v>
      </c>
      <c r="M1942" s="137">
        <v>5.5</v>
      </c>
      <c r="N1942" s="133">
        <v>6</v>
      </c>
      <c r="O1942" s="137">
        <f t="shared" si="473"/>
        <v>5.75</v>
      </c>
      <c r="Q1942" s="237">
        <v>16.670000000000002</v>
      </c>
      <c r="R1942" s="323"/>
      <c r="S1942" s="323"/>
      <c r="T1942" s="323"/>
      <c r="U1942" s="188">
        <v>21.582000000000004</v>
      </c>
      <c r="X1942" s="229"/>
      <c r="AC1942" s="309"/>
      <c r="AE1942" s="229"/>
      <c r="AN1942" s="309"/>
      <c r="AP1942" s="194"/>
      <c r="AQ1942" s="188"/>
      <c r="AR1942" s="188"/>
      <c r="AW1942" s="188"/>
      <c r="AX1942" s="278"/>
      <c r="AY1942" s="194"/>
      <c r="AZ1942" s="143"/>
      <c r="BA1942" s="143"/>
      <c r="BB1942" s="143"/>
      <c r="BC1942" s="143"/>
      <c r="BD1942" s="143"/>
      <c r="BE1942" s="194"/>
      <c r="BF1942" s="143"/>
      <c r="BG1942" s="143"/>
      <c r="BH1942" s="143"/>
      <c r="BI1942" s="111"/>
      <c r="BJ1942" s="143"/>
      <c r="BK1942" s="143"/>
      <c r="BL1942" s="143"/>
      <c r="BM1942" s="143"/>
      <c r="BN1942" s="143"/>
      <c r="BO1942" s="143"/>
      <c r="BP1942" s="143"/>
      <c r="BQ1942" s="143"/>
      <c r="BR1942" s="143"/>
      <c r="BS1942" s="143"/>
      <c r="BT1942" s="143"/>
      <c r="BU1942" s="135">
        <f>VLOOKUP(D1942,EXPLORACION!$A$2:$P$529,15,FALSE)</f>
        <v>4960545.7836999996</v>
      </c>
      <c r="BV1942" s="135">
        <f>VLOOKUP(D1942,EXPLORACION!$A$2:$P$529,16,FALSE)</f>
        <v>2170702.9249999998</v>
      </c>
    </row>
    <row r="1943" spans="1:74" hidden="1">
      <c r="A1943" s="130" t="str">
        <f t="shared" si="466"/>
        <v>PYA48P1E13M6.25</v>
      </c>
      <c r="B1943" s="130" t="str">
        <f t="shared" si="467"/>
        <v>PYA48P1E5.5</v>
      </c>
      <c r="C1943" s="130" t="str">
        <f t="shared" si="468"/>
        <v>PYA48P1M6.25</v>
      </c>
      <c r="D1943" s="130" t="str">
        <f t="shared" si="469"/>
        <v>PYA48P1</v>
      </c>
      <c r="E1943" s="130" t="str">
        <f t="shared" si="470"/>
        <v>PYA48</v>
      </c>
      <c r="F1943" s="111" t="s">
        <v>1368</v>
      </c>
      <c r="G1943" s="111">
        <v>48</v>
      </c>
      <c r="H1943" s="111">
        <v>1</v>
      </c>
      <c r="I1943" s="111" t="s">
        <v>8</v>
      </c>
      <c r="J1943" s="109">
        <f t="shared" si="471"/>
        <v>13</v>
      </c>
      <c r="K1943" s="109">
        <f t="shared" si="472"/>
        <v>13</v>
      </c>
      <c r="M1943" s="137">
        <v>6</v>
      </c>
      <c r="N1943" s="133">
        <v>6.5</v>
      </c>
      <c r="O1943" s="137">
        <f t="shared" si="473"/>
        <v>6.25</v>
      </c>
      <c r="Q1943" s="237">
        <v>15.54</v>
      </c>
      <c r="R1943" s="323"/>
      <c r="S1943" s="323"/>
      <c r="T1943" s="323"/>
      <c r="U1943" s="188">
        <v>20.797200000000004</v>
      </c>
      <c r="X1943" s="229"/>
      <c r="AC1943" s="309"/>
      <c r="AE1943" s="229"/>
      <c r="AN1943" s="309"/>
      <c r="AP1943" s="194"/>
      <c r="AQ1943" s="188"/>
      <c r="AR1943" s="188"/>
      <c r="AW1943" s="188"/>
      <c r="AX1943" s="278"/>
      <c r="AY1943" s="194"/>
      <c r="AZ1943" s="143"/>
      <c r="BA1943" s="143"/>
      <c r="BB1943" s="143"/>
      <c r="BC1943" s="143"/>
      <c r="BD1943" s="143"/>
      <c r="BE1943" s="194"/>
      <c r="BF1943" s="143"/>
      <c r="BG1943" s="143"/>
      <c r="BH1943" s="143"/>
      <c r="BI1943" s="111"/>
      <c r="BJ1943" s="143"/>
      <c r="BK1943" s="143"/>
      <c r="BL1943" s="143"/>
      <c r="BM1943" s="143"/>
      <c r="BN1943" s="143"/>
      <c r="BO1943" s="143"/>
      <c r="BP1943" s="143"/>
      <c r="BQ1943" s="143"/>
      <c r="BR1943" s="143"/>
      <c r="BS1943" s="143"/>
      <c r="BT1943" s="143"/>
      <c r="BU1943" s="135">
        <f>VLOOKUP(D1943,EXPLORACION!$A$2:$P$529,15,FALSE)</f>
        <v>4960545.7836999996</v>
      </c>
      <c r="BV1943" s="135">
        <f>VLOOKUP(D1943,EXPLORACION!$A$2:$P$529,16,FALSE)</f>
        <v>2170702.9249999998</v>
      </c>
    </row>
    <row r="1944" spans="1:74" hidden="1">
      <c r="A1944" s="130" t="str">
        <f t="shared" si="466"/>
        <v>PYA48P1E14M7.25</v>
      </c>
      <c r="B1944" s="130" t="str">
        <f t="shared" si="467"/>
        <v>PYA48P1E6</v>
      </c>
      <c r="C1944" s="130" t="str">
        <f t="shared" si="468"/>
        <v>PYA48P1M7.25</v>
      </c>
      <c r="D1944" s="130" t="str">
        <f t="shared" si="469"/>
        <v>PYA48P1</v>
      </c>
      <c r="E1944" s="130" t="str">
        <f t="shared" si="470"/>
        <v>PYA48</v>
      </c>
      <c r="F1944" s="111" t="s">
        <v>1368</v>
      </c>
      <c r="G1944" s="111">
        <v>48</v>
      </c>
      <c r="H1944" s="111">
        <v>1</v>
      </c>
      <c r="I1944" s="111" t="s">
        <v>8</v>
      </c>
      <c r="J1944" s="109">
        <f t="shared" si="471"/>
        <v>14</v>
      </c>
      <c r="K1944" s="109">
        <f t="shared" si="472"/>
        <v>14</v>
      </c>
      <c r="M1944" s="137">
        <v>7</v>
      </c>
      <c r="N1944" s="133">
        <v>7.5</v>
      </c>
      <c r="O1944" s="137">
        <f t="shared" si="473"/>
        <v>7.25</v>
      </c>
      <c r="Q1944" s="237">
        <v>14</v>
      </c>
      <c r="R1944" s="323"/>
      <c r="S1944" s="323"/>
      <c r="T1944" s="323"/>
      <c r="U1944" s="188"/>
      <c r="X1944" s="229"/>
      <c r="AC1944" s="309"/>
      <c r="AE1944" s="229"/>
      <c r="AN1944" s="309"/>
      <c r="AP1944" s="194"/>
      <c r="AQ1944" s="188"/>
      <c r="AR1944" s="188"/>
      <c r="AW1944" s="188"/>
      <c r="AX1944" s="278"/>
      <c r="AY1944" s="194"/>
      <c r="AZ1944" s="143"/>
      <c r="BA1944" s="143"/>
      <c r="BB1944" s="143"/>
      <c r="BC1944" s="143"/>
      <c r="BD1944" s="143"/>
      <c r="BE1944" s="194"/>
      <c r="BF1944" s="143"/>
      <c r="BG1944" s="143"/>
      <c r="BH1944" s="143"/>
      <c r="BI1944" s="111"/>
      <c r="BJ1944" s="143"/>
      <c r="BK1944" s="143"/>
      <c r="BL1944" s="143"/>
      <c r="BM1944" s="143"/>
      <c r="BN1944" s="143"/>
      <c r="BO1944" s="143"/>
      <c r="BP1944" s="143"/>
      <c r="BQ1944" s="143"/>
      <c r="BR1944" s="143"/>
      <c r="BS1944" s="143"/>
      <c r="BT1944" s="143"/>
      <c r="BU1944" s="135">
        <f>VLOOKUP(D1944,EXPLORACION!$A$2:$P$529,15,FALSE)</f>
        <v>4960545.7836999996</v>
      </c>
      <c r="BV1944" s="135">
        <f>VLOOKUP(D1944,EXPLORACION!$A$2:$P$529,16,FALSE)</f>
        <v>2170702.9249999998</v>
      </c>
    </row>
    <row r="1945" spans="1:74" hidden="1">
      <c r="A1945" s="130" t="str">
        <f t="shared" si="466"/>
        <v>PYA48P1E15M7.75</v>
      </c>
      <c r="B1945" s="130" t="str">
        <f t="shared" si="467"/>
        <v>PYA48P1E7</v>
      </c>
      <c r="C1945" s="130" t="str">
        <f t="shared" si="468"/>
        <v>PYA48P1M7.75</v>
      </c>
      <c r="D1945" s="130" t="str">
        <f t="shared" si="469"/>
        <v>PYA48P1</v>
      </c>
      <c r="E1945" s="130" t="str">
        <f t="shared" si="470"/>
        <v>PYA48</v>
      </c>
      <c r="F1945" s="111" t="s">
        <v>1368</v>
      </c>
      <c r="G1945" s="111">
        <v>48</v>
      </c>
      <c r="H1945" s="111">
        <v>1</v>
      </c>
      <c r="I1945" s="111" t="s">
        <v>8</v>
      </c>
      <c r="J1945" s="109">
        <f t="shared" si="471"/>
        <v>15</v>
      </c>
      <c r="K1945" s="109">
        <f t="shared" si="472"/>
        <v>15</v>
      </c>
      <c r="M1945" s="137">
        <v>7.5</v>
      </c>
      <c r="N1945" s="133">
        <v>8</v>
      </c>
      <c r="O1945" s="137">
        <f t="shared" si="473"/>
        <v>7.75</v>
      </c>
      <c r="Q1945" s="237">
        <v>14.01</v>
      </c>
      <c r="R1945" s="323"/>
      <c r="S1945" s="323"/>
      <c r="T1945" s="323"/>
      <c r="U1945" s="188">
        <v>21.974400000000003</v>
      </c>
      <c r="X1945" s="229"/>
      <c r="AC1945" s="309"/>
      <c r="AE1945" s="229"/>
      <c r="AN1945" s="309"/>
      <c r="AP1945" s="194"/>
      <c r="AQ1945" s="188"/>
      <c r="AR1945" s="188"/>
      <c r="AW1945" s="188"/>
      <c r="AX1945" s="278"/>
      <c r="AY1945" s="194"/>
      <c r="AZ1945" s="143"/>
      <c r="BA1945" s="143"/>
      <c r="BB1945" s="143"/>
      <c r="BC1945" s="143"/>
      <c r="BD1945" s="143"/>
      <c r="BE1945" s="194"/>
      <c r="BF1945" s="143"/>
      <c r="BG1945" s="143"/>
      <c r="BH1945" s="143"/>
      <c r="BI1945" s="111"/>
      <c r="BJ1945" s="143"/>
      <c r="BK1945" s="143"/>
      <c r="BL1945" s="143"/>
      <c r="BM1945" s="143"/>
      <c r="BN1945" s="143"/>
      <c r="BO1945" s="143"/>
      <c r="BP1945" s="143"/>
      <c r="BQ1945" s="143"/>
      <c r="BR1945" s="143"/>
      <c r="BS1945" s="143"/>
      <c r="BT1945" s="143"/>
      <c r="BU1945" s="135">
        <f>VLOOKUP(D1945,EXPLORACION!$A$2:$P$529,15,FALSE)</f>
        <v>4960545.7836999996</v>
      </c>
      <c r="BV1945" s="135">
        <f>VLOOKUP(D1945,EXPLORACION!$A$2:$P$529,16,FALSE)</f>
        <v>2170702.9249999998</v>
      </c>
    </row>
    <row r="1946" spans="1:74" hidden="1">
      <c r="A1946" s="130" t="str">
        <f t="shared" si="466"/>
        <v>PYA48P1E16M8.25</v>
      </c>
      <c r="B1946" s="130" t="str">
        <f t="shared" si="467"/>
        <v>PYA48P1E7.5</v>
      </c>
      <c r="C1946" s="130" t="str">
        <f t="shared" si="468"/>
        <v>PYA48P1M8.25</v>
      </c>
      <c r="D1946" s="130" t="str">
        <f t="shared" si="469"/>
        <v>PYA48P1</v>
      </c>
      <c r="E1946" s="130" t="str">
        <f t="shared" si="470"/>
        <v>PYA48</v>
      </c>
      <c r="F1946" s="111" t="s">
        <v>1368</v>
      </c>
      <c r="G1946" s="111">
        <v>48</v>
      </c>
      <c r="H1946" s="111">
        <v>1</v>
      </c>
      <c r="I1946" s="111" t="s">
        <v>8</v>
      </c>
      <c r="J1946" s="109">
        <f t="shared" si="471"/>
        <v>16</v>
      </c>
      <c r="K1946" s="109">
        <f t="shared" si="472"/>
        <v>16</v>
      </c>
      <c r="M1946" s="137">
        <v>8</v>
      </c>
      <c r="N1946" s="133">
        <v>8.5</v>
      </c>
      <c r="O1946" s="137">
        <f t="shared" si="473"/>
        <v>8.25</v>
      </c>
      <c r="Q1946" s="237">
        <v>13.35</v>
      </c>
      <c r="R1946" s="323"/>
      <c r="S1946" s="323"/>
      <c r="T1946" s="323"/>
      <c r="U1946" s="188">
        <v>18.8352</v>
      </c>
      <c r="X1946" s="229"/>
      <c r="AC1946" s="309"/>
      <c r="AE1946" s="229"/>
      <c r="AN1946" s="309"/>
      <c r="AP1946" s="194"/>
      <c r="AQ1946" s="188"/>
      <c r="AR1946" s="188"/>
      <c r="AW1946" s="188"/>
      <c r="AX1946" s="278"/>
      <c r="AY1946" s="194"/>
      <c r="AZ1946" s="143"/>
      <c r="BA1946" s="143"/>
      <c r="BB1946" s="143"/>
      <c r="BC1946" s="143"/>
      <c r="BD1946" s="143"/>
      <c r="BE1946" s="194"/>
      <c r="BF1946" s="143"/>
      <c r="BG1946" s="143"/>
      <c r="BH1946" s="143"/>
      <c r="BI1946" s="111"/>
      <c r="BJ1946" s="143"/>
      <c r="BK1946" s="143"/>
      <c r="BL1946" s="143"/>
      <c r="BM1946" s="143"/>
      <c r="BN1946" s="143"/>
      <c r="BO1946" s="143"/>
      <c r="BP1946" s="143"/>
      <c r="BQ1946" s="143"/>
      <c r="BR1946" s="143"/>
      <c r="BS1946" s="143"/>
      <c r="BT1946" s="143"/>
      <c r="BU1946" s="135">
        <f>VLOOKUP(D1946,EXPLORACION!$A$2:$P$529,15,FALSE)</f>
        <v>4960545.7836999996</v>
      </c>
      <c r="BV1946" s="135">
        <f>VLOOKUP(D1946,EXPLORACION!$A$2:$P$529,16,FALSE)</f>
        <v>2170702.9249999998</v>
      </c>
    </row>
    <row r="1947" spans="1:74" hidden="1">
      <c r="A1947" s="130" t="str">
        <f t="shared" si="466"/>
        <v>PYA48P1E17M8.75</v>
      </c>
      <c r="B1947" s="130" t="str">
        <f t="shared" si="467"/>
        <v>PYA48P1E8</v>
      </c>
      <c r="C1947" s="130" t="str">
        <f t="shared" si="468"/>
        <v>PYA48P1M8.75</v>
      </c>
      <c r="D1947" s="130" t="str">
        <f t="shared" si="469"/>
        <v>PYA48P1</v>
      </c>
      <c r="E1947" s="130" t="str">
        <f t="shared" si="470"/>
        <v>PYA48</v>
      </c>
      <c r="F1947" s="111" t="s">
        <v>1368</v>
      </c>
      <c r="G1947" s="111">
        <v>48</v>
      </c>
      <c r="H1947" s="111">
        <v>1</v>
      </c>
      <c r="I1947" s="111" t="s">
        <v>8</v>
      </c>
      <c r="J1947" s="109">
        <f t="shared" si="471"/>
        <v>17</v>
      </c>
      <c r="K1947" s="109">
        <f t="shared" si="472"/>
        <v>17</v>
      </c>
      <c r="M1947" s="137">
        <v>8.5</v>
      </c>
      <c r="N1947" s="133">
        <v>9</v>
      </c>
      <c r="O1947" s="137">
        <f t="shared" si="473"/>
        <v>8.75</v>
      </c>
      <c r="Q1947" s="237">
        <v>12.98</v>
      </c>
      <c r="R1947" s="323"/>
      <c r="S1947" s="323"/>
      <c r="T1947" s="323"/>
      <c r="U1947" s="188">
        <v>20.012400000000003</v>
      </c>
      <c r="X1947" s="229"/>
      <c r="AC1947" s="309"/>
      <c r="AE1947" s="229"/>
      <c r="AN1947" s="309"/>
      <c r="AP1947" s="194"/>
      <c r="AQ1947" s="188"/>
      <c r="AR1947" s="188"/>
      <c r="AW1947" s="188"/>
      <c r="AX1947" s="278"/>
      <c r="AY1947" s="194"/>
      <c r="AZ1947" s="143"/>
      <c r="BA1947" s="143"/>
      <c r="BB1947" s="143"/>
      <c r="BC1947" s="143"/>
      <c r="BD1947" s="143"/>
      <c r="BE1947" s="194"/>
      <c r="BF1947" s="143"/>
      <c r="BG1947" s="143"/>
      <c r="BH1947" s="143"/>
      <c r="BI1947" s="111"/>
      <c r="BJ1947" s="143"/>
      <c r="BK1947" s="143"/>
      <c r="BL1947" s="143"/>
      <c r="BM1947" s="143"/>
      <c r="BN1947" s="143"/>
      <c r="BO1947" s="143"/>
      <c r="BP1947" s="143"/>
      <c r="BQ1947" s="143"/>
      <c r="BR1947" s="143"/>
      <c r="BS1947" s="143"/>
      <c r="BT1947" s="143"/>
      <c r="BU1947" s="135">
        <f>VLOOKUP(D1947,EXPLORACION!$A$2:$P$529,15,FALSE)</f>
        <v>4960545.7836999996</v>
      </c>
      <c r="BV1947" s="135">
        <f>VLOOKUP(D1947,EXPLORACION!$A$2:$P$529,16,FALSE)</f>
        <v>2170702.9249999998</v>
      </c>
    </row>
    <row r="1948" spans="1:74" hidden="1">
      <c r="A1948" s="130" t="str">
        <f t="shared" si="466"/>
        <v>PYA48P1E18M9.25</v>
      </c>
      <c r="B1948" s="130" t="str">
        <f t="shared" si="467"/>
        <v>PYA48P1E8.5</v>
      </c>
      <c r="C1948" s="130" t="str">
        <f t="shared" si="468"/>
        <v>PYA48P1M9.25</v>
      </c>
      <c r="D1948" s="130" t="str">
        <f t="shared" si="469"/>
        <v>PYA48P1</v>
      </c>
      <c r="E1948" s="130" t="str">
        <f t="shared" si="470"/>
        <v>PYA48</v>
      </c>
      <c r="F1948" s="111" t="s">
        <v>1368</v>
      </c>
      <c r="G1948" s="111">
        <v>48</v>
      </c>
      <c r="H1948" s="111">
        <v>1</v>
      </c>
      <c r="I1948" s="111" t="s">
        <v>8</v>
      </c>
      <c r="J1948" s="109">
        <f t="shared" si="471"/>
        <v>18</v>
      </c>
      <c r="K1948" s="109">
        <f t="shared" si="472"/>
        <v>18</v>
      </c>
      <c r="M1948" s="137">
        <v>9</v>
      </c>
      <c r="N1948" s="133">
        <v>9.5</v>
      </c>
      <c r="O1948" s="137">
        <f t="shared" si="473"/>
        <v>9.25</v>
      </c>
      <c r="Q1948" s="237">
        <v>13.41</v>
      </c>
      <c r="R1948" s="323"/>
      <c r="S1948" s="323"/>
      <c r="T1948" s="323"/>
      <c r="U1948" s="188"/>
      <c r="X1948" s="229"/>
      <c r="AC1948" s="309"/>
      <c r="AE1948" s="229"/>
      <c r="AN1948" s="309"/>
      <c r="AP1948" s="194"/>
      <c r="AQ1948" s="188"/>
      <c r="AR1948" s="188"/>
      <c r="AW1948" s="188"/>
      <c r="AX1948" s="278"/>
      <c r="AY1948" s="194"/>
      <c r="AZ1948" s="143"/>
      <c r="BA1948" s="143"/>
      <c r="BB1948" s="143"/>
      <c r="BC1948" s="143"/>
      <c r="BD1948" s="143"/>
      <c r="BE1948" s="194"/>
      <c r="BF1948" s="143"/>
      <c r="BG1948" s="143"/>
      <c r="BH1948" s="143"/>
      <c r="BI1948" s="111"/>
      <c r="BJ1948" s="143"/>
      <c r="BK1948" s="143"/>
      <c r="BL1948" s="143"/>
      <c r="BM1948" s="143"/>
      <c r="BN1948" s="143"/>
      <c r="BO1948" s="143"/>
      <c r="BP1948" s="143"/>
      <c r="BQ1948" s="143"/>
      <c r="BR1948" s="143"/>
      <c r="BS1948" s="143"/>
      <c r="BT1948" s="143"/>
      <c r="BU1948" s="135">
        <f>VLOOKUP(D1948,EXPLORACION!$A$2:$P$529,15,FALSE)</f>
        <v>4960545.7836999996</v>
      </c>
      <c r="BV1948" s="135">
        <f>VLOOKUP(D1948,EXPLORACION!$A$2:$P$529,16,FALSE)</f>
        <v>2170702.9249999998</v>
      </c>
    </row>
    <row r="1949" spans="1:74" hidden="1">
      <c r="A1949" s="130" t="str">
        <f t="shared" si="466"/>
        <v>PYA48P1E19M9.75</v>
      </c>
      <c r="B1949" s="130" t="str">
        <f t="shared" si="467"/>
        <v>PYA48P1E9</v>
      </c>
      <c r="C1949" s="130" t="str">
        <f t="shared" si="468"/>
        <v>PYA48P1M9.75</v>
      </c>
      <c r="D1949" s="130" t="str">
        <f t="shared" si="469"/>
        <v>PYA48P1</v>
      </c>
      <c r="E1949" s="130" t="str">
        <f t="shared" si="470"/>
        <v>PYA48</v>
      </c>
      <c r="F1949" s="111" t="s">
        <v>1368</v>
      </c>
      <c r="G1949" s="111">
        <v>48</v>
      </c>
      <c r="H1949" s="111">
        <v>1</v>
      </c>
      <c r="I1949" s="111" t="s">
        <v>8</v>
      </c>
      <c r="J1949" s="109">
        <f t="shared" si="471"/>
        <v>19</v>
      </c>
      <c r="K1949" s="109">
        <f t="shared" si="472"/>
        <v>19</v>
      </c>
      <c r="M1949" s="137">
        <v>9.5</v>
      </c>
      <c r="N1949" s="133">
        <v>10</v>
      </c>
      <c r="O1949" s="137">
        <f t="shared" si="473"/>
        <v>9.75</v>
      </c>
      <c r="Q1949" s="237">
        <v>12</v>
      </c>
      <c r="R1949" s="323"/>
      <c r="S1949" s="323"/>
      <c r="T1949" s="323"/>
      <c r="U1949" s="188">
        <v>19.7181</v>
      </c>
      <c r="X1949" s="229"/>
      <c r="AC1949" s="309"/>
      <c r="AE1949" s="229"/>
      <c r="AN1949" s="309"/>
      <c r="AP1949" s="194"/>
      <c r="AQ1949" s="188"/>
      <c r="AR1949" s="188"/>
      <c r="AW1949" s="188"/>
      <c r="AX1949" s="278"/>
      <c r="AY1949" s="194"/>
      <c r="AZ1949" s="143"/>
      <c r="BA1949" s="143"/>
      <c r="BB1949" s="143"/>
      <c r="BC1949" s="143"/>
      <c r="BD1949" s="143"/>
      <c r="BE1949" s="194"/>
      <c r="BF1949" s="143"/>
      <c r="BG1949" s="143"/>
      <c r="BH1949" s="143"/>
      <c r="BI1949" s="111"/>
      <c r="BJ1949" s="143"/>
      <c r="BK1949" s="143"/>
      <c r="BL1949" s="143"/>
      <c r="BM1949" s="143"/>
      <c r="BN1949" s="143"/>
      <c r="BO1949" s="143"/>
      <c r="BP1949" s="143"/>
      <c r="BQ1949" s="143"/>
      <c r="BR1949" s="143"/>
      <c r="BS1949" s="143"/>
      <c r="BT1949" s="143"/>
      <c r="BU1949" s="135">
        <f>VLOOKUP(D1949,EXPLORACION!$A$2:$P$529,15,FALSE)</f>
        <v>4960545.7836999996</v>
      </c>
      <c r="BV1949" s="135">
        <f>VLOOKUP(D1949,EXPLORACION!$A$2:$P$529,16,FALSE)</f>
        <v>2170702.9249999998</v>
      </c>
    </row>
    <row r="1950" spans="1:74" hidden="1">
      <c r="A1950" s="130" t="str">
        <f t="shared" si="466"/>
        <v>PYA48P2E1M0.25</v>
      </c>
      <c r="B1950" s="130" t="str">
        <f t="shared" si="467"/>
        <v>PYA48P2E9.5</v>
      </c>
      <c r="C1950" s="130" t="str">
        <f t="shared" si="468"/>
        <v>PYA48P2M0.25</v>
      </c>
      <c r="D1950" s="130" t="str">
        <f t="shared" si="469"/>
        <v>PYA48P2</v>
      </c>
      <c r="E1950" s="130" t="str">
        <f t="shared" si="470"/>
        <v>PYA48</v>
      </c>
      <c r="F1950" s="111" t="s">
        <v>1368</v>
      </c>
      <c r="G1950" s="111">
        <v>48</v>
      </c>
      <c r="H1950" s="111">
        <v>2</v>
      </c>
      <c r="I1950" s="111" t="s">
        <v>8</v>
      </c>
      <c r="J1950" s="109">
        <v>1</v>
      </c>
      <c r="K1950" s="109">
        <v>1</v>
      </c>
      <c r="M1950" s="137">
        <v>0</v>
      </c>
      <c r="N1950" s="133">
        <v>0.5</v>
      </c>
      <c r="O1950" s="137">
        <f t="shared" si="473"/>
        <v>0.25</v>
      </c>
      <c r="Q1950" s="237">
        <v>12.52</v>
      </c>
      <c r="R1950" s="323"/>
      <c r="S1950" s="323"/>
      <c r="T1950" s="323"/>
      <c r="U1950" s="188"/>
      <c r="X1950" s="229"/>
      <c r="AC1950" s="309"/>
      <c r="AE1950" s="229"/>
      <c r="AN1950" s="309"/>
      <c r="AP1950" s="194"/>
      <c r="AQ1950" s="188"/>
      <c r="AR1950" s="188"/>
      <c r="AW1950" s="188"/>
      <c r="AX1950" s="278"/>
      <c r="AY1950" s="194"/>
      <c r="AZ1950" s="143"/>
      <c r="BA1950" s="143"/>
      <c r="BB1950" s="143"/>
      <c r="BC1950" s="143"/>
      <c r="BD1950" s="143"/>
      <c r="BE1950" s="194"/>
      <c r="BF1950" s="143"/>
      <c r="BG1950" s="143"/>
      <c r="BH1950" s="143"/>
      <c r="BI1950" s="111"/>
      <c r="BJ1950" s="143"/>
      <c r="BK1950" s="143"/>
      <c r="BL1950" s="143"/>
      <c r="BM1950" s="143"/>
      <c r="BN1950" s="143"/>
      <c r="BO1950" s="143"/>
      <c r="BP1950" s="143"/>
      <c r="BQ1950" s="143"/>
      <c r="BR1950" s="143"/>
      <c r="BS1950" s="143"/>
      <c r="BT1950" s="143"/>
      <c r="BU1950" s="135">
        <f>VLOOKUP(D1950,EXPLORACION!$A$2:$P$529,15,FALSE)</f>
        <v>4960545.7836999996</v>
      </c>
      <c r="BV1950" s="135">
        <f>VLOOKUP(D1950,EXPLORACION!$A$2:$P$529,16,FALSE)</f>
        <v>2170702.9249999998</v>
      </c>
    </row>
    <row r="1951" spans="1:74" hidden="1">
      <c r="A1951" s="130" t="str">
        <f t="shared" si="466"/>
        <v>PYA48P2E2M0.75</v>
      </c>
      <c r="B1951" s="130" t="str">
        <f t="shared" si="467"/>
        <v>PYA48P2E0</v>
      </c>
      <c r="C1951" s="130" t="str">
        <f t="shared" si="468"/>
        <v>PYA48P2M0.75</v>
      </c>
      <c r="D1951" s="130" t="str">
        <f t="shared" si="469"/>
        <v>PYA48P2</v>
      </c>
      <c r="E1951" s="130" t="str">
        <f t="shared" si="470"/>
        <v>PYA48</v>
      </c>
      <c r="F1951" s="111" t="s">
        <v>1368</v>
      </c>
      <c r="G1951" s="111">
        <v>48</v>
      </c>
      <c r="H1951" s="111">
        <v>2</v>
      </c>
      <c r="I1951" s="111" t="s">
        <v>8</v>
      </c>
      <c r="J1951" s="109">
        <f t="shared" ref="J1951:J1968" si="474">J1950+1</f>
        <v>2</v>
      </c>
      <c r="K1951" s="109">
        <f t="shared" ref="K1951:K1968" si="475">K1950+1</f>
        <v>2</v>
      </c>
      <c r="M1951" s="137">
        <v>0.5</v>
      </c>
      <c r="N1951" s="133">
        <v>1</v>
      </c>
      <c r="O1951" s="137">
        <f t="shared" si="473"/>
        <v>0.75</v>
      </c>
      <c r="Q1951" s="237">
        <v>12.22</v>
      </c>
      <c r="R1951" s="323"/>
      <c r="S1951" s="323"/>
      <c r="T1951" s="323"/>
      <c r="U1951" s="188">
        <v>19.227599999999999</v>
      </c>
      <c r="X1951" s="229"/>
      <c r="AC1951" s="309"/>
      <c r="AE1951" s="229"/>
      <c r="AN1951" s="309"/>
      <c r="AP1951" s="194"/>
      <c r="AQ1951" s="188"/>
      <c r="AR1951" s="188"/>
      <c r="AW1951" s="188"/>
      <c r="AX1951" s="278"/>
      <c r="AY1951" s="194"/>
      <c r="AZ1951" s="143"/>
      <c r="BA1951" s="143"/>
      <c r="BB1951" s="143"/>
      <c r="BC1951" s="143"/>
      <c r="BD1951" s="143"/>
      <c r="BE1951" s="194"/>
      <c r="BF1951" s="143"/>
      <c r="BG1951" s="143"/>
      <c r="BH1951" s="143"/>
      <c r="BI1951" s="111"/>
      <c r="BJ1951" s="143"/>
      <c r="BK1951" s="143"/>
      <c r="BL1951" s="143"/>
      <c r="BM1951" s="143"/>
      <c r="BN1951" s="143"/>
      <c r="BO1951" s="143"/>
      <c r="BP1951" s="143"/>
      <c r="BQ1951" s="143"/>
      <c r="BR1951" s="143"/>
      <c r="BS1951" s="143"/>
      <c r="BT1951" s="143"/>
      <c r="BU1951" s="135">
        <f>VLOOKUP(D1951,EXPLORACION!$A$2:$P$529,15,FALSE)</f>
        <v>4960545.7836999996</v>
      </c>
      <c r="BV1951" s="135">
        <f>VLOOKUP(D1951,EXPLORACION!$A$2:$P$529,16,FALSE)</f>
        <v>2170702.9249999998</v>
      </c>
    </row>
    <row r="1952" spans="1:74" hidden="1">
      <c r="A1952" s="130" t="str">
        <f t="shared" si="466"/>
        <v>PYA48P2E3M1.25</v>
      </c>
      <c r="B1952" s="130" t="str">
        <f t="shared" si="467"/>
        <v>PYA48P2E0.5</v>
      </c>
      <c r="C1952" s="130" t="str">
        <f t="shared" si="468"/>
        <v>PYA48P2M1.25</v>
      </c>
      <c r="D1952" s="130" t="str">
        <f t="shared" si="469"/>
        <v>PYA48P2</v>
      </c>
      <c r="E1952" s="130" t="str">
        <f t="shared" si="470"/>
        <v>PYA48</v>
      </c>
      <c r="F1952" s="111" t="s">
        <v>1368</v>
      </c>
      <c r="G1952" s="111">
        <v>48</v>
      </c>
      <c r="H1952" s="111">
        <v>2</v>
      </c>
      <c r="I1952" s="111" t="s">
        <v>8</v>
      </c>
      <c r="J1952" s="109">
        <f t="shared" si="474"/>
        <v>3</v>
      </c>
      <c r="K1952" s="109">
        <f t="shared" si="475"/>
        <v>3</v>
      </c>
      <c r="M1952" s="137">
        <v>1</v>
      </c>
      <c r="N1952" s="133">
        <v>1.5</v>
      </c>
      <c r="O1952" s="137">
        <f t="shared" si="473"/>
        <v>1.25</v>
      </c>
      <c r="Q1952" s="237">
        <v>13.66</v>
      </c>
      <c r="R1952" s="323"/>
      <c r="S1952" s="323"/>
      <c r="T1952" s="323"/>
      <c r="U1952" s="188"/>
      <c r="X1952" s="229"/>
      <c r="AC1952" s="309"/>
      <c r="AE1952" s="229"/>
      <c r="AN1952" s="309"/>
      <c r="AP1952" s="194"/>
      <c r="AQ1952" s="188"/>
      <c r="AR1952" s="188"/>
      <c r="AW1952" s="188"/>
      <c r="AX1952" s="278"/>
      <c r="AY1952" s="194"/>
      <c r="AZ1952" s="143"/>
      <c r="BA1952" s="143"/>
      <c r="BB1952" s="143"/>
      <c r="BC1952" s="143"/>
      <c r="BD1952" s="143"/>
      <c r="BE1952" s="194"/>
      <c r="BF1952" s="143"/>
      <c r="BG1952" s="143"/>
      <c r="BH1952" s="143"/>
      <c r="BI1952" s="111"/>
      <c r="BJ1952" s="143"/>
      <c r="BK1952" s="143"/>
      <c r="BL1952" s="143"/>
      <c r="BM1952" s="143"/>
      <c r="BN1952" s="143"/>
      <c r="BO1952" s="143"/>
      <c r="BP1952" s="143"/>
      <c r="BQ1952" s="143"/>
      <c r="BR1952" s="143"/>
      <c r="BS1952" s="143"/>
      <c r="BT1952" s="143"/>
      <c r="BU1952" s="135">
        <f>VLOOKUP(D1952,EXPLORACION!$A$2:$P$529,15,FALSE)</f>
        <v>4960545.7836999996</v>
      </c>
      <c r="BV1952" s="135">
        <f>VLOOKUP(D1952,EXPLORACION!$A$2:$P$529,16,FALSE)</f>
        <v>2170702.9249999998</v>
      </c>
    </row>
    <row r="1953" spans="1:74" hidden="1">
      <c r="A1953" s="130" t="str">
        <f t="shared" si="466"/>
        <v>PYA48P2E4M1.75</v>
      </c>
      <c r="B1953" s="130" t="str">
        <f t="shared" si="467"/>
        <v>PYA48P2E1</v>
      </c>
      <c r="C1953" s="130" t="str">
        <f t="shared" si="468"/>
        <v>PYA48P2M1.75</v>
      </c>
      <c r="D1953" s="130" t="str">
        <f t="shared" si="469"/>
        <v>PYA48P2</v>
      </c>
      <c r="E1953" s="130" t="str">
        <f t="shared" si="470"/>
        <v>PYA48</v>
      </c>
      <c r="F1953" s="111" t="s">
        <v>1368</v>
      </c>
      <c r="G1953" s="111">
        <v>48</v>
      </c>
      <c r="H1953" s="111">
        <v>2</v>
      </c>
      <c r="I1953" s="111" t="s">
        <v>8</v>
      </c>
      <c r="J1953" s="109">
        <f t="shared" si="474"/>
        <v>4</v>
      </c>
      <c r="K1953" s="109">
        <f t="shared" si="475"/>
        <v>4</v>
      </c>
      <c r="M1953" s="137">
        <v>1.5</v>
      </c>
      <c r="N1953" s="133">
        <v>2</v>
      </c>
      <c r="O1953" s="137">
        <f t="shared" si="473"/>
        <v>1.75</v>
      </c>
      <c r="Q1953" s="237">
        <v>18.920000000000002</v>
      </c>
      <c r="R1953" s="323"/>
      <c r="S1953" s="323"/>
      <c r="T1953" s="323"/>
      <c r="U1953" s="188"/>
      <c r="X1953" s="229"/>
      <c r="AC1953" s="309"/>
      <c r="AE1953" s="229"/>
      <c r="AN1953" s="309"/>
      <c r="AP1953" s="194"/>
      <c r="AQ1953" s="188"/>
      <c r="AR1953" s="188"/>
      <c r="AW1953" s="188"/>
      <c r="AX1953" s="278"/>
      <c r="AY1953" s="194"/>
      <c r="AZ1953" s="143"/>
      <c r="BA1953" s="143"/>
      <c r="BB1953" s="143"/>
      <c r="BC1953" s="143"/>
      <c r="BD1953" s="143"/>
      <c r="BE1953" s="194"/>
      <c r="BF1953" s="143"/>
      <c r="BG1953" s="143"/>
      <c r="BH1953" s="143"/>
      <c r="BI1953" s="111"/>
      <c r="BJ1953" s="143"/>
      <c r="BK1953" s="143"/>
      <c r="BL1953" s="143"/>
      <c r="BM1953" s="143"/>
      <c r="BN1953" s="143"/>
      <c r="BO1953" s="143"/>
      <c r="BP1953" s="143"/>
      <c r="BQ1953" s="143"/>
      <c r="BR1953" s="143"/>
      <c r="BS1953" s="143"/>
      <c r="BT1953" s="143"/>
      <c r="BU1953" s="135">
        <f>VLOOKUP(D1953,EXPLORACION!$A$2:$P$529,15,FALSE)</f>
        <v>4960545.7836999996</v>
      </c>
      <c r="BV1953" s="135">
        <f>VLOOKUP(D1953,EXPLORACION!$A$2:$P$529,16,FALSE)</f>
        <v>2170702.9249999998</v>
      </c>
    </row>
    <row r="1954" spans="1:74" hidden="1">
      <c r="A1954" s="130" t="str">
        <f t="shared" si="466"/>
        <v>PYA48P2E5M2.25</v>
      </c>
      <c r="B1954" s="130" t="str">
        <f t="shared" si="467"/>
        <v>PYA48P2E1.5</v>
      </c>
      <c r="C1954" s="130" t="str">
        <f t="shared" si="468"/>
        <v>PYA48P2M2.25</v>
      </c>
      <c r="D1954" s="130" t="str">
        <f t="shared" si="469"/>
        <v>PYA48P2</v>
      </c>
      <c r="E1954" s="130" t="str">
        <f t="shared" si="470"/>
        <v>PYA48</v>
      </c>
      <c r="F1954" s="111" t="s">
        <v>1368</v>
      </c>
      <c r="G1954" s="111">
        <v>48</v>
      </c>
      <c r="H1954" s="111">
        <v>2</v>
      </c>
      <c r="I1954" s="111" t="s">
        <v>8</v>
      </c>
      <c r="J1954" s="109">
        <f t="shared" si="474"/>
        <v>5</v>
      </c>
      <c r="K1954" s="109">
        <f t="shared" si="475"/>
        <v>5</v>
      </c>
      <c r="M1954" s="137">
        <v>2</v>
      </c>
      <c r="N1954" s="133">
        <v>2.5</v>
      </c>
      <c r="O1954" s="137">
        <f t="shared" si="473"/>
        <v>2.25</v>
      </c>
      <c r="P1954" s="141" t="s">
        <v>285</v>
      </c>
      <c r="Q1954" s="237">
        <v>15.59</v>
      </c>
      <c r="R1954" s="323"/>
      <c r="S1954" s="323"/>
      <c r="T1954" s="323"/>
      <c r="U1954" s="188"/>
      <c r="X1954" s="229"/>
      <c r="AC1954" s="309"/>
      <c r="AE1954" s="229"/>
      <c r="AN1954" s="309"/>
      <c r="AO1954" s="143">
        <v>76.13</v>
      </c>
      <c r="AP1954" s="194"/>
      <c r="AQ1954" s="188"/>
      <c r="AR1954" s="188"/>
      <c r="AW1954" s="188">
        <v>7.36</v>
      </c>
      <c r="AX1954" s="278">
        <v>173.51</v>
      </c>
      <c r="AY1954" s="194"/>
      <c r="AZ1954" s="143"/>
      <c r="BA1954" s="143"/>
      <c r="BB1954" s="143"/>
      <c r="BC1954" s="143"/>
      <c r="BD1954" s="143"/>
      <c r="BE1954" s="194"/>
      <c r="BF1954" s="143"/>
      <c r="BG1954" s="143"/>
      <c r="BH1954" s="143"/>
      <c r="BI1954" s="111"/>
      <c r="BJ1954" s="143"/>
      <c r="BK1954" s="143"/>
      <c r="BL1954" s="143"/>
      <c r="BM1954" s="143"/>
      <c r="BN1954" s="143"/>
      <c r="BO1954" s="143"/>
      <c r="BP1954" s="143"/>
      <c r="BQ1954" s="143"/>
      <c r="BR1954" s="143"/>
      <c r="BS1954" s="143"/>
      <c r="BT1954" s="143"/>
      <c r="BU1954" s="135">
        <f>VLOOKUP(D1954,EXPLORACION!$A$2:$P$529,15,FALSE)</f>
        <v>4960545.7836999996</v>
      </c>
      <c r="BV1954" s="135">
        <f>VLOOKUP(D1954,EXPLORACION!$A$2:$P$529,16,FALSE)</f>
        <v>2170702.9249999998</v>
      </c>
    </row>
    <row r="1955" spans="1:74" hidden="1">
      <c r="A1955" s="130" t="str">
        <f t="shared" si="466"/>
        <v>PYA48P2E6M2.75</v>
      </c>
      <c r="B1955" s="130" t="str">
        <f t="shared" si="467"/>
        <v>PYA48P2E2</v>
      </c>
      <c r="C1955" s="130" t="str">
        <f t="shared" si="468"/>
        <v>PYA48P2M2.75</v>
      </c>
      <c r="D1955" s="130" t="str">
        <f t="shared" si="469"/>
        <v>PYA48P2</v>
      </c>
      <c r="E1955" s="130" t="str">
        <f t="shared" si="470"/>
        <v>PYA48</v>
      </c>
      <c r="F1955" s="111" t="s">
        <v>1368</v>
      </c>
      <c r="G1955" s="111">
        <v>48</v>
      </c>
      <c r="H1955" s="111">
        <v>2</v>
      </c>
      <c r="I1955" s="111" t="s">
        <v>8</v>
      </c>
      <c r="J1955" s="109">
        <f t="shared" si="474"/>
        <v>6</v>
      </c>
      <c r="K1955" s="109">
        <f t="shared" si="475"/>
        <v>6</v>
      </c>
      <c r="M1955" s="137">
        <v>2.5</v>
      </c>
      <c r="N1955" s="133">
        <v>3</v>
      </c>
      <c r="O1955" s="137">
        <f t="shared" si="473"/>
        <v>2.75</v>
      </c>
      <c r="Q1955" s="237">
        <v>17.739999999999998</v>
      </c>
      <c r="R1955" s="323"/>
      <c r="S1955" s="323"/>
      <c r="T1955" s="323"/>
      <c r="U1955" s="188">
        <v>18.442799999999998</v>
      </c>
      <c r="X1955" s="229"/>
      <c r="AC1955" s="309"/>
      <c r="AE1955" s="229"/>
      <c r="AN1955" s="309"/>
      <c r="AP1955" s="194"/>
      <c r="AQ1955" s="188"/>
      <c r="AR1955" s="188"/>
      <c r="AW1955" s="188"/>
      <c r="AX1955" s="278"/>
      <c r="AY1955" s="194"/>
      <c r="AZ1955" s="143"/>
      <c r="BA1955" s="143"/>
      <c r="BB1955" s="143"/>
      <c r="BC1955" s="143"/>
      <c r="BD1955" s="143"/>
      <c r="BE1955" s="194"/>
      <c r="BF1955" s="143"/>
      <c r="BG1955" s="143"/>
      <c r="BH1955" s="143"/>
      <c r="BI1955" s="111"/>
      <c r="BJ1955" s="143"/>
      <c r="BK1955" s="143"/>
      <c r="BL1955" s="143"/>
      <c r="BM1955" s="143"/>
      <c r="BN1955" s="143"/>
      <c r="BO1955" s="143"/>
      <c r="BP1955" s="143"/>
      <c r="BQ1955" s="143"/>
      <c r="BR1955" s="143"/>
      <c r="BS1955" s="143"/>
      <c r="BT1955" s="143"/>
      <c r="BU1955" s="135">
        <f>VLOOKUP(D1955,EXPLORACION!$A$2:$P$529,15,FALSE)</f>
        <v>4960545.7836999996</v>
      </c>
      <c r="BV1955" s="135">
        <f>VLOOKUP(D1955,EXPLORACION!$A$2:$P$529,16,FALSE)</f>
        <v>2170702.9249999998</v>
      </c>
    </row>
    <row r="1956" spans="1:74" hidden="1">
      <c r="A1956" s="130" t="str">
        <f t="shared" si="466"/>
        <v>PYA48P2E7M3.25</v>
      </c>
      <c r="B1956" s="130" t="str">
        <f t="shared" si="467"/>
        <v>PYA48P2E2.5</v>
      </c>
      <c r="C1956" s="130" t="str">
        <f t="shared" si="468"/>
        <v>PYA48P2M3.25</v>
      </c>
      <c r="D1956" s="130" t="str">
        <f t="shared" si="469"/>
        <v>PYA48P2</v>
      </c>
      <c r="E1956" s="130" t="str">
        <f t="shared" si="470"/>
        <v>PYA48</v>
      </c>
      <c r="F1956" s="111" t="s">
        <v>1368</v>
      </c>
      <c r="G1956" s="111">
        <v>48</v>
      </c>
      <c r="H1956" s="111">
        <v>2</v>
      </c>
      <c r="I1956" s="111" t="s">
        <v>8</v>
      </c>
      <c r="J1956" s="109">
        <f t="shared" si="474"/>
        <v>7</v>
      </c>
      <c r="K1956" s="109">
        <f t="shared" si="475"/>
        <v>7</v>
      </c>
      <c r="M1956" s="137">
        <v>3</v>
      </c>
      <c r="N1956" s="133">
        <v>3.5</v>
      </c>
      <c r="O1956" s="137">
        <f t="shared" si="473"/>
        <v>3.25</v>
      </c>
      <c r="Q1956" s="237">
        <v>19.25</v>
      </c>
      <c r="R1956" s="143"/>
      <c r="S1956" s="143"/>
      <c r="T1956" s="143"/>
      <c r="U1956" s="143">
        <v>22.7592</v>
      </c>
      <c r="X1956" s="229"/>
      <c r="AC1956" s="309"/>
      <c r="AE1956" s="229"/>
      <c r="AN1956" s="309"/>
      <c r="AP1956" s="194"/>
      <c r="AQ1956" s="188"/>
      <c r="AR1956" s="188"/>
      <c r="AW1956" s="188"/>
      <c r="AX1956" s="278"/>
      <c r="AY1956" s="194"/>
      <c r="AZ1956" s="143"/>
      <c r="BA1956" s="143"/>
      <c r="BB1956" s="143"/>
      <c r="BC1956" s="143"/>
      <c r="BD1956" s="143"/>
      <c r="BE1956" s="194"/>
      <c r="BF1956" s="143"/>
      <c r="BG1956" s="143"/>
      <c r="BH1956" s="143"/>
      <c r="BI1956" s="111"/>
      <c r="BJ1956" s="143"/>
      <c r="BK1956" s="143"/>
      <c r="BL1956" s="143"/>
      <c r="BM1956" s="143"/>
      <c r="BN1956" s="143"/>
      <c r="BO1956" s="143"/>
      <c r="BP1956" s="143"/>
      <c r="BQ1956" s="143"/>
      <c r="BR1956" s="143"/>
      <c r="BS1956" s="143"/>
      <c r="BT1956" s="143"/>
      <c r="BU1956" s="135">
        <f>VLOOKUP(D1956,EXPLORACION!$A$2:$P$529,15,FALSE)</f>
        <v>4960545.7836999996</v>
      </c>
      <c r="BV1956" s="135">
        <f>VLOOKUP(D1956,EXPLORACION!$A$2:$P$529,16,FALSE)</f>
        <v>2170702.9249999998</v>
      </c>
    </row>
    <row r="1957" spans="1:74" hidden="1">
      <c r="A1957" s="130" t="str">
        <f t="shared" si="466"/>
        <v>PYA48P2E8M3.75</v>
      </c>
      <c r="B1957" s="130" t="str">
        <f t="shared" si="467"/>
        <v>PYA48P2E3</v>
      </c>
      <c r="C1957" s="130" t="str">
        <f t="shared" si="468"/>
        <v>PYA48P2M3.75</v>
      </c>
      <c r="D1957" s="130" t="str">
        <f t="shared" si="469"/>
        <v>PYA48P2</v>
      </c>
      <c r="E1957" s="130" t="str">
        <f t="shared" si="470"/>
        <v>PYA48</v>
      </c>
      <c r="F1957" s="111" t="s">
        <v>1368</v>
      </c>
      <c r="G1957" s="111">
        <v>48</v>
      </c>
      <c r="H1957" s="111">
        <v>2</v>
      </c>
      <c r="I1957" s="111" t="s">
        <v>8</v>
      </c>
      <c r="J1957" s="109">
        <f t="shared" si="474"/>
        <v>8</v>
      </c>
      <c r="K1957" s="109">
        <f t="shared" si="475"/>
        <v>8</v>
      </c>
      <c r="M1957" s="137">
        <v>3.5</v>
      </c>
      <c r="N1957" s="133">
        <v>4</v>
      </c>
      <c r="O1957" s="137">
        <f t="shared" si="473"/>
        <v>3.75</v>
      </c>
      <c r="P1957" s="141" t="s">
        <v>284</v>
      </c>
      <c r="Q1957" s="237">
        <v>18.89</v>
      </c>
      <c r="R1957" s="143">
        <v>31.11</v>
      </c>
      <c r="S1957" s="143">
        <v>17.88</v>
      </c>
      <c r="T1957" s="143">
        <v>13.23</v>
      </c>
      <c r="U1957" s="143"/>
      <c r="X1957" s="229"/>
      <c r="AC1957" s="309"/>
      <c r="AE1957" s="229"/>
      <c r="AN1957" s="309"/>
      <c r="AO1957" s="143">
        <v>81.61</v>
      </c>
      <c r="AP1957" s="194"/>
      <c r="AQ1957" s="188"/>
      <c r="AR1957" s="188"/>
      <c r="AW1957" s="188"/>
      <c r="AX1957" s="278"/>
      <c r="AY1957" s="194"/>
      <c r="AZ1957" s="143"/>
      <c r="BA1957" s="143"/>
      <c r="BB1957" s="143"/>
      <c r="BC1957" s="143"/>
      <c r="BD1957" s="143"/>
      <c r="BE1957" s="194"/>
      <c r="BF1957" s="143"/>
      <c r="BG1957" s="143"/>
      <c r="BH1957" s="143"/>
      <c r="BI1957" s="111"/>
      <c r="BJ1957" s="143"/>
      <c r="BK1957" s="143"/>
      <c r="BL1957" s="143"/>
      <c r="BM1957" s="143"/>
      <c r="BN1957" s="143"/>
      <c r="BO1957" s="143"/>
      <c r="BP1957" s="143"/>
      <c r="BQ1957" s="143"/>
      <c r="BR1957" s="143"/>
      <c r="BS1957" s="143"/>
      <c r="BT1957" s="143"/>
      <c r="BU1957" s="135">
        <f>VLOOKUP(D1957,EXPLORACION!$A$2:$P$529,15,FALSE)</f>
        <v>4960545.7836999996</v>
      </c>
      <c r="BV1957" s="135">
        <f>VLOOKUP(D1957,EXPLORACION!$A$2:$P$529,16,FALSE)</f>
        <v>2170702.9249999998</v>
      </c>
    </row>
    <row r="1958" spans="1:74" hidden="1">
      <c r="A1958" s="130" t="str">
        <f t="shared" si="466"/>
        <v>PYA48P2E9M4.25</v>
      </c>
      <c r="B1958" s="130" t="str">
        <f t="shared" si="467"/>
        <v>PYA48P2E3.5</v>
      </c>
      <c r="C1958" s="130" t="str">
        <f t="shared" si="468"/>
        <v>PYA48P2M4.25</v>
      </c>
      <c r="D1958" s="130" t="str">
        <f t="shared" si="469"/>
        <v>PYA48P2</v>
      </c>
      <c r="E1958" s="130" t="str">
        <f t="shared" si="470"/>
        <v>PYA48</v>
      </c>
      <c r="F1958" s="111" t="s">
        <v>1368</v>
      </c>
      <c r="G1958" s="111">
        <v>48</v>
      </c>
      <c r="H1958" s="111">
        <v>2</v>
      </c>
      <c r="I1958" s="111" t="s">
        <v>8</v>
      </c>
      <c r="J1958" s="109">
        <f t="shared" si="474"/>
        <v>9</v>
      </c>
      <c r="K1958" s="109">
        <f t="shared" si="475"/>
        <v>9</v>
      </c>
      <c r="M1958" s="137">
        <v>4</v>
      </c>
      <c r="N1958" s="133">
        <v>4.5</v>
      </c>
      <c r="O1958" s="137">
        <f t="shared" si="473"/>
        <v>4.25</v>
      </c>
      <c r="Q1958" s="237">
        <v>16.03</v>
      </c>
      <c r="R1958" s="143"/>
      <c r="S1958" s="143"/>
      <c r="T1958" s="143"/>
      <c r="U1958" s="143">
        <v>20.208600000000001</v>
      </c>
      <c r="X1958" s="229"/>
      <c r="AC1958" s="309"/>
      <c r="AE1958" s="229"/>
      <c r="AN1958" s="309"/>
      <c r="AP1958" s="194"/>
      <c r="AQ1958" s="188"/>
      <c r="AR1958" s="188"/>
      <c r="AW1958" s="188"/>
      <c r="AX1958" s="278"/>
      <c r="AY1958" s="194"/>
      <c r="AZ1958" s="143"/>
      <c r="BA1958" s="143"/>
      <c r="BB1958" s="143"/>
      <c r="BC1958" s="143"/>
      <c r="BD1958" s="143"/>
      <c r="BE1958" s="194"/>
      <c r="BF1958" s="143"/>
      <c r="BG1958" s="143"/>
      <c r="BH1958" s="143"/>
      <c r="BI1958" s="111"/>
      <c r="BJ1958" s="143"/>
      <c r="BK1958" s="143"/>
      <c r="BL1958" s="143"/>
      <c r="BM1958" s="143"/>
      <c r="BN1958" s="143"/>
      <c r="BO1958" s="143"/>
      <c r="BP1958" s="143"/>
      <c r="BQ1958" s="143"/>
      <c r="BR1958" s="143"/>
      <c r="BS1958" s="143"/>
      <c r="BT1958" s="143"/>
      <c r="BU1958" s="135">
        <f>VLOOKUP(D1958,EXPLORACION!$A$2:$P$529,15,FALSE)</f>
        <v>4960545.7836999996</v>
      </c>
      <c r="BV1958" s="135">
        <f>VLOOKUP(D1958,EXPLORACION!$A$2:$P$529,16,FALSE)</f>
        <v>2170702.9249999998</v>
      </c>
    </row>
    <row r="1959" spans="1:74" hidden="1">
      <c r="A1959" s="130" t="str">
        <f t="shared" si="466"/>
        <v>PYA48P2E10M4.75</v>
      </c>
      <c r="B1959" s="130" t="str">
        <f t="shared" si="467"/>
        <v>PYA48P2E4</v>
      </c>
      <c r="C1959" s="130" t="str">
        <f t="shared" si="468"/>
        <v>PYA48P2M4.75</v>
      </c>
      <c r="D1959" s="130" t="str">
        <f t="shared" si="469"/>
        <v>PYA48P2</v>
      </c>
      <c r="E1959" s="130" t="str">
        <f t="shared" si="470"/>
        <v>PYA48</v>
      </c>
      <c r="F1959" s="111" t="s">
        <v>1368</v>
      </c>
      <c r="G1959" s="111">
        <v>48</v>
      </c>
      <c r="H1959" s="111">
        <v>2</v>
      </c>
      <c r="I1959" s="111" t="s">
        <v>8</v>
      </c>
      <c r="J1959" s="109">
        <f t="shared" si="474"/>
        <v>10</v>
      </c>
      <c r="K1959" s="109">
        <f t="shared" si="475"/>
        <v>10</v>
      </c>
      <c r="M1959" s="137">
        <v>4.5</v>
      </c>
      <c r="N1959" s="133">
        <v>5</v>
      </c>
      <c r="O1959" s="137">
        <f t="shared" si="473"/>
        <v>4.75</v>
      </c>
      <c r="Q1959" s="237">
        <v>16.510000000000002</v>
      </c>
      <c r="R1959" s="143"/>
      <c r="S1959" s="143"/>
      <c r="T1959" s="143"/>
      <c r="U1959" s="143">
        <v>21.974400000000003</v>
      </c>
      <c r="X1959" s="229"/>
      <c r="AC1959" s="309"/>
      <c r="AE1959" s="229"/>
      <c r="AN1959" s="309"/>
      <c r="AP1959" s="194"/>
      <c r="AQ1959" s="188"/>
      <c r="AR1959" s="188"/>
      <c r="AW1959" s="188"/>
      <c r="AX1959" s="278"/>
      <c r="AY1959" s="194"/>
      <c r="AZ1959" s="143"/>
      <c r="BA1959" s="143"/>
      <c r="BB1959" s="143"/>
      <c r="BC1959" s="143"/>
      <c r="BD1959" s="143"/>
      <c r="BE1959" s="194"/>
      <c r="BF1959" s="143"/>
      <c r="BG1959" s="143"/>
      <c r="BH1959" s="143"/>
      <c r="BI1959" s="111"/>
      <c r="BJ1959" s="143"/>
      <c r="BK1959" s="143"/>
      <c r="BL1959" s="143"/>
      <c r="BM1959" s="143"/>
      <c r="BN1959" s="143"/>
      <c r="BO1959" s="143"/>
      <c r="BP1959" s="143"/>
      <c r="BQ1959" s="143"/>
      <c r="BR1959" s="143"/>
      <c r="BS1959" s="143"/>
      <c r="BT1959" s="143"/>
      <c r="BU1959" s="135">
        <f>VLOOKUP(D1959,EXPLORACION!$A$2:$P$529,15,FALSE)</f>
        <v>4960545.7836999996</v>
      </c>
      <c r="BV1959" s="135">
        <f>VLOOKUP(D1959,EXPLORACION!$A$2:$P$529,16,FALSE)</f>
        <v>2170702.9249999998</v>
      </c>
    </row>
    <row r="1960" spans="1:74" hidden="1">
      <c r="A1960" s="130" t="str">
        <f t="shared" si="466"/>
        <v>PYA48P2E11M5.25</v>
      </c>
      <c r="B1960" s="130" t="str">
        <f t="shared" si="467"/>
        <v>PYA48P2E4.5</v>
      </c>
      <c r="C1960" s="130" t="str">
        <f t="shared" si="468"/>
        <v>PYA48P2M5.25</v>
      </c>
      <c r="D1960" s="130" t="str">
        <f t="shared" si="469"/>
        <v>PYA48P2</v>
      </c>
      <c r="E1960" s="130" t="str">
        <f t="shared" si="470"/>
        <v>PYA48</v>
      </c>
      <c r="F1960" s="111" t="s">
        <v>1368</v>
      </c>
      <c r="G1960" s="111">
        <v>48</v>
      </c>
      <c r="H1960" s="111">
        <v>2</v>
      </c>
      <c r="I1960" s="111" t="s">
        <v>8</v>
      </c>
      <c r="J1960" s="109">
        <f t="shared" si="474"/>
        <v>11</v>
      </c>
      <c r="K1960" s="109">
        <f t="shared" si="475"/>
        <v>11</v>
      </c>
      <c r="M1960" s="137">
        <v>5</v>
      </c>
      <c r="N1960" s="133">
        <v>5.5</v>
      </c>
      <c r="O1960" s="137">
        <f t="shared" si="473"/>
        <v>5.25</v>
      </c>
      <c r="Q1960" s="237">
        <v>19.72</v>
      </c>
      <c r="R1960" s="323"/>
      <c r="S1960" s="323"/>
      <c r="T1960" s="323"/>
      <c r="U1960" s="188">
        <v>22.661100000000001</v>
      </c>
      <c r="X1960" s="229"/>
      <c r="AC1960" s="309"/>
      <c r="AE1960" s="229"/>
      <c r="AN1960" s="309"/>
      <c r="AP1960" s="194"/>
      <c r="AQ1960" s="188"/>
      <c r="AR1960" s="188"/>
      <c r="AW1960" s="188"/>
      <c r="AX1960" s="278"/>
      <c r="AY1960" s="194"/>
      <c r="AZ1960" s="143"/>
      <c r="BA1960" s="143"/>
      <c r="BB1960" s="143"/>
      <c r="BC1960" s="143"/>
      <c r="BD1960" s="143"/>
      <c r="BE1960" s="194"/>
      <c r="BF1960" s="143"/>
      <c r="BG1960" s="143"/>
      <c r="BH1960" s="143"/>
      <c r="BI1960" s="111"/>
      <c r="BJ1960" s="143"/>
      <c r="BK1960" s="143"/>
      <c r="BL1960" s="143"/>
      <c r="BM1960" s="143"/>
      <c r="BN1960" s="143"/>
      <c r="BO1960" s="143"/>
      <c r="BP1960" s="143"/>
      <c r="BQ1960" s="143"/>
      <c r="BR1960" s="143"/>
      <c r="BS1960" s="143"/>
      <c r="BT1960" s="143"/>
      <c r="BU1960" s="135">
        <f>VLOOKUP(D1960,EXPLORACION!$A$2:$P$529,15,FALSE)</f>
        <v>4960545.7836999996</v>
      </c>
      <c r="BV1960" s="135">
        <f>VLOOKUP(D1960,EXPLORACION!$A$2:$P$529,16,FALSE)</f>
        <v>2170702.9249999998</v>
      </c>
    </row>
    <row r="1961" spans="1:74" hidden="1">
      <c r="A1961" s="130" t="str">
        <f t="shared" si="466"/>
        <v>PYA48P2E12M5.75</v>
      </c>
      <c r="B1961" s="130" t="str">
        <f t="shared" si="467"/>
        <v>PYA48P2E5</v>
      </c>
      <c r="C1961" s="130" t="str">
        <f t="shared" si="468"/>
        <v>PYA48P2M5.75</v>
      </c>
      <c r="D1961" s="130" t="str">
        <f t="shared" si="469"/>
        <v>PYA48P2</v>
      </c>
      <c r="E1961" s="130" t="str">
        <f t="shared" si="470"/>
        <v>PYA48</v>
      </c>
      <c r="F1961" s="111" t="s">
        <v>1368</v>
      </c>
      <c r="G1961" s="111">
        <v>48</v>
      </c>
      <c r="H1961" s="111">
        <v>2</v>
      </c>
      <c r="I1961" s="111" t="s">
        <v>8</v>
      </c>
      <c r="J1961" s="109">
        <f t="shared" si="474"/>
        <v>12</v>
      </c>
      <c r="K1961" s="109">
        <f t="shared" si="475"/>
        <v>12</v>
      </c>
      <c r="M1961" s="137">
        <v>5.5</v>
      </c>
      <c r="N1961" s="133">
        <v>6</v>
      </c>
      <c r="O1961" s="137">
        <f t="shared" si="473"/>
        <v>5.75</v>
      </c>
      <c r="Q1961" s="237">
        <v>18.32</v>
      </c>
      <c r="R1961" s="323"/>
      <c r="S1961" s="323"/>
      <c r="T1961" s="323"/>
      <c r="U1961" s="188"/>
      <c r="X1961" s="229"/>
      <c r="AC1961" s="309"/>
      <c r="AE1961" s="229"/>
      <c r="AN1961" s="309"/>
      <c r="AP1961" s="194"/>
      <c r="AQ1961" s="188"/>
      <c r="AR1961" s="188"/>
      <c r="AW1961" s="188"/>
      <c r="AX1961" s="278"/>
      <c r="AY1961" s="194"/>
      <c r="AZ1961" s="143"/>
      <c r="BA1961" s="143"/>
      <c r="BB1961" s="143"/>
      <c r="BC1961" s="143"/>
      <c r="BD1961" s="143"/>
      <c r="BE1961" s="194"/>
      <c r="BF1961" s="143"/>
      <c r="BG1961" s="143"/>
      <c r="BH1961" s="143"/>
      <c r="BI1961" s="111"/>
      <c r="BJ1961" s="143"/>
      <c r="BK1961" s="143"/>
      <c r="BL1961" s="143"/>
      <c r="BM1961" s="143"/>
      <c r="BN1961" s="143"/>
      <c r="BO1961" s="143"/>
      <c r="BP1961" s="143"/>
      <c r="BQ1961" s="143"/>
      <c r="BR1961" s="143"/>
      <c r="BS1961" s="143"/>
      <c r="BT1961" s="143"/>
      <c r="BU1961" s="135">
        <f>VLOOKUP(D1961,EXPLORACION!$A$2:$P$529,15,FALSE)</f>
        <v>4960545.7836999996</v>
      </c>
      <c r="BV1961" s="135">
        <f>VLOOKUP(D1961,EXPLORACION!$A$2:$P$529,16,FALSE)</f>
        <v>2170702.9249999998</v>
      </c>
    </row>
    <row r="1962" spans="1:74" hidden="1">
      <c r="A1962" s="130" t="str">
        <f t="shared" si="466"/>
        <v>PYA48P2E13M6.25</v>
      </c>
      <c r="B1962" s="130" t="str">
        <f t="shared" si="467"/>
        <v>PYA48P2E5.5</v>
      </c>
      <c r="C1962" s="130" t="str">
        <f t="shared" si="468"/>
        <v>PYA48P2M6.25</v>
      </c>
      <c r="D1962" s="130" t="str">
        <f t="shared" si="469"/>
        <v>PYA48P2</v>
      </c>
      <c r="E1962" s="130" t="str">
        <f t="shared" si="470"/>
        <v>PYA48</v>
      </c>
      <c r="F1962" s="111" t="s">
        <v>1368</v>
      </c>
      <c r="G1962" s="111">
        <v>48</v>
      </c>
      <c r="H1962" s="111">
        <v>2</v>
      </c>
      <c r="I1962" s="111" t="s">
        <v>8</v>
      </c>
      <c r="J1962" s="109">
        <f t="shared" si="474"/>
        <v>13</v>
      </c>
      <c r="K1962" s="109">
        <f t="shared" si="475"/>
        <v>13</v>
      </c>
      <c r="M1962" s="137">
        <v>6</v>
      </c>
      <c r="N1962" s="133">
        <v>6.5</v>
      </c>
      <c r="O1962" s="137">
        <f t="shared" si="473"/>
        <v>6.25</v>
      </c>
      <c r="Q1962" s="237">
        <v>18.54</v>
      </c>
      <c r="R1962" s="323"/>
      <c r="S1962" s="323"/>
      <c r="T1962" s="323"/>
      <c r="U1962" s="188">
        <v>20.699100000000001</v>
      </c>
      <c r="X1962" s="229"/>
      <c r="AC1962" s="309"/>
      <c r="AE1962" s="229"/>
      <c r="AN1962" s="309"/>
      <c r="AP1962" s="194"/>
      <c r="AQ1962" s="188"/>
      <c r="AR1962" s="188"/>
      <c r="AW1962" s="188"/>
      <c r="AX1962" s="278"/>
      <c r="AY1962" s="194"/>
      <c r="AZ1962" s="143"/>
      <c r="BA1962" s="143"/>
      <c r="BB1962" s="143"/>
      <c r="BC1962" s="143"/>
      <c r="BD1962" s="143"/>
      <c r="BE1962" s="194"/>
      <c r="BF1962" s="143"/>
      <c r="BG1962" s="143"/>
      <c r="BH1962" s="143"/>
      <c r="BI1962" s="111"/>
      <c r="BJ1962" s="143"/>
      <c r="BK1962" s="143"/>
      <c r="BL1962" s="143"/>
      <c r="BM1962" s="143"/>
      <c r="BN1962" s="143"/>
      <c r="BO1962" s="143"/>
      <c r="BP1962" s="143"/>
      <c r="BQ1962" s="143"/>
      <c r="BR1962" s="143"/>
      <c r="BS1962" s="143"/>
      <c r="BT1962" s="143"/>
      <c r="BU1962" s="135">
        <f>VLOOKUP(D1962,EXPLORACION!$A$2:$P$529,15,FALSE)</f>
        <v>4960545.7836999996</v>
      </c>
      <c r="BV1962" s="135">
        <f>VLOOKUP(D1962,EXPLORACION!$A$2:$P$529,16,FALSE)</f>
        <v>2170702.9249999998</v>
      </c>
    </row>
    <row r="1963" spans="1:74" hidden="1">
      <c r="A1963" s="130" t="str">
        <f t="shared" si="466"/>
        <v>PYA48P2E14M7.25</v>
      </c>
      <c r="B1963" s="130" t="str">
        <f t="shared" si="467"/>
        <v>PYA48P2E6</v>
      </c>
      <c r="C1963" s="130" t="str">
        <f t="shared" si="468"/>
        <v>PYA48P2M7.25</v>
      </c>
      <c r="D1963" s="130" t="str">
        <f t="shared" si="469"/>
        <v>PYA48P2</v>
      </c>
      <c r="E1963" s="130" t="str">
        <f t="shared" si="470"/>
        <v>PYA48</v>
      </c>
      <c r="F1963" s="111" t="s">
        <v>1368</v>
      </c>
      <c r="G1963" s="111">
        <v>48</v>
      </c>
      <c r="H1963" s="111">
        <v>2</v>
      </c>
      <c r="I1963" s="111" t="s">
        <v>8</v>
      </c>
      <c r="J1963" s="109">
        <f t="shared" si="474"/>
        <v>14</v>
      </c>
      <c r="K1963" s="109">
        <f t="shared" si="475"/>
        <v>14</v>
      </c>
      <c r="M1963" s="137">
        <v>7</v>
      </c>
      <c r="N1963" s="133">
        <v>7.5</v>
      </c>
      <c r="O1963" s="137">
        <f t="shared" si="473"/>
        <v>7.25</v>
      </c>
      <c r="Q1963" s="237">
        <v>16.91</v>
      </c>
      <c r="R1963" s="323"/>
      <c r="S1963" s="323"/>
      <c r="T1963" s="323"/>
      <c r="U1963" s="188"/>
      <c r="X1963" s="229"/>
      <c r="AC1963" s="309"/>
      <c r="AE1963" s="229"/>
      <c r="AN1963" s="309"/>
      <c r="AP1963" s="194"/>
      <c r="AQ1963" s="188"/>
      <c r="AR1963" s="188"/>
      <c r="AW1963" s="188"/>
      <c r="AX1963" s="278"/>
      <c r="AY1963" s="194"/>
      <c r="AZ1963" s="143"/>
      <c r="BA1963" s="143"/>
      <c r="BB1963" s="143"/>
      <c r="BC1963" s="143"/>
      <c r="BD1963" s="143"/>
      <c r="BE1963" s="194"/>
      <c r="BF1963" s="143"/>
      <c r="BG1963" s="143"/>
      <c r="BH1963" s="143"/>
      <c r="BI1963" s="111"/>
      <c r="BJ1963" s="143"/>
      <c r="BK1963" s="143"/>
      <c r="BL1963" s="143"/>
      <c r="BM1963" s="143"/>
      <c r="BN1963" s="143"/>
      <c r="BO1963" s="143"/>
      <c r="BP1963" s="143"/>
      <c r="BQ1963" s="143"/>
      <c r="BR1963" s="143"/>
      <c r="BS1963" s="143"/>
      <c r="BT1963" s="143"/>
      <c r="BU1963" s="135">
        <f>VLOOKUP(D1963,EXPLORACION!$A$2:$P$529,15,FALSE)</f>
        <v>4960545.7836999996</v>
      </c>
      <c r="BV1963" s="135">
        <f>VLOOKUP(D1963,EXPLORACION!$A$2:$P$529,16,FALSE)</f>
        <v>2170702.9249999998</v>
      </c>
    </row>
    <row r="1964" spans="1:74" hidden="1">
      <c r="A1964" s="130" t="str">
        <f t="shared" si="466"/>
        <v>PYA48P2E15M7.75</v>
      </c>
      <c r="B1964" s="130" t="str">
        <f t="shared" si="467"/>
        <v>PYA48P2E7</v>
      </c>
      <c r="C1964" s="130" t="str">
        <f t="shared" si="468"/>
        <v>PYA48P2M7.75</v>
      </c>
      <c r="D1964" s="130" t="str">
        <f t="shared" si="469"/>
        <v>PYA48P2</v>
      </c>
      <c r="E1964" s="130" t="str">
        <f t="shared" si="470"/>
        <v>PYA48</v>
      </c>
      <c r="F1964" s="111" t="s">
        <v>1368</v>
      </c>
      <c r="G1964" s="111">
        <v>48</v>
      </c>
      <c r="H1964" s="111">
        <v>2</v>
      </c>
      <c r="I1964" s="111" t="s">
        <v>8</v>
      </c>
      <c r="J1964" s="109">
        <f t="shared" si="474"/>
        <v>15</v>
      </c>
      <c r="K1964" s="109">
        <f t="shared" si="475"/>
        <v>15</v>
      </c>
      <c r="M1964" s="137">
        <v>7.5</v>
      </c>
      <c r="N1964" s="133">
        <v>8</v>
      </c>
      <c r="O1964" s="137">
        <f t="shared" si="473"/>
        <v>7.75</v>
      </c>
      <c r="Q1964" s="237">
        <v>15.7</v>
      </c>
      <c r="R1964" s="323"/>
      <c r="S1964" s="323"/>
      <c r="T1964" s="323"/>
      <c r="U1964" s="188">
        <v>20.306699999999999</v>
      </c>
      <c r="X1964" s="229"/>
      <c r="AC1964" s="309"/>
      <c r="AE1964" s="229"/>
      <c r="AN1964" s="309"/>
      <c r="AP1964" s="194"/>
      <c r="AQ1964" s="188"/>
      <c r="AR1964" s="188"/>
      <c r="AW1964" s="188"/>
      <c r="AX1964" s="278"/>
      <c r="AY1964" s="194"/>
      <c r="AZ1964" s="143"/>
      <c r="BA1964" s="143"/>
      <c r="BB1964" s="143"/>
      <c r="BC1964" s="143"/>
      <c r="BD1964" s="143"/>
      <c r="BE1964" s="194"/>
      <c r="BF1964" s="143"/>
      <c r="BG1964" s="143"/>
      <c r="BH1964" s="143"/>
      <c r="BI1964" s="111"/>
      <c r="BJ1964" s="143"/>
      <c r="BK1964" s="143"/>
      <c r="BL1964" s="143"/>
      <c r="BM1964" s="143"/>
      <c r="BN1964" s="143"/>
      <c r="BO1964" s="143"/>
      <c r="BP1964" s="143"/>
      <c r="BQ1964" s="143"/>
      <c r="BR1964" s="143"/>
      <c r="BS1964" s="143"/>
      <c r="BT1964" s="143"/>
      <c r="BU1964" s="135">
        <f>VLOOKUP(D1964,EXPLORACION!$A$2:$P$529,15,FALSE)</f>
        <v>4960545.7836999996</v>
      </c>
      <c r="BV1964" s="135">
        <f>VLOOKUP(D1964,EXPLORACION!$A$2:$P$529,16,FALSE)</f>
        <v>2170702.9249999998</v>
      </c>
    </row>
    <row r="1965" spans="1:74" hidden="1">
      <c r="A1965" s="130" t="str">
        <f t="shared" si="466"/>
        <v>PYA48P2E16M8.25</v>
      </c>
      <c r="B1965" s="130" t="str">
        <f t="shared" si="467"/>
        <v>PYA48P2E7.5</v>
      </c>
      <c r="C1965" s="130" t="str">
        <f t="shared" si="468"/>
        <v>PYA48P2M8.25</v>
      </c>
      <c r="D1965" s="130" t="str">
        <f t="shared" si="469"/>
        <v>PYA48P2</v>
      </c>
      <c r="E1965" s="130" t="str">
        <f t="shared" si="470"/>
        <v>PYA48</v>
      </c>
      <c r="F1965" s="111" t="s">
        <v>1368</v>
      </c>
      <c r="G1965" s="111">
        <v>48</v>
      </c>
      <c r="H1965" s="111">
        <v>2</v>
      </c>
      <c r="I1965" s="111" t="s">
        <v>8</v>
      </c>
      <c r="J1965" s="109">
        <f t="shared" si="474"/>
        <v>16</v>
      </c>
      <c r="K1965" s="109">
        <f t="shared" si="475"/>
        <v>16</v>
      </c>
      <c r="M1965" s="137">
        <v>8</v>
      </c>
      <c r="N1965" s="133">
        <v>8.5</v>
      </c>
      <c r="O1965" s="137">
        <f t="shared" si="473"/>
        <v>8.25</v>
      </c>
      <c r="Q1965" s="237">
        <v>17.96</v>
      </c>
      <c r="R1965" s="323"/>
      <c r="S1965" s="323"/>
      <c r="T1965" s="323"/>
      <c r="U1965" s="188">
        <v>19.7181</v>
      </c>
      <c r="X1965" s="229"/>
      <c r="AC1965" s="309"/>
      <c r="AE1965" s="229"/>
      <c r="AN1965" s="309"/>
      <c r="AP1965" s="194"/>
      <c r="AQ1965" s="188"/>
      <c r="AR1965" s="188"/>
      <c r="AW1965" s="188"/>
      <c r="AX1965" s="278"/>
      <c r="AY1965" s="194"/>
      <c r="AZ1965" s="143"/>
      <c r="BA1965" s="143"/>
      <c r="BB1965" s="143"/>
      <c r="BC1965" s="143"/>
      <c r="BD1965" s="143"/>
      <c r="BE1965" s="194"/>
      <c r="BF1965" s="143"/>
      <c r="BG1965" s="143"/>
      <c r="BH1965" s="143"/>
      <c r="BI1965" s="111"/>
      <c r="BJ1965" s="143"/>
      <c r="BK1965" s="143"/>
      <c r="BL1965" s="143"/>
      <c r="BM1965" s="143"/>
      <c r="BN1965" s="143"/>
      <c r="BO1965" s="143"/>
      <c r="BP1965" s="143"/>
      <c r="BQ1965" s="143"/>
      <c r="BR1965" s="143"/>
      <c r="BS1965" s="143"/>
      <c r="BT1965" s="143"/>
      <c r="BU1965" s="135">
        <f>VLOOKUP(D1965,EXPLORACION!$A$2:$P$529,15,FALSE)</f>
        <v>4960545.7836999996</v>
      </c>
      <c r="BV1965" s="135">
        <f>VLOOKUP(D1965,EXPLORACION!$A$2:$P$529,16,FALSE)</f>
        <v>2170702.9249999998</v>
      </c>
    </row>
    <row r="1966" spans="1:74" hidden="1">
      <c r="A1966" s="130" t="str">
        <f t="shared" si="466"/>
        <v>PYA48P2E17M8.75</v>
      </c>
      <c r="B1966" s="130" t="str">
        <f t="shared" si="467"/>
        <v>PYA48P2E8</v>
      </c>
      <c r="C1966" s="130" t="str">
        <f t="shared" si="468"/>
        <v>PYA48P2M8.75</v>
      </c>
      <c r="D1966" s="130" t="str">
        <f t="shared" si="469"/>
        <v>PYA48P2</v>
      </c>
      <c r="E1966" s="130" t="str">
        <f t="shared" si="470"/>
        <v>PYA48</v>
      </c>
      <c r="F1966" s="111" t="s">
        <v>1368</v>
      </c>
      <c r="G1966" s="111">
        <v>48</v>
      </c>
      <c r="H1966" s="111">
        <v>2</v>
      </c>
      <c r="I1966" s="111" t="s">
        <v>8</v>
      </c>
      <c r="J1966" s="109">
        <f t="shared" si="474"/>
        <v>17</v>
      </c>
      <c r="K1966" s="109">
        <f t="shared" si="475"/>
        <v>17</v>
      </c>
      <c r="M1966" s="137">
        <v>8.5</v>
      </c>
      <c r="N1966" s="133">
        <v>9</v>
      </c>
      <c r="O1966" s="137">
        <f t="shared" si="473"/>
        <v>8.75</v>
      </c>
      <c r="Q1966" s="237">
        <v>14.23</v>
      </c>
      <c r="R1966" s="323"/>
      <c r="S1966" s="323"/>
      <c r="T1966" s="323"/>
      <c r="U1966" s="188"/>
      <c r="X1966" s="229"/>
      <c r="AC1966" s="309"/>
      <c r="AE1966" s="229"/>
      <c r="AN1966" s="309"/>
      <c r="AP1966" s="194"/>
      <c r="AQ1966" s="188"/>
      <c r="AR1966" s="188"/>
      <c r="AW1966" s="188"/>
      <c r="AX1966" s="278"/>
      <c r="AY1966" s="194"/>
      <c r="AZ1966" s="143"/>
      <c r="BA1966" s="143"/>
      <c r="BB1966" s="143"/>
      <c r="BC1966" s="143"/>
      <c r="BD1966" s="143"/>
      <c r="BE1966" s="194"/>
      <c r="BF1966" s="143"/>
      <c r="BG1966" s="143"/>
      <c r="BH1966" s="143"/>
      <c r="BI1966" s="111"/>
      <c r="BJ1966" s="143"/>
      <c r="BK1966" s="143"/>
      <c r="BL1966" s="143"/>
      <c r="BM1966" s="143"/>
      <c r="BN1966" s="143"/>
      <c r="BO1966" s="143"/>
      <c r="BP1966" s="143"/>
      <c r="BQ1966" s="143"/>
      <c r="BR1966" s="143"/>
      <c r="BS1966" s="143"/>
      <c r="BT1966" s="143"/>
      <c r="BU1966" s="135">
        <f>VLOOKUP(D1966,EXPLORACION!$A$2:$P$529,15,FALSE)</f>
        <v>4960545.7836999996</v>
      </c>
      <c r="BV1966" s="135">
        <f>VLOOKUP(D1966,EXPLORACION!$A$2:$P$529,16,FALSE)</f>
        <v>2170702.9249999998</v>
      </c>
    </row>
    <row r="1967" spans="1:74" hidden="1">
      <c r="A1967" s="130" t="str">
        <f t="shared" si="466"/>
        <v>PYA48P2E18M9.25</v>
      </c>
      <c r="B1967" s="130" t="str">
        <f t="shared" si="467"/>
        <v>PYA48P2E8.5</v>
      </c>
      <c r="C1967" s="130" t="str">
        <f t="shared" si="468"/>
        <v>PYA48P2M9.25</v>
      </c>
      <c r="D1967" s="130" t="str">
        <f t="shared" si="469"/>
        <v>PYA48P2</v>
      </c>
      <c r="E1967" s="130" t="str">
        <f t="shared" si="470"/>
        <v>PYA48</v>
      </c>
      <c r="F1967" s="111" t="s">
        <v>1368</v>
      </c>
      <c r="G1967" s="111">
        <v>48</v>
      </c>
      <c r="H1967" s="111">
        <v>2</v>
      </c>
      <c r="I1967" s="111" t="s">
        <v>8</v>
      </c>
      <c r="J1967" s="109">
        <f t="shared" si="474"/>
        <v>18</v>
      </c>
      <c r="K1967" s="109">
        <f t="shared" si="475"/>
        <v>18</v>
      </c>
      <c r="M1967" s="137">
        <v>9</v>
      </c>
      <c r="N1967" s="133">
        <v>9.5</v>
      </c>
      <c r="O1967" s="137">
        <f t="shared" si="473"/>
        <v>9.25</v>
      </c>
      <c r="Q1967" s="237">
        <v>16.510000000000002</v>
      </c>
      <c r="R1967" s="323"/>
      <c r="S1967" s="323"/>
      <c r="T1967" s="323"/>
      <c r="U1967" s="188">
        <v>21.385800000000003</v>
      </c>
      <c r="X1967" s="229"/>
      <c r="AC1967" s="309"/>
      <c r="AE1967" s="229"/>
      <c r="AN1967" s="309"/>
      <c r="AP1967" s="194"/>
      <c r="AQ1967" s="188"/>
      <c r="AR1967" s="188"/>
      <c r="AW1967" s="188"/>
      <c r="AX1967" s="278"/>
      <c r="AY1967" s="194"/>
      <c r="AZ1967" s="143"/>
      <c r="BA1967" s="143"/>
      <c r="BB1967" s="143"/>
      <c r="BC1967" s="143"/>
      <c r="BD1967" s="143"/>
      <c r="BE1967" s="194"/>
      <c r="BF1967" s="143"/>
      <c r="BG1967" s="143"/>
      <c r="BH1967" s="143"/>
      <c r="BI1967" s="111"/>
      <c r="BJ1967" s="143"/>
      <c r="BK1967" s="143"/>
      <c r="BL1967" s="143"/>
      <c r="BM1967" s="143"/>
      <c r="BN1967" s="143"/>
      <c r="BO1967" s="143"/>
      <c r="BP1967" s="143"/>
      <c r="BQ1967" s="143"/>
      <c r="BR1967" s="143"/>
      <c r="BS1967" s="143"/>
      <c r="BT1967" s="143"/>
      <c r="BU1967" s="135">
        <f>VLOOKUP(D1967,EXPLORACION!$A$2:$P$529,15,FALSE)</f>
        <v>4960545.7836999996</v>
      </c>
      <c r="BV1967" s="135">
        <f>VLOOKUP(D1967,EXPLORACION!$A$2:$P$529,16,FALSE)</f>
        <v>2170702.9249999998</v>
      </c>
    </row>
    <row r="1968" spans="1:74" hidden="1">
      <c r="A1968" s="130" t="str">
        <f t="shared" si="466"/>
        <v>PYA48P2E19M9.75</v>
      </c>
      <c r="B1968" s="130" t="str">
        <f t="shared" si="467"/>
        <v>PYA48P2E9</v>
      </c>
      <c r="C1968" s="130" t="str">
        <f t="shared" si="468"/>
        <v>PYA48P2M9.75</v>
      </c>
      <c r="D1968" s="130" t="str">
        <f t="shared" si="469"/>
        <v>PYA48P2</v>
      </c>
      <c r="E1968" s="130" t="str">
        <f t="shared" si="470"/>
        <v>PYA48</v>
      </c>
      <c r="F1968" s="111" t="s">
        <v>1368</v>
      </c>
      <c r="G1968" s="111">
        <v>48</v>
      </c>
      <c r="H1968" s="111">
        <v>2</v>
      </c>
      <c r="I1968" s="111" t="s">
        <v>8</v>
      </c>
      <c r="J1968" s="109">
        <f t="shared" si="474"/>
        <v>19</v>
      </c>
      <c r="K1968" s="109">
        <f t="shared" si="475"/>
        <v>19</v>
      </c>
      <c r="M1968" s="137">
        <v>9.5</v>
      </c>
      <c r="N1968" s="133">
        <v>10</v>
      </c>
      <c r="O1968" s="137">
        <f t="shared" si="473"/>
        <v>9.75</v>
      </c>
      <c r="Q1968" s="237">
        <v>16.79</v>
      </c>
      <c r="R1968" s="323"/>
      <c r="S1968" s="323"/>
      <c r="T1968" s="323"/>
      <c r="U1968" s="188">
        <v>21.778200000000002</v>
      </c>
      <c r="X1968" s="229"/>
      <c r="AC1968" s="309"/>
      <c r="AE1968" s="229"/>
      <c r="AN1968" s="309"/>
      <c r="AP1968" s="194"/>
      <c r="AQ1968" s="188"/>
      <c r="AR1968" s="188"/>
      <c r="AW1968" s="188"/>
      <c r="AX1968" s="278"/>
      <c r="AY1968" s="194"/>
      <c r="AZ1968" s="143"/>
      <c r="BA1968" s="143"/>
      <c r="BB1968" s="143"/>
      <c r="BC1968" s="143"/>
      <c r="BD1968" s="143"/>
      <c r="BE1968" s="194"/>
      <c r="BF1968" s="143"/>
      <c r="BG1968" s="143"/>
      <c r="BH1968" s="143"/>
      <c r="BI1968" s="111"/>
      <c r="BJ1968" s="143"/>
      <c r="BK1968" s="143"/>
      <c r="BL1968" s="143"/>
      <c r="BM1968" s="143"/>
      <c r="BN1968" s="143"/>
      <c r="BO1968" s="143"/>
      <c r="BP1968" s="143"/>
      <c r="BQ1968" s="143"/>
      <c r="BR1968" s="143"/>
      <c r="BS1968" s="143"/>
      <c r="BT1968" s="143"/>
      <c r="BU1968" s="135">
        <f>VLOOKUP(D1968,EXPLORACION!$A$2:$P$529,15,FALSE)</f>
        <v>4960545.7836999996</v>
      </c>
      <c r="BV1968" s="135">
        <f>VLOOKUP(D1968,EXPLORACION!$A$2:$P$529,16,FALSE)</f>
        <v>2170702.9249999998</v>
      </c>
    </row>
    <row r="1969" spans="1:74" hidden="1">
      <c r="A1969" s="130" t="str">
        <f t="shared" si="466"/>
        <v>PYA48P3E1M0.75</v>
      </c>
      <c r="B1969" s="130" t="str">
        <f t="shared" si="467"/>
        <v>PYA48P3E9.5</v>
      </c>
      <c r="C1969" s="130" t="str">
        <f t="shared" si="468"/>
        <v>PYA48P3M0.75</v>
      </c>
      <c r="D1969" s="130" t="str">
        <f t="shared" si="469"/>
        <v>PYA48P3</v>
      </c>
      <c r="E1969" s="130" t="str">
        <f t="shared" si="470"/>
        <v>PYA48</v>
      </c>
      <c r="F1969" s="111" t="s">
        <v>1368</v>
      </c>
      <c r="G1969" s="111">
        <v>48</v>
      </c>
      <c r="H1969" s="111">
        <v>3</v>
      </c>
      <c r="I1969" s="111" t="s">
        <v>8</v>
      </c>
      <c r="J1969" s="109">
        <v>1</v>
      </c>
      <c r="K1969" s="109">
        <v>1</v>
      </c>
      <c r="M1969" s="137">
        <v>0.5</v>
      </c>
      <c r="N1969" s="133">
        <v>1</v>
      </c>
      <c r="O1969" s="137">
        <f t="shared" si="473"/>
        <v>0.75</v>
      </c>
      <c r="Q1969" s="237">
        <v>15.04</v>
      </c>
      <c r="R1969" s="323"/>
      <c r="S1969" s="323"/>
      <c r="T1969" s="323"/>
      <c r="U1969" s="188"/>
      <c r="X1969" s="229"/>
      <c r="AC1969" s="309"/>
      <c r="AE1969" s="229"/>
      <c r="AN1969" s="309"/>
      <c r="AP1969" s="194"/>
      <c r="AQ1969" s="188"/>
      <c r="AR1969" s="188"/>
      <c r="AW1969" s="188"/>
      <c r="AX1969" s="278"/>
      <c r="AY1969" s="194"/>
      <c r="AZ1969" s="143"/>
      <c r="BA1969" s="143"/>
      <c r="BB1969" s="143"/>
      <c r="BC1969" s="143"/>
      <c r="BD1969" s="143"/>
      <c r="BE1969" s="194"/>
      <c r="BF1969" s="143"/>
      <c r="BG1969" s="143"/>
      <c r="BH1969" s="143"/>
      <c r="BI1969" s="111"/>
      <c r="BJ1969" s="143"/>
      <c r="BK1969" s="143"/>
      <c r="BL1969" s="143"/>
      <c r="BM1969" s="143"/>
      <c r="BN1969" s="143"/>
      <c r="BO1969" s="143"/>
      <c r="BP1969" s="143"/>
      <c r="BQ1969" s="143"/>
      <c r="BR1969" s="143"/>
      <c r="BS1969" s="143"/>
      <c r="BT1969" s="143"/>
      <c r="BU1969" s="135">
        <f>VLOOKUP(D1969,EXPLORACION!$A$2:$P$529,15,FALSE)</f>
        <v>4960545.7836999996</v>
      </c>
      <c r="BV1969" s="135">
        <f>VLOOKUP(D1969,EXPLORACION!$A$2:$P$529,16,FALSE)</f>
        <v>2170702.9249999998</v>
      </c>
    </row>
    <row r="1970" spans="1:74" hidden="1">
      <c r="A1970" s="130" t="str">
        <f t="shared" si="466"/>
        <v>PYA48P3E2M0.75</v>
      </c>
      <c r="B1970" s="130" t="str">
        <f t="shared" si="467"/>
        <v>PYA48P3E0.5</v>
      </c>
      <c r="C1970" s="130" t="str">
        <f t="shared" si="468"/>
        <v>PYA48P3M0.75</v>
      </c>
      <c r="D1970" s="130" t="str">
        <f t="shared" si="469"/>
        <v>PYA48P3</v>
      </c>
      <c r="E1970" s="130" t="str">
        <f t="shared" si="470"/>
        <v>PYA48</v>
      </c>
      <c r="F1970" s="111" t="s">
        <v>1368</v>
      </c>
      <c r="G1970" s="111">
        <v>48</v>
      </c>
      <c r="H1970" s="111">
        <v>3</v>
      </c>
      <c r="I1970" s="111" t="s">
        <v>8</v>
      </c>
      <c r="J1970" s="109">
        <f t="shared" ref="J1970:J1987" si="476">J1969+1</f>
        <v>2</v>
      </c>
      <c r="K1970" s="109">
        <f t="shared" ref="K1970:K1987" si="477">K1969+1</f>
        <v>2</v>
      </c>
      <c r="M1970" s="137">
        <v>0.6</v>
      </c>
      <c r="N1970" s="133">
        <v>0.9</v>
      </c>
      <c r="O1970" s="137">
        <f t="shared" si="473"/>
        <v>0.75</v>
      </c>
      <c r="Q1970" s="237">
        <v>17</v>
      </c>
      <c r="R1970" s="323"/>
      <c r="S1970" s="323"/>
      <c r="T1970" s="323"/>
      <c r="U1970" s="188">
        <v>22.7592</v>
      </c>
      <c r="X1970" s="229"/>
      <c r="AC1970" s="309"/>
      <c r="AE1970" s="229"/>
      <c r="AN1970" s="309"/>
      <c r="AP1970" s="194"/>
      <c r="AQ1970" s="188"/>
      <c r="AR1970" s="188"/>
      <c r="AW1970" s="188"/>
      <c r="AX1970" s="278"/>
      <c r="AY1970" s="194"/>
      <c r="AZ1970" s="143"/>
      <c r="BA1970" s="143"/>
      <c r="BB1970" s="143"/>
      <c r="BC1970" s="143"/>
      <c r="BD1970" s="143"/>
      <c r="BE1970" s="194"/>
      <c r="BF1970" s="143"/>
      <c r="BG1970" s="143"/>
      <c r="BH1970" s="143"/>
      <c r="BI1970" s="111"/>
      <c r="BJ1970" s="143"/>
      <c r="BK1970" s="143"/>
      <c r="BL1970" s="143"/>
      <c r="BM1970" s="143"/>
      <c r="BN1970" s="143"/>
      <c r="BO1970" s="143"/>
      <c r="BP1970" s="143"/>
      <c r="BQ1970" s="143"/>
      <c r="BR1970" s="143"/>
      <c r="BS1970" s="143"/>
      <c r="BT1970" s="143"/>
      <c r="BU1970" s="135">
        <f>VLOOKUP(D1970,EXPLORACION!$A$2:$P$529,15,FALSE)</f>
        <v>4960545.7836999996</v>
      </c>
      <c r="BV1970" s="135">
        <f>VLOOKUP(D1970,EXPLORACION!$A$2:$P$529,16,FALSE)</f>
        <v>2170702.9249999998</v>
      </c>
    </row>
    <row r="1971" spans="1:74" hidden="1">
      <c r="A1971" s="130" t="str">
        <f t="shared" si="466"/>
        <v>PYA48P3E3M1.25</v>
      </c>
      <c r="B1971" s="130" t="str">
        <f t="shared" si="467"/>
        <v>PYA48P3E0.6</v>
      </c>
      <c r="C1971" s="130" t="str">
        <f t="shared" si="468"/>
        <v>PYA48P3M1.25</v>
      </c>
      <c r="D1971" s="130" t="str">
        <f t="shared" si="469"/>
        <v>PYA48P3</v>
      </c>
      <c r="E1971" s="130" t="str">
        <f t="shared" si="470"/>
        <v>PYA48</v>
      </c>
      <c r="F1971" s="111" t="s">
        <v>1368</v>
      </c>
      <c r="G1971" s="111">
        <v>48</v>
      </c>
      <c r="H1971" s="111">
        <v>3</v>
      </c>
      <c r="I1971" s="111" t="s">
        <v>8</v>
      </c>
      <c r="J1971" s="109">
        <f t="shared" si="476"/>
        <v>3</v>
      </c>
      <c r="K1971" s="109">
        <f t="shared" si="477"/>
        <v>3</v>
      </c>
      <c r="M1971" s="137">
        <v>1</v>
      </c>
      <c r="N1971" s="133">
        <v>1.5</v>
      </c>
      <c r="O1971" s="137">
        <f t="shared" si="473"/>
        <v>1.25</v>
      </c>
      <c r="Q1971" s="237">
        <v>13.3</v>
      </c>
      <c r="R1971" s="323"/>
      <c r="S1971" s="323"/>
      <c r="T1971" s="323"/>
      <c r="U1971" s="188">
        <v>23.347799999999999</v>
      </c>
      <c r="X1971" s="229"/>
      <c r="AC1971" s="309"/>
      <c r="AE1971" s="229"/>
      <c r="AN1971" s="309"/>
      <c r="AP1971" s="194"/>
      <c r="AQ1971" s="188"/>
      <c r="AR1971" s="188"/>
      <c r="AW1971" s="188"/>
      <c r="AX1971" s="278"/>
      <c r="AY1971" s="194"/>
      <c r="AZ1971" s="143"/>
      <c r="BA1971" s="143"/>
      <c r="BB1971" s="143"/>
      <c r="BC1971" s="143"/>
      <c r="BD1971" s="143"/>
      <c r="BE1971" s="194"/>
      <c r="BF1971" s="143"/>
      <c r="BG1971" s="143"/>
      <c r="BH1971" s="143"/>
      <c r="BI1971" s="111"/>
      <c r="BJ1971" s="143"/>
      <c r="BK1971" s="143"/>
      <c r="BL1971" s="143"/>
      <c r="BM1971" s="143"/>
      <c r="BN1971" s="143"/>
      <c r="BO1971" s="143"/>
      <c r="BP1971" s="143"/>
      <c r="BQ1971" s="143"/>
      <c r="BR1971" s="143"/>
      <c r="BS1971" s="143"/>
      <c r="BT1971" s="143"/>
      <c r="BU1971" s="135">
        <f>VLOOKUP(D1971,EXPLORACION!$A$2:$P$529,15,FALSE)</f>
        <v>4960545.7836999996</v>
      </c>
      <c r="BV1971" s="135">
        <f>VLOOKUP(D1971,EXPLORACION!$A$2:$P$529,16,FALSE)</f>
        <v>2170702.9249999998</v>
      </c>
    </row>
    <row r="1972" spans="1:74" hidden="1">
      <c r="A1972" s="130" t="str">
        <f t="shared" si="466"/>
        <v>PYA48P3E4M1.75</v>
      </c>
      <c r="B1972" s="130" t="str">
        <f t="shared" si="467"/>
        <v>PYA48P3E1</v>
      </c>
      <c r="C1972" s="130" t="str">
        <f t="shared" si="468"/>
        <v>PYA48P3M1.75</v>
      </c>
      <c r="D1972" s="130" t="str">
        <f t="shared" si="469"/>
        <v>PYA48P3</v>
      </c>
      <c r="E1972" s="130" t="str">
        <f t="shared" si="470"/>
        <v>PYA48</v>
      </c>
      <c r="F1972" s="111" t="s">
        <v>1368</v>
      </c>
      <c r="G1972" s="111">
        <v>48</v>
      </c>
      <c r="H1972" s="111">
        <v>3</v>
      </c>
      <c r="I1972" s="111" t="s">
        <v>8</v>
      </c>
      <c r="J1972" s="109">
        <f t="shared" si="476"/>
        <v>4</v>
      </c>
      <c r="K1972" s="109">
        <f t="shared" si="477"/>
        <v>4</v>
      </c>
      <c r="M1972" s="137">
        <v>1.5</v>
      </c>
      <c r="N1972" s="133">
        <v>2</v>
      </c>
      <c r="O1972" s="137">
        <f t="shared" si="473"/>
        <v>1.75</v>
      </c>
      <c r="Q1972" s="237">
        <v>14.44</v>
      </c>
      <c r="R1972" s="323"/>
      <c r="S1972" s="323"/>
      <c r="T1972" s="323"/>
      <c r="U1972" s="188"/>
      <c r="X1972" s="229"/>
      <c r="AC1972" s="309"/>
      <c r="AE1972" s="229"/>
      <c r="AN1972" s="309"/>
      <c r="AP1972" s="194"/>
      <c r="AQ1972" s="188"/>
      <c r="AR1972" s="188"/>
      <c r="AW1972" s="188"/>
      <c r="AX1972" s="278"/>
      <c r="AY1972" s="194"/>
      <c r="AZ1972" s="143"/>
      <c r="BA1972" s="143"/>
      <c r="BB1972" s="143"/>
      <c r="BC1972" s="143"/>
      <c r="BD1972" s="143"/>
      <c r="BE1972" s="194"/>
      <c r="BF1972" s="143"/>
      <c r="BG1972" s="143"/>
      <c r="BH1972" s="143"/>
      <c r="BI1972" s="111"/>
      <c r="BJ1972" s="143"/>
      <c r="BK1972" s="143"/>
      <c r="BL1972" s="143"/>
      <c r="BM1972" s="143"/>
      <c r="BN1972" s="143"/>
      <c r="BO1972" s="143"/>
      <c r="BP1972" s="143"/>
      <c r="BQ1972" s="143"/>
      <c r="BR1972" s="143"/>
      <c r="BS1972" s="143"/>
      <c r="BT1972" s="143"/>
      <c r="BU1972" s="135">
        <f>VLOOKUP(D1972,EXPLORACION!$A$2:$P$529,15,FALSE)</f>
        <v>4960545.7836999996</v>
      </c>
      <c r="BV1972" s="135">
        <f>VLOOKUP(D1972,EXPLORACION!$A$2:$P$529,16,FALSE)</f>
        <v>2170702.9249999998</v>
      </c>
    </row>
    <row r="1973" spans="1:74" hidden="1">
      <c r="A1973" s="130" t="str">
        <f t="shared" si="466"/>
        <v>PYA48P3E5M2.25</v>
      </c>
      <c r="B1973" s="130" t="str">
        <f t="shared" si="467"/>
        <v>PYA48P3E1.5</v>
      </c>
      <c r="C1973" s="130" t="str">
        <f t="shared" si="468"/>
        <v>PYA48P3M2.25</v>
      </c>
      <c r="D1973" s="130" t="str">
        <f t="shared" si="469"/>
        <v>PYA48P3</v>
      </c>
      <c r="E1973" s="130" t="str">
        <f t="shared" si="470"/>
        <v>PYA48</v>
      </c>
      <c r="F1973" s="111" t="s">
        <v>1368</v>
      </c>
      <c r="G1973" s="111">
        <v>48</v>
      </c>
      <c r="H1973" s="111">
        <v>3</v>
      </c>
      <c r="I1973" s="111" t="s">
        <v>8</v>
      </c>
      <c r="J1973" s="109">
        <f t="shared" si="476"/>
        <v>5</v>
      </c>
      <c r="K1973" s="109">
        <f t="shared" si="477"/>
        <v>5</v>
      </c>
      <c r="M1973" s="137">
        <v>2</v>
      </c>
      <c r="N1973" s="133">
        <v>2.5</v>
      </c>
      <c r="O1973" s="137">
        <f t="shared" si="473"/>
        <v>2.25</v>
      </c>
      <c r="Q1973" s="237">
        <v>15.18</v>
      </c>
      <c r="R1973" s="323"/>
      <c r="S1973" s="323"/>
      <c r="T1973" s="323"/>
      <c r="U1973" s="188"/>
      <c r="X1973" s="229"/>
      <c r="AC1973" s="309"/>
      <c r="AE1973" s="229"/>
      <c r="AN1973" s="309"/>
      <c r="AP1973" s="194"/>
      <c r="AQ1973" s="188"/>
      <c r="AR1973" s="188"/>
      <c r="AW1973" s="188"/>
      <c r="AX1973" s="278"/>
      <c r="AY1973" s="194"/>
      <c r="AZ1973" s="143"/>
      <c r="BA1973" s="143"/>
      <c r="BB1973" s="143"/>
      <c r="BC1973" s="143"/>
      <c r="BD1973" s="143"/>
      <c r="BE1973" s="194"/>
      <c r="BF1973" s="143"/>
      <c r="BG1973" s="143"/>
      <c r="BH1973" s="143"/>
      <c r="BI1973" s="111"/>
      <c r="BJ1973" s="143"/>
      <c r="BK1973" s="143"/>
      <c r="BL1973" s="143"/>
      <c r="BM1973" s="143"/>
      <c r="BN1973" s="143"/>
      <c r="BO1973" s="143"/>
      <c r="BP1973" s="143"/>
      <c r="BQ1973" s="143"/>
      <c r="BR1973" s="143"/>
      <c r="BS1973" s="143"/>
      <c r="BT1973" s="143"/>
      <c r="BU1973" s="135">
        <f>VLOOKUP(D1973,EXPLORACION!$A$2:$P$529,15,FALSE)</f>
        <v>4960545.7836999996</v>
      </c>
      <c r="BV1973" s="135">
        <f>VLOOKUP(D1973,EXPLORACION!$A$2:$P$529,16,FALSE)</f>
        <v>2170702.9249999998</v>
      </c>
    </row>
    <row r="1974" spans="1:74" hidden="1">
      <c r="A1974" s="130" t="str">
        <f t="shared" si="466"/>
        <v>PYA48P3E6M2.75</v>
      </c>
      <c r="B1974" s="130" t="str">
        <f t="shared" si="467"/>
        <v>PYA48P3E2</v>
      </c>
      <c r="C1974" s="130" t="str">
        <f t="shared" si="468"/>
        <v>PYA48P3M2.75</v>
      </c>
      <c r="D1974" s="130" t="str">
        <f t="shared" si="469"/>
        <v>PYA48P3</v>
      </c>
      <c r="E1974" s="130" t="str">
        <f t="shared" si="470"/>
        <v>PYA48</v>
      </c>
      <c r="F1974" s="111" t="s">
        <v>1368</v>
      </c>
      <c r="G1974" s="111">
        <v>48</v>
      </c>
      <c r="H1974" s="111">
        <v>3</v>
      </c>
      <c r="I1974" s="111" t="s">
        <v>8</v>
      </c>
      <c r="J1974" s="109">
        <f t="shared" si="476"/>
        <v>6</v>
      </c>
      <c r="K1974" s="109">
        <f t="shared" si="477"/>
        <v>6</v>
      </c>
      <c r="M1974" s="137">
        <v>2.5</v>
      </c>
      <c r="N1974" s="133">
        <v>3</v>
      </c>
      <c r="O1974" s="137">
        <f t="shared" si="473"/>
        <v>2.75</v>
      </c>
      <c r="P1974" s="141" t="s">
        <v>285</v>
      </c>
      <c r="Q1974" s="237">
        <v>15.33</v>
      </c>
      <c r="R1974" s="323"/>
      <c r="S1974" s="323"/>
      <c r="T1974" s="323"/>
      <c r="U1974" s="188">
        <v>19.62</v>
      </c>
      <c r="X1974" s="229"/>
      <c r="AC1974" s="309"/>
      <c r="AE1974" s="229"/>
      <c r="AN1974" s="309"/>
      <c r="AO1974" s="143">
        <v>92.86</v>
      </c>
      <c r="AP1974" s="194"/>
      <c r="AQ1974" s="188"/>
      <c r="AR1974" s="188"/>
      <c r="AW1974" s="188">
        <v>6.08</v>
      </c>
      <c r="AX1974" s="278">
        <v>173.79</v>
      </c>
      <c r="AY1974" s="194"/>
      <c r="AZ1974" s="143"/>
      <c r="BA1974" s="143"/>
      <c r="BB1974" s="143"/>
      <c r="BC1974" s="143"/>
      <c r="BD1974" s="143"/>
      <c r="BE1974" s="194"/>
      <c r="BF1974" s="143"/>
      <c r="BG1974" s="143"/>
      <c r="BH1974" s="143"/>
      <c r="BI1974" s="111"/>
      <c r="BJ1974" s="143"/>
      <c r="BK1974" s="143"/>
      <c r="BL1974" s="143"/>
      <c r="BM1974" s="143"/>
      <c r="BN1974" s="143"/>
      <c r="BO1974" s="143"/>
      <c r="BP1974" s="143"/>
      <c r="BQ1974" s="143"/>
      <c r="BR1974" s="143"/>
      <c r="BS1974" s="143"/>
      <c r="BT1974" s="143"/>
      <c r="BU1974" s="135">
        <f>VLOOKUP(D1974,EXPLORACION!$A$2:$P$529,15,FALSE)</f>
        <v>4960545.7836999996</v>
      </c>
      <c r="BV1974" s="135">
        <f>VLOOKUP(D1974,EXPLORACION!$A$2:$P$529,16,FALSE)</f>
        <v>2170702.9249999998</v>
      </c>
    </row>
    <row r="1975" spans="1:74" hidden="1">
      <c r="A1975" s="130" t="str">
        <f t="shared" si="466"/>
        <v>PYA48P3E7M3.25</v>
      </c>
      <c r="B1975" s="130" t="str">
        <f t="shared" si="467"/>
        <v>PYA48P3E2.5</v>
      </c>
      <c r="C1975" s="130" t="str">
        <f t="shared" si="468"/>
        <v>PYA48P3M3.25</v>
      </c>
      <c r="D1975" s="130" t="str">
        <f t="shared" si="469"/>
        <v>PYA48P3</v>
      </c>
      <c r="E1975" s="130" t="str">
        <f t="shared" si="470"/>
        <v>PYA48</v>
      </c>
      <c r="F1975" s="111" t="s">
        <v>1368</v>
      </c>
      <c r="G1975" s="111">
        <v>48</v>
      </c>
      <c r="H1975" s="111">
        <v>3</v>
      </c>
      <c r="I1975" s="111" t="s">
        <v>8</v>
      </c>
      <c r="J1975" s="109">
        <f t="shared" si="476"/>
        <v>7</v>
      </c>
      <c r="K1975" s="109">
        <f t="shared" si="477"/>
        <v>7</v>
      </c>
      <c r="M1975" s="137">
        <v>3</v>
      </c>
      <c r="N1975" s="133">
        <v>3.5</v>
      </c>
      <c r="O1975" s="137">
        <f t="shared" si="473"/>
        <v>3.25</v>
      </c>
      <c r="Q1975" s="237">
        <v>14.29</v>
      </c>
      <c r="R1975" s="323"/>
      <c r="S1975" s="323"/>
      <c r="T1975" s="323"/>
      <c r="U1975" s="188">
        <v>20.5029</v>
      </c>
      <c r="X1975" s="229"/>
      <c r="AC1975" s="309"/>
      <c r="AE1975" s="229"/>
      <c r="AN1975" s="309"/>
      <c r="AP1975" s="194"/>
      <c r="AQ1975" s="188"/>
      <c r="AR1975" s="188"/>
      <c r="AW1975" s="188"/>
      <c r="AX1975" s="278"/>
      <c r="AY1975" s="194"/>
      <c r="AZ1975" s="143"/>
      <c r="BA1975" s="143"/>
      <c r="BB1975" s="143"/>
      <c r="BC1975" s="143"/>
      <c r="BD1975" s="143"/>
      <c r="BE1975" s="194"/>
      <c r="BF1975" s="143"/>
      <c r="BG1975" s="143"/>
      <c r="BH1975" s="143"/>
      <c r="BI1975" s="111"/>
      <c r="BJ1975" s="143"/>
      <c r="BK1975" s="143"/>
      <c r="BL1975" s="143"/>
      <c r="BM1975" s="143"/>
      <c r="BN1975" s="143"/>
      <c r="BO1975" s="143"/>
      <c r="BP1975" s="143"/>
      <c r="BQ1975" s="143"/>
      <c r="BR1975" s="143"/>
      <c r="BS1975" s="143"/>
      <c r="BT1975" s="143"/>
      <c r="BU1975" s="135">
        <f>VLOOKUP(D1975,EXPLORACION!$A$2:$P$529,15,FALSE)</f>
        <v>4960545.7836999996</v>
      </c>
      <c r="BV1975" s="135">
        <f>VLOOKUP(D1975,EXPLORACION!$A$2:$P$529,16,FALSE)</f>
        <v>2170702.9249999998</v>
      </c>
    </row>
    <row r="1976" spans="1:74" hidden="1">
      <c r="A1976" s="130" t="str">
        <f t="shared" si="466"/>
        <v>PYA48P3E8M3.75</v>
      </c>
      <c r="B1976" s="130" t="str">
        <f t="shared" si="467"/>
        <v>PYA48P3E3</v>
      </c>
      <c r="C1976" s="130" t="str">
        <f t="shared" si="468"/>
        <v>PYA48P3M3.75</v>
      </c>
      <c r="D1976" s="130" t="str">
        <f t="shared" si="469"/>
        <v>PYA48P3</v>
      </c>
      <c r="E1976" s="130" t="str">
        <f t="shared" si="470"/>
        <v>PYA48</v>
      </c>
      <c r="F1976" s="111" t="s">
        <v>1368</v>
      </c>
      <c r="G1976" s="111">
        <v>48</v>
      </c>
      <c r="H1976" s="111">
        <v>3</v>
      </c>
      <c r="I1976" s="111" t="s">
        <v>8</v>
      </c>
      <c r="J1976" s="109">
        <f t="shared" si="476"/>
        <v>8</v>
      </c>
      <c r="K1976" s="109">
        <f t="shared" si="477"/>
        <v>8</v>
      </c>
      <c r="M1976" s="137">
        <v>3.5</v>
      </c>
      <c r="N1976" s="133">
        <v>4</v>
      </c>
      <c r="O1976" s="137">
        <f t="shared" si="473"/>
        <v>3.75</v>
      </c>
      <c r="P1976" s="141" t="s">
        <v>284</v>
      </c>
      <c r="Q1976" s="237">
        <v>15.01</v>
      </c>
      <c r="R1976" s="143">
        <v>27.58</v>
      </c>
      <c r="S1976" s="143">
        <v>18.63</v>
      </c>
      <c r="T1976" s="143">
        <v>8.9499999999999993</v>
      </c>
      <c r="U1976" s="188"/>
      <c r="X1976" s="229"/>
      <c r="AC1976" s="309"/>
      <c r="AE1976" s="229"/>
      <c r="AN1976" s="309"/>
      <c r="AO1976" s="143" t="s">
        <v>1989</v>
      </c>
      <c r="AP1976" s="194"/>
      <c r="AQ1976" s="188"/>
      <c r="AR1976" s="188"/>
      <c r="AW1976" s="188"/>
      <c r="AX1976" s="278"/>
      <c r="AY1976" s="194"/>
      <c r="AZ1976" s="143"/>
      <c r="BA1976" s="143"/>
      <c r="BB1976" s="143"/>
      <c r="BC1976" s="143"/>
      <c r="BD1976" s="143"/>
      <c r="BE1976" s="194"/>
      <c r="BF1976" s="143"/>
      <c r="BG1976" s="143"/>
      <c r="BH1976" s="143"/>
      <c r="BI1976" s="111"/>
      <c r="BJ1976" s="143"/>
      <c r="BK1976" s="143"/>
      <c r="BL1976" s="143"/>
      <c r="BM1976" s="143"/>
      <c r="BN1976" s="143"/>
      <c r="BO1976" s="143"/>
      <c r="BP1976" s="143"/>
      <c r="BQ1976" s="143"/>
      <c r="BR1976" s="143"/>
      <c r="BS1976" s="143"/>
      <c r="BT1976" s="143"/>
      <c r="BU1976" s="135">
        <f>VLOOKUP(D1976,EXPLORACION!$A$2:$P$529,15,FALSE)</f>
        <v>4960545.7836999996</v>
      </c>
      <c r="BV1976" s="135">
        <f>VLOOKUP(D1976,EXPLORACION!$A$2:$P$529,16,FALSE)</f>
        <v>2170702.9249999998</v>
      </c>
    </row>
    <row r="1977" spans="1:74" hidden="1">
      <c r="A1977" s="130" t="str">
        <f t="shared" si="466"/>
        <v>PYA48P3E9M4.25</v>
      </c>
      <c r="B1977" s="130" t="str">
        <f t="shared" si="467"/>
        <v>PYA48P3E3.5</v>
      </c>
      <c r="C1977" s="130" t="str">
        <f t="shared" si="468"/>
        <v>PYA48P3M4.25</v>
      </c>
      <c r="D1977" s="130" t="str">
        <f t="shared" si="469"/>
        <v>PYA48P3</v>
      </c>
      <c r="E1977" s="130" t="str">
        <f t="shared" si="470"/>
        <v>PYA48</v>
      </c>
      <c r="F1977" s="111" t="s">
        <v>1368</v>
      </c>
      <c r="G1977" s="111">
        <v>48</v>
      </c>
      <c r="H1977" s="111">
        <v>3</v>
      </c>
      <c r="I1977" s="111" t="s">
        <v>8</v>
      </c>
      <c r="J1977" s="109">
        <f t="shared" si="476"/>
        <v>9</v>
      </c>
      <c r="K1977" s="109">
        <f t="shared" si="477"/>
        <v>9</v>
      </c>
      <c r="M1977" s="137">
        <v>4</v>
      </c>
      <c r="N1977" s="133">
        <v>4.5</v>
      </c>
      <c r="O1977" s="137">
        <f t="shared" si="473"/>
        <v>4.25</v>
      </c>
      <c r="Q1977" s="237">
        <v>13.51</v>
      </c>
      <c r="R1977" s="111"/>
      <c r="S1977" s="111"/>
      <c r="T1977" s="111"/>
      <c r="U1977" s="188"/>
      <c r="X1977" s="229"/>
      <c r="AC1977" s="309"/>
      <c r="AE1977" s="229"/>
      <c r="AN1977" s="309"/>
      <c r="AP1977" s="194"/>
      <c r="AQ1977" s="188"/>
      <c r="AR1977" s="188"/>
      <c r="AW1977" s="188"/>
      <c r="AX1977" s="278"/>
      <c r="AY1977" s="194"/>
      <c r="AZ1977" s="143"/>
      <c r="BA1977" s="143"/>
      <c r="BB1977" s="143"/>
      <c r="BC1977" s="143"/>
      <c r="BD1977" s="143"/>
      <c r="BE1977" s="194"/>
      <c r="BF1977" s="143"/>
      <c r="BG1977" s="143"/>
      <c r="BH1977" s="143"/>
      <c r="BI1977" s="111"/>
      <c r="BJ1977" s="143"/>
      <c r="BK1977" s="143"/>
      <c r="BL1977" s="143"/>
      <c r="BM1977" s="143"/>
      <c r="BN1977" s="143"/>
      <c r="BO1977" s="143"/>
      <c r="BP1977" s="143"/>
      <c r="BQ1977" s="143"/>
      <c r="BR1977" s="143"/>
      <c r="BS1977" s="143"/>
      <c r="BT1977" s="143"/>
      <c r="BU1977" s="135">
        <f>VLOOKUP(D1977,EXPLORACION!$A$2:$P$529,15,FALSE)</f>
        <v>4960545.7836999996</v>
      </c>
      <c r="BV1977" s="135">
        <f>VLOOKUP(D1977,EXPLORACION!$A$2:$P$529,16,FALSE)</f>
        <v>2170702.9249999998</v>
      </c>
    </row>
    <row r="1978" spans="1:74" hidden="1">
      <c r="A1978" s="130" t="str">
        <f t="shared" si="466"/>
        <v>PYA48P3E10M4.75</v>
      </c>
      <c r="B1978" s="130" t="str">
        <f t="shared" si="467"/>
        <v>PYA48P3E4</v>
      </c>
      <c r="C1978" s="130" t="str">
        <f t="shared" si="468"/>
        <v>PYA48P3M4.75</v>
      </c>
      <c r="D1978" s="130" t="str">
        <f t="shared" si="469"/>
        <v>PYA48P3</v>
      </c>
      <c r="E1978" s="130" t="str">
        <f t="shared" si="470"/>
        <v>PYA48</v>
      </c>
      <c r="F1978" s="111" t="s">
        <v>1368</v>
      </c>
      <c r="G1978" s="111">
        <v>48</v>
      </c>
      <c r="H1978" s="111">
        <v>3</v>
      </c>
      <c r="I1978" s="111" t="s">
        <v>8</v>
      </c>
      <c r="J1978" s="109">
        <f t="shared" si="476"/>
        <v>10</v>
      </c>
      <c r="K1978" s="109">
        <f t="shared" si="477"/>
        <v>10</v>
      </c>
      <c r="M1978" s="137">
        <v>4.5</v>
      </c>
      <c r="N1978" s="133">
        <v>5</v>
      </c>
      <c r="O1978" s="137">
        <f t="shared" si="473"/>
        <v>4.75</v>
      </c>
      <c r="Q1978" s="237">
        <v>13.71</v>
      </c>
      <c r="R1978" s="111"/>
      <c r="S1978" s="111"/>
      <c r="T1978" s="111"/>
      <c r="U1978" s="188">
        <v>19.325700000000001</v>
      </c>
      <c r="X1978" s="229"/>
      <c r="AC1978" s="309"/>
      <c r="AE1978" s="229"/>
      <c r="AN1978" s="309"/>
      <c r="AP1978" s="194"/>
      <c r="AQ1978" s="188"/>
      <c r="AR1978" s="188"/>
      <c r="AW1978" s="188"/>
      <c r="AX1978" s="278"/>
      <c r="AY1978" s="194"/>
      <c r="AZ1978" s="143"/>
      <c r="BA1978" s="143"/>
      <c r="BB1978" s="143"/>
      <c r="BC1978" s="143"/>
      <c r="BD1978" s="143"/>
      <c r="BE1978" s="194"/>
      <c r="BF1978" s="143"/>
      <c r="BG1978" s="143"/>
      <c r="BH1978" s="143"/>
      <c r="BI1978" s="111"/>
      <c r="BJ1978" s="143"/>
      <c r="BK1978" s="143"/>
      <c r="BL1978" s="143"/>
      <c r="BM1978" s="143"/>
      <c r="BN1978" s="143"/>
      <c r="BO1978" s="143"/>
      <c r="BP1978" s="143"/>
      <c r="BQ1978" s="143"/>
      <c r="BR1978" s="143"/>
      <c r="BS1978" s="143"/>
      <c r="BT1978" s="143"/>
      <c r="BU1978" s="135">
        <f>VLOOKUP(D1978,EXPLORACION!$A$2:$P$529,15,FALSE)</f>
        <v>4960545.7836999996</v>
      </c>
      <c r="BV1978" s="135">
        <f>VLOOKUP(D1978,EXPLORACION!$A$2:$P$529,16,FALSE)</f>
        <v>2170702.9249999998</v>
      </c>
    </row>
    <row r="1979" spans="1:74" hidden="1">
      <c r="A1979" s="130" t="str">
        <f t="shared" si="466"/>
        <v>PYA48P3E11M5.25</v>
      </c>
      <c r="B1979" s="130" t="str">
        <f t="shared" si="467"/>
        <v>PYA48P3E4.5</v>
      </c>
      <c r="C1979" s="130" t="str">
        <f t="shared" si="468"/>
        <v>PYA48P3M5.25</v>
      </c>
      <c r="D1979" s="130" t="str">
        <f t="shared" si="469"/>
        <v>PYA48P3</v>
      </c>
      <c r="E1979" s="130" t="str">
        <f t="shared" si="470"/>
        <v>PYA48</v>
      </c>
      <c r="F1979" s="111" t="s">
        <v>1368</v>
      </c>
      <c r="G1979" s="111">
        <v>48</v>
      </c>
      <c r="H1979" s="111">
        <v>3</v>
      </c>
      <c r="I1979" s="111" t="s">
        <v>8</v>
      </c>
      <c r="J1979" s="109">
        <f t="shared" si="476"/>
        <v>11</v>
      </c>
      <c r="K1979" s="109">
        <f t="shared" si="477"/>
        <v>11</v>
      </c>
      <c r="M1979" s="137">
        <v>5</v>
      </c>
      <c r="N1979" s="133">
        <v>5.5</v>
      </c>
      <c r="O1979" s="137">
        <f t="shared" si="473"/>
        <v>5.25</v>
      </c>
      <c r="Q1979" s="237">
        <v>15.58</v>
      </c>
      <c r="R1979" s="111"/>
      <c r="S1979" s="111"/>
      <c r="T1979" s="111"/>
      <c r="U1979" s="188">
        <v>18.540900000000001</v>
      </c>
      <c r="X1979" s="229"/>
      <c r="AC1979" s="309"/>
      <c r="AE1979" s="229"/>
      <c r="AN1979" s="309"/>
      <c r="AP1979" s="194"/>
      <c r="AQ1979" s="188"/>
      <c r="AR1979" s="188"/>
      <c r="AW1979" s="188"/>
      <c r="AX1979" s="278"/>
      <c r="AY1979" s="194"/>
      <c r="AZ1979" s="143"/>
      <c r="BA1979" s="143"/>
      <c r="BB1979" s="143"/>
      <c r="BC1979" s="143"/>
      <c r="BD1979" s="143"/>
      <c r="BE1979" s="194"/>
      <c r="BF1979" s="143"/>
      <c r="BG1979" s="143"/>
      <c r="BH1979" s="143"/>
      <c r="BI1979" s="111"/>
      <c r="BJ1979" s="143"/>
      <c r="BK1979" s="143"/>
      <c r="BL1979" s="143"/>
      <c r="BM1979" s="143"/>
      <c r="BN1979" s="143"/>
      <c r="BO1979" s="143"/>
      <c r="BP1979" s="143"/>
      <c r="BQ1979" s="143"/>
      <c r="BR1979" s="143"/>
      <c r="BS1979" s="143"/>
      <c r="BT1979" s="143"/>
      <c r="BU1979" s="135">
        <f>VLOOKUP(D1979,EXPLORACION!$A$2:$P$529,15,FALSE)</f>
        <v>4960545.7836999996</v>
      </c>
      <c r="BV1979" s="135">
        <f>VLOOKUP(D1979,EXPLORACION!$A$2:$P$529,16,FALSE)</f>
        <v>2170702.9249999998</v>
      </c>
    </row>
    <row r="1980" spans="1:74" hidden="1">
      <c r="A1980" s="130" t="str">
        <f t="shared" si="466"/>
        <v>PYA48P3E12M5.75</v>
      </c>
      <c r="B1980" s="130" t="str">
        <f t="shared" si="467"/>
        <v>PYA48P3E5</v>
      </c>
      <c r="C1980" s="130" t="str">
        <f t="shared" si="468"/>
        <v>PYA48P3M5.75</v>
      </c>
      <c r="D1980" s="130" t="str">
        <f t="shared" si="469"/>
        <v>PYA48P3</v>
      </c>
      <c r="E1980" s="130" t="str">
        <f t="shared" si="470"/>
        <v>PYA48</v>
      </c>
      <c r="F1980" s="111" t="s">
        <v>1368</v>
      </c>
      <c r="G1980" s="111">
        <v>48</v>
      </c>
      <c r="H1980" s="111">
        <v>3</v>
      </c>
      <c r="I1980" s="111" t="s">
        <v>8</v>
      </c>
      <c r="J1980" s="109">
        <f t="shared" si="476"/>
        <v>12</v>
      </c>
      <c r="K1980" s="109">
        <f t="shared" si="477"/>
        <v>12</v>
      </c>
      <c r="M1980" s="137">
        <v>5.5</v>
      </c>
      <c r="N1980" s="133">
        <v>6</v>
      </c>
      <c r="O1980" s="137">
        <f t="shared" si="473"/>
        <v>5.75</v>
      </c>
      <c r="Q1980" s="237">
        <v>16.2</v>
      </c>
      <c r="R1980" s="111"/>
      <c r="S1980" s="111"/>
      <c r="T1980" s="111"/>
      <c r="U1980" s="188">
        <v>19.227599999999999</v>
      </c>
      <c r="X1980" s="229"/>
      <c r="AC1980" s="309"/>
      <c r="AE1980" s="229"/>
      <c r="AN1980" s="309"/>
      <c r="AP1980" s="194"/>
      <c r="AQ1980" s="188"/>
      <c r="AR1980" s="188"/>
      <c r="AW1980" s="188"/>
      <c r="AX1980" s="278"/>
      <c r="AY1980" s="194"/>
      <c r="AZ1980" s="143"/>
      <c r="BA1980" s="143"/>
      <c r="BB1980" s="143"/>
      <c r="BC1980" s="143"/>
      <c r="BD1980" s="143"/>
      <c r="BE1980" s="194"/>
      <c r="BF1980" s="143"/>
      <c r="BG1980" s="143"/>
      <c r="BH1980" s="143"/>
      <c r="BI1980" s="111"/>
      <c r="BJ1980" s="143"/>
      <c r="BK1980" s="143"/>
      <c r="BL1980" s="143"/>
      <c r="BM1980" s="143"/>
      <c r="BN1980" s="143"/>
      <c r="BO1980" s="143"/>
      <c r="BP1980" s="143"/>
      <c r="BQ1980" s="143"/>
      <c r="BR1980" s="143"/>
      <c r="BS1980" s="143"/>
      <c r="BT1980" s="143"/>
      <c r="BU1980" s="135">
        <f>VLOOKUP(D1980,EXPLORACION!$A$2:$P$529,15,FALSE)</f>
        <v>4960545.7836999996</v>
      </c>
      <c r="BV1980" s="135">
        <f>VLOOKUP(D1980,EXPLORACION!$A$2:$P$529,16,FALSE)</f>
        <v>2170702.9249999998</v>
      </c>
    </row>
    <row r="1981" spans="1:74" hidden="1">
      <c r="A1981" s="130" t="str">
        <f t="shared" si="466"/>
        <v>PYA48P3E13M6.25</v>
      </c>
      <c r="B1981" s="130" t="str">
        <f t="shared" si="467"/>
        <v>PYA48P3E5.5</v>
      </c>
      <c r="C1981" s="130" t="str">
        <f t="shared" si="468"/>
        <v>PYA48P3M6.25</v>
      </c>
      <c r="D1981" s="130" t="str">
        <f t="shared" si="469"/>
        <v>PYA48P3</v>
      </c>
      <c r="E1981" s="130" t="str">
        <f t="shared" si="470"/>
        <v>PYA48</v>
      </c>
      <c r="F1981" s="111" t="s">
        <v>1368</v>
      </c>
      <c r="G1981" s="111">
        <v>48</v>
      </c>
      <c r="H1981" s="111">
        <v>3</v>
      </c>
      <c r="I1981" s="111" t="s">
        <v>8</v>
      </c>
      <c r="J1981" s="109">
        <f t="shared" si="476"/>
        <v>13</v>
      </c>
      <c r="K1981" s="109">
        <f t="shared" si="477"/>
        <v>13</v>
      </c>
      <c r="M1981" s="137">
        <v>6</v>
      </c>
      <c r="N1981" s="133">
        <v>6.5</v>
      </c>
      <c r="O1981" s="137">
        <f t="shared" si="473"/>
        <v>6.25</v>
      </c>
      <c r="Q1981" s="237">
        <v>15.34</v>
      </c>
      <c r="R1981" s="111"/>
      <c r="S1981" s="111"/>
      <c r="T1981" s="111"/>
      <c r="U1981" s="188">
        <v>20.110499999999998</v>
      </c>
      <c r="X1981" s="229"/>
      <c r="AC1981" s="309"/>
      <c r="AE1981" s="229"/>
      <c r="AN1981" s="309"/>
      <c r="AP1981" s="194"/>
      <c r="AQ1981" s="188"/>
      <c r="AR1981" s="188"/>
      <c r="AW1981" s="188"/>
      <c r="AX1981" s="278"/>
      <c r="AY1981" s="194"/>
      <c r="AZ1981" s="143"/>
      <c r="BA1981" s="143"/>
      <c r="BB1981" s="143"/>
      <c r="BC1981" s="143"/>
      <c r="BD1981" s="143"/>
      <c r="BE1981" s="194"/>
      <c r="BF1981" s="143"/>
      <c r="BG1981" s="143"/>
      <c r="BH1981" s="143"/>
      <c r="BI1981" s="111"/>
      <c r="BJ1981" s="143"/>
      <c r="BK1981" s="143"/>
      <c r="BL1981" s="143"/>
      <c r="BM1981" s="143"/>
      <c r="BN1981" s="143"/>
      <c r="BO1981" s="143"/>
      <c r="BP1981" s="143"/>
      <c r="BQ1981" s="143"/>
      <c r="BR1981" s="143"/>
      <c r="BS1981" s="143"/>
      <c r="BT1981" s="143"/>
      <c r="BU1981" s="135">
        <f>VLOOKUP(D1981,EXPLORACION!$A$2:$P$529,15,FALSE)</f>
        <v>4960545.7836999996</v>
      </c>
      <c r="BV1981" s="135">
        <f>VLOOKUP(D1981,EXPLORACION!$A$2:$P$529,16,FALSE)</f>
        <v>2170702.9249999998</v>
      </c>
    </row>
    <row r="1982" spans="1:74" hidden="1">
      <c r="A1982" s="130" t="str">
        <f t="shared" si="466"/>
        <v>PYA48P3E14M7.25</v>
      </c>
      <c r="B1982" s="130" t="str">
        <f t="shared" si="467"/>
        <v>PYA48P3E6</v>
      </c>
      <c r="C1982" s="130" t="str">
        <f t="shared" si="468"/>
        <v>PYA48P3M7.25</v>
      </c>
      <c r="D1982" s="130" t="str">
        <f t="shared" si="469"/>
        <v>PYA48P3</v>
      </c>
      <c r="E1982" s="130" t="str">
        <f t="shared" si="470"/>
        <v>PYA48</v>
      </c>
      <c r="F1982" s="111" t="s">
        <v>1368</v>
      </c>
      <c r="G1982" s="111">
        <v>48</v>
      </c>
      <c r="H1982" s="111">
        <v>3</v>
      </c>
      <c r="I1982" s="111" t="s">
        <v>8</v>
      </c>
      <c r="J1982" s="109">
        <f t="shared" si="476"/>
        <v>14</v>
      </c>
      <c r="K1982" s="109">
        <f t="shared" si="477"/>
        <v>14</v>
      </c>
      <c r="M1982" s="137">
        <v>7</v>
      </c>
      <c r="N1982" s="133">
        <v>7.5</v>
      </c>
      <c r="O1982" s="137">
        <f t="shared" si="473"/>
        <v>7.25</v>
      </c>
      <c r="Q1982" s="237">
        <v>14.24</v>
      </c>
      <c r="R1982" s="111"/>
      <c r="S1982" s="111"/>
      <c r="T1982" s="111"/>
      <c r="U1982" s="188"/>
      <c r="X1982" s="229"/>
      <c r="AC1982" s="309"/>
      <c r="AE1982" s="229"/>
      <c r="AN1982" s="309"/>
      <c r="AP1982" s="194"/>
      <c r="AQ1982" s="188"/>
      <c r="AR1982" s="188"/>
      <c r="AW1982" s="188"/>
      <c r="AX1982" s="278"/>
      <c r="AY1982" s="194"/>
      <c r="AZ1982" s="143"/>
      <c r="BA1982" s="143"/>
      <c r="BB1982" s="143"/>
      <c r="BC1982" s="143"/>
      <c r="BD1982" s="143"/>
      <c r="BE1982" s="194"/>
      <c r="BF1982" s="143"/>
      <c r="BG1982" s="143"/>
      <c r="BH1982" s="143"/>
      <c r="BI1982" s="111"/>
      <c r="BJ1982" s="143"/>
      <c r="BK1982" s="143"/>
      <c r="BL1982" s="143"/>
      <c r="BM1982" s="143"/>
      <c r="BN1982" s="143"/>
      <c r="BO1982" s="143"/>
      <c r="BP1982" s="143"/>
      <c r="BQ1982" s="143"/>
      <c r="BR1982" s="143"/>
      <c r="BS1982" s="143"/>
      <c r="BT1982" s="143"/>
      <c r="BU1982" s="135">
        <f>VLOOKUP(D1982,EXPLORACION!$A$2:$P$529,15,FALSE)</f>
        <v>4960545.7836999996</v>
      </c>
      <c r="BV1982" s="135">
        <f>VLOOKUP(D1982,EXPLORACION!$A$2:$P$529,16,FALSE)</f>
        <v>2170702.9249999998</v>
      </c>
    </row>
    <row r="1983" spans="1:74" hidden="1">
      <c r="A1983" s="130" t="str">
        <f t="shared" si="466"/>
        <v>PYA48P3E15M7.75</v>
      </c>
      <c r="B1983" s="130" t="str">
        <f t="shared" si="467"/>
        <v>PYA48P3E7</v>
      </c>
      <c r="C1983" s="130" t="str">
        <f t="shared" si="468"/>
        <v>PYA48P3M7.75</v>
      </c>
      <c r="D1983" s="130" t="str">
        <f t="shared" si="469"/>
        <v>PYA48P3</v>
      </c>
      <c r="E1983" s="130" t="str">
        <f t="shared" si="470"/>
        <v>PYA48</v>
      </c>
      <c r="F1983" s="111" t="s">
        <v>1368</v>
      </c>
      <c r="G1983" s="111">
        <v>48</v>
      </c>
      <c r="H1983" s="111">
        <v>3</v>
      </c>
      <c r="I1983" s="111" t="s">
        <v>8</v>
      </c>
      <c r="J1983" s="109">
        <f t="shared" si="476"/>
        <v>15</v>
      </c>
      <c r="K1983" s="109">
        <f t="shared" si="477"/>
        <v>15</v>
      </c>
      <c r="M1983" s="137">
        <v>7.5</v>
      </c>
      <c r="N1983" s="133">
        <v>8</v>
      </c>
      <c r="O1983" s="137">
        <f t="shared" si="473"/>
        <v>7.75</v>
      </c>
      <c r="Q1983" s="237">
        <v>14.46</v>
      </c>
      <c r="R1983" s="111"/>
      <c r="S1983" s="111"/>
      <c r="T1983" s="111"/>
      <c r="U1983" s="188"/>
      <c r="X1983" s="229"/>
      <c r="AC1983" s="309"/>
      <c r="AE1983" s="229"/>
      <c r="AN1983" s="309"/>
      <c r="AP1983" s="194"/>
      <c r="AQ1983" s="188"/>
      <c r="AR1983" s="188"/>
      <c r="AW1983" s="188"/>
      <c r="AX1983" s="278"/>
      <c r="AY1983" s="194"/>
      <c r="AZ1983" s="143"/>
      <c r="BA1983" s="143"/>
      <c r="BB1983" s="143"/>
      <c r="BC1983" s="143"/>
      <c r="BD1983" s="143"/>
      <c r="BE1983" s="194"/>
      <c r="BF1983" s="143"/>
      <c r="BG1983" s="143"/>
      <c r="BH1983" s="143"/>
      <c r="BI1983" s="111"/>
      <c r="BJ1983" s="143"/>
      <c r="BK1983" s="143"/>
      <c r="BL1983" s="143"/>
      <c r="BM1983" s="143"/>
      <c r="BN1983" s="143"/>
      <c r="BO1983" s="143"/>
      <c r="BP1983" s="143"/>
      <c r="BQ1983" s="143"/>
      <c r="BR1983" s="143"/>
      <c r="BS1983" s="143"/>
      <c r="BT1983" s="143"/>
      <c r="BU1983" s="135">
        <f>VLOOKUP(D1983,EXPLORACION!$A$2:$P$529,15,FALSE)</f>
        <v>4960545.7836999996</v>
      </c>
      <c r="BV1983" s="135">
        <f>VLOOKUP(D1983,EXPLORACION!$A$2:$P$529,16,FALSE)</f>
        <v>2170702.9249999998</v>
      </c>
    </row>
    <row r="1984" spans="1:74" hidden="1">
      <c r="A1984" s="130" t="str">
        <f t="shared" si="466"/>
        <v>PYA48P3E16M8.25</v>
      </c>
      <c r="B1984" s="130" t="str">
        <f t="shared" si="467"/>
        <v>PYA48P3E7.5</v>
      </c>
      <c r="C1984" s="130" t="str">
        <f t="shared" si="468"/>
        <v>PYA48P3M8.25</v>
      </c>
      <c r="D1984" s="130" t="str">
        <f t="shared" si="469"/>
        <v>PYA48P3</v>
      </c>
      <c r="E1984" s="130" t="str">
        <f t="shared" si="470"/>
        <v>PYA48</v>
      </c>
      <c r="F1984" s="111" t="s">
        <v>1368</v>
      </c>
      <c r="G1984" s="111">
        <v>48</v>
      </c>
      <c r="H1984" s="111">
        <v>3</v>
      </c>
      <c r="I1984" s="111" t="s">
        <v>8</v>
      </c>
      <c r="J1984" s="109">
        <f t="shared" si="476"/>
        <v>16</v>
      </c>
      <c r="K1984" s="109">
        <f t="shared" si="477"/>
        <v>16</v>
      </c>
      <c r="M1984" s="137">
        <v>8</v>
      </c>
      <c r="N1984" s="133">
        <v>8.5</v>
      </c>
      <c r="O1984" s="137">
        <f t="shared" si="473"/>
        <v>8.25</v>
      </c>
      <c r="Q1984" s="237">
        <v>13.44</v>
      </c>
      <c r="R1984" s="111"/>
      <c r="S1984" s="111"/>
      <c r="T1984" s="111"/>
      <c r="U1984" s="188">
        <v>20.993400000000001</v>
      </c>
      <c r="X1984" s="229"/>
      <c r="AC1984" s="309"/>
      <c r="AE1984" s="229"/>
      <c r="AN1984" s="309"/>
      <c r="AP1984" s="194"/>
      <c r="AQ1984" s="188"/>
      <c r="AR1984" s="188"/>
      <c r="AW1984" s="188"/>
      <c r="AX1984" s="278"/>
      <c r="AY1984" s="194"/>
      <c r="AZ1984" s="143"/>
      <c r="BA1984" s="143"/>
      <c r="BB1984" s="143"/>
      <c r="BC1984" s="143"/>
      <c r="BD1984" s="143"/>
      <c r="BE1984" s="194"/>
      <c r="BF1984" s="143"/>
      <c r="BG1984" s="143"/>
      <c r="BH1984" s="143"/>
      <c r="BI1984" s="111"/>
      <c r="BJ1984" s="143"/>
      <c r="BK1984" s="143"/>
      <c r="BL1984" s="143"/>
      <c r="BM1984" s="143"/>
      <c r="BN1984" s="143"/>
      <c r="BO1984" s="143"/>
      <c r="BP1984" s="143"/>
      <c r="BQ1984" s="143"/>
      <c r="BR1984" s="143"/>
      <c r="BS1984" s="143"/>
      <c r="BT1984" s="143"/>
      <c r="BU1984" s="135">
        <f>VLOOKUP(D1984,EXPLORACION!$A$2:$P$529,15,FALSE)</f>
        <v>4960545.7836999996</v>
      </c>
      <c r="BV1984" s="135">
        <f>VLOOKUP(D1984,EXPLORACION!$A$2:$P$529,16,FALSE)</f>
        <v>2170702.9249999998</v>
      </c>
    </row>
    <row r="1985" spans="1:74" hidden="1">
      <c r="A1985" s="130" t="str">
        <f t="shared" si="466"/>
        <v>PYA48P3E17M8.75</v>
      </c>
      <c r="B1985" s="130" t="str">
        <f t="shared" si="467"/>
        <v>PYA48P3E8</v>
      </c>
      <c r="C1985" s="130" t="str">
        <f t="shared" si="468"/>
        <v>PYA48P3M8.75</v>
      </c>
      <c r="D1985" s="130" t="str">
        <f t="shared" si="469"/>
        <v>PYA48P3</v>
      </c>
      <c r="E1985" s="130" t="str">
        <f t="shared" si="470"/>
        <v>PYA48</v>
      </c>
      <c r="F1985" s="111" t="s">
        <v>1368</v>
      </c>
      <c r="G1985" s="111">
        <v>48</v>
      </c>
      <c r="H1985" s="111">
        <v>3</v>
      </c>
      <c r="I1985" s="111" t="s">
        <v>8</v>
      </c>
      <c r="J1985" s="109">
        <f t="shared" si="476"/>
        <v>17</v>
      </c>
      <c r="K1985" s="109">
        <f t="shared" si="477"/>
        <v>17</v>
      </c>
      <c r="M1985" s="137">
        <v>8.5</v>
      </c>
      <c r="N1985" s="133">
        <v>9</v>
      </c>
      <c r="O1985" s="137">
        <f t="shared" si="473"/>
        <v>8.75</v>
      </c>
      <c r="Q1985" s="237">
        <v>11.31</v>
      </c>
      <c r="R1985" s="111"/>
      <c r="S1985" s="111"/>
      <c r="T1985" s="111"/>
      <c r="U1985" s="188">
        <v>20.404800000000002</v>
      </c>
      <c r="X1985" s="229"/>
      <c r="AC1985" s="309"/>
      <c r="AE1985" s="229"/>
      <c r="AN1985" s="309"/>
      <c r="AP1985" s="194"/>
      <c r="AQ1985" s="188"/>
      <c r="AR1985" s="188"/>
      <c r="AW1985" s="188"/>
      <c r="AX1985" s="278"/>
      <c r="AY1985" s="194"/>
      <c r="AZ1985" s="143"/>
      <c r="BA1985" s="143"/>
      <c r="BB1985" s="143"/>
      <c r="BC1985" s="143"/>
      <c r="BD1985" s="143"/>
      <c r="BE1985" s="194"/>
      <c r="BF1985" s="143"/>
      <c r="BG1985" s="143"/>
      <c r="BH1985" s="143"/>
      <c r="BI1985" s="111"/>
      <c r="BJ1985" s="143"/>
      <c r="BK1985" s="143"/>
      <c r="BL1985" s="143"/>
      <c r="BM1985" s="143"/>
      <c r="BN1985" s="143"/>
      <c r="BO1985" s="143"/>
      <c r="BP1985" s="143"/>
      <c r="BQ1985" s="143"/>
      <c r="BR1985" s="143"/>
      <c r="BS1985" s="143"/>
      <c r="BT1985" s="143"/>
      <c r="BU1985" s="135">
        <f>VLOOKUP(D1985,EXPLORACION!$A$2:$P$529,15,FALSE)</f>
        <v>4960545.7836999996</v>
      </c>
      <c r="BV1985" s="135">
        <f>VLOOKUP(D1985,EXPLORACION!$A$2:$P$529,16,FALSE)</f>
        <v>2170702.9249999998</v>
      </c>
    </row>
    <row r="1986" spans="1:74" hidden="1">
      <c r="A1986" s="130" t="str">
        <f t="shared" si="466"/>
        <v>PYA48P3E18M9.25</v>
      </c>
      <c r="B1986" s="130" t="str">
        <f t="shared" si="467"/>
        <v>PYA48P3E8.5</v>
      </c>
      <c r="C1986" s="130" t="str">
        <f t="shared" si="468"/>
        <v>PYA48P3M9.25</v>
      </c>
      <c r="D1986" s="130" t="str">
        <f t="shared" si="469"/>
        <v>PYA48P3</v>
      </c>
      <c r="E1986" s="130" t="str">
        <f t="shared" si="470"/>
        <v>PYA48</v>
      </c>
      <c r="F1986" s="111" t="s">
        <v>1368</v>
      </c>
      <c r="G1986" s="111">
        <v>48</v>
      </c>
      <c r="H1986" s="111">
        <v>3</v>
      </c>
      <c r="I1986" s="111" t="s">
        <v>8</v>
      </c>
      <c r="J1986" s="109">
        <f t="shared" si="476"/>
        <v>18</v>
      </c>
      <c r="K1986" s="109">
        <f t="shared" si="477"/>
        <v>18</v>
      </c>
      <c r="M1986" s="137">
        <v>9</v>
      </c>
      <c r="N1986" s="133">
        <v>9.5</v>
      </c>
      <c r="O1986" s="137">
        <f t="shared" si="473"/>
        <v>9.25</v>
      </c>
      <c r="Q1986" s="237">
        <v>12.27</v>
      </c>
      <c r="R1986" s="111"/>
      <c r="S1986" s="111"/>
      <c r="T1986" s="111"/>
      <c r="U1986" s="188">
        <v>20.5029</v>
      </c>
      <c r="X1986" s="229"/>
      <c r="AC1986" s="309"/>
      <c r="AE1986" s="229"/>
      <c r="AN1986" s="309"/>
      <c r="AP1986" s="194"/>
      <c r="AQ1986" s="188"/>
      <c r="AR1986" s="188"/>
      <c r="AW1986" s="188"/>
      <c r="AX1986" s="278"/>
      <c r="AY1986" s="194"/>
      <c r="AZ1986" s="143"/>
      <c r="BA1986" s="143"/>
      <c r="BB1986" s="143"/>
      <c r="BC1986" s="143"/>
      <c r="BD1986" s="143"/>
      <c r="BE1986" s="194"/>
      <c r="BF1986" s="143"/>
      <c r="BG1986" s="143"/>
      <c r="BH1986" s="143"/>
      <c r="BI1986" s="111"/>
      <c r="BJ1986" s="143"/>
      <c r="BK1986" s="143"/>
      <c r="BL1986" s="143"/>
      <c r="BM1986" s="143"/>
      <c r="BN1986" s="143"/>
      <c r="BO1986" s="143"/>
      <c r="BP1986" s="143"/>
      <c r="BQ1986" s="143"/>
      <c r="BR1986" s="143"/>
      <c r="BS1986" s="143"/>
      <c r="BT1986" s="143"/>
      <c r="BU1986" s="135">
        <f>VLOOKUP(D1986,EXPLORACION!$A$2:$P$529,15,FALSE)</f>
        <v>4960545.7836999996</v>
      </c>
      <c r="BV1986" s="135">
        <f>VLOOKUP(D1986,EXPLORACION!$A$2:$P$529,16,FALSE)</f>
        <v>2170702.9249999998</v>
      </c>
    </row>
    <row r="1987" spans="1:74" hidden="1">
      <c r="A1987" s="130" t="str">
        <f t="shared" si="466"/>
        <v>PYA48P3E19M9.75</v>
      </c>
      <c r="B1987" s="130" t="str">
        <f t="shared" si="467"/>
        <v>PYA48P3E9</v>
      </c>
      <c r="C1987" s="130" t="str">
        <f t="shared" si="468"/>
        <v>PYA48P3M9.75</v>
      </c>
      <c r="D1987" s="130" t="str">
        <f t="shared" si="469"/>
        <v>PYA48P3</v>
      </c>
      <c r="E1987" s="130" t="str">
        <f t="shared" si="470"/>
        <v>PYA48</v>
      </c>
      <c r="F1987" s="111" t="s">
        <v>1368</v>
      </c>
      <c r="G1987" s="111">
        <v>48</v>
      </c>
      <c r="H1987" s="111">
        <v>3</v>
      </c>
      <c r="I1987" s="111" t="s">
        <v>8</v>
      </c>
      <c r="J1987" s="109">
        <f t="shared" si="476"/>
        <v>19</v>
      </c>
      <c r="K1987" s="109">
        <f t="shared" si="477"/>
        <v>19</v>
      </c>
      <c r="M1987" s="137">
        <v>9.5</v>
      </c>
      <c r="N1987" s="133">
        <v>10</v>
      </c>
      <c r="O1987" s="137">
        <f t="shared" si="473"/>
        <v>9.75</v>
      </c>
      <c r="Q1987" s="237">
        <v>13.66</v>
      </c>
      <c r="R1987" s="111"/>
      <c r="S1987" s="111"/>
      <c r="T1987" s="111"/>
      <c r="U1987" s="188">
        <v>17.7561</v>
      </c>
      <c r="X1987" s="229"/>
      <c r="AC1987" s="309"/>
      <c r="AE1987" s="229"/>
      <c r="AN1987" s="309"/>
      <c r="AP1987" s="194"/>
      <c r="AQ1987" s="188"/>
      <c r="AR1987" s="188"/>
      <c r="AW1987" s="188"/>
      <c r="AX1987" s="278"/>
      <c r="AY1987" s="194"/>
      <c r="AZ1987" s="143"/>
      <c r="BA1987" s="143"/>
      <c r="BB1987" s="143"/>
      <c r="BC1987" s="143"/>
      <c r="BD1987" s="143"/>
      <c r="BE1987" s="194"/>
      <c r="BF1987" s="143"/>
      <c r="BG1987" s="143"/>
      <c r="BH1987" s="143"/>
      <c r="BI1987" s="111"/>
      <c r="BJ1987" s="143"/>
      <c r="BK1987" s="143"/>
      <c r="BL1987" s="143"/>
      <c r="BM1987" s="143"/>
      <c r="BN1987" s="143"/>
      <c r="BO1987" s="143"/>
      <c r="BP1987" s="143"/>
      <c r="BQ1987" s="143"/>
      <c r="BR1987" s="143"/>
      <c r="BS1987" s="143"/>
      <c r="BT1987" s="143"/>
      <c r="BU1987" s="135">
        <f>VLOOKUP(D1987,EXPLORACION!$A$2:$P$529,15,FALSE)</f>
        <v>4960545.7836999996</v>
      </c>
      <c r="BV1987" s="135">
        <f>VLOOKUP(D1987,EXPLORACION!$A$2:$P$529,16,FALSE)</f>
        <v>2170702.9249999998</v>
      </c>
    </row>
    <row r="1988" spans="1:74" hidden="1">
      <c r="A1988" s="130" t="str">
        <f t="shared" ref="A1988:A2051" si="478">CONCATENATE(F1988,G1988,I1988,H1988,"E",J1988,"M",O1988)</f>
        <v>DEI49P1E1M0.9</v>
      </c>
      <c r="B1988" s="130" t="str">
        <f t="shared" ref="B1988:B2051" si="479">CONCATENATE(F1988,G1988,I1988,H1988,"E",M1987)</f>
        <v>DEI49P1E9.5</v>
      </c>
      <c r="C1988" s="130" t="str">
        <f t="shared" ref="C1988:C2051" si="480">CONCATENATE(F1988,G1988,I1988,H1988,"M",O1988)</f>
        <v>DEI49P1M0.9</v>
      </c>
      <c r="D1988" s="130" t="str">
        <f t="shared" si="469"/>
        <v>DEI49P1</v>
      </c>
      <c r="E1988" s="130" t="str">
        <f t="shared" si="470"/>
        <v>DEI49</v>
      </c>
      <c r="F1988" s="111" t="s">
        <v>584</v>
      </c>
      <c r="G1988" s="111">
        <v>49</v>
      </c>
      <c r="H1988" s="111">
        <v>1</v>
      </c>
      <c r="I1988" s="111" t="s">
        <v>8</v>
      </c>
      <c r="J1988" s="111">
        <v>1</v>
      </c>
      <c r="K1988" s="111">
        <v>1</v>
      </c>
      <c r="L1988" s="111" t="s">
        <v>512</v>
      </c>
      <c r="M1988" s="137">
        <v>0.8</v>
      </c>
      <c r="N1988" s="133">
        <v>1</v>
      </c>
      <c r="O1988" s="137">
        <f t="shared" si="473"/>
        <v>0.9</v>
      </c>
      <c r="P1988" s="141" t="s">
        <v>2024</v>
      </c>
      <c r="Q1988" s="237">
        <v>20.14</v>
      </c>
      <c r="R1988" s="224"/>
      <c r="S1988" s="224"/>
      <c r="T1988" s="224"/>
      <c r="U1988" s="188"/>
      <c r="V1988" s="188"/>
      <c r="X1988" s="229"/>
      <c r="AC1988" s="309"/>
      <c r="AE1988" s="229"/>
      <c r="AN1988" s="309"/>
      <c r="AP1988" s="194"/>
      <c r="AQ1988" s="188"/>
      <c r="AR1988" s="188"/>
      <c r="AW1988" s="188"/>
      <c r="AX1988" s="278"/>
      <c r="AY1988" s="194"/>
      <c r="AZ1988" s="143"/>
      <c r="BA1988" s="143"/>
      <c r="BB1988" s="143"/>
      <c r="BC1988" s="143"/>
      <c r="BD1988" s="143"/>
      <c r="BE1988" s="194"/>
      <c r="BF1988" s="143"/>
      <c r="BG1988" s="143"/>
      <c r="BH1988" s="143"/>
      <c r="BI1988" s="111"/>
      <c r="BJ1988" s="143"/>
      <c r="BK1988" s="143"/>
      <c r="BL1988" s="143"/>
      <c r="BM1988" s="143"/>
      <c r="BN1988" s="143"/>
      <c r="BO1988" s="143"/>
      <c r="BP1988" s="143"/>
      <c r="BQ1988" s="143"/>
      <c r="BR1988" s="143"/>
      <c r="BS1988" s="143"/>
      <c r="BT1988" s="143"/>
      <c r="BU1988" s="135">
        <f>VLOOKUP(D1988,EXPLORACION!$A$2:$P$529,15,FALSE)</f>
        <v>4960548.8609999996</v>
      </c>
      <c r="BV1988" s="135">
        <f>VLOOKUP(D1988,EXPLORACION!$A$2:$P$529,16,FALSE)</f>
        <v>2170705.9923999999</v>
      </c>
    </row>
    <row r="1989" spans="1:74" hidden="1">
      <c r="A1989" s="130" t="str">
        <f t="shared" si="478"/>
        <v>DEI49P1E1M3.5</v>
      </c>
      <c r="B1989" s="130" t="str">
        <f t="shared" si="479"/>
        <v>DEI49P1E0.8</v>
      </c>
      <c r="C1989" s="130" t="str">
        <f t="shared" si="480"/>
        <v>DEI49P1M3.5</v>
      </c>
      <c r="D1989" s="130" t="str">
        <f t="shared" si="469"/>
        <v>DEI49P1</v>
      </c>
      <c r="E1989" s="130" t="str">
        <f t="shared" si="470"/>
        <v>DEI49</v>
      </c>
      <c r="F1989" s="111" t="s">
        <v>584</v>
      </c>
      <c r="G1989" s="111">
        <v>49</v>
      </c>
      <c r="H1989" s="111">
        <v>1</v>
      </c>
      <c r="I1989" s="111" t="s">
        <v>8</v>
      </c>
      <c r="J1989" s="111">
        <v>1</v>
      </c>
      <c r="K1989" s="111">
        <v>1</v>
      </c>
      <c r="L1989" s="111" t="s">
        <v>512</v>
      </c>
      <c r="M1989" s="137">
        <v>3.4</v>
      </c>
      <c r="N1989" s="133">
        <v>3.6</v>
      </c>
      <c r="O1989" s="137">
        <f t="shared" si="473"/>
        <v>3.5</v>
      </c>
      <c r="P1989" s="141" t="s">
        <v>284</v>
      </c>
      <c r="Q1989" s="237">
        <v>26.21</v>
      </c>
      <c r="R1989" s="224"/>
      <c r="S1989" s="224"/>
      <c r="T1989" s="224"/>
      <c r="U1989" s="188"/>
      <c r="V1989" s="188"/>
      <c r="X1989" s="229"/>
      <c r="AC1989" s="309"/>
      <c r="AE1989" s="229"/>
      <c r="AN1989" s="309"/>
      <c r="AP1989" s="194"/>
      <c r="AQ1989" s="188"/>
      <c r="AR1989" s="188"/>
      <c r="AW1989" s="188"/>
      <c r="AX1989" s="278"/>
      <c r="AY1989" s="194"/>
      <c r="AZ1989" s="143"/>
      <c r="BA1989" s="143"/>
      <c r="BB1989" s="143"/>
      <c r="BC1989" s="143"/>
      <c r="BD1989" s="143"/>
      <c r="BE1989" s="194"/>
      <c r="BF1989" s="143"/>
      <c r="BG1989" s="143"/>
      <c r="BH1989" s="143"/>
      <c r="BI1989" s="111"/>
      <c r="BJ1989" s="143"/>
      <c r="BK1989" s="143"/>
      <c r="BL1989" s="143"/>
      <c r="BM1989" s="143"/>
      <c r="BN1989" s="143"/>
      <c r="BO1989" s="143"/>
      <c r="BP1989" s="143"/>
      <c r="BQ1989" s="143"/>
      <c r="BR1989" s="143"/>
      <c r="BS1989" s="143"/>
      <c r="BT1989" s="143"/>
      <c r="BU1989" s="135">
        <f>VLOOKUP(D1989,EXPLORACION!$A$2:$P$529,15,FALSE)</f>
        <v>4960548.8609999996</v>
      </c>
      <c r="BV1989" s="135">
        <f>VLOOKUP(D1989,EXPLORACION!$A$2:$P$529,16,FALSE)</f>
        <v>2170705.9923999999</v>
      </c>
    </row>
    <row r="1990" spans="1:74" hidden="1">
      <c r="A1990" s="130" t="str">
        <f t="shared" si="478"/>
        <v>DEI49P1E1M4.2</v>
      </c>
      <c r="B1990" s="130" t="str">
        <f t="shared" si="479"/>
        <v>DEI49P1E3.4</v>
      </c>
      <c r="C1990" s="130" t="str">
        <f t="shared" si="480"/>
        <v>DEI49P1M4.2</v>
      </c>
      <c r="D1990" s="130" t="str">
        <f t="shared" si="469"/>
        <v>DEI49P1</v>
      </c>
      <c r="E1990" s="130" t="str">
        <f t="shared" si="470"/>
        <v>DEI49</v>
      </c>
      <c r="F1990" s="111" t="s">
        <v>584</v>
      </c>
      <c r="G1990" s="111">
        <v>49</v>
      </c>
      <c r="H1990" s="111">
        <v>1</v>
      </c>
      <c r="I1990" s="111" t="s">
        <v>8</v>
      </c>
      <c r="J1990" s="111">
        <v>1</v>
      </c>
      <c r="K1990" s="109">
        <f t="shared" ref="K1990:K2053" si="481">K1989+1</f>
        <v>2</v>
      </c>
      <c r="L1990" s="111" t="s">
        <v>221</v>
      </c>
      <c r="M1990" s="137">
        <v>4.2</v>
      </c>
      <c r="N1990" s="133">
        <v>4.2</v>
      </c>
      <c r="O1990" s="137">
        <f t="shared" si="473"/>
        <v>4.2</v>
      </c>
      <c r="P1990" s="141" t="s">
        <v>284</v>
      </c>
      <c r="Q1990" s="237">
        <v>25.73</v>
      </c>
      <c r="R1990" s="224">
        <v>33.93</v>
      </c>
      <c r="S1990" s="224">
        <v>20.309999999999999</v>
      </c>
      <c r="T1990" s="224">
        <v>19.61</v>
      </c>
      <c r="U1990" s="188"/>
      <c r="V1990" s="188"/>
      <c r="X1990" s="229"/>
      <c r="AC1990" s="309"/>
      <c r="AE1990" s="229"/>
      <c r="AN1990" s="309"/>
      <c r="AP1990" s="194"/>
      <c r="AQ1990" s="188"/>
      <c r="AR1990" s="188"/>
      <c r="AW1990" s="188"/>
      <c r="AX1990" s="278"/>
      <c r="AY1990" s="194"/>
      <c r="AZ1990" s="143"/>
      <c r="BA1990" s="143"/>
      <c r="BB1990" s="143"/>
      <c r="BC1990" s="143"/>
      <c r="BD1990" s="143"/>
      <c r="BE1990" s="194"/>
      <c r="BF1990" s="143"/>
      <c r="BG1990" s="143"/>
      <c r="BH1990" s="143"/>
      <c r="BI1990" s="111"/>
      <c r="BJ1990" s="143"/>
      <c r="BK1990" s="143"/>
      <c r="BL1990" s="143"/>
      <c r="BM1990" s="143"/>
      <c r="BN1990" s="143"/>
      <c r="BO1990" s="143"/>
      <c r="BP1990" s="143"/>
      <c r="BQ1990" s="143"/>
      <c r="BR1990" s="143"/>
      <c r="BS1990" s="143"/>
      <c r="BT1990" s="143"/>
      <c r="BU1990" s="135">
        <f>VLOOKUP(D1990,EXPLORACION!$A$2:$P$529,15,FALSE)</f>
        <v>4960548.8609999996</v>
      </c>
      <c r="BV1990" s="135">
        <f>VLOOKUP(D1990,EXPLORACION!$A$2:$P$529,16,FALSE)</f>
        <v>2170705.9923999999</v>
      </c>
    </row>
    <row r="1991" spans="1:74" hidden="1">
      <c r="A1991" s="130" t="str">
        <f t="shared" si="478"/>
        <v>DEI49P1E1M5.1</v>
      </c>
      <c r="B1991" s="130" t="str">
        <f t="shared" si="479"/>
        <v>DEI49P1E4.2</v>
      </c>
      <c r="C1991" s="130" t="str">
        <f t="shared" si="480"/>
        <v>DEI49P1M5.1</v>
      </c>
      <c r="D1991" s="130" t="str">
        <f t="shared" si="469"/>
        <v>DEI49P1</v>
      </c>
      <c r="E1991" s="130" t="str">
        <f t="shared" si="470"/>
        <v>DEI49</v>
      </c>
      <c r="F1991" s="111" t="s">
        <v>584</v>
      </c>
      <c r="G1991" s="111">
        <v>49</v>
      </c>
      <c r="H1991" s="111">
        <v>1</v>
      </c>
      <c r="I1991" s="111" t="s">
        <v>8</v>
      </c>
      <c r="J1991" s="111">
        <v>1</v>
      </c>
      <c r="K1991" s="109">
        <f t="shared" si="481"/>
        <v>3</v>
      </c>
      <c r="L1991" s="111" t="s">
        <v>221</v>
      </c>
      <c r="M1991" s="137">
        <v>5</v>
      </c>
      <c r="N1991" s="133">
        <v>5.2</v>
      </c>
      <c r="O1991" s="137">
        <f t="shared" si="473"/>
        <v>5.0999999999999996</v>
      </c>
      <c r="P1991" s="141" t="s">
        <v>284</v>
      </c>
      <c r="Q1991" s="237">
        <v>25.48</v>
      </c>
      <c r="R1991" s="224">
        <v>54.57</v>
      </c>
      <c r="S1991" s="224">
        <v>25.67</v>
      </c>
      <c r="T1991" s="224">
        <v>28.9</v>
      </c>
      <c r="U1991" s="188"/>
      <c r="V1991" s="188"/>
      <c r="X1991" s="229"/>
      <c r="AC1991" s="309"/>
      <c r="AE1991" s="229"/>
      <c r="AN1991" s="309"/>
      <c r="AP1991" s="194"/>
      <c r="AQ1991" s="188"/>
      <c r="AR1991" s="188"/>
      <c r="AW1991" s="188"/>
      <c r="AX1991" s="278"/>
      <c r="AY1991" s="194"/>
      <c r="AZ1991" s="143"/>
      <c r="BA1991" s="143"/>
      <c r="BB1991" s="143"/>
      <c r="BC1991" s="143"/>
      <c r="BD1991" s="143"/>
      <c r="BE1991" s="194"/>
      <c r="BF1991" s="143"/>
      <c r="BG1991" s="143"/>
      <c r="BH1991" s="143"/>
      <c r="BI1991" s="111"/>
      <c r="BJ1991" s="143"/>
      <c r="BK1991" s="143"/>
      <c r="BL1991" s="143"/>
      <c r="BM1991" s="143"/>
      <c r="BN1991" s="143"/>
      <c r="BO1991" s="143"/>
      <c r="BP1991" s="143"/>
      <c r="BQ1991" s="143"/>
      <c r="BR1991" s="143"/>
      <c r="BS1991" s="143"/>
      <c r="BT1991" s="143"/>
      <c r="BU1991" s="135">
        <f>VLOOKUP(D1991,EXPLORACION!$A$2:$P$529,15,FALSE)</f>
        <v>4960548.8609999996</v>
      </c>
      <c r="BV1991" s="135">
        <f>VLOOKUP(D1991,EXPLORACION!$A$2:$P$529,16,FALSE)</f>
        <v>2170705.9923999999</v>
      </c>
    </row>
    <row r="1992" spans="1:74" hidden="1">
      <c r="A1992" s="130" t="str">
        <f t="shared" si="478"/>
        <v>DEI49P1E1M5.6</v>
      </c>
      <c r="B1992" s="130" t="str">
        <f t="shared" si="479"/>
        <v>DEI49P1E5</v>
      </c>
      <c r="C1992" s="130" t="str">
        <f t="shared" si="480"/>
        <v>DEI49P1M5.6</v>
      </c>
      <c r="D1992" s="130" t="str">
        <f t="shared" si="469"/>
        <v>DEI49P1</v>
      </c>
      <c r="E1992" s="130" t="str">
        <f t="shared" si="470"/>
        <v>DEI49</v>
      </c>
      <c r="F1992" s="111" t="s">
        <v>584</v>
      </c>
      <c r="G1992" s="111">
        <v>49</v>
      </c>
      <c r="H1992" s="111">
        <v>1</v>
      </c>
      <c r="I1992" s="111" t="s">
        <v>8</v>
      </c>
      <c r="J1992" s="111">
        <v>1</v>
      </c>
      <c r="K1992" s="109">
        <f t="shared" si="481"/>
        <v>4</v>
      </c>
      <c r="L1992" s="111" t="s">
        <v>221</v>
      </c>
      <c r="M1992" s="137">
        <v>5.5</v>
      </c>
      <c r="N1992" s="133">
        <v>5.7</v>
      </c>
      <c r="O1992" s="137">
        <f t="shared" si="473"/>
        <v>5.6</v>
      </c>
      <c r="P1992" s="141" t="s">
        <v>284</v>
      </c>
      <c r="Q1992" s="237">
        <v>26.44</v>
      </c>
      <c r="R1992" s="224"/>
      <c r="S1992" s="224"/>
      <c r="T1992" s="224"/>
      <c r="U1992" s="188"/>
      <c r="V1992" s="188">
        <v>1.94238</v>
      </c>
      <c r="X1992" s="229"/>
      <c r="AC1992" s="309"/>
      <c r="AE1992" s="229"/>
      <c r="AN1992" s="309"/>
      <c r="AP1992" s="194"/>
      <c r="AQ1992" s="188"/>
      <c r="AR1992" s="188"/>
      <c r="AW1992" s="188">
        <f>AY1992*2</f>
        <v>1.36</v>
      </c>
      <c r="AX1992" s="278">
        <v>91.9</v>
      </c>
      <c r="AY1992" s="188">
        <v>0.68</v>
      </c>
      <c r="AZ1992" s="143"/>
      <c r="BA1992" s="143"/>
      <c r="BB1992" s="143"/>
      <c r="BC1992" s="143"/>
      <c r="BD1992" s="143"/>
      <c r="BE1992" s="194"/>
      <c r="BF1992" s="143"/>
      <c r="BG1992" s="143"/>
      <c r="BH1992" s="143"/>
      <c r="BI1992" s="111"/>
      <c r="BJ1992" s="143"/>
      <c r="BK1992" s="143"/>
      <c r="BL1992" s="143"/>
      <c r="BM1992" s="143"/>
      <c r="BN1992" s="143"/>
      <c r="BO1992" s="143"/>
      <c r="BP1992" s="143"/>
      <c r="BQ1992" s="143"/>
      <c r="BR1992" s="143"/>
      <c r="BS1992" s="143"/>
      <c r="BT1992" s="143"/>
      <c r="BU1992" s="135">
        <f>VLOOKUP(D1992,EXPLORACION!$A$2:$P$529,15,FALSE)</f>
        <v>4960548.8609999996</v>
      </c>
      <c r="BV1992" s="135">
        <f>VLOOKUP(D1992,EXPLORACION!$A$2:$P$529,16,FALSE)</f>
        <v>2170705.9923999999</v>
      </c>
    </row>
    <row r="1993" spans="1:74" hidden="1">
      <c r="A1993" s="130" t="str">
        <f t="shared" si="478"/>
        <v>DEI49P1E1M6.7</v>
      </c>
      <c r="B1993" s="130" t="str">
        <f t="shared" si="479"/>
        <v>DEI49P1E5.5</v>
      </c>
      <c r="C1993" s="130" t="str">
        <f t="shared" si="480"/>
        <v>DEI49P1M6.7</v>
      </c>
      <c r="D1993" s="130" t="str">
        <f t="shared" si="469"/>
        <v>DEI49P1</v>
      </c>
      <c r="E1993" s="130" t="str">
        <f t="shared" si="470"/>
        <v>DEI49</v>
      </c>
      <c r="F1993" s="111" t="s">
        <v>584</v>
      </c>
      <c r="G1993" s="111">
        <v>49</v>
      </c>
      <c r="H1993" s="111">
        <v>1</v>
      </c>
      <c r="I1993" s="111" t="s">
        <v>8</v>
      </c>
      <c r="J1993" s="111">
        <v>1</v>
      </c>
      <c r="K1993" s="109">
        <f t="shared" si="481"/>
        <v>5</v>
      </c>
      <c r="L1993" s="111" t="s">
        <v>221</v>
      </c>
      <c r="M1993" s="137">
        <v>6.6</v>
      </c>
      <c r="N1993" s="133">
        <v>6.8</v>
      </c>
      <c r="O1993" s="137">
        <f t="shared" si="473"/>
        <v>6.6999999999999993</v>
      </c>
      <c r="P1993" s="141" t="s">
        <v>284</v>
      </c>
      <c r="Q1993" s="237">
        <v>26.28</v>
      </c>
      <c r="R1993" s="224"/>
      <c r="S1993" s="224"/>
      <c r="T1993" s="224"/>
      <c r="U1993" s="188"/>
      <c r="V1993" s="188">
        <v>1.89333</v>
      </c>
      <c r="X1993" s="229"/>
      <c r="AC1993" s="309"/>
      <c r="AE1993" s="229"/>
      <c r="AN1993" s="309"/>
      <c r="AP1993" s="194"/>
      <c r="AQ1993" s="188"/>
      <c r="AR1993" s="188"/>
      <c r="AW1993" s="188">
        <f t="shared" ref="AW1993:AW2052" si="482">AY1993*2</f>
        <v>0.65</v>
      </c>
      <c r="AX1993" s="278">
        <v>51.290000000000006</v>
      </c>
      <c r="AY1993" s="188">
        <v>0.32500000000000001</v>
      </c>
      <c r="AZ1993" s="143"/>
      <c r="BA1993" s="143"/>
      <c r="BB1993" s="143"/>
      <c r="BC1993" s="143"/>
      <c r="BD1993" s="143"/>
      <c r="BE1993" s="194"/>
      <c r="BF1993" s="143"/>
      <c r="BG1993" s="143"/>
      <c r="BH1993" s="143"/>
      <c r="BI1993" s="111"/>
      <c r="BJ1993" s="143"/>
      <c r="BK1993" s="143"/>
      <c r="BL1993" s="143"/>
      <c r="BM1993" s="143"/>
      <c r="BN1993" s="143"/>
      <c r="BO1993" s="143"/>
      <c r="BP1993" s="143"/>
      <c r="BQ1993" s="143"/>
      <c r="BR1993" s="143"/>
      <c r="BS1993" s="143"/>
      <c r="BT1993" s="143"/>
      <c r="BU1993" s="135">
        <f>VLOOKUP(D1993,EXPLORACION!$A$2:$P$529,15,FALSE)</f>
        <v>4960548.8609999996</v>
      </c>
      <c r="BV1993" s="135">
        <f>VLOOKUP(D1993,EXPLORACION!$A$2:$P$529,16,FALSE)</f>
        <v>2170705.9923999999</v>
      </c>
    </row>
    <row r="1994" spans="1:74" hidden="1">
      <c r="A1994" s="130" t="str">
        <f t="shared" si="478"/>
        <v>DEI49P1E1M6.9</v>
      </c>
      <c r="B1994" s="130" t="str">
        <f t="shared" si="479"/>
        <v>DEI49P1E6.6</v>
      </c>
      <c r="C1994" s="130" t="str">
        <f t="shared" si="480"/>
        <v>DEI49P1M6.9</v>
      </c>
      <c r="D1994" s="130" t="str">
        <f t="shared" si="469"/>
        <v>DEI49P1</v>
      </c>
      <c r="E1994" s="130" t="str">
        <f t="shared" si="470"/>
        <v>DEI49</v>
      </c>
      <c r="F1994" s="111" t="s">
        <v>584</v>
      </c>
      <c r="G1994" s="111">
        <v>49</v>
      </c>
      <c r="H1994" s="111">
        <v>1</v>
      </c>
      <c r="I1994" s="111" t="s">
        <v>8</v>
      </c>
      <c r="J1994" s="111">
        <v>1</v>
      </c>
      <c r="K1994" s="109">
        <f t="shared" si="481"/>
        <v>6</v>
      </c>
      <c r="L1994" s="111" t="s">
        <v>221</v>
      </c>
      <c r="M1994" s="137">
        <v>6.8</v>
      </c>
      <c r="N1994" s="133">
        <v>7</v>
      </c>
      <c r="O1994" s="137">
        <f t="shared" si="473"/>
        <v>6.9</v>
      </c>
      <c r="P1994" s="141" t="s">
        <v>284</v>
      </c>
      <c r="Q1994" s="237">
        <v>17.09</v>
      </c>
      <c r="R1994" s="224"/>
      <c r="S1994" s="224"/>
      <c r="T1994" s="224"/>
      <c r="U1994" s="188"/>
      <c r="V1994" s="188">
        <v>1.92276</v>
      </c>
      <c r="X1994" s="229"/>
      <c r="AC1994" s="309"/>
      <c r="AE1994" s="229"/>
      <c r="AN1994" s="309"/>
      <c r="AP1994" s="194"/>
      <c r="AQ1994" s="188"/>
      <c r="AR1994" s="188"/>
      <c r="AW1994" s="188">
        <f t="shared" si="482"/>
        <v>0.6</v>
      </c>
      <c r="AX1994" s="278">
        <v>73.16</v>
      </c>
      <c r="AY1994" s="188">
        <v>0.3</v>
      </c>
      <c r="AZ1994" s="143"/>
      <c r="BA1994" s="143"/>
      <c r="BB1994" s="143"/>
      <c r="BC1994" s="143"/>
      <c r="BD1994" s="143"/>
      <c r="BE1994" s="194"/>
      <c r="BF1994" s="143"/>
      <c r="BG1994" s="143"/>
      <c r="BH1994" s="143"/>
      <c r="BI1994" s="111"/>
      <c r="BJ1994" s="143"/>
      <c r="BK1994" s="143"/>
      <c r="BL1994" s="143"/>
      <c r="BM1994" s="143"/>
      <c r="BN1994" s="143"/>
      <c r="BO1994" s="143"/>
      <c r="BP1994" s="143"/>
      <c r="BQ1994" s="143"/>
      <c r="BR1994" s="143"/>
      <c r="BS1994" s="143"/>
      <c r="BT1994" s="143"/>
      <c r="BU1994" s="135">
        <f>VLOOKUP(D1994,EXPLORACION!$A$2:$P$529,15,FALSE)</f>
        <v>4960548.8609999996</v>
      </c>
      <c r="BV1994" s="135">
        <f>VLOOKUP(D1994,EXPLORACION!$A$2:$P$529,16,FALSE)</f>
        <v>2170705.9923999999</v>
      </c>
    </row>
    <row r="1995" spans="1:74" hidden="1">
      <c r="A1995" s="130" t="str">
        <f t="shared" si="478"/>
        <v>DEI49P1E1M7.55</v>
      </c>
      <c r="B1995" s="130" t="str">
        <f t="shared" si="479"/>
        <v>DEI49P1E6.8</v>
      </c>
      <c r="C1995" s="130" t="str">
        <f t="shared" si="480"/>
        <v>DEI49P1M7.55</v>
      </c>
      <c r="D1995" s="130" t="str">
        <f t="shared" si="469"/>
        <v>DEI49P1</v>
      </c>
      <c r="E1995" s="130" t="str">
        <f t="shared" si="470"/>
        <v>DEI49</v>
      </c>
      <c r="F1995" s="111" t="s">
        <v>584</v>
      </c>
      <c r="G1995" s="111">
        <v>49</v>
      </c>
      <c r="H1995" s="111">
        <v>1</v>
      </c>
      <c r="I1995" s="111" t="s">
        <v>8</v>
      </c>
      <c r="J1995" s="111">
        <v>1</v>
      </c>
      <c r="K1995" s="109">
        <f t="shared" si="481"/>
        <v>7</v>
      </c>
      <c r="L1995" s="111" t="s">
        <v>221</v>
      </c>
      <c r="M1995" s="137">
        <v>7.5</v>
      </c>
      <c r="N1995" s="133">
        <v>7.6</v>
      </c>
      <c r="O1995" s="137">
        <f t="shared" si="473"/>
        <v>7.55</v>
      </c>
      <c r="P1995" s="141" t="s">
        <v>474</v>
      </c>
      <c r="Q1995" s="237">
        <v>18.170000000000002</v>
      </c>
      <c r="R1995" s="224">
        <v>25.8</v>
      </c>
      <c r="S1995" s="224">
        <v>11.45</v>
      </c>
      <c r="T1995" s="224">
        <v>14.35</v>
      </c>
      <c r="U1995" s="188"/>
      <c r="V1995" s="188"/>
      <c r="X1995" s="229"/>
      <c r="AC1995" s="309"/>
      <c r="AE1995" s="229"/>
      <c r="AN1995" s="309"/>
      <c r="AP1995" s="194"/>
      <c r="AQ1995" s="188"/>
      <c r="AR1995" s="188"/>
      <c r="AW1995" s="188"/>
      <c r="AX1995" s="278"/>
      <c r="AY1995" s="188"/>
      <c r="AZ1995" s="143"/>
      <c r="BA1995" s="143"/>
      <c r="BB1995" s="143"/>
      <c r="BC1995" s="143"/>
      <c r="BD1995" s="143"/>
      <c r="BE1995" s="194"/>
      <c r="BF1995" s="143"/>
      <c r="BG1995" s="143"/>
      <c r="BH1995" s="143"/>
      <c r="BI1995" s="111"/>
      <c r="BJ1995" s="143"/>
      <c r="BK1995" s="143"/>
      <c r="BL1995" s="143"/>
      <c r="BM1995" s="143"/>
      <c r="BN1995" s="143"/>
      <c r="BO1995" s="143"/>
      <c r="BP1995" s="143"/>
      <c r="BQ1995" s="143"/>
      <c r="BR1995" s="143"/>
      <c r="BS1995" s="143"/>
      <c r="BT1995" s="143"/>
      <c r="BU1995" s="135">
        <f>VLOOKUP(D1995,EXPLORACION!$A$2:$P$529,15,FALSE)</f>
        <v>4960548.8609999996</v>
      </c>
      <c r="BV1995" s="135">
        <f>VLOOKUP(D1995,EXPLORACION!$A$2:$P$529,16,FALSE)</f>
        <v>2170705.9923999999</v>
      </c>
    </row>
    <row r="1996" spans="1:74" hidden="1">
      <c r="A1996" s="130" t="str">
        <f t="shared" si="478"/>
        <v>DEI49P1E1M8.35</v>
      </c>
      <c r="B1996" s="130" t="str">
        <f t="shared" si="479"/>
        <v>DEI49P1E7.5</v>
      </c>
      <c r="C1996" s="130" t="str">
        <f t="shared" si="480"/>
        <v>DEI49P1M8.35</v>
      </c>
      <c r="D1996" s="130" t="str">
        <f t="shared" si="469"/>
        <v>DEI49P1</v>
      </c>
      <c r="E1996" s="130" t="str">
        <f t="shared" si="470"/>
        <v>DEI49</v>
      </c>
      <c r="F1996" s="111" t="s">
        <v>584</v>
      </c>
      <c r="G1996" s="111">
        <v>49</v>
      </c>
      <c r="H1996" s="111">
        <v>1</v>
      </c>
      <c r="I1996" s="111" t="s">
        <v>8</v>
      </c>
      <c r="J1996" s="111">
        <v>1</v>
      </c>
      <c r="K1996" s="109">
        <f t="shared" si="481"/>
        <v>8</v>
      </c>
      <c r="L1996" s="111" t="s">
        <v>221</v>
      </c>
      <c r="M1996" s="137">
        <v>8.3000000000000007</v>
      </c>
      <c r="N1996" s="133">
        <v>8.4</v>
      </c>
      <c r="O1996" s="137">
        <f t="shared" si="473"/>
        <v>8.3500000000000014</v>
      </c>
      <c r="P1996" s="141" t="s">
        <v>474</v>
      </c>
      <c r="Q1996" s="237">
        <v>20.36</v>
      </c>
      <c r="R1996" s="224"/>
      <c r="S1996" s="224"/>
      <c r="T1996" s="224"/>
      <c r="U1996" s="188"/>
      <c r="V1996" s="188">
        <v>2.2857300000000005</v>
      </c>
      <c r="X1996" s="229"/>
      <c r="AC1996" s="309"/>
      <c r="AE1996" s="229"/>
      <c r="AN1996" s="309"/>
      <c r="AP1996" s="194"/>
      <c r="AQ1996" s="188"/>
      <c r="AR1996" s="188"/>
      <c r="AW1996" s="188"/>
      <c r="AX1996" s="278">
        <v>27.4</v>
      </c>
      <c r="AY1996" s="188"/>
      <c r="AZ1996" s="143"/>
      <c r="BA1996" s="143"/>
      <c r="BB1996" s="143"/>
      <c r="BC1996" s="143"/>
      <c r="BD1996" s="143"/>
      <c r="BE1996" s="194"/>
      <c r="BF1996" s="143"/>
      <c r="BG1996" s="143"/>
      <c r="BH1996" s="143"/>
      <c r="BI1996" s="111"/>
      <c r="BJ1996" s="143"/>
      <c r="BK1996" s="143"/>
      <c r="BL1996" s="143"/>
      <c r="BM1996" s="143"/>
      <c r="BN1996" s="143"/>
      <c r="BO1996" s="143"/>
      <c r="BP1996" s="143"/>
      <c r="BQ1996" s="143"/>
      <c r="BR1996" s="143"/>
      <c r="BS1996" s="143"/>
      <c r="BT1996" s="143"/>
      <c r="BU1996" s="135">
        <f>VLOOKUP(D1996,EXPLORACION!$A$2:$P$529,15,FALSE)</f>
        <v>4960548.8609999996</v>
      </c>
      <c r="BV1996" s="135">
        <f>VLOOKUP(D1996,EXPLORACION!$A$2:$P$529,16,FALSE)</f>
        <v>2170705.9923999999</v>
      </c>
    </row>
    <row r="1997" spans="1:74" hidden="1">
      <c r="A1997" s="130" t="str">
        <f t="shared" si="478"/>
        <v>DEI49P1E1M9.6</v>
      </c>
      <c r="B1997" s="130" t="str">
        <f t="shared" si="479"/>
        <v>DEI49P1E8.3</v>
      </c>
      <c r="C1997" s="130" t="str">
        <f t="shared" si="480"/>
        <v>DEI49P1M9.6</v>
      </c>
      <c r="D1997" s="130" t="str">
        <f t="shared" ref="D1997:D2060" si="483">CONCATENATE(F1997,G1997,I1997,H1997)</f>
        <v>DEI49P1</v>
      </c>
      <c r="E1997" s="130" t="str">
        <f t="shared" ref="E1997:E2060" si="484">CONCATENATE(F1997,G1997)</f>
        <v>DEI49</v>
      </c>
      <c r="F1997" s="111" t="s">
        <v>584</v>
      </c>
      <c r="G1997" s="111">
        <v>49</v>
      </c>
      <c r="H1997" s="111">
        <v>1</v>
      </c>
      <c r="I1997" s="111" t="s">
        <v>8</v>
      </c>
      <c r="J1997" s="111">
        <v>1</v>
      </c>
      <c r="K1997" s="109">
        <f t="shared" si="481"/>
        <v>9</v>
      </c>
      <c r="L1997" s="111" t="s">
        <v>221</v>
      </c>
      <c r="M1997" s="137">
        <v>9.5</v>
      </c>
      <c r="N1997" s="133">
        <v>9.6999999999999993</v>
      </c>
      <c r="O1997" s="137">
        <f t="shared" si="473"/>
        <v>9.6</v>
      </c>
      <c r="P1997" s="141" t="s">
        <v>474</v>
      </c>
      <c r="R1997" s="224"/>
      <c r="S1997" s="224"/>
      <c r="T1997" s="224"/>
      <c r="U1997" s="188"/>
      <c r="V1997" s="188"/>
      <c r="X1997" s="229"/>
      <c r="AC1997" s="309"/>
      <c r="AE1997" s="229"/>
      <c r="AN1997" s="309"/>
      <c r="AP1997" s="194"/>
      <c r="AQ1997" s="188"/>
      <c r="AR1997" s="188"/>
      <c r="AW1997" s="188"/>
      <c r="AX1997" s="278"/>
      <c r="AY1997" s="188"/>
      <c r="AZ1997" s="143"/>
      <c r="BA1997" s="143"/>
      <c r="BB1997" s="143"/>
      <c r="BC1997" s="143"/>
      <c r="BD1997" s="143"/>
      <c r="BE1997" s="194"/>
      <c r="BF1997" s="143"/>
      <c r="BG1997" s="143"/>
      <c r="BH1997" s="143"/>
      <c r="BI1997" s="111"/>
      <c r="BJ1997" s="143"/>
      <c r="BK1997" s="143"/>
      <c r="BL1997" s="143"/>
      <c r="BM1997" s="143"/>
      <c r="BN1997" s="143"/>
      <c r="BO1997" s="143"/>
      <c r="BP1997" s="143"/>
      <c r="BQ1997" s="143"/>
      <c r="BR1997" s="143"/>
      <c r="BS1997" s="143"/>
      <c r="BT1997" s="143"/>
      <c r="BU1997" s="135">
        <f>VLOOKUP(D1997,EXPLORACION!$A$2:$P$529,15,FALSE)</f>
        <v>4960548.8609999996</v>
      </c>
      <c r="BV1997" s="135">
        <f>VLOOKUP(D1997,EXPLORACION!$A$2:$P$529,16,FALSE)</f>
        <v>2170705.9923999999</v>
      </c>
    </row>
    <row r="1998" spans="1:74" hidden="1">
      <c r="A1998" s="130" t="str">
        <f t="shared" si="478"/>
        <v>DEI49P1E1M10.6</v>
      </c>
      <c r="B1998" s="130" t="str">
        <f t="shared" si="479"/>
        <v>DEI49P1E9.5</v>
      </c>
      <c r="C1998" s="130" t="str">
        <f t="shared" si="480"/>
        <v>DEI49P1M10.6</v>
      </c>
      <c r="D1998" s="130" t="str">
        <f t="shared" si="483"/>
        <v>DEI49P1</v>
      </c>
      <c r="E1998" s="130" t="str">
        <f t="shared" si="484"/>
        <v>DEI49</v>
      </c>
      <c r="F1998" s="111" t="s">
        <v>584</v>
      </c>
      <c r="G1998" s="111">
        <v>49</v>
      </c>
      <c r="H1998" s="111">
        <v>1</v>
      </c>
      <c r="I1998" s="111" t="s">
        <v>8</v>
      </c>
      <c r="J1998" s="111">
        <v>1</v>
      </c>
      <c r="K1998" s="109">
        <f t="shared" si="481"/>
        <v>10</v>
      </c>
      <c r="L1998" s="111" t="s">
        <v>221</v>
      </c>
      <c r="M1998" s="137">
        <v>10.5</v>
      </c>
      <c r="N1998" s="133">
        <v>10.7</v>
      </c>
      <c r="O1998" s="137">
        <f t="shared" si="473"/>
        <v>10.6</v>
      </c>
      <c r="P1998" s="141" t="s">
        <v>284</v>
      </c>
      <c r="Q1998" s="237">
        <v>24.42</v>
      </c>
      <c r="R1998" s="224"/>
      <c r="S1998" s="224"/>
      <c r="T1998" s="224"/>
      <c r="U1998" s="188"/>
      <c r="V1998" s="188">
        <v>2.01105</v>
      </c>
      <c r="X1998" s="229"/>
      <c r="AC1998" s="309"/>
      <c r="AE1998" s="229"/>
      <c r="AN1998" s="309"/>
      <c r="AP1998" s="194"/>
      <c r="AQ1998" s="188"/>
      <c r="AR1998" s="188"/>
      <c r="AW1998" s="188">
        <f t="shared" si="482"/>
        <v>1.53</v>
      </c>
      <c r="AX1998" s="278">
        <v>20.889999999999997</v>
      </c>
      <c r="AY1998" s="188">
        <v>0.76500000000000001</v>
      </c>
      <c r="AZ1998" s="143"/>
      <c r="BA1998" s="143"/>
      <c r="BB1998" s="143"/>
      <c r="BC1998" s="143"/>
      <c r="BD1998" s="143"/>
      <c r="BE1998" s="194"/>
      <c r="BF1998" s="143"/>
      <c r="BG1998" s="143"/>
      <c r="BH1998" s="143"/>
      <c r="BI1998" s="111"/>
      <c r="BJ1998" s="143"/>
      <c r="BK1998" s="143"/>
      <c r="BL1998" s="143"/>
      <c r="BM1998" s="143"/>
      <c r="BN1998" s="143"/>
      <c r="BO1998" s="143"/>
      <c r="BP1998" s="143"/>
      <c r="BQ1998" s="143"/>
      <c r="BR1998" s="143"/>
      <c r="BS1998" s="143"/>
      <c r="BT1998" s="143"/>
      <c r="BU1998" s="135">
        <f>VLOOKUP(D1998,EXPLORACION!$A$2:$P$529,15,FALSE)</f>
        <v>4960548.8609999996</v>
      </c>
      <c r="BV1998" s="135">
        <f>VLOOKUP(D1998,EXPLORACION!$A$2:$P$529,16,FALSE)</f>
        <v>2170705.9923999999</v>
      </c>
    </row>
    <row r="1999" spans="1:74" hidden="1">
      <c r="A1999" s="130" t="str">
        <f t="shared" si="478"/>
        <v>DEI49P1E1M10.85</v>
      </c>
      <c r="B1999" s="130" t="str">
        <f t="shared" si="479"/>
        <v>DEI49P1E10.5</v>
      </c>
      <c r="C1999" s="130" t="str">
        <f t="shared" si="480"/>
        <v>DEI49P1M10.85</v>
      </c>
      <c r="D1999" s="130" t="str">
        <f t="shared" si="483"/>
        <v>DEI49P1</v>
      </c>
      <c r="E1999" s="130" t="str">
        <f t="shared" si="484"/>
        <v>DEI49</v>
      </c>
      <c r="F1999" s="111" t="s">
        <v>584</v>
      </c>
      <c r="G1999" s="111">
        <v>49</v>
      </c>
      <c r="H1999" s="111">
        <v>1</v>
      </c>
      <c r="I1999" s="111" t="s">
        <v>8</v>
      </c>
      <c r="J1999" s="111">
        <v>1</v>
      </c>
      <c r="K1999" s="109">
        <f t="shared" si="481"/>
        <v>11</v>
      </c>
      <c r="L1999" s="111" t="s">
        <v>221</v>
      </c>
      <c r="M1999" s="137">
        <v>10.7</v>
      </c>
      <c r="N1999" s="133">
        <v>11</v>
      </c>
      <c r="O1999" s="137">
        <f t="shared" ref="O1999:O2062" si="485">+AVERAGE(M1999:N1999)</f>
        <v>10.85</v>
      </c>
      <c r="P1999" s="141" t="s">
        <v>284</v>
      </c>
      <c r="Q1999" s="237">
        <v>17.12</v>
      </c>
      <c r="R1999" s="224">
        <v>36.56</v>
      </c>
      <c r="S1999" s="224">
        <v>17.88</v>
      </c>
      <c r="T1999" s="224">
        <v>18.579999999999998</v>
      </c>
      <c r="U1999" s="188"/>
      <c r="V1999" s="188">
        <v>2.1582000000000003</v>
      </c>
      <c r="X1999" s="229"/>
      <c r="AC1999" s="309"/>
      <c r="AE1999" s="229"/>
      <c r="AN1999" s="309"/>
      <c r="AP1999" s="194"/>
      <c r="AQ1999" s="188"/>
      <c r="AR1999" s="188"/>
      <c r="AW1999" s="188">
        <f t="shared" si="482"/>
        <v>0.56999999999999995</v>
      </c>
      <c r="AX1999" s="278">
        <v>36.11</v>
      </c>
      <c r="AY1999" s="188">
        <v>0.28499999999999998</v>
      </c>
      <c r="AZ1999" s="143"/>
      <c r="BA1999" s="143"/>
      <c r="BB1999" s="143"/>
      <c r="BC1999" s="143"/>
      <c r="BD1999" s="143"/>
      <c r="BE1999" s="194"/>
      <c r="BF1999" s="143"/>
      <c r="BG1999" s="143"/>
      <c r="BH1999" s="143"/>
      <c r="BI1999" s="111"/>
      <c r="BJ1999" s="143"/>
      <c r="BK1999" s="143"/>
      <c r="BL1999" s="143"/>
      <c r="BM1999" s="143"/>
      <c r="BN1999" s="143"/>
      <c r="BO1999" s="143"/>
      <c r="BP1999" s="143"/>
      <c r="BQ1999" s="143"/>
      <c r="BR1999" s="143"/>
      <c r="BS1999" s="143"/>
      <c r="BT1999" s="143"/>
      <c r="BU1999" s="135">
        <f>VLOOKUP(D1999,EXPLORACION!$A$2:$P$529,15,FALSE)</f>
        <v>4960548.8609999996</v>
      </c>
      <c r="BV1999" s="135">
        <f>VLOOKUP(D1999,EXPLORACION!$A$2:$P$529,16,FALSE)</f>
        <v>2170705.9923999999</v>
      </c>
    </row>
    <row r="2000" spans="1:74" hidden="1">
      <c r="A2000" s="130" t="str">
        <f t="shared" si="478"/>
        <v>DEI49P1E1M12.1</v>
      </c>
      <c r="B2000" s="130" t="str">
        <f t="shared" si="479"/>
        <v>DEI49P1E10.7</v>
      </c>
      <c r="C2000" s="130" t="str">
        <f t="shared" si="480"/>
        <v>DEI49P1M12.1</v>
      </c>
      <c r="D2000" s="130" t="str">
        <f t="shared" si="483"/>
        <v>DEI49P1</v>
      </c>
      <c r="E2000" s="130" t="str">
        <f t="shared" si="484"/>
        <v>DEI49</v>
      </c>
      <c r="F2000" s="111" t="s">
        <v>584</v>
      </c>
      <c r="G2000" s="111">
        <v>49</v>
      </c>
      <c r="H2000" s="111">
        <v>1</v>
      </c>
      <c r="I2000" s="111" t="s">
        <v>8</v>
      </c>
      <c r="J2000" s="111">
        <v>1</v>
      </c>
      <c r="K2000" s="109">
        <f t="shared" si="481"/>
        <v>12</v>
      </c>
      <c r="L2000" s="111" t="s">
        <v>221</v>
      </c>
      <c r="M2000" s="137">
        <v>12</v>
      </c>
      <c r="N2000" s="133">
        <v>12.2</v>
      </c>
      <c r="O2000" s="137">
        <f t="shared" si="485"/>
        <v>12.1</v>
      </c>
      <c r="P2000" s="141" t="s">
        <v>284</v>
      </c>
      <c r="Q2000" s="237">
        <v>19.25</v>
      </c>
      <c r="R2000" s="224"/>
      <c r="S2000" s="224"/>
      <c r="T2000" s="224"/>
      <c r="U2000" s="188"/>
      <c r="V2000" s="188">
        <v>2.0797200000000005</v>
      </c>
      <c r="X2000" s="229"/>
      <c r="AC2000" s="309"/>
      <c r="AE2000" s="229"/>
      <c r="AN2000" s="309"/>
      <c r="AP2000" s="194"/>
      <c r="AQ2000" s="188"/>
      <c r="AR2000" s="188"/>
      <c r="AW2000" s="188">
        <f t="shared" si="482"/>
        <v>2.2000000000000002</v>
      </c>
      <c r="AX2000" s="278">
        <v>43.59</v>
      </c>
      <c r="AY2000" s="188">
        <v>1.1000000000000001</v>
      </c>
      <c r="AZ2000" s="143"/>
      <c r="BA2000" s="143"/>
      <c r="BB2000" s="143"/>
      <c r="BC2000" s="143"/>
      <c r="BD2000" s="143"/>
      <c r="BE2000" s="194"/>
      <c r="BF2000" s="143"/>
      <c r="BG2000" s="143"/>
      <c r="BH2000" s="143"/>
      <c r="BI2000" s="111"/>
      <c r="BJ2000" s="143"/>
      <c r="BK2000" s="143"/>
      <c r="BL2000" s="143"/>
      <c r="BM2000" s="143"/>
      <c r="BN2000" s="143"/>
      <c r="BO2000" s="143"/>
      <c r="BP2000" s="143"/>
      <c r="BQ2000" s="143"/>
      <c r="BR2000" s="143"/>
      <c r="BS2000" s="143"/>
      <c r="BT2000" s="143"/>
      <c r="BU2000" s="135">
        <f>VLOOKUP(D2000,EXPLORACION!$A$2:$P$529,15,FALSE)</f>
        <v>4960548.8609999996</v>
      </c>
      <c r="BV2000" s="135">
        <f>VLOOKUP(D2000,EXPLORACION!$A$2:$P$529,16,FALSE)</f>
        <v>2170705.9923999999</v>
      </c>
    </row>
    <row r="2001" spans="1:74" hidden="1">
      <c r="A2001" s="130" t="str">
        <f t="shared" si="478"/>
        <v>DEI49P1E1M12.7</v>
      </c>
      <c r="B2001" s="130" t="str">
        <f t="shared" si="479"/>
        <v>DEI49P1E12</v>
      </c>
      <c r="C2001" s="130" t="str">
        <f t="shared" si="480"/>
        <v>DEI49P1M12.7</v>
      </c>
      <c r="D2001" s="130" t="str">
        <f t="shared" si="483"/>
        <v>DEI49P1</v>
      </c>
      <c r="E2001" s="130" t="str">
        <f t="shared" si="484"/>
        <v>DEI49</v>
      </c>
      <c r="F2001" s="111" t="s">
        <v>584</v>
      </c>
      <c r="G2001" s="111">
        <v>49</v>
      </c>
      <c r="H2001" s="111">
        <v>1</v>
      </c>
      <c r="I2001" s="111" t="s">
        <v>8</v>
      </c>
      <c r="J2001" s="111">
        <v>1</v>
      </c>
      <c r="K2001" s="109">
        <f t="shared" si="481"/>
        <v>13</v>
      </c>
      <c r="L2001" s="111" t="s">
        <v>512</v>
      </c>
      <c r="M2001" s="137">
        <v>12.6</v>
      </c>
      <c r="N2001" s="133">
        <v>12.8</v>
      </c>
      <c r="O2001" s="137">
        <f t="shared" si="485"/>
        <v>12.7</v>
      </c>
      <c r="P2001" s="141" t="s">
        <v>474</v>
      </c>
      <c r="Q2001" s="237">
        <v>21.38</v>
      </c>
      <c r="R2001" s="224"/>
      <c r="S2001" s="224"/>
      <c r="T2001" s="224"/>
      <c r="U2001" s="188"/>
      <c r="V2001" s="188"/>
      <c r="X2001" s="229"/>
      <c r="AC2001" s="309"/>
      <c r="AE2001" s="229"/>
      <c r="AN2001" s="309"/>
      <c r="AP2001" s="194"/>
      <c r="AQ2001" s="188"/>
      <c r="AR2001" s="188"/>
      <c r="AW2001" s="188"/>
      <c r="AX2001" s="278"/>
      <c r="AY2001" s="188"/>
      <c r="AZ2001" s="143"/>
      <c r="BA2001" s="143"/>
      <c r="BB2001" s="143"/>
      <c r="BC2001" s="143"/>
      <c r="BD2001" s="143"/>
      <c r="BE2001" s="194"/>
      <c r="BF2001" s="143"/>
      <c r="BG2001" s="143"/>
      <c r="BH2001" s="143"/>
      <c r="BI2001" s="111"/>
      <c r="BJ2001" s="143"/>
      <c r="BK2001" s="143"/>
      <c r="BL2001" s="143"/>
      <c r="BM2001" s="143"/>
      <c r="BN2001" s="143"/>
      <c r="BO2001" s="143"/>
      <c r="BP2001" s="143"/>
      <c r="BQ2001" s="143"/>
      <c r="BR2001" s="143"/>
      <c r="BS2001" s="143"/>
      <c r="BT2001" s="143"/>
      <c r="BU2001" s="135">
        <f>VLOOKUP(D2001,EXPLORACION!$A$2:$P$529,15,FALSE)</f>
        <v>4960548.8609999996</v>
      </c>
      <c r="BV2001" s="135">
        <f>VLOOKUP(D2001,EXPLORACION!$A$2:$P$529,16,FALSE)</f>
        <v>2170705.9923999999</v>
      </c>
    </row>
    <row r="2002" spans="1:74" hidden="1">
      <c r="A2002" s="130" t="str">
        <f t="shared" si="478"/>
        <v>DEI49P1E1M12.9</v>
      </c>
      <c r="B2002" s="130" t="str">
        <f t="shared" si="479"/>
        <v>DEI49P1E12.6</v>
      </c>
      <c r="C2002" s="130" t="str">
        <f t="shared" si="480"/>
        <v>DEI49P1M12.9</v>
      </c>
      <c r="D2002" s="130" t="str">
        <f t="shared" si="483"/>
        <v>DEI49P1</v>
      </c>
      <c r="E2002" s="130" t="str">
        <f t="shared" si="484"/>
        <v>DEI49</v>
      </c>
      <c r="F2002" s="111" t="s">
        <v>584</v>
      </c>
      <c r="G2002" s="111">
        <v>49</v>
      </c>
      <c r="H2002" s="111">
        <v>1</v>
      </c>
      <c r="I2002" s="111" t="s">
        <v>8</v>
      </c>
      <c r="J2002" s="111">
        <v>1</v>
      </c>
      <c r="K2002" s="109">
        <f t="shared" si="481"/>
        <v>14</v>
      </c>
      <c r="L2002" s="111" t="s">
        <v>221</v>
      </c>
      <c r="M2002" s="137">
        <v>12.8</v>
      </c>
      <c r="N2002" s="133">
        <v>13</v>
      </c>
      <c r="O2002" s="137">
        <f t="shared" si="485"/>
        <v>12.9</v>
      </c>
      <c r="P2002" s="141" t="s">
        <v>474</v>
      </c>
      <c r="Q2002" s="237">
        <v>24.48</v>
      </c>
      <c r="R2002" s="224">
        <v>40.01</v>
      </c>
      <c r="S2002" s="224">
        <v>20.02</v>
      </c>
      <c r="T2002" s="224">
        <v>19.989999999999998</v>
      </c>
      <c r="U2002" s="188"/>
      <c r="V2002" s="188">
        <v>2.1974400000000003</v>
      </c>
      <c r="X2002" s="229"/>
      <c r="AC2002" s="309"/>
      <c r="AE2002" s="229"/>
      <c r="AN2002" s="309"/>
      <c r="AP2002" s="194"/>
      <c r="AQ2002" s="188"/>
      <c r="AR2002" s="188"/>
      <c r="AW2002" s="188">
        <f t="shared" si="482"/>
        <v>1.86</v>
      </c>
      <c r="AX2002" s="278">
        <v>166.1</v>
      </c>
      <c r="AY2002" s="188">
        <v>0.93</v>
      </c>
      <c r="AZ2002" s="143"/>
      <c r="BA2002" s="143"/>
      <c r="BB2002" s="143"/>
      <c r="BC2002" s="143"/>
      <c r="BD2002" s="143"/>
      <c r="BE2002" s="194"/>
      <c r="BF2002" s="143"/>
      <c r="BG2002" s="143"/>
      <c r="BH2002" s="143"/>
      <c r="BI2002" s="111"/>
      <c r="BJ2002" s="143"/>
      <c r="BK2002" s="143"/>
      <c r="BL2002" s="143"/>
      <c r="BM2002" s="143"/>
      <c r="BN2002" s="143"/>
      <c r="BO2002" s="143"/>
      <c r="BP2002" s="143"/>
      <c r="BQ2002" s="143"/>
      <c r="BR2002" s="143"/>
      <c r="BS2002" s="143"/>
      <c r="BT2002" s="143"/>
      <c r="BU2002" s="135">
        <f>VLOOKUP(D2002,EXPLORACION!$A$2:$P$529,15,FALSE)</f>
        <v>4960548.8609999996</v>
      </c>
      <c r="BV2002" s="135">
        <f>VLOOKUP(D2002,EXPLORACION!$A$2:$P$529,16,FALSE)</f>
        <v>2170705.9923999999</v>
      </c>
    </row>
    <row r="2003" spans="1:74" hidden="1">
      <c r="A2003" s="130" t="str">
        <f t="shared" si="478"/>
        <v>DEI49P1E1M13.6</v>
      </c>
      <c r="B2003" s="130" t="str">
        <f t="shared" si="479"/>
        <v>DEI49P1E12.8</v>
      </c>
      <c r="C2003" s="130" t="str">
        <f t="shared" si="480"/>
        <v>DEI49P1M13.6</v>
      </c>
      <c r="D2003" s="130" t="str">
        <f t="shared" si="483"/>
        <v>DEI49P1</v>
      </c>
      <c r="E2003" s="130" t="str">
        <f t="shared" si="484"/>
        <v>DEI49</v>
      </c>
      <c r="F2003" s="111" t="s">
        <v>584</v>
      </c>
      <c r="G2003" s="111">
        <v>49</v>
      </c>
      <c r="H2003" s="111">
        <v>1</v>
      </c>
      <c r="I2003" s="111" t="s">
        <v>8</v>
      </c>
      <c r="J2003" s="111">
        <v>1</v>
      </c>
      <c r="K2003" s="109">
        <f t="shared" si="481"/>
        <v>15</v>
      </c>
      <c r="L2003" s="111" t="s">
        <v>221</v>
      </c>
      <c r="M2003" s="137">
        <v>13.5</v>
      </c>
      <c r="N2003" s="133">
        <v>13.7</v>
      </c>
      <c r="O2003" s="137">
        <f t="shared" si="485"/>
        <v>13.6</v>
      </c>
      <c r="P2003" s="141" t="s">
        <v>474</v>
      </c>
      <c r="Q2003" s="237">
        <v>24.41</v>
      </c>
      <c r="R2003" s="224"/>
      <c r="S2003" s="224"/>
      <c r="T2003" s="224"/>
      <c r="U2003" s="188"/>
      <c r="V2003" s="188">
        <v>1.8835200000000001</v>
      </c>
      <c r="X2003" s="229"/>
      <c r="AC2003" s="309"/>
      <c r="AE2003" s="229"/>
      <c r="AN2003" s="309"/>
      <c r="AP2003" s="194"/>
      <c r="AQ2003" s="188"/>
      <c r="AR2003" s="188"/>
      <c r="AW2003" s="188">
        <f t="shared" si="482"/>
        <v>1.24</v>
      </c>
      <c r="AX2003" s="278">
        <v>75.61</v>
      </c>
      <c r="AY2003" s="188">
        <v>0.62</v>
      </c>
      <c r="AZ2003" s="143"/>
      <c r="BA2003" s="143"/>
      <c r="BB2003" s="143"/>
      <c r="BC2003" s="143"/>
      <c r="BD2003" s="143"/>
      <c r="BE2003" s="194"/>
      <c r="BF2003" s="143"/>
      <c r="BG2003" s="143"/>
      <c r="BH2003" s="143"/>
      <c r="BI2003" s="111"/>
      <c r="BJ2003" s="143"/>
      <c r="BK2003" s="143"/>
      <c r="BL2003" s="143"/>
      <c r="BM2003" s="143"/>
      <c r="BN2003" s="143"/>
      <c r="BO2003" s="143"/>
      <c r="BP2003" s="143"/>
      <c r="BQ2003" s="143"/>
      <c r="BR2003" s="143"/>
      <c r="BS2003" s="143"/>
      <c r="BT2003" s="143"/>
      <c r="BU2003" s="135">
        <f>VLOOKUP(D2003,EXPLORACION!$A$2:$P$529,15,FALSE)</f>
        <v>4960548.8609999996</v>
      </c>
      <c r="BV2003" s="135">
        <f>VLOOKUP(D2003,EXPLORACION!$A$2:$P$529,16,FALSE)</f>
        <v>2170705.9923999999</v>
      </c>
    </row>
    <row r="2004" spans="1:74" hidden="1">
      <c r="A2004" s="130" t="str">
        <f t="shared" si="478"/>
        <v>DEI49P1E1M14.3</v>
      </c>
      <c r="B2004" s="130" t="str">
        <f t="shared" si="479"/>
        <v>DEI49P1E13.5</v>
      </c>
      <c r="C2004" s="130" t="str">
        <f t="shared" si="480"/>
        <v>DEI49P1M14.3</v>
      </c>
      <c r="D2004" s="130" t="str">
        <f t="shared" si="483"/>
        <v>DEI49P1</v>
      </c>
      <c r="E2004" s="130" t="str">
        <f t="shared" si="484"/>
        <v>DEI49</v>
      </c>
      <c r="F2004" s="111" t="s">
        <v>584</v>
      </c>
      <c r="G2004" s="111">
        <v>49</v>
      </c>
      <c r="H2004" s="111">
        <v>1</v>
      </c>
      <c r="I2004" s="111" t="s">
        <v>8</v>
      </c>
      <c r="J2004" s="111">
        <v>1</v>
      </c>
      <c r="K2004" s="109">
        <f t="shared" si="481"/>
        <v>16</v>
      </c>
      <c r="L2004" s="111" t="s">
        <v>221</v>
      </c>
      <c r="M2004" s="137">
        <v>14.2</v>
      </c>
      <c r="N2004" s="133">
        <v>14.4</v>
      </c>
      <c r="O2004" s="137">
        <f t="shared" si="485"/>
        <v>14.3</v>
      </c>
      <c r="P2004" s="141" t="s">
        <v>474</v>
      </c>
      <c r="Q2004" s="237">
        <v>21.48</v>
      </c>
      <c r="R2004" s="224"/>
      <c r="S2004" s="224"/>
      <c r="T2004" s="224"/>
      <c r="U2004" s="188"/>
      <c r="V2004" s="188">
        <v>2.0012400000000006</v>
      </c>
      <c r="X2004" s="229"/>
      <c r="AC2004" s="309"/>
      <c r="AE2004" s="229"/>
      <c r="AN2004" s="309"/>
      <c r="AP2004" s="194"/>
      <c r="AQ2004" s="188"/>
      <c r="AR2004" s="188"/>
      <c r="AW2004" s="188">
        <f t="shared" si="482"/>
        <v>1.44</v>
      </c>
      <c r="AX2004" s="278">
        <v>191.09</v>
      </c>
      <c r="AY2004" s="188">
        <v>0.72</v>
      </c>
      <c r="AZ2004" s="143"/>
      <c r="BA2004" s="143"/>
      <c r="BB2004" s="143"/>
      <c r="BC2004" s="143"/>
      <c r="BD2004" s="143"/>
      <c r="BE2004" s="194"/>
      <c r="BF2004" s="143"/>
      <c r="BG2004" s="143"/>
      <c r="BH2004" s="143"/>
      <c r="BI2004" s="111"/>
      <c r="BJ2004" s="143"/>
      <c r="BK2004" s="143"/>
      <c r="BL2004" s="143"/>
      <c r="BM2004" s="143"/>
      <c r="BN2004" s="143"/>
      <c r="BO2004" s="143"/>
      <c r="BP2004" s="143"/>
      <c r="BQ2004" s="143"/>
      <c r="BR2004" s="143"/>
      <c r="BS2004" s="143"/>
      <c r="BT2004" s="143"/>
      <c r="BU2004" s="135">
        <f>VLOOKUP(D2004,EXPLORACION!$A$2:$P$529,15,FALSE)</f>
        <v>4960548.8609999996</v>
      </c>
      <c r="BV2004" s="135">
        <f>VLOOKUP(D2004,EXPLORACION!$A$2:$P$529,16,FALSE)</f>
        <v>2170705.9923999999</v>
      </c>
    </row>
    <row r="2005" spans="1:74" hidden="1">
      <c r="A2005" s="130" t="str">
        <f t="shared" si="478"/>
        <v>DEI49P2E1M0.9</v>
      </c>
      <c r="B2005" s="130" t="str">
        <f t="shared" si="479"/>
        <v>DEI49P2E14.2</v>
      </c>
      <c r="C2005" s="130" t="str">
        <f t="shared" si="480"/>
        <v>DEI49P2M0.9</v>
      </c>
      <c r="D2005" s="130" t="str">
        <f t="shared" si="483"/>
        <v>DEI49P2</v>
      </c>
      <c r="E2005" s="130" t="str">
        <f t="shared" si="484"/>
        <v>DEI49</v>
      </c>
      <c r="F2005" s="111" t="s">
        <v>584</v>
      </c>
      <c r="G2005" s="111">
        <v>49</v>
      </c>
      <c r="H2005" s="111">
        <v>2</v>
      </c>
      <c r="I2005" s="111" t="s">
        <v>8</v>
      </c>
      <c r="J2005" s="111">
        <v>1</v>
      </c>
      <c r="K2005" s="109">
        <v>1</v>
      </c>
      <c r="L2005" s="111" t="s">
        <v>512</v>
      </c>
      <c r="M2005" s="137">
        <v>0.8</v>
      </c>
      <c r="N2005" s="133">
        <v>1</v>
      </c>
      <c r="O2005" s="137">
        <f t="shared" si="485"/>
        <v>0.9</v>
      </c>
      <c r="P2005" s="141" t="s">
        <v>474</v>
      </c>
      <c r="Q2005" s="237">
        <v>26.34</v>
      </c>
      <c r="R2005" s="224"/>
      <c r="S2005" s="224"/>
      <c r="T2005" s="224"/>
      <c r="U2005" s="188"/>
      <c r="V2005" s="188"/>
      <c r="X2005" s="229"/>
      <c r="AC2005" s="309"/>
      <c r="AE2005" s="229"/>
      <c r="AN2005" s="309"/>
      <c r="AP2005" s="194"/>
      <c r="AQ2005" s="188"/>
      <c r="AR2005" s="188"/>
      <c r="AW2005" s="188"/>
      <c r="AX2005" s="278"/>
      <c r="AY2005" s="188"/>
      <c r="AZ2005" s="143"/>
      <c r="BA2005" s="143"/>
      <c r="BB2005" s="143"/>
      <c r="BC2005" s="143"/>
      <c r="BD2005" s="143"/>
      <c r="BE2005" s="194"/>
      <c r="BF2005" s="143"/>
      <c r="BG2005" s="143"/>
      <c r="BH2005" s="143"/>
      <c r="BI2005" s="111"/>
      <c r="BJ2005" s="143"/>
      <c r="BK2005" s="143"/>
      <c r="BL2005" s="143"/>
      <c r="BM2005" s="143"/>
      <c r="BN2005" s="143"/>
      <c r="BO2005" s="143"/>
      <c r="BP2005" s="143"/>
      <c r="BQ2005" s="143"/>
      <c r="BR2005" s="143"/>
      <c r="BS2005" s="143"/>
      <c r="BT2005" s="143"/>
      <c r="BU2005" s="135">
        <f>VLOOKUP(D2005,EXPLORACION!$A$2:$P$529,15,FALSE)</f>
        <v>4960551.9326999998</v>
      </c>
      <c r="BV2005" s="135">
        <f>VLOOKUP(D2005,EXPLORACION!$A$2:$P$529,16,FALSE)</f>
        <v>2170699.8519000001</v>
      </c>
    </row>
    <row r="2006" spans="1:74" hidden="1">
      <c r="A2006" s="130" t="str">
        <f t="shared" si="478"/>
        <v>DEI49P2E1M2.4</v>
      </c>
      <c r="B2006" s="130" t="str">
        <f t="shared" si="479"/>
        <v>DEI49P2E0.8</v>
      </c>
      <c r="C2006" s="130" t="str">
        <f t="shared" si="480"/>
        <v>DEI49P2M2.4</v>
      </c>
      <c r="D2006" s="130" t="str">
        <f t="shared" si="483"/>
        <v>DEI49P2</v>
      </c>
      <c r="E2006" s="130" t="str">
        <f t="shared" si="484"/>
        <v>DEI49</v>
      </c>
      <c r="F2006" s="111" t="s">
        <v>584</v>
      </c>
      <c r="G2006" s="111">
        <v>49</v>
      </c>
      <c r="H2006" s="111">
        <v>2</v>
      </c>
      <c r="I2006" s="111" t="s">
        <v>8</v>
      </c>
      <c r="J2006" s="111">
        <v>1</v>
      </c>
      <c r="K2006" s="109">
        <f t="shared" si="481"/>
        <v>2</v>
      </c>
      <c r="L2006" s="111" t="s">
        <v>221</v>
      </c>
      <c r="M2006" s="137">
        <v>2.2999999999999998</v>
      </c>
      <c r="N2006" s="133">
        <v>2.5</v>
      </c>
      <c r="O2006" s="137">
        <f t="shared" si="485"/>
        <v>2.4</v>
      </c>
      <c r="P2006" s="141" t="s">
        <v>284</v>
      </c>
      <c r="Q2006" s="237">
        <v>21.69</v>
      </c>
      <c r="R2006" s="224">
        <v>43.27</v>
      </c>
      <c r="S2006" s="224">
        <v>19.829999999999998</v>
      </c>
      <c r="T2006" s="224">
        <v>23.44</v>
      </c>
      <c r="U2006" s="188"/>
      <c r="V2006" s="188">
        <v>1.9718100000000001</v>
      </c>
      <c r="X2006" s="229"/>
      <c r="AC2006" s="309"/>
      <c r="AE2006" s="229"/>
      <c r="AN2006" s="309"/>
      <c r="AP2006" s="194"/>
      <c r="AQ2006" s="188"/>
      <c r="AR2006" s="188"/>
      <c r="AW2006" s="188">
        <f t="shared" si="482"/>
        <v>1.66</v>
      </c>
      <c r="AX2006" s="278">
        <v>64.680000000000007</v>
      </c>
      <c r="AY2006" s="188">
        <v>0.83</v>
      </c>
      <c r="AZ2006" s="143"/>
      <c r="BA2006" s="143"/>
      <c r="BB2006" s="143"/>
      <c r="BC2006" s="143"/>
      <c r="BD2006" s="143"/>
      <c r="BE2006" s="194"/>
      <c r="BF2006" s="143"/>
      <c r="BG2006" s="143"/>
      <c r="BH2006" s="143"/>
      <c r="BI2006" s="111"/>
      <c r="BJ2006" s="143"/>
      <c r="BK2006" s="143"/>
      <c r="BL2006" s="143"/>
      <c r="BM2006" s="143"/>
      <c r="BN2006" s="143"/>
      <c r="BO2006" s="143"/>
      <c r="BP2006" s="143"/>
      <c r="BQ2006" s="143"/>
      <c r="BR2006" s="143"/>
      <c r="BS2006" s="143"/>
      <c r="BT2006" s="143"/>
      <c r="BU2006" s="135">
        <f>VLOOKUP(D2006,EXPLORACION!$A$2:$P$529,15,FALSE)</f>
        <v>4960551.9326999998</v>
      </c>
      <c r="BV2006" s="135">
        <f>VLOOKUP(D2006,EXPLORACION!$A$2:$P$529,16,FALSE)</f>
        <v>2170699.8519000001</v>
      </c>
    </row>
    <row r="2007" spans="1:74" hidden="1">
      <c r="A2007" s="130" t="str">
        <f t="shared" si="478"/>
        <v>DEI49P2E1M3.4</v>
      </c>
      <c r="B2007" s="130" t="str">
        <f t="shared" si="479"/>
        <v>DEI49P2E2.3</v>
      </c>
      <c r="C2007" s="130" t="str">
        <f t="shared" si="480"/>
        <v>DEI49P2M3.4</v>
      </c>
      <c r="D2007" s="130" t="str">
        <f t="shared" si="483"/>
        <v>DEI49P2</v>
      </c>
      <c r="E2007" s="130" t="str">
        <f t="shared" si="484"/>
        <v>DEI49</v>
      </c>
      <c r="F2007" s="111" t="s">
        <v>584</v>
      </c>
      <c r="G2007" s="111">
        <v>49</v>
      </c>
      <c r="H2007" s="111">
        <v>2</v>
      </c>
      <c r="I2007" s="111" t="s">
        <v>8</v>
      </c>
      <c r="J2007" s="111">
        <v>1</v>
      </c>
      <c r="K2007" s="109">
        <f t="shared" si="481"/>
        <v>3</v>
      </c>
      <c r="L2007" s="111" t="s">
        <v>221</v>
      </c>
      <c r="M2007" s="137">
        <v>3.3</v>
      </c>
      <c r="N2007" s="133">
        <v>3.5</v>
      </c>
      <c r="O2007" s="137">
        <f t="shared" si="485"/>
        <v>3.4</v>
      </c>
      <c r="P2007" s="141" t="s">
        <v>284</v>
      </c>
      <c r="Q2007" s="237">
        <v>22.54</v>
      </c>
      <c r="R2007" s="224"/>
      <c r="S2007" s="224"/>
      <c r="T2007" s="224"/>
      <c r="U2007" s="188"/>
      <c r="V2007" s="188"/>
      <c r="X2007" s="229"/>
      <c r="AC2007" s="309"/>
      <c r="AE2007" s="229"/>
      <c r="AN2007" s="309"/>
      <c r="AP2007" s="194"/>
      <c r="AQ2007" s="188"/>
      <c r="AR2007" s="188"/>
      <c r="AW2007" s="188"/>
      <c r="AX2007" s="278"/>
      <c r="AY2007" s="188"/>
      <c r="AZ2007" s="143"/>
      <c r="BA2007" s="143"/>
      <c r="BB2007" s="143"/>
      <c r="BC2007" s="143"/>
      <c r="BD2007" s="143"/>
      <c r="BE2007" s="194"/>
      <c r="BF2007" s="143"/>
      <c r="BG2007" s="143"/>
      <c r="BH2007" s="143"/>
      <c r="BI2007" s="111"/>
      <c r="BJ2007" s="143"/>
      <c r="BK2007" s="143"/>
      <c r="BL2007" s="143"/>
      <c r="BM2007" s="143"/>
      <c r="BN2007" s="143"/>
      <c r="BO2007" s="143"/>
      <c r="BP2007" s="143"/>
      <c r="BQ2007" s="143"/>
      <c r="BR2007" s="143"/>
      <c r="BS2007" s="143"/>
      <c r="BT2007" s="143"/>
      <c r="BU2007" s="135">
        <f>VLOOKUP(D2007,EXPLORACION!$A$2:$P$529,15,FALSE)</f>
        <v>4960551.9326999998</v>
      </c>
      <c r="BV2007" s="135">
        <f>VLOOKUP(D2007,EXPLORACION!$A$2:$P$529,16,FALSE)</f>
        <v>2170699.8519000001</v>
      </c>
    </row>
    <row r="2008" spans="1:74" hidden="1">
      <c r="A2008" s="130" t="str">
        <f t="shared" si="478"/>
        <v>DEI49P2E1M3.6</v>
      </c>
      <c r="B2008" s="130" t="str">
        <f t="shared" si="479"/>
        <v>DEI49P2E3.3</v>
      </c>
      <c r="C2008" s="130" t="str">
        <f t="shared" si="480"/>
        <v>DEI49P2M3.6</v>
      </c>
      <c r="D2008" s="130" t="str">
        <f t="shared" si="483"/>
        <v>DEI49P2</v>
      </c>
      <c r="E2008" s="130" t="str">
        <f t="shared" si="484"/>
        <v>DEI49</v>
      </c>
      <c r="F2008" s="111" t="s">
        <v>584</v>
      </c>
      <c r="G2008" s="111">
        <v>49</v>
      </c>
      <c r="H2008" s="111">
        <v>2</v>
      </c>
      <c r="I2008" s="111" t="s">
        <v>8</v>
      </c>
      <c r="J2008" s="111">
        <v>1</v>
      </c>
      <c r="K2008" s="109">
        <f t="shared" si="481"/>
        <v>4</v>
      </c>
      <c r="L2008" s="111" t="s">
        <v>221</v>
      </c>
      <c r="M2008" s="137">
        <v>3.5</v>
      </c>
      <c r="N2008" s="133">
        <v>3.7</v>
      </c>
      <c r="O2008" s="137">
        <f t="shared" si="485"/>
        <v>3.6</v>
      </c>
      <c r="P2008" s="141" t="s">
        <v>284</v>
      </c>
      <c r="Q2008" s="237">
        <v>25.66</v>
      </c>
      <c r="R2008" s="224"/>
      <c r="S2008" s="224"/>
      <c r="T2008" s="224"/>
      <c r="U2008" s="188"/>
      <c r="V2008" s="188">
        <v>1.92276</v>
      </c>
      <c r="X2008" s="229"/>
      <c r="AC2008" s="309"/>
      <c r="AE2008" s="229"/>
      <c r="AN2008" s="309"/>
      <c r="AP2008" s="194"/>
      <c r="AQ2008" s="188"/>
      <c r="AR2008" s="188"/>
      <c r="AW2008" s="188">
        <f t="shared" si="482"/>
        <v>1.22</v>
      </c>
      <c r="AX2008" s="278">
        <v>0.83</v>
      </c>
      <c r="AY2008" s="188">
        <v>0.61</v>
      </c>
      <c r="AZ2008" s="143"/>
      <c r="BA2008" s="143"/>
      <c r="BB2008" s="143"/>
      <c r="BC2008" s="143"/>
      <c r="BD2008" s="143"/>
      <c r="BE2008" s="194"/>
      <c r="BF2008" s="143"/>
      <c r="BG2008" s="143"/>
      <c r="BH2008" s="143"/>
      <c r="BI2008" s="111"/>
      <c r="BJ2008" s="143"/>
      <c r="BK2008" s="143"/>
      <c r="BL2008" s="143"/>
      <c r="BM2008" s="143"/>
      <c r="BN2008" s="143"/>
      <c r="BO2008" s="143"/>
      <c r="BP2008" s="143"/>
      <c r="BQ2008" s="143"/>
      <c r="BR2008" s="143"/>
      <c r="BS2008" s="143"/>
      <c r="BT2008" s="143"/>
      <c r="BU2008" s="135">
        <f>VLOOKUP(D2008,EXPLORACION!$A$2:$P$529,15,FALSE)</f>
        <v>4960551.9326999998</v>
      </c>
      <c r="BV2008" s="135">
        <f>VLOOKUP(D2008,EXPLORACION!$A$2:$P$529,16,FALSE)</f>
        <v>2170699.8519000001</v>
      </c>
    </row>
    <row r="2009" spans="1:74" hidden="1">
      <c r="A2009" s="130" t="str">
        <f t="shared" si="478"/>
        <v>DEI49P2E1M3.9</v>
      </c>
      <c r="B2009" s="130" t="str">
        <f t="shared" si="479"/>
        <v>DEI49P2E3.5</v>
      </c>
      <c r="C2009" s="130" t="str">
        <f t="shared" si="480"/>
        <v>DEI49P2M3.9</v>
      </c>
      <c r="D2009" s="130" t="str">
        <f t="shared" si="483"/>
        <v>DEI49P2</v>
      </c>
      <c r="E2009" s="130" t="str">
        <f t="shared" si="484"/>
        <v>DEI49</v>
      </c>
      <c r="F2009" s="111" t="s">
        <v>584</v>
      </c>
      <c r="G2009" s="111">
        <v>49</v>
      </c>
      <c r="H2009" s="111">
        <v>2</v>
      </c>
      <c r="I2009" s="111" t="s">
        <v>8</v>
      </c>
      <c r="J2009" s="111">
        <v>1</v>
      </c>
      <c r="K2009" s="109">
        <f t="shared" si="481"/>
        <v>5</v>
      </c>
      <c r="L2009" s="111" t="s">
        <v>221</v>
      </c>
      <c r="M2009" s="137">
        <v>3.8</v>
      </c>
      <c r="N2009" s="133">
        <v>4</v>
      </c>
      <c r="O2009" s="137">
        <f t="shared" si="485"/>
        <v>3.9</v>
      </c>
      <c r="P2009" s="141" t="s">
        <v>284</v>
      </c>
      <c r="Q2009" s="237">
        <v>24.7</v>
      </c>
      <c r="R2009" s="224">
        <v>28.28</v>
      </c>
      <c r="S2009" s="224">
        <v>12.43</v>
      </c>
      <c r="T2009" s="224">
        <v>15.84</v>
      </c>
      <c r="U2009" s="188"/>
      <c r="V2009" s="188"/>
      <c r="X2009" s="229"/>
      <c r="AC2009" s="309"/>
      <c r="AE2009" s="229"/>
      <c r="AN2009" s="309"/>
      <c r="AP2009" s="194"/>
      <c r="AQ2009" s="188"/>
      <c r="AR2009" s="188"/>
      <c r="AW2009" s="188"/>
      <c r="AX2009" s="278"/>
      <c r="AY2009" s="188"/>
      <c r="AZ2009" s="143"/>
      <c r="BA2009" s="143"/>
      <c r="BB2009" s="143"/>
      <c r="BC2009" s="143"/>
      <c r="BD2009" s="143"/>
      <c r="BE2009" s="194"/>
      <c r="BF2009" s="143"/>
      <c r="BG2009" s="143"/>
      <c r="BH2009" s="143"/>
      <c r="BI2009" s="111"/>
      <c r="BJ2009" s="143"/>
      <c r="BK2009" s="143"/>
      <c r="BL2009" s="143"/>
      <c r="BM2009" s="143"/>
      <c r="BN2009" s="143"/>
      <c r="BO2009" s="143"/>
      <c r="BP2009" s="143"/>
      <c r="BQ2009" s="143"/>
      <c r="BR2009" s="143"/>
      <c r="BS2009" s="143"/>
      <c r="BT2009" s="143"/>
      <c r="BU2009" s="135">
        <f>VLOOKUP(D2009,EXPLORACION!$A$2:$P$529,15,FALSE)</f>
        <v>4960551.9326999998</v>
      </c>
      <c r="BV2009" s="135">
        <f>VLOOKUP(D2009,EXPLORACION!$A$2:$P$529,16,FALSE)</f>
        <v>2170699.8519000001</v>
      </c>
    </row>
    <row r="2010" spans="1:74" hidden="1">
      <c r="A2010" s="130" t="str">
        <f t="shared" si="478"/>
        <v>DEI49P2E1M4.4</v>
      </c>
      <c r="B2010" s="130" t="str">
        <f t="shared" si="479"/>
        <v>DEI49P2E3.8</v>
      </c>
      <c r="C2010" s="130" t="str">
        <f t="shared" si="480"/>
        <v>DEI49P2M4.4</v>
      </c>
      <c r="D2010" s="130" t="str">
        <f t="shared" si="483"/>
        <v>DEI49P2</v>
      </c>
      <c r="E2010" s="130" t="str">
        <f t="shared" si="484"/>
        <v>DEI49</v>
      </c>
      <c r="F2010" s="111" t="s">
        <v>584</v>
      </c>
      <c r="G2010" s="111">
        <v>49</v>
      </c>
      <c r="H2010" s="111">
        <v>2</v>
      </c>
      <c r="I2010" s="111" t="s">
        <v>8</v>
      </c>
      <c r="J2010" s="111">
        <v>1</v>
      </c>
      <c r="K2010" s="109">
        <f t="shared" si="481"/>
        <v>6</v>
      </c>
      <c r="L2010" s="111" t="s">
        <v>221</v>
      </c>
      <c r="M2010" s="137">
        <v>4.3</v>
      </c>
      <c r="N2010" s="133">
        <v>4.5</v>
      </c>
      <c r="O2010" s="137">
        <f t="shared" si="485"/>
        <v>4.4000000000000004</v>
      </c>
      <c r="P2010" s="141" t="s">
        <v>284</v>
      </c>
      <c r="Q2010" s="237">
        <v>34.450000000000003</v>
      </c>
      <c r="R2010" s="224"/>
      <c r="S2010" s="224"/>
      <c r="T2010" s="224"/>
      <c r="U2010" s="188"/>
      <c r="V2010" s="188"/>
      <c r="X2010" s="229"/>
      <c r="AC2010" s="309"/>
      <c r="AE2010" s="229"/>
      <c r="AN2010" s="309"/>
      <c r="AP2010" s="194"/>
      <c r="AQ2010" s="188"/>
      <c r="AR2010" s="188"/>
      <c r="AW2010" s="188"/>
      <c r="AX2010" s="278"/>
      <c r="AY2010" s="188"/>
      <c r="AZ2010" s="143"/>
      <c r="BA2010" s="143"/>
      <c r="BB2010" s="143"/>
      <c r="BC2010" s="143"/>
      <c r="BD2010" s="143"/>
      <c r="BE2010" s="194"/>
      <c r="BF2010" s="143"/>
      <c r="BG2010" s="143"/>
      <c r="BH2010" s="143"/>
      <c r="BI2010" s="111"/>
      <c r="BJ2010" s="143"/>
      <c r="BK2010" s="143"/>
      <c r="BL2010" s="143"/>
      <c r="BM2010" s="143"/>
      <c r="BN2010" s="143"/>
      <c r="BO2010" s="143"/>
      <c r="BP2010" s="143"/>
      <c r="BQ2010" s="143"/>
      <c r="BR2010" s="143"/>
      <c r="BS2010" s="143"/>
      <c r="BT2010" s="143"/>
      <c r="BU2010" s="135">
        <f>VLOOKUP(D2010,EXPLORACION!$A$2:$P$529,15,FALSE)</f>
        <v>4960551.9326999998</v>
      </c>
      <c r="BV2010" s="135">
        <f>VLOOKUP(D2010,EXPLORACION!$A$2:$P$529,16,FALSE)</f>
        <v>2170699.8519000001</v>
      </c>
    </row>
    <row r="2011" spans="1:74" hidden="1">
      <c r="A2011" s="130" t="str">
        <f t="shared" si="478"/>
        <v>DEI49P2E1M5.3</v>
      </c>
      <c r="B2011" s="130" t="str">
        <f t="shared" si="479"/>
        <v>DEI49P2E4.3</v>
      </c>
      <c r="C2011" s="130" t="str">
        <f t="shared" si="480"/>
        <v>DEI49P2M5.3</v>
      </c>
      <c r="D2011" s="130" t="str">
        <f t="shared" si="483"/>
        <v>DEI49P2</v>
      </c>
      <c r="E2011" s="130" t="str">
        <f t="shared" si="484"/>
        <v>DEI49</v>
      </c>
      <c r="F2011" s="111" t="s">
        <v>584</v>
      </c>
      <c r="G2011" s="111">
        <v>49</v>
      </c>
      <c r="H2011" s="111">
        <v>2</v>
      </c>
      <c r="I2011" s="111" t="s">
        <v>8</v>
      </c>
      <c r="J2011" s="111">
        <v>1</v>
      </c>
      <c r="K2011" s="109">
        <f t="shared" si="481"/>
        <v>7</v>
      </c>
      <c r="L2011" s="111" t="s">
        <v>221</v>
      </c>
      <c r="M2011" s="137">
        <v>5.2</v>
      </c>
      <c r="N2011" s="133">
        <v>5.4</v>
      </c>
      <c r="O2011" s="137">
        <f t="shared" si="485"/>
        <v>5.3000000000000007</v>
      </c>
      <c r="P2011" s="141" t="s">
        <v>284</v>
      </c>
      <c r="Q2011" s="237">
        <v>24.68</v>
      </c>
      <c r="R2011" s="224"/>
      <c r="S2011" s="224"/>
      <c r="T2011" s="224"/>
      <c r="U2011" s="188"/>
      <c r="V2011" s="188"/>
      <c r="X2011" s="229"/>
      <c r="AC2011" s="309"/>
      <c r="AE2011" s="229"/>
      <c r="AN2011" s="309"/>
      <c r="AP2011" s="194"/>
      <c r="AQ2011" s="188"/>
      <c r="AR2011" s="188"/>
      <c r="AW2011" s="188"/>
      <c r="AX2011" s="278"/>
      <c r="AY2011" s="188"/>
      <c r="AZ2011" s="143"/>
      <c r="BA2011" s="143"/>
      <c r="BB2011" s="143"/>
      <c r="BC2011" s="143"/>
      <c r="BD2011" s="143"/>
      <c r="BE2011" s="194"/>
      <c r="BF2011" s="143"/>
      <c r="BG2011" s="143"/>
      <c r="BH2011" s="143"/>
      <c r="BI2011" s="111"/>
      <c r="BJ2011" s="143"/>
      <c r="BK2011" s="143"/>
      <c r="BL2011" s="143"/>
      <c r="BM2011" s="143"/>
      <c r="BN2011" s="143"/>
      <c r="BO2011" s="143"/>
      <c r="BP2011" s="143"/>
      <c r="BQ2011" s="143"/>
      <c r="BR2011" s="143"/>
      <c r="BS2011" s="143"/>
      <c r="BT2011" s="143"/>
      <c r="BU2011" s="135">
        <f>VLOOKUP(D2011,EXPLORACION!$A$2:$P$529,15,FALSE)</f>
        <v>4960551.9326999998</v>
      </c>
      <c r="BV2011" s="135">
        <f>VLOOKUP(D2011,EXPLORACION!$A$2:$P$529,16,FALSE)</f>
        <v>2170699.8519000001</v>
      </c>
    </row>
    <row r="2012" spans="1:74" hidden="1">
      <c r="A2012" s="130" t="str">
        <f t="shared" si="478"/>
        <v>DEI49P2E1M5.9</v>
      </c>
      <c r="B2012" s="130" t="str">
        <f t="shared" si="479"/>
        <v>DEI49P2E5.2</v>
      </c>
      <c r="C2012" s="130" t="str">
        <f t="shared" si="480"/>
        <v>DEI49P2M5.9</v>
      </c>
      <c r="D2012" s="130" t="str">
        <f t="shared" si="483"/>
        <v>DEI49P2</v>
      </c>
      <c r="E2012" s="130" t="str">
        <f t="shared" si="484"/>
        <v>DEI49</v>
      </c>
      <c r="F2012" s="111" t="s">
        <v>584</v>
      </c>
      <c r="G2012" s="111">
        <v>49</v>
      </c>
      <c r="H2012" s="111">
        <v>2</v>
      </c>
      <c r="I2012" s="111" t="s">
        <v>8</v>
      </c>
      <c r="J2012" s="111">
        <v>1</v>
      </c>
      <c r="K2012" s="109">
        <f t="shared" si="481"/>
        <v>8</v>
      </c>
      <c r="L2012" s="111" t="s">
        <v>221</v>
      </c>
      <c r="M2012" s="137">
        <v>5.8</v>
      </c>
      <c r="N2012" s="133">
        <v>6</v>
      </c>
      <c r="O2012" s="137">
        <f t="shared" si="485"/>
        <v>5.9</v>
      </c>
      <c r="P2012" s="141" t="s">
        <v>284</v>
      </c>
      <c r="Q2012" s="237">
        <v>27.08</v>
      </c>
      <c r="R2012" s="224"/>
      <c r="S2012" s="224"/>
      <c r="T2012" s="224"/>
      <c r="U2012" s="188"/>
      <c r="V2012" s="188">
        <v>1.8442799999999999</v>
      </c>
      <c r="X2012" s="229"/>
      <c r="AC2012" s="309"/>
      <c r="AE2012" s="229"/>
      <c r="AN2012" s="309"/>
      <c r="AP2012" s="194"/>
      <c r="AQ2012" s="188"/>
      <c r="AR2012" s="188"/>
      <c r="AW2012" s="188">
        <f t="shared" si="482"/>
        <v>0.88</v>
      </c>
      <c r="AX2012" s="278">
        <v>45.77</v>
      </c>
      <c r="AY2012" s="188">
        <v>0.44</v>
      </c>
      <c r="AZ2012" s="143"/>
      <c r="BA2012" s="143"/>
      <c r="BB2012" s="143"/>
      <c r="BC2012" s="143"/>
      <c r="BD2012" s="143"/>
      <c r="BE2012" s="194"/>
      <c r="BF2012" s="143"/>
      <c r="BG2012" s="143"/>
      <c r="BH2012" s="143"/>
      <c r="BI2012" s="111"/>
      <c r="BJ2012" s="143"/>
      <c r="BK2012" s="143"/>
      <c r="BL2012" s="143"/>
      <c r="BM2012" s="143"/>
      <c r="BN2012" s="143"/>
      <c r="BO2012" s="143"/>
      <c r="BP2012" s="143"/>
      <c r="BQ2012" s="143"/>
      <c r="BR2012" s="143"/>
      <c r="BS2012" s="143"/>
      <c r="BT2012" s="143"/>
      <c r="BU2012" s="135">
        <f>VLOOKUP(D2012,EXPLORACION!$A$2:$P$529,15,FALSE)</f>
        <v>4960551.9326999998</v>
      </c>
      <c r="BV2012" s="135">
        <f>VLOOKUP(D2012,EXPLORACION!$A$2:$P$529,16,FALSE)</f>
        <v>2170699.8519000001</v>
      </c>
    </row>
    <row r="2013" spans="1:74" hidden="1">
      <c r="A2013" s="130" t="str">
        <f t="shared" si="478"/>
        <v>DEI49P2E1M6.7</v>
      </c>
      <c r="B2013" s="130" t="str">
        <f t="shared" si="479"/>
        <v>DEI49P2E5.8</v>
      </c>
      <c r="C2013" s="130" t="str">
        <f t="shared" si="480"/>
        <v>DEI49P2M6.7</v>
      </c>
      <c r="D2013" s="130" t="str">
        <f t="shared" si="483"/>
        <v>DEI49P2</v>
      </c>
      <c r="E2013" s="130" t="str">
        <f t="shared" si="484"/>
        <v>DEI49</v>
      </c>
      <c r="F2013" s="111" t="s">
        <v>584</v>
      </c>
      <c r="G2013" s="111">
        <v>49</v>
      </c>
      <c r="H2013" s="111">
        <v>2</v>
      </c>
      <c r="I2013" s="111" t="s">
        <v>8</v>
      </c>
      <c r="J2013" s="111">
        <v>1</v>
      </c>
      <c r="K2013" s="109">
        <f t="shared" si="481"/>
        <v>9</v>
      </c>
      <c r="L2013" s="111" t="s">
        <v>221</v>
      </c>
      <c r="M2013" s="137">
        <v>6.6</v>
      </c>
      <c r="N2013" s="133">
        <v>6.8</v>
      </c>
      <c r="O2013" s="137">
        <f t="shared" si="485"/>
        <v>6.6999999999999993</v>
      </c>
      <c r="P2013" s="141" t="s">
        <v>284</v>
      </c>
      <c r="Q2013" s="237">
        <v>26.67</v>
      </c>
      <c r="R2013" s="224"/>
      <c r="S2013" s="224"/>
      <c r="T2013" s="224"/>
      <c r="U2013" s="188"/>
      <c r="V2013" s="188">
        <v>2.2759200000000002</v>
      </c>
      <c r="X2013" s="229"/>
      <c r="AC2013" s="309"/>
      <c r="AE2013" s="229"/>
      <c r="AN2013" s="309"/>
      <c r="AP2013" s="194"/>
      <c r="AQ2013" s="188"/>
      <c r="AR2013" s="188"/>
      <c r="AW2013" s="188"/>
      <c r="AX2013" s="278"/>
      <c r="AY2013" s="188"/>
      <c r="AZ2013" s="143"/>
      <c r="BA2013" s="143"/>
      <c r="BB2013" s="143"/>
      <c r="BC2013" s="143"/>
      <c r="BD2013" s="143"/>
      <c r="BE2013" s="194"/>
      <c r="BF2013" s="143"/>
      <c r="BG2013" s="143"/>
      <c r="BH2013" s="143"/>
      <c r="BI2013" s="111"/>
      <c r="BJ2013" s="143"/>
      <c r="BK2013" s="143"/>
      <c r="BL2013" s="143"/>
      <c r="BM2013" s="143"/>
      <c r="BN2013" s="143"/>
      <c r="BO2013" s="143"/>
      <c r="BP2013" s="143"/>
      <c r="BQ2013" s="143"/>
      <c r="BR2013" s="143"/>
      <c r="BS2013" s="143"/>
      <c r="BT2013" s="143"/>
      <c r="BU2013" s="135">
        <f>VLOOKUP(D2013,EXPLORACION!$A$2:$P$529,15,FALSE)</f>
        <v>4960551.9326999998</v>
      </c>
      <c r="BV2013" s="135">
        <f>VLOOKUP(D2013,EXPLORACION!$A$2:$P$529,16,FALSE)</f>
        <v>2170699.8519000001</v>
      </c>
    </row>
    <row r="2014" spans="1:74" hidden="1">
      <c r="A2014" s="130" t="str">
        <f t="shared" si="478"/>
        <v>DEI49P2E1M7.3</v>
      </c>
      <c r="B2014" s="130" t="str">
        <f t="shared" si="479"/>
        <v>DEI49P2E6.6</v>
      </c>
      <c r="C2014" s="130" t="str">
        <f t="shared" si="480"/>
        <v>DEI49P2M7.3</v>
      </c>
      <c r="D2014" s="130" t="str">
        <f t="shared" si="483"/>
        <v>DEI49P2</v>
      </c>
      <c r="E2014" s="130" t="str">
        <f t="shared" si="484"/>
        <v>DEI49</v>
      </c>
      <c r="F2014" s="111" t="s">
        <v>584</v>
      </c>
      <c r="G2014" s="111">
        <v>49</v>
      </c>
      <c r="H2014" s="111">
        <v>2</v>
      </c>
      <c r="I2014" s="111" t="s">
        <v>8</v>
      </c>
      <c r="J2014" s="111">
        <v>1</v>
      </c>
      <c r="K2014" s="109">
        <f t="shared" si="481"/>
        <v>10</v>
      </c>
      <c r="L2014" s="111" t="s">
        <v>221</v>
      </c>
      <c r="M2014" s="137">
        <v>7.2</v>
      </c>
      <c r="N2014" s="133">
        <v>7.4</v>
      </c>
      <c r="O2014" s="137">
        <f t="shared" si="485"/>
        <v>7.3000000000000007</v>
      </c>
      <c r="P2014" s="141" t="s">
        <v>284</v>
      </c>
      <c r="Q2014" s="237">
        <v>17.579999999999998</v>
      </c>
      <c r="R2014" s="224">
        <v>42.47</v>
      </c>
      <c r="S2014" s="224">
        <v>20.46</v>
      </c>
      <c r="T2014" s="224">
        <v>22.02</v>
      </c>
      <c r="U2014" s="188"/>
      <c r="V2014" s="188"/>
      <c r="X2014" s="229"/>
      <c r="AC2014" s="309"/>
      <c r="AE2014" s="229"/>
      <c r="AN2014" s="309"/>
      <c r="AP2014" s="194"/>
      <c r="AQ2014" s="188"/>
      <c r="AR2014" s="188"/>
      <c r="AW2014" s="188"/>
      <c r="AX2014" s="278"/>
      <c r="AY2014" s="188"/>
      <c r="AZ2014" s="143"/>
      <c r="BA2014" s="143"/>
      <c r="BB2014" s="143"/>
      <c r="BC2014" s="143"/>
      <c r="BD2014" s="143"/>
      <c r="BE2014" s="194"/>
      <c r="BF2014" s="143"/>
      <c r="BG2014" s="143"/>
      <c r="BH2014" s="143"/>
      <c r="BI2014" s="111"/>
      <c r="BJ2014" s="143"/>
      <c r="BK2014" s="143"/>
      <c r="BL2014" s="143"/>
      <c r="BM2014" s="143"/>
      <c r="BN2014" s="143"/>
      <c r="BO2014" s="143"/>
      <c r="BP2014" s="143"/>
      <c r="BQ2014" s="143"/>
      <c r="BR2014" s="143"/>
      <c r="BS2014" s="143"/>
      <c r="BT2014" s="143"/>
      <c r="BU2014" s="135">
        <f>VLOOKUP(D2014,EXPLORACION!$A$2:$P$529,15,FALSE)</f>
        <v>4960551.9326999998</v>
      </c>
      <c r="BV2014" s="135">
        <f>VLOOKUP(D2014,EXPLORACION!$A$2:$P$529,16,FALSE)</f>
        <v>2170699.8519000001</v>
      </c>
    </row>
    <row r="2015" spans="1:74" hidden="1">
      <c r="A2015" s="130" t="str">
        <f t="shared" si="478"/>
        <v>DEI49P2E1M7.9</v>
      </c>
      <c r="B2015" s="130" t="str">
        <f t="shared" si="479"/>
        <v>DEI49P2E7.2</v>
      </c>
      <c r="C2015" s="130" t="str">
        <f t="shared" si="480"/>
        <v>DEI49P2M7.9</v>
      </c>
      <c r="D2015" s="130" t="str">
        <f t="shared" si="483"/>
        <v>DEI49P2</v>
      </c>
      <c r="E2015" s="130" t="str">
        <f t="shared" si="484"/>
        <v>DEI49</v>
      </c>
      <c r="F2015" s="111" t="s">
        <v>584</v>
      </c>
      <c r="G2015" s="111">
        <v>49</v>
      </c>
      <c r="H2015" s="111">
        <v>2</v>
      </c>
      <c r="I2015" s="111" t="s">
        <v>8</v>
      </c>
      <c r="J2015" s="111">
        <v>1</v>
      </c>
      <c r="K2015" s="109">
        <f t="shared" si="481"/>
        <v>11</v>
      </c>
      <c r="L2015" s="111" t="s">
        <v>221</v>
      </c>
      <c r="M2015" s="137">
        <v>7.8</v>
      </c>
      <c r="N2015" s="133">
        <v>8</v>
      </c>
      <c r="O2015" s="137">
        <f t="shared" si="485"/>
        <v>7.9</v>
      </c>
      <c r="P2015" s="141" t="s">
        <v>284</v>
      </c>
      <c r="Q2015" s="237">
        <v>22.74</v>
      </c>
      <c r="R2015" s="224">
        <v>30.23</v>
      </c>
      <c r="S2015" s="224">
        <v>14.8</v>
      </c>
      <c r="T2015" s="224">
        <v>15.42</v>
      </c>
      <c r="U2015" s="188"/>
      <c r="V2015" s="188">
        <v>2.0208600000000003</v>
      </c>
      <c r="X2015" s="229"/>
      <c r="AC2015" s="309"/>
      <c r="AE2015" s="229"/>
      <c r="AN2015" s="309"/>
      <c r="AP2015" s="194"/>
      <c r="AQ2015" s="188"/>
      <c r="AR2015" s="188"/>
      <c r="AW2015" s="188">
        <f t="shared" si="482"/>
        <v>0.76</v>
      </c>
      <c r="AX2015" s="278">
        <v>20.04</v>
      </c>
      <c r="AY2015" s="188">
        <v>0.38</v>
      </c>
      <c r="AZ2015" s="143"/>
      <c r="BA2015" s="143"/>
      <c r="BB2015" s="143"/>
      <c r="BC2015" s="143"/>
      <c r="BD2015" s="143"/>
      <c r="BE2015" s="194"/>
      <c r="BF2015" s="143"/>
      <c r="BG2015" s="143"/>
      <c r="BH2015" s="143"/>
      <c r="BI2015" s="111"/>
      <c r="BJ2015" s="143"/>
      <c r="BK2015" s="143"/>
      <c r="BL2015" s="143"/>
      <c r="BM2015" s="143"/>
      <c r="BN2015" s="143"/>
      <c r="BO2015" s="143"/>
      <c r="BP2015" s="143"/>
      <c r="BQ2015" s="143"/>
      <c r="BR2015" s="143"/>
      <c r="BS2015" s="143"/>
      <c r="BT2015" s="143"/>
      <c r="BU2015" s="135">
        <f>VLOOKUP(D2015,EXPLORACION!$A$2:$P$529,15,FALSE)</f>
        <v>4960551.9326999998</v>
      </c>
      <c r="BV2015" s="135">
        <f>VLOOKUP(D2015,EXPLORACION!$A$2:$P$529,16,FALSE)</f>
        <v>2170699.8519000001</v>
      </c>
    </row>
    <row r="2016" spans="1:74" hidden="1">
      <c r="A2016" s="130" t="str">
        <f t="shared" si="478"/>
        <v>DEI49P2E1M8.4</v>
      </c>
      <c r="B2016" s="130" t="str">
        <f t="shared" si="479"/>
        <v>DEI49P2E7.8</v>
      </c>
      <c r="C2016" s="130" t="str">
        <f t="shared" si="480"/>
        <v>DEI49P2M8.4</v>
      </c>
      <c r="D2016" s="130" t="str">
        <f t="shared" si="483"/>
        <v>DEI49P2</v>
      </c>
      <c r="E2016" s="130" t="str">
        <f t="shared" si="484"/>
        <v>DEI49</v>
      </c>
      <c r="F2016" s="111" t="s">
        <v>584</v>
      </c>
      <c r="G2016" s="111">
        <v>49</v>
      </c>
      <c r="H2016" s="111">
        <v>2</v>
      </c>
      <c r="I2016" s="111" t="s">
        <v>8</v>
      </c>
      <c r="J2016" s="111">
        <v>1</v>
      </c>
      <c r="K2016" s="109">
        <f t="shared" si="481"/>
        <v>12</v>
      </c>
      <c r="L2016" s="111" t="s">
        <v>221</v>
      </c>
      <c r="M2016" s="137">
        <v>8.3000000000000007</v>
      </c>
      <c r="N2016" s="133">
        <v>8.5</v>
      </c>
      <c r="O2016" s="137">
        <f t="shared" si="485"/>
        <v>8.4</v>
      </c>
      <c r="P2016" s="141" t="s">
        <v>284</v>
      </c>
      <c r="Q2016" s="237">
        <v>15.89</v>
      </c>
      <c r="R2016" s="224"/>
      <c r="S2016" s="224"/>
      <c r="T2016" s="224"/>
      <c r="U2016" s="188"/>
      <c r="V2016" s="188">
        <v>2.1974400000000003</v>
      </c>
      <c r="X2016" s="229"/>
      <c r="AC2016" s="309"/>
      <c r="AE2016" s="229"/>
      <c r="AN2016" s="309"/>
      <c r="AP2016" s="194"/>
      <c r="AQ2016" s="188"/>
      <c r="AR2016" s="188"/>
      <c r="AW2016" s="188">
        <f t="shared" si="482"/>
        <v>1.92</v>
      </c>
      <c r="AX2016" s="278">
        <v>33.44</v>
      </c>
      <c r="AY2016" s="188">
        <v>0.96</v>
      </c>
      <c r="AZ2016" s="143"/>
      <c r="BA2016" s="143"/>
      <c r="BB2016" s="143"/>
      <c r="BC2016" s="143"/>
      <c r="BD2016" s="143"/>
      <c r="BE2016" s="194"/>
      <c r="BF2016" s="143"/>
      <c r="BG2016" s="143"/>
      <c r="BH2016" s="143"/>
      <c r="BI2016" s="111"/>
      <c r="BJ2016" s="143"/>
      <c r="BK2016" s="143"/>
      <c r="BL2016" s="143"/>
      <c r="BM2016" s="143"/>
      <c r="BN2016" s="143"/>
      <c r="BO2016" s="143"/>
      <c r="BP2016" s="143"/>
      <c r="BQ2016" s="143"/>
      <c r="BR2016" s="143"/>
      <c r="BS2016" s="143"/>
      <c r="BT2016" s="143"/>
      <c r="BU2016" s="135">
        <f>VLOOKUP(D2016,EXPLORACION!$A$2:$P$529,15,FALSE)</f>
        <v>4960551.9326999998</v>
      </c>
      <c r="BV2016" s="135">
        <f>VLOOKUP(D2016,EXPLORACION!$A$2:$P$529,16,FALSE)</f>
        <v>2170699.8519000001</v>
      </c>
    </row>
    <row r="2017" spans="1:74" hidden="1">
      <c r="A2017" s="130" t="str">
        <f t="shared" si="478"/>
        <v>DEI49P2E1M9.3</v>
      </c>
      <c r="B2017" s="130" t="str">
        <f t="shared" si="479"/>
        <v>DEI49P2E8.3</v>
      </c>
      <c r="C2017" s="130" t="str">
        <f t="shared" si="480"/>
        <v>DEI49P2M9.3</v>
      </c>
      <c r="D2017" s="130" t="str">
        <f t="shared" si="483"/>
        <v>DEI49P2</v>
      </c>
      <c r="E2017" s="130" t="str">
        <f t="shared" si="484"/>
        <v>DEI49</v>
      </c>
      <c r="F2017" s="111" t="s">
        <v>584</v>
      </c>
      <c r="G2017" s="111">
        <v>49</v>
      </c>
      <c r="H2017" s="111">
        <v>2</v>
      </c>
      <c r="I2017" s="111" t="s">
        <v>8</v>
      </c>
      <c r="J2017" s="111">
        <v>1</v>
      </c>
      <c r="K2017" s="109">
        <f t="shared" si="481"/>
        <v>13</v>
      </c>
      <c r="L2017" s="111" t="s">
        <v>221</v>
      </c>
      <c r="M2017" s="137">
        <v>9.1999999999999993</v>
      </c>
      <c r="N2017" s="133">
        <v>9.4</v>
      </c>
      <c r="O2017" s="137">
        <f t="shared" si="485"/>
        <v>9.3000000000000007</v>
      </c>
      <c r="P2017" s="141" t="s">
        <v>474</v>
      </c>
      <c r="R2017" s="224"/>
      <c r="S2017" s="224"/>
      <c r="T2017" s="224"/>
      <c r="U2017" s="188"/>
      <c r="V2017" s="188">
        <v>2.2661100000000003</v>
      </c>
      <c r="X2017" s="229"/>
      <c r="AC2017" s="309"/>
      <c r="AE2017" s="229"/>
      <c r="AN2017" s="309"/>
      <c r="AP2017" s="194"/>
      <c r="AQ2017" s="188"/>
      <c r="AR2017" s="188"/>
      <c r="AW2017" s="188"/>
      <c r="AX2017" s="278"/>
      <c r="AY2017" s="188"/>
      <c r="AZ2017" s="143"/>
      <c r="BA2017" s="143"/>
      <c r="BB2017" s="143"/>
      <c r="BC2017" s="143"/>
      <c r="BD2017" s="143"/>
      <c r="BE2017" s="194"/>
      <c r="BF2017" s="143"/>
      <c r="BG2017" s="143"/>
      <c r="BH2017" s="143"/>
      <c r="BI2017" s="111"/>
      <c r="BJ2017" s="143"/>
      <c r="BK2017" s="143"/>
      <c r="BL2017" s="143"/>
      <c r="BM2017" s="143"/>
      <c r="BN2017" s="143"/>
      <c r="BO2017" s="143"/>
      <c r="BP2017" s="143"/>
      <c r="BQ2017" s="143"/>
      <c r="BR2017" s="143"/>
      <c r="BS2017" s="143"/>
      <c r="BT2017" s="143"/>
      <c r="BU2017" s="135">
        <f>VLOOKUP(D2017,EXPLORACION!$A$2:$P$529,15,FALSE)</f>
        <v>4960551.9326999998</v>
      </c>
      <c r="BV2017" s="135">
        <f>VLOOKUP(D2017,EXPLORACION!$A$2:$P$529,16,FALSE)</f>
        <v>2170699.8519000001</v>
      </c>
    </row>
    <row r="2018" spans="1:74" hidden="1">
      <c r="A2018" s="130" t="str">
        <f t="shared" si="478"/>
        <v>DEI49P2E1M9.8</v>
      </c>
      <c r="B2018" s="130" t="str">
        <f t="shared" si="479"/>
        <v>DEI49P2E9.2</v>
      </c>
      <c r="C2018" s="130" t="str">
        <f t="shared" si="480"/>
        <v>DEI49P2M9.8</v>
      </c>
      <c r="D2018" s="130" t="str">
        <f t="shared" si="483"/>
        <v>DEI49P2</v>
      </c>
      <c r="E2018" s="130" t="str">
        <f t="shared" si="484"/>
        <v>DEI49</v>
      </c>
      <c r="F2018" s="111" t="s">
        <v>584</v>
      </c>
      <c r="G2018" s="111">
        <v>49</v>
      </c>
      <c r="H2018" s="111">
        <v>2</v>
      </c>
      <c r="I2018" s="111" t="s">
        <v>8</v>
      </c>
      <c r="J2018" s="111">
        <v>1</v>
      </c>
      <c r="K2018" s="109">
        <f t="shared" si="481"/>
        <v>14</v>
      </c>
      <c r="L2018" s="111" t="s">
        <v>221</v>
      </c>
      <c r="M2018" s="137">
        <v>9.6999999999999993</v>
      </c>
      <c r="N2018" s="133">
        <v>9.9</v>
      </c>
      <c r="O2018" s="137">
        <f t="shared" si="485"/>
        <v>9.8000000000000007</v>
      </c>
      <c r="P2018" s="141" t="s">
        <v>284</v>
      </c>
      <c r="Q2018" s="237">
        <v>21.42</v>
      </c>
      <c r="R2018" s="224">
        <v>35.75</v>
      </c>
      <c r="S2018" s="224">
        <v>18.29</v>
      </c>
      <c r="T2018" s="224">
        <v>17.46</v>
      </c>
      <c r="U2018" s="188"/>
      <c r="V2018" s="188"/>
      <c r="X2018" s="229"/>
      <c r="AC2018" s="309"/>
      <c r="AE2018" s="229"/>
      <c r="AN2018" s="309"/>
      <c r="AP2018" s="194"/>
      <c r="AQ2018" s="188"/>
      <c r="AR2018" s="188"/>
      <c r="AW2018" s="188"/>
      <c r="AX2018" s="278"/>
      <c r="AY2018" s="188"/>
      <c r="AZ2018" s="143"/>
      <c r="BA2018" s="143"/>
      <c r="BB2018" s="143"/>
      <c r="BC2018" s="143"/>
      <c r="BD2018" s="143"/>
      <c r="BE2018" s="194"/>
      <c r="BF2018" s="143"/>
      <c r="BG2018" s="143"/>
      <c r="BH2018" s="143"/>
      <c r="BI2018" s="111"/>
      <c r="BJ2018" s="143"/>
      <c r="BK2018" s="143"/>
      <c r="BL2018" s="143"/>
      <c r="BM2018" s="143"/>
      <c r="BN2018" s="143"/>
      <c r="BO2018" s="143"/>
      <c r="BP2018" s="143"/>
      <c r="BQ2018" s="143"/>
      <c r="BR2018" s="143"/>
      <c r="BS2018" s="143"/>
      <c r="BT2018" s="143"/>
      <c r="BU2018" s="135">
        <f>VLOOKUP(D2018,EXPLORACION!$A$2:$P$529,15,FALSE)</f>
        <v>4960551.9326999998</v>
      </c>
      <c r="BV2018" s="135">
        <f>VLOOKUP(D2018,EXPLORACION!$A$2:$P$529,16,FALSE)</f>
        <v>2170699.8519000001</v>
      </c>
    </row>
    <row r="2019" spans="1:74" hidden="1">
      <c r="A2019" s="130" t="str">
        <f t="shared" si="478"/>
        <v>DEI49P2E1M10.6</v>
      </c>
      <c r="B2019" s="130" t="str">
        <f t="shared" si="479"/>
        <v>DEI49P2E9.7</v>
      </c>
      <c r="C2019" s="130" t="str">
        <f t="shared" si="480"/>
        <v>DEI49P2M10.6</v>
      </c>
      <c r="D2019" s="130" t="str">
        <f t="shared" si="483"/>
        <v>DEI49P2</v>
      </c>
      <c r="E2019" s="130" t="str">
        <f t="shared" si="484"/>
        <v>DEI49</v>
      </c>
      <c r="F2019" s="111" t="s">
        <v>584</v>
      </c>
      <c r="G2019" s="111">
        <v>49</v>
      </c>
      <c r="H2019" s="111">
        <v>2</v>
      </c>
      <c r="I2019" s="111" t="s">
        <v>8</v>
      </c>
      <c r="J2019" s="111">
        <v>1</v>
      </c>
      <c r="K2019" s="109">
        <f t="shared" si="481"/>
        <v>15</v>
      </c>
      <c r="L2019" s="111" t="s">
        <v>221</v>
      </c>
      <c r="M2019" s="137">
        <v>10.5</v>
      </c>
      <c r="N2019" s="133">
        <v>10.7</v>
      </c>
      <c r="O2019" s="137">
        <f t="shared" si="485"/>
        <v>10.6</v>
      </c>
      <c r="P2019" s="141" t="s">
        <v>284</v>
      </c>
      <c r="Q2019" s="237">
        <v>18.8</v>
      </c>
      <c r="R2019" s="224"/>
      <c r="S2019" s="224"/>
      <c r="T2019" s="224"/>
      <c r="U2019" s="188"/>
      <c r="V2019" s="188">
        <v>2.0699100000000001</v>
      </c>
      <c r="X2019" s="229"/>
      <c r="AC2019" s="309"/>
      <c r="AE2019" s="229"/>
      <c r="AN2019" s="309"/>
      <c r="AP2019" s="194"/>
      <c r="AQ2019" s="188"/>
      <c r="AR2019" s="188"/>
      <c r="AW2019" s="188">
        <f t="shared" si="482"/>
        <v>3.2</v>
      </c>
      <c r="AX2019" s="278">
        <v>32.020000000000003</v>
      </c>
      <c r="AY2019" s="188">
        <v>1.6</v>
      </c>
      <c r="AZ2019" s="143"/>
      <c r="BA2019" s="143"/>
      <c r="BB2019" s="143"/>
      <c r="BC2019" s="143"/>
      <c r="BD2019" s="143"/>
      <c r="BE2019" s="194"/>
      <c r="BF2019" s="143"/>
      <c r="BG2019" s="143"/>
      <c r="BH2019" s="143"/>
      <c r="BI2019" s="111"/>
      <c r="BJ2019" s="143"/>
      <c r="BK2019" s="143"/>
      <c r="BL2019" s="143"/>
      <c r="BM2019" s="143"/>
      <c r="BN2019" s="143"/>
      <c r="BO2019" s="143"/>
      <c r="BP2019" s="143"/>
      <c r="BQ2019" s="143"/>
      <c r="BR2019" s="143"/>
      <c r="BS2019" s="143"/>
      <c r="BT2019" s="143"/>
      <c r="BU2019" s="135">
        <f>VLOOKUP(D2019,EXPLORACION!$A$2:$P$529,15,FALSE)</f>
        <v>4960551.9326999998</v>
      </c>
      <c r="BV2019" s="135">
        <f>VLOOKUP(D2019,EXPLORACION!$A$2:$P$529,16,FALSE)</f>
        <v>2170699.8519000001</v>
      </c>
    </row>
    <row r="2020" spans="1:74" hidden="1">
      <c r="A2020" s="130" t="str">
        <f t="shared" si="478"/>
        <v>DEI49P2E1M11.3</v>
      </c>
      <c r="B2020" s="130" t="str">
        <f t="shared" si="479"/>
        <v>DEI49P2E10.5</v>
      </c>
      <c r="C2020" s="130" t="str">
        <f t="shared" si="480"/>
        <v>DEI49P2M11.3</v>
      </c>
      <c r="D2020" s="130" t="str">
        <f t="shared" si="483"/>
        <v>DEI49P2</v>
      </c>
      <c r="E2020" s="130" t="str">
        <f t="shared" si="484"/>
        <v>DEI49</v>
      </c>
      <c r="F2020" s="111" t="s">
        <v>584</v>
      </c>
      <c r="G2020" s="111">
        <v>49</v>
      </c>
      <c r="H2020" s="111">
        <v>2</v>
      </c>
      <c r="I2020" s="111" t="s">
        <v>8</v>
      </c>
      <c r="J2020" s="111">
        <v>1</v>
      </c>
      <c r="K2020" s="109">
        <f t="shared" si="481"/>
        <v>16</v>
      </c>
      <c r="L2020" s="111" t="s">
        <v>221</v>
      </c>
      <c r="M2020" s="137">
        <v>11.2</v>
      </c>
      <c r="N2020" s="133">
        <v>11.4</v>
      </c>
      <c r="O2020" s="137">
        <f t="shared" si="485"/>
        <v>11.3</v>
      </c>
      <c r="P2020" s="141" t="s">
        <v>284</v>
      </c>
      <c r="Q2020" s="237">
        <v>21.05</v>
      </c>
      <c r="R2020" s="224">
        <v>36.44</v>
      </c>
      <c r="S2020" s="224">
        <v>16.71</v>
      </c>
      <c r="T2020" s="224">
        <v>19.73</v>
      </c>
      <c r="U2020" s="188"/>
      <c r="V2020" s="188"/>
      <c r="X2020" s="229"/>
      <c r="AC2020" s="309"/>
      <c r="AE2020" s="229"/>
      <c r="AN2020" s="309"/>
      <c r="AP2020" s="194"/>
      <c r="AQ2020" s="188"/>
      <c r="AR2020" s="188"/>
      <c r="AW2020" s="188"/>
      <c r="AX2020" s="278"/>
      <c r="AY2020" s="188"/>
      <c r="AZ2020" s="143"/>
      <c r="BA2020" s="143"/>
      <c r="BB2020" s="143"/>
      <c r="BC2020" s="143"/>
      <c r="BD2020" s="143"/>
      <c r="BE2020" s="194"/>
      <c r="BF2020" s="143"/>
      <c r="BG2020" s="143"/>
      <c r="BH2020" s="143"/>
      <c r="BI2020" s="111"/>
      <c r="BJ2020" s="143"/>
      <c r="BK2020" s="143"/>
      <c r="BL2020" s="143"/>
      <c r="BM2020" s="143"/>
      <c r="BN2020" s="143"/>
      <c r="BO2020" s="143"/>
      <c r="BP2020" s="143"/>
      <c r="BQ2020" s="143"/>
      <c r="BR2020" s="143"/>
      <c r="BS2020" s="143"/>
      <c r="BT2020" s="143"/>
      <c r="BU2020" s="135">
        <f>VLOOKUP(D2020,EXPLORACION!$A$2:$P$529,15,FALSE)</f>
        <v>4960551.9326999998</v>
      </c>
      <c r="BV2020" s="135">
        <f>VLOOKUP(D2020,EXPLORACION!$A$2:$P$529,16,FALSE)</f>
        <v>2170699.8519000001</v>
      </c>
    </row>
    <row r="2021" spans="1:74" hidden="1">
      <c r="A2021" s="130" t="str">
        <f t="shared" si="478"/>
        <v>DEI49P2E1M11.5</v>
      </c>
      <c r="B2021" s="130" t="str">
        <f t="shared" si="479"/>
        <v>DEI49P2E11.2</v>
      </c>
      <c r="C2021" s="130" t="str">
        <f t="shared" si="480"/>
        <v>DEI49P2M11.5</v>
      </c>
      <c r="D2021" s="130" t="str">
        <f t="shared" si="483"/>
        <v>DEI49P2</v>
      </c>
      <c r="E2021" s="130" t="str">
        <f t="shared" si="484"/>
        <v>DEI49</v>
      </c>
      <c r="F2021" s="111" t="s">
        <v>584</v>
      </c>
      <c r="G2021" s="111">
        <v>49</v>
      </c>
      <c r="H2021" s="111">
        <v>2</v>
      </c>
      <c r="I2021" s="111" t="s">
        <v>8</v>
      </c>
      <c r="J2021" s="111">
        <v>1</v>
      </c>
      <c r="K2021" s="109">
        <f t="shared" si="481"/>
        <v>17</v>
      </c>
      <c r="L2021" s="111" t="s">
        <v>221</v>
      </c>
      <c r="M2021" s="137">
        <v>11.4</v>
      </c>
      <c r="N2021" s="133">
        <v>11.6</v>
      </c>
      <c r="O2021" s="137">
        <f t="shared" si="485"/>
        <v>11.5</v>
      </c>
      <c r="P2021" s="141" t="s">
        <v>284</v>
      </c>
      <c r="Q2021" s="237">
        <v>14.62</v>
      </c>
      <c r="R2021" s="224"/>
      <c r="S2021" s="224"/>
      <c r="T2021" s="224"/>
      <c r="U2021" s="188"/>
      <c r="V2021" s="188">
        <v>2.0306700000000002</v>
      </c>
      <c r="X2021" s="229"/>
      <c r="AC2021" s="309"/>
      <c r="AE2021" s="229"/>
      <c r="AN2021" s="309"/>
      <c r="AP2021" s="194"/>
      <c r="AQ2021" s="188"/>
      <c r="AR2021" s="188"/>
      <c r="AW2021" s="188">
        <f t="shared" si="482"/>
        <v>1.74</v>
      </c>
      <c r="AX2021" s="278">
        <v>43.16</v>
      </c>
      <c r="AY2021" s="188">
        <v>0.87</v>
      </c>
      <c r="AZ2021" s="143"/>
      <c r="BA2021" s="143"/>
      <c r="BB2021" s="143"/>
      <c r="BC2021" s="143"/>
      <c r="BD2021" s="143"/>
      <c r="BE2021" s="194"/>
      <c r="BF2021" s="143"/>
      <c r="BG2021" s="143"/>
      <c r="BH2021" s="143"/>
      <c r="BI2021" s="111"/>
      <c r="BJ2021" s="143"/>
      <c r="BK2021" s="143"/>
      <c r="BL2021" s="143"/>
      <c r="BM2021" s="143"/>
      <c r="BN2021" s="143"/>
      <c r="BO2021" s="143"/>
      <c r="BP2021" s="143"/>
      <c r="BQ2021" s="143"/>
      <c r="BR2021" s="143"/>
      <c r="BS2021" s="143"/>
      <c r="BT2021" s="143"/>
      <c r="BU2021" s="135">
        <f>VLOOKUP(D2021,EXPLORACION!$A$2:$P$529,15,FALSE)</f>
        <v>4960551.9326999998</v>
      </c>
      <c r="BV2021" s="135">
        <f>VLOOKUP(D2021,EXPLORACION!$A$2:$P$529,16,FALSE)</f>
        <v>2170699.8519000001</v>
      </c>
    </row>
    <row r="2022" spans="1:74" hidden="1">
      <c r="A2022" s="130" t="str">
        <f t="shared" si="478"/>
        <v>DEI49P2E1M11.9</v>
      </c>
      <c r="B2022" s="130" t="str">
        <f t="shared" si="479"/>
        <v>DEI49P2E11.4</v>
      </c>
      <c r="C2022" s="130" t="str">
        <f t="shared" si="480"/>
        <v>DEI49P2M11.9</v>
      </c>
      <c r="D2022" s="130" t="str">
        <f t="shared" si="483"/>
        <v>DEI49P2</v>
      </c>
      <c r="E2022" s="130" t="str">
        <f t="shared" si="484"/>
        <v>DEI49</v>
      </c>
      <c r="F2022" s="111" t="s">
        <v>584</v>
      </c>
      <c r="G2022" s="111">
        <v>49</v>
      </c>
      <c r="H2022" s="111">
        <v>2</v>
      </c>
      <c r="I2022" s="111" t="s">
        <v>8</v>
      </c>
      <c r="J2022" s="111">
        <v>1</v>
      </c>
      <c r="K2022" s="109">
        <f t="shared" si="481"/>
        <v>18</v>
      </c>
      <c r="L2022" s="111" t="s">
        <v>221</v>
      </c>
      <c r="M2022" s="137">
        <v>11.8</v>
      </c>
      <c r="N2022" s="133">
        <v>12</v>
      </c>
      <c r="O2022" s="137">
        <f t="shared" si="485"/>
        <v>11.9</v>
      </c>
      <c r="P2022" s="141" t="s">
        <v>284</v>
      </c>
      <c r="Q2022" s="237">
        <v>21.31</v>
      </c>
      <c r="R2022" s="224"/>
      <c r="S2022" s="224"/>
      <c r="T2022" s="224"/>
      <c r="U2022" s="188"/>
      <c r="V2022" s="188">
        <v>1.9718100000000001</v>
      </c>
      <c r="X2022" s="229"/>
      <c r="AC2022" s="309"/>
      <c r="AE2022" s="229"/>
      <c r="AN2022" s="309"/>
      <c r="AP2022" s="194"/>
      <c r="AQ2022" s="188"/>
      <c r="AR2022" s="188"/>
      <c r="AW2022" s="188">
        <f t="shared" si="482"/>
        <v>1.06</v>
      </c>
      <c r="AX2022" s="278">
        <v>47.580000000000005</v>
      </c>
      <c r="AY2022" s="188">
        <v>0.53</v>
      </c>
      <c r="AZ2022" s="143"/>
      <c r="BA2022" s="143"/>
      <c r="BB2022" s="143"/>
      <c r="BC2022" s="143"/>
      <c r="BD2022" s="143"/>
      <c r="BE2022" s="194"/>
      <c r="BF2022" s="143"/>
      <c r="BG2022" s="143"/>
      <c r="BH2022" s="143"/>
      <c r="BI2022" s="111"/>
      <c r="BJ2022" s="143"/>
      <c r="BK2022" s="143"/>
      <c r="BL2022" s="143"/>
      <c r="BM2022" s="143"/>
      <c r="BN2022" s="143"/>
      <c r="BO2022" s="143"/>
      <c r="BP2022" s="143"/>
      <c r="BQ2022" s="143"/>
      <c r="BR2022" s="143"/>
      <c r="BS2022" s="143"/>
      <c r="BT2022" s="143"/>
      <c r="BU2022" s="135">
        <f>VLOOKUP(D2022,EXPLORACION!$A$2:$P$529,15,FALSE)</f>
        <v>4960551.9326999998</v>
      </c>
      <c r="BV2022" s="135">
        <f>VLOOKUP(D2022,EXPLORACION!$A$2:$P$529,16,FALSE)</f>
        <v>2170699.8519000001</v>
      </c>
    </row>
    <row r="2023" spans="1:74" hidden="1">
      <c r="A2023" s="130" t="str">
        <f t="shared" si="478"/>
        <v>DEI49P2E1M12.9</v>
      </c>
      <c r="B2023" s="130" t="str">
        <f t="shared" si="479"/>
        <v>DEI49P2E11.8</v>
      </c>
      <c r="C2023" s="130" t="str">
        <f t="shared" si="480"/>
        <v>DEI49P2M12.9</v>
      </c>
      <c r="D2023" s="130" t="str">
        <f t="shared" si="483"/>
        <v>DEI49P2</v>
      </c>
      <c r="E2023" s="130" t="str">
        <f t="shared" si="484"/>
        <v>DEI49</v>
      </c>
      <c r="F2023" s="111" t="s">
        <v>584</v>
      </c>
      <c r="G2023" s="111">
        <v>49</v>
      </c>
      <c r="H2023" s="111">
        <v>2</v>
      </c>
      <c r="I2023" s="111" t="s">
        <v>8</v>
      </c>
      <c r="J2023" s="111">
        <v>1</v>
      </c>
      <c r="K2023" s="109">
        <f t="shared" si="481"/>
        <v>19</v>
      </c>
      <c r="L2023" s="111" t="s">
        <v>221</v>
      </c>
      <c r="M2023" s="137">
        <v>12.8</v>
      </c>
      <c r="N2023" s="133">
        <v>13</v>
      </c>
      <c r="O2023" s="137">
        <f t="shared" si="485"/>
        <v>12.9</v>
      </c>
      <c r="P2023" s="141" t="s">
        <v>284</v>
      </c>
      <c r="Q2023" s="237">
        <v>18.12</v>
      </c>
      <c r="R2023" s="224">
        <v>37.340000000000003</v>
      </c>
      <c r="S2023" s="224">
        <v>16.91</v>
      </c>
      <c r="T2023" s="224">
        <v>20.43</v>
      </c>
      <c r="U2023" s="188"/>
      <c r="V2023" s="188"/>
      <c r="X2023" s="229"/>
      <c r="AC2023" s="309"/>
      <c r="AE2023" s="229"/>
      <c r="AN2023" s="309"/>
      <c r="AP2023" s="194"/>
      <c r="AQ2023" s="188"/>
      <c r="AR2023" s="188"/>
      <c r="AW2023" s="188"/>
      <c r="AX2023" s="278"/>
      <c r="AY2023" s="188"/>
      <c r="AZ2023" s="143"/>
      <c r="BA2023" s="143"/>
      <c r="BB2023" s="143"/>
      <c r="BC2023" s="143"/>
      <c r="BD2023" s="143"/>
      <c r="BE2023" s="194"/>
      <c r="BF2023" s="143"/>
      <c r="BG2023" s="143"/>
      <c r="BH2023" s="143"/>
      <c r="BI2023" s="111"/>
      <c r="BJ2023" s="143"/>
      <c r="BK2023" s="143"/>
      <c r="BL2023" s="143"/>
      <c r="BM2023" s="143"/>
      <c r="BN2023" s="143"/>
      <c r="BO2023" s="143"/>
      <c r="BP2023" s="143"/>
      <c r="BQ2023" s="143"/>
      <c r="BR2023" s="143"/>
      <c r="BS2023" s="143"/>
      <c r="BT2023" s="143"/>
      <c r="BU2023" s="135">
        <f>VLOOKUP(D2023,EXPLORACION!$A$2:$P$529,15,FALSE)</f>
        <v>4960551.9326999998</v>
      </c>
      <c r="BV2023" s="135">
        <f>VLOOKUP(D2023,EXPLORACION!$A$2:$P$529,16,FALSE)</f>
        <v>2170699.8519000001</v>
      </c>
    </row>
    <row r="2024" spans="1:74" hidden="1">
      <c r="A2024" s="130" t="str">
        <f t="shared" si="478"/>
        <v>DEI49P2E1M13.6</v>
      </c>
      <c r="B2024" s="130" t="str">
        <f t="shared" si="479"/>
        <v>DEI49P2E12.8</v>
      </c>
      <c r="C2024" s="130" t="str">
        <f t="shared" si="480"/>
        <v>DEI49P2M13.6</v>
      </c>
      <c r="D2024" s="130" t="str">
        <f t="shared" si="483"/>
        <v>DEI49P2</v>
      </c>
      <c r="E2024" s="130" t="str">
        <f t="shared" si="484"/>
        <v>DEI49</v>
      </c>
      <c r="F2024" s="111" t="s">
        <v>584</v>
      </c>
      <c r="G2024" s="111">
        <v>49</v>
      </c>
      <c r="H2024" s="111">
        <v>2</v>
      </c>
      <c r="I2024" s="111" t="s">
        <v>8</v>
      </c>
      <c r="J2024" s="111">
        <v>1</v>
      </c>
      <c r="K2024" s="109">
        <f t="shared" si="481"/>
        <v>20</v>
      </c>
      <c r="L2024" s="111" t="s">
        <v>221</v>
      </c>
      <c r="M2024" s="137">
        <v>13.5</v>
      </c>
      <c r="N2024" s="133">
        <v>13.7</v>
      </c>
      <c r="O2024" s="137">
        <f t="shared" si="485"/>
        <v>13.6</v>
      </c>
      <c r="P2024" s="141" t="s">
        <v>284</v>
      </c>
      <c r="Q2024" s="237">
        <v>19.899999999999999</v>
      </c>
      <c r="R2024" s="224"/>
      <c r="S2024" s="224"/>
      <c r="T2024" s="224"/>
      <c r="U2024" s="188"/>
      <c r="V2024" s="188">
        <v>2.1385800000000006</v>
      </c>
      <c r="X2024" s="229"/>
      <c r="AC2024" s="309"/>
      <c r="AE2024" s="229"/>
      <c r="AN2024" s="309"/>
      <c r="AP2024" s="194"/>
      <c r="AQ2024" s="188"/>
      <c r="AR2024" s="188"/>
      <c r="AW2024" s="188">
        <f t="shared" si="482"/>
        <v>0.86</v>
      </c>
      <c r="AX2024" s="278">
        <v>31.43</v>
      </c>
      <c r="AY2024" s="188">
        <v>0.43</v>
      </c>
      <c r="AZ2024" s="143"/>
      <c r="BA2024" s="143"/>
      <c r="BB2024" s="143"/>
      <c r="BC2024" s="143"/>
      <c r="BD2024" s="143"/>
      <c r="BE2024" s="194"/>
      <c r="BF2024" s="143"/>
      <c r="BG2024" s="143"/>
      <c r="BH2024" s="143"/>
      <c r="BI2024" s="111"/>
      <c r="BJ2024" s="143"/>
      <c r="BK2024" s="143"/>
      <c r="BL2024" s="143"/>
      <c r="BM2024" s="143"/>
      <c r="BN2024" s="143"/>
      <c r="BO2024" s="143"/>
      <c r="BP2024" s="143"/>
      <c r="BQ2024" s="143"/>
      <c r="BR2024" s="143"/>
      <c r="BS2024" s="143"/>
      <c r="BT2024" s="143"/>
      <c r="BU2024" s="135">
        <f>VLOOKUP(D2024,EXPLORACION!$A$2:$P$529,15,FALSE)</f>
        <v>4960551.9326999998</v>
      </c>
      <c r="BV2024" s="135">
        <f>VLOOKUP(D2024,EXPLORACION!$A$2:$P$529,16,FALSE)</f>
        <v>2170699.8519000001</v>
      </c>
    </row>
    <row r="2025" spans="1:74" hidden="1">
      <c r="A2025" s="130" t="str">
        <f t="shared" si="478"/>
        <v>DEI49P2E1M13.95</v>
      </c>
      <c r="B2025" s="130" t="str">
        <f t="shared" si="479"/>
        <v>DEI49P2E13.5</v>
      </c>
      <c r="C2025" s="130" t="str">
        <f t="shared" si="480"/>
        <v>DEI49P2M13.95</v>
      </c>
      <c r="D2025" s="130" t="str">
        <f t="shared" si="483"/>
        <v>DEI49P2</v>
      </c>
      <c r="E2025" s="130" t="str">
        <f t="shared" si="484"/>
        <v>DEI49</v>
      </c>
      <c r="F2025" s="111" t="s">
        <v>584</v>
      </c>
      <c r="G2025" s="111">
        <v>49</v>
      </c>
      <c r="H2025" s="111">
        <v>2</v>
      </c>
      <c r="I2025" s="111" t="s">
        <v>8</v>
      </c>
      <c r="J2025" s="111">
        <v>1</v>
      </c>
      <c r="K2025" s="109">
        <f t="shared" si="481"/>
        <v>21</v>
      </c>
      <c r="L2025" s="111" t="s">
        <v>221</v>
      </c>
      <c r="M2025" s="137">
        <v>13.9</v>
      </c>
      <c r="N2025" s="133">
        <v>14</v>
      </c>
      <c r="O2025" s="137">
        <f t="shared" si="485"/>
        <v>13.95</v>
      </c>
      <c r="P2025" s="141" t="s">
        <v>284</v>
      </c>
      <c r="Q2025" s="237">
        <v>19.239999999999998</v>
      </c>
      <c r="R2025" s="224">
        <v>44.49</v>
      </c>
      <c r="S2025" s="224">
        <v>19.420000000000002</v>
      </c>
      <c r="T2025" s="224">
        <v>25.07</v>
      </c>
      <c r="U2025" s="188"/>
      <c r="V2025" s="188">
        <v>2.1778200000000001</v>
      </c>
      <c r="X2025" s="229"/>
      <c r="AC2025" s="309"/>
      <c r="AE2025" s="229"/>
      <c r="AN2025" s="309"/>
      <c r="AP2025" s="194"/>
      <c r="AQ2025" s="188"/>
      <c r="AR2025" s="188"/>
      <c r="AW2025" s="188">
        <f t="shared" si="482"/>
        <v>1.04</v>
      </c>
      <c r="AX2025" s="278">
        <v>17.309999999999999</v>
      </c>
      <c r="AY2025" s="188">
        <v>0.52</v>
      </c>
      <c r="AZ2025" s="143"/>
      <c r="BA2025" s="143"/>
      <c r="BB2025" s="143"/>
      <c r="BC2025" s="143"/>
      <c r="BD2025" s="143"/>
      <c r="BE2025" s="194"/>
      <c r="BF2025" s="143"/>
      <c r="BG2025" s="143"/>
      <c r="BH2025" s="143"/>
      <c r="BI2025" s="111"/>
      <c r="BJ2025" s="143"/>
      <c r="BK2025" s="143"/>
      <c r="BL2025" s="143"/>
      <c r="BM2025" s="143"/>
      <c r="BN2025" s="143"/>
      <c r="BO2025" s="143"/>
      <c r="BP2025" s="143"/>
      <c r="BQ2025" s="143"/>
      <c r="BR2025" s="143"/>
      <c r="BS2025" s="143"/>
      <c r="BT2025" s="143"/>
      <c r="BU2025" s="135">
        <f>VLOOKUP(D2025,EXPLORACION!$A$2:$P$529,15,FALSE)</f>
        <v>4960551.9326999998</v>
      </c>
      <c r="BV2025" s="135">
        <f>VLOOKUP(D2025,EXPLORACION!$A$2:$P$529,16,FALSE)</f>
        <v>2170699.8519000001</v>
      </c>
    </row>
    <row r="2026" spans="1:74" hidden="1">
      <c r="A2026" s="130" t="str">
        <f t="shared" si="478"/>
        <v>DEI49P2E1M14.15</v>
      </c>
      <c r="B2026" s="130" t="str">
        <f t="shared" si="479"/>
        <v>DEI49P2E13.9</v>
      </c>
      <c r="C2026" s="130" t="str">
        <f t="shared" si="480"/>
        <v>DEI49P2M14.15</v>
      </c>
      <c r="D2026" s="130" t="str">
        <f t="shared" si="483"/>
        <v>DEI49P2</v>
      </c>
      <c r="E2026" s="130" t="str">
        <f t="shared" si="484"/>
        <v>DEI49</v>
      </c>
      <c r="F2026" s="111" t="s">
        <v>584</v>
      </c>
      <c r="G2026" s="111">
        <v>49</v>
      </c>
      <c r="H2026" s="111">
        <v>2</v>
      </c>
      <c r="I2026" s="111" t="s">
        <v>8</v>
      </c>
      <c r="J2026" s="111">
        <v>1</v>
      </c>
      <c r="K2026" s="109">
        <f t="shared" si="481"/>
        <v>22</v>
      </c>
      <c r="L2026" s="111" t="s">
        <v>221</v>
      </c>
      <c r="M2026" s="137">
        <v>14.1</v>
      </c>
      <c r="N2026" s="133">
        <v>14.2</v>
      </c>
      <c r="O2026" s="137">
        <f t="shared" si="485"/>
        <v>14.149999999999999</v>
      </c>
      <c r="P2026" s="141" t="s">
        <v>284</v>
      </c>
      <c r="Q2026" s="237">
        <v>17.239999999999998</v>
      </c>
      <c r="R2026" s="224"/>
      <c r="S2026" s="224"/>
      <c r="T2026" s="224"/>
      <c r="U2026" s="188"/>
      <c r="V2026" s="188"/>
      <c r="X2026" s="229"/>
      <c r="AC2026" s="309"/>
      <c r="AE2026" s="229"/>
      <c r="AN2026" s="309"/>
      <c r="AP2026" s="194"/>
      <c r="AQ2026" s="188"/>
      <c r="AR2026" s="188"/>
      <c r="AW2026" s="188"/>
      <c r="AX2026" s="278"/>
      <c r="AY2026" s="188"/>
      <c r="AZ2026" s="143"/>
      <c r="BA2026" s="143"/>
      <c r="BB2026" s="143"/>
      <c r="BC2026" s="143"/>
      <c r="BD2026" s="143"/>
      <c r="BE2026" s="194"/>
      <c r="BF2026" s="143"/>
      <c r="BG2026" s="143"/>
      <c r="BH2026" s="143"/>
      <c r="BI2026" s="111"/>
      <c r="BJ2026" s="143"/>
      <c r="BK2026" s="143"/>
      <c r="BL2026" s="143"/>
      <c r="BM2026" s="143"/>
      <c r="BN2026" s="143"/>
      <c r="BO2026" s="143"/>
      <c r="BP2026" s="143"/>
      <c r="BQ2026" s="143"/>
      <c r="BR2026" s="143"/>
      <c r="BS2026" s="143"/>
      <c r="BT2026" s="143"/>
      <c r="BU2026" s="135">
        <f>VLOOKUP(D2026,EXPLORACION!$A$2:$P$529,15,FALSE)</f>
        <v>4960551.9326999998</v>
      </c>
      <c r="BV2026" s="135">
        <f>VLOOKUP(D2026,EXPLORACION!$A$2:$P$529,16,FALSE)</f>
        <v>2170699.8519000001</v>
      </c>
    </row>
    <row r="2027" spans="1:74" hidden="1">
      <c r="A2027" s="130" t="str">
        <f t="shared" si="478"/>
        <v>DEI49P2E1M14.4</v>
      </c>
      <c r="B2027" s="130" t="str">
        <f t="shared" si="479"/>
        <v>DEI49P2E14.1</v>
      </c>
      <c r="C2027" s="130" t="str">
        <f t="shared" si="480"/>
        <v>DEI49P2M14.4</v>
      </c>
      <c r="D2027" s="130" t="str">
        <f t="shared" si="483"/>
        <v>DEI49P2</v>
      </c>
      <c r="E2027" s="130" t="str">
        <f t="shared" si="484"/>
        <v>DEI49</v>
      </c>
      <c r="F2027" s="111" t="s">
        <v>584</v>
      </c>
      <c r="G2027" s="111">
        <v>49</v>
      </c>
      <c r="H2027" s="111">
        <v>2</v>
      </c>
      <c r="I2027" s="111" t="s">
        <v>8</v>
      </c>
      <c r="J2027" s="111">
        <v>1</v>
      </c>
      <c r="K2027" s="109">
        <f t="shared" si="481"/>
        <v>23</v>
      </c>
      <c r="L2027" s="111" t="s">
        <v>221</v>
      </c>
      <c r="M2027" s="137">
        <v>14.3</v>
      </c>
      <c r="N2027" s="133">
        <v>14.5</v>
      </c>
      <c r="O2027" s="137">
        <f t="shared" si="485"/>
        <v>14.4</v>
      </c>
      <c r="P2027" s="141" t="s">
        <v>284</v>
      </c>
      <c r="Q2027" s="237">
        <v>16.41</v>
      </c>
      <c r="R2027" s="224">
        <v>39.58</v>
      </c>
      <c r="S2027" s="224">
        <v>17.579999999999998</v>
      </c>
      <c r="T2027" s="224">
        <v>22</v>
      </c>
      <c r="U2027" s="188"/>
      <c r="V2027" s="188">
        <v>2.2759200000000002</v>
      </c>
      <c r="X2027" s="229"/>
      <c r="AC2027" s="309"/>
      <c r="AE2027" s="229"/>
      <c r="AN2027" s="309"/>
      <c r="AP2027" s="194"/>
      <c r="AQ2027" s="188"/>
      <c r="AR2027" s="188"/>
      <c r="AW2027" s="188">
        <f t="shared" si="482"/>
        <v>2.2000000000000002</v>
      </c>
      <c r="AX2027" s="278">
        <v>33.6</v>
      </c>
      <c r="AY2027" s="188">
        <v>1.1000000000000001</v>
      </c>
      <c r="AZ2027" s="143"/>
      <c r="BA2027" s="143"/>
      <c r="BB2027" s="143"/>
      <c r="BC2027" s="143"/>
      <c r="BD2027" s="143"/>
      <c r="BE2027" s="194"/>
      <c r="BF2027" s="143"/>
      <c r="BG2027" s="143"/>
      <c r="BH2027" s="143"/>
      <c r="BI2027" s="111"/>
      <c r="BJ2027" s="143"/>
      <c r="BK2027" s="143"/>
      <c r="BL2027" s="143"/>
      <c r="BM2027" s="143"/>
      <c r="BN2027" s="143"/>
      <c r="BO2027" s="143"/>
      <c r="BP2027" s="143"/>
      <c r="BQ2027" s="143"/>
      <c r="BR2027" s="143"/>
      <c r="BS2027" s="143"/>
      <c r="BT2027" s="143"/>
      <c r="BU2027" s="135">
        <f>VLOOKUP(D2027,EXPLORACION!$A$2:$P$529,15,FALSE)</f>
        <v>4960551.9326999998</v>
      </c>
      <c r="BV2027" s="135">
        <f>VLOOKUP(D2027,EXPLORACION!$A$2:$P$529,16,FALSE)</f>
        <v>2170699.8519000001</v>
      </c>
    </row>
    <row r="2028" spans="1:74" hidden="1">
      <c r="A2028" s="130" t="str">
        <f t="shared" si="478"/>
        <v>DEI49P2E1M15.1</v>
      </c>
      <c r="B2028" s="130" t="str">
        <f t="shared" si="479"/>
        <v>DEI49P2E14.3</v>
      </c>
      <c r="C2028" s="130" t="str">
        <f t="shared" si="480"/>
        <v>DEI49P2M15.1</v>
      </c>
      <c r="D2028" s="130" t="str">
        <f t="shared" si="483"/>
        <v>DEI49P2</v>
      </c>
      <c r="E2028" s="130" t="str">
        <f t="shared" si="484"/>
        <v>DEI49</v>
      </c>
      <c r="F2028" s="111" t="s">
        <v>584</v>
      </c>
      <c r="G2028" s="111">
        <v>49</v>
      </c>
      <c r="H2028" s="111">
        <v>2</v>
      </c>
      <c r="I2028" s="111" t="s">
        <v>8</v>
      </c>
      <c r="J2028" s="111">
        <v>1</v>
      </c>
      <c r="K2028" s="109">
        <f t="shared" si="481"/>
        <v>24</v>
      </c>
      <c r="L2028" s="111" t="s">
        <v>221</v>
      </c>
      <c r="M2028" s="137">
        <v>15</v>
      </c>
      <c r="N2028" s="133">
        <v>15.2</v>
      </c>
      <c r="O2028" s="137">
        <f t="shared" si="485"/>
        <v>15.1</v>
      </c>
      <c r="P2028" s="141" t="s">
        <v>284</v>
      </c>
      <c r="Q2028" s="237">
        <v>15.21</v>
      </c>
      <c r="R2028" s="224"/>
      <c r="S2028" s="224"/>
      <c r="T2028" s="224"/>
      <c r="U2028" s="188"/>
      <c r="V2028" s="188">
        <v>2.3347799999999999</v>
      </c>
      <c r="X2028" s="229"/>
      <c r="AC2028" s="309"/>
      <c r="AE2028" s="229"/>
      <c r="AN2028" s="309"/>
      <c r="AP2028" s="194"/>
      <c r="AQ2028" s="188"/>
      <c r="AR2028" s="188"/>
      <c r="AW2028" s="188">
        <f t="shared" si="482"/>
        <v>1.28</v>
      </c>
      <c r="AX2028" s="278">
        <v>15.41</v>
      </c>
      <c r="AY2028" s="188">
        <v>0.64</v>
      </c>
      <c r="AZ2028" s="143"/>
      <c r="BA2028" s="143"/>
      <c r="BB2028" s="143"/>
      <c r="BC2028" s="143"/>
      <c r="BD2028" s="143"/>
      <c r="BE2028" s="194"/>
      <c r="BF2028" s="143"/>
      <c r="BG2028" s="143"/>
      <c r="BH2028" s="143"/>
      <c r="BI2028" s="111"/>
      <c r="BJ2028" s="143"/>
      <c r="BK2028" s="143"/>
      <c r="BL2028" s="143"/>
      <c r="BM2028" s="143"/>
      <c r="BN2028" s="143"/>
      <c r="BO2028" s="143"/>
      <c r="BP2028" s="143"/>
      <c r="BQ2028" s="143"/>
      <c r="BR2028" s="143"/>
      <c r="BS2028" s="143"/>
      <c r="BT2028" s="143"/>
      <c r="BU2028" s="135">
        <f>VLOOKUP(D2028,EXPLORACION!$A$2:$P$529,15,FALSE)</f>
        <v>4960551.9326999998</v>
      </c>
      <c r="BV2028" s="135">
        <f>VLOOKUP(D2028,EXPLORACION!$A$2:$P$529,16,FALSE)</f>
        <v>2170699.8519000001</v>
      </c>
    </row>
    <row r="2029" spans="1:74" hidden="1">
      <c r="A2029" s="130" t="str">
        <f t="shared" si="478"/>
        <v>DEI49P3E1M0.75</v>
      </c>
      <c r="B2029" s="130" t="str">
        <f t="shared" si="479"/>
        <v>DEI49P3E15</v>
      </c>
      <c r="C2029" s="130" t="str">
        <f t="shared" si="480"/>
        <v>DEI49P3M0.75</v>
      </c>
      <c r="D2029" s="130" t="str">
        <f t="shared" si="483"/>
        <v>DEI49P3</v>
      </c>
      <c r="E2029" s="130" t="str">
        <f t="shared" si="484"/>
        <v>DEI49</v>
      </c>
      <c r="F2029" s="111" t="s">
        <v>584</v>
      </c>
      <c r="G2029" s="111">
        <v>49</v>
      </c>
      <c r="H2029" s="111">
        <v>3</v>
      </c>
      <c r="I2029" s="111" t="s">
        <v>8</v>
      </c>
      <c r="J2029" s="111">
        <v>1</v>
      </c>
      <c r="K2029" s="109">
        <v>1</v>
      </c>
      <c r="L2029" s="111" t="s">
        <v>512</v>
      </c>
      <c r="M2029" s="137">
        <v>0.6</v>
      </c>
      <c r="N2029" s="133">
        <v>0.9</v>
      </c>
      <c r="O2029" s="137">
        <f t="shared" si="485"/>
        <v>0.75</v>
      </c>
      <c r="P2029" s="141" t="s">
        <v>2024</v>
      </c>
      <c r="Q2029" s="237">
        <v>22.92</v>
      </c>
      <c r="R2029" s="224"/>
      <c r="S2029" s="224"/>
      <c r="T2029" s="224"/>
      <c r="U2029" s="188"/>
      <c r="V2029" s="188"/>
      <c r="X2029" s="229"/>
      <c r="AC2029" s="309"/>
      <c r="AE2029" s="229"/>
      <c r="AN2029" s="309"/>
      <c r="AP2029" s="194"/>
      <c r="AQ2029" s="188"/>
      <c r="AR2029" s="188"/>
      <c r="AW2029" s="188"/>
      <c r="AX2029" s="278"/>
      <c r="AY2029" s="188"/>
      <c r="AZ2029" s="143"/>
      <c r="BA2029" s="143"/>
      <c r="BB2029" s="143"/>
      <c r="BC2029" s="143"/>
      <c r="BD2029" s="143"/>
      <c r="BE2029" s="194"/>
      <c r="BF2029" s="143"/>
      <c r="BG2029" s="143"/>
      <c r="BH2029" s="143"/>
      <c r="BI2029" s="111"/>
      <c r="BJ2029" s="143"/>
      <c r="BK2029" s="143"/>
      <c r="BL2029" s="143"/>
      <c r="BM2029" s="143"/>
      <c r="BN2029" s="143"/>
      <c r="BO2029" s="143"/>
      <c r="BP2029" s="143"/>
      <c r="BQ2029" s="143"/>
      <c r="BR2029" s="143"/>
      <c r="BS2029" s="143"/>
      <c r="BT2029" s="143"/>
      <c r="BU2029" s="135">
        <f>VLOOKUP(D2029,EXPLORACION!$A$2:$P$529,15,FALSE)</f>
        <v>4960553.4731999999</v>
      </c>
      <c r="BV2029" s="135">
        <f>VLOOKUP(D2029,EXPLORACION!$A$2:$P$529,16,FALSE)</f>
        <v>2170704.4550000001</v>
      </c>
    </row>
    <row r="2030" spans="1:74" hidden="1">
      <c r="A2030" s="130" t="str">
        <f t="shared" si="478"/>
        <v>DEI49P3E1M1.9</v>
      </c>
      <c r="B2030" s="130" t="str">
        <f t="shared" si="479"/>
        <v>DEI49P3E0.6</v>
      </c>
      <c r="C2030" s="130" t="str">
        <f t="shared" si="480"/>
        <v>DEI49P3M1.9</v>
      </c>
      <c r="D2030" s="130" t="str">
        <f t="shared" si="483"/>
        <v>DEI49P3</v>
      </c>
      <c r="E2030" s="130" t="str">
        <f t="shared" si="484"/>
        <v>DEI49</v>
      </c>
      <c r="F2030" s="111" t="s">
        <v>584</v>
      </c>
      <c r="G2030" s="111">
        <v>49</v>
      </c>
      <c r="H2030" s="111">
        <v>3</v>
      </c>
      <c r="I2030" s="111" t="s">
        <v>8</v>
      </c>
      <c r="J2030" s="111">
        <v>1</v>
      </c>
      <c r="K2030" s="109">
        <f t="shared" si="481"/>
        <v>2</v>
      </c>
      <c r="L2030" s="111" t="s">
        <v>512</v>
      </c>
      <c r="M2030" s="137">
        <v>1.8</v>
      </c>
      <c r="N2030" s="133">
        <v>2</v>
      </c>
      <c r="O2030" s="137">
        <f t="shared" si="485"/>
        <v>1.9</v>
      </c>
      <c r="P2030" s="141" t="s">
        <v>284</v>
      </c>
      <c r="Q2030" s="237">
        <v>29.27</v>
      </c>
      <c r="R2030" s="224"/>
      <c r="S2030" s="224"/>
      <c r="T2030" s="224"/>
      <c r="U2030" s="188"/>
      <c r="V2030" s="188"/>
      <c r="X2030" s="229"/>
      <c r="AC2030" s="309"/>
      <c r="AE2030" s="229"/>
      <c r="AN2030" s="309"/>
      <c r="AP2030" s="194"/>
      <c r="AQ2030" s="188"/>
      <c r="AR2030" s="188"/>
      <c r="AW2030" s="188"/>
      <c r="AX2030" s="278"/>
      <c r="AY2030" s="188"/>
      <c r="AZ2030" s="143"/>
      <c r="BA2030" s="143"/>
      <c r="BB2030" s="143"/>
      <c r="BC2030" s="143"/>
      <c r="BD2030" s="143"/>
      <c r="BE2030" s="194"/>
      <c r="BF2030" s="143"/>
      <c r="BG2030" s="143"/>
      <c r="BH2030" s="143"/>
      <c r="BI2030" s="111"/>
      <c r="BJ2030" s="143"/>
      <c r="BK2030" s="143"/>
      <c r="BL2030" s="143"/>
      <c r="BM2030" s="143"/>
      <c r="BN2030" s="143"/>
      <c r="BO2030" s="143"/>
      <c r="BP2030" s="143"/>
      <c r="BQ2030" s="143"/>
      <c r="BR2030" s="143"/>
      <c r="BS2030" s="143"/>
      <c r="BT2030" s="143"/>
      <c r="BU2030" s="135">
        <f>VLOOKUP(D2030,EXPLORACION!$A$2:$P$529,15,FALSE)</f>
        <v>4960553.4731999999</v>
      </c>
      <c r="BV2030" s="135">
        <f>VLOOKUP(D2030,EXPLORACION!$A$2:$P$529,16,FALSE)</f>
        <v>2170704.4550000001</v>
      </c>
    </row>
    <row r="2031" spans="1:74" hidden="1">
      <c r="A2031" s="130" t="str">
        <f t="shared" si="478"/>
        <v>DEI49P3E1M2.6</v>
      </c>
      <c r="B2031" s="130" t="str">
        <f t="shared" si="479"/>
        <v>DEI49P3E1.8</v>
      </c>
      <c r="C2031" s="130" t="str">
        <f t="shared" si="480"/>
        <v>DEI49P3M2.6</v>
      </c>
      <c r="D2031" s="130" t="str">
        <f t="shared" si="483"/>
        <v>DEI49P3</v>
      </c>
      <c r="E2031" s="130" t="str">
        <f t="shared" si="484"/>
        <v>DEI49</v>
      </c>
      <c r="F2031" s="111" t="s">
        <v>584</v>
      </c>
      <c r="G2031" s="111">
        <v>49</v>
      </c>
      <c r="H2031" s="111">
        <v>3</v>
      </c>
      <c r="I2031" s="111" t="s">
        <v>8</v>
      </c>
      <c r="J2031" s="111">
        <v>1</v>
      </c>
      <c r="K2031" s="109">
        <f t="shared" si="481"/>
        <v>3</v>
      </c>
      <c r="L2031" s="111" t="s">
        <v>221</v>
      </c>
      <c r="M2031" s="137">
        <v>2.5</v>
      </c>
      <c r="N2031" s="133">
        <v>2.7</v>
      </c>
      <c r="O2031" s="137">
        <f t="shared" si="485"/>
        <v>2.6</v>
      </c>
      <c r="P2031" s="141" t="s">
        <v>284</v>
      </c>
      <c r="Q2031" s="237">
        <v>19.399999999999999</v>
      </c>
      <c r="R2031" s="224">
        <v>37.44</v>
      </c>
      <c r="S2031" s="224">
        <v>18.899999999999999</v>
      </c>
      <c r="T2031" s="224">
        <v>18.54</v>
      </c>
      <c r="U2031" s="188"/>
      <c r="V2031" s="188">
        <v>1.9620000000000002</v>
      </c>
      <c r="X2031" s="229"/>
      <c r="AC2031" s="309"/>
      <c r="AE2031" s="229"/>
      <c r="AN2031" s="309"/>
      <c r="AP2031" s="194"/>
      <c r="AQ2031" s="188"/>
      <c r="AR2031" s="188"/>
      <c r="AW2031" s="188">
        <f t="shared" si="482"/>
        <v>1.3</v>
      </c>
      <c r="AX2031" s="278">
        <v>29.47</v>
      </c>
      <c r="AY2031" s="188">
        <v>0.65</v>
      </c>
      <c r="AZ2031" s="143"/>
      <c r="BA2031" s="143"/>
      <c r="BB2031" s="143"/>
      <c r="BC2031" s="143"/>
      <c r="BD2031" s="143"/>
      <c r="BE2031" s="194"/>
      <c r="BF2031" s="143"/>
      <c r="BG2031" s="143"/>
      <c r="BH2031" s="143"/>
      <c r="BI2031" s="111"/>
      <c r="BJ2031" s="143"/>
      <c r="BK2031" s="143"/>
      <c r="BL2031" s="143"/>
      <c r="BM2031" s="143"/>
      <c r="BN2031" s="143"/>
      <c r="BO2031" s="143"/>
      <c r="BP2031" s="143"/>
      <c r="BQ2031" s="143"/>
      <c r="BR2031" s="143"/>
      <c r="BS2031" s="143"/>
      <c r="BT2031" s="143"/>
      <c r="BU2031" s="135">
        <f>VLOOKUP(D2031,EXPLORACION!$A$2:$P$529,15,FALSE)</f>
        <v>4960553.4731999999</v>
      </c>
      <c r="BV2031" s="135">
        <f>VLOOKUP(D2031,EXPLORACION!$A$2:$P$529,16,FALSE)</f>
        <v>2170704.4550000001</v>
      </c>
    </row>
    <row r="2032" spans="1:74" hidden="1">
      <c r="A2032" s="130" t="str">
        <f t="shared" si="478"/>
        <v>DEI49P3E1M3.7</v>
      </c>
      <c r="B2032" s="130" t="str">
        <f t="shared" si="479"/>
        <v>DEI49P3E2.5</v>
      </c>
      <c r="C2032" s="130" t="str">
        <f t="shared" si="480"/>
        <v>DEI49P3M3.7</v>
      </c>
      <c r="D2032" s="130" t="str">
        <f t="shared" si="483"/>
        <v>DEI49P3</v>
      </c>
      <c r="E2032" s="130" t="str">
        <f t="shared" si="484"/>
        <v>DEI49</v>
      </c>
      <c r="F2032" s="111" t="s">
        <v>584</v>
      </c>
      <c r="G2032" s="111">
        <v>49</v>
      </c>
      <c r="H2032" s="111">
        <v>3</v>
      </c>
      <c r="I2032" s="111" t="s">
        <v>8</v>
      </c>
      <c r="J2032" s="111">
        <v>1</v>
      </c>
      <c r="K2032" s="109">
        <f t="shared" si="481"/>
        <v>4</v>
      </c>
      <c r="L2032" s="111" t="s">
        <v>221</v>
      </c>
      <c r="M2032" s="137">
        <v>3.6</v>
      </c>
      <c r="N2032" s="133">
        <v>3.8</v>
      </c>
      <c r="O2032" s="137">
        <f t="shared" si="485"/>
        <v>3.7</v>
      </c>
      <c r="P2032" s="141" t="s">
        <v>284</v>
      </c>
      <c r="Q2032" s="237">
        <v>19.940000000000001</v>
      </c>
      <c r="R2032" s="224"/>
      <c r="S2032" s="224"/>
      <c r="T2032" s="224"/>
      <c r="U2032" s="188"/>
      <c r="V2032" s="188">
        <v>2.0502899999999999</v>
      </c>
      <c r="X2032" s="229"/>
      <c r="AC2032" s="309"/>
      <c r="AE2032" s="229"/>
      <c r="AN2032" s="309"/>
      <c r="AP2032" s="194"/>
      <c r="AQ2032" s="188"/>
      <c r="AR2032" s="188"/>
      <c r="AW2032" s="188">
        <f t="shared" si="482"/>
        <v>0.82</v>
      </c>
      <c r="AX2032" s="278">
        <v>30.07</v>
      </c>
      <c r="AY2032" s="188">
        <v>0.41</v>
      </c>
      <c r="AZ2032" s="143"/>
      <c r="BA2032" s="143"/>
      <c r="BB2032" s="143"/>
      <c r="BC2032" s="143"/>
      <c r="BD2032" s="143"/>
      <c r="BE2032" s="194"/>
      <c r="BF2032" s="143"/>
      <c r="BG2032" s="143"/>
      <c r="BH2032" s="143"/>
      <c r="BI2032" s="111"/>
      <c r="BJ2032" s="143"/>
      <c r="BK2032" s="143"/>
      <c r="BL2032" s="143"/>
      <c r="BM2032" s="143"/>
      <c r="BN2032" s="143"/>
      <c r="BO2032" s="143"/>
      <c r="BP2032" s="143"/>
      <c r="BQ2032" s="143"/>
      <c r="BR2032" s="143"/>
      <c r="BS2032" s="143"/>
      <c r="BT2032" s="143"/>
      <c r="BU2032" s="135">
        <f>VLOOKUP(D2032,EXPLORACION!$A$2:$P$529,15,FALSE)</f>
        <v>4960553.4731999999</v>
      </c>
      <c r="BV2032" s="135">
        <f>VLOOKUP(D2032,EXPLORACION!$A$2:$P$529,16,FALSE)</f>
        <v>2170704.4550000001</v>
      </c>
    </row>
    <row r="2033" spans="1:74" hidden="1">
      <c r="A2033" s="130" t="str">
        <f t="shared" si="478"/>
        <v>DEI49P3E1M3.9</v>
      </c>
      <c r="B2033" s="130" t="str">
        <f t="shared" si="479"/>
        <v>DEI49P3E3.6</v>
      </c>
      <c r="C2033" s="130" t="str">
        <f t="shared" si="480"/>
        <v>DEI49P3M3.9</v>
      </c>
      <c r="D2033" s="130" t="str">
        <f t="shared" si="483"/>
        <v>DEI49P3</v>
      </c>
      <c r="E2033" s="130" t="str">
        <f t="shared" si="484"/>
        <v>DEI49</v>
      </c>
      <c r="F2033" s="111" t="s">
        <v>584</v>
      </c>
      <c r="G2033" s="111">
        <v>49</v>
      </c>
      <c r="H2033" s="111">
        <v>3</v>
      </c>
      <c r="I2033" s="111" t="s">
        <v>8</v>
      </c>
      <c r="J2033" s="111">
        <v>1</v>
      </c>
      <c r="K2033" s="109">
        <f t="shared" si="481"/>
        <v>5</v>
      </c>
      <c r="L2033" s="111" t="s">
        <v>221</v>
      </c>
      <c r="M2033" s="137">
        <v>3.8</v>
      </c>
      <c r="N2033" s="133">
        <v>4</v>
      </c>
      <c r="O2033" s="137">
        <f t="shared" si="485"/>
        <v>3.9</v>
      </c>
      <c r="P2033" s="141" t="s">
        <v>284</v>
      </c>
      <c r="Q2033" s="237">
        <v>32.520000000000003</v>
      </c>
      <c r="R2033" s="224">
        <v>59.36</v>
      </c>
      <c r="S2033" s="224">
        <v>25.24</v>
      </c>
      <c r="T2033" s="224">
        <v>34.119999999999997</v>
      </c>
      <c r="U2033" s="188"/>
      <c r="V2033" s="188"/>
      <c r="X2033" s="229"/>
      <c r="AC2033" s="309"/>
      <c r="AE2033" s="229"/>
      <c r="AN2033" s="309"/>
      <c r="AP2033" s="194"/>
      <c r="AQ2033" s="188"/>
      <c r="AR2033" s="188"/>
      <c r="AW2033" s="188"/>
      <c r="AX2033" s="278"/>
      <c r="AY2033" s="188"/>
      <c r="AZ2033" s="143"/>
      <c r="BA2033" s="143"/>
      <c r="BB2033" s="143"/>
      <c r="BC2033" s="143"/>
      <c r="BD2033" s="143"/>
      <c r="BE2033" s="194"/>
      <c r="BF2033" s="143"/>
      <c r="BG2033" s="143"/>
      <c r="BH2033" s="143"/>
      <c r="BI2033" s="111"/>
      <c r="BJ2033" s="143"/>
      <c r="BK2033" s="143"/>
      <c r="BL2033" s="143"/>
      <c r="BM2033" s="143"/>
      <c r="BN2033" s="143"/>
      <c r="BO2033" s="143"/>
      <c r="BP2033" s="143"/>
      <c r="BQ2033" s="143"/>
      <c r="BR2033" s="143"/>
      <c r="BS2033" s="143"/>
      <c r="BT2033" s="143"/>
      <c r="BU2033" s="135">
        <f>VLOOKUP(D2033,EXPLORACION!$A$2:$P$529,15,FALSE)</f>
        <v>4960553.4731999999</v>
      </c>
      <c r="BV2033" s="135">
        <f>VLOOKUP(D2033,EXPLORACION!$A$2:$P$529,16,FALSE)</f>
        <v>2170704.4550000001</v>
      </c>
    </row>
    <row r="2034" spans="1:74" hidden="1">
      <c r="A2034" s="130" t="str">
        <f t="shared" si="478"/>
        <v>DEI49P3E1M4.375</v>
      </c>
      <c r="B2034" s="130" t="str">
        <f t="shared" si="479"/>
        <v>DEI49P3E3.8</v>
      </c>
      <c r="C2034" s="130" t="str">
        <f t="shared" si="480"/>
        <v>DEI49P3M4.375</v>
      </c>
      <c r="D2034" s="130" t="str">
        <f t="shared" si="483"/>
        <v>DEI49P3</v>
      </c>
      <c r="E2034" s="130" t="str">
        <f t="shared" si="484"/>
        <v>DEI49</v>
      </c>
      <c r="F2034" s="111" t="s">
        <v>584</v>
      </c>
      <c r="G2034" s="111">
        <v>49</v>
      </c>
      <c r="H2034" s="111">
        <v>3</v>
      </c>
      <c r="I2034" s="111" t="s">
        <v>8</v>
      </c>
      <c r="J2034" s="111">
        <v>1</v>
      </c>
      <c r="K2034" s="109">
        <f t="shared" si="481"/>
        <v>6</v>
      </c>
      <c r="L2034" s="111" t="s">
        <v>221</v>
      </c>
      <c r="M2034" s="137">
        <v>4.25</v>
      </c>
      <c r="N2034" s="133">
        <v>4.5</v>
      </c>
      <c r="O2034" s="137">
        <f t="shared" si="485"/>
        <v>4.375</v>
      </c>
      <c r="P2034" s="141" t="s">
        <v>284</v>
      </c>
      <c r="Q2034" s="237">
        <v>22.48</v>
      </c>
      <c r="R2034" s="224"/>
      <c r="S2034" s="224"/>
      <c r="T2034" s="224"/>
      <c r="U2034" s="188"/>
      <c r="V2034" s="188"/>
      <c r="X2034" s="229"/>
      <c r="AC2034" s="309"/>
      <c r="AE2034" s="229"/>
      <c r="AN2034" s="309"/>
      <c r="AP2034" s="194"/>
      <c r="AQ2034" s="188"/>
      <c r="AR2034" s="188"/>
      <c r="AW2034" s="188"/>
      <c r="AX2034" s="278"/>
      <c r="AY2034" s="188"/>
      <c r="AZ2034" s="143"/>
      <c r="BA2034" s="143"/>
      <c r="BB2034" s="143"/>
      <c r="BC2034" s="143"/>
      <c r="BD2034" s="143"/>
      <c r="BE2034" s="194"/>
      <c r="BF2034" s="143"/>
      <c r="BG2034" s="143"/>
      <c r="BH2034" s="143"/>
      <c r="BI2034" s="111"/>
      <c r="BJ2034" s="143"/>
      <c r="BK2034" s="143"/>
      <c r="BL2034" s="143"/>
      <c r="BM2034" s="143"/>
      <c r="BN2034" s="143"/>
      <c r="BO2034" s="143"/>
      <c r="BP2034" s="143"/>
      <c r="BQ2034" s="143"/>
      <c r="BR2034" s="143"/>
      <c r="BS2034" s="143"/>
      <c r="BT2034" s="143"/>
      <c r="BU2034" s="135">
        <f>VLOOKUP(D2034,EXPLORACION!$A$2:$P$529,15,FALSE)</f>
        <v>4960553.4731999999</v>
      </c>
      <c r="BV2034" s="135">
        <f>VLOOKUP(D2034,EXPLORACION!$A$2:$P$529,16,FALSE)</f>
        <v>2170704.4550000001</v>
      </c>
    </row>
    <row r="2035" spans="1:74" hidden="1">
      <c r="A2035" s="130" t="str">
        <f t="shared" si="478"/>
        <v>DEI49P3E1M4.625</v>
      </c>
      <c r="B2035" s="130" t="str">
        <f t="shared" si="479"/>
        <v>DEI49P3E4.25</v>
      </c>
      <c r="C2035" s="130" t="str">
        <f t="shared" si="480"/>
        <v>DEI49P3M4.625</v>
      </c>
      <c r="D2035" s="130" t="str">
        <f t="shared" si="483"/>
        <v>DEI49P3</v>
      </c>
      <c r="E2035" s="130" t="str">
        <f t="shared" si="484"/>
        <v>DEI49</v>
      </c>
      <c r="F2035" s="111" t="s">
        <v>584</v>
      </c>
      <c r="G2035" s="111">
        <v>49</v>
      </c>
      <c r="H2035" s="111">
        <v>3</v>
      </c>
      <c r="I2035" s="111" t="s">
        <v>8</v>
      </c>
      <c r="J2035" s="111">
        <v>1</v>
      </c>
      <c r="K2035" s="109">
        <f t="shared" si="481"/>
        <v>7</v>
      </c>
      <c r="L2035" s="111" t="s">
        <v>221</v>
      </c>
      <c r="M2035" s="137">
        <v>4.5</v>
      </c>
      <c r="N2035" s="133">
        <v>4.75</v>
      </c>
      <c r="O2035" s="137">
        <f t="shared" si="485"/>
        <v>4.625</v>
      </c>
      <c r="P2035" s="141" t="s">
        <v>284</v>
      </c>
      <c r="Q2035" s="237">
        <v>27.78</v>
      </c>
      <c r="R2035" s="224">
        <v>63.97</v>
      </c>
      <c r="S2035" s="224">
        <v>26.9</v>
      </c>
      <c r="T2035" s="224">
        <v>37.07</v>
      </c>
      <c r="U2035" s="188"/>
      <c r="V2035" s="188">
        <v>1.9325700000000001</v>
      </c>
      <c r="X2035" s="229"/>
      <c r="AC2035" s="309"/>
      <c r="AE2035" s="229"/>
      <c r="AN2035" s="309"/>
      <c r="AP2035" s="194"/>
      <c r="AQ2035" s="188"/>
      <c r="AR2035" s="188"/>
      <c r="AW2035" s="188">
        <f t="shared" si="482"/>
        <v>0.56000000000000005</v>
      </c>
      <c r="AX2035" s="278">
        <v>14.16</v>
      </c>
      <c r="AY2035" s="188">
        <v>0.28000000000000003</v>
      </c>
      <c r="AZ2035" s="143"/>
      <c r="BA2035" s="143"/>
      <c r="BB2035" s="143"/>
      <c r="BC2035" s="143"/>
      <c r="BD2035" s="143"/>
      <c r="BE2035" s="194"/>
      <c r="BF2035" s="143"/>
      <c r="BG2035" s="143"/>
      <c r="BH2035" s="143"/>
      <c r="BI2035" s="111"/>
      <c r="BJ2035" s="143"/>
      <c r="BK2035" s="143"/>
      <c r="BL2035" s="143"/>
      <c r="BM2035" s="143"/>
      <c r="BN2035" s="143"/>
      <c r="BO2035" s="143"/>
      <c r="BP2035" s="143"/>
      <c r="BQ2035" s="143"/>
      <c r="BR2035" s="143"/>
      <c r="BS2035" s="143"/>
      <c r="BT2035" s="143"/>
      <c r="BU2035" s="135">
        <f>VLOOKUP(D2035,EXPLORACION!$A$2:$P$529,15,FALSE)</f>
        <v>4960553.4731999999</v>
      </c>
      <c r="BV2035" s="135">
        <f>VLOOKUP(D2035,EXPLORACION!$A$2:$P$529,16,FALSE)</f>
        <v>2170704.4550000001</v>
      </c>
    </row>
    <row r="2036" spans="1:74" hidden="1">
      <c r="A2036" s="130" t="str">
        <f t="shared" si="478"/>
        <v>DEI49P3E1M5.7</v>
      </c>
      <c r="B2036" s="130" t="str">
        <f t="shared" si="479"/>
        <v>DEI49P3E4.5</v>
      </c>
      <c r="C2036" s="130" t="str">
        <f t="shared" si="480"/>
        <v>DEI49P3M5.7</v>
      </c>
      <c r="D2036" s="130" t="str">
        <f t="shared" si="483"/>
        <v>DEI49P3</v>
      </c>
      <c r="E2036" s="130" t="str">
        <f t="shared" si="484"/>
        <v>DEI49</v>
      </c>
      <c r="F2036" s="111" t="s">
        <v>584</v>
      </c>
      <c r="G2036" s="111">
        <v>49</v>
      </c>
      <c r="H2036" s="111">
        <v>3</v>
      </c>
      <c r="I2036" s="111" t="s">
        <v>8</v>
      </c>
      <c r="J2036" s="111">
        <v>1</v>
      </c>
      <c r="K2036" s="109">
        <f t="shared" si="481"/>
        <v>8</v>
      </c>
      <c r="L2036" s="111" t="s">
        <v>221</v>
      </c>
      <c r="M2036" s="137">
        <v>5.6</v>
      </c>
      <c r="N2036" s="133">
        <v>5.8</v>
      </c>
      <c r="O2036" s="137">
        <f t="shared" si="485"/>
        <v>5.6999999999999993</v>
      </c>
      <c r="P2036" s="141" t="s">
        <v>284</v>
      </c>
      <c r="Q2036" s="237">
        <v>30.11</v>
      </c>
      <c r="R2036" s="224"/>
      <c r="S2036" s="224"/>
      <c r="T2036" s="224"/>
      <c r="U2036" s="188"/>
      <c r="V2036" s="188">
        <v>1.8540900000000002</v>
      </c>
      <c r="X2036" s="229"/>
      <c r="AC2036" s="309"/>
      <c r="AE2036" s="229"/>
      <c r="AN2036" s="309"/>
      <c r="AP2036" s="194"/>
      <c r="AQ2036" s="188"/>
      <c r="AR2036" s="188"/>
      <c r="AW2036" s="188">
        <f t="shared" si="482"/>
        <v>0.36</v>
      </c>
      <c r="AX2036" s="278">
        <v>20.03</v>
      </c>
      <c r="AY2036" s="188">
        <v>0.18</v>
      </c>
      <c r="AZ2036" s="143"/>
      <c r="BA2036" s="143"/>
      <c r="BB2036" s="143"/>
      <c r="BC2036" s="143"/>
      <c r="BD2036" s="143"/>
      <c r="BE2036" s="194"/>
      <c r="BF2036" s="143"/>
      <c r="BG2036" s="143"/>
      <c r="BH2036" s="143"/>
      <c r="BI2036" s="111"/>
      <c r="BJ2036" s="143"/>
      <c r="BK2036" s="143"/>
      <c r="BL2036" s="143"/>
      <c r="BM2036" s="143"/>
      <c r="BN2036" s="143"/>
      <c r="BO2036" s="143"/>
      <c r="BP2036" s="143"/>
      <c r="BQ2036" s="143"/>
      <c r="BR2036" s="143"/>
      <c r="BS2036" s="143"/>
      <c r="BT2036" s="143"/>
      <c r="BU2036" s="135">
        <f>VLOOKUP(D2036,EXPLORACION!$A$2:$P$529,15,FALSE)</f>
        <v>4960553.4731999999</v>
      </c>
      <c r="BV2036" s="135">
        <f>VLOOKUP(D2036,EXPLORACION!$A$2:$P$529,16,FALSE)</f>
        <v>2170704.4550000001</v>
      </c>
    </row>
    <row r="2037" spans="1:74" hidden="1">
      <c r="A2037" s="130" t="str">
        <f t="shared" si="478"/>
        <v>DEI49P3E1M5.9</v>
      </c>
      <c r="B2037" s="130" t="str">
        <f t="shared" si="479"/>
        <v>DEI49P3E5.6</v>
      </c>
      <c r="C2037" s="130" t="str">
        <f t="shared" si="480"/>
        <v>DEI49P3M5.9</v>
      </c>
      <c r="D2037" s="130" t="str">
        <f t="shared" si="483"/>
        <v>DEI49P3</v>
      </c>
      <c r="E2037" s="130" t="str">
        <f t="shared" si="484"/>
        <v>DEI49</v>
      </c>
      <c r="F2037" s="111" t="s">
        <v>584</v>
      </c>
      <c r="G2037" s="111">
        <v>49</v>
      </c>
      <c r="H2037" s="111">
        <v>3</v>
      </c>
      <c r="I2037" s="111" t="s">
        <v>8</v>
      </c>
      <c r="J2037" s="111">
        <v>1</v>
      </c>
      <c r="K2037" s="109">
        <f t="shared" si="481"/>
        <v>9</v>
      </c>
      <c r="L2037" s="111" t="s">
        <v>221</v>
      </c>
      <c r="M2037" s="137">
        <v>5.8</v>
      </c>
      <c r="N2037" s="133">
        <v>6</v>
      </c>
      <c r="O2037" s="137">
        <f t="shared" si="485"/>
        <v>5.9</v>
      </c>
      <c r="P2037" s="141" t="s">
        <v>284</v>
      </c>
      <c r="Q2037" s="237">
        <v>19.850000000000001</v>
      </c>
      <c r="R2037" s="224"/>
      <c r="S2037" s="224"/>
      <c r="T2037" s="224"/>
      <c r="U2037" s="188"/>
      <c r="V2037" s="188">
        <v>1.92276</v>
      </c>
      <c r="X2037" s="229"/>
      <c r="AC2037" s="309"/>
      <c r="AE2037" s="229"/>
      <c r="AN2037" s="309"/>
      <c r="AP2037" s="194"/>
      <c r="AQ2037" s="188"/>
      <c r="AR2037" s="188"/>
      <c r="AW2037" s="188">
        <f t="shared" si="482"/>
        <v>1.1000000000000001</v>
      </c>
      <c r="AX2037" s="278">
        <v>26.49</v>
      </c>
      <c r="AY2037" s="188">
        <v>0.55000000000000004</v>
      </c>
      <c r="AZ2037" s="143"/>
      <c r="BA2037" s="143"/>
      <c r="BB2037" s="143"/>
      <c r="BC2037" s="143"/>
      <c r="BD2037" s="143"/>
      <c r="BE2037" s="194"/>
      <c r="BF2037" s="143"/>
      <c r="BG2037" s="143"/>
      <c r="BH2037" s="143"/>
      <c r="BI2037" s="111"/>
      <c r="BJ2037" s="143"/>
      <c r="BK2037" s="143"/>
      <c r="BL2037" s="143"/>
      <c r="BM2037" s="143"/>
      <c r="BN2037" s="143"/>
      <c r="BO2037" s="143"/>
      <c r="BP2037" s="143"/>
      <c r="BQ2037" s="143"/>
      <c r="BR2037" s="143"/>
      <c r="BS2037" s="143"/>
      <c r="BT2037" s="143"/>
      <c r="BU2037" s="135">
        <f>VLOOKUP(D2037,EXPLORACION!$A$2:$P$529,15,FALSE)</f>
        <v>4960553.4731999999</v>
      </c>
      <c r="BV2037" s="135">
        <f>VLOOKUP(D2037,EXPLORACION!$A$2:$P$529,16,FALSE)</f>
        <v>2170704.4550000001</v>
      </c>
    </row>
    <row r="2038" spans="1:74" hidden="1">
      <c r="A2038" s="130" t="str">
        <f t="shared" si="478"/>
        <v>DEI49P3E1M6.4</v>
      </c>
      <c r="B2038" s="130" t="str">
        <f t="shared" si="479"/>
        <v>DEI49P3E5.8</v>
      </c>
      <c r="C2038" s="130" t="str">
        <f t="shared" si="480"/>
        <v>DEI49P3M6.4</v>
      </c>
      <c r="D2038" s="130" t="str">
        <f t="shared" si="483"/>
        <v>DEI49P3</v>
      </c>
      <c r="E2038" s="130" t="str">
        <f t="shared" si="484"/>
        <v>DEI49</v>
      </c>
      <c r="F2038" s="111" t="s">
        <v>584</v>
      </c>
      <c r="G2038" s="111">
        <v>49</v>
      </c>
      <c r="H2038" s="111">
        <v>3</v>
      </c>
      <c r="I2038" s="111" t="s">
        <v>8</v>
      </c>
      <c r="J2038" s="111">
        <v>1</v>
      </c>
      <c r="K2038" s="109">
        <f t="shared" si="481"/>
        <v>10</v>
      </c>
      <c r="L2038" s="111" t="s">
        <v>221</v>
      </c>
      <c r="M2038" s="137">
        <v>6.3</v>
      </c>
      <c r="N2038" s="133">
        <v>6.5</v>
      </c>
      <c r="O2038" s="137">
        <f t="shared" si="485"/>
        <v>6.4</v>
      </c>
      <c r="P2038" s="141" t="s">
        <v>474</v>
      </c>
      <c r="R2038" s="224"/>
      <c r="S2038" s="224"/>
      <c r="T2038" s="224"/>
      <c r="U2038" s="188"/>
      <c r="V2038" s="188">
        <v>2.01105</v>
      </c>
      <c r="X2038" s="229"/>
      <c r="AC2038" s="309"/>
      <c r="AE2038" s="229"/>
      <c r="AN2038" s="309"/>
      <c r="AP2038" s="194"/>
      <c r="AQ2038" s="188"/>
      <c r="AR2038" s="188"/>
      <c r="AW2038" s="188"/>
      <c r="AX2038" s="278"/>
      <c r="AY2038" s="188"/>
      <c r="AZ2038" s="143"/>
      <c r="BA2038" s="143"/>
      <c r="BB2038" s="143"/>
      <c r="BC2038" s="143"/>
      <c r="BD2038" s="143"/>
      <c r="BE2038" s="194"/>
      <c r="BF2038" s="143"/>
      <c r="BG2038" s="143"/>
      <c r="BH2038" s="143"/>
      <c r="BI2038" s="111"/>
      <c r="BJ2038" s="143"/>
      <c r="BK2038" s="143"/>
      <c r="BL2038" s="143"/>
      <c r="BM2038" s="143"/>
      <c r="BN2038" s="143"/>
      <c r="BO2038" s="143"/>
      <c r="BP2038" s="143"/>
      <c r="BQ2038" s="143"/>
      <c r="BR2038" s="143"/>
      <c r="BS2038" s="143"/>
      <c r="BT2038" s="143"/>
      <c r="BU2038" s="135">
        <f>VLOOKUP(D2038,EXPLORACION!$A$2:$P$529,15,FALSE)</f>
        <v>4960553.4731999999</v>
      </c>
      <c r="BV2038" s="135">
        <f>VLOOKUP(D2038,EXPLORACION!$A$2:$P$529,16,FALSE)</f>
        <v>2170704.4550000001</v>
      </c>
    </row>
    <row r="2039" spans="1:74" hidden="1">
      <c r="A2039" s="130" t="str">
        <f t="shared" si="478"/>
        <v>DEI49P3E1M6.75</v>
      </c>
      <c r="B2039" s="130" t="str">
        <f t="shared" si="479"/>
        <v>DEI49P3E6.3</v>
      </c>
      <c r="C2039" s="130" t="str">
        <f t="shared" si="480"/>
        <v>DEI49P3M6.75</v>
      </c>
      <c r="D2039" s="130" t="str">
        <f t="shared" si="483"/>
        <v>DEI49P3</v>
      </c>
      <c r="E2039" s="130" t="str">
        <f t="shared" si="484"/>
        <v>DEI49</v>
      </c>
      <c r="F2039" s="111" t="s">
        <v>584</v>
      </c>
      <c r="G2039" s="111">
        <v>49</v>
      </c>
      <c r="H2039" s="111">
        <v>3</v>
      </c>
      <c r="I2039" s="111" t="s">
        <v>8</v>
      </c>
      <c r="J2039" s="111">
        <v>1</v>
      </c>
      <c r="K2039" s="109">
        <f t="shared" si="481"/>
        <v>11</v>
      </c>
      <c r="L2039" s="111" t="s">
        <v>221</v>
      </c>
      <c r="M2039" s="137">
        <v>6.7</v>
      </c>
      <c r="N2039" s="133">
        <v>6.8</v>
      </c>
      <c r="O2039" s="137">
        <f t="shared" si="485"/>
        <v>6.75</v>
      </c>
      <c r="P2039" s="141" t="s">
        <v>474</v>
      </c>
      <c r="Q2039" s="237">
        <v>31.11</v>
      </c>
      <c r="R2039" s="224"/>
      <c r="S2039" s="224"/>
      <c r="T2039" s="224"/>
      <c r="U2039" s="188"/>
      <c r="V2039" s="188"/>
      <c r="X2039" s="229"/>
      <c r="AC2039" s="309"/>
      <c r="AE2039" s="229"/>
      <c r="AN2039" s="309"/>
      <c r="AP2039" s="194"/>
      <c r="AQ2039" s="188"/>
      <c r="AR2039" s="188"/>
      <c r="AW2039" s="188"/>
      <c r="AX2039" s="278"/>
      <c r="AY2039" s="188"/>
      <c r="AZ2039" s="143"/>
      <c r="BA2039" s="143"/>
      <c r="BB2039" s="143"/>
      <c r="BC2039" s="143"/>
      <c r="BD2039" s="143"/>
      <c r="BE2039" s="194"/>
      <c r="BF2039" s="143"/>
      <c r="BG2039" s="143"/>
      <c r="BH2039" s="143"/>
      <c r="BI2039" s="111"/>
      <c r="BJ2039" s="143"/>
      <c r="BK2039" s="143"/>
      <c r="BL2039" s="143"/>
      <c r="BM2039" s="143"/>
      <c r="BN2039" s="143"/>
      <c r="BO2039" s="143"/>
      <c r="BP2039" s="143"/>
      <c r="BQ2039" s="143"/>
      <c r="BR2039" s="143"/>
      <c r="BS2039" s="143"/>
      <c r="BT2039" s="143"/>
      <c r="BU2039" s="135">
        <f>VLOOKUP(D2039,EXPLORACION!$A$2:$P$529,15,FALSE)</f>
        <v>4960553.4731999999</v>
      </c>
      <c r="BV2039" s="135">
        <f>VLOOKUP(D2039,EXPLORACION!$A$2:$P$529,16,FALSE)</f>
        <v>2170704.4550000001</v>
      </c>
    </row>
    <row r="2040" spans="1:74" hidden="1">
      <c r="A2040" s="130" t="str">
        <f t="shared" si="478"/>
        <v>DEI49P3E1M7.3</v>
      </c>
      <c r="B2040" s="130" t="str">
        <f t="shared" si="479"/>
        <v>DEI49P3E6.7</v>
      </c>
      <c r="C2040" s="130" t="str">
        <f t="shared" si="480"/>
        <v>DEI49P3M7.3</v>
      </c>
      <c r="D2040" s="130" t="str">
        <f t="shared" si="483"/>
        <v>DEI49P3</v>
      </c>
      <c r="E2040" s="130" t="str">
        <f t="shared" si="484"/>
        <v>DEI49</v>
      </c>
      <c r="F2040" s="111" t="s">
        <v>584</v>
      </c>
      <c r="G2040" s="111">
        <v>49</v>
      </c>
      <c r="H2040" s="111">
        <v>3</v>
      </c>
      <c r="I2040" s="111" t="s">
        <v>8</v>
      </c>
      <c r="J2040" s="111">
        <v>1</v>
      </c>
      <c r="K2040" s="109">
        <f t="shared" si="481"/>
        <v>12</v>
      </c>
      <c r="L2040" s="111" t="s">
        <v>221</v>
      </c>
      <c r="M2040" s="137">
        <v>7.2</v>
      </c>
      <c r="N2040" s="133">
        <v>7.4</v>
      </c>
      <c r="O2040" s="137">
        <f t="shared" si="485"/>
        <v>7.3000000000000007</v>
      </c>
      <c r="P2040" s="141" t="s">
        <v>474</v>
      </c>
      <c r="Q2040" s="237">
        <v>28.09</v>
      </c>
      <c r="R2040" s="224">
        <v>44.69</v>
      </c>
      <c r="S2040" s="224">
        <v>25.56</v>
      </c>
      <c r="T2040" s="224">
        <v>19.13</v>
      </c>
      <c r="U2040" s="188"/>
      <c r="V2040" s="188"/>
      <c r="X2040" s="229"/>
      <c r="AC2040" s="309"/>
      <c r="AE2040" s="229"/>
      <c r="AN2040" s="309"/>
      <c r="AP2040" s="194"/>
      <c r="AQ2040" s="188"/>
      <c r="AR2040" s="188"/>
      <c r="AW2040" s="188">
        <f t="shared" si="482"/>
        <v>1.1599999999999999</v>
      </c>
      <c r="AX2040" s="278">
        <v>19.61</v>
      </c>
      <c r="AY2040" s="188">
        <v>0.57999999999999996</v>
      </c>
      <c r="AZ2040" s="143"/>
      <c r="BA2040" s="143"/>
      <c r="BB2040" s="143"/>
      <c r="BC2040" s="143"/>
      <c r="BD2040" s="143"/>
      <c r="BE2040" s="194"/>
      <c r="BF2040" s="143"/>
      <c r="BG2040" s="143"/>
      <c r="BH2040" s="143"/>
      <c r="BI2040" s="111"/>
      <c r="BJ2040" s="143"/>
      <c r="BK2040" s="143"/>
      <c r="BL2040" s="143"/>
      <c r="BM2040" s="143"/>
      <c r="BN2040" s="143"/>
      <c r="BO2040" s="143"/>
      <c r="BP2040" s="143"/>
      <c r="BQ2040" s="143"/>
      <c r="BR2040" s="143"/>
      <c r="BS2040" s="143"/>
      <c r="BT2040" s="143"/>
      <c r="BU2040" s="135">
        <f>VLOOKUP(D2040,EXPLORACION!$A$2:$P$529,15,FALSE)</f>
        <v>4960553.4731999999</v>
      </c>
      <c r="BV2040" s="135">
        <f>VLOOKUP(D2040,EXPLORACION!$A$2:$P$529,16,FALSE)</f>
        <v>2170704.4550000001</v>
      </c>
    </row>
    <row r="2041" spans="1:74" hidden="1">
      <c r="A2041" s="130" t="str">
        <f t="shared" si="478"/>
        <v>DEI49P3E1M7.9</v>
      </c>
      <c r="B2041" s="130" t="str">
        <f t="shared" si="479"/>
        <v>DEI49P3E7.2</v>
      </c>
      <c r="C2041" s="130" t="str">
        <f t="shared" si="480"/>
        <v>DEI49P3M7.9</v>
      </c>
      <c r="D2041" s="130" t="str">
        <f t="shared" si="483"/>
        <v>DEI49P3</v>
      </c>
      <c r="E2041" s="130" t="str">
        <f t="shared" si="484"/>
        <v>DEI49</v>
      </c>
      <c r="F2041" s="111" t="s">
        <v>584</v>
      </c>
      <c r="G2041" s="111">
        <v>49</v>
      </c>
      <c r="H2041" s="111">
        <v>3</v>
      </c>
      <c r="I2041" s="111" t="s">
        <v>8</v>
      </c>
      <c r="J2041" s="111">
        <v>1</v>
      </c>
      <c r="K2041" s="109">
        <f t="shared" si="481"/>
        <v>13</v>
      </c>
      <c r="L2041" s="111" t="s">
        <v>221</v>
      </c>
      <c r="M2041" s="137">
        <v>7.8</v>
      </c>
      <c r="N2041" s="133">
        <v>8</v>
      </c>
      <c r="O2041" s="137">
        <f t="shared" si="485"/>
        <v>7.9</v>
      </c>
      <c r="P2041" s="141" t="s">
        <v>474</v>
      </c>
      <c r="R2041" s="224"/>
      <c r="S2041" s="224"/>
      <c r="T2041" s="224"/>
      <c r="U2041" s="188"/>
      <c r="V2041" s="188">
        <v>2.0993400000000002</v>
      </c>
      <c r="X2041" s="229"/>
      <c r="AC2041" s="309"/>
      <c r="AE2041" s="229"/>
      <c r="AN2041" s="309"/>
      <c r="AP2041" s="194"/>
      <c r="AQ2041" s="188"/>
      <c r="AR2041" s="188"/>
      <c r="AW2041" s="188"/>
      <c r="AX2041" s="278"/>
      <c r="AY2041" s="188"/>
      <c r="AZ2041" s="143"/>
      <c r="BA2041" s="143"/>
      <c r="BB2041" s="143"/>
      <c r="BC2041" s="143"/>
      <c r="BD2041" s="143"/>
      <c r="BE2041" s="194"/>
      <c r="BF2041" s="143"/>
      <c r="BG2041" s="143"/>
      <c r="BH2041" s="143"/>
      <c r="BI2041" s="111"/>
      <c r="BJ2041" s="143"/>
      <c r="BK2041" s="143"/>
      <c r="BL2041" s="143"/>
      <c r="BM2041" s="143"/>
      <c r="BN2041" s="143"/>
      <c r="BO2041" s="143"/>
      <c r="BP2041" s="143"/>
      <c r="BQ2041" s="143"/>
      <c r="BR2041" s="143"/>
      <c r="BS2041" s="143"/>
      <c r="BT2041" s="143"/>
      <c r="BU2041" s="135">
        <f>VLOOKUP(D2041,EXPLORACION!$A$2:$P$529,15,FALSE)</f>
        <v>4960553.4731999999</v>
      </c>
      <c r="BV2041" s="135">
        <f>VLOOKUP(D2041,EXPLORACION!$A$2:$P$529,16,FALSE)</f>
        <v>2170704.4550000001</v>
      </c>
    </row>
    <row r="2042" spans="1:74" hidden="1">
      <c r="A2042" s="130" t="str">
        <f t="shared" si="478"/>
        <v>DEI49P3E1M8.375</v>
      </c>
      <c r="B2042" s="130" t="str">
        <f t="shared" si="479"/>
        <v>DEI49P3E7.8</v>
      </c>
      <c r="C2042" s="130" t="str">
        <f t="shared" si="480"/>
        <v>DEI49P3M8.375</v>
      </c>
      <c r="D2042" s="130" t="str">
        <f t="shared" si="483"/>
        <v>DEI49P3</v>
      </c>
      <c r="E2042" s="130" t="str">
        <f t="shared" si="484"/>
        <v>DEI49</v>
      </c>
      <c r="F2042" s="111" t="s">
        <v>584</v>
      </c>
      <c r="G2042" s="111">
        <v>49</v>
      </c>
      <c r="H2042" s="111">
        <v>3</v>
      </c>
      <c r="I2042" s="111" t="s">
        <v>8</v>
      </c>
      <c r="J2042" s="111">
        <v>1</v>
      </c>
      <c r="K2042" s="109">
        <f t="shared" si="481"/>
        <v>14</v>
      </c>
      <c r="L2042" s="111" t="s">
        <v>221</v>
      </c>
      <c r="M2042" s="137">
        <v>8.25</v>
      </c>
      <c r="N2042" s="133">
        <v>8.5</v>
      </c>
      <c r="O2042" s="137">
        <f t="shared" si="485"/>
        <v>8.375</v>
      </c>
      <c r="P2042" s="141" t="s">
        <v>284</v>
      </c>
      <c r="Q2042" s="237">
        <v>20.440000000000001</v>
      </c>
      <c r="R2042" s="224">
        <v>30.65</v>
      </c>
      <c r="S2042" s="224">
        <v>15.69</v>
      </c>
      <c r="T2042" s="224">
        <v>14.95</v>
      </c>
      <c r="U2042" s="188"/>
      <c r="V2042" s="188">
        <v>2.0404800000000001</v>
      </c>
      <c r="X2042" s="229"/>
      <c r="AC2042" s="309"/>
      <c r="AE2042" s="229"/>
      <c r="AN2042" s="309"/>
      <c r="AP2042" s="194"/>
      <c r="AQ2042" s="188"/>
      <c r="AR2042" s="188"/>
      <c r="AW2042" s="188">
        <f t="shared" si="482"/>
        <v>2.2000000000000002</v>
      </c>
      <c r="AX2042" s="278">
        <v>18.46</v>
      </c>
      <c r="AY2042" s="188">
        <v>1.1000000000000001</v>
      </c>
      <c r="AZ2042" s="143"/>
      <c r="BA2042" s="143"/>
      <c r="BB2042" s="143"/>
      <c r="BC2042" s="143"/>
      <c r="BD2042" s="143"/>
      <c r="BE2042" s="194"/>
      <c r="BF2042" s="143"/>
      <c r="BG2042" s="143"/>
      <c r="BH2042" s="143"/>
      <c r="BI2042" s="111"/>
      <c r="BJ2042" s="143"/>
      <c r="BK2042" s="143"/>
      <c r="BL2042" s="143"/>
      <c r="BM2042" s="143"/>
      <c r="BN2042" s="143"/>
      <c r="BO2042" s="143"/>
      <c r="BP2042" s="143"/>
      <c r="BQ2042" s="143"/>
      <c r="BR2042" s="143"/>
      <c r="BS2042" s="143"/>
      <c r="BT2042" s="143"/>
      <c r="BU2042" s="135">
        <f>VLOOKUP(D2042,EXPLORACION!$A$2:$P$529,15,FALSE)</f>
        <v>4960553.4731999999</v>
      </c>
      <c r="BV2042" s="135">
        <f>VLOOKUP(D2042,EXPLORACION!$A$2:$P$529,16,FALSE)</f>
        <v>2170704.4550000001</v>
      </c>
    </row>
    <row r="2043" spans="1:74" hidden="1">
      <c r="A2043" s="130" t="str">
        <f t="shared" si="478"/>
        <v>DEI49P3E1M9.5</v>
      </c>
      <c r="B2043" s="130" t="str">
        <f t="shared" si="479"/>
        <v>DEI49P3E8.25</v>
      </c>
      <c r="C2043" s="130" t="str">
        <f t="shared" si="480"/>
        <v>DEI49P3M9.5</v>
      </c>
      <c r="D2043" s="130" t="str">
        <f t="shared" si="483"/>
        <v>DEI49P3</v>
      </c>
      <c r="E2043" s="130" t="str">
        <f t="shared" si="484"/>
        <v>DEI49</v>
      </c>
      <c r="F2043" s="111" t="s">
        <v>584</v>
      </c>
      <c r="G2043" s="111">
        <v>49</v>
      </c>
      <c r="H2043" s="111">
        <v>3</v>
      </c>
      <c r="I2043" s="111" t="s">
        <v>8</v>
      </c>
      <c r="J2043" s="111">
        <v>1</v>
      </c>
      <c r="K2043" s="109">
        <f t="shared" si="481"/>
        <v>15</v>
      </c>
      <c r="L2043" s="111" t="s">
        <v>221</v>
      </c>
      <c r="M2043" s="137">
        <v>9.4</v>
      </c>
      <c r="N2043" s="133">
        <v>9.6</v>
      </c>
      <c r="O2043" s="137">
        <f t="shared" si="485"/>
        <v>9.5</v>
      </c>
      <c r="P2043" s="141" t="s">
        <v>284</v>
      </c>
      <c r="Q2043" s="237">
        <v>19.03</v>
      </c>
      <c r="R2043" s="224"/>
      <c r="S2043" s="224"/>
      <c r="T2043" s="224"/>
      <c r="U2043" s="188"/>
      <c r="V2043" s="188">
        <v>2.0502899999999999</v>
      </c>
      <c r="X2043" s="229"/>
      <c r="AC2043" s="309"/>
      <c r="AE2043" s="229"/>
      <c r="AN2043" s="309"/>
      <c r="AP2043" s="194"/>
      <c r="AQ2043" s="188"/>
      <c r="AR2043" s="188"/>
      <c r="AW2043" s="188">
        <f t="shared" si="482"/>
        <v>1.8</v>
      </c>
      <c r="AX2043" s="278">
        <v>16.420000000000002</v>
      </c>
      <c r="AY2043" s="188">
        <v>0.9</v>
      </c>
      <c r="AZ2043" s="143"/>
      <c r="BA2043" s="143"/>
      <c r="BB2043" s="143"/>
      <c r="BC2043" s="143"/>
      <c r="BD2043" s="143"/>
      <c r="BE2043" s="194"/>
      <c r="BF2043" s="143"/>
      <c r="BG2043" s="143"/>
      <c r="BH2043" s="143"/>
      <c r="BI2043" s="111"/>
      <c r="BJ2043" s="143"/>
      <c r="BK2043" s="143"/>
      <c r="BL2043" s="143"/>
      <c r="BM2043" s="143"/>
      <c r="BN2043" s="143"/>
      <c r="BO2043" s="143"/>
      <c r="BP2043" s="143"/>
      <c r="BQ2043" s="143"/>
      <c r="BR2043" s="143"/>
      <c r="BS2043" s="143"/>
      <c r="BT2043" s="143"/>
      <c r="BU2043" s="135">
        <f>VLOOKUP(D2043,EXPLORACION!$A$2:$P$529,15,FALSE)</f>
        <v>4960553.4731999999</v>
      </c>
      <c r="BV2043" s="135">
        <f>VLOOKUP(D2043,EXPLORACION!$A$2:$P$529,16,FALSE)</f>
        <v>2170704.4550000001</v>
      </c>
    </row>
    <row r="2044" spans="1:74" hidden="1">
      <c r="A2044" s="130" t="str">
        <f t="shared" si="478"/>
        <v>DEI49P3E1M9.7</v>
      </c>
      <c r="B2044" s="130" t="str">
        <f t="shared" si="479"/>
        <v>DEI49P3E9.4</v>
      </c>
      <c r="C2044" s="130" t="str">
        <f t="shared" si="480"/>
        <v>DEI49P3M9.7</v>
      </c>
      <c r="D2044" s="130" t="str">
        <f t="shared" si="483"/>
        <v>DEI49P3</v>
      </c>
      <c r="E2044" s="130" t="str">
        <f t="shared" si="484"/>
        <v>DEI49</v>
      </c>
      <c r="F2044" s="111" t="s">
        <v>584</v>
      </c>
      <c r="G2044" s="111">
        <v>49</v>
      </c>
      <c r="H2044" s="111">
        <v>3</v>
      </c>
      <c r="I2044" s="111" t="s">
        <v>8</v>
      </c>
      <c r="J2044" s="111">
        <v>1</v>
      </c>
      <c r="K2044" s="109">
        <f t="shared" si="481"/>
        <v>16</v>
      </c>
      <c r="L2044" s="111" t="s">
        <v>221</v>
      </c>
      <c r="M2044" s="137">
        <v>9.6</v>
      </c>
      <c r="N2044" s="133">
        <v>9.8000000000000007</v>
      </c>
      <c r="O2044" s="137">
        <f t="shared" si="485"/>
        <v>9.6999999999999993</v>
      </c>
      <c r="P2044" s="141" t="s">
        <v>284</v>
      </c>
      <c r="Q2044" s="237">
        <v>18.350000000000001</v>
      </c>
      <c r="R2044" s="224">
        <v>28.52</v>
      </c>
      <c r="S2044" s="224">
        <v>14.51</v>
      </c>
      <c r="T2044" s="224">
        <v>14.01</v>
      </c>
      <c r="U2044" s="188"/>
      <c r="V2044" s="188">
        <v>1.7756100000000001</v>
      </c>
      <c r="X2044" s="229"/>
      <c r="AC2044" s="309"/>
      <c r="AE2044" s="229"/>
      <c r="AN2044" s="309"/>
      <c r="AP2044" s="194"/>
      <c r="AQ2044" s="188"/>
      <c r="AR2044" s="188"/>
      <c r="AW2044" s="188">
        <f t="shared" si="482"/>
        <v>1.82</v>
      </c>
      <c r="AX2044" s="278">
        <v>56.309999999999995</v>
      </c>
      <c r="AY2044" s="188">
        <v>0.91</v>
      </c>
      <c r="AZ2044" s="143"/>
      <c r="BA2044" s="143"/>
      <c r="BB2044" s="143"/>
      <c r="BC2044" s="143"/>
      <c r="BD2044" s="143"/>
      <c r="BE2044" s="194"/>
      <c r="BF2044" s="143"/>
      <c r="BG2044" s="143"/>
      <c r="BH2044" s="143"/>
      <c r="BI2044" s="111"/>
      <c r="BJ2044" s="143"/>
      <c r="BK2044" s="143"/>
      <c r="BL2044" s="143"/>
      <c r="BM2044" s="143"/>
      <c r="BN2044" s="143"/>
      <c r="BO2044" s="143"/>
      <c r="BP2044" s="143"/>
      <c r="BQ2044" s="143"/>
      <c r="BR2044" s="143"/>
      <c r="BS2044" s="143"/>
      <c r="BT2044" s="143"/>
      <c r="BU2044" s="135">
        <f>VLOOKUP(D2044,EXPLORACION!$A$2:$P$529,15,FALSE)</f>
        <v>4960553.4731999999</v>
      </c>
      <c r="BV2044" s="135">
        <f>VLOOKUP(D2044,EXPLORACION!$A$2:$P$529,16,FALSE)</f>
        <v>2170704.4550000001</v>
      </c>
    </row>
    <row r="2045" spans="1:74" hidden="1">
      <c r="A2045" s="130" t="str">
        <f t="shared" si="478"/>
        <v>DEI49P3E1M10.5</v>
      </c>
      <c r="B2045" s="130" t="str">
        <f t="shared" si="479"/>
        <v>DEI49P3E9.6</v>
      </c>
      <c r="C2045" s="130" t="str">
        <f t="shared" si="480"/>
        <v>DEI49P3M10.5</v>
      </c>
      <c r="D2045" s="130" t="str">
        <f t="shared" si="483"/>
        <v>DEI49P3</v>
      </c>
      <c r="E2045" s="130" t="str">
        <f t="shared" si="484"/>
        <v>DEI49</v>
      </c>
      <c r="F2045" s="111" t="s">
        <v>584</v>
      </c>
      <c r="G2045" s="111">
        <v>49</v>
      </c>
      <c r="H2045" s="111">
        <v>3</v>
      </c>
      <c r="I2045" s="111" t="s">
        <v>8</v>
      </c>
      <c r="J2045" s="111">
        <v>1</v>
      </c>
      <c r="K2045" s="109">
        <f t="shared" si="481"/>
        <v>17</v>
      </c>
      <c r="L2045" s="111" t="s">
        <v>221</v>
      </c>
      <c r="M2045" s="137">
        <v>10.4</v>
      </c>
      <c r="N2045" s="133">
        <v>10.6</v>
      </c>
      <c r="O2045" s="137">
        <f t="shared" si="485"/>
        <v>10.5</v>
      </c>
      <c r="P2045" s="141" t="s">
        <v>284</v>
      </c>
      <c r="Q2045" s="237">
        <v>17.3</v>
      </c>
      <c r="R2045" s="224"/>
      <c r="S2045" s="224"/>
      <c r="T2045" s="224"/>
      <c r="U2045" s="188"/>
      <c r="V2045" s="188">
        <v>2.0993400000000002</v>
      </c>
      <c r="X2045" s="229"/>
      <c r="AC2045" s="309"/>
      <c r="AE2045" s="229"/>
      <c r="AN2045" s="309"/>
      <c r="AP2045" s="194"/>
      <c r="AQ2045" s="188"/>
      <c r="AR2045" s="188"/>
      <c r="AW2045" s="188">
        <f t="shared" si="482"/>
        <v>0.78</v>
      </c>
      <c r="AX2045" s="278">
        <v>11.08</v>
      </c>
      <c r="AY2045" s="188">
        <v>0.39</v>
      </c>
      <c r="AZ2045" s="143"/>
      <c r="BA2045" s="143"/>
      <c r="BB2045" s="143"/>
      <c r="BC2045" s="143"/>
      <c r="BD2045" s="143"/>
      <c r="BE2045" s="194"/>
      <c r="BF2045" s="143"/>
      <c r="BG2045" s="143"/>
      <c r="BH2045" s="143"/>
      <c r="BI2045" s="111"/>
      <c r="BJ2045" s="143"/>
      <c r="BK2045" s="143"/>
      <c r="BL2045" s="143"/>
      <c r="BM2045" s="143"/>
      <c r="BN2045" s="143"/>
      <c r="BO2045" s="143"/>
      <c r="BP2045" s="143"/>
      <c r="BQ2045" s="143"/>
      <c r="BR2045" s="143"/>
      <c r="BS2045" s="143"/>
      <c r="BT2045" s="143"/>
      <c r="BU2045" s="135">
        <f>VLOOKUP(D2045,EXPLORACION!$A$2:$P$529,15,FALSE)</f>
        <v>4960553.4731999999</v>
      </c>
      <c r="BV2045" s="135">
        <f>VLOOKUP(D2045,EXPLORACION!$A$2:$P$529,16,FALSE)</f>
        <v>2170704.4550000001</v>
      </c>
    </row>
    <row r="2046" spans="1:74" hidden="1">
      <c r="A2046" s="130" t="str">
        <f t="shared" si="478"/>
        <v>DEI49P3E1M10.7</v>
      </c>
      <c r="B2046" s="130" t="str">
        <f t="shared" si="479"/>
        <v>DEI49P3E10.4</v>
      </c>
      <c r="C2046" s="130" t="str">
        <f t="shared" si="480"/>
        <v>DEI49P3M10.7</v>
      </c>
      <c r="D2046" s="130" t="str">
        <f t="shared" si="483"/>
        <v>DEI49P3</v>
      </c>
      <c r="E2046" s="130" t="str">
        <f t="shared" si="484"/>
        <v>DEI49</v>
      </c>
      <c r="F2046" s="111" t="s">
        <v>584</v>
      </c>
      <c r="G2046" s="111">
        <v>49</v>
      </c>
      <c r="H2046" s="111">
        <v>3</v>
      </c>
      <c r="I2046" s="111" t="s">
        <v>8</v>
      </c>
      <c r="J2046" s="111">
        <v>1</v>
      </c>
      <c r="K2046" s="109">
        <f t="shared" si="481"/>
        <v>18</v>
      </c>
      <c r="L2046" s="111" t="s">
        <v>221</v>
      </c>
      <c r="M2046" s="137">
        <v>10.6</v>
      </c>
      <c r="N2046" s="133">
        <v>10.8</v>
      </c>
      <c r="O2046" s="137">
        <f t="shared" si="485"/>
        <v>10.7</v>
      </c>
      <c r="P2046" s="141" t="s">
        <v>284</v>
      </c>
      <c r="Q2046" s="237">
        <v>15.7</v>
      </c>
      <c r="R2046" s="224"/>
      <c r="S2046" s="224"/>
      <c r="T2046" s="224"/>
      <c r="U2046" s="188"/>
      <c r="V2046" s="188">
        <v>2.1091500000000001</v>
      </c>
      <c r="X2046" s="229"/>
      <c r="AC2046" s="309"/>
      <c r="AE2046" s="229"/>
      <c r="AN2046" s="309"/>
      <c r="AP2046" s="194"/>
      <c r="AQ2046" s="188"/>
      <c r="AR2046" s="188"/>
      <c r="AW2046" s="188">
        <f t="shared" si="482"/>
        <v>1.62</v>
      </c>
      <c r="AX2046" s="278">
        <v>42.85</v>
      </c>
      <c r="AY2046" s="188">
        <v>0.81</v>
      </c>
      <c r="AZ2046" s="143"/>
      <c r="BA2046" s="143"/>
      <c r="BB2046" s="143"/>
      <c r="BC2046" s="143"/>
      <c r="BD2046" s="143"/>
      <c r="BE2046" s="194"/>
      <c r="BF2046" s="143"/>
      <c r="BG2046" s="143"/>
      <c r="BH2046" s="143"/>
      <c r="BI2046" s="111"/>
      <c r="BJ2046" s="143"/>
      <c r="BK2046" s="143"/>
      <c r="BL2046" s="143"/>
      <c r="BM2046" s="143"/>
      <c r="BN2046" s="143"/>
      <c r="BO2046" s="143"/>
      <c r="BP2046" s="143"/>
      <c r="BQ2046" s="143"/>
      <c r="BR2046" s="143"/>
      <c r="BS2046" s="143"/>
      <c r="BT2046" s="143"/>
      <c r="BU2046" s="135">
        <f>VLOOKUP(D2046,EXPLORACION!$A$2:$P$529,15,FALSE)</f>
        <v>4960553.4731999999</v>
      </c>
      <c r="BV2046" s="135">
        <f>VLOOKUP(D2046,EXPLORACION!$A$2:$P$529,16,FALSE)</f>
        <v>2170704.4550000001</v>
      </c>
    </row>
    <row r="2047" spans="1:74" hidden="1">
      <c r="A2047" s="130" t="str">
        <f t="shared" si="478"/>
        <v>DEI49P3E1M11.2</v>
      </c>
      <c r="B2047" s="130" t="str">
        <f t="shared" si="479"/>
        <v>DEI49P3E10.6</v>
      </c>
      <c r="C2047" s="130" t="str">
        <f t="shared" si="480"/>
        <v>DEI49P3M11.2</v>
      </c>
      <c r="D2047" s="130" t="str">
        <f t="shared" si="483"/>
        <v>DEI49P3</v>
      </c>
      <c r="E2047" s="130" t="str">
        <f t="shared" si="484"/>
        <v>DEI49</v>
      </c>
      <c r="F2047" s="111" t="s">
        <v>584</v>
      </c>
      <c r="G2047" s="111">
        <v>49</v>
      </c>
      <c r="H2047" s="111">
        <v>3</v>
      </c>
      <c r="I2047" s="111" t="s">
        <v>8</v>
      </c>
      <c r="J2047" s="111">
        <v>1</v>
      </c>
      <c r="K2047" s="109">
        <f t="shared" si="481"/>
        <v>19</v>
      </c>
      <c r="L2047" s="111" t="s">
        <v>221</v>
      </c>
      <c r="M2047" s="137">
        <v>11</v>
      </c>
      <c r="N2047" s="133">
        <v>11.4</v>
      </c>
      <c r="O2047" s="137">
        <f t="shared" si="485"/>
        <v>11.2</v>
      </c>
      <c r="P2047" s="141" t="s">
        <v>474</v>
      </c>
      <c r="R2047" s="224"/>
      <c r="S2047" s="224"/>
      <c r="T2047" s="224"/>
      <c r="U2047" s="188"/>
      <c r="V2047" s="188">
        <v>2.0404800000000001</v>
      </c>
      <c r="X2047" s="229"/>
      <c r="AC2047" s="309"/>
      <c r="AE2047" s="229"/>
      <c r="AN2047" s="309"/>
      <c r="AP2047" s="194"/>
      <c r="AQ2047" s="188"/>
      <c r="AR2047" s="188"/>
      <c r="AW2047" s="188"/>
      <c r="AX2047" s="278"/>
      <c r="AY2047" s="188"/>
      <c r="AZ2047" s="143"/>
      <c r="BA2047" s="143"/>
      <c r="BB2047" s="143"/>
      <c r="BC2047" s="143"/>
      <c r="BD2047" s="143"/>
      <c r="BE2047" s="194"/>
      <c r="BF2047" s="143"/>
      <c r="BG2047" s="143"/>
      <c r="BH2047" s="143"/>
      <c r="BI2047" s="111"/>
      <c r="BJ2047" s="143"/>
      <c r="BK2047" s="143"/>
      <c r="BL2047" s="143"/>
      <c r="BM2047" s="143"/>
      <c r="BN2047" s="143"/>
      <c r="BO2047" s="143"/>
      <c r="BP2047" s="143"/>
      <c r="BQ2047" s="143"/>
      <c r="BR2047" s="143"/>
      <c r="BS2047" s="143"/>
      <c r="BT2047" s="143"/>
      <c r="BU2047" s="135">
        <f>VLOOKUP(D2047,EXPLORACION!$A$2:$P$529,15,FALSE)</f>
        <v>4960553.4731999999</v>
      </c>
      <c r="BV2047" s="135">
        <f>VLOOKUP(D2047,EXPLORACION!$A$2:$P$529,16,FALSE)</f>
        <v>2170704.4550000001</v>
      </c>
    </row>
    <row r="2048" spans="1:74" hidden="1">
      <c r="A2048" s="130" t="str">
        <f t="shared" si="478"/>
        <v>DEI49P3E1M11.7</v>
      </c>
      <c r="B2048" s="130" t="str">
        <f t="shared" si="479"/>
        <v>DEI49P3E11</v>
      </c>
      <c r="C2048" s="130" t="str">
        <f t="shared" si="480"/>
        <v>DEI49P3M11.7</v>
      </c>
      <c r="D2048" s="130" t="str">
        <f t="shared" si="483"/>
        <v>DEI49P3</v>
      </c>
      <c r="E2048" s="130" t="str">
        <f t="shared" si="484"/>
        <v>DEI49</v>
      </c>
      <c r="F2048" s="111" t="s">
        <v>584</v>
      </c>
      <c r="G2048" s="111">
        <v>49</v>
      </c>
      <c r="H2048" s="111">
        <v>3</v>
      </c>
      <c r="I2048" s="111" t="s">
        <v>8</v>
      </c>
      <c r="J2048" s="111">
        <v>1</v>
      </c>
      <c r="K2048" s="109">
        <f t="shared" si="481"/>
        <v>20</v>
      </c>
      <c r="L2048" s="111" t="s">
        <v>221</v>
      </c>
      <c r="M2048" s="137">
        <v>11.6</v>
      </c>
      <c r="N2048" s="133">
        <v>11.8</v>
      </c>
      <c r="O2048" s="137">
        <f t="shared" si="485"/>
        <v>11.7</v>
      </c>
      <c r="P2048" s="141" t="s">
        <v>474</v>
      </c>
      <c r="Q2048" s="237">
        <v>30.34</v>
      </c>
      <c r="R2048" s="224"/>
      <c r="S2048" s="224"/>
      <c r="T2048" s="224"/>
      <c r="U2048" s="188"/>
      <c r="V2048" s="188">
        <v>2.2563</v>
      </c>
      <c r="X2048" s="229"/>
      <c r="AC2048" s="309"/>
      <c r="AE2048" s="229"/>
      <c r="AN2048" s="309"/>
      <c r="AP2048" s="194"/>
      <c r="AQ2048" s="188"/>
      <c r="AR2048" s="188"/>
      <c r="AW2048" s="188"/>
      <c r="AX2048" s="278"/>
      <c r="AY2048" s="188"/>
      <c r="AZ2048" s="143"/>
      <c r="BA2048" s="143"/>
      <c r="BB2048" s="143"/>
      <c r="BC2048" s="143"/>
      <c r="BD2048" s="143"/>
      <c r="BE2048" s="194"/>
      <c r="BF2048" s="143"/>
      <c r="BG2048" s="143"/>
      <c r="BH2048" s="143"/>
      <c r="BI2048" s="111"/>
      <c r="BJ2048" s="143"/>
      <c r="BK2048" s="143"/>
      <c r="BL2048" s="143"/>
      <c r="BM2048" s="143"/>
      <c r="BN2048" s="143"/>
      <c r="BO2048" s="143"/>
      <c r="BP2048" s="143"/>
      <c r="BQ2048" s="143"/>
      <c r="BR2048" s="143"/>
      <c r="BS2048" s="143"/>
      <c r="BT2048" s="143"/>
      <c r="BU2048" s="135">
        <f>VLOOKUP(D2048,EXPLORACION!$A$2:$P$529,15,FALSE)</f>
        <v>4960553.4731999999</v>
      </c>
      <c r="BV2048" s="135">
        <f>VLOOKUP(D2048,EXPLORACION!$A$2:$P$529,16,FALSE)</f>
        <v>2170704.4550000001</v>
      </c>
    </row>
    <row r="2049" spans="1:74" hidden="1">
      <c r="A2049" s="130" t="str">
        <f t="shared" si="478"/>
        <v>DEI49P3E1M12.1</v>
      </c>
      <c r="B2049" s="130" t="str">
        <f t="shared" si="479"/>
        <v>DEI49P3E11.6</v>
      </c>
      <c r="C2049" s="130" t="str">
        <f t="shared" si="480"/>
        <v>DEI49P3M12.1</v>
      </c>
      <c r="D2049" s="130" t="str">
        <f t="shared" si="483"/>
        <v>DEI49P3</v>
      </c>
      <c r="E2049" s="130" t="str">
        <f t="shared" si="484"/>
        <v>DEI49</v>
      </c>
      <c r="F2049" s="111" t="s">
        <v>584</v>
      </c>
      <c r="G2049" s="111">
        <v>49</v>
      </c>
      <c r="H2049" s="111">
        <v>3</v>
      </c>
      <c r="I2049" s="111" t="s">
        <v>8</v>
      </c>
      <c r="J2049" s="111">
        <v>1</v>
      </c>
      <c r="K2049" s="109">
        <f t="shared" si="481"/>
        <v>21</v>
      </c>
      <c r="L2049" s="111" t="s">
        <v>221</v>
      </c>
      <c r="M2049" s="137">
        <v>12</v>
      </c>
      <c r="N2049" s="133">
        <v>12.2</v>
      </c>
      <c r="O2049" s="137">
        <f t="shared" si="485"/>
        <v>12.1</v>
      </c>
      <c r="P2049" s="141" t="s">
        <v>474</v>
      </c>
      <c r="Q2049" s="237">
        <v>23.17</v>
      </c>
      <c r="R2049" s="224"/>
      <c r="S2049" s="224"/>
      <c r="T2049" s="224"/>
      <c r="U2049" s="188"/>
      <c r="V2049" s="188"/>
      <c r="X2049" s="229"/>
      <c r="AC2049" s="309"/>
      <c r="AE2049" s="229"/>
      <c r="AN2049" s="309"/>
      <c r="AP2049" s="194"/>
      <c r="AQ2049" s="188"/>
      <c r="AR2049" s="188"/>
      <c r="AW2049" s="188"/>
      <c r="AX2049" s="278"/>
      <c r="AY2049" s="188"/>
      <c r="AZ2049" s="143"/>
      <c r="BA2049" s="143"/>
      <c r="BB2049" s="143"/>
      <c r="BC2049" s="143"/>
      <c r="BD2049" s="143"/>
      <c r="BE2049" s="194"/>
      <c r="BF2049" s="143"/>
      <c r="BG2049" s="143"/>
      <c r="BH2049" s="143"/>
      <c r="BI2049" s="111"/>
      <c r="BJ2049" s="143"/>
      <c r="BK2049" s="143"/>
      <c r="BL2049" s="143"/>
      <c r="BM2049" s="143"/>
      <c r="BN2049" s="143"/>
      <c r="BO2049" s="143"/>
      <c r="BP2049" s="143"/>
      <c r="BQ2049" s="143"/>
      <c r="BR2049" s="143"/>
      <c r="BS2049" s="143"/>
      <c r="BT2049" s="143"/>
      <c r="BU2049" s="135">
        <f>VLOOKUP(D2049,EXPLORACION!$A$2:$P$529,15,FALSE)</f>
        <v>4960553.4731999999</v>
      </c>
      <c r="BV2049" s="135">
        <f>VLOOKUP(D2049,EXPLORACION!$A$2:$P$529,16,FALSE)</f>
        <v>2170704.4550000001</v>
      </c>
    </row>
    <row r="2050" spans="1:74" hidden="1">
      <c r="A2050" s="130" t="str">
        <f t="shared" si="478"/>
        <v>DEI49P3E1M12.3</v>
      </c>
      <c r="B2050" s="130" t="str">
        <f t="shared" si="479"/>
        <v>DEI49P3E12</v>
      </c>
      <c r="C2050" s="130" t="str">
        <f t="shared" si="480"/>
        <v>DEI49P3M12.3</v>
      </c>
      <c r="D2050" s="130" t="str">
        <f t="shared" si="483"/>
        <v>DEI49P3</v>
      </c>
      <c r="E2050" s="130" t="str">
        <f t="shared" si="484"/>
        <v>DEI49</v>
      </c>
      <c r="F2050" s="111" t="s">
        <v>584</v>
      </c>
      <c r="G2050" s="111">
        <v>49</v>
      </c>
      <c r="H2050" s="111">
        <v>3</v>
      </c>
      <c r="I2050" s="111" t="s">
        <v>8</v>
      </c>
      <c r="J2050" s="111">
        <v>1</v>
      </c>
      <c r="K2050" s="109">
        <f t="shared" si="481"/>
        <v>22</v>
      </c>
      <c r="L2050" s="111" t="s">
        <v>221</v>
      </c>
      <c r="M2050" s="137">
        <v>12.2</v>
      </c>
      <c r="N2050" s="133">
        <v>12.4</v>
      </c>
      <c r="O2050" s="137">
        <f t="shared" si="485"/>
        <v>12.3</v>
      </c>
      <c r="P2050" s="141" t="s">
        <v>474</v>
      </c>
      <c r="Q2050" s="237">
        <v>18.43</v>
      </c>
      <c r="R2050" s="224">
        <v>34.520000000000003</v>
      </c>
      <c r="S2050" s="224">
        <v>16.45</v>
      </c>
      <c r="T2050" s="224">
        <v>18.07</v>
      </c>
      <c r="U2050" s="188"/>
      <c r="V2050" s="188"/>
      <c r="X2050" s="229"/>
      <c r="AC2050" s="309"/>
      <c r="AE2050" s="229"/>
      <c r="AN2050" s="309"/>
      <c r="AP2050" s="194"/>
      <c r="AQ2050" s="188"/>
      <c r="AR2050" s="188"/>
      <c r="AW2050" s="188"/>
      <c r="AX2050" s="278"/>
      <c r="AY2050" s="188"/>
      <c r="AZ2050" s="143"/>
      <c r="BA2050" s="143"/>
      <c r="BB2050" s="143"/>
      <c r="BC2050" s="143"/>
      <c r="BD2050" s="143"/>
      <c r="BE2050" s="194"/>
      <c r="BF2050" s="143"/>
      <c r="BG2050" s="143"/>
      <c r="BH2050" s="143"/>
      <c r="BI2050" s="111"/>
      <c r="BJ2050" s="143"/>
      <c r="BK2050" s="143"/>
      <c r="BL2050" s="143"/>
      <c r="BM2050" s="143"/>
      <c r="BN2050" s="143"/>
      <c r="BO2050" s="143"/>
      <c r="BP2050" s="143"/>
      <c r="BQ2050" s="143"/>
      <c r="BR2050" s="143"/>
      <c r="BS2050" s="143"/>
      <c r="BT2050" s="143"/>
      <c r="BU2050" s="135">
        <f>VLOOKUP(D2050,EXPLORACION!$A$2:$P$529,15,FALSE)</f>
        <v>4960553.4731999999</v>
      </c>
      <c r="BV2050" s="135">
        <f>VLOOKUP(D2050,EXPLORACION!$A$2:$P$529,16,FALSE)</f>
        <v>2170704.4550000001</v>
      </c>
    </row>
    <row r="2051" spans="1:74" hidden="1">
      <c r="A2051" s="130" t="str">
        <f t="shared" si="478"/>
        <v>DEI49P3E1M13.5</v>
      </c>
      <c r="B2051" s="130" t="str">
        <f t="shared" si="479"/>
        <v>DEI49P3E12.2</v>
      </c>
      <c r="C2051" s="130" t="str">
        <f t="shared" si="480"/>
        <v>DEI49P3M13.5</v>
      </c>
      <c r="D2051" s="130" t="str">
        <f t="shared" si="483"/>
        <v>DEI49P3</v>
      </c>
      <c r="E2051" s="130" t="str">
        <f t="shared" si="484"/>
        <v>DEI49</v>
      </c>
      <c r="F2051" s="111" t="s">
        <v>584</v>
      </c>
      <c r="G2051" s="111">
        <v>49</v>
      </c>
      <c r="H2051" s="111">
        <v>3</v>
      </c>
      <c r="I2051" s="111" t="s">
        <v>8</v>
      </c>
      <c r="J2051" s="111">
        <v>1</v>
      </c>
      <c r="K2051" s="109">
        <f t="shared" si="481"/>
        <v>23</v>
      </c>
      <c r="L2051" s="111" t="s">
        <v>221</v>
      </c>
      <c r="M2051" s="137">
        <v>13.4</v>
      </c>
      <c r="N2051" s="133">
        <v>13.6</v>
      </c>
      <c r="O2051" s="137">
        <f t="shared" si="485"/>
        <v>13.5</v>
      </c>
      <c r="P2051" s="141" t="s">
        <v>474</v>
      </c>
      <c r="Q2051" s="237">
        <v>18.829999999999998</v>
      </c>
      <c r="R2051" s="224"/>
      <c r="S2051" s="224"/>
      <c r="T2051" s="224"/>
      <c r="U2051" s="188"/>
      <c r="V2051" s="188"/>
      <c r="X2051" s="229"/>
      <c r="AC2051" s="309"/>
      <c r="AE2051" s="229"/>
      <c r="AN2051" s="309"/>
      <c r="AP2051" s="194"/>
      <c r="AQ2051" s="188"/>
      <c r="AR2051" s="188"/>
      <c r="AW2051" s="188"/>
      <c r="AX2051" s="278"/>
      <c r="AY2051" s="188"/>
      <c r="AZ2051" s="143"/>
      <c r="BA2051" s="143"/>
      <c r="BB2051" s="143"/>
      <c r="BC2051" s="143"/>
      <c r="BD2051" s="143"/>
      <c r="BE2051" s="194"/>
      <c r="BF2051" s="143"/>
      <c r="BG2051" s="143"/>
      <c r="BH2051" s="143"/>
      <c r="BI2051" s="111"/>
      <c r="BJ2051" s="143"/>
      <c r="BK2051" s="143"/>
      <c r="BL2051" s="143"/>
      <c r="BM2051" s="143"/>
      <c r="BN2051" s="143"/>
      <c r="BO2051" s="143"/>
      <c r="BP2051" s="143"/>
      <c r="BQ2051" s="143"/>
      <c r="BR2051" s="143"/>
      <c r="BS2051" s="143"/>
      <c r="BT2051" s="143"/>
      <c r="BU2051" s="135">
        <f>VLOOKUP(D2051,EXPLORACION!$A$2:$P$529,15,FALSE)</f>
        <v>4960553.4731999999</v>
      </c>
      <c r="BV2051" s="135">
        <f>VLOOKUP(D2051,EXPLORACION!$A$2:$P$529,16,FALSE)</f>
        <v>2170704.4550000001</v>
      </c>
    </row>
    <row r="2052" spans="1:74" hidden="1">
      <c r="A2052" s="130" t="str">
        <f t="shared" ref="A2052:A2065" si="486">CONCATENATE(F2052,G2052,I2052,H2052,"E",J2052,"M",O2052)</f>
        <v>DEI49P3E1M13.7</v>
      </c>
      <c r="B2052" s="130" t="str">
        <f t="shared" ref="B2052:B2065" si="487">CONCATENATE(F2052,G2052,I2052,H2052,"E",M2051)</f>
        <v>DEI49P3E13.4</v>
      </c>
      <c r="C2052" s="130" t="str">
        <f t="shared" ref="C2052:C2065" si="488">CONCATENATE(F2052,G2052,I2052,H2052,"M",O2052)</f>
        <v>DEI49P3M13.7</v>
      </c>
      <c r="D2052" s="130" t="str">
        <f t="shared" si="483"/>
        <v>DEI49P3</v>
      </c>
      <c r="E2052" s="130" t="str">
        <f t="shared" si="484"/>
        <v>DEI49</v>
      </c>
      <c r="F2052" s="111" t="s">
        <v>584</v>
      </c>
      <c r="G2052" s="111">
        <v>49</v>
      </c>
      <c r="H2052" s="111">
        <v>3</v>
      </c>
      <c r="I2052" s="111" t="s">
        <v>8</v>
      </c>
      <c r="J2052" s="111">
        <v>1</v>
      </c>
      <c r="K2052" s="109">
        <f t="shared" si="481"/>
        <v>24</v>
      </c>
      <c r="L2052" s="111" t="s">
        <v>221</v>
      </c>
      <c r="M2052" s="137">
        <v>13.6</v>
      </c>
      <c r="N2052" s="133">
        <v>13.8</v>
      </c>
      <c r="O2052" s="137">
        <f t="shared" si="485"/>
        <v>13.7</v>
      </c>
      <c r="P2052" s="141" t="s">
        <v>474</v>
      </c>
      <c r="Q2052" s="237">
        <v>17.29</v>
      </c>
      <c r="R2052" s="224"/>
      <c r="S2052" s="224"/>
      <c r="T2052" s="224"/>
      <c r="U2052" s="188"/>
      <c r="V2052" s="188">
        <v>2.1287700000000003</v>
      </c>
      <c r="X2052" s="229"/>
      <c r="AC2052" s="309"/>
      <c r="AE2052" s="229"/>
      <c r="AN2052" s="309"/>
      <c r="AP2052" s="194"/>
      <c r="AQ2052" s="188"/>
      <c r="AR2052" s="188"/>
      <c r="AW2052" s="188">
        <f t="shared" si="482"/>
        <v>0.86</v>
      </c>
      <c r="AX2052" s="278">
        <v>22.08</v>
      </c>
      <c r="AY2052" s="188">
        <v>0.43</v>
      </c>
      <c r="AZ2052" s="143"/>
      <c r="BA2052" s="143"/>
      <c r="BB2052" s="143"/>
      <c r="BC2052" s="143"/>
      <c r="BD2052" s="143"/>
      <c r="BE2052" s="194"/>
      <c r="BF2052" s="143"/>
      <c r="BG2052" s="143"/>
      <c r="BH2052" s="143"/>
      <c r="BI2052" s="111"/>
      <c r="BJ2052" s="143"/>
      <c r="BK2052" s="143"/>
      <c r="BL2052" s="143"/>
      <c r="BM2052" s="143"/>
      <c r="BN2052" s="143"/>
      <c r="BO2052" s="143"/>
      <c r="BP2052" s="143"/>
      <c r="BQ2052" s="143"/>
      <c r="BR2052" s="143"/>
      <c r="BS2052" s="143"/>
      <c r="BT2052" s="143"/>
      <c r="BU2052" s="135">
        <f>VLOOKUP(D2052,EXPLORACION!$A$2:$P$529,15,FALSE)</f>
        <v>4960553.4731999999</v>
      </c>
      <c r="BV2052" s="135">
        <f>VLOOKUP(D2052,EXPLORACION!$A$2:$P$529,16,FALSE)</f>
        <v>2170704.4550000001</v>
      </c>
    </row>
    <row r="2053" spans="1:74" hidden="1">
      <c r="A2053" s="130" t="str">
        <f t="shared" si="486"/>
        <v>DEI49P3E1M14.3</v>
      </c>
      <c r="B2053" s="130" t="str">
        <f t="shared" si="487"/>
        <v>DEI49P3E13.6</v>
      </c>
      <c r="C2053" s="130" t="str">
        <f t="shared" si="488"/>
        <v>DEI49P3M14.3</v>
      </c>
      <c r="D2053" s="130" t="str">
        <f t="shared" si="483"/>
        <v>DEI49P3</v>
      </c>
      <c r="E2053" s="130" t="str">
        <f t="shared" si="484"/>
        <v>DEI49</v>
      </c>
      <c r="F2053" s="111" t="s">
        <v>584</v>
      </c>
      <c r="G2053" s="111">
        <v>49</v>
      </c>
      <c r="H2053" s="111">
        <v>3</v>
      </c>
      <c r="I2053" s="111" t="s">
        <v>8</v>
      </c>
      <c r="J2053" s="111">
        <v>1</v>
      </c>
      <c r="K2053" s="109">
        <f t="shared" si="481"/>
        <v>25</v>
      </c>
      <c r="L2053" s="111" t="s">
        <v>221</v>
      </c>
      <c r="M2053" s="137">
        <v>14.2</v>
      </c>
      <c r="N2053" s="133">
        <v>14.4</v>
      </c>
      <c r="O2053" s="137">
        <f t="shared" si="485"/>
        <v>14.3</v>
      </c>
      <c r="P2053" s="141" t="s">
        <v>474</v>
      </c>
      <c r="Q2053" s="237">
        <v>17.12</v>
      </c>
      <c r="R2053" s="224"/>
      <c r="S2053" s="224"/>
      <c r="T2053" s="224"/>
      <c r="U2053" s="188"/>
      <c r="V2053" s="188">
        <v>2.2563</v>
      </c>
      <c r="X2053" s="229"/>
      <c r="AC2053" s="309"/>
      <c r="AE2053" s="229"/>
      <c r="AN2053" s="309"/>
      <c r="AP2053" s="194"/>
      <c r="AQ2053" s="188"/>
      <c r="AR2053" s="188"/>
      <c r="AW2053" s="188"/>
      <c r="AX2053" s="278"/>
      <c r="AY2053" s="188"/>
      <c r="AZ2053" s="143"/>
      <c r="BA2053" s="143"/>
      <c r="BB2053" s="143"/>
      <c r="BC2053" s="143"/>
      <c r="BD2053" s="143"/>
      <c r="BE2053" s="194"/>
      <c r="BF2053" s="143"/>
      <c r="BG2053" s="143"/>
      <c r="BH2053" s="143"/>
      <c r="BI2053" s="111"/>
      <c r="BJ2053" s="143"/>
      <c r="BK2053" s="143"/>
      <c r="BL2053" s="143"/>
      <c r="BM2053" s="143"/>
      <c r="BN2053" s="143"/>
      <c r="BO2053" s="143"/>
      <c r="BP2053" s="143"/>
      <c r="BQ2053" s="143"/>
      <c r="BR2053" s="143"/>
      <c r="BS2053" s="143"/>
      <c r="BT2053" s="143"/>
      <c r="BU2053" s="135">
        <f>VLOOKUP(D2053,EXPLORACION!$A$2:$P$529,15,FALSE)</f>
        <v>4960553.4731999999</v>
      </c>
      <c r="BV2053" s="135">
        <f>VLOOKUP(D2053,EXPLORACION!$A$2:$P$529,16,FALSE)</f>
        <v>2170704.4550000001</v>
      </c>
    </row>
    <row r="2054" spans="1:74" hidden="1">
      <c r="A2054" s="130" t="str">
        <f t="shared" si="486"/>
        <v>DEI49P3E1M14.7</v>
      </c>
      <c r="B2054" s="130" t="str">
        <f t="shared" si="487"/>
        <v>DEI49P3E14.2</v>
      </c>
      <c r="C2054" s="130" t="str">
        <f t="shared" si="488"/>
        <v>DEI49P3M14.7</v>
      </c>
      <c r="D2054" s="130" t="str">
        <f t="shared" si="483"/>
        <v>DEI49P3</v>
      </c>
      <c r="E2054" s="130" t="str">
        <f t="shared" si="484"/>
        <v>DEI49</v>
      </c>
      <c r="F2054" s="111" t="s">
        <v>584</v>
      </c>
      <c r="G2054" s="111">
        <v>49</v>
      </c>
      <c r="H2054" s="111">
        <v>3</v>
      </c>
      <c r="I2054" s="111" t="s">
        <v>8</v>
      </c>
      <c r="J2054" s="111">
        <v>1</v>
      </c>
      <c r="K2054" s="109">
        <f t="shared" ref="K2054:K2113" si="489">K2053+1</f>
        <v>26</v>
      </c>
      <c r="L2054" s="111" t="s">
        <v>221</v>
      </c>
      <c r="M2054" s="137">
        <v>14.6</v>
      </c>
      <c r="N2054" s="133">
        <v>14.8</v>
      </c>
      <c r="O2054" s="137">
        <f t="shared" si="485"/>
        <v>14.7</v>
      </c>
      <c r="P2054" s="141" t="s">
        <v>474</v>
      </c>
      <c r="R2054" s="224"/>
      <c r="S2054" s="224"/>
      <c r="T2054" s="224"/>
      <c r="U2054" s="188"/>
      <c r="V2054" s="188"/>
      <c r="X2054" s="229"/>
      <c r="AC2054" s="309"/>
      <c r="AE2054" s="229"/>
      <c r="AN2054" s="309"/>
      <c r="AP2054" s="194"/>
      <c r="AQ2054" s="188"/>
      <c r="AR2054" s="188"/>
      <c r="AW2054" s="188"/>
      <c r="AX2054" s="278"/>
      <c r="AY2054" s="188"/>
      <c r="AZ2054" s="143"/>
      <c r="BA2054" s="143"/>
      <c r="BB2054" s="143"/>
      <c r="BC2054" s="143"/>
      <c r="BD2054" s="143"/>
      <c r="BE2054" s="194"/>
      <c r="BF2054" s="143"/>
      <c r="BG2054" s="143"/>
      <c r="BH2054" s="143"/>
      <c r="BI2054" s="111"/>
      <c r="BJ2054" s="143"/>
      <c r="BK2054" s="143"/>
      <c r="BL2054" s="143"/>
      <c r="BM2054" s="143"/>
      <c r="BN2054" s="143"/>
      <c r="BO2054" s="143"/>
      <c r="BP2054" s="143"/>
      <c r="BQ2054" s="143"/>
      <c r="BR2054" s="143"/>
      <c r="BS2054" s="143"/>
      <c r="BT2054" s="143"/>
      <c r="BU2054" s="135">
        <f>VLOOKUP(D2054,EXPLORACION!$A$2:$P$529,15,FALSE)</f>
        <v>4960553.4731999999</v>
      </c>
      <c r="BV2054" s="135">
        <f>VLOOKUP(D2054,EXPLORACION!$A$2:$P$529,16,FALSE)</f>
        <v>2170704.4550000001</v>
      </c>
    </row>
    <row r="2055" spans="1:74" hidden="1">
      <c r="A2055" s="130" t="str">
        <f t="shared" si="486"/>
        <v>DEI49P4E1M3.5</v>
      </c>
      <c r="B2055" s="130" t="str">
        <f t="shared" si="487"/>
        <v>DEI49P4E14.6</v>
      </c>
      <c r="C2055" s="130" t="str">
        <f t="shared" si="488"/>
        <v>DEI49P4M3.5</v>
      </c>
      <c r="D2055" s="130" t="str">
        <f t="shared" si="483"/>
        <v>DEI49P4</v>
      </c>
      <c r="E2055" s="130" t="str">
        <f t="shared" si="484"/>
        <v>DEI49</v>
      </c>
      <c r="F2055" s="111" t="s">
        <v>584</v>
      </c>
      <c r="G2055" s="111">
        <v>49</v>
      </c>
      <c r="H2055" s="111">
        <v>4</v>
      </c>
      <c r="I2055" s="111" t="s">
        <v>8</v>
      </c>
      <c r="J2055" s="111">
        <v>1</v>
      </c>
      <c r="K2055" s="109">
        <v>1</v>
      </c>
      <c r="M2055" s="137">
        <v>3.4</v>
      </c>
      <c r="N2055" s="133">
        <v>3.6</v>
      </c>
      <c r="O2055" s="137">
        <f t="shared" si="485"/>
        <v>3.5</v>
      </c>
      <c r="P2055" s="141" t="s">
        <v>284</v>
      </c>
      <c r="Q2055" s="237">
        <v>26.08</v>
      </c>
      <c r="R2055" s="224">
        <v>32.83</v>
      </c>
      <c r="S2055" s="224">
        <v>14.86</v>
      </c>
      <c r="T2055" s="224">
        <v>17.97</v>
      </c>
      <c r="U2055" s="188"/>
      <c r="V2055" s="188"/>
      <c r="X2055" s="229"/>
      <c r="AC2055" s="309"/>
      <c r="AE2055" s="229"/>
      <c r="AN2055" s="309"/>
      <c r="AP2055" s="194"/>
      <c r="AQ2055" s="188"/>
      <c r="AR2055" s="188"/>
      <c r="AW2055" s="188"/>
      <c r="AX2055" s="278"/>
      <c r="AY2055" s="188"/>
      <c r="AZ2055" s="143"/>
      <c r="BA2055" s="143"/>
      <c r="BB2055" s="143"/>
      <c r="BC2055" s="143"/>
      <c r="BD2055" s="143"/>
      <c r="BE2055" s="194"/>
      <c r="BF2055" s="143"/>
      <c r="BG2055" s="143"/>
      <c r="BH2055" s="143"/>
      <c r="BI2055" s="111"/>
      <c r="BJ2055" s="143"/>
      <c r="BK2055" s="143"/>
      <c r="BL2055" s="143"/>
      <c r="BM2055" s="143"/>
      <c r="BN2055" s="143"/>
      <c r="BO2055" s="143"/>
      <c r="BP2055" s="143"/>
      <c r="BQ2055" s="143"/>
      <c r="BR2055" s="143"/>
      <c r="BS2055" s="143"/>
      <c r="BT2055" s="143"/>
      <c r="BU2055" s="135">
        <f>VLOOKUP(D2055,EXPLORACION!$A$2:$P$529,15,FALSE)</f>
        <v>4961826.7833000002</v>
      </c>
      <c r="BV2055" s="135">
        <f>VLOOKUP(D2055,EXPLORACION!$A$2:$P$529,16,FALSE)</f>
        <v>2173483.0397999999</v>
      </c>
    </row>
    <row r="2056" spans="1:74" hidden="1">
      <c r="A2056" s="130" t="str">
        <f t="shared" si="486"/>
        <v>DEI49P4E1M3.9</v>
      </c>
      <c r="B2056" s="130" t="str">
        <f t="shared" si="487"/>
        <v>DEI49P4E3.4</v>
      </c>
      <c r="C2056" s="130" t="str">
        <f t="shared" si="488"/>
        <v>DEI49P4M3.9</v>
      </c>
      <c r="D2056" s="130" t="str">
        <f t="shared" si="483"/>
        <v>DEI49P4</v>
      </c>
      <c r="E2056" s="130" t="str">
        <f t="shared" si="484"/>
        <v>DEI49</v>
      </c>
      <c r="F2056" s="111" t="s">
        <v>584</v>
      </c>
      <c r="G2056" s="111">
        <v>49</v>
      </c>
      <c r="H2056" s="111">
        <v>4</v>
      </c>
      <c r="I2056" s="111" t="s">
        <v>8</v>
      </c>
      <c r="J2056" s="111">
        <v>1</v>
      </c>
      <c r="K2056" s="109">
        <f t="shared" si="489"/>
        <v>2</v>
      </c>
      <c r="M2056" s="137">
        <v>3.8</v>
      </c>
      <c r="N2056" s="133">
        <v>4</v>
      </c>
      <c r="O2056" s="137">
        <f t="shared" si="485"/>
        <v>3.9</v>
      </c>
      <c r="P2056" s="141" t="s">
        <v>284</v>
      </c>
      <c r="Q2056" s="237">
        <v>34.51</v>
      </c>
      <c r="R2056" s="224"/>
      <c r="S2056" s="224"/>
      <c r="T2056" s="224"/>
      <c r="U2056" s="188"/>
      <c r="V2056" s="188"/>
      <c r="X2056" s="229"/>
      <c r="AC2056" s="309"/>
      <c r="AE2056" s="229"/>
      <c r="AN2056" s="309"/>
      <c r="AP2056" s="194"/>
      <c r="AQ2056" s="188"/>
      <c r="AR2056" s="188"/>
      <c r="AW2056" s="188"/>
      <c r="AX2056" s="278"/>
      <c r="AY2056" s="188"/>
      <c r="AZ2056" s="143"/>
      <c r="BA2056" s="143"/>
      <c r="BB2056" s="143"/>
      <c r="BC2056" s="143"/>
      <c r="BD2056" s="143"/>
      <c r="BE2056" s="194"/>
      <c r="BF2056" s="143"/>
      <c r="BG2056" s="143"/>
      <c r="BH2056" s="143"/>
      <c r="BI2056" s="111"/>
      <c r="BJ2056" s="143"/>
      <c r="BK2056" s="143"/>
      <c r="BL2056" s="143"/>
      <c r="BM2056" s="143"/>
      <c r="BN2056" s="143"/>
      <c r="BO2056" s="143"/>
      <c r="BP2056" s="143"/>
      <c r="BQ2056" s="143"/>
      <c r="BR2056" s="143"/>
      <c r="BS2056" s="143"/>
      <c r="BT2056" s="143"/>
      <c r="BU2056" s="135">
        <f>VLOOKUP(D2056,EXPLORACION!$A$2:$P$529,15,FALSE)</f>
        <v>4961826.7833000002</v>
      </c>
      <c r="BV2056" s="135">
        <f>VLOOKUP(D2056,EXPLORACION!$A$2:$P$529,16,FALSE)</f>
        <v>2173483.0397999999</v>
      </c>
    </row>
    <row r="2057" spans="1:74" hidden="1">
      <c r="A2057" s="130" t="str">
        <f t="shared" si="486"/>
        <v>DEI49P4E1M4.9</v>
      </c>
      <c r="B2057" s="130" t="str">
        <f t="shared" si="487"/>
        <v>DEI49P4E3.8</v>
      </c>
      <c r="C2057" s="130" t="str">
        <f t="shared" si="488"/>
        <v>DEI49P4M4.9</v>
      </c>
      <c r="D2057" s="130" t="str">
        <f t="shared" si="483"/>
        <v>DEI49P4</v>
      </c>
      <c r="E2057" s="130" t="str">
        <f t="shared" si="484"/>
        <v>DEI49</v>
      </c>
      <c r="F2057" s="111" t="s">
        <v>584</v>
      </c>
      <c r="G2057" s="111">
        <v>49</v>
      </c>
      <c r="H2057" s="111">
        <v>4</v>
      </c>
      <c r="I2057" s="111" t="s">
        <v>8</v>
      </c>
      <c r="J2057" s="111">
        <v>1</v>
      </c>
      <c r="K2057" s="109">
        <f t="shared" si="489"/>
        <v>3</v>
      </c>
      <c r="M2057" s="137">
        <v>4.8</v>
      </c>
      <c r="N2057" s="133">
        <v>5</v>
      </c>
      <c r="O2057" s="137">
        <f t="shared" si="485"/>
        <v>4.9000000000000004</v>
      </c>
      <c r="P2057" s="141" t="s">
        <v>284</v>
      </c>
      <c r="Q2057" s="237">
        <v>28.81</v>
      </c>
      <c r="R2057" s="224">
        <v>48.57</v>
      </c>
      <c r="S2057" s="224">
        <v>25.46</v>
      </c>
      <c r="T2057" s="224">
        <v>23.11</v>
      </c>
      <c r="U2057" s="188"/>
      <c r="V2057" s="188">
        <v>1.9718100000000001</v>
      </c>
      <c r="X2057" s="229"/>
      <c r="AC2057" s="309"/>
      <c r="AE2057" s="229"/>
      <c r="AN2057" s="309"/>
      <c r="AP2057" s="194"/>
      <c r="AQ2057" s="188"/>
      <c r="AR2057" s="188"/>
      <c r="AW2057" s="188">
        <f t="shared" ref="AW2057:AW2065" si="490">AY2057*2</f>
        <v>0.34</v>
      </c>
      <c r="AX2057" s="278">
        <v>22</v>
      </c>
      <c r="AY2057" s="188">
        <v>0.17</v>
      </c>
      <c r="AZ2057" s="143"/>
      <c r="BA2057" s="143"/>
      <c r="BB2057" s="143"/>
      <c r="BC2057" s="143"/>
      <c r="BD2057" s="143"/>
      <c r="BE2057" s="194"/>
      <c r="BF2057" s="143"/>
      <c r="BG2057" s="143"/>
      <c r="BH2057" s="143"/>
      <c r="BI2057" s="111"/>
      <c r="BJ2057" s="143"/>
      <c r="BK2057" s="143"/>
      <c r="BL2057" s="143"/>
      <c r="BM2057" s="143"/>
      <c r="BN2057" s="143"/>
      <c r="BO2057" s="143"/>
      <c r="BP2057" s="143"/>
      <c r="BQ2057" s="143"/>
      <c r="BR2057" s="143"/>
      <c r="BS2057" s="143"/>
      <c r="BT2057" s="143"/>
      <c r="BU2057" s="135">
        <f>VLOOKUP(D2057,EXPLORACION!$A$2:$P$529,15,FALSE)</f>
        <v>4961826.7833000002</v>
      </c>
      <c r="BV2057" s="135">
        <f>VLOOKUP(D2057,EXPLORACION!$A$2:$P$529,16,FALSE)</f>
        <v>2173483.0397999999</v>
      </c>
    </row>
    <row r="2058" spans="1:74" hidden="1">
      <c r="A2058" s="130" t="str">
        <f t="shared" si="486"/>
        <v>DEI49P4E1M5.375</v>
      </c>
      <c r="B2058" s="130" t="str">
        <f t="shared" si="487"/>
        <v>DEI49P4E4.8</v>
      </c>
      <c r="C2058" s="130" t="str">
        <f t="shared" si="488"/>
        <v>DEI49P4M5.375</v>
      </c>
      <c r="D2058" s="130" t="str">
        <f t="shared" si="483"/>
        <v>DEI49P4</v>
      </c>
      <c r="E2058" s="130" t="str">
        <f t="shared" si="484"/>
        <v>DEI49</v>
      </c>
      <c r="F2058" s="111" t="s">
        <v>584</v>
      </c>
      <c r="G2058" s="111">
        <v>49</v>
      </c>
      <c r="H2058" s="111">
        <v>4</v>
      </c>
      <c r="I2058" s="111" t="s">
        <v>8</v>
      </c>
      <c r="J2058" s="111">
        <v>1</v>
      </c>
      <c r="K2058" s="109">
        <f t="shared" si="489"/>
        <v>4</v>
      </c>
      <c r="M2058" s="137">
        <v>5.25</v>
      </c>
      <c r="N2058" s="133">
        <v>5.5</v>
      </c>
      <c r="O2058" s="137">
        <f t="shared" si="485"/>
        <v>5.375</v>
      </c>
      <c r="P2058" s="141" t="s">
        <v>474</v>
      </c>
      <c r="R2058" s="224"/>
      <c r="S2058" s="224"/>
      <c r="T2058" s="224"/>
      <c r="U2058" s="188"/>
      <c r="V2058" s="188"/>
      <c r="X2058" s="229"/>
      <c r="AC2058" s="309"/>
      <c r="AE2058" s="229"/>
      <c r="AN2058" s="309"/>
      <c r="AP2058" s="194"/>
      <c r="AQ2058" s="188"/>
      <c r="AR2058" s="188"/>
      <c r="AW2058" s="188"/>
      <c r="AX2058" s="278"/>
      <c r="AY2058" s="188"/>
      <c r="AZ2058" s="143"/>
      <c r="BA2058" s="143"/>
      <c r="BB2058" s="143"/>
      <c r="BC2058" s="143"/>
      <c r="BD2058" s="143"/>
      <c r="BE2058" s="194"/>
      <c r="BF2058" s="143"/>
      <c r="BG2058" s="143"/>
      <c r="BH2058" s="143"/>
      <c r="BI2058" s="111"/>
      <c r="BJ2058" s="143"/>
      <c r="BK2058" s="143"/>
      <c r="BL2058" s="143"/>
      <c r="BM2058" s="143"/>
      <c r="BN2058" s="143"/>
      <c r="BO2058" s="143"/>
      <c r="BP2058" s="143"/>
      <c r="BQ2058" s="143"/>
      <c r="BR2058" s="143"/>
      <c r="BS2058" s="143"/>
      <c r="BT2058" s="143"/>
      <c r="BU2058" s="135">
        <f>VLOOKUP(D2058,EXPLORACION!$A$2:$P$529,15,FALSE)</f>
        <v>4961826.7833000002</v>
      </c>
      <c r="BV2058" s="135">
        <f>VLOOKUP(D2058,EXPLORACION!$A$2:$P$529,16,FALSE)</f>
        <v>2173483.0397999999</v>
      </c>
    </row>
    <row r="2059" spans="1:74" hidden="1">
      <c r="A2059" s="130" t="str">
        <f t="shared" si="486"/>
        <v>DEI49P4E1M6.3</v>
      </c>
      <c r="B2059" s="130" t="str">
        <f t="shared" si="487"/>
        <v>DEI49P4E5.25</v>
      </c>
      <c r="C2059" s="130" t="str">
        <f t="shared" si="488"/>
        <v>DEI49P4M6.3</v>
      </c>
      <c r="D2059" s="130" t="str">
        <f t="shared" si="483"/>
        <v>DEI49P4</v>
      </c>
      <c r="E2059" s="130" t="str">
        <f t="shared" si="484"/>
        <v>DEI49</v>
      </c>
      <c r="F2059" s="111" t="s">
        <v>584</v>
      </c>
      <c r="G2059" s="111">
        <v>49</v>
      </c>
      <c r="H2059" s="111">
        <v>4</v>
      </c>
      <c r="I2059" s="111" t="s">
        <v>8</v>
      </c>
      <c r="J2059" s="111">
        <v>1</v>
      </c>
      <c r="K2059" s="109">
        <f t="shared" si="489"/>
        <v>5</v>
      </c>
      <c r="M2059" s="137">
        <v>6.2</v>
      </c>
      <c r="N2059" s="133">
        <v>6.4</v>
      </c>
      <c r="O2059" s="137">
        <f t="shared" si="485"/>
        <v>6.3000000000000007</v>
      </c>
      <c r="P2059" s="141" t="s">
        <v>474</v>
      </c>
      <c r="Q2059" s="237">
        <v>26.15</v>
      </c>
      <c r="R2059" s="224">
        <v>50.91</v>
      </c>
      <c r="S2059" s="224">
        <v>25.46</v>
      </c>
      <c r="T2059" s="224">
        <v>25.45</v>
      </c>
      <c r="U2059" s="188"/>
      <c r="V2059" s="188"/>
      <c r="X2059" s="229"/>
      <c r="AC2059" s="309"/>
      <c r="AE2059" s="229"/>
      <c r="AN2059" s="309"/>
      <c r="AP2059" s="194"/>
      <c r="AQ2059" s="188"/>
      <c r="AR2059" s="188"/>
      <c r="AW2059" s="188"/>
      <c r="AX2059" s="278"/>
      <c r="AY2059" s="188"/>
      <c r="AZ2059" s="143"/>
      <c r="BA2059" s="143"/>
      <c r="BB2059" s="143"/>
      <c r="BC2059" s="143"/>
      <c r="BD2059" s="143"/>
      <c r="BE2059" s="194"/>
      <c r="BF2059" s="143"/>
      <c r="BG2059" s="143"/>
      <c r="BH2059" s="143"/>
      <c r="BI2059" s="111"/>
      <c r="BJ2059" s="143"/>
      <c r="BK2059" s="143"/>
      <c r="BL2059" s="143"/>
      <c r="BM2059" s="143"/>
      <c r="BN2059" s="143"/>
      <c r="BO2059" s="143"/>
      <c r="BP2059" s="143"/>
      <c r="BQ2059" s="143"/>
      <c r="BR2059" s="143"/>
      <c r="BS2059" s="143"/>
      <c r="BT2059" s="143"/>
      <c r="BU2059" s="135">
        <f>VLOOKUP(D2059,EXPLORACION!$A$2:$P$529,15,FALSE)</f>
        <v>4961826.7833000002</v>
      </c>
      <c r="BV2059" s="135">
        <f>VLOOKUP(D2059,EXPLORACION!$A$2:$P$529,16,FALSE)</f>
        <v>2173483.0397999999</v>
      </c>
    </row>
    <row r="2060" spans="1:74" hidden="1">
      <c r="A2060" s="130" t="str">
        <f t="shared" si="486"/>
        <v>DEI49P4E1M8.9</v>
      </c>
      <c r="B2060" s="130" t="str">
        <f t="shared" si="487"/>
        <v>DEI49P4E6.2</v>
      </c>
      <c r="C2060" s="130" t="str">
        <f t="shared" si="488"/>
        <v>DEI49P4M8.9</v>
      </c>
      <c r="D2060" s="130" t="str">
        <f t="shared" si="483"/>
        <v>DEI49P4</v>
      </c>
      <c r="E2060" s="130" t="str">
        <f t="shared" si="484"/>
        <v>DEI49</v>
      </c>
      <c r="F2060" s="111" t="s">
        <v>584</v>
      </c>
      <c r="G2060" s="111">
        <v>49</v>
      </c>
      <c r="H2060" s="111">
        <v>4</v>
      </c>
      <c r="I2060" s="111" t="s">
        <v>8</v>
      </c>
      <c r="J2060" s="111">
        <v>1</v>
      </c>
      <c r="K2060" s="109">
        <f t="shared" si="489"/>
        <v>6</v>
      </c>
      <c r="M2060" s="137">
        <v>8.8000000000000007</v>
      </c>
      <c r="N2060" s="133">
        <v>9</v>
      </c>
      <c r="O2060" s="137">
        <f t="shared" si="485"/>
        <v>8.9</v>
      </c>
      <c r="P2060" s="141" t="s">
        <v>284</v>
      </c>
      <c r="Q2060" s="237">
        <v>15.44</v>
      </c>
      <c r="R2060" s="224"/>
      <c r="S2060" s="224"/>
      <c r="T2060" s="224"/>
      <c r="U2060" s="188"/>
      <c r="V2060" s="188"/>
      <c r="X2060" s="229"/>
      <c r="AC2060" s="309"/>
      <c r="AE2060" s="229"/>
      <c r="AN2060" s="309"/>
      <c r="AP2060" s="194"/>
      <c r="AQ2060" s="188"/>
      <c r="AR2060" s="188"/>
      <c r="AW2060" s="188"/>
      <c r="AX2060" s="278"/>
      <c r="AY2060" s="188"/>
      <c r="AZ2060" s="143"/>
      <c r="BA2060" s="143"/>
      <c r="BB2060" s="143"/>
      <c r="BC2060" s="143"/>
      <c r="BD2060" s="143"/>
      <c r="BE2060" s="194"/>
      <c r="BF2060" s="143"/>
      <c r="BG2060" s="143"/>
      <c r="BH2060" s="143"/>
      <c r="BI2060" s="111"/>
      <c r="BJ2060" s="143"/>
      <c r="BK2060" s="143"/>
      <c r="BL2060" s="143"/>
      <c r="BM2060" s="143"/>
      <c r="BN2060" s="143"/>
      <c r="BO2060" s="143"/>
      <c r="BP2060" s="143"/>
      <c r="BQ2060" s="143"/>
      <c r="BR2060" s="143"/>
      <c r="BS2060" s="143"/>
      <c r="BT2060" s="143"/>
      <c r="BU2060" s="135">
        <f>VLOOKUP(D2060,EXPLORACION!$A$2:$P$529,15,FALSE)</f>
        <v>4961826.7833000002</v>
      </c>
      <c r="BV2060" s="135">
        <f>VLOOKUP(D2060,EXPLORACION!$A$2:$P$529,16,FALSE)</f>
        <v>2173483.0397999999</v>
      </c>
    </row>
    <row r="2061" spans="1:74" hidden="1">
      <c r="A2061" s="130" t="str">
        <f t="shared" si="486"/>
        <v>DEI49P4E1M9.7</v>
      </c>
      <c r="B2061" s="130" t="str">
        <f t="shared" si="487"/>
        <v>DEI49P4E8.8</v>
      </c>
      <c r="C2061" s="130" t="str">
        <f t="shared" si="488"/>
        <v>DEI49P4M9.7</v>
      </c>
      <c r="D2061" s="130" t="str">
        <f t="shared" ref="D2061:D2065" si="491">CONCATENATE(F2061,G2061,I2061,H2061)</f>
        <v>DEI49P4</v>
      </c>
      <c r="E2061" s="130" t="str">
        <f t="shared" ref="E2061:E2065" si="492">CONCATENATE(F2061,G2061)</f>
        <v>DEI49</v>
      </c>
      <c r="F2061" s="111" t="s">
        <v>584</v>
      </c>
      <c r="G2061" s="111">
        <v>49</v>
      </c>
      <c r="H2061" s="111">
        <v>4</v>
      </c>
      <c r="I2061" s="111" t="s">
        <v>8</v>
      </c>
      <c r="J2061" s="111">
        <v>1</v>
      </c>
      <c r="K2061" s="109">
        <f t="shared" si="489"/>
        <v>7</v>
      </c>
      <c r="M2061" s="137">
        <v>9.6</v>
      </c>
      <c r="N2061" s="133">
        <v>9.8000000000000007</v>
      </c>
      <c r="O2061" s="137">
        <f t="shared" si="485"/>
        <v>9.6999999999999993</v>
      </c>
      <c r="P2061" s="141" t="s">
        <v>284</v>
      </c>
      <c r="Q2061" s="237">
        <v>17.46</v>
      </c>
      <c r="R2061" s="224">
        <v>23.56</v>
      </c>
      <c r="S2061" s="224">
        <v>12.61</v>
      </c>
      <c r="T2061" s="224">
        <v>10.94</v>
      </c>
      <c r="U2061" s="188"/>
      <c r="V2061" s="188">
        <v>2.1385800000000006</v>
      </c>
      <c r="X2061" s="229"/>
      <c r="AC2061" s="309"/>
      <c r="AE2061" s="229"/>
      <c r="AN2061" s="309"/>
      <c r="AP2061" s="194"/>
      <c r="AQ2061" s="188"/>
      <c r="AR2061" s="188"/>
      <c r="AW2061" s="188">
        <f t="shared" si="490"/>
        <v>1.58</v>
      </c>
      <c r="AX2061" s="278">
        <v>17.57</v>
      </c>
      <c r="AY2061" s="188">
        <v>0.79</v>
      </c>
      <c r="AZ2061" s="143"/>
      <c r="BA2061" s="143"/>
      <c r="BB2061" s="143"/>
      <c r="BC2061" s="143"/>
      <c r="BD2061" s="143"/>
      <c r="BE2061" s="194"/>
      <c r="BF2061" s="143"/>
      <c r="BG2061" s="143"/>
      <c r="BH2061" s="143"/>
      <c r="BI2061" s="111"/>
      <c r="BJ2061" s="143"/>
      <c r="BK2061" s="143"/>
      <c r="BL2061" s="143"/>
      <c r="BM2061" s="143"/>
      <c r="BN2061" s="143"/>
      <c r="BO2061" s="143"/>
      <c r="BP2061" s="143"/>
      <c r="BQ2061" s="143"/>
      <c r="BR2061" s="143"/>
      <c r="BS2061" s="143"/>
      <c r="BT2061" s="143"/>
      <c r="BU2061" s="135">
        <f>VLOOKUP(D2061,EXPLORACION!$A$2:$P$529,15,FALSE)</f>
        <v>4961826.7833000002</v>
      </c>
      <c r="BV2061" s="135">
        <f>VLOOKUP(D2061,EXPLORACION!$A$2:$P$529,16,FALSE)</f>
        <v>2173483.0397999999</v>
      </c>
    </row>
    <row r="2062" spans="1:74" hidden="1">
      <c r="A2062" s="130" t="str">
        <f t="shared" si="486"/>
        <v>DEI49P4E1M11.4</v>
      </c>
      <c r="B2062" s="130" t="str">
        <f t="shared" si="487"/>
        <v>DEI49P4E9.6</v>
      </c>
      <c r="C2062" s="130" t="str">
        <f t="shared" si="488"/>
        <v>DEI49P4M11.4</v>
      </c>
      <c r="D2062" s="130" t="str">
        <f t="shared" si="491"/>
        <v>DEI49P4</v>
      </c>
      <c r="E2062" s="130" t="str">
        <f t="shared" si="492"/>
        <v>DEI49</v>
      </c>
      <c r="F2062" s="111" t="s">
        <v>584</v>
      </c>
      <c r="G2062" s="111">
        <v>49</v>
      </c>
      <c r="H2062" s="111">
        <v>4</v>
      </c>
      <c r="I2062" s="111" t="s">
        <v>8</v>
      </c>
      <c r="J2062" s="111">
        <v>1</v>
      </c>
      <c r="K2062" s="109">
        <f t="shared" si="489"/>
        <v>8</v>
      </c>
      <c r="M2062" s="137">
        <v>11.3</v>
      </c>
      <c r="N2062" s="133">
        <v>11.5</v>
      </c>
      <c r="O2062" s="137">
        <f t="shared" si="485"/>
        <v>11.4</v>
      </c>
      <c r="P2062" s="141" t="s">
        <v>474</v>
      </c>
      <c r="Q2062" s="237">
        <v>15.78</v>
      </c>
      <c r="R2062" s="224"/>
      <c r="S2062" s="224"/>
      <c r="T2062" s="224"/>
      <c r="U2062" s="188"/>
      <c r="V2062" s="188">
        <v>2.18763</v>
      </c>
      <c r="X2062" s="229"/>
      <c r="AC2062" s="309"/>
      <c r="AE2062" s="229"/>
      <c r="AN2062" s="309"/>
      <c r="AP2062" s="194"/>
      <c r="AQ2062" s="188"/>
      <c r="AR2062" s="188"/>
      <c r="AW2062" s="188"/>
      <c r="AX2062" s="278"/>
      <c r="AY2062" s="188"/>
      <c r="AZ2062" s="143"/>
      <c r="BA2062" s="143"/>
      <c r="BB2062" s="143"/>
      <c r="BC2062" s="143"/>
      <c r="BD2062" s="143"/>
      <c r="BE2062" s="194"/>
      <c r="BF2062" s="143"/>
      <c r="BG2062" s="143"/>
      <c r="BH2062" s="143"/>
      <c r="BI2062" s="111"/>
      <c r="BJ2062" s="143"/>
      <c r="BK2062" s="143"/>
      <c r="BL2062" s="143"/>
      <c r="BM2062" s="143"/>
      <c r="BN2062" s="143"/>
      <c r="BO2062" s="143"/>
      <c r="BP2062" s="143"/>
      <c r="BQ2062" s="143"/>
      <c r="BR2062" s="143"/>
      <c r="BS2062" s="143"/>
      <c r="BT2062" s="143"/>
      <c r="BU2062" s="135">
        <f>VLOOKUP(D2062,EXPLORACION!$A$2:$P$529,15,FALSE)</f>
        <v>4961826.7833000002</v>
      </c>
      <c r="BV2062" s="135">
        <f>VLOOKUP(D2062,EXPLORACION!$A$2:$P$529,16,FALSE)</f>
        <v>2173483.0397999999</v>
      </c>
    </row>
    <row r="2063" spans="1:74" hidden="1">
      <c r="A2063" s="130" t="str">
        <f t="shared" si="486"/>
        <v>DEI49P4E1M13.45</v>
      </c>
      <c r="B2063" s="130" t="str">
        <f t="shared" si="487"/>
        <v>DEI49P4E11.3</v>
      </c>
      <c r="C2063" s="130" t="str">
        <f t="shared" si="488"/>
        <v>DEI49P4M13.45</v>
      </c>
      <c r="D2063" s="130" t="str">
        <f t="shared" si="491"/>
        <v>DEI49P4</v>
      </c>
      <c r="E2063" s="130" t="str">
        <f t="shared" si="492"/>
        <v>DEI49</v>
      </c>
      <c r="F2063" s="111" t="s">
        <v>584</v>
      </c>
      <c r="G2063" s="111">
        <v>49</v>
      </c>
      <c r="H2063" s="111">
        <v>4</v>
      </c>
      <c r="I2063" s="111" t="s">
        <v>8</v>
      </c>
      <c r="J2063" s="111">
        <v>1</v>
      </c>
      <c r="K2063" s="109">
        <f t="shared" si="489"/>
        <v>9</v>
      </c>
      <c r="M2063" s="137">
        <v>13.4</v>
      </c>
      <c r="N2063" s="133">
        <v>13.5</v>
      </c>
      <c r="O2063" s="137">
        <f t="shared" ref="O2063:O2113" si="493">+AVERAGE(M2063:N2063)</f>
        <v>13.45</v>
      </c>
      <c r="P2063" s="141" t="s">
        <v>284</v>
      </c>
      <c r="Q2063" s="237">
        <v>21.35</v>
      </c>
      <c r="R2063" s="224"/>
      <c r="S2063" s="224"/>
      <c r="T2063" s="224"/>
      <c r="U2063" s="188"/>
      <c r="V2063" s="188">
        <v>2.18763</v>
      </c>
      <c r="X2063" s="229"/>
      <c r="AC2063" s="309"/>
      <c r="AE2063" s="229"/>
      <c r="AN2063" s="309"/>
      <c r="AP2063" s="194"/>
      <c r="AQ2063" s="188"/>
      <c r="AR2063" s="188"/>
      <c r="AW2063" s="188">
        <f t="shared" si="490"/>
        <v>1.96</v>
      </c>
      <c r="AX2063" s="278">
        <v>29.06</v>
      </c>
      <c r="AY2063" s="188">
        <v>0.98</v>
      </c>
      <c r="AZ2063" s="143"/>
      <c r="BA2063" s="143"/>
      <c r="BB2063" s="143"/>
      <c r="BC2063" s="143"/>
      <c r="BD2063" s="143"/>
      <c r="BE2063" s="194"/>
      <c r="BF2063" s="143"/>
      <c r="BG2063" s="143"/>
      <c r="BH2063" s="143"/>
      <c r="BI2063" s="111"/>
      <c r="BJ2063" s="143"/>
      <c r="BK2063" s="143"/>
      <c r="BL2063" s="143"/>
      <c r="BM2063" s="143"/>
      <c r="BN2063" s="143"/>
      <c r="BO2063" s="143"/>
      <c r="BP2063" s="143"/>
      <c r="BQ2063" s="143"/>
      <c r="BR2063" s="143"/>
      <c r="BS2063" s="143"/>
      <c r="BT2063" s="143"/>
      <c r="BU2063" s="135">
        <f>VLOOKUP(D2063,EXPLORACION!$A$2:$P$529,15,FALSE)</f>
        <v>4961826.7833000002</v>
      </c>
      <c r="BV2063" s="135">
        <f>VLOOKUP(D2063,EXPLORACION!$A$2:$P$529,16,FALSE)</f>
        <v>2173483.0397999999</v>
      </c>
    </row>
    <row r="2064" spans="1:74" hidden="1">
      <c r="A2064" s="130" t="str">
        <f t="shared" si="486"/>
        <v>DEI49P4E1M14.1</v>
      </c>
      <c r="B2064" s="130" t="str">
        <f t="shared" si="487"/>
        <v>DEI49P4E13.4</v>
      </c>
      <c r="C2064" s="130" t="str">
        <f t="shared" si="488"/>
        <v>DEI49P4M14.1</v>
      </c>
      <c r="D2064" s="130" t="str">
        <f t="shared" si="491"/>
        <v>DEI49P4</v>
      </c>
      <c r="E2064" s="130" t="str">
        <f t="shared" si="492"/>
        <v>DEI49</v>
      </c>
      <c r="F2064" s="111" t="s">
        <v>584</v>
      </c>
      <c r="G2064" s="111">
        <v>49</v>
      </c>
      <c r="H2064" s="111">
        <v>4</v>
      </c>
      <c r="I2064" s="111" t="s">
        <v>8</v>
      </c>
      <c r="J2064" s="111">
        <v>1</v>
      </c>
      <c r="K2064" s="109">
        <f t="shared" si="489"/>
        <v>10</v>
      </c>
      <c r="M2064" s="137">
        <v>14</v>
      </c>
      <c r="N2064" s="133">
        <v>14.2</v>
      </c>
      <c r="O2064" s="137">
        <f t="shared" si="493"/>
        <v>14.1</v>
      </c>
      <c r="P2064" s="141" t="s">
        <v>284</v>
      </c>
      <c r="Q2064" s="237">
        <v>18.04</v>
      </c>
      <c r="R2064" s="224">
        <v>30.72</v>
      </c>
      <c r="S2064" s="224">
        <v>14.72</v>
      </c>
      <c r="T2064" s="224">
        <v>15.99</v>
      </c>
      <c r="U2064" s="188"/>
      <c r="V2064" s="188">
        <v>2.1287700000000003</v>
      </c>
      <c r="X2064" s="229"/>
      <c r="AC2064" s="309"/>
      <c r="AE2064" s="229"/>
      <c r="AN2064" s="309"/>
      <c r="AP2064" s="194"/>
      <c r="AQ2064" s="188"/>
      <c r="AR2064" s="188"/>
      <c r="AW2064" s="188">
        <f t="shared" si="490"/>
        <v>1.54</v>
      </c>
      <c r="AX2064" s="278">
        <v>17.309999999999999</v>
      </c>
      <c r="AY2064" s="188">
        <v>0.77</v>
      </c>
      <c r="AZ2064" s="143"/>
      <c r="BA2064" s="143"/>
      <c r="BB2064" s="143"/>
      <c r="BC2064" s="143"/>
      <c r="BD2064" s="143"/>
      <c r="BE2064" s="194"/>
      <c r="BF2064" s="143"/>
      <c r="BG2064" s="143"/>
      <c r="BH2064" s="143"/>
      <c r="BI2064" s="111"/>
      <c r="BJ2064" s="143"/>
      <c r="BK2064" s="143"/>
      <c r="BL2064" s="143"/>
      <c r="BM2064" s="143"/>
      <c r="BN2064" s="143"/>
      <c r="BO2064" s="143"/>
      <c r="BP2064" s="143"/>
      <c r="BQ2064" s="143"/>
      <c r="BR2064" s="143"/>
      <c r="BS2064" s="143"/>
      <c r="BT2064" s="143"/>
      <c r="BU2064" s="135">
        <f>VLOOKUP(D2064,EXPLORACION!$A$2:$P$529,15,FALSE)</f>
        <v>4961826.7833000002</v>
      </c>
      <c r="BV2064" s="135">
        <f>VLOOKUP(D2064,EXPLORACION!$A$2:$P$529,16,FALSE)</f>
        <v>2173483.0397999999</v>
      </c>
    </row>
    <row r="2065" spans="1:74" hidden="1">
      <c r="A2065" s="130" t="str">
        <f t="shared" si="486"/>
        <v>DEI49P4E1M14.7</v>
      </c>
      <c r="B2065" s="130" t="str">
        <f t="shared" si="487"/>
        <v>DEI49P4E14</v>
      </c>
      <c r="C2065" s="130" t="str">
        <f t="shared" si="488"/>
        <v>DEI49P4M14.7</v>
      </c>
      <c r="D2065" s="130" t="str">
        <f t="shared" si="491"/>
        <v>DEI49P4</v>
      </c>
      <c r="E2065" s="130" t="str">
        <f t="shared" si="492"/>
        <v>DEI49</v>
      </c>
      <c r="F2065" s="111" t="s">
        <v>584</v>
      </c>
      <c r="G2065" s="111">
        <v>49</v>
      </c>
      <c r="H2065" s="111">
        <v>4</v>
      </c>
      <c r="I2065" s="111" t="s">
        <v>8</v>
      </c>
      <c r="J2065" s="111">
        <v>1</v>
      </c>
      <c r="K2065" s="109">
        <f t="shared" si="489"/>
        <v>11</v>
      </c>
      <c r="M2065" s="137">
        <v>14.6</v>
      </c>
      <c r="N2065" s="133">
        <v>14.8</v>
      </c>
      <c r="O2065" s="137">
        <f t="shared" si="493"/>
        <v>14.7</v>
      </c>
      <c r="P2065" s="141" t="s">
        <v>284</v>
      </c>
      <c r="Q2065" s="237">
        <v>18.87</v>
      </c>
      <c r="R2065" s="224"/>
      <c r="S2065" s="224"/>
      <c r="T2065" s="224"/>
      <c r="U2065" s="188"/>
      <c r="V2065" s="188">
        <v>2.0699100000000001</v>
      </c>
      <c r="X2065" s="229"/>
      <c r="AC2065" s="309"/>
      <c r="AE2065" s="229"/>
      <c r="AN2065" s="309"/>
      <c r="AP2065" s="194"/>
      <c r="AQ2065" s="188"/>
      <c r="AR2065" s="188"/>
      <c r="AW2065" s="188">
        <f t="shared" si="490"/>
        <v>1.2</v>
      </c>
      <c r="AX2065" s="278">
        <v>16.93</v>
      </c>
      <c r="AY2065" s="188">
        <v>0.6</v>
      </c>
      <c r="AZ2065" s="143"/>
      <c r="BA2065" s="143"/>
      <c r="BB2065" s="143"/>
      <c r="BC2065" s="143"/>
      <c r="BD2065" s="143"/>
      <c r="BE2065" s="194"/>
      <c r="BF2065" s="143"/>
      <c r="BG2065" s="143"/>
      <c r="BH2065" s="143"/>
      <c r="BI2065" s="111"/>
      <c r="BJ2065" s="143"/>
      <c r="BK2065" s="143"/>
      <c r="BL2065" s="143"/>
      <c r="BM2065" s="143"/>
      <c r="BN2065" s="143"/>
      <c r="BO2065" s="143"/>
      <c r="BP2065" s="143"/>
      <c r="BQ2065" s="143"/>
      <c r="BR2065" s="143"/>
      <c r="BS2065" s="143"/>
      <c r="BT2065" s="143"/>
      <c r="BU2065" s="135">
        <f>VLOOKUP(D2065,EXPLORACION!$A$2:$P$529,15,FALSE)</f>
        <v>4961826.7833000002</v>
      </c>
      <c r="BV2065" s="135">
        <f>VLOOKUP(D2065,EXPLORACION!$A$2:$P$529,16,FALSE)</f>
        <v>2173483.0397999999</v>
      </c>
    </row>
    <row r="2066" spans="1:74" hidden="1">
      <c r="A2066" s="130" t="str">
        <f t="shared" ref="A2066:A2081" si="494">CONCATENATE(F2066,G2066,I2066,H2066,"E",J2066,"M",O2066)</f>
        <v>PYA50P1E1M0.25</v>
      </c>
      <c r="B2066" s="130" t="str">
        <f t="shared" ref="B2066:B2082" si="495">CONCATENATE(F2066,G2066,I2066,H2066,"E",M2065)</f>
        <v>PYA50P1E14.6</v>
      </c>
      <c r="C2066" s="130" t="str">
        <f t="shared" ref="C2066:C2081" si="496">CONCATENATE(F2066,G2066,I2066,H2066,"M",O2066)</f>
        <v>PYA50P1M0.25</v>
      </c>
      <c r="D2066" s="130" t="str">
        <f t="shared" ref="D2066:D2082" si="497">CONCATENATE(F2066,G2066,I2066,H2066)</f>
        <v>PYA50P1</v>
      </c>
      <c r="E2066" s="130" t="str">
        <f t="shared" ref="E2066:E2082" si="498">CONCATENATE(F2066,G2066)</f>
        <v>PYA50</v>
      </c>
      <c r="F2066" s="111" t="s">
        <v>1368</v>
      </c>
      <c r="G2066" s="111">
        <v>50</v>
      </c>
      <c r="H2066" s="111">
        <v>1</v>
      </c>
      <c r="I2066" s="111" t="s">
        <v>8</v>
      </c>
      <c r="J2066" s="111">
        <v>1</v>
      </c>
      <c r="K2066" s="111">
        <v>1</v>
      </c>
      <c r="M2066" s="137">
        <v>0</v>
      </c>
      <c r="N2066" s="133">
        <v>0.5</v>
      </c>
      <c r="O2066" s="137">
        <f t="shared" si="493"/>
        <v>0.25</v>
      </c>
      <c r="Q2066" s="324">
        <v>19.079999999999998</v>
      </c>
      <c r="R2066" s="111"/>
      <c r="S2066" s="111"/>
      <c r="T2066" s="111"/>
      <c r="U2066" s="188"/>
      <c r="X2066" s="229"/>
      <c r="AC2066" s="309"/>
      <c r="AE2066" s="229"/>
      <c r="AN2066" s="309"/>
      <c r="AP2066" s="194"/>
      <c r="AQ2066" s="188"/>
      <c r="AR2066" s="188"/>
      <c r="AW2066" s="188"/>
      <c r="AX2066" s="278"/>
      <c r="AY2066" s="194"/>
      <c r="AZ2066" s="143"/>
      <c r="BA2066" s="143"/>
      <c r="BB2066" s="143"/>
      <c r="BC2066" s="143"/>
      <c r="BD2066" s="143"/>
      <c r="BE2066" s="194"/>
      <c r="BF2066" s="143"/>
      <c r="BG2066" s="143"/>
      <c r="BH2066" s="143"/>
      <c r="BI2066" s="111"/>
      <c r="BJ2066" s="143"/>
      <c r="BK2066" s="143"/>
      <c r="BL2066" s="143"/>
      <c r="BM2066" s="143"/>
      <c r="BN2066" s="143"/>
      <c r="BO2066" s="143"/>
      <c r="BP2066" s="143"/>
      <c r="BQ2066" s="143"/>
      <c r="BR2066" s="143"/>
      <c r="BS2066" s="143"/>
      <c r="BT2066" s="143"/>
      <c r="BU2066" s="135">
        <f>VLOOKUP(D2066,EXPLORACION!$A$2:$P$529,15,FALSE)</f>
        <v>4961826.7833000002</v>
      </c>
      <c r="BV2066" s="135">
        <f>VLOOKUP(D2066,EXPLORACION!$A$2:$P$529,16,FALSE)</f>
        <v>2173483.0397999999</v>
      </c>
    </row>
    <row r="2067" spans="1:74" hidden="1">
      <c r="A2067" s="130" t="str">
        <f t="shared" si="494"/>
        <v>PYA50P1E1M0.75</v>
      </c>
      <c r="B2067" s="130" t="str">
        <f t="shared" si="495"/>
        <v>PYA50P1E0</v>
      </c>
      <c r="C2067" s="130" t="str">
        <f t="shared" si="496"/>
        <v>PYA50P1M0.75</v>
      </c>
      <c r="D2067" s="130" t="str">
        <f t="shared" si="497"/>
        <v>PYA50P1</v>
      </c>
      <c r="E2067" s="130" t="str">
        <f t="shared" si="498"/>
        <v>PYA50</v>
      </c>
      <c r="F2067" s="111" t="s">
        <v>1368</v>
      </c>
      <c r="G2067" s="111">
        <v>50</v>
      </c>
      <c r="H2067" s="111">
        <v>1</v>
      </c>
      <c r="I2067" s="111" t="s">
        <v>8</v>
      </c>
      <c r="J2067" s="111">
        <v>1</v>
      </c>
      <c r="K2067" s="109">
        <f t="shared" si="489"/>
        <v>2</v>
      </c>
      <c r="M2067" s="137">
        <f>N2066</f>
        <v>0.5</v>
      </c>
      <c r="N2067" s="133">
        <v>1</v>
      </c>
      <c r="O2067" s="137">
        <f t="shared" si="493"/>
        <v>0.75</v>
      </c>
      <c r="Q2067" s="324">
        <v>18.25</v>
      </c>
      <c r="R2067" s="111"/>
      <c r="S2067" s="111"/>
      <c r="T2067" s="111"/>
      <c r="U2067" s="188"/>
      <c r="X2067" s="229"/>
      <c r="AC2067" s="309"/>
      <c r="AE2067" s="229"/>
      <c r="AN2067" s="309"/>
      <c r="AP2067" s="194"/>
      <c r="AQ2067" s="188"/>
      <c r="AR2067" s="188"/>
      <c r="AW2067" s="188"/>
      <c r="AX2067" s="278"/>
      <c r="AY2067" s="194"/>
      <c r="AZ2067" s="143"/>
      <c r="BA2067" s="143"/>
      <c r="BB2067" s="143"/>
      <c r="BC2067" s="143"/>
      <c r="BD2067" s="143"/>
      <c r="BE2067" s="194"/>
      <c r="BF2067" s="143"/>
      <c r="BG2067" s="143"/>
      <c r="BH2067" s="143"/>
      <c r="BI2067" s="111"/>
      <c r="BJ2067" s="143"/>
      <c r="BK2067" s="143"/>
      <c r="BL2067" s="143"/>
      <c r="BM2067" s="143"/>
      <c r="BN2067" s="143"/>
      <c r="BO2067" s="143"/>
      <c r="BP2067" s="143"/>
      <c r="BQ2067" s="143"/>
      <c r="BR2067" s="143"/>
      <c r="BS2067" s="143"/>
      <c r="BT2067" s="143"/>
      <c r="BU2067" s="135">
        <f>VLOOKUP(D2067,EXPLORACION!$A$2:$P$529,15,FALSE)</f>
        <v>4961826.7833000002</v>
      </c>
      <c r="BV2067" s="135">
        <f>VLOOKUP(D2067,EXPLORACION!$A$2:$P$529,16,FALSE)</f>
        <v>2173483.0397999999</v>
      </c>
    </row>
    <row r="2068" spans="1:74" hidden="1">
      <c r="A2068" s="130" t="str">
        <f t="shared" si="494"/>
        <v>PYA50P1E2M1.25</v>
      </c>
      <c r="B2068" s="130" t="str">
        <f t="shared" si="495"/>
        <v>PYA50P1E0.5</v>
      </c>
      <c r="C2068" s="130" t="str">
        <f t="shared" si="496"/>
        <v>PYA50P1M1.25</v>
      </c>
      <c r="D2068" s="130" t="str">
        <f t="shared" si="497"/>
        <v>PYA50P1</v>
      </c>
      <c r="E2068" s="130" t="str">
        <f t="shared" si="498"/>
        <v>PYA50</v>
      </c>
      <c r="F2068" s="111" t="s">
        <v>1368</v>
      </c>
      <c r="G2068" s="111">
        <v>50</v>
      </c>
      <c r="H2068" s="111">
        <v>1</v>
      </c>
      <c r="I2068" s="111" t="s">
        <v>8</v>
      </c>
      <c r="J2068" s="111">
        <v>2</v>
      </c>
      <c r="K2068" s="109">
        <f t="shared" si="489"/>
        <v>3</v>
      </c>
      <c r="M2068" s="137">
        <f t="shared" ref="M2068:M2113" si="499">N2067</f>
        <v>1</v>
      </c>
      <c r="N2068" s="133">
        <v>1.5</v>
      </c>
      <c r="O2068" s="137">
        <f t="shared" si="493"/>
        <v>1.25</v>
      </c>
      <c r="Q2068" s="324">
        <v>17.39</v>
      </c>
      <c r="R2068" s="111">
        <v>25.46</v>
      </c>
      <c r="S2068" s="111">
        <v>17.52</v>
      </c>
      <c r="T2068" s="111">
        <v>7.94</v>
      </c>
      <c r="U2068" s="188"/>
      <c r="X2068" s="229"/>
      <c r="AC2068" s="309"/>
      <c r="AE2068" s="229"/>
      <c r="AN2068" s="309"/>
      <c r="AO2068" s="143">
        <v>81.94</v>
      </c>
      <c r="AP2068" s="194"/>
      <c r="AQ2068" s="188"/>
      <c r="AR2068" s="188"/>
      <c r="AW2068" s="188">
        <v>1.52</v>
      </c>
      <c r="AX2068" s="278">
        <v>28.61</v>
      </c>
      <c r="AY2068" s="194"/>
      <c r="AZ2068" s="143"/>
      <c r="BA2068" s="143"/>
      <c r="BB2068" s="143"/>
      <c r="BC2068" s="143"/>
      <c r="BD2068" s="143"/>
      <c r="BE2068" s="194"/>
      <c r="BF2068" s="143"/>
      <c r="BG2068" s="143"/>
      <c r="BH2068" s="143"/>
      <c r="BI2068" s="111"/>
      <c r="BJ2068" s="143"/>
      <c r="BK2068" s="143"/>
      <c r="BL2068" s="143"/>
      <c r="BM2068" s="143"/>
      <c r="BN2068" s="143"/>
      <c r="BO2068" s="143"/>
      <c r="BP2068" s="143"/>
      <c r="BQ2068" s="143"/>
      <c r="BR2068" s="143"/>
      <c r="BS2068" s="143"/>
      <c r="BT2068" s="143"/>
      <c r="BU2068" s="135">
        <f>VLOOKUP(D2068,EXPLORACION!$A$2:$P$529,15,FALSE)</f>
        <v>4961826.7833000002</v>
      </c>
      <c r="BV2068" s="135">
        <f>VLOOKUP(D2068,EXPLORACION!$A$2:$P$529,16,FALSE)</f>
        <v>2173483.0397999999</v>
      </c>
    </row>
    <row r="2069" spans="1:74" hidden="1">
      <c r="A2069" s="130" t="str">
        <f t="shared" si="494"/>
        <v>PYA50P1E2M1.75</v>
      </c>
      <c r="B2069" s="130" t="str">
        <f t="shared" si="495"/>
        <v>PYA50P1E1</v>
      </c>
      <c r="C2069" s="130" t="str">
        <f t="shared" si="496"/>
        <v>PYA50P1M1.75</v>
      </c>
      <c r="D2069" s="130" t="str">
        <f t="shared" si="497"/>
        <v>PYA50P1</v>
      </c>
      <c r="E2069" s="130" t="str">
        <f t="shared" si="498"/>
        <v>PYA50</v>
      </c>
      <c r="F2069" s="111" t="s">
        <v>1368</v>
      </c>
      <c r="G2069" s="111">
        <v>50</v>
      </c>
      <c r="H2069" s="111">
        <v>1</v>
      </c>
      <c r="I2069" s="111" t="s">
        <v>8</v>
      </c>
      <c r="J2069" s="111">
        <v>2</v>
      </c>
      <c r="K2069" s="109">
        <f t="shared" si="489"/>
        <v>4</v>
      </c>
      <c r="M2069" s="137">
        <f t="shared" si="499"/>
        <v>1.5</v>
      </c>
      <c r="N2069" s="133">
        <v>2</v>
      </c>
      <c r="O2069" s="137">
        <f t="shared" si="493"/>
        <v>1.75</v>
      </c>
      <c r="Q2069" s="324">
        <v>20.12</v>
      </c>
      <c r="R2069" s="111"/>
      <c r="S2069" s="111"/>
      <c r="T2069" s="111"/>
      <c r="U2069" s="188"/>
      <c r="X2069" s="229"/>
      <c r="AC2069" s="309"/>
      <c r="AE2069" s="229"/>
      <c r="AN2069" s="309"/>
      <c r="AP2069" s="194"/>
      <c r="AQ2069" s="188"/>
      <c r="AR2069" s="188"/>
      <c r="AW2069" s="188"/>
      <c r="AX2069" s="278"/>
      <c r="AY2069" s="194"/>
      <c r="AZ2069" s="143"/>
      <c r="BA2069" s="143"/>
      <c r="BB2069" s="143"/>
      <c r="BC2069" s="143"/>
      <c r="BD2069" s="143"/>
      <c r="BE2069" s="194"/>
      <c r="BF2069" s="143"/>
      <c r="BG2069" s="143"/>
      <c r="BH2069" s="143"/>
      <c r="BI2069" s="111"/>
      <c r="BJ2069" s="143"/>
      <c r="BK2069" s="143"/>
      <c r="BL2069" s="143"/>
      <c r="BM2069" s="143"/>
      <c r="BN2069" s="143"/>
      <c r="BO2069" s="143"/>
      <c r="BP2069" s="143"/>
      <c r="BQ2069" s="143"/>
      <c r="BR2069" s="143"/>
      <c r="BS2069" s="143"/>
      <c r="BT2069" s="143"/>
      <c r="BU2069" s="135">
        <f>VLOOKUP(D2069,EXPLORACION!$A$2:$P$529,15,FALSE)</f>
        <v>4961826.7833000002</v>
      </c>
      <c r="BV2069" s="135">
        <f>VLOOKUP(D2069,EXPLORACION!$A$2:$P$529,16,FALSE)</f>
        <v>2173483.0397999999</v>
      </c>
    </row>
    <row r="2070" spans="1:74" hidden="1">
      <c r="A2070" s="130" t="str">
        <f t="shared" si="494"/>
        <v>PYA50P1E3M2.25</v>
      </c>
      <c r="B2070" s="130" t="str">
        <f t="shared" si="495"/>
        <v>PYA50P1E1.5</v>
      </c>
      <c r="C2070" s="130" t="str">
        <f t="shared" si="496"/>
        <v>PYA50P1M2.25</v>
      </c>
      <c r="D2070" s="130" t="str">
        <f t="shared" si="497"/>
        <v>PYA50P1</v>
      </c>
      <c r="E2070" s="130" t="str">
        <f t="shared" si="498"/>
        <v>PYA50</v>
      </c>
      <c r="F2070" s="111" t="s">
        <v>1368</v>
      </c>
      <c r="G2070" s="111">
        <v>50</v>
      </c>
      <c r="H2070" s="111">
        <v>1</v>
      </c>
      <c r="I2070" s="111" t="s">
        <v>8</v>
      </c>
      <c r="J2070" s="111">
        <v>3</v>
      </c>
      <c r="K2070" s="109">
        <f t="shared" si="489"/>
        <v>5</v>
      </c>
      <c r="M2070" s="137">
        <f t="shared" si="499"/>
        <v>2</v>
      </c>
      <c r="N2070" s="133">
        <v>2.5</v>
      </c>
      <c r="O2070" s="137">
        <f t="shared" si="493"/>
        <v>2.25</v>
      </c>
      <c r="Q2070" s="324">
        <v>19.559999999999999</v>
      </c>
      <c r="R2070" s="111"/>
      <c r="S2070" s="111"/>
      <c r="T2070" s="111"/>
      <c r="U2070" s="188"/>
      <c r="X2070" s="229"/>
      <c r="AC2070" s="309"/>
      <c r="AE2070" s="229"/>
      <c r="AN2070" s="309"/>
      <c r="AP2070" s="194"/>
      <c r="AQ2070" s="188"/>
      <c r="AR2070" s="188"/>
      <c r="AW2070" s="188"/>
      <c r="AX2070" s="278"/>
      <c r="AY2070" s="194"/>
      <c r="AZ2070" s="143"/>
      <c r="BA2070" s="143"/>
      <c r="BB2070" s="143"/>
      <c r="BC2070" s="143"/>
      <c r="BD2070" s="143"/>
      <c r="BE2070" s="194"/>
      <c r="BF2070" s="143"/>
      <c r="BG2070" s="143"/>
      <c r="BH2070" s="143"/>
      <c r="BI2070" s="111"/>
      <c r="BJ2070" s="143"/>
      <c r="BK2070" s="143"/>
      <c r="BL2070" s="143"/>
      <c r="BM2070" s="143"/>
      <c r="BN2070" s="143"/>
      <c r="BO2070" s="143"/>
      <c r="BP2070" s="143"/>
      <c r="BQ2070" s="143"/>
      <c r="BR2070" s="143"/>
      <c r="BS2070" s="143"/>
      <c r="BT2070" s="143"/>
      <c r="BU2070" s="135">
        <f>VLOOKUP(D2070,EXPLORACION!$A$2:$P$529,15,FALSE)</f>
        <v>4961826.7833000002</v>
      </c>
      <c r="BV2070" s="135">
        <f>VLOOKUP(D2070,EXPLORACION!$A$2:$P$529,16,FALSE)</f>
        <v>2173483.0397999999</v>
      </c>
    </row>
    <row r="2071" spans="1:74" hidden="1">
      <c r="A2071" s="130" t="str">
        <f t="shared" si="494"/>
        <v>PYA50P1E3M2.75</v>
      </c>
      <c r="B2071" s="130" t="str">
        <f t="shared" si="495"/>
        <v>PYA50P1E2</v>
      </c>
      <c r="C2071" s="130" t="str">
        <f t="shared" si="496"/>
        <v>PYA50P1M2.75</v>
      </c>
      <c r="D2071" s="130" t="str">
        <f t="shared" si="497"/>
        <v>PYA50P1</v>
      </c>
      <c r="E2071" s="130" t="str">
        <f t="shared" si="498"/>
        <v>PYA50</v>
      </c>
      <c r="F2071" s="111" t="s">
        <v>1368</v>
      </c>
      <c r="G2071" s="111">
        <v>50</v>
      </c>
      <c r="H2071" s="111">
        <v>1</v>
      </c>
      <c r="I2071" s="111" t="s">
        <v>8</v>
      </c>
      <c r="J2071" s="111">
        <v>3</v>
      </c>
      <c r="K2071" s="109">
        <f t="shared" si="489"/>
        <v>6</v>
      </c>
      <c r="M2071" s="137">
        <f t="shared" si="499"/>
        <v>2.5</v>
      </c>
      <c r="N2071" s="133">
        <v>3</v>
      </c>
      <c r="O2071" s="137">
        <f t="shared" si="493"/>
        <v>2.75</v>
      </c>
      <c r="Q2071" s="324">
        <v>20.03</v>
      </c>
      <c r="R2071" s="111"/>
      <c r="S2071" s="111"/>
      <c r="T2071" s="111"/>
      <c r="U2071" s="188"/>
      <c r="X2071" s="229"/>
      <c r="AC2071" s="309"/>
      <c r="AE2071" s="229"/>
      <c r="AN2071" s="309"/>
      <c r="AP2071" s="194"/>
      <c r="AQ2071" s="188"/>
      <c r="AR2071" s="188"/>
      <c r="AW2071" s="188"/>
      <c r="AX2071" s="278"/>
      <c r="AY2071" s="194"/>
      <c r="AZ2071" s="143"/>
      <c r="BA2071" s="143"/>
      <c r="BB2071" s="143"/>
      <c r="BC2071" s="143"/>
      <c r="BD2071" s="143"/>
      <c r="BE2071" s="194"/>
      <c r="BF2071" s="143"/>
      <c r="BG2071" s="143"/>
      <c r="BH2071" s="143"/>
      <c r="BI2071" s="111"/>
      <c r="BJ2071" s="143"/>
      <c r="BK2071" s="143"/>
      <c r="BL2071" s="143"/>
      <c r="BM2071" s="143"/>
      <c r="BN2071" s="143"/>
      <c r="BO2071" s="143"/>
      <c r="BP2071" s="143"/>
      <c r="BQ2071" s="143"/>
      <c r="BR2071" s="143"/>
      <c r="BS2071" s="143"/>
      <c r="BT2071" s="143"/>
      <c r="BU2071" s="135">
        <f>VLOOKUP(D2071,EXPLORACION!$A$2:$P$529,15,FALSE)</f>
        <v>4961826.7833000002</v>
      </c>
      <c r="BV2071" s="135">
        <f>VLOOKUP(D2071,EXPLORACION!$A$2:$P$529,16,FALSE)</f>
        <v>2173483.0397999999</v>
      </c>
    </row>
    <row r="2072" spans="1:74" hidden="1">
      <c r="A2072" s="130" t="str">
        <f t="shared" si="494"/>
        <v>PYA50P1E3M3.25</v>
      </c>
      <c r="B2072" s="130" t="str">
        <f t="shared" si="495"/>
        <v>PYA50P1E2.5</v>
      </c>
      <c r="C2072" s="130" t="str">
        <f t="shared" si="496"/>
        <v>PYA50P1M3.25</v>
      </c>
      <c r="D2072" s="130" t="str">
        <f t="shared" si="497"/>
        <v>PYA50P1</v>
      </c>
      <c r="E2072" s="130" t="str">
        <f t="shared" si="498"/>
        <v>PYA50</v>
      </c>
      <c r="F2072" s="111" t="s">
        <v>1368</v>
      </c>
      <c r="G2072" s="111">
        <v>50</v>
      </c>
      <c r="H2072" s="111">
        <v>1</v>
      </c>
      <c r="I2072" s="111" t="s">
        <v>8</v>
      </c>
      <c r="J2072" s="111">
        <v>3</v>
      </c>
      <c r="K2072" s="109">
        <f t="shared" si="489"/>
        <v>7</v>
      </c>
      <c r="M2072" s="137">
        <f t="shared" si="499"/>
        <v>3</v>
      </c>
      <c r="N2072" s="133">
        <v>3.5</v>
      </c>
      <c r="O2072" s="137">
        <f t="shared" si="493"/>
        <v>3.25</v>
      </c>
      <c r="Q2072" s="324">
        <v>17.78</v>
      </c>
      <c r="R2072" s="111">
        <v>34.03</v>
      </c>
      <c r="S2072" s="111">
        <v>20.04</v>
      </c>
      <c r="T2072" s="111">
        <v>13.99</v>
      </c>
      <c r="U2072" s="188"/>
      <c r="X2072" s="229"/>
      <c r="AC2072" s="309"/>
      <c r="AE2072" s="229"/>
      <c r="AN2072" s="309"/>
      <c r="AO2072" s="143">
        <v>90.25</v>
      </c>
      <c r="AP2072" s="194"/>
      <c r="AQ2072" s="188"/>
      <c r="AR2072" s="188"/>
      <c r="AW2072" s="188">
        <v>1.5</v>
      </c>
      <c r="AX2072" s="278">
        <v>57.64</v>
      </c>
      <c r="AY2072" s="194"/>
      <c r="AZ2072" s="143"/>
      <c r="BA2072" s="143"/>
      <c r="BB2072" s="143"/>
      <c r="BC2072" s="143"/>
      <c r="BD2072" s="143"/>
      <c r="BE2072" s="194"/>
      <c r="BF2072" s="143"/>
      <c r="BG2072" s="143"/>
      <c r="BH2072" s="143"/>
      <c r="BI2072" s="111"/>
      <c r="BJ2072" s="143"/>
      <c r="BK2072" s="143"/>
      <c r="BL2072" s="143"/>
      <c r="BM2072" s="143"/>
      <c r="BN2072" s="143"/>
      <c r="BO2072" s="143"/>
      <c r="BP2072" s="143"/>
      <c r="BQ2072" s="143"/>
      <c r="BR2072" s="143"/>
      <c r="BS2072" s="143"/>
      <c r="BT2072" s="143"/>
      <c r="BU2072" s="135">
        <f>VLOOKUP(D2072,EXPLORACION!$A$2:$P$529,15,FALSE)</f>
        <v>4961826.7833000002</v>
      </c>
      <c r="BV2072" s="135">
        <f>VLOOKUP(D2072,EXPLORACION!$A$2:$P$529,16,FALSE)</f>
        <v>2173483.0397999999</v>
      </c>
    </row>
    <row r="2073" spans="1:74" hidden="1">
      <c r="A2073" s="130" t="str">
        <f t="shared" si="494"/>
        <v>PYA50P1E3M3.75</v>
      </c>
      <c r="B2073" s="130" t="str">
        <f t="shared" si="495"/>
        <v>PYA50P1E3</v>
      </c>
      <c r="C2073" s="130" t="str">
        <f t="shared" si="496"/>
        <v>PYA50P1M3.75</v>
      </c>
      <c r="D2073" s="130" t="str">
        <f t="shared" si="497"/>
        <v>PYA50P1</v>
      </c>
      <c r="E2073" s="130" t="str">
        <f t="shared" si="498"/>
        <v>PYA50</v>
      </c>
      <c r="F2073" s="111" t="s">
        <v>1368</v>
      </c>
      <c r="G2073" s="111">
        <v>50</v>
      </c>
      <c r="H2073" s="111">
        <v>1</v>
      </c>
      <c r="I2073" s="111" t="s">
        <v>8</v>
      </c>
      <c r="J2073" s="111">
        <v>3</v>
      </c>
      <c r="K2073" s="109">
        <f t="shared" si="489"/>
        <v>8</v>
      </c>
      <c r="M2073" s="137">
        <f t="shared" si="499"/>
        <v>3.5</v>
      </c>
      <c r="N2073" s="133">
        <v>4</v>
      </c>
      <c r="O2073" s="137">
        <f t="shared" si="493"/>
        <v>3.75</v>
      </c>
      <c r="Q2073" s="324">
        <v>18.260000000000002</v>
      </c>
      <c r="R2073" s="111"/>
      <c r="S2073" s="111"/>
      <c r="T2073" s="111"/>
      <c r="U2073" s="188"/>
      <c r="X2073" s="229"/>
      <c r="AC2073" s="309"/>
      <c r="AE2073" s="229"/>
      <c r="AN2073" s="309"/>
      <c r="AP2073" s="194"/>
      <c r="AQ2073" s="188"/>
      <c r="AR2073" s="188"/>
      <c r="AW2073" s="188"/>
      <c r="AX2073" s="278"/>
      <c r="AY2073" s="194"/>
      <c r="AZ2073" s="143"/>
      <c r="BA2073" s="143"/>
      <c r="BB2073" s="143"/>
      <c r="BC2073" s="143"/>
      <c r="BD2073" s="143"/>
      <c r="BE2073" s="194"/>
      <c r="BF2073" s="143"/>
      <c r="BG2073" s="143"/>
      <c r="BH2073" s="143"/>
      <c r="BI2073" s="111"/>
      <c r="BJ2073" s="143"/>
      <c r="BK2073" s="143"/>
      <c r="BL2073" s="143"/>
      <c r="BM2073" s="143"/>
      <c r="BN2073" s="143"/>
      <c r="BO2073" s="143"/>
      <c r="BP2073" s="143"/>
      <c r="BQ2073" s="143"/>
      <c r="BR2073" s="143"/>
      <c r="BS2073" s="143"/>
      <c r="BT2073" s="143"/>
      <c r="BU2073" s="135">
        <f>VLOOKUP(D2073,EXPLORACION!$A$2:$P$529,15,FALSE)</f>
        <v>4961826.7833000002</v>
      </c>
      <c r="BV2073" s="135">
        <f>VLOOKUP(D2073,EXPLORACION!$A$2:$P$529,16,FALSE)</f>
        <v>2173483.0397999999</v>
      </c>
    </row>
    <row r="2074" spans="1:74" hidden="1">
      <c r="A2074" s="130" t="str">
        <f t="shared" si="494"/>
        <v>PYA50P1E3M4.25</v>
      </c>
      <c r="B2074" s="130" t="str">
        <f t="shared" si="495"/>
        <v>PYA50P1E3.5</v>
      </c>
      <c r="C2074" s="130" t="str">
        <f t="shared" si="496"/>
        <v>PYA50P1M4.25</v>
      </c>
      <c r="D2074" s="130" t="str">
        <f t="shared" si="497"/>
        <v>PYA50P1</v>
      </c>
      <c r="E2074" s="130" t="str">
        <f t="shared" si="498"/>
        <v>PYA50</v>
      </c>
      <c r="F2074" s="111" t="s">
        <v>1368</v>
      </c>
      <c r="G2074" s="111">
        <v>50</v>
      </c>
      <c r="H2074" s="111">
        <v>1</v>
      </c>
      <c r="I2074" s="111" t="s">
        <v>8</v>
      </c>
      <c r="J2074" s="111">
        <v>3</v>
      </c>
      <c r="K2074" s="109">
        <f t="shared" si="489"/>
        <v>9</v>
      </c>
      <c r="M2074" s="137">
        <f t="shared" si="499"/>
        <v>4</v>
      </c>
      <c r="N2074" s="133">
        <v>4.5</v>
      </c>
      <c r="O2074" s="137">
        <f t="shared" si="493"/>
        <v>4.25</v>
      </c>
      <c r="Q2074" s="324">
        <v>19.16</v>
      </c>
      <c r="R2074" s="111"/>
      <c r="S2074" s="111"/>
      <c r="T2074" s="111"/>
      <c r="U2074" s="188"/>
      <c r="X2074" s="229"/>
      <c r="AC2074" s="309"/>
      <c r="AE2074" s="229"/>
      <c r="AN2074" s="309"/>
      <c r="AP2074" s="194"/>
      <c r="AQ2074" s="188"/>
      <c r="AR2074" s="188"/>
      <c r="AW2074" s="188"/>
      <c r="AX2074" s="278"/>
      <c r="AY2074" s="194"/>
      <c r="AZ2074" s="143"/>
      <c r="BA2074" s="143"/>
      <c r="BB2074" s="143"/>
      <c r="BC2074" s="143"/>
      <c r="BD2074" s="143"/>
      <c r="BE2074" s="194"/>
      <c r="BF2074" s="143"/>
      <c r="BG2074" s="143"/>
      <c r="BH2074" s="143"/>
      <c r="BI2074" s="111"/>
      <c r="BJ2074" s="143"/>
      <c r="BK2074" s="143"/>
      <c r="BL2074" s="143"/>
      <c r="BM2074" s="143"/>
      <c r="BN2074" s="143"/>
      <c r="BO2074" s="143"/>
      <c r="BP2074" s="143"/>
      <c r="BQ2074" s="143"/>
      <c r="BR2074" s="143"/>
      <c r="BS2074" s="143"/>
      <c r="BT2074" s="143"/>
      <c r="BU2074" s="135">
        <f>VLOOKUP(D2074,EXPLORACION!$A$2:$P$529,15,FALSE)</f>
        <v>4961826.7833000002</v>
      </c>
      <c r="BV2074" s="135">
        <f>VLOOKUP(D2074,EXPLORACION!$A$2:$P$529,16,FALSE)</f>
        <v>2173483.0397999999</v>
      </c>
    </row>
    <row r="2075" spans="1:74" hidden="1">
      <c r="A2075" s="130" t="str">
        <f t="shared" si="494"/>
        <v>PYA50P1E3M4.75</v>
      </c>
      <c r="B2075" s="130" t="str">
        <f t="shared" si="495"/>
        <v>PYA50P1E4</v>
      </c>
      <c r="C2075" s="130" t="str">
        <f t="shared" si="496"/>
        <v>PYA50P1M4.75</v>
      </c>
      <c r="D2075" s="130" t="str">
        <f t="shared" si="497"/>
        <v>PYA50P1</v>
      </c>
      <c r="E2075" s="130" t="str">
        <f t="shared" si="498"/>
        <v>PYA50</v>
      </c>
      <c r="F2075" s="111" t="s">
        <v>1368</v>
      </c>
      <c r="G2075" s="111">
        <v>50</v>
      </c>
      <c r="H2075" s="111">
        <v>1</v>
      </c>
      <c r="I2075" s="111" t="s">
        <v>8</v>
      </c>
      <c r="J2075" s="111">
        <v>3</v>
      </c>
      <c r="K2075" s="109">
        <f t="shared" si="489"/>
        <v>10</v>
      </c>
      <c r="M2075" s="137">
        <f t="shared" si="499"/>
        <v>4.5</v>
      </c>
      <c r="N2075" s="133">
        <v>5</v>
      </c>
      <c r="O2075" s="137">
        <f t="shared" si="493"/>
        <v>4.75</v>
      </c>
      <c r="Q2075" s="324">
        <v>20.149999999999999</v>
      </c>
      <c r="R2075" s="111"/>
      <c r="S2075" s="111"/>
      <c r="T2075" s="111"/>
      <c r="U2075" s="188"/>
      <c r="X2075" s="229"/>
      <c r="AC2075" s="309"/>
      <c r="AE2075" s="229"/>
      <c r="AN2075" s="309"/>
      <c r="AP2075" s="194"/>
      <c r="AQ2075" s="188"/>
      <c r="AR2075" s="188"/>
      <c r="AW2075" s="188"/>
      <c r="AX2075" s="278"/>
      <c r="AY2075" s="194"/>
      <c r="AZ2075" s="143"/>
      <c r="BA2075" s="143"/>
      <c r="BB2075" s="143"/>
      <c r="BC2075" s="143"/>
      <c r="BD2075" s="143"/>
      <c r="BE2075" s="194"/>
      <c r="BF2075" s="143"/>
      <c r="BG2075" s="143"/>
      <c r="BH2075" s="143"/>
      <c r="BI2075" s="111"/>
      <c r="BJ2075" s="143"/>
      <c r="BK2075" s="143"/>
      <c r="BL2075" s="143"/>
      <c r="BM2075" s="143"/>
      <c r="BN2075" s="143"/>
      <c r="BO2075" s="143"/>
      <c r="BP2075" s="143"/>
      <c r="BQ2075" s="143"/>
      <c r="BR2075" s="143"/>
      <c r="BS2075" s="143"/>
      <c r="BT2075" s="143"/>
      <c r="BU2075" s="135">
        <f>VLOOKUP(D2075,EXPLORACION!$A$2:$P$529,15,FALSE)</f>
        <v>4961826.7833000002</v>
      </c>
      <c r="BV2075" s="135">
        <f>VLOOKUP(D2075,EXPLORACION!$A$2:$P$529,16,FALSE)</f>
        <v>2173483.0397999999</v>
      </c>
    </row>
    <row r="2076" spans="1:74" hidden="1">
      <c r="A2076" s="130" t="str">
        <f t="shared" si="494"/>
        <v>PYA50P1E4M5.25</v>
      </c>
      <c r="B2076" s="130" t="str">
        <f t="shared" si="495"/>
        <v>PYA50P1E4.5</v>
      </c>
      <c r="C2076" s="130" t="str">
        <f t="shared" si="496"/>
        <v>PYA50P1M5.25</v>
      </c>
      <c r="D2076" s="130" t="str">
        <f t="shared" si="497"/>
        <v>PYA50P1</v>
      </c>
      <c r="E2076" s="130" t="str">
        <f t="shared" si="498"/>
        <v>PYA50</v>
      </c>
      <c r="F2076" s="111" t="s">
        <v>1368</v>
      </c>
      <c r="G2076" s="111">
        <v>50</v>
      </c>
      <c r="H2076" s="111">
        <v>1</v>
      </c>
      <c r="I2076" s="111" t="s">
        <v>8</v>
      </c>
      <c r="J2076" s="111">
        <v>4</v>
      </c>
      <c r="K2076" s="109">
        <f t="shared" si="489"/>
        <v>11</v>
      </c>
      <c r="M2076" s="137">
        <f t="shared" si="499"/>
        <v>5</v>
      </c>
      <c r="N2076" s="133">
        <v>5.5</v>
      </c>
      <c r="O2076" s="137">
        <f t="shared" si="493"/>
        <v>5.25</v>
      </c>
      <c r="Q2076" s="324">
        <v>20.22</v>
      </c>
      <c r="R2076" s="111"/>
      <c r="S2076" s="111"/>
      <c r="T2076" s="111"/>
      <c r="U2076" s="188"/>
      <c r="X2076" s="229"/>
      <c r="AC2076" s="309"/>
      <c r="AE2076" s="229"/>
      <c r="AN2076" s="309"/>
      <c r="AP2076" s="194"/>
      <c r="AQ2076" s="188"/>
      <c r="AR2076" s="188"/>
      <c r="AW2076" s="188"/>
      <c r="AX2076" s="278"/>
      <c r="AY2076" s="194"/>
      <c r="AZ2076" s="143"/>
      <c r="BA2076" s="143"/>
      <c r="BB2076" s="143"/>
      <c r="BC2076" s="143"/>
      <c r="BD2076" s="143"/>
      <c r="BE2076" s="194"/>
      <c r="BF2076" s="143"/>
      <c r="BG2076" s="143"/>
      <c r="BH2076" s="143"/>
      <c r="BI2076" s="111"/>
      <c r="BJ2076" s="143"/>
      <c r="BK2076" s="143"/>
      <c r="BL2076" s="143"/>
      <c r="BM2076" s="143"/>
      <c r="BN2076" s="143"/>
      <c r="BO2076" s="143"/>
      <c r="BP2076" s="143"/>
      <c r="BQ2076" s="143"/>
      <c r="BR2076" s="143"/>
      <c r="BS2076" s="143"/>
      <c r="BT2076" s="143"/>
      <c r="BU2076" s="135">
        <f>VLOOKUP(D2076,EXPLORACION!$A$2:$P$529,15,FALSE)</f>
        <v>4961826.7833000002</v>
      </c>
      <c r="BV2076" s="135">
        <f>VLOOKUP(D2076,EXPLORACION!$A$2:$P$529,16,FALSE)</f>
        <v>2173483.0397999999</v>
      </c>
    </row>
    <row r="2077" spans="1:74" hidden="1">
      <c r="A2077" s="130" t="str">
        <f t="shared" si="494"/>
        <v>PYA50P1E4M5.75</v>
      </c>
      <c r="B2077" s="130" t="str">
        <f t="shared" si="495"/>
        <v>PYA50P1E5</v>
      </c>
      <c r="C2077" s="130" t="str">
        <f t="shared" si="496"/>
        <v>PYA50P1M5.75</v>
      </c>
      <c r="D2077" s="130" t="str">
        <f t="shared" si="497"/>
        <v>PYA50P1</v>
      </c>
      <c r="E2077" s="130" t="str">
        <f t="shared" si="498"/>
        <v>PYA50</v>
      </c>
      <c r="F2077" s="111" t="s">
        <v>1368</v>
      </c>
      <c r="G2077" s="111">
        <v>50</v>
      </c>
      <c r="H2077" s="111">
        <v>1</v>
      </c>
      <c r="I2077" s="111" t="s">
        <v>8</v>
      </c>
      <c r="J2077" s="111">
        <v>4</v>
      </c>
      <c r="K2077" s="109">
        <f t="shared" si="489"/>
        <v>12</v>
      </c>
      <c r="M2077" s="137">
        <f t="shared" si="499"/>
        <v>5.5</v>
      </c>
      <c r="N2077" s="133">
        <v>6</v>
      </c>
      <c r="O2077" s="137">
        <f t="shared" si="493"/>
        <v>5.75</v>
      </c>
      <c r="Q2077" s="324">
        <v>20.39</v>
      </c>
      <c r="R2077" s="111"/>
      <c r="S2077" s="111"/>
      <c r="T2077" s="111"/>
      <c r="U2077" s="188"/>
      <c r="X2077" s="229"/>
      <c r="AC2077" s="309"/>
      <c r="AE2077" s="229"/>
      <c r="AN2077" s="309"/>
      <c r="AP2077" s="194"/>
      <c r="AQ2077" s="188"/>
      <c r="AR2077" s="188"/>
      <c r="AW2077" s="188"/>
      <c r="AX2077" s="278"/>
      <c r="AY2077" s="194"/>
      <c r="AZ2077" s="143"/>
      <c r="BA2077" s="143"/>
      <c r="BB2077" s="143"/>
      <c r="BC2077" s="143"/>
      <c r="BD2077" s="143"/>
      <c r="BE2077" s="194"/>
      <c r="BF2077" s="143"/>
      <c r="BG2077" s="143"/>
      <c r="BH2077" s="143"/>
      <c r="BI2077" s="111"/>
      <c r="BJ2077" s="143"/>
      <c r="BK2077" s="143"/>
      <c r="BL2077" s="143"/>
      <c r="BM2077" s="143"/>
      <c r="BN2077" s="143"/>
      <c r="BO2077" s="143"/>
      <c r="BP2077" s="143"/>
      <c r="BQ2077" s="143"/>
      <c r="BR2077" s="143"/>
      <c r="BS2077" s="143"/>
      <c r="BT2077" s="143"/>
      <c r="BU2077" s="135">
        <f>VLOOKUP(D2077,EXPLORACION!$A$2:$P$529,15,FALSE)</f>
        <v>4961826.7833000002</v>
      </c>
      <c r="BV2077" s="135">
        <f>VLOOKUP(D2077,EXPLORACION!$A$2:$P$529,16,FALSE)</f>
        <v>2173483.0397999999</v>
      </c>
    </row>
    <row r="2078" spans="1:74" hidden="1">
      <c r="A2078" s="130" t="str">
        <f t="shared" si="494"/>
        <v>PYA50P1E4M6.5</v>
      </c>
      <c r="B2078" s="130" t="str">
        <f t="shared" si="495"/>
        <v>PYA50P1E5.5</v>
      </c>
      <c r="C2078" s="130" t="str">
        <f t="shared" si="496"/>
        <v>PYA50P1M6.5</v>
      </c>
      <c r="D2078" s="130" t="str">
        <f t="shared" si="497"/>
        <v>PYA50P1</v>
      </c>
      <c r="E2078" s="130" t="str">
        <f t="shared" si="498"/>
        <v>PYA50</v>
      </c>
      <c r="F2078" s="111" t="s">
        <v>1368</v>
      </c>
      <c r="G2078" s="111">
        <v>50</v>
      </c>
      <c r="H2078" s="111">
        <v>1</v>
      </c>
      <c r="I2078" s="111" t="s">
        <v>8</v>
      </c>
      <c r="J2078" s="111">
        <v>4</v>
      </c>
      <c r="K2078" s="109">
        <f t="shared" si="489"/>
        <v>13</v>
      </c>
      <c r="M2078" s="137">
        <f t="shared" si="499"/>
        <v>6</v>
      </c>
      <c r="N2078" s="133">
        <v>7</v>
      </c>
      <c r="O2078" s="137">
        <f t="shared" si="493"/>
        <v>6.5</v>
      </c>
      <c r="Q2078" s="324">
        <v>21.17</v>
      </c>
      <c r="R2078" s="111"/>
      <c r="S2078" s="111"/>
      <c r="T2078" s="111"/>
      <c r="U2078" s="188"/>
      <c r="X2078" s="229"/>
      <c r="AC2078" s="309"/>
      <c r="AE2078" s="229"/>
      <c r="AN2078" s="309"/>
      <c r="AP2078" s="194"/>
      <c r="AQ2078" s="188"/>
      <c r="AR2078" s="188"/>
      <c r="AW2078" s="188"/>
      <c r="AX2078" s="278"/>
      <c r="AY2078" s="194"/>
      <c r="AZ2078" s="143"/>
      <c r="BA2078" s="143"/>
      <c r="BB2078" s="143"/>
      <c r="BC2078" s="143"/>
      <c r="BD2078" s="143"/>
      <c r="BE2078" s="194"/>
      <c r="BF2078" s="143"/>
      <c r="BG2078" s="143"/>
      <c r="BH2078" s="143"/>
      <c r="BI2078" s="111"/>
      <c r="BJ2078" s="143"/>
      <c r="BK2078" s="143"/>
      <c r="BL2078" s="143"/>
      <c r="BM2078" s="143"/>
      <c r="BN2078" s="143"/>
      <c r="BO2078" s="143"/>
      <c r="BP2078" s="143"/>
      <c r="BQ2078" s="143"/>
      <c r="BR2078" s="143"/>
      <c r="BS2078" s="143"/>
      <c r="BT2078" s="143"/>
      <c r="BU2078" s="135">
        <f>VLOOKUP(D2078,EXPLORACION!$A$2:$P$529,15,FALSE)</f>
        <v>4961826.7833000002</v>
      </c>
      <c r="BV2078" s="135">
        <f>VLOOKUP(D2078,EXPLORACION!$A$2:$P$529,16,FALSE)</f>
        <v>2173483.0397999999</v>
      </c>
    </row>
    <row r="2079" spans="1:74" hidden="1">
      <c r="A2079" s="130" t="str">
        <f t="shared" si="494"/>
        <v>PYA50P1E4M7.5</v>
      </c>
      <c r="B2079" s="130" t="str">
        <f t="shared" si="495"/>
        <v>PYA50P1E6</v>
      </c>
      <c r="C2079" s="130" t="str">
        <f t="shared" si="496"/>
        <v>PYA50P1M7.5</v>
      </c>
      <c r="D2079" s="130" t="str">
        <f t="shared" si="497"/>
        <v>PYA50P1</v>
      </c>
      <c r="E2079" s="130" t="str">
        <f t="shared" si="498"/>
        <v>PYA50</v>
      </c>
      <c r="F2079" s="111" t="s">
        <v>1368</v>
      </c>
      <c r="G2079" s="111">
        <v>50</v>
      </c>
      <c r="H2079" s="111">
        <v>1</v>
      </c>
      <c r="I2079" s="111" t="s">
        <v>8</v>
      </c>
      <c r="J2079" s="111">
        <v>4</v>
      </c>
      <c r="K2079" s="109">
        <f t="shared" si="489"/>
        <v>14</v>
      </c>
      <c r="M2079" s="137">
        <f t="shared" si="499"/>
        <v>7</v>
      </c>
      <c r="N2079" s="133">
        <v>8</v>
      </c>
      <c r="O2079" s="137">
        <f t="shared" si="493"/>
        <v>7.5</v>
      </c>
      <c r="Q2079" s="324">
        <v>21.83</v>
      </c>
      <c r="R2079" s="111">
        <v>26.44</v>
      </c>
      <c r="S2079" s="111">
        <v>17.670000000000002</v>
      </c>
      <c r="T2079" s="111">
        <v>8.77</v>
      </c>
      <c r="U2079" s="188"/>
      <c r="X2079" s="229"/>
      <c r="Y2079" s="143">
        <v>79.88</v>
      </c>
      <c r="AC2079" s="309"/>
      <c r="AE2079" s="229"/>
      <c r="AN2079" s="309"/>
      <c r="AO2079" s="143">
        <v>79.88</v>
      </c>
      <c r="AP2079" s="194"/>
      <c r="AQ2079" s="188"/>
      <c r="AR2079" s="188"/>
      <c r="AW2079" s="188"/>
      <c r="AX2079" s="278"/>
      <c r="AY2079" s="194"/>
      <c r="AZ2079" s="143"/>
      <c r="BA2079" s="143"/>
      <c r="BB2079" s="143"/>
      <c r="BC2079" s="143"/>
      <c r="BD2079" s="143"/>
      <c r="BE2079" s="194"/>
      <c r="BF2079" s="143"/>
      <c r="BG2079" s="143"/>
      <c r="BH2079" s="143"/>
      <c r="BI2079" s="111"/>
      <c r="BJ2079" s="143"/>
      <c r="BK2079" s="143"/>
      <c r="BL2079" s="143"/>
      <c r="BM2079" s="143"/>
      <c r="BN2079" s="143"/>
      <c r="BO2079" s="143"/>
      <c r="BP2079" s="143"/>
      <c r="BQ2079" s="143"/>
      <c r="BR2079" s="143"/>
      <c r="BS2079" s="143"/>
      <c r="BT2079" s="143"/>
      <c r="BU2079" s="135">
        <f>VLOOKUP(D2079,EXPLORACION!$A$2:$P$529,15,FALSE)</f>
        <v>4961826.7833000002</v>
      </c>
      <c r="BV2079" s="135">
        <f>VLOOKUP(D2079,EXPLORACION!$A$2:$P$529,16,FALSE)</f>
        <v>2173483.0397999999</v>
      </c>
    </row>
    <row r="2080" spans="1:74" hidden="1">
      <c r="A2080" s="130" t="str">
        <f t="shared" si="494"/>
        <v>PYA50P1E4M8.5</v>
      </c>
      <c r="B2080" s="130" t="str">
        <f t="shared" si="495"/>
        <v>PYA50P1E7</v>
      </c>
      <c r="C2080" s="130" t="str">
        <f t="shared" si="496"/>
        <v>PYA50P1M8.5</v>
      </c>
      <c r="D2080" s="130" t="str">
        <f t="shared" si="497"/>
        <v>PYA50P1</v>
      </c>
      <c r="E2080" s="130" t="str">
        <f t="shared" si="498"/>
        <v>PYA50</v>
      </c>
      <c r="F2080" s="111" t="s">
        <v>1368</v>
      </c>
      <c r="G2080" s="111">
        <v>50</v>
      </c>
      <c r="H2080" s="111">
        <v>1</v>
      </c>
      <c r="I2080" s="111" t="s">
        <v>8</v>
      </c>
      <c r="J2080" s="111">
        <v>4</v>
      </c>
      <c r="K2080" s="109">
        <f t="shared" si="489"/>
        <v>15</v>
      </c>
      <c r="M2080" s="137">
        <f t="shared" si="499"/>
        <v>8</v>
      </c>
      <c r="N2080" s="133">
        <v>9</v>
      </c>
      <c r="O2080" s="137">
        <f t="shared" si="493"/>
        <v>8.5</v>
      </c>
      <c r="Q2080" s="324">
        <v>21.9</v>
      </c>
      <c r="R2080" s="111"/>
      <c r="S2080" s="111"/>
      <c r="T2080" s="111"/>
      <c r="U2080" s="188"/>
      <c r="X2080" s="229"/>
      <c r="AC2080" s="309"/>
      <c r="AE2080" s="229"/>
      <c r="AN2080" s="309"/>
      <c r="AP2080" s="194"/>
      <c r="AQ2080" s="188"/>
      <c r="AR2080" s="188"/>
      <c r="AW2080" s="188"/>
      <c r="AX2080" s="278"/>
      <c r="AY2080" s="194"/>
      <c r="AZ2080" s="143"/>
      <c r="BA2080" s="143"/>
      <c r="BB2080" s="143"/>
      <c r="BC2080" s="143"/>
      <c r="BD2080" s="143"/>
      <c r="BE2080" s="194"/>
      <c r="BF2080" s="143"/>
      <c r="BG2080" s="143"/>
      <c r="BH2080" s="143"/>
      <c r="BI2080" s="111"/>
      <c r="BJ2080" s="143"/>
      <c r="BK2080" s="143"/>
      <c r="BL2080" s="143"/>
      <c r="BM2080" s="143"/>
      <c r="BN2080" s="143"/>
      <c r="BO2080" s="143"/>
      <c r="BP2080" s="143"/>
      <c r="BQ2080" s="143"/>
      <c r="BR2080" s="143"/>
      <c r="BS2080" s="143"/>
      <c r="BT2080" s="143"/>
      <c r="BU2080" s="135">
        <f>VLOOKUP(D2080,EXPLORACION!$A$2:$P$529,15,FALSE)</f>
        <v>4961826.7833000002</v>
      </c>
      <c r="BV2080" s="135">
        <f>VLOOKUP(D2080,EXPLORACION!$A$2:$P$529,16,FALSE)</f>
        <v>2173483.0397999999</v>
      </c>
    </row>
    <row r="2081" spans="1:74" hidden="1">
      <c r="A2081" s="130" t="str">
        <f t="shared" si="494"/>
        <v>PYA50P1E4M9.5</v>
      </c>
      <c r="B2081" s="130" t="str">
        <f t="shared" si="495"/>
        <v>PYA50P1E8</v>
      </c>
      <c r="C2081" s="130" t="str">
        <f t="shared" si="496"/>
        <v>PYA50P1M9.5</v>
      </c>
      <c r="D2081" s="130" t="str">
        <f t="shared" si="497"/>
        <v>PYA50P1</v>
      </c>
      <c r="E2081" s="130" t="str">
        <f t="shared" si="498"/>
        <v>PYA50</v>
      </c>
      <c r="F2081" s="111" t="s">
        <v>1368</v>
      </c>
      <c r="G2081" s="111">
        <v>50</v>
      </c>
      <c r="H2081" s="111">
        <v>1</v>
      </c>
      <c r="I2081" s="111" t="s">
        <v>8</v>
      </c>
      <c r="J2081" s="111">
        <v>4</v>
      </c>
      <c r="K2081" s="109">
        <f t="shared" si="489"/>
        <v>16</v>
      </c>
      <c r="M2081" s="137">
        <f t="shared" si="499"/>
        <v>9</v>
      </c>
      <c r="N2081" s="133">
        <v>10</v>
      </c>
      <c r="O2081" s="137">
        <f t="shared" si="493"/>
        <v>9.5</v>
      </c>
      <c r="Q2081" s="324">
        <v>21.94</v>
      </c>
      <c r="R2081" s="111"/>
      <c r="S2081" s="111"/>
      <c r="T2081" s="111"/>
      <c r="U2081" s="188"/>
      <c r="X2081" s="229"/>
      <c r="AC2081" s="309"/>
      <c r="AE2081" s="229"/>
      <c r="AN2081" s="309"/>
      <c r="AP2081" s="194"/>
      <c r="AQ2081" s="188"/>
      <c r="AR2081" s="188"/>
      <c r="AW2081" s="188"/>
      <c r="AX2081" s="278"/>
      <c r="AY2081" s="194"/>
      <c r="AZ2081" s="143"/>
      <c r="BA2081" s="143"/>
      <c r="BB2081" s="143"/>
      <c r="BC2081" s="143"/>
      <c r="BD2081" s="143"/>
      <c r="BE2081" s="194"/>
      <c r="BF2081" s="143"/>
      <c r="BG2081" s="143"/>
      <c r="BH2081" s="143"/>
      <c r="BI2081" s="111"/>
      <c r="BJ2081" s="143"/>
      <c r="BK2081" s="143"/>
      <c r="BL2081" s="143"/>
      <c r="BM2081" s="143"/>
      <c r="BN2081" s="143"/>
      <c r="BO2081" s="143"/>
      <c r="BP2081" s="143"/>
      <c r="BQ2081" s="143"/>
      <c r="BR2081" s="143"/>
      <c r="BS2081" s="143"/>
      <c r="BT2081" s="143"/>
      <c r="BU2081" s="135">
        <f>VLOOKUP(D2081,EXPLORACION!$A$2:$P$529,15,FALSE)</f>
        <v>4961826.7833000002</v>
      </c>
      <c r="BV2081" s="135">
        <f>VLOOKUP(D2081,EXPLORACION!$A$2:$P$529,16,FALSE)</f>
        <v>2173483.0397999999</v>
      </c>
    </row>
    <row r="2082" spans="1:74" hidden="1">
      <c r="A2082" s="130" t="str">
        <f>CONCATENATE(F2082,G2082,I2082,H2082,"E",J2082,"M",Q2082)</f>
        <v>PYA50P2E1M21.03</v>
      </c>
      <c r="B2082" s="130" t="str">
        <f t="shared" si="495"/>
        <v>PYA50P2E9</v>
      </c>
      <c r="C2082" s="130" t="str">
        <f>CONCATENATE(F2082,G2082,I2082,H2082,"M",Q2082)</f>
        <v>PYA50P2M21.03</v>
      </c>
      <c r="D2082" s="130" t="str">
        <f t="shared" si="497"/>
        <v>PYA50P2</v>
      </c>
      <c r="E2082" s="130" t="str">
        <f t="shared" si="498"/>
        <v>PYA50</v>
      </c>
      <c r="F2082" s="111" t="s">
        <v>1368</v>
      </c>
      <c r="G2082" s="111">
        <v>50</v>
      </c>
      <c r="H2082" s="111">
        <v>2</v>
      </c>
      <c r="I2082" s="111" t="s">
        <v>8</v>
      </c>
      <c r="J2082" s="111">
        <v>1</v>
      </c>
      <c r="K2082" s="109">
        <v>1</v>
      </c>
      <c r="M2082" s="137">
        <v>0</v>
      </c>
      <c r="N2082" s="133">
        <v>0.5</v>
      </c>
      <c r="O2082" s="137">
        <f t="shared" si="493"/>
        <v>0.25</v>
      </c>
      <c r="Q2082" s="137">
        <v>21.03</v>
      </c>
      <c r="R2082" s="111"/>
      <c r="S2082" s="111"/>
      <c r="T2082" s="111"/>
      <c r="U2082" s="188"/>
      <c r="X2082" s="229"/>
      <c r="AC2082" s="309"/>
      <c r="AE2082" s="229"/>
      <c r="AN2082" s="309"/>
      <c r="AP2082" s="194"/>
      <c r="AQ2082" s="188"/>
      <c r="AR2082" s="188"/>
      <c r="AW2082" s="188"/>
      <c r="AX2082" s="278"/>
      <c r="AY2082" s="194"/>
      <c r="AZ2082" s="143"/>
      <c r="BA2082" s="143"/>
      <c r="BB2082" s="143"/>
      <c r="BC2082" s="143"/>
      <c r="BD2082" s="143"/>
      <c r="BE2082" s="194"/>
      <c r="BF2082" s="143"/>
      <c r="BG2082" s="143"/>
      <c r="BH2082" s="143"/>
      <c r="BI2082" s="111"/>
      <c r="BJ2082" s="143"/>
      <c r="BK2082" s="143"/>
      <c r="BL2082" s="143"/>
      <c r="BM2082" s="143"/>
      <c r="BN2082" s="143"/>
      <c r="BO2082" s="143"/>
      <c r="BP2082" s="143"/>
      <c r="BQ2082" s="143"/>
      <c r="BR2082" s="143"/>
      <c r="BS2082" s="143"/>
      <c r="BT2082" s="143"/>
      <c r="BU2082" s="135">
        <f>VLOOKUP(D2082,EXPLORACION!$A$2:$P$529,15,FALSE)</f>
        <v>4961826.7833000002</v>
      </c>
      <c r="BV2082" s="135">
        <f>VLOOKUP(D2082,EXPLORACION!$A$2:$P$529,16,FALSE)</f>
        <v>2173483.0397999999</v>
      </c>
    </row>
    <row r="2083" spans="1:74" hidden="1">
      <c r="A2083" s="130" t="str">
        <f t="shared" ref="A2083:A2097" si="500">CONCATENATE(F2083,G2083,I2083,H2083,"E",J2083,"M",Q2083)</f>
        <v>PYA50P2E2M21.41</v>
      </c>
      <c r="B2083" s="130" t="str">
        <f t="shared" ref="B2083:B2097" si="501">CONCATENATE(F2083,G2083,I2083,H2083,"E",M2082)</f>
        <v>PYA50P2E0</v>
      </c>
      <c r="C2083" s="130" t="str">
        <f t="shared" ref="C2083:C2097" si="502">CONCATENATE(F2083,G2083,I2083,H2083,"M",Q2083)</f>
        <v>PYA50P2M21.41</v>
      </c>
      <c r="D2083" s="130" t="str">
        <f t="shared" ref="D2083:D2097" si="503">CONCATENATE(F2083,G2083,I2083,H2083)</f>
        <v>PYA50P2</v>
      </c>
      <c r="E2083" s="130" t="str">
        <f t="shared" ref="E2083:E2097" si="504">CONCATENATE(F2083,G2083)</f>
        <v>PYA50</v>
      </c>
      <c r="F2083" s="111" t="s">
        <v>1368</v>
      </c>
      <c r="G2083" s="111">
        <v>50</v>
      </c>
      <c r="H2083" s="111">
        <v>2</v>
      </c>
      <c r="I2083" s="111" t="s">
        <v>8</v>
      </c>
      <c r="J2083" s="111">
        <v>2</v>
      </c>
      <c r="K2083" s="109">
        <f t="shared" si="489"/>
        <v>2</v>
      </c>
      <c r="M2083" s="137">
        <f t="shared" si="499"/>
        <v>0.5</v>
      </c>
      <c r="N2083" s="133">
        <v>1</v>
      </c>
      <c r="O2083" s="137">
        <f t="shared" si="493"/>
        <v>0.75</v>
      </c>
      <c r="Q2083" s="137">
        <v>21.41</v>
      </c>
      <c r="R2083" s="111"/>
      <c r="S2083" s="111"/>
      <c r="T2083" s="111"/>
      <c r="U2083" s="188"/>
      <c r="X2083" s="229"/>
      <c r="AC2083" s="309"/>
      <c r="AE2083" s="229"/>
      <c r="AN2083" s="309"/>
      <c r="AP2083" s="194"/>
      <c r="AQ2083" s="188"/>
      <c r="AR2083" s="188"/>
      <c r="AW2083" s="188"/>
      <c r="AX2083" s="278"/>
      <c r="AY2083" s="194"/>
      <c r="AZ2083" s="143"/>
      <c r="BA2083" s="143"/>
      <c r="BB2083" s="143"/>
      <c r="BC2083" s="143"/>
      <c r="BD2083" s="143"/>
      <c r="BE2083" s="194"/>
      <c r="BF2083" s="143"/>
      <c r="BG2083" s="143"/>
      <c r="BH2083" s="143"/>
      <c r="BI2083" s="111"/>
      <c r="BJ2083" s="143"/>
      <c r="BK2083" s="143"/>
      <c r="BL2083" s="143"/>
      <c r="BM2083" s="143"/>
      <c r="BN2083" s="143"/>
      <c r="BO2083" s="143"/>
      <c r="BP2083" s="143"/>
      <c r="BQ2083" s="143"/>
      <c r="BR2083" s="143"/>
      <c r="BS2083" s="143"/>
      <c r="BT2083" s="143"/>
      <c r="BU2083" s="135">
        <f>VLOOKUP(D2083,EXPLORACION!$A$2:$P$529,15,FALSE)</f>
        <v>4961826.7833000002</v>
      </c>
      <c r="BV2083" s="135">
        <f>VLOOKUP(D2083,EXPLORACION!$A$2:$P$529,16,FALSE)</f>
        <v>2173483.0397999999</v>
      </c>
    </row>
    <row r="2084" spans="1:74" hidden="1">
      <c r="A2084" s="130" t="str">
        <f t="shared" si="500"/>
        <v>PYA50P2E3M20.74</v>
      </c>
      <c r="B2084" s="130" t="str">
        <f t="shared" si="501"/>
        <v>PYA50P2E0.5</v>
      </c>
      <c r="C2084" s="130" t="str">
        <f t="shared" si="502"/>
        <v>PYA50P2M20.74</v>
      </c>
      <c r="D2084" s="130" t="str">
        <f t="shared" si="503"/>
        <v>PYA50P2</v>
      </c>
      <c r="E2084" s="130" t="str">
        <f t="shared" si="504"/>
        <v>PYA50</v>
      </c>
      <c r="F2084" s="111" t="s">
        <v>1368</v>
      </c>
      <c r="G2084" s="111">
        <v>50</v>
      </c>
      <c r="H2084" s="111">
        <v>2</v>
      </c>
      <c r="I2084" s="111" t="s">
        <v>8</v>
      </c>
      <c r="J2084" s="111">
        <v>3</v>
      </c>
      <c r="K2084" s="109">
        <f t="shared" si="489"/>
        <v>3</v>
      </c>
      <c r="M2084" s="137">
        <f t="shared" si="499"/>
        <v>1</v>
      </c>
      <c r="N2084" s="133">
        <v>1.5</v>
      </c>
      <c r="O2084" s="137">
        <f t="shared" si="493"/>
        <v>1.25</v>
      </c>
      <c r="Q2084" s="137">
        <v>20.74</v>
      </c>
      <c r="R2084" s="111"/>
      <c r="S2084" s="111"/>
      <c r="T2084" s="111"/>
      <c r="U2084" s="188"/>
      <c r="X2084" s="229"/>
      <c r="AC2084" s="309"/>
      <c r="AE2084" s="229"/>
      <c r="AN2084" s="309"/>
      <c r="AP2084" s="194"/>
      <c r="AQ2084" s="188"/>
      <c r="AR2084" s="188"/>
      <c r="AW2084" s="188"/>
      <c r="AX2084" s="278"/>
      <c r="AY2084" s="194"/>
      <c r="AZ2084" s="143"/>
      <c r="BA2084" s="143"/>
      <c r="BB2084" s="143"/>
      <c r="BC2084" s="143"/>
      <c r="BD2084" s="143"/>
      <c r="BE2084" s="194"/>
      <c r="BF2084" s="143"/>
      <c r="BG2084" s="143"/>
      <c r="BH2084" s="143"/>
      <c r="BI2084" s="111"/>
      <c r="BJ2084" s="143"/>
      <c r="BK2084" s="143"/>
      <c r="BL2084" s="143"/>
      <c r="BM2084" s="143"/>
      <c r="BN2084" s="143"/>
      <c r="BO2084" s="143"/>
      <c r="BP2084" s="143"/>
      <c r="BQ2084" s="143"/>
      <c r="BR2084" s="143"/>
      <c r="BS2084" s="143"/>
      <c r="BT2084" s="143"/>
      <c r="BU2084" s="135">
        <f>VLOOKUP(D2084,EXPLORACION!$A$2:$P$529,15,FALSE)</f>
        <v>4961826.7833000002</v>
      </c>
      <c r="BV2084" s="135">
        <f>VLOOKUP(D2084,EXPLORACION!$A$2:$P$529,16,FALSE)</f>
        <v>2173483.0397999999</v>
      </c>
    </row>
    <row r="2085" spans="1:74" hidden="1">
      <c r="A2085" s="130" t="str">
        <f t="shared" si="500"/>
        <v>PYA50P2E3M20.87</v>
      </c>
      <c r="B2085" s="130" t="str">
        <f t="shared" si="501"/>
        <v>PYA50P2E1</v>
      </c>
      <c r="C2085" s="130" t="str">
        <f t="shared" si="502"/>
        <v>PYA50P2M20.87</v>
      </c>
      <c r="D2085" s="130" t="str">
        <f t="shared" si="503"/>
        <v>PYA50P2</v>
      </c>
      <c r="E2085" s="130" t="str">
        <f t="shared" si="504"/>
        <v>PYA50</v>
      </c>
      <c r="F2085" s="111" t="s">
        <v>1368</v>
      </c>
      <c r="G2085" s="111">
        <v>50</v>
      </c>
      <c r="H2085" s="111">
        <v>2</v>
      </c>
      <c r="I2085" s="111" t="s">
        <v>8</v>
      </c>
      <c r="J2085" s="111">
        <v>3</v>
      </c>
      <c r="K2085" s="109">
        <f t="shared" si="489"/>
        <v>4</v>
      </c>
      <c r="M2085" s="137">
        <f t="shared" si="499"/>
        <v>1.5</v>
      </c>
      <c r="N2085" s="133">
        <v>2</v>
      </c>
      <c r="O2085" s="137">
        <f t="shared" si="493"/>
        <v>1.75</v>
      </c>
      <c r="Q2085" s="137">
        <v>20.87</v>
      </c>
      <c r="R2085" s="111"/>
      <c r="S2085" s="111"/>
      <c r="T2085" s="111"/>
      <c r="U2085" s="188"/>
      <c r="X2085" s="229"/>
      <c r="AC2085" s="309"/>
      <c r="AE2085" s="229"/>
      <c r="AN2085" s="309"/>
      <c r="AP2085" s="194"/>
      <c r="AQ2085" s="188"/>
      <c r="AR2085" s="188"/>
      <c r="AW2085" s="188"/>
      <c r="AX2085" s="278"/>
      <c r="AY2085" s="194"/>
      <c r="AZ2085" s="143"/>
      <c r="BA2085" s="143"/>
      <c r="BB2085" s="143"/>
      <c r="BC2085" s="143"/>
      <c r="BD2085" s="143"/>
      <c r="BE2085" s="194"/>
      <c r="BF2085" s="143"/>
      <c r="BG2085" s="143"/>
      <c r="BH2085" s="143"/>
      <c r="BI2085" s="111"/>
      <c r="BJ2085" s="143"/>
      <c r="BK2085" s="143"/>
      <c r="BL2085" s="143"/>
      <c r="BM2085" s="143"/>
      <c r="BN2085" s="143"/>
      <c r="BO2085" s="143"/>
      <c r="BP2085" s="143"/>
      <c r="BQ2085" s="143"/>
      <c r="BR2085" s="143"/>
      <c r="BS2085" s="143"/>
      <c r="BT2085" s="143"/>
      <c r="BU2085" s="135">
        <f>VLOOKUP(D2085,EXPLORACION!$A$2:$P$529,15,FALSE)</f>
        <v>4961826.7833000002</v>
      </c>
      <c r="BV2085" s="135">
        <f>VLOOKUP(D2085,EXPLORACION!$A$2:$P$529,16,FALSE)</f>
        <v>2173483.0397999999</v>
      </c>
    </row>
    <row r="2086" spans="1:74" hidden="1">
      <c r="A2086" s="130" t="str">
        <f t="shared" si="500"/>
        <v>PYA50P2E3M21.61</v>
      </c>
      <c r="B2086" s="130" t="str">
        <f t="shared" si="501"/>
        <v>PYA50P2E1.5</v>
      </c>
      <c r="C2086" s="130" t="str">
        <f t="shared" si="502"/>
        <v>PYA50P2M21.61</v>
      </c>
      <c r="D2086" s="130" t="str">
        <f t="shared" si="503"/>
        <v>PYA50P2</v>
      </c>
      <c r="E2086" s="130" t="str">
        <f t="shared" si="504"/>
        <v>PYA50</v>
      </c>
      <c r="F2086" s="111" t="s">
        <v>1368</v>
      </c>
      <c r="G2086" s="111">
        <v>50</v>
      </c>
      <c r="H2086" s="111">
        <v>2</v>
      </c>
      <c r="I2086" s="111" t="s">
        <v>8</v>
      </c>
      <c r="J2086" s="111">
        <v>3</v>
      </c>
      <c r="K2086" s="109">
        <f t="shared" si="489"/>
        <v>5</v>
      </c>
      <c r="M2086" s="137">
        <f t="shared" si="499"/>
        <v>2</v>
      </c>
      <c r="N2086" s="133">
        <v>2.5</v>
      </c>
      <c r="O2086" s="137">
        <f t="shared" si="493"/>
        <v>2.25</v>
      </c>
      <c r="Q2086" s="137">
        <v>21.61</v>
      </c>
      <c r="R2086" s="111"/>
      <c r="S2086" s="111"/>
      <c r="T2086" s="111"/>
      <c r="U2086" s="188"/>
      <c r="X2086" s="229"/>
      <c r="AC2086" s="309"/>
      <c r="AE2086" s="229"/>
      <c r="AN2086" s="309"/>
      <c r="AP2086" s="194"/>
      <c r="AQ2086" s="188"/>
      <c r="AR2086" s="188"/>
      <c r="AW2086" s="188">
        <v>3.88</v>
      </c>
      <c r="AX2086" s="278">
        <v>182.34</v>
      </c>
      <c r="AY2086" s="194"/>
      <c r="AZ2086" s="143"/>
      <c r="BA2086" s="143"/>
      <c r="BB2086" s="143"/>
      <c r="BC2086" s="143"/>
      <c r="BD2086" s="143"/>
      <c r="BE2086" s="194"/>
      <c r="BF2086" s="143"/>
      <c r="BG2086" s="143"/>
      <c r="BH2086" s="143"/>
      <c r="BI2086" s="111"/>
      <c r="BJ2086" s="143"/>
      <c r="BK2086" s="143"/>
      <c r="BL2086" s="143"/>
      <c r="BM2086" s="143"/>
      <c r="BN2086" s="143"/>
      <c r="BO2086" s="143"/>
      <c r="BP2086" s="143"/>
      <c r="BQ2086" s="143"/>
      <c r="BR2086" s="143"/>
      <c r="BS2086" s="143"/>
      <c r="BT2086" s="143"/>
      <c r="BU2086" s="135">
        <f>VLOOKUP(D2086,EXPLORACION!$A$2:$P$529,15,FALSE)</f>
        <v>4961826.7833000002</v>
      </c>
      <c r="BV2086" s="135">
        <f>VLOOKUP(D2086,EXPLORACION!$A$2:$P$529,16,FALSE)</f>
        <v>2173483.0397999999</v>
      </c>
    </row>
    <row r="2087" spans="1:74" hidden="1">
      <c r="A2087" s="130" t="str">
        <f t="shared" si="500"/>
        <v>PYA50P2E3M21.98</v>
      </c>
      <c r="B2087" s="130" t="str">
        <f t="shared" si="501"/>
        <v>PYA50P2E2</v>
      </c>
      <c r="C2087" s="130" t="str">
        <f t="shared" si="502"/>
        <v>PYA50P2M21.98</v>
      </c>
      <c r="D2087" s="130" t="str">
        <f t="shared" si="503"/>
        <v>PYA50P2</v>
      </c>
      <c r="E2087" s="130" t="str">
        <f t="shared" si="504"/>
        <v>PYA50</v>
      </c>
      <c r="F2087" s="111" t="s">
        <v>1368</v>
      </c>
      <c r="G2087" s="111">
        <v>50</v>
      </c>
      <c r="H2087" s="111">
        <v>2</v>
      </c>
      <c r="I2087" s="111" t="s">
        <v>8</v>
      </c>
      <c r="J2087" s="111">
        <v>3</v>
      </c>
      <c r="K2087" s="109">
        <f t="shared" si="489"/>
        <v>6</v>
      </c>
      <c r="M2087" s="137">
        <f t="shared" si="499"/>
        <v>2.5</v>
      </c>
      <c r="N2087" s="133">
        <v>3</v>
      </c>
      <c r="O2087" s="137">
        <f t="shared" si="493"/>
        <v>2.75</v>
      </c>
      <c r="Q2087" s="137">
        <v>21.98</v>
      </c>
      <c r="R2087" s="111"/>
      <c r="S2087" s="111"/>
      <c r="T2087" s="111"/>
      <c r="U2087" s="188"/>
      <c r="X2087" s="229"/>
      <c r="AC2087" s="309"/>
      <c r="AE2087" s="229"/>
      <c r="AN2087" s="309"/>
      <c r="AP2087" s="194"/>
      <c r="AQ2087" s="188"/>
      <c r="AR2087" s="188"/>
      <c r="AW2087" s="188"/>
      <c r="AX2087" s="278"/>
      <c r="AY2087" s="194"/>
      <c r="AZ2087" s="143"/>
      <c r="BA2087" s="143"/>
      <c r="BB2087" s="143"/>
      <c r="BC2087" s="143"/>
      <c r="BD2087" s="143"/>
      <c r="BE2087" s="194"/>
      <c r="BF2087" s="143"/>
      <c r="BG2087" s="143"/>
      <c r="BH2087" s="143"/>
      <c r="BI2087" s="111"/>
      <c r="BJ2087" s="143"/>
      <c r="BK2087" s="143"/>
      <c r="BL2087" s="143"/>
      <c r="BM2087" s="143"/>
      <c r="BN2087" s="143"/>
      <c r="BO2087" s="143"/>
      <c r="BP2087" s="143"/>
      <c r="BQ2087" s="143"/>
      <c r="BR2087" s="143"/>
      <c r="BS2087" s="143"/>
      <c r="BT2087" s="143"/>
      <c r="BU2087" s="135">
        <f>VLOOKUP(D2087,EXPLORACION!$A$2:$P$529,15,FALSE)</f>
        <v>4961826.7833000002</v>
      </c>
      <c r="BV2087" s="135">
        <f>VLOOKUP(D2087,EXPLORACION!$A$2:$P$529,16,FALSE)</f>
        <v>2173483.0397999999</v>
      </c>
    </row>
    <row r="2088" spans="1:74" hidden="1">
      <c r="A2088" s="130" t="str">
        <f t="shared" si="500"/>
        <v>PYA50P2E3M21.85</v>
      </c>
      <c r="B2088" s="130" t="str">
        <f t="shared" si="501"/>
        <v>PYA50P2E2.5</v>
      </c>
      <c r="C2088" s="130" t="str">
        <f t="shared" si="502"/>
        <v>PYA50P2M21.85</v>
      </c>
      <c r="D2088" s="130" t="str">
        <f t="shared" si="503"/>
        <v>PYA50P2</v>
      </c>
      <c r="E2088" s="130" t="str">
        <f t="shared" si="504"/>
        <v>PYA50</v>
      </c>
      <c r="F2088" s="111" t="s">
        <v>1368</v>
      </c>
      <c r="G2088" s="111">
        <v>50</v>
      </c>
      <c r="H2088" s="111">
        <v>2</v>
      </c>
      <c r="I2088" s="111" t="s">
        <v>8</v>
      </c>
      <c r="J2088" s="111">
        <v>3</v>
      </c>
      <c r="K2088" s="109">
        <f t="shared" si="489"/>
        <v>7</v>
      </c>
      <c r="M2088" s="137">
        <f t="shared" si="499"/>
        <v>3</v>
      </c>
      <c r="N2088" s="133">
        <v>3.5</v>
      </c>
      <c r="O2088" s="137">
        <f t="shared" si="493"/>
        <v>3.25</v>
      </c>
      <c r="Q2088" s="137">
        <v>21.85</v>
      </c>
      <c r="R2088" s="111"/>
      <c r="S2088" s="111"/>
      <c r="T2088" s="111"/>
      <c r="U2088" s="188"/>
      <c r="X2088" s="229"/>
      <c r="AC2088" s="309"/>
      <c r="AE2088" s="229"/>
      <c r="AN2088" s="309"/>
      <c r="AP2088" s="194"/>
      <c r="AQ2088" s="188"/>
      <c r="AR2088" s="188"/>
      <c r="AW2088" s="188"/>
      <c r="AX2088" s="278"/>
      <c r="AY2088" s="194"/>
      <c r="AZ2088" s="143"/>
      <c r="BA2088" s="143"/>
      <c r="BB2088" s="143"/>
      <c r="BC2088" s="143"/>
      <c r="BD2088" s="143"/>
      <c r="BE2088" s="194"/>
      <c r="BF2088" s="143"/>
      <c r="BG2088" s="143"/>
      <c r="BH2088" s="143"/>
      <c r="BI2088" s="111"/>
      <c r="BJ2088" s="143"/>
      <c r="BK2088" s="143"/>
      <c r="BL2088" s="143"/>
      <c r="BM2088" s="143"/>
      <c r="BN2088" s="143"/>
      <c r="BO2088" s="143"/>
      <c r="BP2088" s="143"/>
      <c r="BQ2088" s="143"/>
      <c r="BR2088" s="143"/>
      <c r="BS2088" s="143"/>
      <c r="BT2088" s="143"/>
      <c r="BU2088" s="135">
        <f>VLOOKUP(D2088,EXPLORACION!$A$2:$P$529,15,FALSE)</f>
        <v>4961826.7833000002</v>
      </c>
      <c r="BV2088" s="135">
        <f>VLOOKUP(D2088,EXPLORACION!$A$2:$P$529,16,FALSE)</f>
        <v>2173483.0397999999</v>
      </c>
    </row>
    <row r="2089" spans="1:74" hidden="1">
      <c r="A2089" s="130" t="str">
        <f t="shared" si="500"/>
        <v>PYA50P2E3M22.46</v>
      </c>
      <c r="B2089" s="130" t="str">
        <f t="shared" si="501"/>
        <v>PYA50P2E3</v>
      </c>
      <c r="C2089" s="130" t="str">
        <f t="shared" si="502"/>
        <v>PYA50P2M22.46</v>
      </c>
      <c r="D2089" s="130" t="str">
        <f t="shared" si="503"/>
        <v>PYA50P2</v>
      </c>
      <c r="E2089" s="130" t="str">
        <f t="shared" si="504"/>
        <v>PYA50</v>
      </c>
      <c r="F2089" s="111" t="s">
        <v>1368</v>
      </c>
      <c r="G2089" s="111">
        <v>50</v>
      </c>
      <c r="H2089" s="111">
        <v>2</v>
      </c>
      <c r="I2089" s="111" t="s">
        <v>8</v>
      </c>
      <c r="J2089" s="111">
        <v>3</v>
      </c>
      <c r="K2089" s="109">
        <f t="shared" si="489"/>
        <v>8</v>
      </c>
      <c r="M2089" s="137">
        <f t="shared" si="499"/>
        <v>3.5</v>
      </c>
      <c r="N2089" s="133">
        <v>4</v>
      </c>
      <c r="O2089" s="137">
        <f t="shared" si="493"/>
        <v>3.75</v>
      </c>
      <c r="Q2089" s="137">
        <v>22.46</v>
      </c>
      <c r="R2089" s="111"/>
      <c r="S2089" s="111"/>
      <c r="T2089" s="111"/>
      <c r="U2089" s="188"/>
      <c r="X2089" s="229"/>
      <c r="AC2089" s="309"/>
      <c r="AE2089" s="229"/>
      <c r="AN2089" s="309"/>
      <c r="AP2089" s="194"/>
      <c r="AQ2089" s="188"/>
      <c r="AR2089" s="188"/>
      <c r="AW2089" s="188"/>
      <c r="AX2089" s="278"/>
      <c r="AY2089" s="194"/>
      <c r="AZ2089" s="143"/>
      <c r="BA2089" s="143"/>
      <c r="BB2089" s="143"/>
      <c r="BC2089" s="143"/>
      <c r="BD2089" s="143"/>
      <c r="BE2089" s="194"/>
      <c r="BF2089" s="143"/>
      <c r="BG2089" s="143"/>
      <c r="BH2089" s="143"/>
      <c r="BI2089" s="111"/>
      <c r="BJ2089" s="143"/>
      <c r="BK2089" s="143"/>
      <c r="BL2089" s="143"/>
      <c r="BM2089" s="143"/>
      <c r="BN2089" s="143"/>
      <c r="BO2089" s="143"/>
      <c r="BP2089" s="143"/>
      <c r="BQ2089" s="143"/>
      <c r="BR2089" s="143"/>
      <c r="BS2089" s="143"/>
      <c r="BT2089" s="143"/>
      <c r="BU2089" s="135">
        <f>VLOOKUP(D2089,EXPLORACION!$A$2:$P$529,15,FALSE)</f>
        <v>4961826.7833000002</v>
      </c>
      <c r="BV2089" s="135">
        <f>VLOOKUP(D2089,EXPLORACION!$A$2:$P$529,16,FALSE)</f>
        <v>2173483.0397999999</v>
      </c>
    </row>
    <row r="2090" spans="1:74" hidden="1">
      <c r="A2090" s="130" t="str">
        <f t="shared" si="500"/>
        <v>PYA50P2E3M23.04</v>
      </c>
      <c r="B2090" s="130" t="str">
        <f t="shared" si="501"/>
        <v>PYA50P2E3.5</v>
      </c>
      <c r="C2090" s="130" t="str">
        <f t="shared" si="502"/>
        <v>PYA50P2M23.04</v>
      </c>
      <c r="D2090" s="130" t="str">
        <f t="shared" si="503"/>
        <v>PYA50P2</v>
      </c>
      <c r="E2090" s="130" t="str">
        <f t="shared" si="504"/>
        <v>PYA50</v>
      </c>
      <c r="F2090" s="111" t="s">
        <v>1368</v>
      </c>
      <c r="G2090" s="111">
        <v>50</v>
      </c>
      <c r="H2090" s="111">
        <v>2</v>
      </c>
      <c r="I2090" s="111" t="s">
        <v>8</v>
      </c>
      <c r="J2090" s="111">
        <v>3</v>
      </c>
      <c r="K2090" s="109">
        <f t="shared" si="489"/>
        <v>9</v>
      </c>
      <c r="M2090" s="137">
        <f t="shared" si="499"/>
        <v>4</v>
      </c>
      <c r="N2090" s="133">
        <v>4.5</v>
      </c>
      <c r="O2090" s="137">
        <f t="shared" si="493"/>
        <v>4.25</v>
      </c>
      <c r="Q2090" s="137">
        <v>23.04</v>
      </c>
      <c r="R2090" s="111"/>
      <c r="S2090" s="111"/>
      <c r="T2090" s="111"/>
      <c r="U2090" s="188"/>
      <c r="X2090" s="229"/>
      <c r="AC2090" s="309"/>
      <c r="AE2090" s="229"/>
      <c r="AN2090" s="309"/>
      <c r="AP2090" s="194"/>
      <c r="AQ2090" s="188"/>
      <c r="AR2090" s="188"/>
      <c r="AW2090" s="188"/>
      <c r="AX2090" s="278"/>
      <c r="AY2090" s="194"/>
      <c r="AZ2090" s="143"/>
      <c r="BA2090" s="143"/>
      <c r="BB2090" s="143"/>
      <c r="BC2090" s="143"/>
      <c r="BD2090" s="143"/>
      <c r="BE2090" s="194"/>
      <c r="BF2090" s="143"/>
      <c r="BG2090" s="143"/>
      <c r="BH2090" s="143"/>
      <c r="BI2090" s="111"/>
      <c r="BJ2090" s="143"/>
      <c r="BK2090" s="143"/>
      <c r="BL2090" s="143"/>
      <c r="BM2090" s="143"/>
      <c r="BN2090" s="143"/>
      <c r="BO2090" s="143"/>
      <c r="BP2090" s="143"/>
      <c r="BQ2090" s="143"/>
      <c r="BR2090" s="143"/>
      <c r="BS2090" s="143"/>
      <c r="BT2090" s="143"/>
      <c r="BU2090" s="135">
        <f>VLOOKUP(D2090,EXPLORACION!$A$2:$P$529,15,FALSE)</f>
        <v>4961826.7833000002</v>
      </c>
      <c r="BV2090" s="135">
        <f>VLOOKUP(D2090,EXPLORACION!$A$2:$P$529,16,FALSE)</f>
        <v>2173483.0397999999</v>
      </c>
    </row>
    <row r="2091" spans="1:74" hidden="1">
      <c r="A2091" s="130" t="str">
        <f t="shared" si="500"/>
        <v>PYA50P2E3M23.63</v>
      </c>
      <c r="B2091" s="130" t="str">
        <f t="shared" si="501"/>
        <v>PYA50P2E4</v>
      </c>
      <c r="C2091" s="130" t="str">
        <f t="shared" si="502"/>
        <v>PYA50P2M23.63</v>
      </c>
      <c r="D2091" s="130" t="str">
        <f t="shared" si="503"/>
        <v>PYA50P2</v>
      </c>
      <c r="E2091" s="130" t="str">
        <f t="shared" si="504"/>
        <v>PYA50</v>
      </c>
      <c r="F2091" s="111" t="s">
        <v>1368</v>
      </c>
      <c r="G2091" s="111">
        <v>50</v>
      </c>
      <c r="H2091" s="111">
        <v>2</v>
      </c>
      <c r="I2091" s="111" t="s">
        <v>8</v>
      </c>
      <c r="J2091" s="111">
        <v>3</v>
      </c>
      <c r="K2091" s="109">
        <f t="shared" si="489"/>
        <v>10</v>
      </c>
      <c r="M2091" s="137">
        <f t="shared" si="499"/>
        <v>4.5</v>
      </c>
      <c r="N2091" s="133">
        <v>5</v>
      </c>
      <c r="O2091" s="137">
        <f t="shared" si="493"/>
        <v>4.75</v>
      </c>
      <c r="Q2091" s="137">
        <v>23.63</v>
      </c>
      <c r="R2091" s="111"/>
      <c r="S2091" s="111"/>
      <c r="T2091" s="111"/>
      <c r="U2091" s="188"/>
      <c r="X2091" s="229"/>
      <c r="AC2091" s="309"/>
      <c r="AE2091" s="229"/>
      <c r="AN2091" s="309"/>
      <c r="AP2091" s="194"/>
      <c r="AQ2091" s="188"/>
      <c r="AR2091" s="188"/>
      <c r="AW2091" s="188"/>
      <c r="AX2091" s="278"/>
      <c r="AY2091" s="194"/>
      <c r="AZ2091" s="143"/>
      <c r="BA2091" s="143"/>
      <c r="BB2091" s="143"/>
      <c r="BC2091" s="143"/>
      <c r="BD2091" s="143"/>
      <c r="BE2091" s="194"/>
      <c r="BF2091" s="143"/>
      <c r="BG2091" s="143"/>
      <c r="BH2091" s="143"/>
      <c r="BI2091" s="111"/>
      <c r="BJ2091" s="143"/>
      <c r="BK2091" s="143"/>
      <c r="BL2091" s="143"/>
      <c r="BM2091" s="143"/>
      <c r="BN2091" s="143"/>
      <c r="BO2091" s="143"/>
      <c r="BP2091" s="143"/>
      <c r="BQ2091" s="143"/>
      <c r="BR2091" s="143"/>
      <c r="BS2091" s="143"/>
      <c r="BT2091" s="143"/>
      <c r="BU2091" s="135">
        <f>VLOOKUP(D2091,EXPLORACION!$A$2:$P$529,15,FALSE)</f>
        <v>4961826.7833000002</v>
      </c>
      <c r="BV2091" s="135">
        <f>VLOOKUP(D2091,EXPLORACION!$A$2:$P$529,16,FALSE)</f>
        <v>2173483.0397999999</v>
      </c>
    </row>
    <row r="2092" spans="1:74" hidden="1">
      <c r="A2092" s="130" t="str">
        <f t="shared" si="500"/>
        <v>PYA50P2E3M23.66</v>
      </c>
      <c r="B2092" s="130" t="str">
        <f t="shared" si="501"/>
        <v>PYA50P2E4.5</v>
      </c>
      <c r="C2092" s="130" t="str">
        <f t="shared" si="502"/>
        <v>PYA50P2M23.66</v>
      </c>
      <c r="D2092" s="130" t="str">
        <f t="shared" si="503"/>
        <v>PYA50P2</v>
      </c>
      <c r="E2092" s="130" t="str">
        <f t="shared" si="504"/>
        <v>PYA50</v>
      </c>
      <c r="F2092" s="111" t="s">
        <v>1368</v>
      </c>
      <c r="G2092" s="111">
        <v>50</v>
      </c>
      <c r="H2092" s="111">
        <v>2</v>
      </c>
      <c r="I2092" s="111" t="s">
        <v>8</v>
      </c>
      <c r="J2092" s="111">
        <v>3</v>
      </c>
      <c r="K2092" s="109">
        <f t="shared" si="489"/>
        <v>11</v>
      </c>
      <c r="M2092" s="137">
        <f t="shared" si="499"/>
        <v>5</v>
      </c>
      <c r="N2092" s="133">
        <v>5.5</v>
      </c>
      <c r="O2092" s="137">
        <f t="shared" si="493"/>
        <v>5.25</v>
      </c>
      <c r="P2092" s="141" t="s">
        <v>284</v>
      </c>
      <c r="Q2092" s="137">
        <v>23.66</v>
      </c>
      <c r="R2092" s="111">
        <v>26.55</v>
      </c>
      <c r="S2092" s="111">
        <v>16.440000000000001</v>
      </c>
      <c r="T2092" s="111">
        <v>10.11</v>
      </c>
      <c r="U2092" s="188"/>
      <c r="X2092" s="229"/>
      <c r="AC2092" s="309"/>
      <c r="AE2092" s="229"/>
      <c r="AN2092" s="309"/>
      <c r="AO2092" s="143">
        <v>82.04</v>
      </c>
      <c r="AP2092" s="194"/>
      <c r="AQ2092" s="188"/>
      <c r="AR2092" s="188"/>
      <c r="AW2092" s="188">
        <v>4.01</v>
      </c>
      <c r="AX2092" s="278">
        <v>177.53</v>
      </c>
      <c r="AY2092" s="194"/>
      <c r="AZ2092" s="143"/>
      <c r="BA2092" s="143"/>
      <c r="BB2092" s="143"/>
      <c r="BC2092" s="143"/>
      <c r="BD2092" s="143"/>
      <c r="BE2092" s="194"/>
      <c r="BF2092" s="143"/>
      <c r="BG2092" s="143"/>
      <c r="BH2092" s="143"/>
      <c r="BI2092" s="111"/>
      <c r="BJ2092" s="143"/>
      <c r="BK2092" s="143"/>
      <c r="BL2092" s="143"/>
      <c r="BM2092" s="143"/>
      <c r="BN2092" s="143"/>
      <c r="BO2092" s="143"/>
      <c r="BP2092" s="143"/>
      <c r="BQ2092" s="143"/>
      <c r="BR2092" s="143"/>
      <c r="BS2092" s="143"/>
      <c r="BT2092" s="143"/>
      <c r="BU2092" s="135">
        <f>VLOOKUP(D2092,EXPLORACION!$A$2:$P$529,15,FALSE)</f>
        <v>4961826.7833000002</v>
      </c>
      <c r="BV2092" s="135">
        <f>VLOOKUP(D2092,EXPLORACION!$A$2:$P$529,16,FALSE)</f>
        <v>2173483.0397999999</v>
      </c>
    </row>
    <row r="2093" spans="1:74" hidden="1">
      <c r="A2093" s="130" t="str">
        <f t="shared" si="500"/>
        <v>PYA50P2E3M23.95</v>
      </c>
      <c r="B2093" s="130" t="str">
        <f t="shared" si="501"/>
        <v>PYA50P2E5</v>
      </c>
      <c r="C2093" s="130" t="str">
        <f t="shared" si="502"/>
        <v>PYA50P2M23.95</v>
      </c>
      <c r="D2093" s="130" t="str">
        <f t="shared" si="503"/>
        <v>PYA50P2</v>
      </c>
      <c r="E2093" s="130" t="str">
        <f t="shared" si="504"/>
        <v>PYA50</v>
      </c>
      <c r="F2093" s="111" t="s">
        <v>1368</v>
      </c>
      <c r="G2093" s="111">
        <v>50</v>
      </c>
      <c r="H2093" s="111">
        <v>2</v>
      </c>
      <c r="I2093" s="111" t="s">
        <v>8</v>
      </c>
      <c r="J2093" s="111">
        <v>3</v>
      </c>
      <c r="K2093" s="109">
        <f t="shared" si="489"/>
        <v>12</v>
      </c>
      <c r="M2093" s="137">
        <f t="shared" si="499"/>
        <v>5.5</v>
      </c>
      <c r="N2093" s="133">
        <v>6</v>
      </c>
      <c r="O2093" s="137">
        <f t="shared" si="493"/>
        <v>5.75</v>
      </c>
      <c r="Q2093" s="137">
        <v>23.95</v>
      </c>
      <c r="R2093" s="111"/>
      <c r="S2093" s="111"/>
      <c r="T2093" s="111"/>
      <c r="U2093" s="188"/>
      <c r="X2093" s="229"/>
      <c r="AC2093" s="309"/>
      <c r="AE2093" s="229"/>
      <c r="AN2093" s="309"/>
      <c r="AP2093" s="194"/>
      <c r="AQ2093" s="188"/>
      <c r="AR2093" s="188"/>
      <c r="AW2093" s="188"/>
      <c r="AX2093" s="278"/>
      <c r="AY2093" s="194"/>
      <c r="AZ2093" s="143"/>
      <c r="BA2093" s="143"/>
      <c r="BB2093" s="143"/>
      <c r="BC2093" s="143"/>
      <c r="BD2093" s="143"/>
      <c r="BE2093" s="194"/>
      <c r="BF2093" s="143"/>
      <c r="BG2093" s="143"/>
      <c r="BH2093" s="143"/>
      <c r="BI2093" s="111"/>
      <c r="BJ2093" s="143"/>
      <c r="BK2093" s="143"/>
      <c r="BL2093" s="143"/>
      <c r="BM2093" s="143"/>
      <c r="BN2093" s="143"/>
      <c r="BO2093" s="143"/>
      <c r="BP2093" s="143"/>
      <c r="BQ2093" s="143"/>
      <c r="BR2093" s="143"/>
      <c r="BS2093" s="143"/>
      <c r="BT2093" s="143"/>
      <c r="BU2093" s="135">
        <f>VLOOKUP(D2093,EXPLORACION!$A$2:$P$529,15,FALSE)</f>
        <v>4961826.7833000002</v>
      </c>
      <c r="BV2093" s="135">
        <f>VLOOKUP(D2093,EXPLORACION!$A$2:$P$529,16,FALSE)</f>
        <v>2173483.0397999999</v>
      </c>
    </row>
    <row r="2094" spans="1:74" hidden="1">
      <c r="A2094" s="130" t="str">
        <f t="shared" si="500"/>
        <v>PYA50P2E3M23.71</v>
      </c>
      <c r="B2094" s="130" t="str">
        <f t="shared" si="501"/>
        <v>PYA50P2E5.5</v>
      </c>
      <c r="C2094" s="130" t="str">
        <f t="shared" si="502"/>
        <v>PYA50P2M23.71</v>
      </c>
      <c r="D2094" s="130" t="str">
        <f t="shared" si="503"/>
        <v>PYA50P2</v>
      </c>
      <c r="E2094" s="130" t="str">
        <f t="shared" si="504"/>
        <v>PYA50</v>
      </c>
      <c r="F2094" s="111" t="s">
        <v>1368</v>
      </c>
      <c r="G2094" s="111">
        <v>50</v>
      </c>
      <c r="H2094" s="111">
        <v>2</v>
      </c>
      <c r="I2094" s="111" t="s">
        <v>8</v>
      </c>
      <c r="J2094" s="111">
        <v>3</v>
      </c>
      <c r="K2094" s="109">
        <f t="shared" si="489"/>
        <v>13</v>
      </c>
      <c r="M2094" s="137">
        <f t="shared" si="499"/>
        <v>6</v>
      </c>
      <c r="N2094" s="133">
        <v>7</v>
      </c>
      <c r="O2094" s="137">
        <f t="shared" si="493"/>
        <v>6.5</v>
      </c>
      <c r="Q2094" s="137">
        <v>23.71</v>
      </c>
      <c r="R2094" s="111"/>
      <c r="S2094" s="111"/>
      <c r="T2094" s="111"/>
      <c r="U2094" s="188"/>
      <c r="X2094" s="229"/>
      <c r="AC2094" s="309"/>
      <c r="AE2094" s="229"/>
      <c r="AN2094" s="309"/>
      <c r="AP2094" s="194"/>
      <c r="AQ2094" s="188"/>
      <c r="AR2094" s="188"/>
      <c r="AW2094" s="188"/>
      <c r="AX2094" s="278"/>
      <c r="AY2094" s="194"/>
      <c r="AZ2094" s="143"/>
      <c r="BA2094" s="143"/>
      <c r="BB2094" s="143"/>
      <c r="BC2094" s="143"/>
      <c r="BD2094" s="143"/>
      <c r="BE2094" s="194"/>
      <c r="BF2094" s="143"/>
      <c r="BG2094" s="143"/>
      <c r="BH2094" s="143"/>
      <c r="BI2094" s="111"/>
      <c r="BJ2094" s="143"/>
      <c r="BK2094" s="143"/>
      <c r="BL2094" s="143"/>
      <c r="BM2094" s="143"/>
      <c r="BN2094" s="143"/>
      <c r="BO2094" s="143"/>
      <c r="BP2094" s="143"/>
      <c r="BQ2094" s="143"/>
      <c r="BR2094" s="143"/>
      <c r="BS2094" s="143"/>
      <c r="BT2094" s="143"/>
      <c r="BU2094" s="135">
        <f>VLOOKUP(D2094,EXPLORACION!$A$2:$P$529,15,FALSE)</f>
        <v>4961826.7833000002</v>
      </c>
      <c r="BV2094" s="135">
        <f>VLOOKUP(D2094,EXPLORACION!$A$2:$P$529,16,FALSE)</f>
        <v>2173483.0397999999</v>
      </c>
    </row>
    <row r="2095" spans="1:74" hidden="1">
      <c r="A2095" s="130" t="str">
        <f t="shared" si="500"/>
        <v>PYA50P2E3M23.75</v>
      </c>
      <c r="B2095" s="130" t="str">
        <f t="shared" si="501"/>
        <v>PYA50P2E6</v>
      </c>
      <c r="C2095" s="130" t="str">
        <f t="shared" si="502"/>
        <v>PYA50P2M23.75</v>
      </c>
      <c r="D2095" s="130" t="str">
        <f t="shared" si="503"/>
        <v>PYA50P2</v>
      </c>
      <c r="E2095" s="130" t="str">
        <f t="shared" si="504"/>
        <v>PYA50</v>
      </c>
      <c r="F2095" s="111" t="s">
        <v>1368</v>
      </c>
      <c r="G2095" s="111">
        <v>50</v>
      </c>
      <c r="H2095" s="111">
        <v>2</v>
      </c>
      <c r="I2095" s="111" t="s">
        <v>8</v>
      </c>
      <c r="J2095" s="111">
        <v>3</v>
      </c>
      <c r="K2095" s="109">
        <f t="shared" si="489"/>
        <v>14</v>
      </c>
      <c r="M2095" s="137">
        <f t="shared" si="499"/>
        <v>7</v>
      </c>
      <c r="N2095" s="133">
        <v>8</v>
      </c>
      <c r="O2095" s="137">
        <f t="shared" si="493"/>
        <v>7.5</v>
      </c>
      <c r="Q2095" s="137">
        <v>23.75</v>
      </c>
      <c r="R2095" s="111"/>
      <c r="S2095" s="111"/>
      <c r="T2095" s="111"/>
      <c r="U2095" s="188"/>
      <c r="X2095" s="229"/>
      <c r="AC2095" s="309"/>
      <c r="AE2095" s="229"/>
      <c r="AN2095" s="309"/>
      <c r="AP2095" s="194"/>
      <c r="AQ2095" s="188"/>
      <c r="AR2095" s="188"/>
      <c r="AW2095" s="188"/>
      <c r="AX2095" s="278"/>
      <c r="AY2095" s="194"/>
      <c r="AZ2095" s="143"/>
      <c r="BA2095" s="143"/>
      <c r="BB2095" s="143"/>
      <c r="BC2095" s="143"/>
      <c r="BD2095" s="143"/>
      <c r="BE2095" s="194"/>
      <c r="BF2095" s="143"/>
      <c r="BG2095" s="143"/>
      <c r="BH2095" s="143"/>
      <c r="BI2095" s="111"/>
      <c r="BJ2095" s="143"/>
      <c r="BK2095" s="143"/>
      <c r="BL2095" s="143"/>
      <c r="BM2095" s="143"/>
      <c r="BN2095" s="143"/>
      <c r="BO2095" s="143"/>
      <c r="BP2095" s="143"/>
      <c r="BQ2095" s="143"/>
      <c r="BR2095" s="143"/>
      <c r="BS2095" s="143"/>
      <c r="BT2095" s="143"/>
      <c r="BU2095" s="135">
        <f>VLOOKUP(D2095,EXPLORACION!$A$2:$P$529,15,FALSE)</f>
        <v>4961826.7833000002</v>
      </c>
      <c r="BV2095" s="135">
        <f>VLOOKUP(D2095,EXPLORACION!$A$2:$P$529,16,FALSE)</f>
        <v>2173483.0397999999</v>
      </c>
    </row>
    <row r="2096" spans="1:74" hidden="1">
      <c r="A2096" s="130" t="str">
        <f t="shared" si="500"/>
        <v>PYA50P2E3M23.86</v>
      </c>
      <c r="B2096" s="130" t="str">
        <f t="shared" si="501"/>
        <v>PYA50P2E7</v>
      </c>
      <c r="C2096" s="130" t="str">
        <f t="shared" si="502"/>
        <v>PYA50P2M23.86</v>
      </c>
      <c r="D2096" s="130" t="str">
        <f t="shared" si="503"/>
        <v>PYA50P2</v>
      </c>
      <c r="E2096" s="130" t="str">
        <f t="shared" si="504"/>
        <v>PYA50</v>
      </c>
      <c r="F2096" s="111" t="s">
        <v>1368</v>
      </c>
      <c r="G2096" s="111">
        <v>50</v>
      </c>
      <c r="H2096" s="111">
        <v>2</v>
      </c>
      <c r="I2096" s="111" t="s">
        <v>8</v>
      </c>
      <c r="J2096" s="111">
        <v>3</v>
      </c>
      <c r="K2096" s="109">
        <f t="shared" si="489"/>
        <v>15</v>
      </c>
      <c r="M2096" s="137">
        <f t="shared" si="499"/>
        <v>8</v>
      </c>
      <c r="N2096" s="133">
        <v>9</v>
      </c>
      <c r="O2096" s="137">
        <f t="shared" si="493"/>
        <v>8.5</v>
      </c>
      <c r="Q2096" s="137">
        <v>23.86</v>
      </c>
      <c r="R2096" s="111"/>
      <c r="S2096" s="111"/>
      <c r="T2096" s="111"/>
      <c r="U2096" s="188"/>
      <c r="X2096" s="229"/>
      <c r="AC2096" s="309"/>
      <c r="AE2096" s="229"/>
      <c r="AN2096" s="309"/>
      <c r="AP2096" s="194"/>
      <c r="AQ2096" s="188"/>
      <c r="AR2096" s="188"/>
      <c r="AW2096" s="188"/>
      <c r="AX2096" s="278"/>
      <c r="AY2096" s="194"/>
      <c r="AZ2096" s="143"/>
      <c r="BA2096" s="143"/>
      <c r="BB2096" s="143"/>
      <c r="BC2096" s="143"/>
      <c r="BD2096" s="143"/>
      <c r="BE2096" s="194"/>
      <c r="BF2096" s="143"/>
      <c r="BG2096" s="143"/>
      <c r="BH2096" s="143"/>
      <c r="BI2096" s="111"/>
      <c r="BJ2096" s="143"/>
      <c r="BK2096" s="143"/>
      <c r="BL2096" s="143"/>
      <c r="BM2096" s="143"/>
      <c r="BN2096" s="143"/>
      <c r="BO2096" s="143"/>
      <c r="BP2096" s="143"/>
      <c r="BQ2096" s="143"/>
      <c r="BR2096" s="143"/>
      <c r="BS2096" s="143"/>
      <c r="BT2096" s="143"/>
      <c r="BU2096" s="135">
        <f>VLOOKUP(D2096,EXPLORACION!$A$2:$P$529,15,FALSE)</f>
        <v>4961826.7833000002</v>
      </c>
      <c r="BV2096" s="135">
        <f>VLOOKUP(D2096,EXPLORACION!$A$2:$P$529,16,FALSE)</f>
        <v>2173483.0397999999</v>
      </c>
    </row>
    <row r="2097" spans="1:74" hidden="1">
      <c r="A2097" s="130" t="str">
        <f t="shared" si="500"/>
        <v>PYA50P2E3M23.91</v>
      </c>
      <c r="B2097" s="130" t="str">
        <f t="shared" si="501"/>
        <v>PYA50P2E8</v>
      </c>
      <c r="C2097" s="130" t="str">
        <f t="shared" si="502"/>
        <v>PYA50P2M23.91</v>
      </c>
      <c r="D2097" s="130" t="str">
        <f t="shared" si="503"/>
        <v>PYA50P2</v>
      </c>
      <c r="E2097" s="130" t="str">
        <f t="shared" si="504"/>
        <v>PYA50</v>
      </c>
      <c r="F2097" s="111" t="s">
        <v>1368</v>
      </c>
      <c r="G2097" s="111">
        <v>50</v>
      </c>
      <c r="H2097" s="111">
        <v>2</v>
      </c>
      <c r="I2097" s="111" t="s">
        <v>8</v>
      </c>
      <c r="J2097" s="111">
        <v>3</v>
      </c>
      <c r="K2097" s="109">
        <f t="shared" si="489"/>
        <v>16</v>
      </c>
      <c r="M2097" s="137">
        <f t="shared" si="499"/>
        <v>9</v>
      </c>
      <c r="N2097" s="133">
        <v>10</v>
      </c>
      <c r="O2097" s="137">
        <f t="shared" si="493"/>
        <v>9.5</v>
      </c>
      <c r="Q2097" s="137">
        <v>23.91</v>
      </c>
      <c r="R2097" s="111"/>
      <c r="S2097" s="111"/>
      <c r="T2097" s="111"/>
      <c r="U2097" s="188"/>
      <c r="X2097" s="229"/>
      <c r="AC2097" s="309"/>
      <c r="AE2097" s="229"/>
      <c r="AN2097" s="309"/>
      <c r="AP2097" s="194"/>
      <c r="AQ2097" s="188"/>
      <c r="AR2097" s="188"/>
      <c r="AW2097" s="188"/>
      <c r="AX2097" s="278"/>
      <c r="AY2097" s="194"/>
      <c r="AZ2097" s="143"/>
      <c r="BA2097" s="143"/>
      <c r="BB2097" s="143"/>
      <c r="BC2097" s="143"/>
      <c r="BD2097" s="143"/>
      <c r="BE2097" s="194"/>
      <c r="BF2097" s="143"/>
      <c r="BG2097" s="143"/>
      <c r="BH2097" s="143"/>
      <c r="BI2097" s="111"/>
      <c r="BJ2097" s="143"/>
      <c r="BK2097" s="143"/>
      <c r="BL2097" s="143"/>
      <c r="BM2097" s="143"/>
      <c r="BN2097" s="143"/>
      <c r="BO2097" s="143"/>
      <c r="BP2097" s="143"/>
      <c r="BQ2097" s="143"/>
      <c r="BR2097" s="143"/>
      <c r="BS2097" s="143"/>
      <c r="BT2097" s="143"/>
      <c r="BU2097" s="135">
        <f>VLOOKUP(D2097,EXPLORACION!$A$2:$P$529,15,FALSE)</f>
        <v>4961826.7833000002</v>
      </c>
      <c r="BV2097" s="135">
        <f>VLOOKUP(D2097,EXPLORACION!$A$2:$P$529,16,FALSE)</f>
        <v>2173483.0397999999</v>
      </c>
    </row>
    <row r="2098" spans="1:74" hidden="1">
      <c r="A2098" s="130" t="str">
        <f t="shared" ref="A2098:A2113" si="505">CONCATENATE(F2098,G2098,I2098,H2098,"E",J2098,"M",Q2098)</f>
        <v>PYA50P3E1M10.6</v>
      </c>
      <c r="B2098" s="130" t="str">
        <f t="shared" ref="B2098:B2113" si="506">CONCATENATE(F2098,G2098,I2098,H2098,"E",M2097)</f>
        <v>PYA50P3E9</v>
      </c>
      <c r="C2098" s="130" t="str">
        <f t="shared" ref="C2098:C2113" si="507">CONCATENATE(F2098,G2098,I2098,H2098,"M",Q2098)</f>
        <v>PYA50P3M10.6</v>
      </c>
      <c r="D2098" s="130" t="str">
        <f t="shared" ref="D2098:D2113" si="508">CONCATENATE(F2098,G2098,I2098,H2098)</f>
        <v>PYA50P3</v>
      </c>
      <c r="E2098" s="130" t="str">
        <f t="shared" ref="E2098:E2113" si="509">CONCATENATE(F2098,G2098)</f>
        <v>PYA50</v>
      </c>
      <c r="F2098" s="111" t="s">
        <v>1368</v>
      </c>
      <c r="G2098" s="111">
        <v>50</v>
      </c>
      <c r="H2098" s="111">
        <v>3</v>
      </c>
      <c r="I2098" s="111" t="s">
        <v>8</v>
      </c>
      <c r="J2098" s="111">
        <v>1</v>
      </c>
      <c r="K2098" s="111">
        <v>1</v>
      </c>
      <c r="M2098" s="137">
        <v>0</v>
      </c>
      <c r="N2098" s="133">
        <v>0.5</v>
      </c>
      <c r="O2098" s="137">
        <f t="shared" si="493"/>
        <v>0.25</v>
      </c>
      <c r="Q2098" s="137">
        <v>10.6</v>
      </c>
      <c r="R2098" s="111"/>
      <c r="S2098" s="111"/>
      <c r="T2098" s="111"/>
      <c r="U2098" s="188"/>
      <c r="X2098" s="229"/>
      <c r="AC2098" s="309"/>
      <c r="AE2098" s="229"/>
      <c r="AN2098" s="309"/>
      <c r="AP2098" s="194"/>
      <c r="AQ2098" s="188"/>
      <c r="AR2098" s="188"/>
      <c r="AW2098" s="188"/>
      <c r="AX2098" s="278"/>
      <c r="AY2098" s="194"/>
      <c r="AZ2098" s="143"/>
      <c r="BA2098" s="143"/>
      <c r="BB2098" s="143"/>
      <c r="BC2098" s="143"/>
      <c r="BD2098" s="143"/>
      <c r="BE2098" s="194"/>
      <c r="BF2098" s="143"/>
      <c r="BG2098" s="143"/>
      <c r="BH2098" s="143"/>
      <c r="BI2098" s="111"/>
      <c r="BJ2098" s="143"/>
      <c r="BK2098" s="143"/>
      <c r="BL2098" s="143"/>
      <c r="BM2098" s="143"/>
      <c r="BN2098" s="143"/>
      <c r="BO2098" s="143"/>
      <c r="BP2098" s="143"/>
      <c r="BQ2098" s="143"/>
      <c r="BR2098" s="143"/>
      <c r="BS2098" s="143"/>
      <c r="BT2098" s="143"/>
      <c r="BU2098" s="135">
        <f>VLOOKUP(D2098,EXPLORACION!$A$2:$P$529,15,FALSE)</f>
        <v>4961826.7833000002</v>
      </c>
      <c r="BV2098" s="135">
        <f>VLOOKUP(D2098,EXPLORACION!$A$2:$P$529,16,FALSE)</f>
        <v>2173483.0397999999</v>
      </c>
    </row>
    <row r="2099" spans="1:74" hidden="1">
      <c r="A2099" s="130" t="str">
        <f t="shared" si="505"/>
        <v>PYA50P3E2M13.21</v>
      </c>
      <c r="B2099" s="130" t="str">
        <f t="shared" si="506"/>
        <v>PYA50P3E0</v>
      </c>
      <c r="C2099" s="130" t="str">
        <f t="shared" si="507"/>
        <v>PYA50P3M13.21</v>
      </c>
      <c r="D2099" s="130" t="str">
        <f t="shared" si="508"/>
        <v>PYA50P3</v>
      </c>
      <c r="E2099" s="130" t="str">
        <f t="shared" si="509"/>
        <v>PYA50</v>
      </c>
      <c r="F2099" s="111" t="s">
        <v>1368</v>
      </c>
      <c r="G2099" s="111">
        <v>50</v>
      </c>
      <c r="H2099" s="111">
        <v>3</v>
      </c>
      <c r="I2099" s="111" t="s">
        <v>8</v>
      </c>
      <c r="J2099" s="111">
        <v>2</v>
      </c>
      <c r="K2099" s="109">
        <f t="shared" si="489"/>
        <v>2</v>
      </c>
      <c r="M2099" s="137">
        <f t="shared" si="499"/>
        <v>0.5</v>
      </c>
      <c r="N2099" s="133">
        <v>1</v>
      </c>
      <c r="O2099" s="137">
        <f t="shared" si="493"/>
        <v>0.75</v>
      </c>
      <c r="Q2099" s="137">
        <v>13.21</v>
      </c>
      <c r="R2099" s="111"/>
      <c r="S2099" s="111"/>
      <c r="T2099" s="111"/>
      <c r="U2099" s="188"/>
      <c r="X2099" s="229"/>
      <c r="AC2099" s="309"/>
      <c r="AE2099" s="229"/>
      <c r="AN2099" s="309"/>
      <c r="AP2099" s="194"/>
      <c r="AQ2099" s="188"/>
      <c r="AR2099" s="188"/>
      <c r="AW2099" s="188"/>
      <c r="AX2099" s="278"/>
      <c r="AY2099" s="194"/>
      <c r="AZ2099" s="143"/>
      <c r="BA2099" s="143"/>
      <c r="BB2099" s="143"/>
      <c r="BC2099" s="143"/>
      <c r="BD2099" s="143"/>
      <c r="BE2099" s="194"/>
      <c r="BF2099" s="143"/>
      <c r="BG2099" s="143"/>
      <c r="BH2099" s="143"/>
      <c r="BI2099" s="111"/>
      <c r="BJ2099" s="143"/>
      <c r="BK2099" s="143"/>
      <c r="BL2099" s="143"/>
      <c r="BM2099" s="143"/>
      <c r="BN2099" s="143"/>
      <c r="BO2099" s="143"/>
      <c r="BP2099" s="143"/>
      <c r="BQ2099" s="143"/>
      <c r="BR2099" s="143"/>
      <c r="BS2099" s="143"/>
      <c r="BT2099" s="143"/>
      <c r="BU2099" s="135">
        <f>VLOOKUP(D2099,EXPLORACION!$A$2:$P$529,15,FALSE)</f>
        <v>4961826.7833000002</v>
      </c>
      <c r="BV2099" s="135">
        <f>VLOOKUP(D2099,EXPLORACION!$A$2:$P$529,16,FALSE)</f>
        <v>2173483.0397999999</v>
      </c>
    </row>
    <row r="2100" spans="1:74" hidden="1">
      <c r="A2100" s="130" t="str">
        <f t="shared" si="505"/>
        <v>PYA50P3E3M13.33</v>
      </c>
      <c r="B2100" s="130" t="str">
        <f t="shared" si="506"/>
        <v>PYA50P3E0.5</v>
      </c>
      <c r="C2100" s="130" t="str">
        <f t="shared" si="507"/>
        <v>PYA50P3M13.33</v>
      </c>
      <c r="D2100" s="130" t="str">
        <f t="shared" si="508"/>
        <v>PYA50P3</v>
      </c>
      <c r="E2100" s="130" t="str">
        <f t="shared" si="509"/>
        <v>PYA50</v>
      </c>
      <c r="F2100" s="111" t="s">
        <v>1368</v>
      </c>
      <c r="G2100" s="111">
        <v>50</v>
      </c>
      <c r="H2100" s="111">
        <v>3</v>
      </c>
      <c r="I2100" s="111" t="s">
        <v>8</v>
      </c>
      <c r="J2100" s="111">
        <v>3</v>
      </c>
      <c r="K2100" s="109">
        <f t="shared" si="489"/>
        <v>3</v>
      </c>
      <c r="M2100" s="137">
        <f t="shared" si="499"/>
        <v>1</v>
      </c>
      <c r="N2100" s="133">
        <v>1.5</v>
      </c>
      <c r="O2100" s="137">
        <f t="shared" si="493"/>
        <v>1.25</v>
      </c>
      <c r="Q2100" s="137">
        <v>13.33</v>
      </c>
      <c r="R2100" s="111"/>
      <c r="S2100" s="111"/>
      <c r="T2100" s="111"/>
      <c r="U2100" s="188"/>
      <c r="X2100" s="229"/>
      <c r="AC2100" s="309"/>
      <c r="AE2100" s="229"/>
      <c r="AN2100" s="309"/>
      <c r="AP2100" s="194"/>
      <c r="AQ2100" s="188"/>
      <c r="AR2100" s="188"/>
      <c r="AW2100" s="188"/>
      <c r="AX2100" s="278"/>
      <c r="AY2100" s="194"/>
      <c r="AZ2100" s="143"/>
      <c r="BA2100" s="143"/>
      <c r="BB2100" s="143"/>
      <c r="BC2100" s="143"/>
      <c r="BD2100" s="143"/>
      <c r="BE2100" s="194"/>
      <c r="BF2100" s="143"/>
      <c r="BG2100" s="143"/>
      <c r="BH2100" s="143"/>
      <c r="BI2100" s="111"/>
      <c r="BJ2100" s="143"/>
      <c r="BK2100" s="143"/>
      <c r="BL2100" s="143"/>
      <c r="BM2100" s="143"/>
      <c r="BN2100" s="143"/>
      <c r="BO2100" s="143"/>
      <c r="BP2100" s="143"/>
      <c r="BQ2100" s="143"/>
      <c r="BR2100" s="143"/>
      <c r="BS2100" s="143"/>
      <c r="BT2100" s="143"/>
      <c r="BU2100" s="135">
        <f>VLOOKUP(D2100,EXPLORACION!$A$2:$P$529,15,FALSE)</f>
        <v>4961826.7833000002</v>
      </c>
      <c r="BV2100" s="135">
        <f>VLOOKUP(D2100,EXPLORACION!$A$2:$P$529,16,FALSE)</f>
        <v>2173483.0397999999</v>
      </c>
    </row>
    <row r="2101" spans="1:74" hidden="1">
      <c r="A2101" s="130" t="str">
        <f t="shared" si="505"/>
        <v>PYA50P3E3M13.37</v>
      </c>
      <c r="B2101" s="130" t="str">
        <f t="shared" si="506"/>
        <v>PYA50P3E1</v>
      </c>
      <c r="C2101" s="130" t="str">
        <f t="shared" si="507"/>
        <v>PYA50P3M13.37</v>
      </c>
      <c r="D2101" s="130" t="str">
        <f t="shared" si="508"/>
        <v>PYA50P3</v>
      </c>
      <c r="E2101" s="130" t="str">
        <f t="shared" si="509"/>
        <v>PYA50</v>
      </c>
      <c r="F2101" s="111" t="s">
        <v>1368</v>
      </c>
      <c r="G2101" s="111">
        <v>50</v>
      </c>
      <c r="H2101" s="111">
        <v>3</v>
      </c>
      <c r="I2101" s="111" t="s">
        <v>8</v>
      </c>
      <c r="J2101" s="111">
        <v>3</v>
      </c>
      <c r="K2101" s="109">
        <f t="shared" si="489"/>
        <v>4</v>
      </c>
      <c r="M2101" s="137">
        <f t="shared" si="499"/>
        <v>1.5</v>
      </c>
      <c r="N2101" s="133">
        <v>2</v>
      </c>
      <c r="O2101" s="137">
        <f t="shared" si="493"/>
        <v>1.75</v>
      </c>
      <c r="Q2101" s="137">
        <v>13.37</v>
      </c>
      <c r="R2101" s="111"/>
      <c r="S2101" s="111"/>
      <c r="T2101" s="111"/>
      <c r="U2101" s="188"/>
      <c r="X2101" s="229"/>
      <c r="AC2101" s="309"/>
      <c r="AE2101" s="229"/>
      <c r="AN2101" s="309"/>
      <c r="AP2101" s="194"/>
      <c r="AQ2101" s="188"/>
      <c r="AR2101" s="188"/>
      <c r="AW2101" s="188"/>
      <c r="AX2101" s="278"/>
      <c r="AY2101" s="194"/>
      <c r="AZ2101" s="143"/>
      <c r="BA2101" s="143"/>
      <c r="BB2101" s="143"/>
      <c r="BC2101" s="143"/>
      <c r="BD2101" s="143"/>
      <c r="BE2101" s="194"/>
      <c r="BF2101" s="143"/>
      <c r="BG2101" s="143"/>
      <c r="BH2101" s="143"/>
      <c r="BI2101" s="111"/>
      <c r="BJ2101" s="143"/>
      <c r="BK2101" s="143"/>
      <c r="BL2101" s="143"/>
      <c r="BM2101" s="143"/>
      <c r="BN2101" s="143"/>
      <c r="BO2101" s="143"/>
      <c r="BP2101" s="143"/>
      <c r="BQ2101" s="143"/>
      <c r="BR2101" s="143"/>
      <c r="BS2101" s="143"/>
      <c r="BT2101" s="143"/>
      <c r="BU2101" s="135">
        <f>VLOOKUP(D2101,EXPLORACION!$A$2:$P$529,15,FALSE)</f>
        <v>4961826.7833000002</v>
      </c>
      <c r="BV2101" s="135">
        <f>VLOOKUP(D2101,EXPLORACION!$A$2:$P$529,16,FALSE)</f>
        <v>2173483.0397999999</v>
      </c>
    </row>
    <row r="2102" spans="1:74" hidden="1">
      <c r="A2102" s="130" t="str">
        <f t="shared" si="505"/>
        <v>PYA50P3E3M13.82</v>
      </c>
      <c r="B2102" s="130" t="str">
        <f t="shared" si="506"/>
        <v>PYA50P3E1.5</v>
      </c>
      <c r="C2102" s="130" t="str">
        <f t="shared" si="507"/>
        <v>PYA50P3M13.82</v>
      </c>
      <c r="D2102" s="130" t="str">
        <f t="shared" si="508"/>
        <v>PYA50P3</v>
      </c>
      <c r="E2102" s="130" t="str">
        <f t="shared" si="509"/>
        <v>PYA50</v>
      </c>
      <c r="F2102" s="111" t="s">
        <v>1368</v>
      </c>
      <c r="G2102" s="111">
        <v>50</v>
      </c>
      <c r="H2102" s="111">
        <v>3</v>
      </c>
      <c r="I2102" s="111" t="s">
        <v>8</v>
      </c>
      <c r="J2102" s="111">
        <v>3</v>
      </c>
      <c r="K2102" s="109">
        <f t="shared" si="489"/>
        <v>5</v>
      </c>
      <c r="M2102" s="137">
        <f t="shared" si="499"/>
        <v>2</v>
      </c>
      <c r="N2102" s="133">
        <v>2.5</v>
      </c>
      <c r="O2102" s="137">
        <f t="shared" si="493"/>
        <v>2.25</v>
      </c>
      <c r="P2102" s="141" t="s">
        <v>295</v>
      </c>
      <c r="Q2102" s="137">
        <v>13.82</v>
      </c>
      <c r="R2102" s="111">
        <v>23.03</v>
      </c>
      <c r="S2102" s="111">
        <v>16.440000000000001</v>
      </c>
      <c r="T2102" s="111">
        <v>6.59</v>
      </c>
      <c r="U2102" s="188"/>
      <c r="X2102" s="229"/>
      <c r="AC2102" s="309"/>
      <c r="AE2102" s="229"/>
      <c r="AN2102" s="309"/>
      <c r="AO2102" s="143">
        <v>74.55</v>
      </c>
      <c r="AP2102" s="194"/>
      <c r="AQ2102" s="188"/>
      <c r="AR2102" s="188"/>
      <c r="AW2102" s="188">
        <v>4.37</v>
      </c>
      <c r="AX2102" s="278">
        <v>112.1</v>
      </c>
      <c r="AY2102" s="194"/>
      <c r="AZ2102" s="143"/>
      <c r="BA2102" s="143"/>
      <c r="BB2102" s="143"/>
      <c r="BC2102" s="143"/>
      <c r="BD2102" s="143"/>
      <c r="BE2102" s="194"/>
      <c r="BF2102" s="143"/>
      <c r="BG2102" s="143"/>
      <c r="BH2102" s="143"/>
      <c r="BI2102" s="111"/>
      <c r="BJ2102" s="143"/>
      <c r="BK2102" s="143"/>
      <c r="BL2102" s="143"/>
      <c r="BM2102" s="143"/>
      <c r="BN2102" s="143"/>
      <c r="BO2102" s="143"/>
      <c r="BP2102" s="143"/>
      <c r="BQ2102" s="143"/>
      <c r="BR2102" s="143"/>
      <c r="BS2102" s="143"/>
      <c r="BT2102" s="143"/>
      <c r="BU2102" s="135">
        <f>VLOOKUP(D2102,EXPLORACION!$A$2:$P$529,15,FALSE)</f>
        <v>4961826.7833000002</v>
      </c>
      <c r="BV2102" s="135">
        <f>VLOOKUP(D2102,EXPLORACION!$A$2:$P$529,16,FALSE)</f>
        <v>2173483.0397999999</v>
      </c>
    </row>
    <row r="2103" spans="1:74" hidden="1">
      <c r="A2103" s="130" t="str">
        <f t="shared" si="505"/>
        <v>PYA50P3E3M14.06</v>
      </c>
      <c r="B2103" s="130" t="str">
        <f t="shared" si="506"/>
        <v>PYA50P3E2</v>
      </c>
      <c r="C2103" s="130" t="str">
        <f t="shared" si="507"/>
        <v>PYA50P3M14.06</v>
      </c>
      <c r="D2103" s="130" t="str">
        <f t="shared" si="508"/>
        <v>PYA50P3</v>
      </c>
      <c r="E2103" s="130" t="str">
        <f t="shared" si="509"/>
        <v>PYA50</v>
      </c>
      <c r="F2103" s="111" t="s">
        <v>1368</v>
      </c>
      <c r="G2103" s="111">
        <v>50</v>
      </c>
      <c r="H2103" s="111">
        <v>3</v>
      </c>
      <c r="I2103" s="111" t="s">
        <v>8</v>
      </c>
      <c r="J2103" s="111">
        <v>3</v>
      </c>
      <c r="K2103" s="109">
        <f t="shared" si="489"/>
        <v>6</v>
      </c>
      <c r="M2103" s="137">
        <f t="shared" si="499"/>
        <v>2.5</v>
      </c>
      <c r="N2103" s="133">
        <v>3</v>
      </c>
      <c r="O2103" s="137">
        <f t="shared" si="493"/>
        <v>2.75</v>
      </c>
      <c r="Q2103" s="137">
        <v>14.06</v>
      </c>
      <c r="R2103" s="111"/>
      <c r="S2103" s="111"/>
      <c r="T2103" s="111"/>
      <c r="U2103" s="188"/>
      <c r="X2103" s="229"/>
      <c r="AC2103" s="309"/>
      <c r="AE2103" s="229"/>
      <c r="AN2103" s="309"/>
      <c r="AP2103" s="194"/>
      <c r="AQ2103" s="188"/>
      <c r="AR2103" s="188"/>
      <c r="AW2103" s="188"/>
      <c r="AX2103" s="278"/>
      <c r="AY2103" s="194"/>
      <c r="AZ2103" s="143"/>
      <c r="BA2103" s="143"/>
      <c r="BB2103" s="143"/>
      <c r="BC2103" s="143"/>
      <c r="BD2103" s="143"/>
      <c r="BE2103" s="194"/>
      <c r="BF2103" s="143"/>
      <c r="BG2103" s="143"/>
      <c r="BH2103" s="143"/>
      <c r="BI2103" s="111"/>
      <c r="BJ2103" s="143"/>
      <c r="BK2103" s="143"/>
      <c r="BL2103" s="143"/>
      <c r="BM2103" s="143"/>
      <c r="BN2103" s="143"/>
      <c r="BO2103" s="143"/>
      <c r="BP2103" s="143"/>
      <c r="BQ2103" s="143"/>
      <c r="BR2103" s="143"/>
      <c r="BS2103" s="143"/>
      <c r="BT2103" s="143"/>
      <c r="BU2103" s="135">
        <f>VLOOKUP(D2103,EXPLORACION!$A$2:$P$529,15,FALSE)</f>
        <v>4961826.7833000002</v>
      </c>
      <c r="BV2103" s="135">
        <f>VLOOKUP(D2103,EXPLORACION!$A$2:$P$529,16,FALSE)</f>
        <v>2173483.0397999999</v>
      </c>
    </row>
    <row r="2104" spans="1:74" hidden="1">
      <c r="A2104" s="130" t="str">
        <f t="shared" si="505"/>
        <v>PYA50P3E3M14.08</v>
      </c>
      <c r="B2104" s="130" t="str">
        <f t="shared" si="506"/>
        <v>PYA50P3E2.5</v>
      </c>
      <c r="C2104" s="130" t="str">
        <f t="shared" si="507"/>
        <v>PYA50P3M14.08</v>
      </c>
      <c r="D2104" s="130" t="str">
        <f t="shared" si="508"/>
        <v>PYA50P3</v>
      </c>
      <c r="E2104" s="130" t="str">
        <f t="shared" si="509"/>
        <v>PYA50</v>
      </c>
      <c r="F2104" s="111" t="s">
        <v>1368</v>
      </c>
      <c r="G2104" s="111">
        <v>50</v>
      </c>
      <c r="H2104" s="111">
        <v>3</v>
      </c>
      <c r="I2104" s="111" t="s">
        <v>8</v>
      </c>
      <c r="J2104" s="111">
        <v>3</v>
      </c>
      <c r="K2104" s="109">
        <f t="shared" si="489"/>
        <v>7</v>
      </c>
      <c r="M2104" s="137">
        <f t="shared" si="499"/>
        <v>3</v>
      </c>
      <c r="N2104" s="133">
        <v>3.5</v>
      </c>
      <c r="O2104" s="137">
        <f t="shared" si="493"/>
        <v>3.25</v>
      </c>
      <c r="Q2104" s="137">
        <v>14.08</v>
      </c>
      <c r="R2104" s="111"/>
      <c r="S2104" s="111"/>
      <c r="T2104" s="111"/>
      <c r="U2104" s="188"/>
      <c r="X2104" s="229"/>
      <c r="AC2104" s="309"/>
      <c r="AE2104" s="229"/>
      <c r="AN2104" s="309"/>
      <c r="AP2104" s="194"/>
      <c r="AQ2104" s="188"/>
      <c r="AR2104" s="188"/>
      <c r="AW2104" s="188"/>
      <c r="AX2104" s="278"/>
      <c r="AY2104" s="194"/>
      <c r="AZ2104" s="143"/>
      <c r="BA2104" s="143"/>
      <c r="BB2104" s="143"/>
      <c r="BC2104" s="143"/>
      <c r="BD2104" s="143"/>
      <c r="BE2104" s="194"/>
      <c r="BF2104" s="143"/>
      <c r="BG2104" s="143"/>
      <c r="BH2104" s="143"/>
      <c r="BI2104" s="111"/>
      <c r="BJ2104" s="143"/>
      <c r="BK2104" s="143"/>
      <c r="BL2104" s="143"/>
      <c r="BM2104" s="143"/>
      <c r="BN2104" s="143"/>
      <c r="BO2104" s="143"/>
      <c r="BP2104" s="143"/>
      <c r="BQ2104" s="143"/>
      <c r="BR2104" s="143"/>
      <c r="BS2104" s="143"/>
      <c r="BT2104" s="143"/>
      <c r="BU2104" s="135">
        <f>VLOOKUP(D2104,EXPLORACION!$A$2:$P$529,15,FALSE)</f>
        <v>4961826.7833000002</v>
      </c>
      <c r="BV2104" s="135">
        <f>VLOOKUP(D2104,EXPLORACION!$A$2:$P$529,16,FALSE)</f>
        <v>2173483.0397999999</v>
      </c>
    </row>
    <row r="2105" spans="1:74" hidden="1">
      <c r="A2105" s="130" t="str">
        <f t="shared" si="505"/>
        <v>PYA50P3E3M14.77</v>
      </c>
      <c r="B2105" s="130" t="str">
        <f t="shared" si="506"/>
        <v>PYA50P3E3</v>
      </c>
      <c r="C2105" s="130" t="str">
        <f t="shared" si="507"/>
        <v>PYA50P3M14.77</v>
      </c>
      <c r="D2105" s="130" t="str">
        <f t="shared" si="508"/>
        <v>PYA50P3</v>
      </c>
      <c r="E2105" s="130" t="str">
        <f t="shared" si="509"/>
        <v>PYA50</v>
      </c>
      <c r="F2105" s="111" t="s">
        <v>1368</v>
      </c>
      <c r="G2105" s="111">
        <v>50</v>
      </c>
      <c r="H2105" s="111">
        <v>3</v>
      </c>
      <c r="I2105" s="111" t="s">
        <v>8</v>
      </c>
      <c r="J2105" s="111">
        <v>3</v>
      </c>
      <c r="K2105" s="109">
        <f t="shared" si="489"/>
        <v>8</v>
      </c>
      <c r="M2105" s="137">
        <f t="shared" si="499"/>
        <v>3.5</v>
      </c>
      <c r="N2105" s="133">
        <v>4</v>
      </c>
      <c r="O2105" s="137">
        <f t="shared" si="493"/>
        <v>3.75</v>
      </c>
      <c r="Q2105" s="137">
        <v>14.77</v>
      </c>
      <c r="R2105" s="111"/>
      <c r="S2105" s="111"/>
      <c r="T2105" s="111"/>
      <c r="U2105" s="188"/>
      <c r="X2105" s="229"/>
      <c r="AC2105" s="309"/>
      <c r="AE2105" s="229"/>
      <c r="AN2105" s="309"/>
      <c r="AP2105" s="194"/>
      <c r="AQ2105" s="188"/>
      <c r="AR2105" s="188"/>
      <c r="AW2105" s="188"/>
      <c r="AX2105" s="278"/>
      <c r="AY2105" s="194"/>
      <c r="AZ2105" s="143"/>
      <c r="BA2105" s="143"/>
      <c r="BB2105" s="143"/>
      <c r="BC2105" s="143"/>
      <c r="BD2105" s="143"/>
      <c r="BE2105" s="194"/>
      <c r="BF2105" s="143"/>
      <c r="BG2105" s="143"/>
      <c r="BH2105" s="143"/>
      <c r="BI2105" s="111"/>
      <c r="BJ2105" s="143"/>
      <c r="BK2105" s="143"/>
      <c r="BL2105" s="143"/>
      <c r="BM2105" s="143"/>
      <c r="BN2105" s="143"/>
      <c r="BO2105" s="143"/>
      <c r="BP2105" s="143"/>
      <c r="BQ2105" s="143"/>
      <c r="BR2105" s="143"/>
      <c r="BS2105" s="143"/>
      <c r="BT2105" s="143"/>
      <c r="BU2105" s="135">
        <f>VLOOKUP(D2105,EXPLORACION!$A$2:$P$529,15,FALSE)</f>
        <v>4961826.7833000002</v>
      </c>
      <c r="BV2105" s="135">
        <f>VLOOKUP(D2105,EXPLORACION!$A$2:$P$529,16,FALSE)</f>
        <v>2173483.0397999999</v>
      </c>
    </row>
    <row r="2106" spans="1:74" hidden="1">
      <c r="A2106" s="130" t="str">
        <f t="shared" si="505"/>
        <v>PYA50P3E3M14.78</v>
      </c>
      <c r="B2106" s="130" t="str">
        <f t="shared" si="506"/>
        <v>PYA50P3E3.5</v>
      </c>
      <c r="C2106" s="130" t="str">
        <f t="shared" si="507"/>
        <v>PYA50P3M14.78</v>
      </c>
      <c r="D2106" s="130" t="str">
        <f t="shared" si="508"/>
        <v>PYA50P3</v>
      </c>
      <c r="E2106" s="130" t="str">
        <f t="shared" si="509"/>
        <v>PYA50</v>
      </c>
      <c r="F2106" s="111" t="s">
        <v>1368</v>
      </c>
      <c r="G2106" s="111">
        <v>50</v>
      </c>
      <c r="H2106" s="111">
        <v>3</v>
      </c>
      <c r="I2106" s="111" t="s">
        <v>8</v>
      </c>
      <c r="J2106" s="111">
        <v>3</v>
      </c>
      <c r="K2106" s="109">
        <f t="shared" si="489"/>
        <v>9</v>
      </c>
      <c r="M2106" s="137">
        <f t="shared" si="499"/>
        <v>4</v>
      </c>
      <c r="N2106" s="133">
        <v>4.5</v>
      </c>
      <c r="O2106" s="137">
        <f t="shared" si="493"/>
        <v>4.25</v>
      </c>
      <c r="Q2106" s="137">
        <v>14.78</v>
      </c>
      <c r="R2106" s="111"/>
      <c r="S2106" s="111"/>
      <c r="T2106" s="111"/>
      <c r="U2106" s="188"/>
      <c r="X2106" s="229"/>
      <c r="AC2106" s="309"/>
      <c r="AE2106" s="229"/>
      <c r="AN2106" s="309"/>
      <c r="AP2106" s="194"/>
      <c r="AQ2106" s="188"/>
      <c r="AR2106" s="188"/>
      <c r="AW2106" s="188"/>
      <c r="AX2106" s="278"/>
      <c r="AY2106" s="194"/>
      <c r="AZ2106" s="143"/>
      <c r="BA2106" s="143"/>
      <c r="BB2106" s="143"/>
      <c r="BC2106" s="143"/>
      <c r="BD2106" s="143"/>
      <c r="BE2106" s="194"/>
      <c r="BF2106" s="143"/>
      <c r="BG2106" s="143"/>
      <c r="BH2106" s="143"/>
      <c r="BI2106" s="111"/>
      <c r="BJ2106" s="143"/>
      <c r="BK2106" s="143"/>
      <c r="BL2106" s="143"/>
      <c r="BM2106" s="143"/>
      <c r="BN2106" s="143"/>
      <c r="BO2106" s="143"/>
      <c r="BP2106" s="143"/>
      <c r="BQ2106" s="143"/>
      <c r="BR2106" s="143"/>
      <c r="BS2106" s="143"/>
      <c r="BT2106" s="143"/>
      <c r="BU2106" s="135">
        <f>VLOOKUP(D2106,EXPLORACION!$A$2:$P$529,15,FALSE)</f>
        <v>4961826.7833000002</v>
      </c>
      <c r="BV2106" s="135">
        <f>VLOOKUP(D2106,EXPLORACION!$A$2:$P$529,16,FALSE)</f>
        <v>2173483.0397999999</v>
      </c>
    </row>
    <row r="2107" spans="1:74" hidden="1">
      <c r="A2107" s="130" t="str">
        <f t="shared" si="505"/>
        <v>PYA50P3E3M14.85</v>
      </c>
      <c r="B2107" s="130" t="str">
        <f t="shared" si="506"/>
        <v>PYA50P3E4</v>
      </c>
      <c r="C2107" s="130" t="str">
        <f t="shared" si="507"/>
        <v>PYA50P3M14.85</v>
      </c>
      <c r="D2107" s="130" t="str">
        <f t="shared" si="508"/>
        <v>PYA50P3</v>
      </c>
      <c r="E2107" s="130" t="str">
        <f t="shared" si="509"/>
        <v>PYA50</v>
      </c>
      <c r="F2107" s="111" t="s">
        <v>1368</v>
      </c>
      <c r="G2107" s="111">
        <v>50</v>
      </c>
      <c r="H2107" s="111">
        <v>3</v>
      </c>
      <c r="I2107" s="111" t="s">
        <v>8</v>
      </c>
      <c r="J2107" s="111">
        <v>3</v>
      </c>
      <c r="K2107" s="109">
        <f t="shared" si="489"/>
        <v>10</v>
      </c>
      <c r="M2107" s="137">
        <f t="shared" si="499"/>
        <v>4.5</v>
      </c>
      <c r="N2107" s="133">
        <v>5</v>
      </c>
      <c r="O2107" s="137">
        <f t="shared" si="493"/>
        <v>4.75</v>
      </c>
      <c r="Q2107" s="137">
        <v>14.85</v>
      </c>
      <c r="R2107" s="111"/>
      <c r="S2107" s="111"/>
      <c r="T2107" s="111"/>
      <c r="U2107" s="188"/>
      <c r="X2107" s="229"/>
      <c r="AC2107" s="309"/>
      <c r="AE2107" s="229"/>
      <c r="AN2107" s="309"/>
      <c r="AP2107" s="194"/>
      <c r="AQ2107" s="188"/>
      <c r="AR2107" s="188"/>
      <c r="AW2107" s="188"/>
      <c r="AX2107" s="278"/>
      <c r="AY2107" s="194"/>
      <c r="AZ2107" s="143"/>
      <c r="BA2107" s="143"/>
      <c r="BB2107" s="143"/>
      <c r="BC2107" s="143"/>
      <c r="BD2107" s="143"/>
      <c r="BE2107" s="194"/>
      <c r="BF2107" s="143"/>
      <c r="BG2107" s="143"/>
      <c r="BH2107" s="143"/>
      <c r="BI2107" s="111"/>
      <c r="BJ2107" s="143"/>
      <c r="BK2107" s="143"/>
      <c r="BL2107" s="143"/>
      <c r="BM2107" s="143"/>
      <c r="BN2107" s="143"/>
      <c r="BO2107" s="143"/>
      <c r="BP2107" s="143"/>
      <c r="BQ2107" s="143"/>
      <c r="BR2107" s="143"/>
      <c r="BS2107" s="143"/>
      <c r="BT2107" s="143"/>
      <c r="BU2107" s="135">
        <f>VLOOKUP(D2107,EXPLORACION!$A$2:$P$529,15,FALSE)</f>
        <v>4961826.7833000002</v>
      </c>
      <c r="BV2107" s="135">
        <f>VLOOKUP(D2107,EXPLORACION!$A$2:$P$529,16,FALSE)</f>
        <v>2173483.0397999999</v>
      </c>
    </row>
    <row r="2108" spans="1:74" hidden="1">
      <c r="A2108" s="130" t="str">
        <f t="shared" si="505"/>
        <v>PYA50P3E4M14.99</v>
      </c>
      <c r="B2108" s="130" t="str">
        <f t="shared" si="506"/>
        <v>PYA50P3E4.5</v>
      </c>
      <c r="C2108" s="130" t="str">
        <f t="shared" si="507"/>
        <v>PYA50P3M14.99</v>
      </c>
      <c r="D2108" s="130" t="str">
        <f t="shared" si="508"/>
        <v>PYA50P3</v>
      </c>
      <c r="E2108" s="130" t="str">
        <f t="shared" si="509"/>
        <v>PYA50</v>
      </c>
      <c r="F2108" s="111" t="s">
        <v>1368</v>
      </c>
      <c r="G2108" s="111">
        <v>50</v>
      </c>
      <c r="H2108" s="111">
        <v>3</v>
      </c>
      <c r="I2108" s="111" t="s">
        <v>8</v>
      </c>
      <c r="J2108" s="111">
        <v>4</v>
      </c>
      <c r="K2108" s="109">
        <f t="shared" si="489"/>
        <v>11</v>
      </c>
      <c r="M2108" s="137">
        <f t="shared" si="499"/>
        <v>5</v>
      </c>
      <c r="N2108" s="133">
        <v>5.5</v>
      </c>
      <c r="O2108" s="137">
        <f t="shared" si="493"/>
        <v>5.25</v>
      </c>
      <c r="Q2108" s="137">
        <v>14.99</v>
      </c>
      <c r="R2108" s="111"/>
      <c r="S2108" s="111"/>
      <c r="T2108" s="111"/>
      <c r="U2108" s="188"/>
      <c r="X2108" s="229"/>
      <c r="AC2108" s="309"/>
      <c r="AE2108" s="229"/>
      <c r="AN2108" s="309"/>
      <c r="AP2108" s="194"/>
      <c r="AQ2108" s="188"/>
      <c r="AR2108" s="188"/>
      <c r="AW2108" s="188"/>
      <c r="AX2108" s="278"/>
      <c r="AY2108" s="194"/>
      <c r="AZ2108" s="143"/>
      <c r="BA2108" s="143"/>
      <c r="BB2108" s="143"/>
      <c r="BC2108" s="143"/>
      <c r="BD2108" s="143"/>
      <c r="BE2108" s="194"/>
      <c r="BF2108" s="143"/>
      <c r="BG2108" s="143"/>
      <c r="BH2108" s="143"/>
      <c r="BI2108" s="111"/>
      <c r="BJ2108" s="143"/>
      <c r="BK2108" s="143"/>
      <c r="BL2108" s="143"/>
      <c r="BM2108" s="143"/>
      <c r="BN2108" s="143"/>
      <c r="BO2108" s="143"/>
      <c r="BP2108" s="143"/>
      <c r="BQ2108" s="143"/>
      <c r="BR2108" s="143"/>
      <c r="BS2108" s="143"/>
      <c r="BT2108" s="143"/>
      <c r="BU2108" s="135">
        <f>VLOOKUP(D2108,EXPLORACION!$A$2:$P$529,15,FALSE)</f>
        <v>4961826.7833000002</v>
      </c>
      <c r="BV2108" s="135">
        <f>VLOOKUP(D2108,EXPLORACION!$A$2:$P$529,16,FALSE)</f>
        <v>2173483.0397999999</v>
      </c>
    </row>
    <row r="2109" spans="1:74" hidden="1">
      <c r="A2109" s="130" t="str">
        <f t="shared" si="505"/>
        <v>PYA50P3E4M15.05</v>
      </c>
      <c r="B2109" s="130" t="str">
        <f t="shared" si="506"/>
        <v>PYA50P3E5</v>
      </c>
      <c r="C2109" s="130" t="str">
        <f t="shared" si="507"/>
        <v>PYA50P3M15.05</v>
      </c>
      <c r="D2109" s="130" t="str">
        <f t="shared" si="508"/>
        <v>PYA50P3</v>
      </c>
      <c r="E2109" s="130" t="str">
        <f t="shared" si="509"/>
        <v>PYA50</v>
      </c>
      <c r="F2109" s="111" t="s">
        <v>1368</v>
      </c>
      <c r="G2109" s="111">
        <v>50</v>
      </c>
      <c r="H2109" s="111">
        <v>3</v>
      </c>
      <c r="I2109" s="111" t="s">
        <v>8</v>
      </c>
      <c r="J2109" s="111">
        <v>4</v>
      </c>
      <c r="K2109" s="109">
        <f t="shared" si="489"/>
        <v>12</v>
      </c>
      <c r="M2109" s="137">
        <f t="shared" si="499"/>
        <v>5.5</v>
      </c>
      <c r="N2109" s="133">
        <v>6</v>
      </c>
      <c r="O2109" s="137">
        <f t="shared" si="493"/>
        <v>5.75</v>
      </c>
      <c r="Q2109" s="137">
        <v>15.05</v>
      </c>
      <c r="R2109" s="111"/>
      <c r="S2109" s="111"/>
      <c r="T2109" s="111"/>
      <c r="U2109" s="188"/>
      <c r="X2109" s="229"/>
      <c r="AC2109" s="309"/>
      <c r="AE2109" s="229"/>
      <c r="AN2109" s="309"/>
      <c r="AP2109" s="194"/>
      <c r="AQ2109" s="188"/>
      <c r="AR2109" s="188"/>
      <c r="AW2109" s="188"/>
      <c r="AX2109" s="278"/>
      <c r="AY2109" s="194"/>
      <c r="AZ2109" s="143"/>
      <c r="BA2109" s="143"/>
      <c r="BB2109" s="143"/>
      <c r="BC2109" s="143"/>
      <c r="BD2109" s="143"/>
      <c r="BE2109" s="194"/>
      <c r="BF2109" s="143"/>
      <c r="BG2109" s="143"/>
      <c r="BH2109" s="143"/>
      <c r="BI2109" s="111"/>
      <c r="BJ2109" s="143"/>
      <c r="BK2109" s="143"/>
      <c r="BL2109" s="143"/>
      <c r="BM2109" s="143"/>
      <c r="BN2109" s="143"/>
      <c r="BO2109" s="143"/>
      <c r="BP2109" s="143"/>
      <c r="BQ2109" s="143"/>
      <c r="BR2109" s="143"/>
      <c r="BS2109" s="143"/>
      <c r="BT2109" s="143"/>
      <c r="BU2109" s="135">
        <f>VLOOKUP(D2109,EXPLORACION!$A$2:$P$529,15,FALSE)</f>
        <v>4961826.7833000002</v>
      </c>
      <c r="BV2109" s="135">
        <f>VLOOKUP(D2109,EXPLORACION!$A$2:$P$529,16,FALSE)</f>
        <v>2173483.0397999999</v>
      </c>
    </row>
    <row r="2110" spans="1:74" hidden="1">
      <c r="A2110" s="130" t="str">
        <f t="shared" si="505"/>
        <v>PYA50P3E4M15.12</v>
      </c>
      <c r="B2110" s="130" t="str">
        <f t="shared" si="506"/>
        <v>PYA50P3E5.5</v>
      </c>
      <c r="C2110" s="130" t="str">
        <f t="shared" si="507"/>
        <v>PYA50P3M15.12</v>
      </c>
      <c r="D2110" s="130" t="str">
        <f t="shared" si="508"/>
        <v>PYA50P3</v>
      </c>
      <c r="E2110" s="130" t="str">
        <f t="shared" si="509"/>
        <v>PYA50</v>
      </c>
      <c r="F2110" s="111" t="s">
        <v>1368</v>
      </c>
      <c r="G2110" s="111">
        <v>50</v>
      </c>
      <c r="H2110" s="111">
        <v>3</v>
      </c>
      <c r="I2110" s="111" t="s">
        <v>8</v>
      </c>
      <c r="J2110" s="111">
        <v>4</v>
      </c>
      <c r="K2110" s="109">
        <f t="shared" si="489"/>
        <v>13</v>
      </c>
      <c r="M2110" s="137">
        <f t="shared" si="499"/>
        <v>6</v>
      </c>
      <c r="N2110" s="133">
        <v>7</v>
      </c>
      <c r="O2110" s="137">
        <f t="shared" si="493"/>
        <v>6.5</v>
      </c>
      <c r="P2110" s="141" t="s">
        <v>284</v>
      </c>
      <c r="Q2110" s="137">
        <v>15.12</v>
      </c>
      <c r="R2110" s="111">
        <v>20.420000000000002</v>
      </c>
      <c r="S2110" s="111">
        <v>13.18</v>
      </c>
      <c r="T2110" s="111">
        <v>7.24</v>
      </c>
      <c r="U2110" s="188"/>
      <c r="X2110" s="229"/>
      <c r="AC2110" s="309"/>
      <c r="AE2110" s="229"/>
      <c r="AN2110" s="309"/>
      <c r="AO2110" s="143">
        <v>86.26</v>
      </c>
      <c r="AP2110" s="194"/>
      <c r="AQ2110" s="188"/>
      <c r="AR2110" s="188"/>
      <c r="AW2110" s="188">
        <v>4.37</v>
      </c>
      <c r="AX2110" s="278">
        <v>113.46</v>
      </c>
      <c r="AY2110" s="194"/>
      <c r="AZ2110" s="143"/>
      <c r="BA2110" s="143"/>
      <c r="BB2110" s="143"/>
      <c r="BC2110" s="143"/>
      <c r="BD2110" s="143"/>
      <c r="BE2110" s="194"/>
      <c r="BF2110" s="143"/>
      <c r="BG2110" s="143"/>
      <c r="BH2110" s="143"/>
      <c r="BI2110" s="111"/>
      <c r="BJ2110" s="143"/>
      <c r="BK2110" s="143"/>
      <c r="BL2110" s="143"/>
      <c r="BM2110" s="143"/>
      <c r="BN2110" s="143"/>
      <c r="BO2110" s="143"/>
      <c r="BP2110" s="143"/>
      <c r="BQ2110" s="143"/>
      <c r="BR2110" s="143"/>
      <c r="BS2110" s="143"/>
      <c r="BT2110" s="143"/>
      <c r="BU2110" s="135">
        <f>VLOOKUP(D2110,EXPLORACION!$A$2:$P$529,15,FALSE)</f>
        <v>4961826.7833000002</v>
      </c>
      <c r="BV2110" s="135">
        <f>VLOOKUP(D2110,EXPLORACION!$A$2:$P$529,16,FALSE)</f>
        <v>2173483.0397999999</v>
      </c>
    </row>
    <row r="2111" spans="1:74" hidden="1">
      <c r="A2111" s="130" t="str">
        <f t="shared" si="505"/>
        <v>PYA50P3E4M15.17</v>
      </c>
      <c r="B2111" s="130" t="str">
        <f t="shared" si="506"/>
        <v>PYA50P3E6</v>
      </c>
      <c r="C2111" s="130" t="str">
        <f t="shared" si="507"/>
        <v>PYA50P3M15.17</v>
      </c>
      <c r="D2111" s="130" t="str">
        <f t="shared" si="508"/>
        <v>PYA50P3</v>
      </c>
      <c r="E2111" s="130" t="str">
        <f t="shared" si="509"/>
        <v>PYA50</v>
      </c>
      <c r="F2111" s="111" t="s">
        <v>1368</v>
      </c>
      <c r="G2111" s="111">
        <v>50</v>
      </c>
      <c r="H2111" s="111">
        <v>3</v>
      </c>
      <c r="I2111" s="111" t="s">
        <v>8</v>
      </c>
      <c r="J2111" s="111">
        <v>4</v>
      </c>
      <c r="K2111" s="109">
        <f t="shared" si="489"/>
        <v>14</v>
      </c>
      <c r="M2111" s="137">
        <f t="shared" si="499"/>
        <v>7</v>
      </c>
      <c r="N2111" s="133">
        <v>8</v>
      </c>
      <c r="O2111" s="137">
        <f t="shared" si="493"/>
        <v>7.5</v>
      </c>
      <c r="Q2111" s="137">
        <v>15.17</v>
      </c>
      <c r="R2111" s="111"/>
      <c r="S2111" s="111"/>
      <c r="T2111" s="111"/>
      <c r="U2111" s="188"/>
      <c r="X2111" s="229"/>
      <c r="AC2111" s="309"/>
      <c r="AE2111" s="229"/>
      <c r="AN2111" s="309"/>
      <c r="AP2111" s="194"/>
      <c r="AQ2111" s="188"/>
      <c r="AR2111" s="188"/>
      <c r="AW2111" s="188"/>
      <c r="AX2111" s="278"/>
      <c r="AY2111" s="194"/>
      <c r="AZ2111" s="143"/>
      <c r="BA2111" s="143"/>
      <c r="BB2111" s="143"/>
      <c r="BC2111" s="143"/>
      <c r="BD2111" s="143"/>
      <c r="BE2111" s="194"/>
      <c r="BF2111" s="143"/>
      <c r="BG2111" s="143"/>
      <c r="BH2111" s="143"/>
      <c r="BI2111" s="111"/>
      <c r="BJ2111" s="143"/>
      <c r="BK2111" s="143"/>
      <c r="BL2111" s="143"/>
      <c r="BM2111" s="143"/>
      <c r="BN2111" s="143"/>
      <c r="BO2111" s="143"/>
      <c r="BP2111" s="143"/>
      <c r="BQ2111" s="143"/>
      <c r="BR2111" s="143"/>
      <c r="BS2111" s="143"/>
      <c r="BT2111" s="143"/>
      <c r="BU2111" s="135">
        <f>VLOOKUP(D2111,EXPLORACION!$A$2:$P$529,15,FALSE)</f>
        <v>4961826.7833000002</v>
      </c>
      <c r="BV2111" s="135">
        <f>VLOOKUP(D2111,EXPLORACION!$A$2:$P$529,16,FALSE)</f>
        <v>2173483.0397999999</v>
      </c>
    </row>
    <row r="2112" spans="1:74" hidden="1">
      <c r="A2112" s="130" t="str">
        <f t="shared" si="505"/>
        <v>PYA50P3E4M16</v>
      </c>
      <c r="B2112" s="130" t="str">
        <f t="shared" si="506"/>
        <v>PYA50P3E7</v>
      </c>
      <c r="C2112" s="130" t="str">
        <f t="shared" si="507"/>
        <v>PYA50P3M16</v>
      </c>
      <c r="D2112" s="130" t="str">
        <f t="shared" si="508"/>
        <v>PYA50P3</v>
      </c>
      <c r="E2112" s="130" t="str">
        <f t="shared" si="509"/>
        <v>PYA50</v>
      </c>
      <c r="F2112" s="111" t="s">
        <v>1368</v>
      </c>
      <c r="G2112" s="111">
        <v>50</v>
      </c>
      <c r="H2112" s="111">
        <v>3</v>
      </c>
      <c r="I2112" s="111" t="s">
        <v>8</v>
      </c>
      <c r="J2112" s="111">
        <v>4</v>
      </c>
      <c r="K2112" s="109">
        <f t="shared" si="489"/>
        <v>15</v>
      </c>
      <c r="M2112" s="137">
        <f t="shared" si="499"/>
        <v>8</v>
      </c>
      <c r="N2112" s="133">
        <v>9</v>
      </c>
      <c r="O2112" s="137">
        <f t="shared" si="493"/>
        <v>8.5</v>
      </c>
      <c r="Q2112" s="137">
        <v>16</v>
      </c>
      <c r="R2112" s="111"/>
      <c r="S2112" s="111"/>
      <c r="T2112" s="111"/>
      <c r="U2112" s="188"/>
      <c r="X2112" s="229"/>
      <c r="AC2112" s="309"/>
      <c r="AE2112" s="229"/>
      <c r="AN2112" s="309"/>
      <c r="AP2112" s="194"/>
      <c r="AQ2112" s="188"/>
      <c r="AR2112" s="188"/>
      <c r="AW2112" s="188"/>
      <c r="AX2112" s="278"/>
      <c r="AY2112" s="194"/>
      <c r="AZ2112" s="143"/>
      <c r="BA2112" s="143"/>
      <c r="BB2112" s="143"/>
      <c r="BC2112" s="143"/>
      <c r="BD2112" s="143"/>
      <c r="BE2112" s="194"/>
      <c r="BF2112" s="143"/>
      <c r="BG2112" s="143"/>
      <c r="BH2112" s="143"/>
      <c r="BI2112" s="111"/>
      <c r="BJ2112" s="143"/>
      <c r="BK2112" s="143"/>
      <c r="BL2112" s="143"/>
      <c r="BM2112" s="143"/>
      <c r="BN2112" s="143"/>
      <c r="BO2112" s="143"/>
      <c r="BP2112" s="143"/>
      <c r="BQ2112" s="143"/>
      <c r="BR2112" s="143"/>
      <c r="BS2112" s="143"/>
      <c r="BT2112" s="143"/>
      <c r="BU2112" s="135">
        <f>VLOOKUP(D2112,EXPLORACION!$A$2:$P$529,15,FALSE)</f>
        <v>4961826.7833000002</v>
      </c>
      <c r="BV2112" s="135">
        <f>VLOOKUP(D2112,EXPLORACION!$A$2:$P$529,16,FALSE)</f>
        <v>2173483.0397999999</v>
      </c>
    </row>
    <row r="2113" spans="1:74" hidden="1">
      <c r="A2113" s="130" t="str">
        <f t="shared" si="505"/>
        <v>PYA50P3E4M16.97</v>
      </c>
      <c r="B2113" s="130" t="str">
        <f t="shared" si="506"/>
        <v>PYA50P3E8</v>
      </c>
      <c r="C2113" s="130" t="str">
        <f t="shared" si="507"/>
        <v>PYA50P3M16.97</v>
      </c>
      <c r="D2113" s="130" t="str">
        <f t="shared" si="508"/>
        <v>PYA50P3</v>
      </c>
      <c r="E2113" s="130" t="str">
        <f t="shared" si="509"/>
        <v>PYA50</v>
      </c>
      <c r="F2113" s="111" t="s">
        <v>1368</v>
      </c>
      <c r="G2113" s="111">
        <v>50</v>
      </c>
      <c r="H2113" s="111">
        <v>3</v>
      </c>
      <c r="I2113" s="111" t="s">
        <v>8</v>
      </c>
      <c r="J2113" s="111">
        <v>4</v>
      </c>
      <c r="K2113" s="109">
        <f t="shared" si="489"/>
        <v>16</v>
      </c>
      <c r="M2113" s="137">
        <f t="shared" si="499"/>
        <v>9</v>
      </c>
      <c r="N2113" s="133">
        <v>10</v>
      </c>
      <c r="O2113" s="137">
        <f t="shared" si="493"/>
        <v>9.5</v>
      </c>
      <c r="Q2113" s="137">
        <v>16.97</v>
      </c>
      <c r="R2113" s="111"/>
      <c r="S2113" s="111"/>
      <c r="T2113" s="111"/>
      <c r="U2113" s="188"/>
      <c r="X2113" s="229"/>
      <c r="AC2113" s="309"/>
      <c r="AE2113" s="229"/>
      <c r="AN2113" s="309"/>
      <c r="AP2113" s="194"/>
      <c r="AQ2113" s="188"/>
      <c r="AR2113" s="188"/>
      <c r="AW2113" s="188"/>
      <c r="AX2113" s="278"/>
      <c r="AY2113" s="194"/>
      <c r="AZ2113" s="143"/>
      <c r="BA2113" s="143"/>
      <c r="BB2113" s="143"/>
      <c r="BC2113" s="143"/>
      <c r="BD2113" s="143"/>
      <c r="BE2113" s="194"/>
      <c r="BF2113" s="143"/>
      <c r="BG2113" s="143"/>
      <c r="BH2113" s="143"/>
      <c r="BI2113" s="111"/>
      <c r="BJ2113" s="143"/>
      <c r="BK2113" s="143"/>
      <c r="BL2113" s="143"/>
      <c r="BM2113" s="143"/>
      <c r="BN2113" s="143"/>
      <c r="BO2113" s="143"/>
      <c r="BP2113" s="143"/>
      <c r="BQ2113" s="143"/>
      <c r="BR2113" s="143"/>
      <c r="BS2113" s="143"/>
      <c r="BT2113" s="143"/>
      <c r="BU2113" s="135">
        <f>VLOOKUP(D2113,EXPLORACION!$A$2:$P$529,15,FALSE)</f>
        <v>4961826.7833000002</v>
      </c>
      <c r="BV2113" s="135">
        <f>VLOOKUP(D2113,EXPLORACION!$A$2:$P$529,16,FALSE)</f>
        <v>2173483.0397999999</v>
      </c>
    </row>
    <row r="2114" spans="1:74">
      <c r="A2114" s="228"/>
      <c r="B2114" s="228"/>
      <c r="C2114" s="228"/>
      <c r="D2114" s="228"/>
      <c r="E2114" s="228"/>
      <c r="F2114" s="233"/>
      <c r="G2114" s="233"/>
      <c r="H2114" s="233"/>
      <c r="I2114" s="233"/>
      <c r="J2114" s="233"/>
      <c r="K2114" s="233"/>
      <c r="L2114" s="233"/>
      <c r="M2114" s="308"/>
      <c r="N2114" s="308"/>
      <c r="O2114" s="234"/>
      <c r="P2114" s="210"/>
      <c r="Q2114" s="256"/>
      <c r="V2114" s="228"/>
      <c r="W2114" s="306"/>
      <c r="AD2114" s="228"/>
      <c r="AO2114" s="228"/>
    </row>
  </sheetData>
  <autoFilter ref="A1:BV2113" xr:uid="{00000000-0001-0000-0500-000000000000}">
    <filterColumn colId="5">
      <filters>
        <filter val="DEI"/>
      </filters>
    </filterColumn>
    <filterColumn colId="6">
      <filters>
        <filter val="32"/>
      </filters>
    </filterColumn>
  </autoFilter>
  <conditionalFormatting sqref="AR184:AR185">
    <cfRule type="cellIs" dxfId="1" priority="2" stopIfTrue="1" operator="equal">
      <formula>0</formula>
    </cfRule>
  </conditionalFormatting>
  <conditionalFormatting sqref="AR179:AR183 AR186:AR191">
    <cfRule type="cellIs" dxfId="0" priority="1" stopIfTrue="1" operator="equal">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Z1222"/>
  <sheetViews>
    <sheetView tabSelected="1" topLeftCell="E1" zoomScale="115" zoomScaleNormal="171" workbookViewId="0">
      <pane ySplit="1" topLeftCell="A604" activePane="bottomLeft" state="frozen"/>
      <selection pane="bottomLeft" activeCell="V508" sqref="V508"/>
    </sheetView>
  </sheetViews>
  <sheetFormatPr defaultColWidth="11.42578125" defaultRowHeight="12.75"/>
  <cols>
    <col min="1" max="1" width="13.28515625" style="181" bestFit="1" customWidth="1"/>
    <col min="2" max="2" width="11.42578125" style="181" customWidth="1"/>
    <col min="3" max="5" width="10.42578125" style="181" customWidth="1"/>
    <col min="6" max="6" width="10.42578125" style="72" customWidth="1"/>
    <col min="7" max="9" width="10.42578125" style="34" customWidth="1"/>
    <col min="10" max="10" width="10.42578125" style="72" customWidth="1"/>
    <col min="11" max="12" width="10.42578125" style="34" customWidth="1"/>
    <col min="13" max="14" width="10.42578125" style="25" customWidth="1"/>
    <col min="15" max="17" width="10.42578125" style="34" customWidth="1"/>
    <col min="18" max="19" width="10.42578125" style="25" customWidth="1"/>
    <col min="20" max="21" width="10.42578125" style="34" customWidth="1"/>
    <col min="22" max="22" width="10.42578125" style="179" customWidth="1"/>
    <col min="23" max="26" width="10.42578125" style="25" customWidth="1"/>
    <col min="27" max="16384" width="11.42578125" style="25"/>
  </cols>
  <sheetData>
    <row r="1" spans="1:26" ht="115.5">
      <c r="A1" s="59" t="s">
        <v>59</v>
      </c>
      <c r="B1" s="59" t="s">
        <v>41</v>
      </c>
      <c r="C1" s="59" t="s">
        <v>186</v>
      </c>
      <c r="D1" s="59" t="s">
        <v>32</v>
      </c>
      <c r="E1" s="58" t="s">
        <v>27</v>
      </c>
      <c r="F1" s="59" t="s">
        <v>23</v>
      </c>
      <c r="G1" s="59" t="s">
        <v>67</v>
      </c>
      <c r="H1" s="59" t="s">
        <v>72</v>
      </c>
      <c r="I1" s="59" t="s">
        <v>73</v>
      </c>
      <c r="J1" s="59" t="s">
        <v>183</v>
      </c>
      <c r="K1" s="59" t="s">
        <v>188</v>
      </c>
      <c r="L1" s="59" t="s">
        <v>187</v>
      </c>
      <c r="M1" s="60" t="s">
        <v>80</v>
      </c>
      <c r="N1" s="60" t="s">
        <v>81</v>
      </c>
      <c r="O1" s="93" t="s">
        <v>88</v>
      </c>
      <c r="P1" s="60" t="s">
        <v>1667</v>
      </c>
      <c r="Q1" s="93" t="s">
        <v>1668</v>
      </c>
      <c r="R1" s="59" t="s">
        <v>1669</v>
      </c>
      <c r="S1" s="59" t="s">
        <v>121</v>
      </c>
      <c r="T1" s="59" t="s">
        <v>1670</v>
      </c>
      <c r="U1" s="95" t="s">
        <v>189</v>
      </c>
      <c r="V1" s="178" t="s">
        <v>1671</v>
      </c>
      <c r="W1" s="59" t="s">
        <v>21</v>
      </c>
      <c r="X1" s="59" t="s">
        <v>84</v>
      </c>
      <c r="Y1" s="64" t="s">
        <v>70</v>
      </c>
      <c r="Z1" s="64" t="s">
        <v>71</v>
      </c>
    </row>
    <row r="2" spans="1:26" hidden="1">
      <c r="A2" s="257" t="str">
        <f t="shared" ref="A2:A65" si="0">CONCATENATE(F2,G2,I2,H2,"E",J2,L2,K2)</f>
        <v>UPT1P1E2S1</v>
      </c>
      <c r="B2" s="257" t="str">
        <f t="shared" ref="B2:B65" si="1">CONCATENATE(F2,G2,I2,H2,"E",J2)</f>
        <v>UPT1P1E2</v>
      </c>
      <c r="C2" s="257" t="str">
        <f t="shared" ref="C2:C65" si="2">CONCATENATE(F2,G2,I2,H2,L2,K2)</f>
        <v>UPT1P1S1</v>
      </c>
      <c r="D2" s="257" t="str">
        <f t="shared" ref="D2:D65" si="3">CONCATENATE(F2,G2,I2,H2)</f>
        <v>UPT1P1</v>
      </c>
      <c r="E2" s="257" t="str">
        <f t="shared" ref="E2:E65" si="4">CONCATENATE(F2,G2)</f>
        <v>UPT1</v>
      </c>
      <c r="F2" s="202" t="s">
        <v>277</v>
      </c>
      <c r="G2" s="202">
        <v>1</v>
      </c>
      <c r="H2" s="202">
        <v>1</v>
      </c>
      <c r="I2" s="202" t="s">
        <v>8</v>
      </c>
      <c r="J2" s="202">
        <v>2</v>
      </c>
      <c r="K2" s="202">
        <v>1</v>
      </c>
      <c r="L2" s="202" t="s">
        <v>13</v>
      </c>
      <c r="M2" s="234">
        <v>1.4</v>
      </c>
      <c r="N2" s="227">
        <v>2</v>
      </c>
      <c r="O2" s="234">
        <f t="shared" ref="O2:O13" si="5">AVERAGE(M2:N2)</f>
        <v>1.7</v>
      </c>
      <c r="P2" s="202"/>
      <c r="Q2" s="202"/>
      <c r="R2" s="259"/>
      <c r="S2" s="259"/>
      <c r="T2" s="260"/>
      <c r="U2" s="202">
        <v>28</v>
      </c>
      <c r="V2" s="261"/>
      <c r="W2" s="259"/>
      <c r="X2" s="259"/>
      <c r="Y2" s="225">
        <f>VLOOKUP(D2,EXPLORACION!$A$2:$P$529,15,FALSE)</f>
        <v>4962959.6045000004</v>
      </c>
      <c r="Z2" s="225">
        <f>VLOOKUP(D2,EXPLORACION!$A$2:$P$529,16,FALSE)</f>
        <v>2173202.2015999998</v>
      </c>
    </row>
    <row r="3" spans="1:26" hidden="1">
      <c r="A3" s="181" t="str">
        <f t="shared" si="0"/>
        <v>UPT1P1E3S2</v>
      </c>
      <c r="B3" s="181" t="str">
        <f t="shared" si="1"/>
        <v>UPT1P1E3</v>
      </c>
      <c r="C3" s="181" t="str">
        <f t="shared" si="2"/>
        <v>UPT1P1S2</v>
      </c>
      <c r="D3" s="181" t="str">
        <f t="shared" si="3"/>
        <v>UPT1P1</v>
      </c>
      <c r="E3" s="181" t="str">
        <f t="shared" si="4"/>
        <v>UPT1</v>
      </c>
      <c r="F3" s="72" t="s">
        <v>277</v>
      </c>
      <c r="G3" s="72">
        <v>1</v>
      </c>
      <c r="H3" s="72">
        <v>1</v>
      </c>
      <c r="I3" s="72" t="s">
        <v>8</v>
      </c>
      <c r="J3" s="72">
        <v>3</v>
      </c>
      <c r="K3" s="72">
        <v>2</v>
      </c>
      <c r="L3" s="72" t="s">
        <v>13</v>
      </c>
      <c r="M3" s="137">
        <v>2.4</v>
      </c>
      <c r="N3" s="133">
        <v>3</v>
      </c>
      <c r="O3" s="137">
        <f t="shared" si="5"/>
        <v>2.7</v>
      </c>
      <c r="P3" s="72"/>
      <c r="Q3" s="72"/>
      <c r="R3" s="97"/>
      <c r="S3" s="97"/>
      <c r="T3" s="72"/>
      <c r="U3" s="72">
        <v>35</v>
      </c>
      <c r="V3" s="177"/>
      <c r="W3" s="97"/>
      <c r="X3" s="97"/>
      <c r="Y3" s="90">
        <f>VLOOKUP(D3,EXPLORACION!$A$2:$P$529,15,FALSE)</f>
        <v>4962959.6045000004</v>
      </c>
      <c r="Z3" s="90">
        <f>VLOOKUP(D3,EXPLORACION!$A$2:$P$529,16,FALSE)</f>
        <v>2173202.2015999998</v>
      </c>
    </row>
    <row r="4" spans="1:26" hidden="1">
      <c r="A4" s="181" t="str">
        <f t="shared" si="0"/>
        <v>UPT1P1E3S3</v>
      </c>
      <c r="B4" s="181" t="str">
        <f t="shared" si="1"/>
        <v>UPT1P1E3</v>
      </c>
      <c r="C4" s="181" t="str">
        <f t="shared" si="2"/>
        <v>UPT1P1S3</v>
      </c>
      <c r="D4" s="181" t="str">
        <f t="shared" si="3"/>
        <v>UPT1P1</v>
      </c>
      <c r="E4" s="181" t="str">
        <f t="shared" si="4"/>
        <v>UPT1</v>
      </c>
      <c r="F4" s="72" t="s">
        <v>277</v>
      </c>
      <c r="G4" s="72">
        <v>1</v>
      </c>
      <c r="H4" s="72">
        <v>1</v>
      </c>
      <c r="I4" s="72" t="s">
        <v>8</v>
      </c>
      <c r="J4" s="72">
        <v>3</v>
      </c>
      <c r="K4" s="72">
        <v>3</v>
      </c>
      <c r="L4" s="72" t="s">
        <v>13</v>
      </c>
      <c r="M4" s="137">
        <v>3.6</v>
      </c>
      <c r="N4" s="133">
        <v>4</v>
      </c>
      <c r="O4" s="137">
        <f t="shared" si="5"/>
        <v>3.8</v>
      </c>
      <c r="P4" s="72"/>
      <c r="Q4" s="72"/>
      <c r="R4" s="97"/>
      <c r="S4" s="97"/>
      <c r="T4" s="72"/>
      <c r="U4" s="72">
        <v>44</v>
      </c>
      <c r="V4" s="177"/>
      <c r="W4" s="97"/>
      <c r="X4" s="97"/>
      <c r="Y4" s="90">
        <f>VLOOKUP(D4,EXPLORACION!$A$2:$P$529,15,FALSE)</f>
        <v>4962959.6045000004</v>
      </c>
      <c r="Z4" s="90">
        <f>VLOOKUP(D4,EXPLORACION!$A$2:$P$529,16,FALSE)</f>
        <v>2173202.2015999998</v>
      </c>
    </row>
    <row r="5" spans="1:26" hidden="1">
      <c r="A5" s="181" t="str">
        <f t="shared" si="0"/>
        <v>UPT1P1E4S4</v>
      </c>
      <c r="B5" s="181" t="str">
        <f t="shared" si="1"/>
        <v>UPT1P1E4</v>
      </c>
      <c r="C5" s="181" t="str">
        <f t="shared" si="2"/>
        <v>UPT1P1S4</v>
      </c>
      <c r="D5" s="181" t="str">
        <f t="shared" si="3"/>
        <v>UPT1P1</v>
      </c>
      <c r="E5" s="181" t="str">
        <f t="shared" si="4"/>
        <v>UPT1</v>
      </c>
      <c r="F5" s="72" t="s">
        <v>277</v>
      </c>
      <c r="G5" s="72">
        <v>1</v>
      </c>
      <c r="H5" s="72">
        <v>1</v>
      </c>
      <c r="I5" s="72" t="s">
        <v>8</v>
      </c>
      <c r="J5" s="72">
        <v>4</v>
      </c>
      <c r="K5" s="72">
        <v>4</v>
      </c>
      <c r="L5" s="72" t="s">
        <v>13</v>
      </c>
      <c r="M5" s="137">
        <v>4.5999999999999996</v>
      </c>
      <c r="N5" s="133">
        <v>5</v>
      </c>
      <c r="O5" s="137">
        <f t="shared" si="5"/>
        <v>4.8</v>
      </c>
      <c r="P5" s="72"/>
      <c r="Q5" s="72"/>
      <c r="R5" s="97"/>
      <c r="S5" s="97"/>
      <c r="T5" s="72"/>
      <c r="U5" s="72">
        <v>85</v>
      </c>
      <c r="V5" s="177"/>
      <c r="W5" s="97"/>
      <c r="X5" s="97"/>
      <c r="Y5" s="90">
        <f>VLOOKUP(D5,EXPLORACION!$A$2:$P$529,15,FALSE)</f>
        <v>4962959.6045000004</v>
      </c>
      <c r="Z5" s="90">
        <f>VLOOKUP(D5,EXPLORACION!$A$2:$P$529,16,FALSE)</f>
        <v>2173202.2015999998</v>
      </c>
    </row>
    <row r="6" spans="1:26" hidden="1">
      <c r="A6" s="181" t="str">
        <f t="shared" si="0"/>
        <v>UPT1P1E6S5</v>
      </c>
      <c r="B6" s="181" t="str">
        <f t="shared" si="1"/>
        <v>UPT1P1E6</v>
      </c>
      <c r="C6" s="181" t="str">
        <f t="shared" si="2"/>
        <v>UPT1P1S5</v>
      </c>
      <c r="D6" s="181" t="str">
        <f t="shared" si="3"/>
        <v>UPT1P1</v>
      </c>
      <c r="E6" s="181" t="str">
        <f t="shared" si="4"/>
        <v>UPT1</v>
      </c>
      <c r="F6" s="72" t="s">
        <v>277</v>
      </c>
      <c r="G6" s="72">
        <v>1</v>
      </c>
      <c r="H6" s="72">
        <v>1</v>
      </c>
      <c r="I6" s="72" t="s">
        <v>8</v>
      </c>
      <c r="J6" s="72">
        <v>6</v>
      </c>
      <c r="K6" s="72">
        <v>5</v>
      </c>
      <c r="L6" s="72" t="s">
        <v>13</v>
      </c>
      <c r="M6" s="137">
        <v>7</v>
      </c>
      <c r="N6" s="133">
        <v>7.4</v>
      </c>
      <c r="O6" s="137">
        <f t="shared" si="5"/>
        <v>7.2</v>
      </c>
      <c r="P6" s="72"/>
      <c r="Q6" s="72"/>
      <c r="R6" s="97"/>
      <c r="S6" s="97"/>
      <c r="T6" s="72"/>
      <c r="U6" s="72">
        <v>45</v>
      </c>
      <c r="V6" s="177"/>
      <c r="W6" s="97"/>
      <c r="X6" s="97"/>
      <c r="Y6" s="90">
        <f>VLOOKUP(D6,EXPLORACION!$A$2:$P$529,15,FALSE)</f>
        <v>4962959.6045000004</v>
      </c>
      <c r="Z6" s="90">
        <f>VLOOKUP(D6,EXPLORACION!$A$2:$P$529,16,FALSE)</f>
        <v>2173202.2015999998</v>
      </c>
    </row>
    <row r="7" spans="1:26" hidden="1">
      <c r="A7" s="181" t="str">
        <f t="shared" si="0"/>
        <v>UPT1P1E6S6</v>
      </c>
      <c r="B7" s="181" t="str">
        <f t="shared" si="1"/>
        <v>UPT1P1E6</v>
      </c>
      <c r="C7" s="181" t="str">
        <f t="shared" si="2"/>
        <v>UPT1P1S6</v>
      </c>
      <c r="D7" s="181" t="str">
        <f t="shared" si="3"/>
        <v>UPT1P1</v>
      </c>
      <c r="E7" s="181" t="str">
        <f t="shared" si="4"/>
        <v>UPT1</v>
      </c>
      <c r="F7" s="72" t="s">
        <v>277</v>
      </c>
      <c r="G7" s="72">
        <v>1</v>
      </c>
      <c r="H7" s="72">
        <v>1</v>
      </c>
      <c r="I7" s="72" t="s">
        <v>8</v>
      </c>
      <c r="J7" s="72">
        <v>6</v>
      </c>
      <c r="K7" s="72">
        <v>6</v>
      </c>
      <c r="L7" s="72" t="s">
        <v>13</v>
      </c>
      <c r="M7" s="137">
        <v>9</v>
      </c>
      <c r="N7" s="133">
        <v>9.4</v>
      </c>
      <c r="O7" s="137">
        <f t="shared" si="5"/>
        <v>9.1999999999999993</v>
      </c>
      <c r="P7" s="72"/>
      <c r="Q7" s="72"/>
      <c r="R7" s="97"/>
      <c r="S7" s="97"/>
      <c r="T7" s="72"/>
      <c r="U7" s="72">
        <v>25</v>
      </c>
      <c r="V7" s="177"/>
      <c r="W7" s="97"/>
      <c r="X7" s="97"/>
      <c r="Y7" s="90">
        <f>VLOOKUP(D7,EXPLORACION!$A$2:$P$529,15,FALSE)</f>
        <v>4962959.6045000004</v>
      </c>
      <c r="Z7" s="90">
        <f>VLOOKUP(D7,EXPLORACION!$A$2:$P$529,16,FALSE)</f>
        <v>2173202.2015999998</v>
      </c>
    </row>
    <row r="8" spans="1:26" hidden="1">
      <c r="A8" s="181" t="str">
        <f t="shared" si="0"/>
        <v>UPT1P1E7S7</v>
      </c>
      <c r="B8" s="181" t="str">
        <f t="shared" si="1"/>
        <v>UPT1P1E7</v>
      </c>
      <c r="C8" s="181" t="str">
        <f t="shared" si="2"/>
        <v>UPT1P1S7</v>
      </c>
      <c r="D8" s="181" t="str">
        <f t="shared" si="3"/>
        <v>UPT1P1</v>
      </c>
      <c r="E8" s="181" t="str">
        <f t="shared" si="4"/>
        <v>UPT1</v>
      </c>
      <c r="F8" s="72" t="s">
        <v>277</v>
      </c>
      <c r="G8" s="72">
        <v>1</v>
      </c>
      <c r="H8" s="72">
        <v>1</v>
      </c>
      <c r="I8" s="72" t="s">
        <v>8</v>
      </c>
      <c r="J8" s="72">
        <v>7</v>
      </c>
      <c r="K8" s="72">
        <v>7</v>
      </c>
      <c r="L8" s="72" t="s">
        <v>13</v>
      </c>
      <c r="M8" s="137">
        <v>11</v>
      </c>
      <c r="N8" s="133">
        <v>11.4</v>
      </c>
      <c r="O8" s="137">
        <f t="shared" si="5"/>
        <v>11.2</v>
      </c>
      <c r="P8" s="72"/>
      <c r="Q8" s="72"/>
      <c r="R8" s="97"/>
      <c r="S8" s="97"/>
      <c r="T8" s="72"/>
      <c r="U8" s="72">
        <v>31</v>
      </c>
      <c r="V8" s="177"/>
      <c r="W8" s="97"/>
      <c r="X8" s="97"/>
      <c r="Y8" s="90">
        <f>VLOOKUP(D8,EXPLORACION!$A$2:$P$529,15,FALSE)</f>
        <v>4962959.6045000004</v>
      </c>
      <c r="Z8" s="90">
        <f>VLOOKUP(D8,EXPLORACION!$A$2:$P$529,16,FALSE)</f>
        <v>2173202.2015999998</v>
      </c>
    </row>
    <row r="9" spans="1:26" hidden="1">
      <c r="A9" s="181" t="str">
        <f t="shared" si="0"/>
        <v>UPT1P1E7S8</v>
      </c>
      <c r="B9" s="181" t="str">
        <f t="shared" si="1"/>
        <v>UPT1P1E7</v>
      </c>
      <c r="C9" s="181" t="str">
        <f t="shared" si="2"/>
        <v>UPT1P1S8</v>
      </c>
      <c r="D9" s="181" t="str">
        <f t="shared" si="3"/>
        <v>UPT1P1</v>
      </c>
      <c r="E9" s="181" t="str">
        <f t="shared" si="4"/>
        <v>UPT1</v>
      </c>
      <c r="F9" s="72" t="s">
        <v>277</v>
      </c>
      <c r="G9" s="72">
        <v>1</v>
      </c>
      <c r="H9" s="72">
        <v>1</v>
      </c>
      <c r="I9" s="72" t="s">
        <v>8</v>
      </c>
      <c r="J9" s="72">
        <v>7</v>
      </c>
      <c r="K9" s="72">
        <v>8</v>
      </c>
      <c r="L9" s="72" t="s">
        <v>13</v>
      </c>
      <c r="M9" s="137">
        <v>13</v>
      </c>
      <c r="N9" s="133">
        <v>13.4</v>
      </c>
      <c r="O9" s="137">
        <f t="shared" si="5"/>
        <v>13.2</v>
      </c>
      <c r="P9" s="72"/>
      <c r="Q9" s="72"/>
      <c r="R9" s="97"/>
      <c r="S9" s="97"/>
      <c r="T9" s="72"/>
      <c r="U9" s="72">
        <v>38</v>
      </c>
      <c r="V9" s="177"/>
      <c r="W9" s="97"/>
      <c r="X9" s="97"/>
      <c r="Y9" s="90">
        <f>VLOOKUP(D9,EXPLORACION!$A$2:$P$529,15,FALSE)</f>
        <v>4962959.6045000004</v>
      </c>
      <c r="Z9" s="90">
        <f>VLOOKUP(D9,EXPLORACION!$A$2:$P$529,16,FALSE)</f>
        <v>2173202.2015999998</v>
      </c>
    </row>
    <row r="10" spans="1:26" hidden="1">
      <c r="A10" s="181" t="str">
        <f t="shared" si="0"/>
        <v>UPT1P1E8S9</v>
      </c>
      <c r="B10" s="181" t="str">
        <f t="shared" si="1"/>
        <v>UPT1P1E8</v>
      </c>
      <c r="C10" s="181" t="str">
        <f t="shared" si="2"/>
        <v>UPT1P1S9</v>
      </c>
      <c r="D10" s="181" t="str">
        <f t="shared" si="3"/>
        <v>UPT1P1</v>
      </c>
      <c r="E10" s="181" t="str">
        <f t="shared" si="4"/>
        <v>UPT1</v>
      </c>
      <c r="F10" s="72" t="s">
        <v>277</v>
      </c>
      <c r="G10" s="72">
        <v>1</v>
      </c>
      <c r="H10" s="72">
        <v>1</v>
      </c>
      <c r="I10" s="72" t="s">
        <v>8</v>
      </c>
      <c r="J10" s="72">
        <v>8</v>
      </c>
      <c r="K10" s="72">
        <v>9</v>
      </c>
      <c r="L10" s="72" t="s">
        <v>13</v>
      </c>
      <c r="M10" s="137">
        <v>15</v>
      </c>
      <c r="N10" s="133">
        <v>15.4</v>
      </c>
      <c r="O10" s="137">
        <f t="shared" si="5"/>
        <v>15.2</v>
      </c>
      <c r="P10" s="72"/>
      <c r="Q10" s="72"/>
      <c r="R10" s="97"/>
      <c r="S10" s="97"/>
      <c r="T10" s="72"/>
      <c r="U10" s="72">
        <v>45</v>
      </c>
      <c r="V10" s="177"/>
      <c r="W10" s="97"/>
      <c r="X10" s="97"/>
      <c r="Y10" s="90">
        <f>VLOOKUP(D10,EXPLORACION!$A$2:$P$529,15,FALSE)</f>
        <v>4962959.6045000004</v>
      </c>
      <c r="Z10" s="90">
        <f>VLOOKUP(D10,EXPLORACION!$A$2:$P$529,16,FALSE)</f>
        <v>2173202.2015999998</v>
      </c>
    </row>
    <row r="11" spans="1:26" hidden="1">
      <c r="A11" s="181" t="str">
        <f t="shared" si="0"/>
        <v>UPT1P1E9S10</v>
      </c>
      <c r="B11" s="181" t="str">
        <f t="shared" si="1"/>
        <v>UPT1P1E9</v>
      </c>
      <c r="C11" s="181" t="str">
        <f t="shared" si="2"/>
        <v>UPT1P1S10</v>
      </c>
      <c r="D11" s="181" t="str">
        <f t="shared" si="3"/>
        <v>UPT1P1</v>
      </c>
      <c r="E11" s="181" t="str">
        <f t="shared" si="4"/>
        <v>UPT1</v>
      </c>
      <c r="F11" s="72" t="s">
        <v>277</v>
      </c>
      <c r="G11" s="72">
        <v>1</v>
      </c>
      <c r="H11" s="72">
        <v>1</v>
      </c>
      <c r="I11" s="72" t="s">
        <v>8</v>
      </c>
      <c r="J11" s="72">
        <v>9</v>
      </c>
      <c r="K11" s="72">
        <v>10</v>
      </c>
      <c r="L11" s="72" t="s">
        <v>13</v>
      </c>
      <c r="M11" s="137">
        <v>17</v>
      </c>
      <c r="N11" s="133">
        <v>17.399999999999999</v>
      </c>
      <c r="O11" s="137">
        <f t="shared" si="5"/>
        <v>17.2</v>
      </c>
      <c r="P11" s="72"/>
      <c r="Q11" s="72"/>
      <c r="R11" s="97"/>
      <c r="S11" s="97"/>
      <c r="T11" s="72"/>
      <c r="U11" s="72">
        <v>42</v>
      </c>
      <c r="V11" s="177"/>
      <c r="W11" s="97"/>
      <c r="X11" s="97"/>
      <c r="Y11" s="90">
        <f>VLOOKUP(D11,EXPLORACION!$A$2:$P$529,15,FALSE)</f>
        <v>4962959.6045000004</v>
      </c>
      <c r="Z11" s="90">
        <f>VLOOKUP(D11,EXPLORACION!$A$2:$P$529,16,FALSE)</f>
        <v>2173202.2015999998</v>
      </c>
    </row>
    <row r="12" spans="1:26" hidden="1">
      <c r="A12" s="181" t="str">
        <f t="shared" si="0"/>
        <v>UPT1P1E10S11</v>
      </c>
      <c r="B12" s="181" t="str">
        <f t="shared" si="1"/>
        <v>UPT1P1E10</v>
      </c>
      <c r="C12" s="181" t="str">
        <f t="shared" si="2"/>
        <v>UPT1P1S11</v>
      </c>
      <c r="D12" s="181" t="str">
        <f t="shared" si="3"/>
        <v>UPT1P1</v>
      </c>
      <c r="E12" s="181" t="str">
        <f t="shared" si="4"/>
        <v>UPT1</v>
      </c>
      <c r="F12" s="72" t="s">
        <v>277</v>
      </c>
      <c r="G12" s="72">
        <v>1</v>
      </c>
      <c r="H12" s="72">
        <v>1</v>
      </c>
      <c r="I12" s="72" t="s">
        <v>8</v>
      </c>
      <c r="J12" s="72">
        <v>10</v>
      </c>
      <c r="K12" s="72">
        <v>11</v>
      </c>
      <c r="L12" s="72" t="s">
        <v>13</v>
      </c>
      <c r="M12" s="137">
        <v>19</v>
      </c>
      <c r="N12" s="133">
        <v>20</v>
      </c>
      <c r="O12" s="137">
        <f t="shared" si="5"/>
        <v>19.5</v>
      </c>
      <c r="P12" s="72"/>
      <c r="Q12" s="72"/>
      <c r="R12" s="97"/>
      <c r="S12" s="97"/>
      <c r="T12" s="72"/>
      <c r="U12" s="72">
        <v>90</v>
      </c>
      <c r="V12" s="177"/>
      <c r="W12" s="97"/>
      <c r="X12" s="97"/>
      <c r="Y12" s="90">
        <f>VLOOKUP(D12,EXPLORACION!$A$2:$P$529,15,FALSE)</f>
        <v>4962959.6045000004</v>
      </c>
      <c r="Z12" s="90">
        <f>VLOOKUP(D12,EXPLORACION!$A$2:$P$529,16,FALSE)</f>
        <v>2173202.2015999998</v>
      </c>
    </row>
    <row r="13" spans="1:26" hidden="1">
      <c r="A13" s="181" t="str">
        <f t="shared" si="0"/>
        <v>UPT1P2E31</v>
      </c>
      <c r="B13" s="181" t="str">
        <f t="shared" si="1"/>
        <v>UPT1P2E3</v>
      </c>
      <c r="C13" s="181" t="str">
        <f t="shared" si="2"/>
        <v>UPT1P21</v>
      </c>
      <c r="D13" s="181" t="str">
        <f t="shared" si="3"/>
        <v>UPT1P2</v>
      </c>
      <c r="E13" s="181" t="str">
        <f t="shared" si="4"/>
        <v>UPT1</v>
      </c>
      <c r="F13" s="131" t="s">
        <v>277</v>
      </c>
      <c r="G13" s="131">
        <v>1</v>
      </c>
      <c r="H13" s="109">
        <v>2</v>
      </c>
      <c r="I13" s="109" t="s">
        <v>8</v>
      </c>
      <c r="J13" s="109">
        <v>3</v>
      </c>
      <c r="K13" s="109">
        <v>1</v>
      </c>
      <c r="L13" s="72"/>
      <c r="M13" s="137">
        <v>1.2</v>
      </c>
      <c r="N13" s="208">
        <v>2</v>
      </c>
      <c r="O13" s="132">
        <f t="shared" si="5"/>
        <v>1.6</v>
      </c>
      <c r="P13" s="72"/>
      <c r="Q13" s="72"/>
      <c r="R13" s="97"/>
      <c r="S13" s="97"/>
      <c r="T13" s="72"/>
      <c r="U13" s="72"/>
      <c r="V13" s="177"/>
      <c r="W13" s="97"/>
      <c r="X13" s="97"/>
      <c r="Y13" s="90">
        <f>VLOOKUP(D13,EXPLORACION!$A$2:$P$529,15,FALSE)</f>
        <v>4963124.7827000003</v>
      </c>
      <c r="Z13" s="90">
        <f>VLOOKUP(D13,EXPLORACION!$A$2:$P$529,16,FALSE)</f>
        <v>2173925.2736</v>
      </c>
    </row>
    <row r="14" spans="1:26" hidden="1">
      <c r="A14" s="181" t="str">
        <f t="shared" si="0"/>
        <v>UPT1P2E3S2</v>
      </c>
      <c r="B14" s="181" t="str">
        <f t="shared" si="1"/>
        <v>UPT1P2E3</v>
      </c>
      <c r="C14" s="181" t="str">
        <f t="shared" si="2"/>
        <v>UPT1P2S2</v>
      </c>
      <c r="D14" s="181" t="str">
        <f t="shared" si="3"/>
        <v>UPT1P2</v>
      </c>
      <c r="E14" s="181" t="str">
        <f t="shared" si="4"/>
        <v>UPT1</v>
      </c>
      <c r="F14" s="131" t="s">
        <v>277</v>
      </c>
      <c r="G14" s="131">
        <v>1</v>
      </c>
      <c r="H14" s="109">
        <v>2</v>
      </c>
      <c r="I14" s="109" t="s">
        <v>8</v>
      </c>
      <c r="J14" s="109">
        <v>3</v>
      </c>
      <c r="K14" s="109">
        <v>2</v>
      </c>
      <c r="L14" s="72" t="s">
        <v>13</v>
      </c>
      <c r="M14" s="137">
        <f t="shared" ref="M14:M25" si="6">O14-0.3</f>
        <v>1.9000000000000001</v>
      </c>
      <c r="N14" s="208">
        <f t="shared" ref="N14:N25" si="7">O14+0.3</f>
        <v>2.5</v>
      </c>
      <c r="O14" s="132">
        <v>2.2000000000000002</v>
      </c>
      <c r="P14" s="72"/>
      <c r="Q14" s="72"/>
      <c r="R14" s="97"/>
      <c r="S14" s="97"/>
      <c r="T14" s="72"/>
      <c r="U14" s="72">
        <v>35</v>
      </c>
      <c r="V14" s="177"/>
      <c r="W14" s="97"/>
      <c r="X14" s="97"/>
      <c r="Y14" s="90">
        <f>VLOOKUP(D14,EXPLORACION!$A$2:$P$529,15,FALSE)</f>
        <v>4963124.7827000003</v>
      </c>
      <c r="Z14" s="90">
        <f>VLOOKUP(D14,EXPLORACION!$A$2:$P$529,16,FALSE)</f>
        <v>2173925.2736</v>
      </c>
    </row>
    <row r="15" spans="1:26" hidden="1">
      <c r="A15" s="181" t="str">
        <f t="shared" si="0"/>
        <v>UPT1P2E4S3</v>
      </c>
      <c r="B15" s="181" t="str">
        <f t="shared" si="1"/>
        <v>UPT1P2E4</v>
      </c>
      <c r="C15" s="181" t="str">
        <f t="shared" si="2"/>
        <v>UPT1P2S3</v>
      </c>
      <c r="D15" s="181" t="str">
        <f t="shared" si="3"/>
        <v>UPT1P2</v>
      </c>
      <c r="E15" s="181" t="str">
        <f t="shared" si="4"/>
        <v>UPT1</v>
      </c>
      <c r="F15" s="131" t="s">
        <v>277</v>
      </c>
      <c r="G15" s="131">
        <v>1</v>
      </c>
      <c r="H15" s="109">
        <v>2</v>
      </c>
      <c r="I15" s="109" t="s">
        <v>8</v>
      </c>
      <c r="J15" s="109">
        <v>4</v>
      </c>
      <c r="K15" s="109">
        <v>3</v>
      </c>
      <c r="L15" s="72" t="s">
        <v>13</v>
      </c>
      <c r="M15" s="137">
        <f t="shared" si="6"/>
        <v>2.9000000000000004</v>
      </c>
      <c r="N15" s="208">
        <f t="shared" si="7"/>
        <v>3.5</v>
      </c>
      <c r="O15" s="132">
        <v>3.2</v>
      </c>
      <c r="P15" s="72"/>
      <c r="Q15" s="72"/>
      <c r="R15" s="97"/>
      <c r="S15" s="97"/>
      <c r="T15" s="72"/>
      <c r="U15" s="72">
        <v>33</v>
      </c>
      <c r="V15" s="177"/>
      <c r="W15" s="97"/>
      <c r="X15" s="97"/>
      <c r="Y15" s="90">
        <f>VLOOKUP(D15,EXPLORACION!$A$2:$P$529,15,FALSE)</f>
        <v>4963124.7827000003</v>
      </c>
      <c r="Z15" s="90">
        <f>VLOOKUP(D15,EXPLORACION!$A$2:$P$529,16,FALSE)</f>
        <v>2173925.2736</v>
      </c>
    </row>
    <row r="16" spans="1:26" hidden="1">
      <c r="A16" s="181" t="str">
        <f t="shared" si="0"/>
        <v>UPT1P2E4S4</v>
      </c>
      <c r="B16" s="181" t="str">
        <f t="shared" si="1"/>
        <v>UPT1P2E4</v>
      </c>
      <c r="C16" s="181" t="str">
        <f t="shared" si="2"/>
        <v>UPT1P2S4</v>
      </c>
      <c r="D16" s="181" t="str">
        <f t="shared" si="3"/>
        <v>UPT1P2</v>
      </c>
      <c r="E16" s="181" t="str">
        <f t="shared" si="4"/>
        <v>UPT1</v>
      </c>
      <c r="F16" s="131" t="s">
        <v>277</v>
      </c>
      <c r="G16" s="131">
        <v>1</v>
      </c>
      <c r="H16" s="109">
        <v>2</v>
      </c>
      <c r="I16" s="109" t="s">
        <v>8</v>
      </c>
      <c r="J16" s="109">
        <v>4</v>
      </c>
      <c r="K16" s="109">
        <v>4</v>
      </c>
      <c r="L16" s="72" t="s">
        <v>13</v>
      </c>
      <c r="M16" s="137">
        <f t="shared" si="6"/>
        <v>3.9000000000000004</v>
      </c>
      <c r="N16" s="208">
        <f t="shared" si="7"/>
        <v>4.5</v>
      </c>
      <c r="O16" s="132">
        <v>4.2</v>
      </c>
      <c r="P16" s="72"/>
      <c r="Q16" s="72"/>
      <c r="R16" s="97"/>
      <c r="S16" s="97"/>
      <c r="T16" s="72"/>
      <c r="U16" s="72">
        <v>26</v>
      </c>
      <c r="V16" s="177"/>
      <c r="W16" s="97"/>
      <c r="X16" s="97"/>
      <c r="Y16" s="90">
        <f>VLOOKUP(D16,EXPLORACION!$A$2:$P$529,15,FALSE)</f>
        <v>4963124.7827000003</v>
      </c>
      <c r="Z16" s="90">
        <f>VLOOKUP(D16,EXPLORACION!$A$2:$P$529,16,FALSE)</f>
        <v>2173925.2736</v>
      </c>
    </row>
    <row r="17" spans="1:26" hidden="1">
      <c r="A17" s="181" t="str">
        <f t="shared" si="0"/>
        <v>UPT1P2E55</v>
      </c>
      <c r="B17" s="181" t="str">
        <f t="shared" si="1"/>
        <v>UPT1P2E5</v>
      </c>
      <c r="C17" s="181" t="str">
        <f t="shared" si="2"/>
        <v>UPT1P25</v>
      </c>
      <c r="D17" s="181" t="str">
        <f t="shared" si="3"/>
        <v>UPT1P2</v>
      </c>
      <c r="E17" s="181" t="str">
        <f t="shared" si="4"/>
        <v>UPT1</v>
      </c>
      <c r="F17" s="131" t="s">
        <v>277</v>
      </c>
      <c r="G17" s="131">
        <v>1</v>
      </c>
      <c r="H17" s="109">
        <v>2</v>
      </c>
      <c r="I17" s="109" t="s">
        <v>8</v>
      </c>
      <c r="J17" s="109">
        <v>5</v>
      </c>
      <c r="K17" s="111">
        <v>5</v>
      </c>
      <c r="L17" s="72"/>
      <c r="M17" s="137">
        <f t="shared" si="6"/>
        <v>5.9</v>
      </c>
      <c r="N17" s="208">
        <f t="shared" si="7"/>
        <v>6.5</v>
      </c>
      <c r="O17" s="132">
        <v>6.2</v>
      </c>
      <c r="P17" s="72"/>
      <c r="Q17" s="72"/>
      <c r="R17" s="97"/>
      <c r="S17" s="97"/>
      <c r="T17" s="72"/>
      <c r="U17" s="72"/>
      <c r="V17" s="177"/>
      <c r="W17" s="97"/>
      <c r="X17" s="97"/>
      <c r="Y17" s="90">
        <f>VLOOKUP(D17,EXPLORACION!$A$2:$P$529,15,FALSE)</f>
        <v>4963124.7827000003</v>
      </c>
      <c r="Z17" s="90">
        <f>VLOOKUP(D17,EXPLORACION!$A$2:$P$529,16,FALSE)</f>
        <v>2173925.2736</v>
      </c>
    </row>
    <row r="18" spans="1:26" hidden="1">
      <c r="A18" s="181" t="str">
        <f t="shared" si="0"/>
        <v>UPT1P2E6S6</v>
      </c>
      <c r="B18" s="181" t="str">
        <f t="shared" si="1"/>
        <v>UPT1P2E6</v>
      </c>
      <c r="C18" s="181" t="str">
        <f t="shared" si="2"/>
        <v>UPT1P2S6</v>
      </c>
      <c r="D18" s="181" t="str">
        <f t="shared" si="3"/>
        <v>UPT1P2</v>
      </c>
      <c r="E18" s="181" t="str">
        <f t="shared" si="4"/>
        <v>UPT1</v>
      </c>
      <c r="F18" s="131" t="s">
        <v>277</v>
      </c>
      <c r="G18" s="131">
        <v>1</v>
      </c>
      <c r="H18" s="109">
        <v>2</v>
      </c>
      <c r="I18" s="109" t="s">
        <v>8</v>
      </c>
      <c r="J18" s="109">
        <v>6</v>
      </c>
      <c r="K18" s="111">
        <v>6</v>
      </c>
      <c r="L18" s="72" t="s">
        <v>13</v>
      </c>
      <c r="M18" s="137">
        <f t="shared" si="6"/>
        <v>7.8999999999999995</v>
      </c>
      <c r="N18" s="208">
        <f t="shared" si="7"/>
        <v>8.5</v>
      </c>
      <c r="O18" s="132">
        <v>8.1999999999999993</v>
      </c>
      <c r="P18" s="72"/>
      <c r="Q18" s="72"/>
      <c r="R18" s="97"/>
      <c r="S18" s="97"/>
      <c r="T18" s="72"/>
      <c r="U18" s="72">
        <v>33</v>
      </c>
      <c r="V18" s="177"/>
      <c r="W18" s="97"/>
      <c r="X18" s="97"/>
      <c r="Y18" s="90">
        <f>VLOOKUP(D18,EXPLORACION!$A$2:$P$529,15,FALSE)</f>
        <v>4963124.7827000003</v>
      </c>
      <c r="Z18" s="90">
        <f>VLOOKUP(D18,EXPLORACION!$A$2:$P$529,16,FALSE)</f>
        <v>2173925.2736</v>
      </c>
    </row>
    <row r="19" spans="1:26" hidden="1">
      <c r="A19" s="181" t="str">
        <f t="shared" si="0"/>
        <v>UPT1P2E7S7</v>
      </c>
      <c r="B19" s="181" t="str">
        <f t="shared" si="1"/>
        <v>UPT1P2E7</v>
      </c>
      <c r="C19" s="181" t="str">
        <f t="shared" si="2"/>
        <v>UPT1P2S7</v>
      </c>
      <c r="D19" s="181" t="str">
        <f t="shared" si="3"/>
        <v>UPT1P2</v>
      </c>
      <c r="E19" s="181" t="str">
        <f t="shared" si="4"/>
        <v>UPT1</v>
      </c>
      <c r="F19" s="131" t="s">
        <v>277</v>
      </c>
      <c r="G19" s="131">
        <v>1</v>
      </c>
      <c r="H19" s="109">
        <v>2</v>
      </c>
      <c r="I19" s="109" t="s">
        <v>8</v>
      </c>
      <c r="J19" s="109">
        <v>7</v>
      </c>
      <c r="K19" s="111">
        <v>7</v>
      </c>
      <c r="L19" s="72" t="s">
        <v>13</v>
      </c>
      <c r="M19" s="137">
        <f t="shared" si="6"/>
        <v>9.8999999999999986</v>
      </c>
      <c r="N19" s="208">
        <f t="shared" si="7"/>
        <v>10.5</v>
      </c>
      <c r="O19" s="132">
        <v>10.199999999999999</v>
      </c>
      <c r="P19" s="72"/>
      <c r="Q19" s="72"/>
      <c r="R19" s="97"/>
      <c r="S19" s="97"/>
      <c r="T19" s="72"/>
      <c r="U19" s="72">
        <v>31</v>
      </c>
      <c r="V19" s="177"/>
      <c r="W19" s="97"/>
      <c r="X19" s="97"/>
      <c r="Y19" s="90">
        <f>VLOOKUP(D19,EXPLORACION!$A$2:$P$529,15,FALSE)</f>
        <v>4963124.7827000003</v>
      </c>
      <c r="Z19" s="90">
        <f>VLOOKUP(D19,EXPLORACION!$A$2:$P$529,16,FALSE)</f>
        <v>2173925.2736</v>
      </c>
    </row>
    <row r="20" spans="1:26" hidden="1">
      <c r="A20" s="181" t="str">
        <f t="shared" si="0"/>
        <v>UPT1P2E8S8</v>
      </c>
      <c r="B20" s="181" t="str">
        <f t="shared" si="1"/>
        <v>UPT1P2E8</v>
      </c>
      <c r="C20" s="181" t="str">
        <f t="shared" si="2"/>
        <v>UPT1P2S8</v>
      </c>
      <c r="D20" s="181" t="str">
        <f t="shared" si="3"/>
        <v>UPT1P2</v>
      </c>
      <c r="E20" s="181" t="str">
        <f t="shared" si="4"/>
        <v>UPT1</v>
      </c>
      <c r="F20" s="131" t="s">
        <v>277</v>
      </c>
      <c r="G20" s="131">
        <v>1</v>
      </c>
      <c r="H20" s="109">
        <v>2</v>
      </c>
      <c r="I20" s="109" t="s">
        <v>8</v>
      </c>
      <c r="J20" s="109">
        <v>8</v>
      </c>
      <c r="K20" s="111">
        <v>8</v>
      </c>
      <c r="L20" s="72" t="s">
        <v>13</v>
      </c>
      <c r="M20" s="137">
        <f t="shared" si="6"/>
        <v>11.899999999999999</v>
      </c>
      <c r="N20" s="208">
        <f t="shared" si="7"/>
        <v>12.5</v>
      </c>
      <c r="O20" s="132">
        <v>12.2</v>
      </c>
      <c r="P20" s="72"/>
      <c r="Q20" s="72"/>
      <c r="R20" s="97"/>
      <c r="S20" s="97"/>
      <c r="T20" s="72"/>
      <c r="U20" s="72">
        <v>42</v>
      </c>
      <c r="V20" s="177"/>
      <c r="W20" s="97"/>
      <c r="X20" s="97"/>
      <c r="Y20" s="90">
        <f>VLOOKUP(D20,EXPLORACION!$A$2:$P$529,15,FALSE)</f>
        <v>4963124.7827000003</v>
      </c>
      <c r="Z20" s="90">
        <f>VLOOKUP(D20,EXPLORACION!$A$2:$P$529,16,FALSE)</f>
        <v>2173925.2736</v>
      </c>
    </row>
    <row r="21" spans="1:26" hidden="1">
      <c r="A21" s="181" t="str">
        <f t="shared" si="0"/>
        <v>UPT1P2E8S9</v>
      </c>
      <c r="B21" s="181" t="str">
        <f t="shared" si="1"/>
        <v>UPT1P2E8</v>
      </c>
      <c r="C21" s="181" t="str">
        <f t="shared" si="2"/>
        <v>UPT1P2S9</v>
      </c>
      <c r="D21" s="181" t="str">
        <f t="shared" si="3"/>
        <v>UPT1P2</v>
      </c>
      <c r="E21" s="181" t="str">
        <f t="shared" si="4"/>
        <v>UPT1</v>
      </c>
      <c r="F21" s="131" t="s">
        <v>277</v>
      </c>
      <c r="G21" s="131">
        <v>1</v>
      </c>
      <c r="H21" s="109">
        <v>2</v>
      </c>
      <c r="I21" s="109" t="s">
        <v>8</v>
      </c>
      <c r="J21" s="111">
        <v>8</v>
      </c>
      <c r="K21" s="111">
        <v>9</v>
      </c>
      <c r="L21" s="72" t="s">
        <v>13</v>
      </c>
      <c r="M21" s="137">
        <f t="shared" si="6"/>
        <v>13.899999999999999</v>
      </c>
      <c r="N21" s="208">
        <f t="shared" si="7"/>
        <v>14.5</v>
      </c>
      <c r="O21" s="132">
        <v>14.2</v>
      </c>
      <c r="P21" s="72"/>
      <c r="Q21" s="72"/>
      <c r="R21" s="97"/>
      <c r="S21" s="97"/>
      <c r="T21" s="72"/>
      <c r="U21" s="72">
        <v>31</v>
      </c>
      <c r="V21" s="177"/>
      <c r="W21" s="97"/>
      <c r="X21" s="97"/>
      <c r="Y21" s="90">
        <f>VLOOKUP(D21,EXPLORACION!$A$2:$P$529,15,FALSE)</f>
        <v>4963124.7827000003</v>
      </c>
      <c r="Z21" s="90">
        <f>VLOOKUP(D21,EXPLORACION!$A$2:$P$529,16,FALSE)</f>
        <v>2173925.2736</v>
      </c>
    </row>
    <row r="22" spans="1:26" hidden="1">
      <c r="A22" s="181" t="str">
        <f t="shared" si="0"/>
        <v>UPT1P2E910</v>
      </c>
      <c r="B22" s="181" t="str">
        <f t="shared" si="1"/>
        <v>UPT1P2E9</v>
      </c>
      <c r="C22" s="181" t="str">
        <f t="shared" si="2"/>
        <v>UPT1P210</v>
      </c>
      <c r="D22" s="181" t="str">
        <f t="shared" si="3"/>
        <v>UPT1P2</v>
      </c>
      <c r="E22" s="181" t="str">
        <f t="shared" si="4"/>
        <v>UPT1</v>
      </c>
      <c r="F22" s="131" t="s">
        <v>277</v>
      </c>
      <c r="G22" s="131">
        <v>1</v>
      </c>
      <c r="H22" s="109">
        <v>2</v>
      </c>
      <c r="I22" s="109" t="s">
        <v>8</v>
      </c>
      <c r="J22" s="111">
        <v>9</v>
      </c>
      <c r="K22" s="111">
        <v>10</v>
      </c>
      <c r="L22" s="72"/>
      <c r="M22" s="137">
        <f t="shared" si="6"/>
        <v>15.899999999999999</v>
      </c>
      <c r="N22" s="208">
        <f t="shared" si="7"/>
        <v>16.5</v>
      </c>
      <c r="O22" s="132">
        <v>16.2</v>
      </c>
      <c r="P22" s="72"/>
      <c r="Q22" s="72"/>
      <c r="R22" s="97"/>
      <c r="S22" s="97"/>
      <c r="T22" s="72"/>
      <c r="U22" s="72"/>
      <c r="V22" s="177"/>
      <c r="W22" s="97"/>
      <c r="X22" s="97"/>
      <c r="Y22" s="90">
        <f>VLOOKUP(D22,EXPLORACION!$A$2:$P$529,15,FALSE)</f>
        <v>4963124.7827000003</v>
      </c>
      <c r="Z22" s="90">
        <f>VLOOKUP(D22,EXPLORACION!$A$2:$P$529,16,FALSE)</f>
        <v>2173925.2736</v>
      </c>
    </row>
    <row r="23" spans="1:26" hidden="1">
      <c r="A23" s="181" t="str">
        <f t="shared" si="0"/>
        <v>UPT1P2E9S11</v>
      </c>
      <c r="B23" s="181" t="str">
        <f t="shared" si="1"/>
        <v>UPT1P2E9</v>
      </c>
      <c r="C23" s="181" t="str">
        <f t="shared" si="2"/>
        <v>UPT1P2S11</v>
      </c>
      <c r="D23" s="181" t="str">
        <f t="shared" si="3"/>
        <v>UPT1P2</v>
      </c>
      <c r="E23" s="181" t="str">
        <f t="shared" si="4"/>
        <v>UPT1</v>
      </c>
      <c r="F23" s="131" t="s">
        <v>277</v>
      </c>
      <c r="G23" s="131">
        <v>1</v>
      </c>
      <c r="H23" s="109">
        <v>2</v>
      </c>
      <c r="I23" s="109" t="s">
        <v>8</v>
      </c>
      <c r="J23" s="111">
        <v>9</v>
      </c>
      <c r="K23" s="111">
        <v>11</v>
      </c>
      <c r="L23" s="72" t="s">
        <v>13</v>
      </c>
      <c r="M23" s="137">
        <f t="shared" si="6"/>
        <v>16.899999999999999</v>
      </c>
      <c r="N23" s="208">
        <f t="shared" si="7"/>
        <v>17.5</v>
      </c>
      <c r="O23" s="132">
        <v>17.2</v>
      </c>
      <c r="P23" s="72"/>
      <c r="Q23" s="72"/>
      <c r="R23" s="97"/>
      <c r="S23" s="97"/>
      <c r="T23" s="72"/>
      <c r="U23" s="72">
        <v>32</v>
      </c>
      <c r="V23" s="177"/>
      <c r="W23" s="97"/>
      <c r="X23" s="97"/>
      <c r="Y23" s="90">
        <f>VLOOKUP(D23,EXPLORACION!$A$2:$P$529,15,FALSE)</f>
        <v>4963124.7827000003</v>
      </c>
      <c r="Z23" s="90">
        <f>VLOOKUP(D23,EXPLORACION!$A$2:$P$529,16,FALSE)</f>
        <v>2173925.2736</v>
      </c>
    </row>
    <row r="24" spans="1:26" hidden="1">
      <c r="A24" s="181" t="str">
        <f t="shared" si="0"/>
        <v>UPT1P2E1112</v>
      </c>
      <c r="B24" s="181" t="str">
        <f t="shared" si="1"/>
        <v>UPT1P2E11</v>
      </c>
      <c r="C24" s="181" t="str">
        <f t="shared" si="2"/>
        <v>UPT1P212</v>
      </c>
      <c r="D24" s="181" t="str">
        <f t="shared" si="3"/>
        <v>UPT1P2</v>
      </c>
      <c r="E24" s="181" t="str">
        <f t="shared" si="4"/>
        <v>UPT1</v>
      </c>
      <c r="F24" s="131" t="s">
        <v>277</v>
      </c>
      <c r="G24" s="131">
        <v>1</v>
      </c>
      <c r="H24" s="109">
        <v>2</v>
      </c>
      <c r="I24" s="109" t="s">
        <v>8</v>
      </c>
      <c r="J24" s="111">
        <v>11</v>
      </c>
      <c r="K24" s="111">
        <v>12</v>
      </c>
      <c r="L24" s="72"/>
      <c r="M24" s="137">
        <f t="shared" si="6"/>
        <v>19.2</v>
      </c>
      <c r="N24" s="208">
        <f t="shared" si="7"/>
        <v>19.8</v>
      </c>
      <c r="O24" s="132">
        <v>19.5</v>
      </c>
      <c r="P24" s="72"/>
      <c r="Q24" s="72"/>
      <c r="R24" s="97"/>
      <c r="S24" s="97"/>
      <c r="T24" s="72"/>
      <c r="U24" s="72"/>
      <c r="V24" s="177"/>
      <c r="W24" s="97"/>
      <c r="X24" s="97"/>
      <c r="Y24" s="90">
        <f>VLOOKUP(D24,EXPLORACION!$A$2:$P$529,15,FALSE)</f>
        <v>4963124.7827000003</v>
      </c>
      <c r="Z24" s="90">
        <f>VLOOKUP(D24,EXPLORACION!$A$2:$P$529,16,FALSE)</f>
        <v>2173925.2736</v>
      </c>
    </row>
    <row r="25" spans="1:26" hidden="1">
      <c r="A25" s="181" t="str">
        <f t="shared" si="0"/>
        <v>UPT1P3E11</v>
      </c>
      <c r="B25" s="181" t="str">
        <f t="shared" si="1"/>
        <v>UPT1P3E1</v>
      </c>
      <c r="C25" s="181" t="str">
        <f t="shared" si="2"/>
        <v>UPT1P31</v>
      </c>
      <c r="D25" s="181" t="str">
        <f t="shared" si="3"/>
        <v>UPT1P3</v>
      </c>
      <c r="E25" s="181" t="str">
        <f t="shared" si="4"/>
        <v>UPT1</v>
      </c>
      <c r="F25" s="131" t="s">
        <v>277</v>
      </c>
      <c r="G25" s="131">
        <v>1</v>
      </c>
      <c r="H25" s="109">
        <v>3</v>
      </c>
      <c r="I25" s="109" t="s">
        <v>8</v>
      </c>
      <c r="J25" s="109">
        <v>1</v>
      </c>
      <c r="K25" s="109">
        <v>1</v>
      </c>
      <c r="L25" s="72"/>
      <c r="M25" s="137">
        <f t="shared" si="6"/>
        <v>0.2</v>
      </c>
      <c r="N25" s="187">
        <f t="shared" si="7"/>
        <v>0.8</v>
      </c>
      <c r="O25" s="132">
        <v>0.5</v>
      </c>
      <c r="P25" s="72"/>
      <c r="Q25" s="72"/>
      <c r="R25" s="97"/>
      <c r="S25" s="97"/>
      <c r="T25" s="72"/>
      <c r="U25" s="72"/>
      <c r="V25" s="177"/>
      <c r="W25" s="97"/>
      <c r="X25" s="97"/>
      <c r="Y25" s="90">
        <f>VLOOKUP(D25,EXPLORACION!$A$2:$P$529,15,FALSE)</f>
        <v>4962170.4814999998</v>
      </c>
      <c r="Z25" s="90">
        <f>VLOOKUP(D25,EXPLORACION!$A$2:$P$529,16,FALSE)</f>
        <v>2173856.0781</v>
      </c>
    </row>
    <row r="26" spans="1:26" hidden="1">
      <c r="A26" s="181" t="str">
        <f t="shared" si="0"/>
        <v>UPT1P3E3S2</v>
      </c>
      <c r="B26" s="181" t="str">
        <f t="shared" si="1"/>
        <v>UPT1P3E3</v>
      </c>
      <c r="C26" s="181" t="str">
        <f t="shared" si="2"/>
        <v>UPT1P3S2</v>
      </c>
      <c r="D26" s="181" t="str">
        <f t="shared" si="3"/>
        <v>UPT1P3</v>
      </c>
      <c r="E26" s="181" t="str">
        <f t="shared" si="4"/>
        <v>UPT1</v>
      </c>
      <c r="F26" s="131" t="s">
        <v>277</v>
      </c>
      <c r="G26" s="131">
        <v>1</v>
      </c>
      <c r="H26" s="109">
        <v>3</v>
      </c>
      <c r="I26" s="109" t="s">
        <v>8</v>
      </c>
      <c r="J26" s="109">
        <v>3</v>
      </c>
      <c r="K26" s="109">
        <v>2</v>
      </c>
      <c r="L26" s="72" t="s">
        <v>13</v>
      </c>
      <c r="M26" s="137">
        <v>1.2</v>
      </c>
      <c r="N26" s="208">
        <v>2</v>
      </c>
      <c r="O26" s="132">
        <v>1.3</v>
      </c>
      <c r="P26" s="72"/>
      <c r="Q26" s="72"/>
      <c r="R26" s="97"/>
      <c r="S26" s="97"/>
      <c r="T26" s="72"/>
      <c r="U26" s="72">
        <v>42</v>
      </c>
      <c r="V26" s="177"/>
      <c r="W26" s="97"/>
      <c r="X26" s="97"/>
      <c r="Y26" s="90">
        <f>VLOOKUP(D26,EXPLORACION!$A$2:$P$529,15,FALSE)</f>
        <v>4962170.4814999998</v>
      </c>
      <c r="Z26" s="90">
        <f>VLOOKUP(D26,EXPLORACION!$A$2:$P$529,16,FALSE)</f>
        <v>2173856.0781</v>
      </c>
    </row>
    <row r="27" spans="1:26" hidden="1">
      <c r="A27" s="181" t="str">
        <f t="shared" si="0"/>
        <v>UPT1P3E33</v>
      </c>
      <c r="B27" s="181" t="str">
        <f t="shared" si="1"/>
        <v>UPT1P3E3</v>
      </c>
      <c r="C27" s="181" t="str">
        <f t="shared" si="2"/>
        <v>UPT1P33</v>
      </c>
      <c r="D27" s="181" t="str">
        <f t="shared" si="3"/>
        <v>UPT1P3</v>
      </c>
      <c r="E27" s="181" t="str">
        <f t="shared" si="4"/>
        <v>UPT1</v>
      </c>
      <c r="F27" s="131" t="s">
        <v>277</v>
      </c>
      <c r="G27" s="131">
        <v>1</v>
      </c>
      <c r="H27" s="109">
        <v>3</v>
      </c>
      <c r="I27" s="109" t="s">
        <v>8</v>
      </c>
      <c r="J27" s="109">
        <v>3</v>
      </c>
      <c r="K27" s="109">
        <v>3</v>
      </c>
      <c r="L27" s="72"/>
      <c r="M27" s="137">
        <f t="shared" ref="M27:M44" si="8">O27-0.3</f>
        <v>1.9999999999999998</v>
      </c>
      <c r="N27" s="208">
        <f t="shared" ref="N27:N44" si="9">O27+0.3</f>
        <v>2.5999999999999996</v>
      </c>
      <c r="O27" s="132">
        <v>2.2999999999999998</v>
      </c>
      <c r="P27" s="72"/>
      <c r="Q27" s="72"/>
      <c r="R27" s="97"/>
      <c r="S27" s="97"/>
      <c r="T27" s="72"/>
      <c r="U27" s="72"/>
      <c r="V27" s="177"/>
      <c r="W27" s="97"/>
      <c r="X27" s="97"/>
      <c r="Y27" s="90">
        <f>VLOOKUP(D27,EXPLORACION!$A$2:$P$529,15,FALSE)</f>
        <v>4962170.4814999998</v>
      </c>
      <c r="Z27" s="90">
        <f>VLOOKUP(D27,EXPLORACION!$A$2:$P$529,16,FALSE)</f>
        <v>2173856.0781</v>
      </c>
    </row>
    <row r="28" spans="1:26" hidden="1">
      <c r="A28" s="181" t="str">
        <f t="shared" si="0"/>
        <v>UPT1P3E4S4</v>
      </c>
      <c r="B28" s="181" t="str">
        <f t="shared" si="1"/>
        <v>UPT1P3E4</v>
      </c>
      <c r="C28" s="181" t="str">
        <f t="shared" si="2"/>
        <v>UPT1P3S4</v>
      </c>
      <c r="D28" s="181" t="str">
        <f t="shared" si="3"/>
        <v>UPT1P3</v>
      </c>
      <c r="E28" s="181" t="str">
        <f t="shared" si="4"/>
        <v>UPT1</v>
      </c>
      <c r="F28" s="131" t="s">
        <v>277</v>
      </c>
      <c r="G28" s="131">
        <v>1</v>
      </c>
      <c r="H28" s="109">
        <v>3</v>
      </c>
      <c r="I28" s="109" t="s">
        <v>8</v>
      </c>
      <c r="J28" s="109">
        <v>4</v>
      </c>
      <c r="K28" s="109">
        <v>4</v>
      </c>
      <c r="L28" s="72" t="s">
        <v>13</v>
      </c>
      <c r="M28" s="137">
        <f t="shared" si="8"/>
        <v>2.9000000000000004</v>
      </c>
      <c r="N28" s="208">
        <f t="shared" si="9"/>
        <v>3.5</v>
      </c>
      <c r="O28" s="132">
        <v>3.2</v>
      </c>
      <c r="P28" s="72"/>
      <c r="Q28" s="72"/>
      <c r="R28" s="97"/>
      <c r="S28" s="97"/>
      <c r="T28" s="72"/>
      <c r="U28" s="72">
        <v>42</v>
      </c>
      <c r="V28" s="177"/>
      <c r="W28" s="97"/>
      <c r="X28" s="97"/>
      <c r="Y28" s="90">
        <f>VLOOKUP(D28,EXPLORACION!$A$2:$P$529,15,FALSE)</f>
        <v>4962170.4814999998</v>
      </c>
      <c r="Z28" s="90">
        <f>VLOOKUP(D28,EXPLORACION!$A$2:$P$529,16,FALSE)</f>
        <v>2173856.0781</v>
      </c>
    </row>
    <row r="29" spans="1:26" hidden="1">
      <c r="A29" s="181" t="str">
        <f t="shared" si="0"/>
        <v>UPT1P3E4S5</v>
      </c>
      <c r="B29" s="181" t="str">
        <f t="shared" si="1"/>
        <v>UPT1P3E4</v>
      </c>
      <c r="C29" s="181" t="str">
        <f t="shared" si="2"/>
        <v>UPT1P3S5</v>
      </c>
      <c r="D29" s="181" t="str">
        <f t="shared" si="3"/>
        <v>UPT1P3</v>
      </c>
      <c r="E29" s="181" t="str">
        <f t="shared" si="4"/>
        <v>UPT1</v>
      </c>
      <c r="F29" s="131" t="s">
        <v>277</v>
      </c>
      <c r="G29" s="131">
        <v>1</v>
      </c>
      <c r="H29" s="109">
        <v>3</v>
      </c>
      <c r="I29" s="109" t="s">
        <v>8</v>
      </c>
      <c r="J29" s="109">
        <v>4</v>
      </c>
      <c r="K29" s="111">
        <v>5</v>
      </c>
      <c r="L29" s="72" t="s">
        <v>13</v>
      </c>
      <c r="M29" s="137">
        <f t="shared" si="8"/>
        <v>3.3000000000000003</v>
      </c>
      <c r="N29" s="208">
        <f t="shared" si="9"/>
        <v>3.9</v>
      </c>
      <c r="O29" s="132">
        <v>3.6</v>
      </c>
      <c r="P29" s="72"/>
      <c r="Q29" s="72"/>
      <c r="R29" s="97"/>
      <c r="S29" s="97"/>
      <c r="T29" s="72"/>
      <c r="U29" s="72">
        <v>50</v>
      </c>
      <c r="V29" s="177"/>
      <c r="W29" s="97"/>
      <c r="X29" s="97"/>
      <c r="Y29" s="90">
        <f>VLOOKUP(D29,EXPLORACION!$A$2:$P$529,15,FALSE)</f>
        <v>4962170.4814999998</v>
      </c>
      <c r="Z29" s="90">
        <f>VLOOKUP(D29,EXPLORACION!$A$2:$P$529,16,FALSE)</f>
        <v>2173856.0781</v>
      </c>
    </row>
    <row r="30" spans="1:26" hidden="1">
      <c r="A30" s="181" t="str">
        <f t="shared" si="0"/>
        <v>UPT1P3E46</v>
      </c>
      <c r="B30" s="181" t="str">
        <f t="shared" si="1"/>
        <v>UPT1P3E4</v>
      </c>
      <c r="C30" s="181" t="str">
        <f t="shared" si="2"/>
        <v>UPT1P36</v>
      </c>
      <c r="D30" s="181" t="str">
        <f t="shared" si="3"/>
        <v>UPT1P3</v>
      </c>
      <c r="E30" s="181" t="str">
        <f t="shared" si="4"/>
        <v>UPT1</v>
      </c>
      <c r="F30" s="131" t="s">
        <v>277</v>
      </c>
      <c r="G30" s="131">
        <v>1</v>
      </c>
      <c r="H30" s="109">
        <v>3</v>
      </c>
      <c r="I30" s="109" t="s">
        <v>8</v>
      </c>
      <c r="J30" s="109">
        <v>4</v>
      </c>
      <c r="K30" s="111">
        <v>6</v>
      </c>
      <c r="L30" s="72"/>
      <c r="M30" s="137">
        <f t="shared" si="8"/>
        <v>4.1000000000000005</v>
      </c>
      <c r="N30" s="208">
        <f t="shared" si="9"/>
        <v>4.7</v>
      </c>
      <c r="O30" s="132">
        <v>4.4000000000000004</v>
      </c>
      <c r="P30" s="72"/>
      <c r="Q30" s="72"/>
      <c r="R30" s="97"/>
      <c r="S30" s="97"/>
      <c r="T30" s="72"/>
      <c r="U30" s="72"/>
      <c r="V30" s="177"/>
      <c r="W30" s="97"/>
      <c r="X30" s="97"/>
      <c r="Y30" s="90">
        <f>VLOOKUP(D30,EXPLORACION!$A$2:$P$529,15,FALSE)</f>
        <v>4962170.4814999998</v>
      </c>
      <c r="Z30" s="90">
        <f>VLOOKUP(D30,EXPLORACION!$A$2:$P$529,16,FALSE)</f>
        <v>2173856.0781</v>
      </c>
    </row>
    <row r="31" spans="1:26" hidden="1">
      <c r="A31" s="181" t="str">
        <f t="shared" si="0"/>
        <v>UPT1P3E5S7</v>
      </c>
      <c r="B31" s="181" t="str">
        <f t="shared" si="1"/>
        <v>UPT1P3E5</v>
      </c>
      <c r="C31" s="181" t="str">
        <f t="shared" si="2"/>
        <v>UPT1P3S7</v>
      </c>
      <c r="D31" s="181" t="str">
        <f t="shared" si="3"/>
        <v>UPT1P3</v>
      </c>
      <c r="E31" s="181" t="str">
        <f t="shared" si="4"/>
        <v>UPT1</v>
      </c>
      <c r="F31" s="131" t="s">
        <v>277</v>
      </c>
      <c r="G31" s="131">
        <v>1</v>
      </c>
      <c r="H31" s="109">
        <v>3</v>
      </c>
      <c r="I31" s="109" t="s">
        <v>8</v>
      </c>
      <c r="J31" s="109">
        <v>5</v>
      </c>
      <c r="K31" s="111">
        <v>7</v>
      </c>
      <c r="L31" s="72" t="s">
        <v>13</v>
      </c>
      <c r="M31" s="137">
        <f t="shared" si="8"/>
        <v>5.9</v>
      </c>
      <c r="N31" s="208">
        <f t="shared" si="9"/>
        <v>6.5</v>
      </c>
      <c r="O31" s="132">
        <v>6.2</v>
      </c>
      <c r="P31" s="72"/>
      <c r="Q31" s="72"/>
      <c r="R31" s="97"/>
      <c r="S31" s="97"/>
      <c r="T31" s="72"/>
      <c r="U31" s="72">
        <v>45</v>
      </c>
      <c r="V31" s="177"/>
      <c r="W31" s="97"/>
      <c r="X31" s="97"/>
      <c r="Y31" s="90">
        <f>VLOOKUP(D31,EXPLORACION!$A$2:$P$529,15,FALSE)</f>
        <v>4962170.4814999998</v>
      </c>
      <c r="Z31" s="90">
        <f>VLOOKUP(D31,EXPLORACION!$A$2:$P$529,16,FALSE)</f>
        <v>2173856.0781</v>
      </c>
    </row>
    <row r="32" spans="1:26" hidden="1">
      <c r="A32" s="181" t="str">
        <f t="shared" si="0"/>
        <v>UPT1P3E6S8</v>
      </c>
      <c r="B32" s="181" t="str">
        <f t="shared" si="1"/>
        <v>UPT1P3E6</v>
      </c>
      <c r="C32" s="181" t="str">
        <f t="shared" si="2"/>
        <v>UPT1P3S8</v>
      </c>
      <c r="D32" s="181" t="str">
        <f t="shared" si="3"/>
        <v>UPT1P3</v>
      </c>
      <c r="E32" s="181" t="str">
        <f t="shared" si="4"/>
        <v>UPT1</v>
      </c>
      <c r="F32" s="131" t="s">
        <v>277</v>
      </c>
      <c r="G32" s="131">
        <v>1</v>
      </c>
      <c r="H32" s="109">
        <v>3</v>
      </c>
      <c r="I32" s="109" t="s">
        <v>8</v>
      </c>
      <c r="J32" s="109">
        <v>6</v>
      </c>
      <c r="K32" s="111">
        <v>8</v>
      </c>
      <c r="L32" s="72" t="s">
        <v>13</v>
      </c>
      <c r="M32" s="137">
        <f t="shared" si="8"/>
        <v>7.8999999999999995</v>
      </c>
      <c r="N32" s="208">
        <f t="shared" si="9"/>
        <v>8.5</v>
      </c>
      <c r="O32" s="132">
        <v>8.1999999999999993</v>
      </c>
      <c r="P32" s="72"/>
      <c r="Q32" s="72"/>
      <c r="R32" s="97"/>
      <c r="S32" s="97"/>
      <c r="T32" s="72"/>
      <c r="U32" s="72">
        <v>45</v>
      </c>
      <c r="V32" s="177"/>
      <c r="W32" s="97"/>
      <c r="X32" s="97"/>
      <c r="Y32" s="90">
        <f>VLOOKUP(D32,EXPLORACION!$A$2:$P$529,15,FALSE)</f>
        <v>4962170.4814999998</v>
      </c>
      <c r="Z32" s="90">
        <f>VLOOKUP(D32,EXPLORACION!$A$2:$P$529,16,FALSE)</f>
        <v>2173856.0781</v>
      </c>
    </row>
    <row r="33" spans="1:26" hidden="1">
      <c r="A33" s="181" t="str">
        <f t="shared" si="0"/>
        <v>UPT1P3E7S9</v>
      </c>
      <c r="B33" s="181" t="str">
        <f t="shared" si="1"/>
        <v>UPT1P3E7</v>
      </c>
      <c r="C33" s="181" t="str">
        <f t="shared" si="2"/>
        <v>UPT1P3S9</v>
      </c>
      <c r="D33" s="181" t="str">
        <f t="shared" si="3"/>
        <v>UPT1P3</v>
      </c>
      <c r="E33" s="181" t="str">
        <f t="shared" si="4"/>
        <v>UPT1</v>
      </c>
      <c r="F33" s="131" t="s">
        <v>277</v>
      </c>
      <c r="G33" s="131">
        <v>1</v>
      </c>
      <c r="H33" s="109">
        <v>3</v>
      </c>
      <c r="I33" s="109" t="s">
        <v>8</v>
      </c>
      <c r="J33" s="111">
        <v>7</v>
      </c>
      <c r="K33" s="111">
        <v>9</v>
      </c>
      <c r="L33" s="72" t="s">
        <v>13</v>
      </c>
      <c r="M33" s="137">
        <f t="shared" si="8"/>
        <v>9.8999999999999986</v>
      </c>
      <c r="N33" s="208">
        <f t="shared" si="9"/>
        <v>10.5</v>
      </c>
      <c r="O33" s="132">
        <v>10.199999999999999</v>
      </c>
      <c r="P33" s="72"/>
      <c r="Q33" s="72"/>
      <c r="R33" s="97"/>
      <c r="S33" s="97"/>
      <c r="T33" s="72"/>
      <c r="U33" s="72">
        <v>28</v>
      </c>
      <c r="V33" s="177"/>
      <c r="W33" s="97"/>
      <c r="X33" s="97"/>
      <c r="Y33" s="90">
        <f>VLOOKUP(D33,EXPLORACION!$A$2:$P$529,15,FALSE)</f>
        <v>4962170.4814999998</v>
      </c>
      <c r="Z33" s="90">
        <f>VLOOKUP(D33,EXPLORACION!$A$2:$P$529,16,FALSE)</f>
        <v>2173856.0781</v>
      </c>
    </row>
    <row r="34" spans="1:26" hidden="1">
      <c r="A34" s="181" t="str">
        <f t="shared" si="0"/>
        <v>UPT1P3E8S10</v>
      </c>
      <c r="B34" s="181" t="str">
        <f t="shared" si="1"/>
        <v>UPT1P3E8</v>
      </c>
      <c r="C34" s="181" t="str">
        <f t="shared" si="2"/>
        <v>UPT1P3S10</v>
      </c>
      <c r="D34" s="181" t="str">
        <f t="shared" si="3"/>
        <v>UPT1P3</v>
      </c>
      <c r="E34" s="181" t="str">
        <f t="shared" si="4"/>
        <v>UPT1</v>
      </c>
      <c r="F34" s="131" t="s">
        <v>277</v>
      </c>
      <c r="G34" s="131">
        <v>1</v>
      </c>
      <c r="H34" s="109">
        <v>3</v>
      </c>
      <c r="I34" s="109" t="s">
        <v>8</v>
      </c>
      <c r="J34" s="111">
        <v>8</v>
      </c>
      <c r="K34" s="111">
        <v>10</v>
      </c>
      <c r="L34" s="72" t="s">
        <v>13</v>
      </c>
      <c r="M34" s="137">
        <f t="shared" si="8"/>
        <v>10.899999999999999</v>
      </c>
      <c r="N34" s="208">
        <f t="shared" si="9"/>
        <v>11.5</v>
      </c>
      <c r="O34" s="132">
        <v>11.2</v>
      </c>
      <c r="P34" s="72"/>
      <c r="Q34" s="72"/>
      <c r="R34" s="97"/>
      <c r="S34" s="97"/>
      <c r="T34" s="72"/>
      <c r="U34" s="72">
        <v>38</v>
      </c>
      <c r="V34" s="177"/>
      <c r="W34" s="97"/>
      <c r="X34" s="97"/>
      <c r="Y34" s="90">
        <f>VLOOKUP(D34,EXPLORACION!$A$2:$P$529,15,FALSE)</f>
        <v>4962170.4814999998</v>
      </c>
      <c r="Z34" s="90">
        <f>VLOOKUP(D34,EXPLORACION!$A$2:$P$529,16,FALSE)</f>
        <v>2173856.0781</v>
      </c>
    </row>
    <row r="35" spans="1:26" hidden="1">
      <c r="A35" s="181" t="str">
        <f t="shared" si="0"/>
        <v>UPT1P3E9S11</v>
      </c>
      <c r="B35" s="181" t="str">
        <f t="shared" si="1"/>
        <v>UPT1P3E9</v>
      </c>
      <c r="C35" s="181" t="str">
        <f t="shared" si="2"/>
        <v>UPT1P3S11</v>
      </c>
      <c r="D35" s="181" t="str">
        <f t="shared" si="3"/>
        <v>UPT1P3</v>
      </c>
      <c r="E35" s="181" t="str">
        <f t="shared" si="4"/>
        <v>UPT1</v>
      </c>
      <c r="F35" s="131" t="s">
        <v>277</v>
      </c>
      <c r="G35" s="131">
        <v>1</v>
      </c>
      <c r="H35" s="109">
        <v>3</v>
      </c>
      <c r="I35" s="109" t="s">
        <v>8</v>
      </c>
      <c r="J35" s="111">
        <v>9</v>
      </c>
      <c r="K35" s="111">
        <v>11</v>
      </c>
      <c r="L35" s="72" t="s">
        <v>13</v>
      </c>
      <c r="M35" s="137">
        <f t="shared" si="8"/>
        <v>11.899999999999999</v>
      </c>
      <c r="N35" s="208">
        <f t="shared" si="9"/>
        <v>12.5</v>
      </c>
      <c r="O35" s="132">
        <v>12.2</v>
      </c>
      <c r="P35" s="72"/>
      <c r="Q35" s="72"/>
      <c r="R35" s="97"/>
      <c r="S35" s="97"/>
      <c r="T35" s="72"/>
      <c r="U35" s="72">
        <v>45</v>
      </c>
      <c r="V35" s="177"/>
      <c r="W35" s="97"/>
      <c r="X35" s="97"/>
      <c r="Y35" s="90">
        <f>VLOOKUP(D35,EXPLORACION!$A$2:$P$529,15,FALSE)</f>
        <v>4962170.4814999998</v>
      </c>
      <c r="Z35" s="90">
        <f>VLOOKUP(D35,EXPLORACION!$A$2:$P$529,16,FALSE)</f>
        <v>2173856.0781</v>
      </c>
    </row>
    <row r="36" spans="1:26" hidden="1">
      <c r="A36" s="181" t="str">
        <f t="shared" si="0"/>
        <v>UPT1P3E11S12</v>
      </c>
      <c r="B36" s="181" t="str">
        <f t="shared" si="1"/>
        <v>UPT1P3E11</v>
      </c>
      <c r="C36" s="181" t="str">
        <f t="shared" si="2"/>
        <v>UPT1P3S12</v>
      </c>
      <c r="D36" s="181" t="str">
        <f t="shared" si="3"/>
        <v>UPT1P3</v>
      </c>
      <c r="E36" s="181" t="str">
        <f t="shared" si="4"/>
        <v>UPT1</v>
      </c>
      <c r="F36" s="131" t="s">
        <v>277</v>
      </c>
      <c r="G36" s="131">
        <v>1</v>
      </c>
      <c r="H36" s="109">
        <v>3</v>
      </c>
      <c r="I36" s="109" t="s">
        <v>8</v>
      </c>
      <c r="J36" s="111">
        <v>11</v>
      </c>
      <c r="K36" s="111">
        <v>12</v>
      </c>
      <c r="L36" s="72" t="s">
        <v>13</v>
      </c>
      <c r="M36" s="137">
        <f t="shared" si="8"/>
        <v>13.899999999999999</v>
      </c>
      <c r="N36" s="208">
        <f t="shared" si="9"/>
        <v>14.5</v>
      </c>
      <c r="O36" s="132">
        <v>14.2</v>
      </c>
      <c r="P36" s="72"/>
      <c r="Q36" s="72"/>
      <c r="R36" s="97"/>
      <c r="S36" s="97"/>
      <c r="T36" s="72"/>
      <c r="U36" s="72">
        <v>45</v>
      </c>
      <c r="V36" s="177"/>
      <c r="W36" s="97"/>
      <c r="X36" s="97"/>
      <c r="Y36" s="90">
        <f>VLOOKUP(D36,EXPLORACION!$A$2:$P$529,15,FALSE)</f>
        <v>4962170.4814999998</v>
      </c>
      <c r="Z36" s="90">
        <f>VLOOKUP(D36,EXPLORACION!$A$2:$P$529,16,FALSE)</f>
        <v>2173856.0781</v>
      </c>
    </row>
    <row r="37" spans="1:26" hidden="1">
      <c r="A37" s="181" t="str">
        <f t="shared" si="0"/>
        <v>UPT1P3E12S13</v>
      </c>
      <c r="B37" s="181" t="str">
        <f t="shared" si="1"/>
        <v>UPT1P3E12</v>
      </c>
      <c r="C37" s="181" t="str">
        <f t="shared" si="2"/>
        <v>UPT1P3S13</v>
      </c>
      <c r="D37" s="181" t="str">
        <f t="shared" si="3"/>
        <v>UPT1P3</v>
      </c>
      <c r="E37" s="181" t="str">
        <f t="shared" si="4"/>
        <v>UPT1</v>
      </c>
      <c r="F37" s="131" t="s">
        <v>277</v>
      </c>
      <c r="G37" s="131">
        <v>1</v>
      </c>
      <c r="H37" s="109">
        <v>3</v>
      </c>
      <c r="I37" s="109" t="s">
        <v>8</v>
      </c>
      <c r="J37" s="111">
        <v>12</v>
      </c>
      <c r="K37" s="111">
        <v>13</v>
      </c>
      <c r="L37" s="72" t="s">
        <v>13</v>
      </c>
      <c r="M37" s="137">
        <f t="shared" si="8"/>
        <v>15.899999999999999</v>
      </c>
      <c r="N37" s="208">
        <f t="shared" si="9"/>
        <v>16.5</v>
      </c>
      <c r="O37" s="132">
        <v>16.2</v>
      </c>
      <c r="P37" s="72"/>
      <c r="Q37" s="72"/>
      <c r="R37" s="97"/>
      <c r="S37" s="97"/>
      <c r="T37" s="72"/>
      <c r="U37" s="72">
        <v>45</v>
      </c>
      <c r="V37" s="177"/>
      <c r="W37" s="97"/>
      <c r="X37" s="97"/>
      <c r="Y37" s="90">
        <f>VLOOKUP(D37,EXPLORACION!$A$2:$P$529,15,FALSE)</f>
        <v>4962170.4814999998</v>
      </c>
      <c r="Z37" s="90">
        <f>VLOOKUP(D37,EXPLORACION!$A$2:$P$529,16,FALSE)</f>
        <v>2173856.0781</v>
      </c>
    </row>
    <row r="38" spans="1:26" hidden="1">
      <c r="A38" s="181" t="str">
        <f t="shared" si="0"/>
        <v>UPT1P3E12S14</v>
      </c>
      <c r="B38" s="181" t="str">
        <f t="shared" si="1"/>
        <v>UPT1P3E12</v>
      </c>
      <c r="C38" s="181" t="str">
        <f t="shared" si="2"/>
        <v>UPT1P3S14</v>
      </c>
      <c r="D38" s="181" t="str">
        <f t="shared" si="3"/>
        <v>UPT1P3</v>
      </c>
      <c r="E38" s="181" t="str">
        <f t="shared" si="4"/>
        <v>UPT1</v>
      </c>
      <c r="F38" s="131" t="s">
        <v>277</v>
      </c>
      <c r="G38" s="131">
        <v>1</v>
      </c>
      <c r="H38" s="109">
        <v>3</v>
      </c>
      <c r="I38" s="109" t="s">
        <v>8</v>
      </c>
      <c r="J38" s="111">
        <v>12</v>
      </c>
      <c r="K38" s="111">
        <v>14</v>
      </c>
      <c r="L38" s="72" t="s">
        <v>13</v>
      </c>
      <c r="M38" s="137">
        <f t="shared" si="8"/>
        <v>17.899999999999999</v>
      </c>
      <c r="N38" s="208">
        <f t="shared" si="9"/>
        <v>18.5</v>
      </c>
      <c r="O38" s="132">
        <v>18.2</v>
      </c>
      <c r="P38" s="72"/>
      <c r="Q38" s="72"/>
      <c r="R38" s="97"/>
      <c r="S38" s="97"/>
      <c r="T38" s="72"/>
      <c r="U38" s="72">
        <v>90</v>
      </c>
      <c r="V38" s="177"/>
      <c r="W38" s="97"/>
      <c r="X38" s="97"/>
      <c r="Y38" s="90">
        <f>VLOOKUP(D38,EXPLORACION!$A$2:$P$529,15,FALSE)</f>
        <v>4962170.4814999998</v>
      </c>
      <c r="Z38" s="90">
        <f>VLOOKUP(D38,EXPLORACION!$A$2:$P$529,16,FALSE)</f>
        <v>2173856.0781</v>
      </c>
    </row>
    <row r="39" spans="1:26" hidden="1">
      <c r="A39" s="181" t="str">
        <f t="shared" si="0"/>
        <v>UPT1P4E1S1</v>
      </c>
      <c r="B39" s="181" t="str">
        <f t="shared" si="1"/>
        <v>UPT1P4E1</v>
      </c>
      <c r="C39" s="181" t="str">
        <f t="shared" si="2"/>
        <v>UPT1P4S1</v>
      </c>
      <c r="D39" s="181" t="str">
        <f t="shared" si="3"/>
        <v>UPT1P4</v>
      </c>
      <c r="E39" s="181" t="str">
        <f t="shared" si="4"/>
        <v>UPT1</v>
      </c>
      <c r="F39" s="111" t="s">
        <v>277</v>
      </c>
      <c r="G39" s="111">
        <v>1</v>
      </c>
      <c r="H39" s="111">
        <v>4</v>
      </c>
      <c r="I39" s="111" t="s">
        <v>8</v>
      </c>
      <c r="J39" s="111">
        <v>1</v>
      </c>
      <c r="K39" s="111">
        <v>1</v>
      </c>
      <c r="L39" s="72" t="s">
        <v>13</v>
      </c>
      <c r="M39" s="137">
        <f t="shared" si="8"/>
        <v>0.89999999999999991</v>
      </c>
      <c r="N39" s="208">
        <f t="shared" si="9"/>
        <v>1.5</v>
      </c>
      <c r="O39" s="132">
        <v>1.2</v>
      </c>
      <c r="P39" s="72"/>
      <c r="Q39" s="72"/>
      <c r="R39" s="97"/>
      <c r="S39" s="97"/>
      <c r="T39" s="72"/>
      <c r="U39" s="72">
        <v>13</v>
      </c>
      <c r="V39" s="177"/>
      <c r="W39" s="97"/>
      <c r="X39" s="97"/>
      <c r="Y39" s="90">
        <f>VLOOKUP(D39,EXPLORACION!$A$2:$P$529,15,FALSE)</f>
        <v>4962488.2806000002</v>
      </c>
      <c r="Z39" s="90">
        <f>VLOOKUP(D39,EXPLORACION!$A$2:$P$529,16,FALSE)</f>
        <v>2172801.4089000002</v>
      </c>
    </row>
    <row r="40" spans="1:26" hidden="1">
      <c r="A40" s="181" t="str">
        <f t="shared" si="0"/>
        <v>UPT1P4E2S2</v>
      </c>
      <c r="B40" s="181" t="str">
        <f t="shared" si="1"/>
        <v>UPT1P4E2</v>
      </c>
      <c r="C40" s="181" t="str">
        <f t="shared" si="2"/>
        <v>UPT1P4S2</v>
      </c>
      <c r="D40" s="181" t="str">
        <f t="shared" si="3"/>
        <v>UPT1P4</v>
      </c>
      <c r="E40" s="181" t="str">
        <f t="shared" si="4"/>
        <v>UPT1</v>
      </c>
      <c r="F40" s="111" t="s">
        <v>277</v>
      </c>
      <c r="G40" s="111">
        <v>1</v>
      </c>
      <c r="H40" s="111">
        <v>4</v>
      </c>
      <c r="I40" s="111" t="s">
        <v>8</v>
      </c>
      <c r="J40" s="111">
        <f t="shared" ref="J40:J61" si="10">J39+1</f>
        <v>2</v>
      </c>
      <c r="K40" s="111">
        <f t="shared" ref="K40:K61" si="11">K39+1</f>
        <v>2</v>
      </c>
      <c r="L40" s="72" t="s">
        <v>13</v>
      </c>
      <c r="M40" s="137">
        <f t="shared" si="8"/>
        <v>1.9000000000000001</v>
      </c>
      <c r="N40" s="208">
        <f t="shared" si="9"/>
        <v>2.5</v>
      </c>
      <c r="O40" s="132">
        <v>2.2000000000000002</v>
      </c>
      <c r="P40" s="72"/>
      <c r="Q40" s="72"/>
      <c r="R40" s="97"/>
      <c r="S40" s="97"/>
      <c r="T40" s="72"/>
      <c r="U40" s="72">
        <v>11</v>
      </c>
      <c r="V40" s="177"/>
      <c r="W40" s="97"/>
      <c r="X40" s="97"/>
      <c r="Y40" s="90">
        <f>VLOOKUP(D40,EXPLORACION!$A$2:$P$529,15,FALSE)</f>
        <v>4962488.2806000002</v>
      </c>
      <c r="Z40" s="90">
        <f>VLOOKUP(D40,EXPLORACION!$A$2:$P$529,16,FALSE)</f>
        <v>2172801.4089000002</v>
      </c>
    </row>
    <row r="41" spans="1:26" hidden="1">
      <c r="A41" s="181" t="str">
        <f t="shared" si="0"/>
        <v>UPT1P4E3S3</v>
      </c>
      <c r="B41" s="181" t="str">
        <f t="shared" si="1"/>
        <v>UPT1P4E3</v>
      </c>
      <c r="C41" s="181" t="str">
        <f t="shared" si="2"/>
        <v>UPT1P4S3</v>
      </c>
      <c r="D41" s="181" t="str">
        <f t="shared" si="3"/>
        <v>UPT1P4</v>
      </c>
      <c r="E41" s="181" t="str">
        <f t="shared" si="4"/>
        <v>UPT1</v>
      </c>
      <c r="F41" s="111" t="s">
        <v>277</v>
      </c>
      <c r="G41" s="111">
        <v>1</v>
      </c>
      <c r="H41" s="111">
        <v>4</v>
      </c>
      <c r="I41" s="111" t="s">
        <v>8</v>
      </c>
      <c r="J41" s="111">
        <f t="shared" si="10"/>
        <v>3</v>
      </c>
      <c r="K41" s="111">
        <f t="shared" si="11"/>
        <v>3</v>
      </c>
      <c r="L41" s="72" t="s">
        <v>13</v>
      </c>
      <c r="M41" s="137">
        <f t="shared" si="8"/>
        <v>2.9000000000000004</v>
      </c>
      <c r="N41" s="208">
        <f t="shared" si="9"/>
        <v>3.5</v>
      </c>
      <c r="O41" s="132">
        <v>3.2</v>
      </c>
      <c r="P41" s="72"/>
      <c r="Q41" s="72"/>
      <c r="R41" s="97"/>
      <c r="S41" s="97"/>
      <c r="T41" s="72"/>
      <c r="U41" s="72">
        <v>0</v>
      </c>
      <c r="V41" s="177"/>
      <c r="W41" s="97"/>
      <c r="X41" s="97"/>
      <c r="Y41" s="90">
        <f>VLOOKUP(D41,EXPLORACION!$A$2:$P$529,15,FALSE)</f>
        <v>4962488.2806000002</v>
      </c>
      <c r="Z41" s="90">
        <f>VLOOKUP(D41,EXPLORACION!$A$2:$P$529,16,FALSE)</f>
        <v>2172801.4089000002</v>
      </c>
    </row>
    <row r="42" spans="1:26" hidden="1">
      <c r="A42" s="181" t="str">
        <f t="shared" si="0"/>
        <v>UPT1P4E4S4</v>
      </c>
      <c r="B42" s="181" t="str">
        <f t="shared" si="1"/>
        <v>UPT1P4E4</v>
      </c>
      <c r="C42" s="181" t="str">
        <f t="shared" si="2"/>
        <v>UPT1P4S4</v>
      </c>
      <c r="D42" s="181" t="str">
        <f t="shared" si="3"/>
        <v>UPT1P4</v>
      </c>
      <c r="E42" s="181" t="str">
        <f t="shared" si="4"/>
        <v>UPT1</v>
      </c>
      <c r="F42" s="111" t="s">
        <v>277</v>
      </c>
      <c r="G42" s="111">
        <v>1</v>
      </c>
      <c r="H42" s="111">
        <v>4</v>
      </c>
      <c r="I42" s="111" t="s">
        <v>8</v>
      </c>
      <c r="J42" s="111">
        <f t="shared" si="10"/>
        <v>4</v>
      </c>
      <c r="K42" s="111">
        <f t="shared" si="11"/>
        <v>4</v>
      </c>
      <c r="L42" s="72" t="s">
        <v>13</v>
      </c>
      <c r="M42" s="137">
        <f t="shared" si="8"/>
        <v>3.9000000000000004</v>
      </c>
      <c r="N42" s="208">
        <f t="shared" si="9"/>
        <v>4.5</v>
      </c>
      <c r="O42" s="132">
        <v>4.2</v>
      </c>
      <c r="P42" s="72"/>
      <c r="Q42" s="72"/>
      <c r="R42" s="97"/>
      <c r="S42" s="97"/>
      <c r="T42" s="72"/>
      <c r="U42" s="72">
        <v>0</v>
      </c>
      <c r="V42" s="177"/>
      <c r="W42" s="97"/>
      <c r="X42" s="97"/>
      <c r="Y42" s="90">
        <f>VLOOKUP(D42,EXPLORACION!$A$2:$P$529,15,FALSE)</f>
        <v>4962488.2806000002</v>
      </c>
      <c r="Z42" s="90">
        <f>VLOOKUP(D42,EXPLORACION!$A$2:$P$529,16,FALSE)</f>
        <v>2172801.4089000002</v>
      </c>
    </row>
    <row r="43" spans="1:26" hidden="1">
      <c r="A43" s="181" t="str">
        <f t="shared" si="0"/>
        <v>UPT1P4E5S5</v>
      </c>
      <c r="B43" s="181" t="str">
        <f t="shared" si="1"/>
        <v>UPT1P4E5</v>
      </c>
      <c r="C43" s="181" t="str">
        <f t="shared" si="2"/>
        <v>UPT1P4S5</v>
      </c>
      <c r="D43" s="181" t="str">
        <f t="shared" si="3"/>
        <v>UPT1P4</v>
      </c>
      <c r="E43" s="181" t="str">
        <f t="shared" si="4"/>
        <v>UPT1</v>
      </c>
      <c r="F43" s="111" t="s">
        <v>277</v>
      </c>
      <c r="G43" s="111">
        <v>1</v>
      </c>
      <c r="H43" s="111">
        <v>4</v>
      </c>
      <c r="I43" s="111" t="s">
        <v>8</v>
      </c>
      <c r="J43" s="111">
        <f t="shared" si="10"/>
        <v>5</v>
      </c>
      <c r="K43" s="111">
        <f t="shared" si="11"/>
        <v>5</v>
      </c>
      <c r="L43" s="72" t="s">
        <v>13</v>
      </c>
      <c r="M43" s="137">
        <f t="shared" si="8"/>
        <v>4.9000000000000004</v>
      </c>
      <c r="N43" s="208">
        <f t="shared" si="9"/>
        <v>5.5</v>
      </c>
      <c r="O43" s="132">
        <v>5.2</v>
      </c>
      <c r="P43" s="72"/>
      <c r="Q43" s="72"/>
      <c r="R43" s="97"/>
      <c r="S43" s="97"/>
      <c r="T43" s="72"/>
      <c r="U43" s="72">
        <v>12</v>
      </c>
      <c r="V43" s="177"/>
      <c r="W43" s="97"/>
      <c r="X43" s="97"/>
      <c r="Y43" s="90">
        <f>VLOOKUP(D43,EXPLORACION!$A$2:$P$529,15,FALSE)</f>
        <v>4962488.2806000002</v>
      </c>
      <c r="Z43" s="90">
        <f>VLOOKUP(D43,EXPLORACION!$A$2:$P$529,16,FALSE)</f>
        <v>2172801.4089000002</v>
      </c>
    </row>
    <row r="44" spans="1:26" hidden="1">
      <c r="A44" s="181" t="str">
        <f t="shared" si="0"/>
        <v>UPT1P4E6S6</v>
      </c>
      <c r="B44" s="181" t="str">
        <f t="shared" si="1"/>
        <v>UPT1P4E6</v>
      </c>
      <c r="C44" s="181" t="str">
        <f t="shared" si="2"/>
        <v>UPT1P4S6</v>
      </c>
      <c r="D44" s="181" t="str">
        <f t="shared" si="3"/>
        <v>UPT1P4</v>
      </c>
      <c r="E44" s="181" t="str">
        <f t="shared" si="4"/>
        <v>UPT1</v>
      </c>
      <c r="F44" s="111" t="s">
        <v>277</v>
      </c>
      <c r="G44" s="111">
        <v>1</v>
      </c>
      <c r="H44" s="111">
        <v>4</v>
      </c>
      <c r="I44" s="111" t="s">
        <v>8</v>
      </c>
      <c r="J44" s="111">
        <f t="shared" si="10"/>
        <v>6</v>
      </c>
      <c r="K44" s="111">
        <f t="shared" si="11"/>
        <v>6</v>
      </c>
      <c r="L44" s="72" t="s">
        <v>13</v>
      </c>
      <c r="M44" s="137">
        <f t="shared" si="8"/>
        <v>6.9</v>
      </c>
      <c r="N44" s="208">
        <f t="shared" si="9"/>
        <v>7.5</v>
      </c>
      <c r="O44" s="132">
        <v>7.2</v>
      </c>
      <c r="P44" s="72"/>
      <c r="Q44" s="72"/>
      <c r="R44" s="97"/>
      <c r="S44" s="97"/>
      <c r="T44" s="72"/>
      <c r="U44" s="72">
        <v>19</v>
      </c>
      <c r="V44" s="177"/>
      <c r="W44" s="97"/>
      <c r="X44" s="97"/>
      <c r="Y44" s="90">
        <f>VLOOKUP(D44,EXPLORACION!$A$2:$P$529,15,FALSE)</f>
        <v>4962488.2806000002</v>
      </c>
      <c r="Z44" s="90">
        <f>VLOOKUP(D44,EXPLORACION!$A$2:$P$529,16,FALSE)</f>
        <v>2172801.4089000002</v>
      </c>
    </row>
    <row r="45" spans="1:26" hidden="1">
      <c r="A45" s="181" t="str">
        <f t="shared" si="0"/>
        <v>UPT1P4E7S7</v>
      </c>
      <c r="B45" s="181" t="str">
        <f t="shared" si="1"/>
        <v>UPT1P4E7</v>
      </c>
      <c r="C45" s="181" t="str">
        <f t="shared" si="2"/>
        <v>UPT1P4S7</v>
      </c>
      <c r="D45" s="181" t="str">
        <f t="shared" si="3"/>
        <v>UPT1P4</v>
      </c>
      <c r="E45" s="181" t="str">
        <f t="shared" si="4"/>
        <v>UPT1</v>
      </c>
      <c r="F45" s="111" t="s">
        <v>277</v>
      </c>
      <c r="G45" s="111">
        <v>1</v>
      </c>
      <c r="H45" s="111">
        <v>4</v>
      </c>
      <c r="I45" s="111" t="s">
        <v>8</v>
      </c>
      <c r="J45" s="111">
        <f t="shared" si="10"/>
        <v>7</v>
      </c>
      <c r="K45" s="111">
        <f t="shared" si="11"/>
        <v>7</v>
      </c>
      <c r="L45" s="72" t="s">
        <v>13</v>
      </c>
      <c r="M45" s="137">
        <f t="shared" ref="M45:M59" si="12">O47-0.3</f>
        <v>9.8999999999999986</v>
      </c>
      <c r="N45" s="208">
        <f t="shared" ref="N45:N59" si="13">O47+0.3</f>
        <v>10.5</v>
      </c>
      <c r="O45" s="132">
        <v>8.1999999999999993</v>
      </c>
      <c r="P45" s="72"/>
      <c r="Q45" s="72"/>
      <c r="R45" s="97"/>
      <c r="S45" s="97"/>
      <c r="T45" s="72"/>
      <c r="U45" s="72">
        <v>13</v>
      </c>
      <c r="V45" s="177"/>
      <c r="W45" s="97"/>
      <c r="X45" s="97"/>
      <c r="Y45" s="90">
        <f>VLOOKUP(D45,EXPLORACION!$A$2:$P$529,15,FALSE)</f>
        <v>4962488.2806000002</v>
      </c>
      <c r="Z45" s="90">
        <f>VLOOKUP(D45,EXPLORACION!$A$2:$P$529,16,FALSE)</f>
        <v>2172801.4089000002</v>
      </c>
    </row>
    <row r="46" spans="1:26" hidden="1">
      <c r="A46" s="181" t="str">
        <f t="shared" si="0"/>
        <v>UPT1P4E8S8</v>
      </c>
      <c r="B46" s="181" t="str">
        <f t="shared" si="1"/>
        <v>UPT1P4E8</v>
      </c>
      <c r="C46" s="181" t="str">
        <f t="shared" si="2"/>
        <v>UPT1P4S8</v>
      </c>
      <c r="D46" s="181" t="str">
        <f t="shared" si="3"/>
        <v>UPT1P4</v>
      </c>
      <c r="E46" s="181" t="str">
        <f t="shared" si="4"/>
        <v>UPT1</v>
      </c>
      <c r="F46" s="111" t="s">
        <v>277</v>
      </c>
      <c r="G46" s="111">
        <v>1</v>
      </c>
      <c r="H46" s="111">
        <v>4</v>
      </c>
      <c r="I46" s="111" t="s">
        <v>8</v>
      </c>
      <c r="J46" s="111">
        <f t="shared" si="10"/>
        <v>8</v>
      </c>
      <c r="K46" s="111">
        <f t="shared" si="11"/>
        <v>8</v>
      </c>
      <c r="L46" s="72" t="s">
        <v>13</v>
      </c>
      <c r="M46" s="137">
        <f t="shared" si="12"/>
        <v>11.899999999999999</v>
      </c>
      <c r="N46" s="208">
        <f t="shared" si="13"/>
        <v>12.5</v>
      </c>
      <c r="O46" s="132">
        <v>9.1999999999999993</v>
      </c>
      <c r="P46" s="72"/>
      <c r="Q46" s="72"/>
      <c r="R46" s="97"/>
      <c r="S46" s="97"/>
      <c r="T46" s="72"/>
      <c r="U46" s="72">
        <v>10</v>
      </c>
      <c r="V46" s="177"/>
      <c r="W46" s="97"/>
      <c r="X46" s="97"/>
      <c r="Y46" s="90">
        <f>VLOOKUP(D46,EXPLORACION!$A$2:$P$529,15,FALSE)</f>
        <v>4962488.2806000002</v>
      </c>
      <c r="Z46" s="90">
        <f>VLOOKUP(D46,EXPLORACION!$A$2:$P$529,16,FALSE)</f>
        <v>2172801.4089000002</v>
      </c>
    </row>
    <row r="47" spans="1:26" hidden="1">
      <c r="A47" s="181" t="str">
        <f t="shared" si="0"/>
        <v>UPT1P4E9S9</v>
      </c>
      <c r="B47" s="181" t="str">
        <f t="shared" si="1"/>
        <v>UPT1P4E9</v>
      </c>
      <c r="C47" s="181" t="str">
        <f t="shared" si="2"/>
        <v>UPT1P4S9</v>
      </c>
      <c r="D47" s="181" t="str">
        <f t="shared" si="3"/>
        <v>UPT1P4</v>
      </c>
      <c r="E47" s="181" t="str">
        <f t="shared" si="4"/>
        <v>UPT1</v>
      </c>
      <c r="F47" s="111" t="s">
        <v>277</v>
      </c>
      <c r="G47" s="111">
        <v>1</v>
      </c>
      <c r="H47" s="111">
        <v>4</v>
      </c>
      <c r="I47" s="111" t="s">
        <v>8</v>
      </c>
      <c r="J47" s="111">
        <f t="shared" si="10"/>
        <v>9</v>
      </c>
      <c r="K47" s="111">
        <f t="shared" si="11"/>
        <v>9</v>
      </c>
      <c r="L47" s="72" t="s">
        <v>13</v>
      </c>
      <c r="M47" s="137">
        <f t="shared" si="12"/>
        <v>12.7</v>
      </c>
      <c r="N47" s="208">
        <f t="shared" si="13"/>
        <v>13.3</v>
      </c>
      <c r="O47" s="132">
        <v>10.199999999999999</v>
      </c>
      <c r="P47" s="72"/>
      <c r="Q47" s="72"/>
      <c r="R47" s="97"/>
      <c r="S47" s="97"/>
      <c r="T47" s="72"/>
      <c r="U47" s="72">
        <v>0</v>
      </c>
      <c r="V47" s="177"/>
      <c r="W47" s="97"/>
      <c r="X47" s="97"/>
      <c r="Y47" s="90">
        <f>VLOOKUP(D47,EXPLORACION!$A$2:$P$529,15,FALSE)</f>
        <v>4962488.2806000002</v>
      </c>
      <c r="Z47" s="90">
        <f>VLOOKUP(D47,EXPLORACION!$A$2:$P$529,16,FALSE)</f>
        <v>2172801.4089000002</v>
      </c>
    </row>
    <row r="48" spans="1:26" hidden="1">
      <c r="A48" s="181" t="str">
        <f t="shared" si="0"/>
        <v>UPT1P4E10S10</v>
      </c>
      <c r="B48" s="181" t="str">
        <f t="shared" si="1"/>
        <v>UPT1P4E10</v>
      </c>
      <c r="C48" s="181" t="str">
        <f t="shared" si="2"/>
        <v>UPT1P4S10</v>
      </c>
      <c r="D48" s="181" t="str">
        <f t="shared" si="3"/>
        <v>UPT1P4</v>
      </c>
      <c r="E48" s="181" t="str">
        <f t="shared" si="4"/>
        <v>UPT1</v>
      </c>
      <c r="F48" s="111" t="s">
        <v>277</v>
      </c>
      <c r="G48" s="111">
        <v>1</v>
      </c>
      <c r="H48" s="111">
        <v>4</v>
      </c>
      <c r="I48" s="111" t="s">
        <v>8</v>
      </c>
      <c r="J48" s="111">
        <f t="shared" si="10"/>
        <v>10</v>
      </c>
      <c r="K48" s="111">
        <f t="shared" si="11"/>
        <v>10</v>
      </c>
      <c r="L48" s="72" t="s">
        <v>13</v>
      </c>
      <c r="M48" s="137">
        <f t="shared" si="12"/>
        <v>13.7</v>
      </c>
      <c r="N48" s="208">
        <f t="shared" si="13"/>
        <v>14.3</v>
      </c>
      <c r="O48" s="132">
        <v>12.2</v>
      </c>
      <c r="P48" s="72"/>
      <c r="Q48" s="72"/>
      <c r="R48" s="97"/>
      <c r="S48" s="97"/>
      <c r="T48" s="72"/>
      <c r="U48" s="72">
        <v>25</v>
      </c>
      <c r="V48" s="177"/>
      <c r="W48" s="97"/>
      <c r="X48" s="97"/>
      <c r="Y48" s="90">
        <f>VLOOKUP(D48,EXPLORACION!$A$2:$P$529,15,FALSE)</f>
        <v>4962488.2806000002</v>
      </c>
      <c r="Z48" s="90">
        <f>VLOOKUP(D48,EXPLORACION!$A$2:$P$529,16,FALSE)</f>
        <v>2172801.4089000002</v>
      </c>
    </row>
    <row r="49" spans="1:26" hidden="1">
      <c r="A49" s="181" t="str">
        <f t="shared" si="0"/>
        <v>UPT1P4E11S11</v>
      </c>
      <c r="B49" s="181" t="str">
        <f t="shared" si="1"/>
        <v>UPT1P4E11</v>
      </c>
      <c r="C49" s="181" t="str">
        <f t="shared" si="2"/>
        <v>UPT1P4S11</v>
      </c>
      <c r="D49" s="181" t="str">
        <f t="shared" si="3"/>
        <v>UPT1P4</v>
      </c>
      <c r="E49" s="181" t="str">
        <f t="shared" si="4"/>
        <v>UPT1</v>
      </c>
      <c r="F49" s="111" t="s">
        <v>277</v>
      </c>
      <c r="G49" s="111">
        <v>1</v>
      </c>
      <c r="H49" s="111">
        <v>4</v>
      </c>
      <c r="I49" s="111" t="s">
        <v>8</v>
      </c>
      <c r="J49" s="111">
        <f t="shared" si="10"/>
        <v>11</v>
      </c>
      <c r="K49" s="111">
        <f t="shared" si="11"/>
        <v>11</v>
      </c>
      <c r="L49" s="72" t="s">
        <v>13</v>
      </c>
      <c r="M49" s="137">
        <f t="shared" si="12"/>
        <v>14.899999999999999</v>
      </c>
      <c r="N49" s="208">
        <f t="shared" si="13"/>
        <v>15.5</v>
      </c>
      <c r="O49" s="132">
        <v>13</v>
      </c>
      <c r="P49" s="72"/>
      <c r="Q49" s="72"/>
      <c r="R49" s="97"/>
      <c r="S49" s="97"/>
      <c r="T49" s="72"/>
      <c r="U49" s="72">
        <v>90</v>
      </c>
      <c r="V49" s="177"/>
      <c r="W49" s="97"/>
      <c r="X49" s="97"/>
      <c r="Y49" s="90">
        <f>VLOOKUP(D49,EXPLORACION!$A$2:$P$529,15,FALSE)</f>
        <v>4962488.2806000002</v>
      </c>
      <c r="Z49" s="90">
        <f>VLOOKUP(D49,EXPLORACION!$A$2:$P$529,16,FALSE)</f>
        <v>2172801.4089000002</v>
      </c>
    </row>
    <row r="50" spans="1:26" hidden="1">
      <c r="A50" s="181" t="str">
        <f t="shared" si="0"/>
        <v>UPT1P4E12S12</v>
      </c>
      <c r="B50" s="181" t="str">
        <f t="shared" si="1"/>
        <v>UPT1P4E12</v>
      </c>
      <c r="C50" s="181" t="str">
        <f t="shared" si="2"/>
        <v>UPT1P4S12</v>
      </c>
      <c r="D50" s="181" t="str">
        <f t="shared" si="3"/>
        <v>UPT1P4</v>
      </c>
      <c r="E50" s="181" t="str">
        <f t="shared" si="4"/>
        <v>UPT1</v>
      </c>
      <c r="F50" s="111" t="s">
        <v>277</v>
      </c>
      <c r="G50" s="111">
        <v>1</v>
      </c>
      <c r="H50" s="111">
        <v>4</v>
      </c>
      <c r="I50" s="111" t="s">
        <v>8</v>
      </c>
      <c r="J50" s="111">
        <f t="shared" si="10"/>
        <v>12</v>
      </c>
      <c r="K50" s="111">
        <f t="shared" si="11"/>
        <v>12</v>
      </c>
      <c r="L50" s="72" t="s">
        <v>13</v>
      </c>
      <c r="M50" s="137">
        <f t="shared" si="12"/>
        <v>15.7</v>
      </c>
      <c r="N50" s="208">
        <f t="shared" si="13"/>
        <v>16.3</v>
      </c>
      <c r="O50" s="132">
        <v>14</v>
      </c>
      <c r="P50" s="72"/>
      <c r="Q50" s="72"/>
      <c r="R50" s="97"/>
      <c r="S50" s="97"/>
      <c r="T50" s="72"/>
      <c r="U50" s="72">
        <v>90</v>
      </c>
      <c r="V50" s="177"/>
      <c r="W50" s="97"/>
      <c r="X50" s="97"/>
      <c r="Y50" s="90">
        <f>VLOOKUP(D50,EXPLORACION!$A$2:$P$529,15,FALSE)</f>
        <v>4962488.2806000002</v>
      </c>
      <c r="Z50" s="90">
        <f>VLOOKUP(D50,EXPLORACION!$A$2:$P$529,16,FALSE)</f>
        <v>2172801.4089000002</v>
      </c>
    </row>
    <row r="51" spans="1:26" hidden="1">
      <c r="A51" s="181" t="str">
        <f t="shared" si="0"/>
        <v>UPT1P4E13S13</v>
      </c>
      <c r="B51" s="181" t="str">
        <f t="shared" si="1"/>
        <v>UPT1P4E13</v>
      </c>
      <c r="C51" s="181" t="str">
        <f t="shared" si="2"/>
        <v>UPT1P4S13</v>
      </c>
      <c r="D51" s="181" t="str">
        <f t="shared" si="3"/>
        <v>UPT1P4</v>
      </c>
      <c r="E51" s="181" t="str">
        <f t="shared" si="4"/>
        <v>UPT1</v>
      </c>
      <c r="F51" s="111" t="s">
        <v>277</v>
      </c>
      <c r="G51" s="111">
        <v>1</v>
      </c>
      <c r="H51" s="111">
        <v>4</v>
      </c>
      <c r="I51" s="111" t="s">
        <v>8</v>
      </c>
      <c r="J51" s="111">
        <f t="shared" si="10"/>
        <v>13</v>
      </c>
      <c r="K51" s="111">
        <f t="shared" si="11"/>
        <v>13</v>
      </c>
      <c r="L51" s="72" t="s">
        <v>13</v>
      </c>
      <c r="M51" s="137">
        <f t="shared" si="12"/>
        <v>9.6999999999999993</v>
      </c>
      <c r="N51" s="208">
        <f t="shared" si="13"/>
        <v>10.3</v>
      </c>
      <c r="O51" s="132">
        <v>15.2</v>
      </c>
      <c r="P51" s="72"/>
      <c r="Q51" s="72"/>
      <c r="R51" s="97"/>
      <c r="S51" s="97"/>
      <c r="T51" s="72"/>
      <c r="U51" s="72">
        <v>42</v>
      </c>
      <c r="V51" s="177"/>
      <c r="W51" s="97"/>
      <c r="X51" s="97"/>
      <c r="Y51" s="90">
        <f>VLOOKUP(D51,EXPLORACION!$A$2:$P$529,15,FALSE)</f>
        <v>4962488.2806000002</v>
      </c>
      <c r="Z51" s="90">
        <f>VLOOKUP(D51,EXPLORACION!$A$2:$P$529,16,FALSE)</f>
        <v>2172801.4089000002</v>
      </c>
    </row>
    <row r="52" spans="1:26" hidden="1">
      <c r="A52" s="181" t="str">
        <f t="shared" si="0"/>
        <v>UPT1P4E14S14</v>
      </c>
      <c r="B52" s="181" t="str">
        <f t="shared" si="1"/>
        <v>UPT1P4E14</v>
      </c>
      <c r="C52" s="181" t="str">
        <f t="shared" si="2"/>
        <v>UPT1P4S14</v>
      </c>
      <c r="D52" s="181" t="str">
        <f t="shared" si="3"/>
        <v>UPT1P4</v>
      </c>
      <c r="E52" s="181" t="str">
        <f t="shared" si="4"/>
        <v>UPT1</v>
      </c>
      <c r="F52" s="111" t="s">
        <v>277</v>
      </c>
      <c r="G52" s="111">
        <v>1</v>
      </c>
      <c r="H52" s="111">
        <v>4</v>
      </c>
      <c r="I52" s="111" t="s">
        <v>8</v>
      </c>
      <c r="J52" s="111">
        <f t="shared" si="10"/>
        <v>14</v>
      </c>
      <c r="K52" s="111">
        <f t="shared" si="11"/>
        <v>14</v>
      </c>
      <c r="L52" s="72" t="s">
        <v>13</v>
      </c>
      <c r="M52" s="137">
        <f t="shared" si="12"/>
        <v>20.8</v>
      </c>
      <c r="N52" s="208">
        <f t="shared" si="13"/>
        <v>21.400000000000002</v>
      </c>
      <c r="O52" s="132">
        <v>16</v>
      </c>
      <c r="P52" s="72"/>
      <c r="Q52" s="72"/>
      <c r="R52" s="97"/>
      <c r="S52" s="97"/>
      <c r="T52" s="72"/>
      <c r="U52" s="72">
        <v>90</v>
      </c>
      <c r="V52" s="177"/>
      <c r="W52" s="97"/>
      <c r="X52" s="97"/>
      <c r="Y52" s="90">
        <f>VLOOKUP(D52,EXPLORACION!$A$2:$P$529,15,FALSE)</f>
        <v>4962488.2806000002</v>
      </c>
      <c r="Z52" s="90">
        <f>VLOOKUP(D52,EXPLORACION!$A$2:$P$529,16,FALSE)</f>
        <v>2172801.4089000002</v>
      </c>
    </row>
    <row r="53" spans="1:26" hidden="1">
      <c r="A53" s="181" t="str">
        <f t="shared" si="0"/>
        <v>UPT1P4E15S15</v>
      </c>
      <c r="B53" s="181" t="str">
        <f t="shared" si="1"/>
        <v>UPT1P4E15</v>
      </c>
      <c r="C53" s="181" t="str">
        <f t="shared" si="2"/>
        <v>UPT1P4S15</v>
      </c>
      <c r="D53" s="181" t="str">
        <f t="shared" si="3"/>
        <v>UPT1P4</v>
      </c>
      <c r="E53" s="181" t="str">
        <f t="shared" si="4"/>
        <v>UPT1</v>
      </c>
      <c r="F53" s="111" t="s">
        <v>277</v>
      </c>
      <c r="G53" s="111">
        <v>1</v>
      </c>
      <c r="H53" s="111">
        <v>4</v>
      </c>
      <c r="I53" s="111" t="s">
        <v>8</v>
      </c>
      <c r="J53" s="111">
        <f t="shared" si="10"/>
        <v>15</v>
      </c>
      <c r="K53" s="111">
        <f t="shared" si="11"/>
        <v>15</v>
      </c>
      <c r="L53" s="72" t="s">
        <v>13</v>
      </c>
      <c r="M53" s="137">
        <f t="shared" si="12"/>
        <v>21.7</v>
      </c>
      <c r="N53" s="208">
        <f t="shared" si="13"/>
        <v>22.3</v>
      </c>
      <c r="O53" s="132">
        <v>10</v>
      </c>
      <c r="P53" s="72"/>
      <c r="Q53" s="72"/>
      <c r="R53" s="97"/>
      <c r="S53" s="97"/>
      <c r="T53" s="72"/>
      <c r="U53" s="72">
        <v>25</v>
      </c>
      <c r="V53" s="177"/>
      <c r="W53" s="97"/>
      <c r="X53" s="97"/>
      <c r="Y53" s="90">
        <f>VLOOKUP(D53,EXPLORACION!$A$2:$P$529,15,FALSE)</f>
        <v>4962488.2806000002</v>
      </c>
      <c r="Z53" s="90">
        <f>VLOOKUP(D53,EXPLORACION!$A$2:$P$529,16,FALSE)</f>
        <v>2172801.4089000002</v>
      </c>
    </row>
    <row r="54" spans="1:26" hidden="1">
      <c r="A54" s="181" t="str">
        <f t="shared" si="0"/>
        <v>UPT1P4E16S16</v>
      </c>
      <c r="B54" s="181" t="str">
        <f t="shared" si="1"/>
        <v>UPT1P4E16</v>
      </c>
      <c r="C54" s="181" t="str">
        <f t="shared" si="2"/>
        <v>UPT1P4S16</v>
      </c>
      <c r="D54" s="181" t="str">
        <f t="shared" si="3"/>
        <v>UPT1P4</v>
      </c>
      <c r="E54" s="181" t="str">
        <f t="shared" si="4"/>
        <v>UPT1</v>
      </c>
      <c r="F54" s="111" t="s">
        <v>277</v>
      </c>
      <c r="G54" s="111">
        <v>1</v>
      </c>
      <c r="H54" s="111">
        <v>4</v>
      </c>
      <c r="I54" s="111" t="s">
        <v>8</v>
      </c>
      <c r="J54" s="111">
        <f t="shared" si="10"/>
        <v>16</v>
      </c>
      <c r="K54" s="111">
        <f t="shared" si="11"/>
        <v>16</v>
      </c>
      <c r="L54" s="72" t="s">
        <v>13</v>
      </c>
      <c r="M54" s="137">
        <f t="shared" si="12"/>
        <v>22.9</v>
      </c>
      <c r="N54" s="208">
        <f t="shared" si="13"/>
        <v>23.5</v>
      </c>
      <c r="O54" s="132">
        <v>21.1</v>
      </c>
      <c r="P54" s="72"/>
      <c r="Q54" s="72"/>
      <c r="R54" s="97"/>
      <c r="S54" s="97"/>
      <c r="T54" s="72"/>
      <c r="U54" s="72">
        <v>52</v>
      </c>
      <c r="V54" s="177"/>
      <c r="W54" s="97"/>
      <c r="X54" s="97"/>
      <c r="Y54" s="90">
        <f>VLOOKUP(D54,EXPLORACION!$A$2:$P$529,15,FALSE)</f>
        <v>4962488.2806000002</v>
      </c>
      <c r="Z54" s="90">
        <f>VLOOKUP(D54,EXPLORACION!$A$2:$P$529,16,FALSE)</f>
        <v>2172801.4089000002</v>
      </c>
    </row>
    <row r="55" spans="1:26" hidden="1">
      <c r="A55" s="181" t="str">
        <f t="shared" si="0"/>
        <v>UPT1P4E17S17</v>
      </c>
      <c r="B55" s="181" t="str">
        <f t="shared" si="1"/>
        <v>UPT1P4E17</v>
      </c>
      <c r="C55" s="181" t="str">
        <f t="shared" si="2"/>
        <v>UPT1P4S17</v>
      </c>
      <c r="D55" s="181" t="str">
        <f t="shared" si="3"/>
        <v>UPT1P4</v>
      </c>
      <c r="E55" s="181" t="str">
        <f t="shared" si="4"/>
        <v>UPT1</v>
      </c>
      <c r="F55" s="111" t="s">
        <v>277</v>
      </c>
      <c r="G55" s="111">
        <v>1</v>
      </c>
      <c r="H55" s="111">
        <v>4</v>
      </c>
      <c r="I55" s="111" t="s">
        <v>8</v>
      </c>
      <c r="J55" s="111">
        <f t="shared" si="10"/>
        <v>17</v>
      </c>
      <c r="K55" s="111">
        <f t="shared" si="11"/>
        <v>17</v>
      </c>
      <c r="L55" s="72" t="s">
        <v>13</v>
      </c>
      <c r="M55" s="137">
        <f t="shared" si="12"/>
        <v>23.9</v>
      </c>
      <c r="N55" s="208">
        <f t="shared" si="13"/>
        <v>24.5</v>
      </c>
      <c r="O55" s="132">
        <v>22</v>
      </c>
      <c r="P55" s="72"/>
      <c r="Q55" s="72"/>
      <c r="R55" s="97"/>
      <c r="S55" s="97"/>
      <c r="T55" s="72"/>
      <c r="U55" s="72">
        <v>88</v>
      </c>
      <c r="V55" s="177"/>
      <c r="W55" s="97"/>
      <c r="X55" s="97"/>
      <c r="Y55" s="90">
        <f>VLOOKUP(D55,EXPLORACION!$A$2:$P$529,15,FALSE)</f>
        <v>4962488.2806000002</v>
      </c>
      <c r="Z55" s="90">
        <f>VLOOKUP(D55,EXPLORACION!$A$2:$P$529,16,FALSE)</f>
        <v>2172801.4089000002</v>
      </c>
    </row>
    <row r="56" spans="1:26" hidden="1">
      <c r="A56" s="181" t="str">
        <f t="shared" si="0"/>
        <v>UPT1P4E18S18</v>
      </c>
      <c r="B56" s="181" t="str">
        <f t="shared" si="1"/>
        <v>UPT1P4E18</v>
      </c>
      <c r="C56" s="181" t="str">
        <f t="shared" si="2"/>
        <v>UPT1P4S18</v>
      </c>
      <c r="D56" s="181" t="str">
        <f t="shared" si="3"/>
        <v>UPT1P4</v>
      </c>
      <c r="E56" s="181" t="str">
        <f t="shared" si="4"/>
        <v>UPT1</v>
      </c>
      <c r="F56" s="111" t="s">
        <v>277</v>
      </c>
      <c r="G56" s="111">
        <v>1</v>
      </c>
      <c r="H56" s="111">
        <v>4</v>
      </c>
      <c r="I56" s="111" t="s">
        <v>8</v>
      </c>
      <c r="J56" s="111">
        <f t="shared" si="10"/>
        <v>18</v>
      </c>
      <c r="K56" s="111">
        <f t="shared" si="11"/>
        <v>18</v>
      </c>
      <c r="L56" s="72" t="s">
        <v>13</v>
      </c>
      <c r="M56" s="137">
        <f t="shared" si="12"/>
        <v>24.7</v>
      </c>
      <c r="N56" s="208">
        <f t="shared" si="13"/>
        <v>25.3</v>
      </c>
      <c r="O56" s="132">
        <v>23.2</v>
      </c>
      <c r="P56" s="72"/>
      <c r="Q56" s="72"/>
      <c r="R56" s="97"/>
      <c r="S56" s="97"/>
      <c r="T56" s="72"/>
      <c r="U56" s="72">
        <v>30</v>
      </c>
      <c r="V56" s="177"/>
      <c r="W56" s="97"/>
      <c r="X56" s="97"/>
      <c r="Y56" s="90">
        <f>VLOOKUP(D56,EXPLORACION!$A$2:$P$529,15,FALSE)</f>
        <v>4962488.2806000002</v>
      </c>
      <c r="Z56" s="90">
        <f>VLOOKUP(D56,EXPLORACION!$A$2:$P$529,16,FALSE)</f>
        <v>2172801.4089000002</v>
      </c>
    </row>
    <row r="57" spans="1:26" hidden="1">
      <c r="A57" s="181" t="str">
        <f t="shared" si="0"/>
        <v>UPT1P4E19S19</v>
      </c>
      <c r="B57" s="181" t="str">
        <f t="shared" si="1"/>
        <v>UPT1P4E19</v>
      </c>
      <c r="C57" s="181" t="str">
        <f t="shared" si="2"/>
        <v>UPT1P4S19</v>
      </c>
      <c r="D57" s="181" t="str">
        <f t="shared" si="3"/>
        <v>UPT1P4</v>
      </c>
      <c r="E57" s="181" t="str">
        <f t="shared" si="4"/>
        <v>UPT1</v>
      </c>
      <c r="F57" s="111" t="s">
        <v>277</v>
      </c>
      <c r="G57" s="111">
        <v>1</v>
      </c>
      <c r="H57" s="111">
        <v>4</v>
      </c>
      <c r="I57" s="111" t="s">
        <v>8</v>
      </c>
      <c r="J57" s="111">
        <f t="shared" si="10"/>
        <v>19</v>
      </c>
      <c r="K57" s="111">
        <f t="shared" si="11"/>
        <v>19</v>
      </c>
      <c r="L57" s="72" t="s">
        <v>13</v>
      </c>
      <c r="M57" s="137">
        <f t="shared" si="12"/>
        <v>25.9</v>
      </c>
      <c r="N57" s="208">
        <f t="shared" si="13"/>
        <v>26.5</v>
      </c>
      <c r="O57" s="132">
        <v>24.2</v>
      </c>
      <c r="P57" s="72"/>
      <c r="Q57" s="72"/>
      <c r="R57" s="97"/>
      <c r="S57" s="97"/>
      <c r="T57" s="72"/>
      <c r="U57" s="72">
        <v>60</v>
      </c>
      <c r="V57" s="177"/>
      <c r="W57" s="97"/>
      <c r="X57" s="97"/>
      <c r="Y57" s="90">
        <f>VLOOKUP(D57,EXPLORACION!$A$2:$P$529,15,FALSE)</f>
        <v>4962488.2806000002</v>
      </c>
      <c r="Z57" s="90">
        <f>VLOOKUP(D57,EXPLORACION!$A$2:$P$529,16,FALSE)</f>
        <v>2172801.4089000002</v>
      </c>
    </row>
    <row r="58" spans="1:26" hidden="1">
      <c r="A58" s="181" t="str">
        <f t="shared" si="0"/>
        <v>UPT1P4E20S20</v>
      </c>
      <c r="B58" s="181" t="str">
        <f t="shared" si="1"/>
        <v>UPT1P4E20</v>
      </c>
      <c r="C58" s="181" t="str">
        <f t="shared" si="2"/>
        <v>UPT1P4S20</v>
      </c>
      <c r="D58" s="181" t="str">
        <f t="shared" si="3"/>
        <v>UPT1P4</v>
      </c>
      <c r="E58" s="181" t="str">
        <f t="shared" si="4"/>
        <v>UPT1</v>
      </c>
      <c r="F58" s="111" t="s">
        <v>277</v>
      </c>
      <c r="G58" s="111">
        <v>1</v>
      </c>
      <c r="H58" s="111">
        <v>4</v>
      </c>
      <c r="I58" s="111" t="s">
        <v>8</v>
      </c>
      <c r="J58" s="111">
        <f t="shared" si="10"/>
        <v>20</v>
      </c>
      <c r="K58" s="111">
        <f t="shared" si="11"/>
        <v>20</v>
      </c>
      <c r="L58" s="72" t="s">
        <v>13</v>
      </c>
      <c r="M58" s="137">
        <f t="shared" si="12"/>
        <v>26.7</v>
      </c>
      <c r="N58" s="208">
        <f t="shared" si="13"/>
        <v>27.3</v>
      </c>
      <c r="O58" s="132">
        <v>25</v>
      </c>
      <c r="P58" s="72"/>
      <c r="Q58" s="72"/>
      <c r="R58" s="97"/>
      <c r="S58" s="97"/>
      <c r="T58" s="72"/>
      <c r="U58" s="72">
        <v>30</v>
      </c>
      <c r="V58" s="177"/>
      <c r="W58" s="97"/>
      <c r="X58" s="97"/>
      <c r="Y58" s="90">
        <f>VLOOKUP(D58,EXPLORACION!$A$2:$P$529,15,FALSE)</f>
        <v>4962488.2806000002</v>
      </c>
      <c r="Z58" s="90">
        <f>VLOOKUP(D58,EXPLORACION!$A$2:$P$529,16,FALSE)</f>
        <v>2172801.4089000002</v>
      </c>
    </row>
    <row r="59" spans="1:26" hidden="1">
      <c r="A59" s="181" t="str">
        <f t="shared" si="0"/>
        <v>UPT1P4E21S21</v>
      </c>
      <c r="B59" s="181" t="str">
        <f t="shared" si="1"/>
        <v>UPT1P4E21</v>
      </c>
      <c r="C59" s="181" t="str">
        <f t="shared" si="2"/>
        <v>UPT1P4S21</v>
      </c>
      <c r="D59" s="181" t="str">
        <f t="shared" si="3"/>
        <v>UPT1P4</v>
      </c>
      <c r="E59" s="181" t="str">
        <f t="shared" si="4"/>
        <v>UPT1</v>
      </c>
      <c r="F59" s="111" t="s">
        <v>277</v>
      </c>
      <c r="G59" s="111">
        <v>1</v>
      </c>
      <c r="H59" s="111">
        <v>4</v>
      </c>
      <c r="I59" s="111" t="s">
        <v>8</v>
      </c>
      <c r="J59" s="111">
        <f t="shared" si="10"/>
        <v>21</v>
      </c>
      <c r="K59" s="111">
        <f t="shared" si="11"/>
        <v>21</v>
      </c>
      <c r="L59" s="72" t="s">
        <v>13</v>
      </c>
      <c r="M59" s="137">
        <f t="shared" si="12"/>
        <v>27.7</v>
      </c>
      <c r="N59" s="208">
        <f t="shared" si="13"/>
        <v>28.3</v>
      </c>
      <c r="O59" s="132">
        <v>26.2</v>
      </c>
      <c r="P59" s="72"/>
      <c r="Q59" s="72"/>
      <c r="R59" s="97"/>
      <c r="S59" s="97"/>
      <c r="T59" s="72"/>
      <c r="U59" s="72">
        <v>52</v>
      </c>
      <c r="V59" s="177"/>
      <c r="W59" s="97"/>
      <c r="X59" s="97"/>
      <c r="Y59" s="90">
        <f>VLOOKUP(D59,EXPLORACION!$A$2:$P$529,15,FALSE)</f>
        <v>4962488.2806000002</v>
      </c>
      <c r="Z59" s="90">
        <f>VLOOKUP(D59,EXPLORACION!$A$2:$P$529,16,FALSE)</f>
        <v>2172801.4089000002</v>
      </c>
    </row>
    <row r="60" spans="1:26" hidden="1">
      <c r="A60" s="181" t="str">
        <f t="shared" si="0"/>
        <v>UPT1P4E22S22</v>
      </c>
      <c r="B60" s="181" t="str">
        <f t="shared" si="1"/>
        <v>UPT1P4E22</v>
      </c>
      <c r="C60" s="181" t="str">
        <f t="shared" si="2"/>
        <v>UPT1P4S22</v>
      </c>
      <c r="D60" s="181" t="str">
        <f t="shared" si="3"/>
        <v>UPT1P4</v>
      </c>
      <c r="E60" s="181" t="str">
        <f t="shared" si="4"/>
        <v>UPT1</v>
      </c>
      <c r="F60" s="111" t="s">
        <v>277</v>
      </c>
      <c r="G60" s="111">
        <v>1</v>
      </c>
      <c r="H60" s="111">
        <v>4</v>
      </c>
      <c r="I60" s="111" t="s">
        <v>8</v>
      </c>
      <c r="J60" s="111">
        <f t="shared" si="10"/>
        <v>22</v>
      </c>
      <c r="K60" s="111">
        <f t="shared" si="11"/>
        <v>22</v>
      </c>
      <c r="L60" s="72" t="s">
        <v>13</v>
      </c>
      <c r="M60" s="137">
        <f>O60-0.3</f>
        <v>26.7</v>
      </c>
      <c r="N60" s="208">
        <f>O60+0.3</f>
        <v>27.3</v>
      </c>
      <c r="O60" s="132">
        <v>27</v>
      </c>
      <c r="P60" s="72"/>
      <c r="Q60" s="72"/>
      <c r="R60" s="97"/>
      <c r="S60" s="97"/>
      <c r="T60" s="72"/>
      <c r="U60" s="72">
        <v>90</v>
      </c>
      <c r="V60" s="177"/>
      <c r="W60" s="97"/>
      <c r="X60" s="97"/>
      <c r="Y60" s="90">
        <f>VLOOKUP(D60,EXPLORACION!$A$2:$P$529,15,FALSE)</f>
        <v>4962488.2806000002</v>
      </c>
      <c r="Z60" s="90">
        <f>VLOOKUP(D60,EXPLORACION!$A$2:$P$529,16,FALSE)</f>
        <v>2172801.4089000002</v>
      </c>
    </row>
    <row r="61" spans="1:26" hidden="1">
      <c r="A61" s="181" t="str">
        <f t="shared" si="0"/>
        <v>UPT1P4E23S23</v>
      </c>
      <c r="B61" s="181" t="str">
        <f t="shared" si="1"/>
        <v>UPT1P4E23</v>
      </c>
      <c r="C61" s="181" t="str">
        <f t="shared" si="2"/>
        <v>UPT1P4S23</v>
      </c>
      <c r="D61" s="181" t="str">
        <f t="shared" si="3"/>
        <v>UPT1P4</v>
      </c>
      <c r="E61" s="181" t="str">
        <f t="shared" si="4"/>
        <v>UPT1</v>
      </c>
      <c r="F61" s="111" t="s">
        <v>277</v>
      </c>
      <c r="G61" s="111">
        <v>1</v>
      </c>
      <c r="H61" s="111">
        <v>4</v>
      </c>
      <c r="I61" s="111" t="s">
        <v>8</v>
      </c>
      <c r="J61" s="111">
        <f t="shared" si="10"/>
        <v>23</v>
      </c>
      <c r="K61" s="111">
        <f t="shared" si="11"/>
        <v>23</v>
      </c>
      <c r="L61" s="72" t="s">
        <v>13</v>
      </c>
      <c r="M61" s="137">
        <f>O61-0.3</f>
        <v>27.7</v>
      </c>
      <c r="N61" s="208">
        <f>O61+0.3</f>
        <v>28.3</v>
      </c>
      <c r="O61" s="132">
        <v>28</v>
      </c>
      <c r="P61" s="72"/>
      <c r="Q61" s="72"/>
      <c r="R61" s="97"/>
      <c r="S61" s="97"/>
      <c r="T61" s="72"/>
      <c r="U61" s="72">
        <v>90</v>
      </c>
      <c r="V61" s="177"/>
      <c r="W61" s="97"/>
      <c r="X61" s="97"/>
      <c r="Y61" s="90">
        <f>VLOOKUP(D61,EXPLORACION!$A$2:$P$529,15,FALSE)</f>
        <v>4962488.2806000002</v>
      </c>
      <c r="Z61" s="90">
        <f>VLOOKUP(D61,EXPLORACION!$A$2:$P$529,16,FALSE)</f>
        <v>2172801.4089000002</v>
      </c>
    </row>
    <row r="62" spans="1:26" hidden="1">
      <c r="A62" s="181" t="str">
        <f t="shared" si="0"/>
        <v>UPT1P6E11</v>
      </c>
      <c r="B62" s="181" t="str">
        <f t="shared" si="1"/>
        <v>UPT1P6E1</v>
      </c>
      <c r="C62" s="181" t="str">
        <f t="shared" si="2"/>
        <v>UPT1P61</v>
      </c>
      <c r="D62" s="181" t="str">
        <f t="shared" si="3"/>
        <v>UPT1P6</v>
      </c>
      <c r="E62" s="181" t="str">
        <f t="shared" si="4"/>
        <v>UPT1</v>
      </c>
      <c r="F62" s="72" t="s">
        <v>277</v>
      </c>
      <c r="G62" s="72">
        <v>1</v>
      </c>
      <c r="H62" s="72">
        <v>6</v>
      </c>
      <c r="I62" s="72" t="s">
        <v>8</v>
      </c>
      <c r="J62" s="72">
        <v>1</v>
      </c>
      <c r="K62" s="72">
        <v>1</v>
      </c>
      <c r="L62" s="72"/>
      <c r="M62" s="137">
        <v>0.5</v>
      </c>
      <c r="N62" s="208">
        <v>0.8</v>
      </c>
      <c r="O62" s="132">
        <v>0.65</v>
      </c>
      <c r="P62" s="72"/>
      <c r="Q62" s="72"/>
      <c r="R62" s="97"/>
      <c r="S62" s="97"/>
      <c r="T62" s="72"/>
      <c r="U62" s="72"/>
      <c r="V62" s="177"/>
      <c r="W62" s="97"/>
      <c r="X62" s="97"/>
      <c r="Y62" s="90">
        <f>VLOOKUP(D62,EXPLORACION!$A$2:$P$529,15,FALSE)</f>
        <v>4961751.6583000002</v>
      </c>
      <c r="Z62" s="90">
        <f>VLOOKUP(D62,EXPLORACION!$A$2:$P$529,16,FALSE)</f>
        <v>2172659.8752000001</v>
      </c>
    </row>
    <row r="63" spans="1:26" hidden="1">
      <c r="A63" s="181" t="str">
        <f t="shared" si="0"/>
        <v>UPT1P6E1S2</v>
      </c>
      <c r="B63" s="181" t="str">
        <f t="shared" si="1"/>
        <v>UPT1P6E1</v>
      </c>
      <c r="C63" s="181" t="str">
        <f t="shared" si="2"/>
        <v>UPT1P6S2</v>
      </c>
      <c r="D63" s="181" t="str">
        <f t="shared" si="3"/>
        <v>UPT1P6</v>
      </c>
      <c r="E63" s="181" t="str">
        <f t="shared" si="4"/>
        <v>UPT1</v>
      </c>
      <c r="F63" s="72" t="s">
        <v>277</v>
      </c>
      <c r="G63" s="72">
        <v>1</v>
      </c>
      <c r="H63" s="72">
        <v>6</v>
      </c>
      <c r="I63" s="72" t="s">
        <v>8</v>
      </c>
      <c r="J63" s="72">
        <v>1</v>
      </c>
      <c r="K63" s="72">
        <v>2</v>
      </c>
      <c r="L63" s="72" t="s">
        <v>13</v>
      </c>
      <c r="M63" s="137">
        <v>1</v>
      </c>
      <c r="N63" s="208">
        <v>1.45</v>
      </c>
      <c r="O63" s="132">
        <v>1.2250000000000001</v>
      </c>
      <c r="P63" s="72"/>
      <c r="Q63" s="72"/>
      <c r="R63" s="97"/>
      <c r="S63" s="97"/>
      <c r="T63" s="72"/>
      <c r="U63" s="72">
        <v>15</v>
      </c>
      <c r="V63" s="177"/>
      <c r="W63" s="97"/>
      <c r="X63" s="97"/>
      <c r="Y63" s="90">
        <f>VLOOKUP(D63,EXPLORACION!$A$2:$P$529,15,FALSE)</f>
        <v>4961751.6583000002</v>
      </c>
      <c r="Z63" s="90">
        <f>VLOOKUP(D63,EXPLORACION!$A$2:$P$529,16,FALSE)</f>
        <v>2172659.8752000001</v>
      </c>
    </row>
    <row r="64" spans="1:26" hidden="1">
      <c r="A64" s="181" t="str">
        <f t="shared" si="0"/>
        <v>UPT1P6E23</v>
      </c>
      <c r="B64" s="181" t="str">
        <f t="shared" si="1"/>
        <v>UPT1P6E2</v>
      </c>
      <c r="C64" s="181" t="str">
        <f t="shared" si="2"/>
        <v>UPT1P63</v>
      </c>
      <c r="D64" s="181" t="str">
        <f t="shared" si="3"/>
        <v>UPT1P6</v>
      </c>
      <c r="E64" s="181" t="str">
        <f t="shared" si="4"/>
        <v>UPT1</v>
      </c>
      <c r="F64" s="72" t="s">
        <v>277</v>
      </c>
      <c r="G64" s="72">
        <v>1</v>
      </c>
      <c r="H64" s="72">
        <v>6</v>
      </c>
      <c r="I64" s="72" t="s">
        <v>8</v>
      </c>
      <c r="J64" s="72">
        <v>2</v>
      </c>
      <c r="K64" s="72">
        <v>3</v>
      </c>
      <c r="L64" s="72"/>
      <c r="M64" s="137">
        <v>1.5</v>
      </c>
      <c r="N64" s="208">
        <v>1.8</v>
      </c>
      <c r="O64" s="132">
        <v>1.65</v>
      </c>
      <c r="P64" s="72"/>
      <c r="Q64" s="72"/>
      <c r="R64" s="97"/>
      <c r="S64" s="97"/>
      <c r="T64" s="72"/>
      <c r="U64" s="72"/>
      <c r="V64" s="177"/>
      <c r="W64" s="97"/>
      <c r="X64" s="97"/>
      <c r="Y64" s="90">
        <f>VLOOKUP(D64,EXPLORACION!$A$2:$P$529,15,FALSE)</f>
        <v>4961751.6583000002</v>
      </c>
      <c r="Z64" s="90">
        <f>VLOOKUP(D64,EXPLORACION!$A$2:$P$529,16,FALSE)</f>
        <v>2172659.8752000001</v>
      </c>
    </row>
    <row r="65" spans="1:26" hidden="1">
      <c r="A65" s="181" t="str">
        <f t="shared" si="0"/>
        <v>UPT1P6E3S4</v>
      </c>
      <c r="B65" s="181" t="str">
        <f t="shared" si="1"/>
        <v>UPT1P6E3</v>
      </c>
      <c r="C65" s="181" t="str">
        <f t="shared" si="2"/>
        <v>UPT1P6S4</v>
      </c>
      <c r="D65" s="181" t="str">
        <f t="shared" si="3"/>
        <v>UPT1P6</v>
      </c>
      <c r="E65" s="181" t="str">
        <f t="shared" si="4"/>
        <v>UPT1</v>
      </c>
      <c r="F65" s="72" t="s">
        <v>277</v>
      </c>
      <c r="G65" s="72">
        <v>1</v>
      </c>
      <c r="H65" s="72">
        <v>6</v>
      </c>
      <c r="I65" s="72" t="s">
        <v>8</v>
      </c>
      <c r="J65" s="72">
        <v>3</v>
      </c>
      <c r="K65" s="72">
        <v>4</v>
      </c>
      <c r="L65" s="72" t="s">
        <v>13</v>
      </c>
      <c r="M65" s="137">
        <v>2</v>
      </c>
      <c r="N65" s="208">
        <v>2.4500000000000002</v>
      </c>
      <c r="O65" s="132">
        <v>2.2250000000000001</v>
      </c>
      <c r="P65" s="72"/>
      <c r="Q65" s="72"/>
      <c r="R65" s="97"/>
      <c r="S65" s="97"/>
      <c r="T65" s="72"/>
      <c r="U65" s="72">
        <v>46</v>
      </c>
      <c r="V65" s="177"/>
      <c r="W65" s="97"/>
      <c r="X65" s="97"/>
      <c r="Y65" s="90">
        <f>VLOOKUP(D65,EXPLORACION!$A$2:$P$529,15,FALSE)</f>
        <v>4961751.6583000002</v>
      </c>
      <c r="Z65" s="90">
        <f>VLOOKUP(D65,EXPLORACION!$A$2:$P$529,16,FALSE)</f>
        <v>2172659.8752000001</v>
      </c>
    </row>
    <row r="66" spans="1:26" hidden="1">
      <c r="A66" s="181" t="str">
        <f t="shared" ref="A66:A129" si="14">CONCATENATE(F66,G66,I66,H66,"E",J66,L66,K66)</f>
        <v>UPT1P6E35</v>
      </c>
      <c r="B66" s="181" t="str">
        <f t="shared" ref="B66:B129" si="15">CONCATENATE(F66,G66,I66,H66,"E",J66)</f>
        <v>UPT1P6E3</v>
      </c>
      <c r="C66" s="181" t="str">
        <f t="shared" ref="C66:C129" si="16">CONCATENATE(F66,G66,I66,H66,L66,K66)</f>
        <v>UPT1P65</v>
      </c>
      <c r="D66" s="181" t="str">
        <f t="shared" ref="D66:D129" si="17">CONCATENATE(F66,G66,I66,H66)</f>
        <v>UPT1P6</v>
      </c>
      <c r="E66" s="181" t="str">
        <f t="shared" ref="E66:E129" si="18">CONCATENATE(F66,G66)</f>
        <v>UPT1</v>
      </c>
      <c r="F66" s="72" t="s">
        <v>277</v>
      </c>
      <c r="G66" s="72">
        <v>1</v>
      </c>
      <c r="H66" s="72">
        <v>6</v>
      </c>
      <c r="I66" s="72" t="s">
        <v>8</v>
      </c>
      <c r="J66" s="72">
        <v>3</v>
      </c>
      <c r="K66" s="72">
        <v>5</v>
      </c>
      <c r="L66" s="72"/>
      <c r="M66" s="137">
        <v>2.5</v>
      </c>
      <c r="N66" s="208">
        <v>2.8</v>
      </c>
      <c r="O66" s="132">
        <v>2.65</v>
      </c>
      <c r="P66" s="72"/>
      <c r="Q66" s="72"/>
      <c r="R66" s="97"/>
      <c r="S66" s="97"/>
      <c r="T66" s="72"/>
      <c r="U66" s="72"/>
      <c r="V66" s="177"/>
      <c r="W66" s="97"/>
      <c r="X66" s="97"/>
      <c r="Y66" s="90">
        <f>VLOOKUP(D66,EXPLORACION!$A$2:$P$529,15,FALSE)</f>
        <v>4961751.6583000002</v>
      </c>
      <c r="Z66" s="90">
        <f>VLOOKUP(D66,EXPLORACION!$A$2:$P$529,16,FALSE)</f>
        <v>2172659.8752000001</v>
      </c>
    </row>
    <row r="67" spans="1:26" hidden="1">
      <c r="A67" s="181" t="str">
        <f t="shared" si="14"/>
        <v>UPT1P6E3S6</v>
      </c>
      <c r="B67" s="181" t="str">
        <f t="shared" si="15"/>
        <v>UPT1P6E3</v>
      </c>
      <c r="C67" s="181" t="str">
        <f t="shared" si="16"/>
        <v>UPT1P6S6</v>
      </c>
      <c r="D67" s="181" t="str">
        <f t="shared" si="17"/>
        <v>UPT1P6</v>
      </c>
      <c r="E67" s="181" t="str">
        <f t="shared" si="18"/>
        <v>UPT1</v>
      </c>
      <c r="F67" s="72" t="s">
        <v>277</v>
      </c>
      <c r="G67" s="72">
        <v>1</v>
      </c>
      <c r="H67" s="72">
        <v>6</v>
      </c>
      <c r="I67" s="72" t="s">
        <v>8</v>
      </c>
      <c r="J67" s="72">
        <v>3</v>
      </c>
      <c r="K67" s="72">
        <v>6</v>
      </c>
      <c r="L67" s="72" t="s">
        <v>13</v>
      </c>
      <c r="M67" s="137">
        <v>3</v>
      </c>
      <c r="N67" s="208">
        <v>3.45</v>
      </c>
      <c r="O67" s="132">
        <v>3.2250000000000001</v>
      </c>
      <c r="P67" s="72"/>
      <c r="Q67" s="72"/>
      <c r="R67" s="97"/>
      <c r="S67" s="97"/>
      <c r="T67" s="72"/>
      <c r="U67" s="72">
        <v>44</v>
      </c>
      <c r="V67" s="177"/>
      <c r="W67" s="97"/>
      <c r="X67" s="97"/>
      <c r="Y67" s="90">
        <f>VLOOKUP(D67,EXPLORACION!$A$2:$P$529,15,FALSE)</f>
        <v>4961751.6583000002</v>
      </c>
      <c r="Z67" s="90">
        <f>VLOOKUP(D67,EXPLORACION!$A$2:$P$529,16,FALSE)</f>
        <v>2172659.8752000001</v>
      </c>
    </row>
    <row r="68" spans="1:26" hidden="1">
      <c r="A68" s="181" t="str">
        <f t="shared" si="14"/>
        <v>UPT1P6E47</v>
      </c>
      <c r="B68" s="181" t="str">
        <f t="shared" si="15"/>
        <v>UPT1P6E4</v>
      </c>
      <c r="C68" s="181" t="str">
        <f t="shared" si="16"/>
        <v>UPT1P67</v>
      </c>
      <c r="D68" s="181" t="str">
        <f t="shared" si="17"/>
        <v>UPT1P6</v>
      </c>
      <c r="E68" s="181" t="str">
        <f t="shared" si="18"/>
        <v>UPT1</v>
      </c>
      <c r="F68" s="72" t="s">
        <v>277</v>
      </c>
      <c r="G68" s="72">
        <v>1</v>
      </c>
      <c r="H68" s="72">
        <v>6</v>
      </c>
      <c r="I68" s="72" t="s">
        <v>8</v>
      </c>
      <c r="J68" s="72">
        <v>4</v>
      </c>
      <c r="K68" s="72">
        <v>7</v>
      </c>
      <c r="L68" s="72"/>
      <c r="M68" s="137">
        <v>3.5</v>
      </c>
      <c r="N68" s="208">
        <v>3.8</v>
      </c>
      <c r="O68" s="132">
        <v>3.65</v>
      </c>
      <c r="P68" s="72"/>
      <c r="Q68" s="72"/>
      <c r="R68" s="97"/>
      <c r="S68" s="97"/>
      <c r="T68" s="72"/>
      <c r="U68" s="72"/>
      <c r="V68" s="177"/>
      <c r="W68" s="97"/>
      <c r="X68" s="97"/>
      <c r="Y68" s="90">
        <f>VLOOKUP(D68,EXPLORACION!$A$2:$P$529,15,FALSE)</f>
        <v>4961751.6583000002</v>
      </c>
      <c r="Z68" s="90">
        <f>VLOOKUP(D68,EXPLORACION!$A$2:$P$529,16,FALSE)</f>
        <v>2172659.8752000001</v>
      </c>
    </row>
    <row r="69" spans="1:26" hidden="1">
      <c r="A69" s="181" t="str">
        <f t="shared" si="14"/>
        <v>UPT1P6E5S8</v>
      </c>
      <c r="B69" s="181" t="str">
        <f t="shared" si="15"/>
        <v>UPT1P6E5</v>
      </c>
      <c r="C69" s="181" t="str">
        <f t="shared" si="16"/>
        <v>UPT1P6S8</v>
      </c>
      <c r="D69" s="181" t="str">
        <f t="shared" si="17"/>
        <v>UPT1P6</v>
      </c>
      <c r="E69" s="181" t="str">
        <f t="shared" si="18"/>
        <v>UPT1</v>
      </c>
      <c r="F69" s="72" t="s">
        <v>277</v>
      </c>
      <c r="G69" s="72">
        <v>1</v>
      </c>
      <c r="H69" s="72">
        <v>6</v>
      </c>
      <c r="I69" s="72" t="s">
        <v>8</v>
      </c>
      <c r="J69" s="72">
        <v>5</v>
      </c>
      <c r="K69" s="72">
        <v>8</v>
      </c>
      <c r="L69" s="72" t="s">
        <v>13</v>
      </c>
      <c r="M69" s="137">
        <v>4</v>
      </c>
      <c r="N69" s="208">
        <v>4.45</v>
      </c>
      <c r="O69" s="132">
        <v>4.2249999999999996</v>
      </c>
      <c r="P69" s="72"/>
      <c r="Q69" s="72"/>
      <c r="R69" s="97"/>
      <c r="S69" s="97"/>
      <c r="T69" s="72"/>
      <c r="U69" s="72">
        <v>11</v>
      </c>
      <c r="V69" s="177"/>
      <c r="W69" s="97"/>
      <c r="X69" s="97"/>
      <c r="Y69" s="90">
        <f>VLOOKUP(D69,EXPLORACION!$A$2:$P$529,15,FALSE)</f>
        <v>4961751.6583000002</v>
      </c>
      <c r="Z69" s="90">
        <f>VLOOKUP(D69,EXPLORACION!$A$2:$P$529,16,FALSE)</f>
        <v>2172659.8752000001</v>
      </c>
    </row>
    <row r="70" spans="1:26" hidden="1">
      <c r="A70" s="181" t="str">
        <f t="shared" si="14"/>
        <v>UPT1P6E69</v>
      </c>
      <c r="B70" s="181" t="str">
        <f t="shared" si="15"/>
        <v>UPT1P6E6</v>
      </c>
      <c r="C70" s="181" t="str">
        <f t="shared" si="16"/>
        <v>UPT1P69</v>
      </c>
      <c r="D70" s="181" t="str">
        <f t="shared" si="17"/>
        <v>UPT1P6</v>
      </c>
      <c r="E70" s="181" t="str">
        <f t="shared" si="18"/>
        <v>UPT1</v>
      </c>
      <c r="F70" s="72" t="s">
        <v>277</v>
      </c>
      <c r="G70" s="72">
        <v>1</v>
      </c>
      <c r="H70" s="72">
        <v>6</v>
      </c>
      <c r="I70" s="72" t="s">
        <v>8</v>
      </c>
      <c r="J70" s="72">
        <v>6</v>
      </c>
      <c r="K70" s="72">
        <v>9</v>
      </c>
      <c r="L70" s="72"/>
      <c r="M70" s="137">
        <v>4.5</v>
      </c>
      <c r="N70" s="208">
        <v>4.8</v>
      </c>
      <c r="O70" s="132">
        <v>4.6500000000000004</v>
      </c>
      <c r="P70" s="72"/>
      <c r="Q70" s="72"/>
      <c r="R70" s="97"/>
      <c r="S70" s="97"/>
      <c r="T70" s="72"/>
      <c r="U70" s="72"/>
      <c r="V70" s="177"/>
      <c r="W70" s="97"/>
      <c r="X70" s="97"/>
      <c r="Y70" s="90">
        <f>VLOOKUP(D70,EXPLORACION!$A$2:$P$529,15,FALSE)</f>
        <v>4961751.6583000002</v>
      </c>
      <c r="Z70" s="90">
        <f>VLOOKUP(D70,EXPLORACION!$A$2:$P$529,16,FALSE)</f>
        <v>2172659.8752000001</v>
      </c>
    </row>
    <row r="71" spans="1:26" hidden="1">
      <c r="A71" s="181" t="str">
        <f t="shared" si="14"/>
        <v>UPT1P6E7S10</v>
      </c>
      <c r="B71" s="181" t="str">
        <f t="shared" si="15"/>
        <v>UPT1P6E7</v>
      </c>
      <c r="C71" s="181" t="str">
        <f t="shared" si="16"/>
        <v>UPT1P6S10</v>
      </c>
      <c r="D71" s="181" t="str">
        <f t="shared" si="17"/>
        <v>UPT1P6</v>
      </c>
      <c r="E71" s="181" t="str">
        <f t="shared" si="18"/>
        <v>UPT1</v>
      </c>
      <c r="F71" s="72" t="s">
        <v>277</v>
      </c>
      <c r="G71" s="72">
        <v>1</v>
      </c>
      <c r="H71" s="72">
        <v>6</v>
      </c>
      <c r="I71" s="72" t="s">
        <v>8</v>
      </c>
      <c r="J71" s="72">
        <v>7</v>
      </c>
      <c r="K71" s="72">
        <v>10</v>
      </c>
      <c r="L71" s="72" t="s">
        <v>13</v>
      </c>
      <c r="M71" s="137">
        <v>5</v>
      </c>
      <c r="N71" s="208">
        <v>5.45</v>
      </c>
      <c r="O71" s="132">
        <v>5.2249999999999996</v>
      </c>
      <c r="P71" s="72"/>
      <c r="Q71" s="72"/>
      <c r="R71" s="97"/>
      <c r="S71" s="97"/>
      <c r="T71" s="72"/>
      <c r="U71" s="72">
        <v>22</v>
      </c>
      <c r="V71" s="177"/>
      <c r="W71" s="97"/>
      <c r="X71" s="97"/>
      <c r="Y71" s="90">
        <f>VLOOKUP(D71,EXPLORACION!$A$2:$P$529,15,FALSE)</f>
        <v>4961751.6583000002</v>
      </c>
      <c r="Z71" s="90">
        <f>VLOOKUP(D71,EXPLORACION!$A$2:$P$529,16,FALSE)</f>
        <v>2172659.8752000001</v>
      </c>
    </row>
    <row r="72" spans="1:26" hidden="1">
      <c r="A72" s="181" t="str">
        <f t="shared" si="14"/>
        <v>UPT1P6E711</v>
      </c>
      <c r="B72" s="181" t="str">
        <f t="shared" si="15"/>
        <v>UPT1P6E7</v>
      </c>
      <c r="C72" s="181" t="str">
        <f t="shared" si="16"/>
        <v>UPT1P611</v>
      </c>
      <c r="D72" s="181" t="str">
        <f t="shared" si="17"/>
        <v>UPT1P6</v>
      </c>
      <c r="E72" s="181" t="str">
        <f t="shared" si="18"/>
        <v>UPT1</v>
      </c>
      <c r="F72" s="72" t="s">
        <v>277</v>
      </c>
      <c r="G72" s="72">
        <v>1</v>
      </c>
      <c r="H72" s="72">
        <v>6</v>
      </c>
      <c r="I72" s="72" t="s">
        <v>8</v>
      </c>
      <c r="J72" s="72">
        <v>7</v>
      </c>
      <c r="K72" s="72">
        <v>11</v>
      </c>
      <c r="L72" s="72"/>
      <c r="M72" s="137">
        <v>6</v>
      </c>
      <c r="N72" s="208">
        <v>6.3</v>
      </c>
      <c r="O72" s="132">
        <v>6.15</v>
      </c>
      <c r="P72" s="72"/>
      <c r="Q72" s="72"/>
      <c r="R72" s="97"/>
      <c r="S72" s="97"/>
      <c r="T72" s="72"/>
      <c r="U72" s="72"/>
      <c r="V72" s="177"/>
      <c r="W72" s="97"/>
      <c r="X72" s="97"/>
      <c r="Y72" s="90">
        <f>VLOOKUP(D72,EXPLORACION!$A$2:$P$529,15,FALSE)</f>
        <v>4961751.6583000002</v>
      </c>
      <c r="Z72" s="90">
        <f>VLOOKUP(D72,EXPLORACION!$A$2:$P$529,16,FALSE)</f>
        <v>2172659.8752000001</v>
      </c>
    </row>
    <row r="73" spans="1:26" hidden="1">
      <c r="A73" s="181" t="str">
        <f t="shared" si="14"/>
        <v>UPT1P6E7S12</v>
      </c>
      <c r="B73" s="181" t="str">
        <f t="shared" si="15"/>
        <v>UPT1P6E7</v>
      </c>
      <c r="C73" s="181" t="str">
        <f t="shared" si="16"/>
        <v>UPT1P6S12</v>
      </c>
      <c r="D73" s="181" t="str">
        <f t="shared" si="17"/>
        <v>UPT1P6</v>
      </c>
      <c r="E73" s="181" t="str">
        <f t="shared" si="18"/>
        <v>UPT1</v>
      </c>
      <c r="F73" s="72" t="s">
        <v>277</v>
      </c>
      <c r="G73" s="72">
        <v>1</v>
      </c>
      <c r="H73" s="72">
        <v>6</v>
      </c>
      <c r="I73" s="72" t="s">
        <v>8</v>
      </c>
      <c r="J73" s="72">
        <v>7</v>
      </c>
      <c r="K73" s="72">
        <v>12</v>
      </c>
      <c r="L73" s="72" t="s">
        <v>13</v>
      </c>
      <c r="M73" s="137">
        <v>7</v>
      </c>
      <c r="N73" s="208">
        <v>7.45</v>
      </c>
      <c r="O73" s="132">
        <v>7.2249999999999996</v>
      </c>
      <c r="P73" s="72"/>
      <c r="Q73" s="72"/>
      <c r="R73" s="97"/>
      <c r="S73" s="97"/>
      <c r="T73" s="72"/>
      <c r="U73" s="72">
        <v>22</v>
      </c>
      <c r="V73" s="177"/>
      <c r="W73" s="97"/>
      <c r="X73" s="97"/>
      <c r="Y73" s="90">
        <f>VLOOKUP(D73,EXPLORACION!$A$2:$P$529,15,FALSE)</f>
        <v>4961751.6583000002</v>
      </c>
      <c r="Z73" s="90">
        <f>VLOOKUP(D73,EXPLORACION!$A$2:$P$529,16,FALSE)</f>
        <v>2172659.8752000001</v>
      </c>
    </row>
    <row r="74" spans="1:26" hidden="1">
      <c r="A74" s="181" t="str">
        <f t="shared" si="14"/>
        <v>UPT1P6E713</v>
      </c>
      <c r="B74" s="181" t="str">
        <f t="shared" si="15"/>
        <v>UPT1P6E7</v>
      </c>
      <c r="C74" s="181" t="str">
        <f t="shared" si="16"/>
        <v>UPT1P613</v>
      </c>
      <c r="D74" s="181" t="str">
        <f t="shared" si="17"/>
        <v>UPT1P6</v>
      </c>
      <c r="E74" s="181" t="str">
        <f t="shared" si="18"/>
        <v>UPT1</v>
      </c>
      <c r="F74" s="72" t="s">
        <v>277</v>
      </c>
      <c r="G74" s="72">
        <v>1</v>
      </c>
      <c r="H74" s="72">
        <v>6</v>
      </c>
      <c r="I74" s="72" t="s">
        <v>8</v>
      </c>
      <c r="J74" s="72">
        <v>7</v>
      </c>
      <c r="K74" s="72">
        <v>13</v>
      </c>
      <c r="L74" s="72"/>
      <c r="M74" s="137">
        <v>8</v>
      </c>
      <c r="N74" s="208">
        <v>8.3000000000000007</v>
      </c>
      <c r="O74" s="132">
        <v>8.15</v>
      </c>
      <c r="P74" s="72"/>
      <c r="Q74" s="72"/>
      <c r="R74" s="97"/>
      <c r="S74" s="97"/>
      <c r="T74" s="72"/>
      <c r="U74" s="72"/>
      <c r="V74" s="177"/>
      <c r="W74" s="97"/>
      <c r="X74" s="97"/>
      <c r="Y74" s="90">
        <f>VLOOKUP(D74,EXPLORACION!$A$2:$P$529,15,FALSE)</f>
        <v>4961751.6583000002</v>
      </c>
      <c r="Z74" s="90">
        <f>VLOOKUP(D74,EXPLORACION!$A$2:$P$529,16,FALSE)</f>
        <v>2172659.8752000001</v>
      </c>
    </row>
    <row r="75" spans="1:26" hidden="1">
      <c r="A75" s="181" t="str">
        <f t="shared" si="14"/>
        <v>UPT1P6E8S14</v>
      </c>
      <c r="B75" s="181" t="str">
        <f t="shared" si="15"/>
        <v>UPT1P6E8</v>
      </c>
      <c r="C75" s="181" t="str">
        <f t="shared" si="16"/>
        <v>UPT1P6S14</v>
      </c>
      <c r="D75" s="181" t="str">
        <f t="shared" si="17"/>
        <v>UPT1P6</v>
      </c>
      <c r="E75" s="181" t="str">
        <f t="shared" si="18"/>
        <v>UPT1</v>
      </c>
      <c r="F75" s="72" t="s">
        <v>277</v>
      </c>
      <c r="G75" s="72">
        <v>1</v>
      </c>
      <c r="H75" s="72">
        <v>6</v>
      </c>
      <c r="I75" s="72" t="s">
        <v>8</v>
      </c>
      <c r="J75" s="72">
        <v>8</v>
      </c>
      <c r="K75" s="72">
        <v>14</v>
      </c>
      <c r="L75" s="72" t="s">
        <v>13</v>
      </c>
      <c r="M75" s="137">
        <v>9</v>
      </c>
      <c r="N75" s="208">
        <v>9.4499999999999993</v>
      </c>
      <c r="O75" s="132">
        <v>9.2249999999999996</v>
      </c>
      <c r="P75" s="72"/>
      <c r="Q75" s="72"/>
      <c r="R75" s="97"/>
      <c r="S75" s="97"/>
      <c r="T75" s="72"/>
      <c r="U75" s="72">
        <v>20</v>
      </c>
      <c r="V75" s="177"/>
      <c r="W75" s="97"/>
      <c r="X75" s="97"/>
      <c r="Y75" s="90">
        <f>VLOOKUP(D75,EXPLORACION!$A$2:$P$529,15,FALSE)</f>
        <v>4961751.6583000002</v>
      </c>
      <c r="Z75" s="90">
        <f>VLOOKUP(D75,EXPLORACION!$A$2:$P$529,16,FALSE)</f>
        <v>2172659.8752000001</v>
      </c>
    </row>
    <row r="76" spans="1:26" hidden="1">
      <c r="A76" s="181" t="str">
        <f t="shared" si="14"/>
        <v>UPT1P6E815</v>
      </c>
      <c r="B76" s="181" t="str">
        <f t="shared" si="15"/>
        <v>UPT1P6E8</v>
      </c>
      <c r="C76" s="181" t="str">
        <f t="shared" si="16"/>
        <v>UPT1P615</v>
      </c>
      <c r="D76" s="181" t="str">
        <f t="shared" si="17"/>
        <v>UPT1P6</v>
      </c>
      <c r="E76" s="181" t="str">
        <f t="shared" si="18"/>
        <v>UPT1</v>
      </c>
      <c r="F76" s="72" t="s">
        <v>277</v>
      </c>
      <c r="G76" s="72">
        <v>1</v>
      </c>
      <c r="H76" s="72">
        <v>6</v>
      </c>
      <c r="I76" s="72" t="s">
        <v>8</v>
      </c>
      <c r="J76" s="72">
        <v>8</v>
      </c>
      <c r="K76" s="72">
        <v>15</v>
      </c>
      <c r="L76" s="72"/>
      <c r="M76" s="137">
        <v>10</v>
      </c>
      <c r="N76" s="208">
        <v>10.3</v>
      </c>
      <c r="O76" s="132">
        <v>10.15</v>
      </c>
      <c r="P76" s="72"/>
      <c r="Q76" s="72"/>
      <c r="R76" s="97"/>
      <c r="S76" s="97"/>
      <c r="T76" s="72"/>
      <c r="U76" s="72"/>
      <c r="V76" s="177"/>
      <c r="W76" s="97"/>
      <c r="X76" s="97"/>
      <c r="Y76" s="90">
        <f>VLOOKUP(D76,EXPLORACION!$A$2:$P$529,15,FALSE)</f>
        <v>4961751.6583000002</v>
      </c>
      <c r="Z76" s="90">
        <f>VLOOKUP(D76,EXPLORACION!$A$2:$P$529,16,FALSE)</f>
        <v>2172659.8752000001</v>
      </c>
    </row>
    <row r="77" spans="1:26" hidden="1">
      <c r="A77" s="181" t="str">
        <f t="shared" si="14"/>
        <v>UPT1P6E9S16</v>
      </c>
      <c r="B77" s="181" t="str">
        <f t="shared" si="15"/>
        <v>UPT1P6E9</v>
      </c>
      <c r="C77" s="181" t="str">
        <f t="shared" si="16"/>
        <v>UPT1P6S16</v>
      </c>
      <c r="D77" s="181" t="str">
        <f t="shared" si="17"/>
        <v>UPT1P6</v>
      </c>
      <c r="E77" s="181" t="str">
        <f t="shared" si="18"/>
        <v>UPT1</v>
      </c>
      <c r="F77" s="72" t="s">
        <v>277</v>
      </c>
      <c r="G77" s="72">
        <v>1</v>
      </c>
      <c r="H77" s="72">
        <v>6</v>
      </c>
      <c r="I77" s="72" t="s">
        <v>8</v>
      </c>
      <c r="J77" s="72">
        <v>9</v>
      </c>
      <c r="K77" s="72">
        <v>16</v>
      </c>
      <c r="L77" s="72" t="s">
        <v>13</v>
      </c>
      <c r="M77" s="137">
        <v>11</v>
      </c>
      <c r="N77" s="208">
        <v>11.45</v>
      </c>
      <c r="O77" s="132">
        <v>11.225</v>
      </c>
      <c r="P77" s="72"/>
      <c r="Q77" s="72"/>
      <c r="R77" s="97"/>
      <c r="S77" s="97"/>
      <c r="T77" s="72"/>
      <c r="U77" s="72">
        <v>36</v>
      </c>
      <c r="V77" s="177"/>
      <c r="W77" s="97"/>
      <c r="X77" s="97"/>
      <c r="Y77" s="90">
        <f>VLOOKUP(D77,EXPLORACION!$A$2:$P$529,15,FALSE)</f>
        <v>4961751.6583000002</v>
      </c>
      <c r="Z77" s="90">
        <f>VLOOKUP(D77,EXPLORACION!$A$2:$P$529,16,FALSE)</f>
        <v>2172659.8752000001</v>
      </c>
    </row>
    <row r="78" spans="1:26" hidden="1">
      <c r="A78" s="181" t="str">
        <f t="shared" si="14"/>
        <v>UPT1P6E917</v>
      </c>
      <c r="B78" s="181" t="str">
        <f t="shared" si="15"/>
        <v>UPT1P6E9</v>
      </c>
      <c r="C78" s="181" t="str">
        <f t="shared" si="16"/>
        <v>UPT1P617</v>
      </c>
      <c r="D78" s="181" t="str">
        <f t="shared" si="17"/>
        <v>UPT1P6</v>
      </c>
      <c r="E78" s="181" t="str">
        <f t="shared" si="18"/>
        <v>UPT1</v>
      </c>
      <c r="F78" s="72" t="s">
        <v>277</v>
      </c>
      <c r="G78" s="72">
        <v>1</v>
      </c>
      <c r="H78" s="72">
        <v>6</v>
      </c>
      <c r="I78" s="72" t="s">
        <v>8</v>
      </c>
      <c r="J78" s="72">
        <v>9</v>
      </c>
      <c r="K78" s="72">
        <v>17</v>
      </c>
      <c r="L78" s="72"/>
      <c r="M78" s="137">
        <v>12</v>
      </c>
      <c r="N78" s="208">
        <v>12.3</v>
      </c>
      <c r="O78" s="132">
        <v>12.15</v>
      </c>
      <c r="P78" s="72"/>
      <c r="Q78" s="72"/>
      <c r="R78" s="97"/>
      <c r="S78" s="97"/>
      <c r="T78" s="72"/>
      <c r="U78" s="72"/>
      <c r="V78" s="177"/>
      <c r="W78" s="97"/>
      <c r="X78" s="97"/>
      <c r="Y78" s="90">
        <f>VLOOKUP(D78,EXPLORACION!$A$2:$P$529,15,FALSE)</f>
        <v>4961751.6583000002</v>
      </c>
      <c r="Z78" s="90">
        <f>VLOOKUP(D78,EXPLORACION!$A$2:$P$529,16,FALSE)</f>
        <v>2172659.8752000001</v>
      </c>
    </row>
    <row r="79" spans="1:26" hidden="1">
      <c r="A79" s="181" t="str">
        <f t="shared" si="14"/>
        <v>UPT1P6E9S18</v>
      </c>
      <c r="B79" s="181" t="str">
        <f t="shared" si="15"/>
        <v>UPT1P6E9</v>
      </c>
      <c r="C79" s="181" t="str">
        <f t="shared" si="16"/>
        <v>UPT1P6S18</v>
      </c>
      <c r="D79" s="181" t="str">
        <f t="shared" si="17"/>
        <v>UPT1P6</v>
      </c>
      <c r="E79" s="181" t="str">
        <f t="shared" si="18"/>
        <v>UPT1</v>
      </c>
      <c r="F79" s="72" t="s">
        <v>277</v>
      </c>
      <c r="G79" s="72">
        <v>1</v>
      </c>
      <c r="H79" s="72">
        <v>6</v>
      </c>
      <c r="I79" s="72" t="s">
        <v>8</v>
      </c>
      <c r="J79" s="72">
        <v>9</v>
      </c>
      <c r="K79" s="72">
        <v>18</v>
      </c>
      <c r="L79" s="72" t="s">
        <v>13</v>
      </c>
      <c r="M79" s="137">
        <v>13</v>
      </c>
      <c r="N79" s="208">
        <v>13.45</v>
      </c>
      <c r="O79" s="132">
        <v>13.225</v>
      </c>
      <c r="P79" s="72"/>
      <c r="Q79" s="72"/>
      <c r="R79" s="97"/>
      <c r="S79" s="97"/>
      <c r="T79" s="72"/>
      <c r="U79" s="72">
        <v>19</v>
      </c>
      <c r="V79" s="177"/>
      <c r="W79" s="97"/>
      <c r="X79" s="97"/>
      <c r="Y79" s="90">
        <f>VLOOKUP(D79,EXPLORACION!$A$2:$P$529,15,FALSE)</f>
        <v>4961751.6583000002</v>
      </c>
      <c r="Z79" s="90">
        <f>VLOOKUP(D79,EXPLORACION!$A$2:$P$529,16,FALSE)</f>
        <v>2172659.8752000001</v>
      </c>
    </row>
    <row r="80" spans="1:26" hidden="1">
      <c r="A80" s="181" t="str">
        <f t="shared" si="14"/>
        <v>UPT1P6E919</v>
      </c>
      <c r="B80" s="181" t="str">
        <f t="shared" si="15"/>
        <v>UPT1P6E9</v>
      </c>
      <c r="C80" s="181" t="str">
        <f t="shared" si="16"/>
        <v>UPT1P619</v>
      </c>
      <c r="D80" s="181" t="str">
        <f t="shared" si="17"/>
        <v>UPT1P6</v>
      </c>
      <c r="E80" s="181" t="str">
        <f t="shared" si="18"/>
        <v>UPT1</v>
      </c>
      <c r="F80" s="72" t="s">
        <v>277</v>
      </c>
      <c r="G80" s="72">
        <v>1</v>
      </c>
      <c r="H80" s="72">
        <v>6</v>
      </c>
      <c r="I80" s="72" t="s">
        <v>8</v>
      </c>
      <c r="J80" s="72">
        <v>9</v>
      </c>
      <c r="K80" s="72">
        <v>19</v>
      </c>
      <c r="L80" s="72"/>
      <c r="M80" s="137">
        <v>14</v>
      </c>
      <c r="N80" s="208">
        <v>14.3</v>
      </c>
      <c r="O80" s="132">
        <v>14.15</v>
      </c>
      <c r="P80" s="72"/>
      <c r="Q80" s="72"/>
      <c r="R80" s="97"/>
      <c r="S80" s="97"/>
      <c r="T80" s="72"/>
      <c r="U80" s="72"/>
      <c r="V80" s="177"/>
      <c r="W80" s="97"/>
      <c r="X80" s="97"/>
      <c r="Y80" s="90">
        <f>VLOOKUP(D80,EXPLORACION!$A$2:$P$529,15,FALSE)</f>
        <v>4961751.6583000002</v>
      </c>
      <c r="Z80" s="90">
        <f>VLOOKUP(D80,EXPLORACION!$A$2:$P$529,16,FALSE)</f>
        <v>2172659.8752000001</v>
      </c>
    </row>
    <row r="81" spans="1:26" hidden="1">
      <c r="A81" s="181" t="str">
        <f t="shared" si="14"/>
        <v>UPT1P6E10S20</v>
      </c>
      <c r="B81" s="181" t="str">
        <f t="shared" si="15"/>
        <v>UPT1P6E10</v>
      </c>
      <c r="C81" s="181" t="str">
        <f t="shared" si="16"/>
        <v>UPT1P6S20</v>
      </c>
      <c r="D81" s="181" t="str">
        <f t="shared" si="17"/>
        <v>UPT1P6</v>
      </c>
      <c r="E81" s="181" t="str">
        <f t="shared" si="18"/>
        <v>UPT1</v>
      </c>
      <c r="F81" s="72" t="s">
        <v>277</v>
      </c>
      <c r="G81" s="72">
        <v>1</v>
      </c>
      <c r="H81" s="72">
        <v>6</v>
      </c>
      <c r="I81" s="72" t="s">
        <v>8</v>
      </c>
      <c r="J81" s="72">
        <v>10</v>
      </c>
      <c r="K81" s="72">
        <v>20</v>
      </c>
      <c r="L81" s="72" t="s">
        <v>13</v>
      </c>
      <c r="M81" s="137">
        <v>15</v>
      </c>
      <c r="N81" s="208">
        <v>15.45</v>
      </c>
      <c r="O81" s="132">
        <v>15.225</v>
      </c>
      <c r="P81" s="72"/>
      <c r="Q81" s="72"/>
      <c r="R81" s="97"/>
      <c r="S81" s="97"/>
      <c r="T81" s="72"/>
      <c r="U81" s="72">
        <v>41</v>
      </c>
      <c r="V81" s="177"/>
      <c r="W81" s="97"/>
      <c r="X81" s="97"/>
      <c r="Y81" s="90">
        <f>VLOOKUP(D81,EXPLORACION!$A$2:$P$529,15,FALSE)</f>
        <v>4961751.6583000002</v>
      </c>
      <c r="Z81" s="90">
        <f>VLOOKUP(D81,EXPLORACION!$A$2:$P$529,16,FALSE)</f>
        <v>2172659.8752000001</v>
      </c>
    </row>
    <row r="82" spans="1:26" hidden="1">
      <c r="A82" s="181" t="str">
        <f t="shared" si="14"/>
        <v>UPT1P6E1021</v>
      </c>
      <c r="B82" s="181" t="str">
        <f t="shared" si="15"/>
        <v>UPT1P6E10</v>
      </c>
      <c r="C82" s="181" t="str">
        <f t="shared" si="16"/>
        <v>UPT1P621</v>
      </c>
      <c r="D82" s="181" t="str">
        <f t="shared" si="17"/>
        <v>UPT1P6</v>
      </c>
      <c r="E82" s="181" t="str">
        <f t="shared" si="18"/>
        <v>UPT1</v>
      </c>
      <c r="F82" s="72" t="s">
        <v>277</v>
      </c>
      <c r="G82" s="72">
        <v>1</v>
      </c>
      <c r="H82" s="72">
        <v>6</v>
      </c>
      <c r="I82" s="72" t="s">
        <v>8</v>
      </c>
      <c r="J82" s="72">
        <v>10</v>
      </c>
      <c r="K82" s="72">
        <v>21</v>
      </c>
      <c r="L82" s="72"/>
      <c r="M82" s="137">
        <v>16</v>
      </c>
      <c r="N82" s="208">
        <v>16.3</v>
      </c>
      <c r="O82" s="132">
        <v>16.149999999999999</v>
      </c>
      <c r="P82" s="72"/>
      <c r="Q82" s="72"/>
      <c r="R82" s="97"/>
      <c r="S82" s="97"/>
      <c r="T82" s="72"/>
      <c r="U82" s="72"/>
      <c r="V82" s="177"/>
      <c r="W82" s="97"/>
      <c r="X82" s="97"/>
      <c r="Y82" s="90">
        <f>VLOOKUP(D82,EXPLORACION!$A$2:$P$529,15,FALSE)</f>
        <v>4961751.6583000002</v>
      </c>
      <c r="Z82" s="90">
        <f>VLOOKUP(D82,EXPLORACION!$A$2:$P$529,16,FALSE)</f>
        <v>2172659.8752000001</v>
      </c>
    </row>
    <row r="83" spans="1:26" ht="14.1" hidden="1" customHeight="1">
      <c r="A83" s="181" t="str">
        <f t="shared" si="14"/>
        <v>UPT1P6E10S22</v>
      </c>
      <c r="B83" s="181" t="str">
        <f t="shared" si="15"/>
        <v>UPT1P6E10</v>
      </c>
      <c r="C83" s="181" t="str">
        <f t="shared" si="16"/>
        <v>UPT1P6S22</v>
      </c>
      <c r="D83" s="181" t="str">
        <f t="shared" si="17"/>
        <v>UPT1P6</v>
      </c>
      <c r="E83" s="181" t="str">
        <f t="shared" si="18"/>
        <v>UPT1</v>
      </c>
      <c r="F83" s="72" t="s">
        <v>277</v>
      </c>
      <c r="G83" s="72">
        <v>1</v>
      </c>
      <c r="H83" s="72">
        <v>6</v>
      </c>
      <c r="I83" s="72" t="s">
        <v>8</v>
      </c>
      <c r="J83" s="72">
        <v>10</v>
      </c>
      <c r="K83" s="72">
        <v>22</v>
      </c>
      <c r="L83" s="72" t="s">
        <v>13</v>
      </c>
      <c r="M83" s="137">
        <v>17</v>
      </c>
      <c r="N83" s="208">
        <v>17.45</v>
      </c>
      <c r="O83" s="132">
        <v>17.225000000000001</v>
      </c>
      <c r="P83" s="72"/>
      <c r="Q83" s="72"/>
      <c r="R83" s="97"/>
      <c r="S83" s="97"/>
      <c r="T83" s="72"/>
      <c r="U83" s="72">
        <v>45</v>
      </c>
      <c r="V83" s="177"/>
      <c r="W83" s="97"/>
      <c r="X83" s="97"/>
      <c r="Y83" s="90">
        <f>VLOOKUP(D83,EXPLORACION!$A$2:$P$529,15,FALSE)</f>
        <v>4961751.6583000002</v>
      </c>
      <c r="Z83" s="90">
        <f>VLOOKUP(D83,EXPLORACION!$A$2:$P$529,16,FALSE)</f>
        <v>2172659.8752000001</v>
      </c>
    </row>
    <row r="84" spans="1:26" hidden="1">
      <c r="A84" s="181" t="str">
        <f t="shared" si="14"/>
        <v>UPT1P6E1123</v>
      </c>
      <c r="B84" s="181" t="str">
        <f t="shared" si="15"/>
        <v>UPT1P6E11</v>
      </c>
      <c r="C84" s="181" t="str">
        <f t="shared" si="16"/>
        <v>UPT1P623</v>
      </c>
      <c r="D84" s="181" t="str">
        <f t="shared" si="17"/>
        <v>UPT1P6</v>
      </c>
      <c r="E84" s="181" t="str">
        <f t="shared" si="18"/>
        <v>UPT1</v>
      </c>
      <c r="F84" s="72" t="s">
        <v>277</v>
      </c>
      <c r="G84" s="72">
        <v>1</v>
      </c>
      <c r="H84" s="72">
        <v>6</v>
      </c>
      <c r="I84" s="72" t="s">
        <v>8</v>
      </c>
      <c r="J84" s="72">
        <v>11</v>
      </c>
      <c r="K84" s="72">
        <v>23</v>
      </c>
      <c r="L84" s="72"/>
      <c r="M84" s="137">
        <v>18</v>
      </c>
      <c r="N84" s="208">
        <v>18.3</v>
      </c>
      <c r="O84" s="132">
        <v>18.149999999999999</v>
      </c>
      <c r="P84" s="72"/>
      <c r="Q84" s="72"/>
      <c r="R84" s="97"/>
      <c r="S84" s="97"/>
      <c r="T84" s="72"/>
      <c r="U84" s="72"/>
      <c r="V84" s="177"/>
      <c r="W84" s="97"/>
      <c r="X84" s="97"/>
      <c r="Y84" s="90">
        <f>VLOOKUP(D84,EXPLORACION!$A$2:$P$529,15,FALSE)</f>
        <v>4961751.6583000002</v>
      </c>
      <c r="Z84" s="90">
        <f>VLOOKUP(D84,EXPLORACION!$A$2:$P$529,16,FALSE)</f>
        <v>2172659.8752000001</v>
      </c>
    </row>
    <row r="85" spans="1:26" hidden="1">
      <c r="A85" s="181" t="str">
        <f t="shared" si="14"/>
        <v>UPT1P6E11S24</v>
      </c>
      <c r="B85" s="181" t="str">
        <f t="shared" si="15"/>
        <v>UPT1P6E11</v>
      </c>
      <c r="C85" s="181" t="str">
        <f t="shared" si="16"/>
        <v>UPT1P6S24</v>
      </c>
      <c r="D85" s="181" t="str">
        <f t="shared" si="17"/>
        <v>UPT1P6</v>
      </c>
      <c r="E85" s="181" t="str">
        <f t="shared" si="18"/>
        <v>UPT1</v>
      </c>
      <c r="F85" s="72" t="s">
        <v>277</v>
      </c>
      <c r="G85" s="72">
        <v>1</v>
      </c>
      <c r="H85" s="72">
        <v>6</v>
      </c>
      <c r="I85" s="72" t="s">
        <v>8</v>
      </c>
      <c r="J85" s="72">
        <v>11</v>
      </c>
      <c r="K85" s="72">
        <v>24</v>
      </c>
      <c r="L85" s="72" t="s">
        <v>13</v>
      </c>
      <c r="M85" s="137">
        <v>19</v>
      </c>
      <c r="N85" s="208">
        <v>19.45</v>
      </c>
      <c r="O85" s="132">
        <v>19.225000000000001</v>
      </c>
      <c r="P85" s="72"/>
      <c r="Q85" s="72"/>
      <c r="R85" s="97"/>
      <c r="S85" s="97"/>
      <c r="T85" s="72"/>
      <c r="U85" s="72">
        <v>32</v>
      </c>
      <c r="V85" s="177"/>
      <c r="W85" s="97"/>
      <c r="X85" s="97"/>
      <c r="Y85" s="90">
        <f>VLOOKUP(D85,EXPLORACION!$A$2:$P$529,15,FALSE)</f>
        <v>4961751.6583000002</v>
      </c>
      <c r="Z85" s="90">
        <f>VLOOKUP(D85,EXPLORACION!$A$2:$P$529,16,FALSE)</f>
        <v>2172659.8752000001</v>
      </c>
    </row>
    <row r="86" spans="1:26" hidden="1">
      <c r="A86" s="181" t="str">
        <f t="shared" si="14"/>
        <v>UPT1P6E1125</v>
      </c>
      <c r="B86" s="181" t="str">
        <f t="shared" si="15"/>
        <v>UPT1P6E11</v>
      </c>
      <c r="C86" s="181" t="str">
        <f t="shared" si="16"/>
        <v>UPT1P625</v>
      </c>
      <c r="D86" s="181" t="str">
        <f t="shared" si="17"/>
        <v>UPT1P6</v>
      </c>
      <c r="E86" s="181" t="str">
        <f t="shared" si="18"/>
        <v>UPT1</v>
      </c>
      <c r="F86" s="72" t="s">
        <v>277</v>
      </c>
      <c r="G86" s="72">
        <v>1</v>
      </c>
      <c r="H86" s="72">
        <v>6</v>
      </c>
      <c r="I86" s="72" t="s">
        <v>8</v>
      </c>
      <c r="J86" s="72">
        <v>11</v>
      </c>
      <c r="K86" s="72">
        <v>25</v>
      </c>
      <c r="L86" s="72"/>
      <c r="M86" s="137">
        <v>20</v>
      </c>
      <c r="N86" s="208">
        <v>20.3</v>
      </c>
      <c r="O86" s="132">
        <v>20.149999999999999</v>
      </c>
      <c r="P86" s="72"/>
      <c r="Q86" s="72"/>
      <c r="R86" s="97"/>
      <c r="S86" s="97"/>
      <c r="T86" s="72"/>
      <c r="U86" s="72"/>
      <c r="V86" s="177"/>
      <c r="W86" s="97"/>
      <c r="X86" s="97"/>
      <c r="Y86" s="90">
        <f>VLOOKUP(D86,EXPLORACION!$A$2:$P$529,15,FALSE)</f>
        <v>4961751.6583000002</v>
      </c>
      <c r="Z86" s="90">
        <f>VLOOKUP(D86,EXPLORACION!$A$2:$P$529,16,FALSE)</f>
        <v>2172659.8752000001</v>
      </c>
    </row>
    <row r="87" spans="1:26" hidden="1">
      <c r="A87" s="181" t="str">
        <f t="shared" si="14"/>
        <v>UPT1P6E11S26</v>
      </c>
      <c r="B87" s="181" t="str">
        <f t="shared" si="15"/>
        <v>UPT1P6E11</v>
      </c>
      <c r="C87" s="181" t="str">
        <f t="shared" si="16"/>
        <v>UPT1P6S26</v>
      </c>
      <c r="D87" s="181" t="str">
        <f t="shared" si="17"/>
        <v>UPT1P6</v>
      </c>
      <c r="E87" s="181" t="str">
        <f t="shared" si="18"/>
        <v>UPT1</v>
      </c>
      <c r="F87" s="72" t="s">
        <v>277</v>
      </c>
      <c r="G87" s="72">
        <v>1</v>
      </c>
      <c r="H87" s="72">
        <v>6</v>
      </c>
      <c r="I87" s="72" t="s">
        <v>8</v>
      </c>
      <c r="J87" s="72">
        <v>11</v>
      </c>
      <c r="K87" s="72">
        <v>26</v>
      </c>
      <c r="L87" s="72" t="s">
        <v>13</v>
      </c>
      <c r="M87" s="137">
        <v>21</v>
      </c>
      <c r="N87" s="208">
        <v>21.45</v>
      </c>
      <c r="O87" s="132">
        <v>21.225000000000001</v>
      </c>
      <c r="P87" s="72"/>
      <c r="Q87" s="72"/>
      <c r="R87" s="97"/>
      <c r="S87" s="97"/>
      <c r="T87" s="72"/>
      <c r="U87" s="72">
        <v>31</v>
      </c>
      <c r="V87" s="177"/>
      <c r="W87" s="97"/>
      <c r="X87" s="97"/>
      <c r="Y87" s="90">
        <f>VLOOKUP(D87,EXPLORACION!$A$2:$P$529,15,FALSE)</f>
        <v>4961751.6583000002</v>
      </c>
      <c r="Z87" s="90">
        <f>VLOOKUP(D87,EXPLORACION!$A$2:$P$529,16,FALSE)</f>
        <v>2172659.8752000001</v>
      </c>
    </row>
    <row r="88" spans="1:26" hidden="1">
      <c r="A88" s="181" t="str">
        <f t="shared" si="14"/>
        <v>UPT1P6E1127</v>
      </c>
      <c r="B88" s="181" t="str">
        <f t="shared" si="15"/>
        <v>UPT1P6E11</v>
      </c>
      <c r="C88" s="181" t="str">
        <f t="shared" si="16"/>
        <v>UPT1P627</v>
      </c>
      <c r="D88" s="181" t="str">
        <f t="shared" si="17"/>
        <v>UPT1P6</v>
      </c>
      <c r="E88" s="181" t="str">
        <f t="shared" si="18"/>
        <v>UPT1</v>
      </c>
      <c r="F88" s="72" t="s">
        <v>277</v>
      </c>
      <c r="G88" s="72">
        <v>1</v>
      </c>
      <c r="H88" s="72">
        <v>6</v>
      </c>
      <c r="I88" s="72" t="s">
        <v>8</v>
      </c>
      <c r="J88" s="72">
        <v>11</v>
      </c>
      <c r="K88" s="72">
        <v>27</v>
      </c>
      <c r="L88" s="72"/>
      <c r="M88" s="137">
        <v>22</v>
      </c>
      <c r="N88" s="208">
        <v>22.3</v>
      </c>
      <c r="O88" s="132">
        <v>22.15</v>
      </c>
      <c r="P88" s="72"/>
      <c r="Q88" s="72"/>
      <c r="R88" s="97"/>
      <c r="S88" s="97"/>
      <c r="T88" s="72"/>
      <c r="U88" s="72"/>
      <c r="V88" s="177"/>
      <c r="W88" s="97"/>
      <c r="X88" s="97"/>
      <c r="Y88" s="90">
        <f>VLOOKUP(D88,EXPLORACION!$A$2:$P$529,15,FALSE)</f>
        <v>4961751.6583000002</v>
      </c>
      <c r="Z88" s="90">
        <f>VLOOKUP(D88,EXPLORACION!$A$2:$P$529,16,FALSE)</f>
        <v>2172659.8752000001</v>
      </c>
    </row>
    <row r="89" spans="1:26" hidden="1">
      <c r="A89" s="181" t="str">
        <f t="shared" si="14"/>
        <v>UPT1P6E1228</v>
      </c>
      <c r="B89" s="181" t="str">
        <f t="shared" si="15"/>
        <v>UPT1P6E12</v>
      </c>
      <c r="C89" s="181" t="str">
        <f t="shared" si="16"/>
        <v>UPT1P628</v>
      </c>
      <c r="D89" s="181" t="str">
        <f t="shared" si="17"/>
        <v>UPT1P6</v>
      </c>
      <c r="E89" s="181" t="str">
        <f t="shared" si="18"/>
        <v>UPT1</v>
      </c>
      <c r="F89" s="72" t="s">
        <v>277</v>
      </c>
      <c r="G89" s="72">
        <v>1</v>
      </c>
      <c r="H89" s="72">
        <v>6</v>
      </c>
      <c r="I89" s="72" t="s">
        <v>8</v>
      </c>
      <c r="J89" s="72">
        <v>12</v>
      </c>
      <c r="K89" s="72">
        <v>28</v>
      </c>
      <c r="L89" s="72"/>
      <c r="M89" s="137">
        <v>23</v>
      </c>
      <c r="N89" s="208">
        <v>23.3</v>
      </c>
      <c r="O89" s="132">
        <v>23.15</v>
      </c>
      <c r="P89" s="72"/>
      <c r="Q89" s="72"/>
      <c r="R89" s="97"/>
      <c r="S89" s="97"/>
      <c r="T89" s="72"/>
      <c r="U89" s="72"/>
      <c r="V89" s="177"/>
      <c r="W89" s="97"/>
      <c r="X89" s="97"/>
      <c r="Y89" s="90">
        <f>VLOOKUP(D89,EXPLORACION!$A$2:$P$529,15,FALSE)</f>
        <v>4961751.6583000002</v>
      </c>
      <c r="Z89" s="90">
        <f>VLOOKUP(D89,EXPLORACION!$A$2:$P$529,16,FALSE)</f>
        <v>2172659.8752000001</v>
      </c>
    </row>
    <row r="90" spans="1:26" hidden="1">
      <c r="A90" s="181" t="str">
        <f t="shared" si="14"/>
        <v>UPT1P6E13S29</v>
      </c>
      <c r="B90" s="181" t="str">
        <f t="shared" si="15"/>
        <v>UPT1P6E13</v>
      </c>
      <c r="C90" s="181" t="str">
        <f t="shared" si="16"/>
        <v>UPT1P6S29</v>
      </c>
      <c r="D90" s="181" t="str">
        <f t="shared" si="17"/>
        <v>UPT1P6</v>
      </c>
      <c r="E90" s="181" t="str">
        <f t="shared" si="18"/>
        <v>UPT1</v>
      </c>
      <c r="F90" s="72" t="s">
        <v>277</v>
      </c>
      <c r="G90" s="72">
        <v>1</v>
      </c>
      <c r="H90" s="72">
        <v>6</v>
      </c>
      <c r="I90" s="72" t="s">
        <v>8</v>
      </c>
      <c r="J90" s="72">
        <v>13</v>
      </c>
      <c r="K90" s="72">
        <v>29</v>
      </c>
      <c r="L90" s="72" t="s">
        <v>13</v>
      </c>
      <c r="M90" s="137">
        <v>24</v>
      </c>
      <c r="N90" s="208">
        <v>24.45</v>
      </c>
      <c r="O90" s="132">
        <v>24.225000000000001</v>
      </c>
      <c r="P90" s="72"/>
      <c r="Q90" s="72"/>
      <c r="R90" s="97"/>
      <c r="S90" s="97"/>
      <c r="T90" s="72"/>
      <c r="U90" s="72">
        <v>47</v>
      </c>
      <c r="V90" s="177"/>
      <c r="W90" s="97"/>
      <c r="X90" s="97"/>
      <c r="Y90" s="90">
        <f>VLOOKUP(D90,EXPLORACION!$A$2:$P$529,15,FALSE)</f>
        <v>4961751.6583000002</v>
      </c>
      <c r="Z90" s="90">
        <f>VLOOKUP(D90,EXPLORACION!$A$2:$P$529,16,FALSE)</f>
        <v>2172659.8752000001</v>
      </c>
    </row>
    <row r="91" spans="1:26" hidden="1">
      <c r="A91" s="181" t="str">
        <f t="shared" si="14"/>
        <v>UPT1P6E13S30</v>
      </c>
      <c r="B91" s="181" t="str">
        <f t="shared" si="15"/>
        <v>UPT1P6E13</v>
      </c>
      <c r="C91" s="181" t="str">
        <f t="shared" si="16"/>
        <v>UPT1P6S30</v>
      </c>
      <c r="D91" s="181" t="str">
        <f t="shared" si="17"/>
        <v>UPT1P6</v>
      </c>
      <c r="E91" s="181" t="str">
        <f t="shared" si="18"/>
        <v>UPT1</v>
      </c>
      <c r="F91" s="72" t="s">
        <v>277</v>
      </c>
      <c r="G91" s="72">
        <v>1</v>
      </c>
      <c r="H91" s="72">
        <v>6</v>
      </c>
      <c r="I91" s="72" t="s">
        <v>8</v>
      </c>
      <c r="J91" s="72">
        <v>13</v>
      </c>
      <c r="K91" s="72">
        <v>30</v>
      </c>
      <c r="L91" s="72" t="s">
        <v>13</v>
      </c>
      <c r="M91" s="137">
        <v>25</v>
      </c>
      <c r="N91" s="208">
        <v>25.45</v>
      </c>
      <c r="O91" s="132">
        <v>25.225000000000001</v>
      </c>
      <c r="P91" s="72"/>
      <c r="Q91" s="72"/>
      <c r="R91" s="97"/>
      <c r="S91" s="97"/>
      <c r="T91" s="72"/>
      <c r="U91" s="72">
        <v>20</v>
      </c>
      <c r="V91" s="177"/>
      <c r="W91" s="97"/>
      <c r="X91" s="97"/>
      <c r="Y91" s="90">
        <f>VLOOKUP(D91,EXPLORACION!$A$2:$P$529,15,FALSE)</f>
        <v>4961751.6583000002</v>
      </c>
      <c r="Z91" s="90">
        <f>VLOOKUP(D91,EXPLORACION!$A$2:$P$529,16,FALSE)</f>
        <v>2172659.8752000001</v>
      </c>
    </row>
    <row r="92" spans="1:26" hidden="1">
      <c r="A92" s="181" t="str">
        <f t="shared" si="14"/>
        <v>UPT1P6E13S31</v>
      </c>
      <c r="B92" s="181" t="str">
        <f t="shared" si="15"/>
        <v>UPT1P6E13</v>
      </c>
      <c r="C92" s="181" t="str">
        <f t="shared" si="16"/>
        <v>UPT1P6S31</v>
      </c>
      <c r="D92" s="181" t="str">
        <f t="shared" si="17"/>
        <v>UPT1P6</v>
      </c>
      <c r="E92" s="181" t="str">
        <f t="shared" si="18"/>
        <v>UPT1</v>
      </c>
      <c r="F92" s="72" t="s">
        <v>277</v>
      </c>
      <c r="G92" s="72">
        <v>1</v>
      </c>
      <c r="H92" s="72">
        <v>6</v>
      </c>
      <c r="I92" s="72" t="s">
        <v>8</v>
      </c>
      <c r="J92" s="72">
        <v>13</v>
      </c>
      <c r="K92" s="72">
        <v>31</v>
      </c>
      <c r="L92" s="72" t="s">
        <v>13</v>
      </c>
      <c r="M92" s="137">
        <v>26</v>
      </c>
      <c r="N92" s="208">
        <v>26.45</v>
      </c>
      <c r="O92" s="132">
        <v>26.225000000000001</v>
      </c>
      <c r="P92" s="72"/>
      <c r="Q92" s="72"/>
      <c r="R92" s="97"/>
      <c r="S92" s="97"/>
      <c r="T92" s="72"/>
      <c r="U92" s="72">
        <v>18</v>
      </c>
      <c r="V92" s="177"/>
      <c r="W92" s="97"/>
      <c r="X92" s="97"/>
      <c r="Y92" s="90">
        <f>VLOOKUP(D92,EXPLORACION!$A$2:$P$529,15,FALSE)</f>
        <v>4961751.6583000002</v>
      </c>
      <c r="Z92" s="90">
        <f>VLOOKUP(D92,EXPLORACION!$A$2:$P$529,16,FALSE)</f>
        <v>2172659.8752000001</v>
      </c>
    </row>
    <row r="93" spans="1:26" hidden="1">
      <c r="A93" s="181" t="str">
        <f t="shared" si="14"/>
        <v>UPT1P6E1432</v>
      </c>
      <c r="B93" s="181" t="str">
        <f t="shared" si="15"/>
        <v>UPT1P6E14</v>
      </c>
      <c r="C93" s="181" t="str">
        <f t="shared" si="16"/>
        <v>UPT1P632</v>
      </c>
      <c r="D93" s="181" t="str">
        <f t="shared" si="17"/>
        <v>UPT1P6</v>
      </c>
      <c r="E93" s="181" t="str">
        <f t="shared" si="18"/>
        <v>UPT1</v>
      </c>
      <c r="F93" s="72" t="s">
        <v>277</v>
      </c>
      <c r="G93" s="72">
        <v>1</v>
      </c>
      <c r="H93" s="72">
        <v>6</v>
      </c>
      <c r="I93" s="72" t="s">
        <v>8</v>
      </c>
      <c r="J93" s="72">
        <v>14</v>
      </c>
      <c r="K93" s="72">
        <v>32</v>
      </c>
      <c r="L93" s="72"/>
      <c r="M93" s="137">
        <v>28</v>
      </c>
      <c r="N93" s="208">
        <v>28.3</v>
      </c>
      <c r="O93" s="132">
        <v>28.15</v>
      </c>
      <c r="P93" s="72"/>
      <c r="Q93" s="72"/>
      <c r="R93" s="97"/>
      <c r="S93" s="97"/>
      <c r="T93" s="72"/>
      <c r="U93" s="72"/>
      <c r="V93" s="177"/>
      <c r="W93" s="97"/>
      <c r="X93" s="97"/>
      <c r="Y93" s="90">
        <f>VLOOKUP(D93,EXPLORACION!$A$2:$P$529,15,FALSE)</f>
        <v>4961751.6583000002</v>
      </c>
      <c r="Z93" s="90">
        <f>VLOOKUP(D93,EXPLORACION!$A$2:$P$529,16,FALSE)</f>
        <v>2172659.8752000001</v>
      </c>
    </row>
    <row r="94" spans="1:26" hidden="1">
      <c r="A94" s="181" t="str">
        <f t="shared" si="14"/>
        <v>UPT1P6E14S33</v>
      </c>
      <c r="B94" s="181" t="str">
        <f t="shared" si="15"/>
        <v>UPT1P6E14</v>
      </c>
      <c r="C94" s="181" t="str">
        <f t="shared" si="16"/>
        <v>UPT1P6S33</v>
      </c>
      <c r="D94" s="181" t="str">
        <f t="shared" si="17"/>
        <v>UPT1P6</v>
      </c>
      <c r="E94" s="181" t="str">
        <f t="shared" si="18"/>
        <v>UPT1</v>
      </c>
      <c r="F94" s="72" t="s">
        <v>277</v>
      </c>
      <c r="G94" s="72">
        <v>1</v>
      </c>
      <c r="H94" s="72">
        <v>6</v>
      </c>
      <c r="I94" s="72" t="s">
        <v>8</v>
      </c>
      <c r="J94" s="72">
        <v>14</v>
      </c>
      <c r="K94" s="72">
        <v>33</v>
      </c>
      <c r="L94" s="72" t="s">
        <v>13</v>
      </c>
      <c r="M94" s="137">
        <v>29</v>
      </c>
      <c r="N94" s="208">
        <v>29.45</v>
      </c>
      <c r="O94" s="132">
        <v>29.225000000000001</v>
      </c>
      <c r="P94" s="72"/>
      <c r="Q94" s="72"/>
      <c r="R94" s="97"/>
      <c r="S94" s="97"/>
      <c r="T94" s="72"/>
      <c r="U94" s="72">
        <v>50</v>
      </c>
      <c r="V94" s="177"/>
      <c r="W94" s="97"/>
      <c r="X94" s="97"/>
      <c r="Y94" s="90">
        <f>VLOOKUP(D94,EXPLORACION!$A$2:$P$529,15,FALSE)</f>
        <v>4961751.6583000002</v>
      </c>
      <c r="Z94" s="90">
        <f>VLOOKUP(D94,EXPLORACION!$A$2:$P$529,16,FALSE)</f>
        <v>2172659.8752000001</v>
      </c>
    </row>
    <row r="95" spans="1:26" hidden="1">
      <c r="A95" s="181" t="str">
        <f t="shared" si="14"/>
        <v>UPT1P6E1534</v>
      </c>
      <c r="B95" s="181" t="str">
        <f t="shared" si="15"/>
        <v>UPT1P6E15</v>
      </c>
      <c r="C95" s="181" t="str">
        <f t="shared" si="16"/>
        <v>UPT1P634</v>
      </c>
      <c r="D95" s="181" t="str">
        <f t="shared" si="17"/>
        <v>UPT1P6</v>
      </c>
      <c r="E95" s="181" t="str">
        <f t="shared" si="18"/>
        <v>UPT1</v>
      </c>
      <c r="F95" s="72" t="s">
        <v>277</v>
      </c>
      <c r="G95" s="72">
        <v>1</v>
      </c>
      <c r="H95" s="72">
        <v>6</v>
      </c>
      <c r="I95" s="72" t="s">
        <v>8</v>
      </c>
      <c r="J95" s="72">
        <v>15</v>
      </c>
      <c r="K95" s="72">
        <v>34</v>
      </c>
      <c r="L95" s="72"/>
      <c r="M95" s="137">
        <v>30</v>
      </c>
      <c r="N95" s="208">
        <v>30.3</v>
      </c>
      <c r="O95" s="132">
        <v>30.15</v>
      </c>
      <c r="P95" s="72"/>
      <c r="Q95" s="72"/>
      <c r="R95" s="97"/>
      <c r="S95" s="97"/>
      <c r="T95" s="72"/>
      <c r="U95" s="72"/>
      <c r="V95" s="177"/>
      <c r="W95" s="97"/>
      <c r="X95" s="97"/>
      <c r="Y95" s="90">
        <f>VLOOKUP(D95,EXPLORACION!$A$2:$P$529,15,FALSE)</f>
        <v>4961751.6583000002</v>
      </c>
      <c r="Z95" s="90">
        <f>VLOOKUP(D95,EXPLORACION!$A$2:$P$529,16,FALSE)</f>
        <v>2172659.8752000001</v>
      </c>
    </row>
    <row r="96" spans="1:26" hidden="1">
      <c r="A96" s="181" t="str">
        <f t="shared" si="14"/>
        <v>UPT1P6E15S35</v>
      </c>
      <c r="B96" s="181" t="str">
        <f t="shared" si="15"/>
        <v>UPT1P6E15</v>
      </c>
      <c r="C96" s="181" t="str">
        <f t="shared" si="16"/>
        <v>UPT1P6S35</v>
      </c>
      <c r="D96" s="181" t="str">
        <f t="shared" si="17"/>
        <v>UPT1P6</v>
      </c>
      <c r="E96" s="181" t="str">
        <f t="shared" si="18"/>
        <v>UPT1</v>
      </c>
      <c r="F96" s="72" t="s">
        <v>277</v>
      </c>
      <c r="G96" s="72">
        <v>1</v>
      </c>
      <c r="H96" s="72">
        <v>6</v>
      </c>
      <c r="I96" s="72" t="s">
        <v>8</v>
      </c>
      <c r="J96" s="72">
        <v>15</v>
      </c>
      <c r="K96" s="72">
        <v>35</v>
      </c>
      <c r="L96" s="72" t="s">
        <v>13</v>
      </c>
      <c r="M96" s="137">
        <v>31</v>
      </c>
      <c r="N96" s="208">
        <v>31.45</v>
      </c>
      <c r="O96" s="132">
        <v>31.225000000000001</v>
      </c>
      <c r="P96" s="72"/>
      <c r="Q96" s="72"/>
      <c r="R96" s="97"/>
      <c r="S96" s="97"/>
      <c r="T96" s="72"/>
      <c r="U96" s="72">
        <v>49</v>
      </c>
      <c r="V96" s="177"/>
      <c r="W96" s="97"/>
      <c r="X96" s="97"/>
      <c r="Y96" s="90">
        <f>VLOOKUP(D96,EXPLORACION!$A$2:$P$529,15,FALSE)</f>
        <v>4961751.6583000002</v>
      </c>
      <c r="Z96" s="90">
        <f>VLOOKUP(D96,EXPLORACION!$A$2:$P$529,16,FALSE)</f>
        <v>2172659.8752000001</v>
      </c>
    </row>
    <row r="97" spans="1:26" hidden="1">
      <c r="A97" s="181" t="str">
        <f t="shared" si="14"/>
        <v>UPT1P6E1536</v>
      </c>
      <c r="B97" s="181" t="str">
        <f t="shared" si="15"/>
        <v>UPT1P6E15</v>
      </c>
      <c r="C97" s="181" t="str">
        <f t="shared" si="16"/>
        <v>UPT1P636</v>
      </c>
      <c r="D97" s="181" t="str">
        <f t="shared" si="17"/>
        <v>UPT1P6</v>
      </c>
      <c r="E97" s="181" t="str">
        <f t="shared" si="18"/>
        <v>UPT1</v>
      </c>
      <c r="F97" s="72" t="s">
        <v>277</v>
      </c>
      <c r="G97" s="72">
        <v>1</v>
      </c>
      <c r="H97" s="72">
        <v>6</v>
      </c>
      <c r="I97" s="72" t="s">
        <v>8</v>
      </c>
      <c r="J97" s="72">
        <v>15</v>
      </c>
      <c r="K97" s="72">
        <v>36</v>
      </c>
      <c r="L97" s="72"/>
      <c r="M97" s="137">
        <v>32</v>
      </c>
      <c r="N97" s="208">
        <v>32.299999999999997</v>
      </c>
      <c r="O97" s="132">
        <v>32.15</v>
      </c>
      <c r="P97" s="72"/>
      <c r="Q97" s="72"/>
      <c r="R97" s="97"/>
      <c r="S97" s="97"/>
      <c r="T97" s="72"/>
      <c r="U97" s="72"/>
      <c r="V97" s="177"/>
      <c r="W97" s="97"/>
      <c r="X97" s="97"/>
      <c r="Y97" s="90">
        <f>VLOOKUP(D97,EXPLORACION!$A$2:$P$529,15,FALSE)</f>
        <v>4961751.6583000002</v>
      </c>
      <c r="Z97" s="90">
        <f>VLOOKUP(D97,EXPLORACION!$A$2:$P$529,16,FALSE)</f>
        <v>2172659.8752000001</v>
      </c>
    </row>
    <row r="98" spans="1:26" hidden="1">
      <c r="A98" s="181" t="str">
        <f t="shared" si="14"/>
        <v>UPT1P6E16S37</v>
      </c>
      <c r="B98" s="181" t="str">
        <f t="shared" si="15"/>
        <v>UPT1P6E16</v>
      </c>
      <c r="C98" s="181" t="str">
        <f t="shared" si="16"/>
        <v>UPT1P6S37</v>
      </c>
      <c r="D98" s="181" t="str">
        <f t="shared" si="17"/>
        <v>UPT1P6</v>
      </c>
      <c r="E98" s="181" t="str">
        <f t="shared" si="18"/>
        <v>UPT1</v>
      </c>
      <c r="F98" s="72" t="s">
        <v>277</v>
      </c>
      <c r="G98" s="72">
        <v>1</v>
      </c>
      <c r="H98" s="72">
        <v>6</v>
      </c>
      <c r="I98" s="72" t="s">
        <v>8</v>
      </c>
      <c r="J98" s="72">
        <v>16</v>
      </c>
      <c r="K98" s="72">
        <v>37</v>
      </c>
      <c r="L98" s="72" t="s">
        <v>13</v>
      </c>
      <c r="M98" s="137">
        <v>33</v>
      </c>
      <c r="N98" s="208">
        <v>33.450000000000003</v>
      </c>
      <c r="O98" s="132">
        <v>33.225000000000001</v>
      </c>
      <c r="P98" s="72"/>
      <c r="Q98" s="72"/>
      <c r="R98" s="97"/>
      <c r="S98" s="97"/>
      <c r="T98" s="72"/>
      <c r="U98" s="72">
        <v>84</v>
      </c>
      <c r="V98" s="177"/>
      <c r="W98" s="97"/>
      <c r="X98" s="97"/>
      <c r="Y98" s="90">
        <f>VLOOKUP(D98,EXPLORACION!$A$2:$P$529,15,FALSE)</f>
        <v>4961751.6583000002</v>
      </c>
      <c r="Z98" s="90">
        <f>VLOOKUP(D98,EXPLORACION!$A$2:$P$529,16,FALSE)</f>
        <v>2172659.8752000001</v>
      </c>
    </row>
    <row r="99" spans="1:26" hidden="1">
      <c r="A99" s="181" t="str">
        <f t="shared" si="14"/>
        <v>UPT1P6E1638</v>
      </c>
      <c r="B99" s="181" t="str">
        <f t="shared" si="15"/>
        <v>UPT1P6E16</v>
      </c>
      <c r="C99" s="181" t="str">
        <f t="shared" si="16"/>
        <v>UPT1P638</v>
      </c>
      <c r="D99" s="181" t="str">
        <f t="shared" si="17"/>
        <v>UPT1P6</v>
      </c>
      <c r="E99" s="181" t="str">
        <f t="shared" si="18"/>
        <v>UPT1</v>
      </c>
      <c r="F99" s="72" t="s">
        <v>277</v>
      </c>
      <c r="G99" s="72">
        <v>1</v>
      </c>
      <c r="H99" s="72">
        <v>6</v>
      </c>
      <c r="I99" s="72" t="s">
        <v>8</v>
      </c>
      <c r="J99" s="72">
        <v>16</v>
      </c>
      <c r="K99" s="72">
        <v>38</v>
      </c>
      <c r="L99" s="72"/>
      <c r="M99" s="137">
        <v>34</v>
      </c>
      <c r="N99" s="208">
        <v>34.299999999999997</v>
      </c>
      <c r="O99" s="132">
        <v>34.15</v>
      </c>
      <c r="P99" s="72"/>
      <c r="Q99" s="72"/>
      <c r="R99" s="97"/>
      <c r="S99" s="97"/>
      <c r="T99" s="72"/>
      <c r="U99" s="72"/>
      <c r="V99" s="177"/>
      <c r="W99" s="97"/>
      <c r="X99" s="97"/>
      <c r="Y99" s="90">
        <f>VLOOKUP(D99,EXPLORACION!$A$2:$P$529,15,FALSE)</f>
        <v>4961751.6583000002</v>
      </c>
      <c r="Z99" s="90">
        <f>VLOOKUP(D99,EXPLORACION!$A$2:$P$529,16,FALSE)</f>
        <v>2172659.8752000001</v>
      </c>
    </row>
    <row r="100" spans="1:26" hidden="1">
      <c r="A100" s="181" t="str">
        <f t="shared" si="14"/>
        <v>UPT1P7E11</v>
      </c>
      <c r="B100" s="181" t="str">
        <f t="shared" si="15"/>
        <v>UPT1P7E1</v>
      </c>
      <c r="C100" s="181" t="str">
        <f t="shared" si="16"/>
        <v>UPT1P71</v>
      </c>
      <c r="D100" s="181" t="str">
        <f t="shared" si="17"/>
        <v>UPT1P7</v>
      </c>
      <c r="E100" s="181" t="str">
        <f t="shared" si="18"/>
        <v>UPT1</v>
      </c>
      <c r="F100" s="72" t="s">
        <v>277</v>
      </c>
      <c r="G100" s="72">
        <v>1</v>
      </c>
      <c r="H100" s="72">
        <v>7</v>
      </c>
      <c r="I100" s="72" t="s">
        <v>8</v>
      </c>
      <c r="J100" s="72">
        <v>1</v>
      </c>
      <c r="K100" s="72">
        <v>1</v>
      </c>
      <c r="L100" s="72"/>
      <c r="M100" s="137">
        <v>0.5</v>
      </c>
      <c r="N100" s="208">
        <v>0.8</v>
      </c>
      <c r="O100" s="132">
        <v>0.65</v>
      </c>
      <c r="P100" s="72"/>
      <c r="Q100" s="72"/>
      <c r="R100" s="97"/>
      <c r="S100" s="97"/>
      <c r="T100" s="72"/>
      <c r="U100" s="72"/>
      <c r="V100" s="177"/>
      <c r="W100" s="97"/>
      <c r="X100" s="97"/>
      <c r="Y100" s="90">
        <f>VLOOKUP(D100,EXPLORACION!$A$2:$P$529,15,FALSE)</f>
        <v>4961461.9636000004</v>
      </c>
      <c r="Z100" s="90">
        <f>VLOOKUP(D100,EXPLORACION!$A$2:$P$529,16,FALSE)</f>
        <v>2171593.3226000001</v>
      </c>
    </row>
    <row r="101" spans="1:26" hidden="1">
      <c r="A101" s="181" t="str">
        <f t="shared" si="14"/>
        <v>UPT1P7E1S2</v>
      </c>
      <c r="B101" s="181" t="str">
        <f t="shared" si="15"/>
        <v>UPT1P7E1</v>
      </c>
      <c r="C101" s="181" t="str">
        <f t="shared" si="16"/>
        <v>UPT1P7S2</v>
      </c>
      <c r="D101" s="181" t="str">
        <f t="shared" si="17"/>
        <v>UPT1P7</v>
      </c>
      <c r="E101" s="181" t="str">
        <f t="shared" si="18"/>
        <v>UPT1</v>
      </c>
      <c r="F101" s="72" t="s">
        <v>277</v>
      </c>
      <c r="G101" s="72">
        <v>1</v>
      </c>
      <c r="H101" s="72">
        <v>7</v>
      </c>
      <c r="I101" s="72" t="s">
        <v>8</v>
      </c>
      <c r="J101" s="72">
        <v>1</v>
      </c>
      <c r="K101" s="72">
        <v>2</v>
      </c>
      <c r="L101" s="72" t="s">
        <v>13</v>
      </c>
      <c r="M101" s="137">
        <v>1.5</v>
      </c>
      <c r="N101" s="208">
        <v>1.95</v>
      </c>
      <c r="O101" s="132">
        <v>1.7250000000000001</v>
      </c>
      <c r="P101" s="72"/>
      <c r="Q101" s="72"/>
      <c r="R101" s="97"/>
      <c r="S101" s="97"/>
      <c r="T101" s="72"/>
      <c r="U101" s="72">
        <v>25</v>
      </c>
      <c r="V101" s="177"/>
      <c r="W101" s="97"/>
      <c r="X101" s="97"/>
      <c r="Y101" s="90">
        <f>VLOOKUP(D101,EXPLORACION!$A$2:$P$529,15,FALSE)</f>
        <v>4961461.9636000004</v>
      </c>
      <c r="Z101" s="90">
        <f>VLOOKUP(D101,EXPLORACION!$A$2:$P$529,16,FALSE)</f>
        <v>2171593.3226000001</v>
      </c>
    </row>
    <row r="102" spans="1:26" hidden="1">
      <c r="A102" s="181" t="str">
        <f t="shared" si="14"/>
        <v>UPT1P7E13</v>
      </c>
      <c r="B102" s="181" t="str">
        <f t="shared" si="15"/>
        <v>UPT1P7E1</v>
      </c>
      <c r="C102" s="181" t="str">
        <f t="shared" si="16"/>
        <v>UPT1P73</v>
      </c>
      <c r="D102" s="181" t="str">
        <f t="shared" si="17"/>
        <v>UPT1P7</v>
      </c>
      <c r="E102" s="181" t="str">
        <f t="shared" si="18"/>
        <v>UPT1</v>
      </c>
      <c r="F102" s="72" t="s">
        <v>277</v>
      </c>
      <c r="G102" s="72">
        <v>1</v>
      </c>
      <c r="H102" s="72">
        <v>7</v>
      </c>
      <c r="I102" s="72" t="s">
        <v>8</v>
      </c>
      <c r="J102" s="72">
        <v>1</v>
      </c>
      <c r="K102" s="72">
        <v>3</v>
      </c>
      <c r="L102" s="72"/>
      <c r="M102" s="137">
        <v>2</v>
      </c>
      <c r="N102" s="208">
        <v>2.4</v>
      </c>
      <c r="O102" s="132">
        <v>2.2000000000000002</v>
      </c>
      <c r="P102" s="72"/>
      <c r="Q102" s="72"/>
      <c r="R102" s="97"/>
      <c r="S102" s="97"/>
      <c r="T102" s="72"/>
      <c r="U102" s="72"/>
      <c r="V102" s="177"/>
      <c r="W102" s="97"/>
      <c r="X102" s="97"/>
      <c r="Y102" s="90">
        <f>VLOOKUP(D102,EXPLORACION!$A$2:$P$529,15,FALSE)</f>
        <v>4961461.9636000004</v>
      </c>
      <c r="Z102" s="90">
        <f>VLOOKUP(D102,EXPLORACION!$A$2:$P$529,16,FALSE)</f>
        <v>2171593.3226000001</v>
      </c>
    </row>
    <row r="103" spans="1:26" hidden="1">
      <c r="A103" s="181" t="str">
        <f t="shared" si="14"/>
        <v>UPT1P7E1S4</v>
      </c>
      <c r="B103" s="181" t="str">
        <f t="shared" si="15"/>
        <v>UPT1P7E1</v>
      </c>
      <c r="C103" s="181" t="str">
        <f t="shared" si="16"/>
        <v>UPT1P7S4</v>
      </c>
      <c r="D103" s="181" t="str">
        <f t="shared" si="17"/>
        <v>UPT1P7</v>
      </c>
      <c r="E103" s="181" t="str">
        <f t="shared" si="18"/>
        <v>UPT1</v>
      </c>
      <c r="F103" s="72" t="s">
        <v>277</v>
      </c>
      <c r="G103" s="72">
        <v>1</v>
      </c>
      <c r="H103" s="72">
        <v>7</v>
      </c>
      <c r="I103" s="72" t="s">
        <v>8</v>
      </c>
      <c r="J103" s="72">
        <v>1</v>
      </c>
      <c r="K103" s="72">
        <v>4</v>
      </c>
      <c r="L103" s="72" t="s">
        <v>13</v>
      </c>
      <c r="M103" s="137">
        <v>2.5</v>
      </c>
      <c r="N103" s="208">
        <v>2.95</v>
      </c>
      <c r="O103" s="132">
        <v>2.7250000000000001</v>
      </c>
      <c r="P103" s="72"/>
      <c r="Q103" s="72"/>
      <c r="R103" s="97"/>
      <c r="S103" s="97"/>
      <c r="T103" s="72"/>
      <c r="U103" s="72">
        <v>19</v>
      </c>
      <c r="V103" s="177"/>
      <c r="W103" s="97"/>
      <c r="X103" s="97"/>
      <c r="Y103" s="90">
        <f>VLOOKUP(D103,EXPLORACION!$A$2:$P$529,15,FALSE)</f>
        <v>4961461.9636000004</v>
      </c>
      <c r="Z103" s="90">
        <f>VLOOKUP(D103,EXPLORACION!$A$2:$P$529,16,FALSE)</f>
        <v>2171593.3226000001</v>
      </c>
    </row>
    <row r="104" spans="1:26" hidden="1">
      <c r="A104" s="181" t="str">
        <f t="shared" si="14"/>
        <v>UPT1P7E15</v>
      </c>
      <c r="B104" s="181" t="str">
        <f t="shared" si="15"/>
        <v>UPT1P7E1</v>
      </c>
      <c r="C104" s="181" t="str">
        <f t="shared" si="16"/>
        <v>UPT1P75</v>
      </c>
      <c r="D104" s="181" t="str">
        <f t="shared" si="17"/>
        <v>UPT1P7</v>
      </c>
      <c r="E104" s="181" t="str">
        <f t="shared" si="18"/>
        <v>UPT1</v>
      </c>
      <c r="F104" s="72" t="s">
        <v>277</v>
      </c>
      <c r="G104" s="72">
        <v>1</v>
      </c>
      <c r="H104" s="72">
        <v>7</v>
      </c>
      <c r="I104" s="72" t="s">
        <v>8</v>
      </c>
      <c r="J104" s="72">
        <v>1</v>
      </c>
      <c r="K104" s="72">
        <v>5</v>
      </c>
      <c r="L104" s="72"/>
      <c r="M104" s="137">
        <v>3</v>
      </c>
      <c r="N104" s="208">
        <v>3.4</v>
      </c>
      <c r="O104" s="132">
        <v>3.2</v>
      </c>
      <c r="P104" s="72"/>
      <c r="Q104" s="72"/>
      <c r="R104" s="97"/>
      <c r="S104" s="97"/>
      <c r="T104" s="72"/>
      <c r="U104" s="72"/>
      <c r="V104" s="177"/>
      <c r="W104" s="97"/>
      <c r="X104" s="97"/>
      <c r="Y104" s="90">
        <f>VLOOKUP(D104,EXPLORACION!$A$2:$P$529,15,FALSE)</f>
        <v>4961461.9636000004</v>
      </c>
      <c r="Z104" s="90">
        <f>VLOOKUP(D104,EXPLORACION!$A$2:$P$529,16,FALSE)</f>
        <v>2171593.3226000001</v>
      </c>
    </row>
    <row r="105" spans="1:26" hidden="1">
      <c r="A105" s="181" t="str">
        <f t="shared" si="14"/>
        <v>UPT1P7E16</v>
      </c>
      <c r="B105" s="181" t="str">
        <f t="shared" si="15"/>
        <v>UPT1P7E1</v>
      </c>
      <c r="C105" s="181" t="str">
        <f t="shared" si="16"/>
        <v>UPT1P76</v>
      </c>
      <c r="D105" s="181" t="str">
        <f t="shared" si="17"/>
        <v>UPT1P7</v>
      </c>
      <c r="E105" s="181" t="str">
        <f t="shared" si="18"/>
        <v>UPT1</v>
      </c>
      <c r="F105" s="72" t="s">
        <v>277</v>
      </c>
      <c r="G105" s="72">
        <v>1</v>
      </c>
      <c r="H105" s="72">
        <v>7</v>
      </c>
      <c r="I105" s="72" t="s">
        <v>8</v>
      </c>
      <c r="J105" s="72">
        <v>1</v>
      </c>
      <c r="K105" s="72">
        <v>6</v>
      </c>
      <c r="L105" s="72"/>
      <c r="M105" s="137">
        <v>3.45</v>
      </c>
      <c r="N105" s="208">
        <v>3.55</v>
      </c>
      <c r="O105" s="132">
        <v>3.5</v>
      </c>
      <c r="P105" s="72"/>
      <c r="Q105" s="72"/>
      <c r="R105" s="97"/>
      <c r="S105" s="97"/>
      <c r="T105" s="72"/>
      <c r="U105" s="72"/>
      <c r="V105" s="177"/>
      <c r="W105" s="97"/>
      <c r="X105" s="97"/>
      <c r="Y105" s="90">
        <f>VLOOKUP(D105,EXPLORACION!$A$2:$P$529,15,FALSE)</f>
        <v>4961461.9636000004</v>
      </c>
      <c r="Z105" s="90">
        <f>VLOOKUP(D105,EXPLORACION!$A$2:$P$529,16,FALSE)</f>
        <v>2171593.3226000001</v>
      </c>
    </row>
    <row r="106" spans="1:26" hidden="1">
      <c r="A106" s="181" t="str">
        <f t="shared" si="14"/>
        <v>UPT1P7E1S7</v>
      </c>
      <c r="B106" s="181" t="str">
        <f t="shared" si="15"/>
        <v>UPT1P7E1</v>
      </c>
      <c r="C106" s="181" t="str">
        <f t="shared" si="16"/>
        <v>UPT1P7S7</v>
      </c>
      <c r="D106" s="181" t="str">
        <f t="shared" si="17"/>
        <v>UPT1P7</v>
      </c>
      <c r="E106" s="181" t="str">
        <f t="shared" si="18"/>
        <v>UPT1</v>
      </c>
      <c r="F106" s="72" t="s">
        <v>277</v>
      </c>
      <c r="G106" s="72">
        <v>1</v>
      </c>
      <c r="H106" s="72">
        <v>7</v>
      </c>
      <c r="I106" s="72" t="s">
        <v>8</v>
      </c>
      <c r="J106" s="72">
        <v>1</v>
      </c>
      <c r="K106" s="72">
        <v>7</v>
      </c>
      <c r="L106" s="72" t="s">
        <v>13</v>
      </c>
      <c r="M106" s="137">
        <v>3.55</v>
      </c>
      <c r="N106" s="208">
        <v>4</v>
      </c>
      <c r="O106" s="132">
        <v>3.7749999999999999</v>
      </c>
      <c r="P106" s="72"/>
      <c r="Q106" s="72"/>
      <c r="R106" s="97"/>
      <c r="S106" s="97"/>
      <c r="T106" s="72"/>
      <c r="U106" s="72">
        <v>7</v>
      </c>
      <c r="V106" s="177"/>
      <c r="W106" s="97"/>
      <c r="X106" s="97"/>
      <c r="Y106" s="90">
        <f>VLOOKUP(D106,EXPLORACION!$A$2:$P$529,15,FALSE)</f>
        <v>4961461.9636000004</v>
      </c>
      <c r="Z106" s="90">
        <f>VLOOKUP(D106,EXPLORACION!$A$2:$P$529,16,FALSE)</f>
        <v>2171593.3226000001</v>
      </c>
    </row>
    <row r="107" spans="1:26" hidden="1">
      <c r="A107" s="181" t="str">
        <f t="shared" si="14"/>
        <v>UPT1P7E18</v>
      </c>
      <c r="B107" s="181" t="str">
        <f t="shared" si="15"/>
        <v>UPT1P7E1</v>
      </c>
      <c r="C107" s="181" t="str">
        <f t="shared" si="16"/>
        <v>UPT1P78</v>
      </c>
      <c r="D107" s="181" t="str">
        <f t="shared" si="17"/>
        <v>UPT1P7</v>
      </c>
      <c r="E107" s="181" t="str">
        <f t="shared" si="18"/>
        <v>UPT1</v>
      </c>
      <c r="F107" s="72" t="s">
        <v>277</v>
      </c>
      <c r="G107" s="72">
        <v>1</v>
      </c>
      <c r="H107" s="72">
        <v>7</v>
      </c>
      <c r="I107" s="72" t="s">
        <v>8</v>
      </c>
      <c r="J107" s="72">
        <v>1</v>
      </c>
      <c r="K107" s="72">
        <v>8</v>
      </c>
      <c r="L107" s="72"/>
      <c r="M107" s="137">
        <v>4</v>
      </c>
      <c r="N107" s="208">
        <v>4.4000000000000004</v>
      </c>
      <c r="O107" s="132">
        <v>4.2</v>
      </c>
      <c r="P107" s="72"/>
      <c r="Q107" s="72"/>
      <c r="R107" s="97"/>
      <c r="S107" s="97"/>
      <c r="T107" s="72"/>
      <c r="U107" s="72"/>
      <c r="V107" s="177"/>
      <c r="W107" s="97"/>
      <c r="X107" s="97"/>
      <c r="Y107" s="90">
        <f>VLOOKUP(D107,EXPLORACION!$A$2:$P$529,15,FALSE)</f>
        <v>4961461.9636000004</v>
      </c>
      <c r="Z107" s="90">
        <f>VLOOKUP(D107,EXPLORACION!$A$2:$P$529,16,FALSE)</f>
        <v>2171593.3226000001</v>
      </c>
    </row>
    <row r="108" spans="1:26" hidden="1">
      <c r="A108" s="181" t="str">
        <f t="shared" si="14"/>
        <v>UPT1P7E1S9</v>
      </c>
      <c r="B108" s="181" t="str">
        <f t="shared" si="15"/>
        <v>UPT1P7E1</v>
      </c>
      <c r="C108" s="181" t="str">
        <f t="shared" si="16"/>
        <v>UPT1P7S9</v>
      </c>
      <c r="D108" s="181" t="str">
        <f t="shared" si="17"/>
        <v>UPT1P7</v>
      </c>
      <c r="E108" s="181" t="str">
        <f t="shared" si="18"/>
        <v>UPT1</v>
      </c>
      <c r="F108" s="72" t="s">
        <v>277</v>
      </c>
      <c r="G108" s="72">
        <v>1</v>
      </c>
      <c r="H108" s="72">
        <v>7</v>
      </c>
      <c r="I108" s="72" t="s">
        <v>8</v>
      </c>
      <c r="J108" s="72">
        <v>1</v>
      </c>
      <c r="K108" s="72">
        <v>9</v>
      </c>
      <c r="L108" s="72" t="s">
        <v>13</v>
      </c>
      <c r="M108" s="137">
        <v>4.5</v>
      </c>
      <c r="N108" s="208">
        <v>4.95</v>
      </c>
      <c r="O108" s="132">
        <v>4.7249999999999996</v>
      </c>
      <c r="P108" s="72"/>
      <c r="Q108" s="72"/>
      <c r="R108" s="97"/>
      <c r="S108" s="97"/>
      <c r="T108" s="72"/>
      <c r="U108" s="72">
        <v>8</v>
      </c>
      <c r="V108" s="177"/>
      <c r="W108" s="97"/>
      <c r="X108" s="97"/>
      <c r="Y108" s="90">
        <f>VLOOKUP(D108,EXPLORACION!$A$2:$P$529,15,FALSE)</f>
        <v>4961461.9636000004</v>
      </c>
      <c r="Z108" s="90">
        <f>VLOOKUP(D108,EXPLORACION!$A$2:$P$529,16,FALSE)</f>
        <v>2171593.3226000001</v>
      </c>
    </row>
    <row r="109" spans="1:26" hidden="1">
      <c r="A109" s="181" t="str">
        <f t="shared" si="14"/>
        <v>UPT1P7E110</v>
      </c>
      <c r="B109" s="181" t="str">
        <f t="shared" si="15"/>
        <v>UPT1P7E1</v>
      </c>
      <c r="C109" s="181" t="str">
        <f t="shared" si="16"/>
        <v>UPT1P710</v>
      </c>
      <c r="D109" s="181" t="str">
        <f t="shared" si="17"/>
        <v>UPT1P7</v>
      </c>
      <c r="E109" s="181" t="str">
        <f t="shared" si="18"/>
        <v>UPT1</v>
      </c>
      <c r="F109" s="72" t="s">
        <v>277</v>
      </c>
      <c r="G109" s="72">
        <v>1</v>
      </c>
      <c r="H109" s="72">
        <v>7</v>
      </c>
      <c r="I109" s="72" t="s">
        <v>8</v>
      </c>
      <c r="J109" s="72">
        <v>1</v>
      </c>
      <c r="K109" s="72">
        <v>10</v>
      </c>
      <c r="L109" s="72"/>
      <c r="M109" s="137">
        <v>5</v>
      </c>
      <c r="N109" s="208">
        <v>5.4</v>
      </c>
      <c r="O109" s="132">
        <v>5.2</v>
      </c>
      <c r="P109" s="72"/>
      <c r="Q109" s="72"/>
      <c r="R109" s="97"/>
      <c r="S109" s="97"/>
      <c r="T109" s="72"/>
      <c r="U109" s="72"/>
      <c r="V109" s="177"/>
      <c r="W109" s="97"/>
      <c r="X109" s="97"/>
      <c r="Y109" s="90">
        <f>VLOOKUP(D109,EXPLORACION!$A$2:$P$529,15,FALSE)</f>
        <v>4961461.9636000004</v>
      </c>
      <c r="Z109" s="90">
        <f>VLOOKUP(D109,EXPLORACION!$A$2:$P$529,16,FALSE)</f>
        <v>2171593.3226000001</v>
      </c>
    </row>
    <row r="110" spans="1:26" hidden="1">
      <c r="A110" s="181" t="str">
        <f t="shared" si="14"/>
        <v>UPT1P7E1S11</v>
      </c>
      <c r="B110" s="181" t="str">
        <f t="shared" si="15"/>
        <v>UPT1P7E1</v>
      </c>
      <c r="C110" s="181" t="str">
        <f t="shared" si="16"/>
        <v>UPT1P7S11</v>
      </c>
      <c r="D110" s="181" t="str">
        <f t="shared" si="17"/>
        <v>UPT1P7</v>
      </c>
      <c r="E110" s="181" t="str">
        <f t="shared" si="18"/>
        <v>UPT1</v>
      </c>
      <c r="F110" s="72" t="s">
        <v>277</v>
      </c>
      <c r="G110" s="72">
        <v>1</v>
      </c>
      <c r="H110" s="72">
        <v>7</v>
      </c>
      <c r="I110" s="72" t="s">
        <v>8</v>
      </c>
      <c r="J110" s="72">
        <v>1</v>
      </c>
      <c r="K110" s="72">
        <v>11</v>
      </c>
      <c r="L110" s="72" t="s">
        <v>13</v>
      </c>
      <c r="M110" s="137">
        <v>5.5</v>
      </c>
      <c r="N110" s="208">
        <v>5.95</v>
      </c>
      <c r="O110" s="132">
        <v>5.7249999999999996</v>
      </c>
      <c r="P110" s="72"/>
      <c r="Q110" s="72"/>
      <c r="R110" s="97"/>
      <c r="S110" s="97"/>
      <c r="T110" s="72"/>
      <c r="U110" s="72">
        <v>5</v>
      </c>
      <c r="V110" s="177"/>
      <c r="W110" s="97"/>
      <c r="X110" s="97"/>
      <c r="Y110" s="90">
        <f>VLOOKUP(D110,EXPLORACION!$A$2:$P$529,15,FALSE)</f>
        <v>4961461.9636000004</v>
      </c>
      <c r="Z110" s="90">
        <f>VLOOKUP(D110,EXPLORACION!$A$2:$P$529,16,FALSE)</f>
        <v>2171593.3226000001</v>
      </c>
    </row>
    <row r="111" spans="1:26" hidden="1">
      <c r="A111" s="181" t="str">
        <f t="shared" si="14"/>
        <v>UPT1P7E112</v>
      </c>
      <c r="B111" s="181" t="str">
        <f t="shared" si="15"/>
        <v>UPT1P7E1</v>
      </c>
      <c r="C111" s="181" t="str">
        <f t="shared" si="16"/>
        <v>UPT1P712</v>
      </c>
      <c r="D111" s="181" t="str">
        <f t="shared" si="17"/>
        <v>UPT1P7</v>
      </c>
      <c r="E111" s="181" t="str">
        <f t="shared" si="18"/>
        <v>UPT1</v>
      </c>
      <c r="F111" s="72" t="s">
        <v>277</v>
      </c>
      <c r="G111" s="72">
        <v>1</v>
      </c>
      <c r="H111" s="72">
        <v>7</v>
      </c>
      <c r="I111" s="72" t="s">
        <v>8</v>
      </c>
      <c r="J111" s="72">
        <v>1</v>
      </c>
      <c r="K111" s="72">
        <v>12</v>
      </c>
      <c r="L111" s="72"/>
      <c r="M111" s="137">
        <v>5.95</v>
      </c>
      <c r="N111" s="208">
        <v>6.05</v>
      </c>
      <c r="O111" s="132">
        <v>6</v>
      </c>
      <c r="P111" s="72"/>
      <c r="Q111" s="72"/>
      <c r="R111" s="97"/>
      <c r="S111" s="97"/>
      <c r="T111" s="72"/>
      <c r="U111" s="72"/>
      <c r="V111" s="177"/>
      <c r="W111" s="97"/>
      <c r="X111" s="97"/>
      <c r="Y111" s="90">
        <f>VLOOKUP(D111,EXPLORACION!$A$2:$P$529,15,FALSE)</f>
        <v>4961461.9636000004</v>
      </c>
      <c r="Z111" s="90">
        <f>VLOOKUP(D111,EXPLORACION!$A$2:$P$529,16,FALSE)</f>
        <v>2171593.3226000001</v>
      </c>
    </row>
    <row r="112" spans="1:26" hidden="1">
      <c r="A112" s="181" t="str">
        <f t="shared" si="14"/>
        <v>UPT1P7E113</v>
      </c>
      <c r="B112" s="181" t="str">
        <f t="shared" si="15"/>
        <v>UPT1P7E1</v>
      </c>
      <c r="C112" s="181" t="str">
        <f t="shared" si="16"/>
        <v>UPT1P713</v>
      </c>
      <c r="D112" s="181" t="str">
        <f t="shared" si="17"/>
        <v>UPT1P7</v>
      </c>
      <c r="E112" s="181" t="str">
        <f t="shared" si="18"/>
        <v>UPT1</v>
      </c>
      <c r="F112" s="72" t="s">
        <v>277</v>
      </c>
      <c r="G112" s="72">
        <v>1</v>
      </c>
      <c r="H112" s="72">
        <v>7</v>
      </c>
      <c r="I112" s="72" t="s">
        <v>8</v>
      </c>
      <c r="J112" s="72">
        <v>1</v>
      </c>
      <c r="K112" s="72">
        <v>13</v>
      </c>
      <c r="L112" s="72"/>
      <c r="M112" s="137">
        <v>6.05</v>
      </c>
      <c r="N112" s="208">
        <v>6.55</v>
      </c>
      <c r="O112" s="132">
        <v>6.3</v>
      </c>
      <c r="P112" s="72"/>
      <c r="Q112" s="72"/>
      <c r="R112" s="97"/>
      <c r="S112" s="97"/>
      <c r="T112" s="72"/>
      <c r="U112" s="72"/>
      <c r="V112" s="177"/>
      <c r="W112" s="97"/>
      <c r="X112" s="97"/>
      <c r="Y112" s="90">
        <f>VLOOKUP(D112,EXPLORACION!$A$2:$P$529,15,FALSE)</f>
        <v>4961461.9636000004</v>
      </c>
      <c r="Z112" s="90">
        <f>VLOOKUP(D112,EXPLORACION!$A$2:$P$529,16,FALSE)</f>
        <v>2171593.3226000001</v>
      </c>
    </row>
    <row r="113" spans="1:26" hidden="1">
      <c r="A113" s="181" t="str">
        <f t="shared" si="14"/>
        <v>UPT1P7E114</v>
      </c>
      <c r="B113" s="181" t="str">
        <f t="shared" si="15"/>
        <v>UPT1P7E1</v>
      </c>
      <c r="C113" s="181" t="str">
        <f t="shared" si="16"/>
        <v>UPT1P714</v>
      </c>
      <c r="D113" s="181" t="str">
        <f t="shared" si="17"/>
        <v>UPT1P7</v>
      </c>
      <c r="E113" s="181" t="str">
        <f t="shared" si="18"/>
        <v>UPT1</v>
      </c>
      <c r="F113" s="72" t="s">
        <v>277</v>
      </c>
      <c r="G113" s="72">
        <v>1</v>
      </c>
      <c r="H113" s="72">
        <v>7</v>
      </c>
      <c r="I113" s="72" t="s">
        <v>8</v>
      </c>
      <c r="J113" s="72">
        <v>1</v>
      </c>
      <c r="K113" s="72">
        <v>14</v>
      </c>
      <c r="L113" s="72"/>
      <c r="M113" s="137">
        <v>6.55</v>
      </c>
      <c r="N113" s="208">
        <v>6.65</v>
      </c>
      <c r="O113" s="132">
        <v>6.6</v>
      </c>
      <c r="P113" s="72"/>
      <c r="Q113" s="72"/>
      <c r="R113" s="97"/>
      <c r="S113" s="97"/>
      <c r="T113" s="72"/>
      <c r="U113" s="72"/>
      <c r="V113" s="177"/>
      <c r="W113" s="97"/>
      <c r="X113" s="97"/>
      <c r="Y113" s="90">
        <f>VLOOKUP(D113,EXPLORACION!$A$2:$P$529,15,FALSE)</f>
        <v>4961461.9636000004</v>
      </c>
      <c r="Z113" s="90">
        <f>VLOOKUP(D113,EXPLORACION!$A$2:$P$529,16,FALSE)</f>
        <v>2171593.3226000001</v>
      </c>
    </row>
    <row r="114" spans="1:26" hidden="1">
      <c r="A114" s="181" t="str">
        <f t="shared" si="14"/>
        <v>UPT1P7E115</v>
      </c>
      <c r="B114" s="181" t="str">
        <f t="shared" si="15"/>
        <v>UPT1P7E1</v>
      </c>
      <c r="C114" s="181" t="str">
        <f t="shared" si="16"/>
        <v>UPT1P715</v>
      </c>
      <c r="D114" s="181" t="str">
        <f t="shared" si="17"/>
        <v>UPT1P7</v>
      </c>
      <c r="E114" s="181" t="str">
        <f t="shared" si="18"/>
        <v>UPT1</v>
      </c>
      <c r="F114" s="72" t="s">
        <v>277</v>
      </c>
      <c r="G114" s="72">
        <v>1</v>
      </c>
      <c r="H114" s="72">
        <v>7</v>
      </c>
      <c r="I114" s="72" t="s">
        <v>8</v>
      </c>
      <c r="J114" s="72">
        <v>1</v>
      </c>
      <c r="K114" s="72">
        <v>15</v>
      </c>
      <c r="L114" s="72"/>
      <c r="M114" s="137">
        <v>6.55</v>
      </c>
      <c r="N114" s="208">
        <v>7.1</v>
      </c>
      <c r="O114" s="132">
        <v>6.8249999999999993</v>
      </c>
      <c r="P114" s="72"/>
      <c r="Q114" s="72"/>
      <c r="R114" s="97"/>
      <c r="S114" s="97"/>
      <c r="T114" s="72"/>
      <c r="U114" s="72"/>
      <c r="V114" s="177"/>
      <c r="W114" s="97"/>
      <c r="X114" s="97"/>
      <c r="Y114" s="90">
        <f>VLOOKUP(D114,EXPLORACION!$A$2:$P$529,15,FALSE)</f>
        <v>4961461.9636000004</v>
      </c>
      <c r="Z114" s="90">
        <f>VLOOKUP(D114,EXPLORACION!$A$2:$P$529,16,FALSE)</f>
        <v>2171593.3226000001</v>
      </c>
    </row>
    <row r="115" spans="1:26" hidden="1">
      <c r="A115" s="181" t="str">
        <f t="shared" si="14"/>
        <v>UPT1P7E116</v>
      </c>
      <c r="B115" s="181" t="str">
        <f t="shared" si="15"/>
        <v>UPT1P7E1</v>
      </c>
      <c r="C115" s="181" t="str">
        <f t="shared" si="16"/>
        <v>UPT1P716</v>
      </c>
      <c r="D115" s="181" t="str">
        <f t="shared" si="17"/>
        <v>UPT1P7</v>
      </c>
      <c r="E115" s="181" t="str">
        <f t="shared" si="18"/>
        <v>UPT1</v>
      </c>
      <c r="F115" s="72" t="s">
        <v>277</v>
      </c>
      <c r="G115" s="72">
        <v>1</v>
      </c>
      <c r="H115" s="72">
        <v>7</v>
      </c>
      <c r="I115" s="72" t="s">
        <v>8</v>
      </c>
      <c r="J115" s="72">
        <v>1</v>
      </c>
      <c r="K115" s="72">
        <v>16</v>
      </c>
      <c r="L115" s="72"/>
      <c r="M115" s="137">
        <v>7.1</v>
      </c>
      <c r="N115" s="208">
        <v>7.2</v>
      </c>
      <c r="O115" s="132">
        <v>7.15</v>
      </c>
      <c r="P115" s="72"/>
      <c r="Q115" s="72"/>
      <c r="R115" s="97"/>
      <c r="S115" s="97"/>
      <c r="T115" s="72"/>
      <c r="U115" s="72"/>
      <c r="V115" s="177"/>
      <c r="W115" s="97"/>
      <c r="X115" s="97"/>
      <c r="Y115" s="90">
        <f>VLOOKUP(D115,EXPLORACION!$A$2:$P$529,15,FALSE)</f>
        <v>4961461.9636000004</v>
      </c>
      <c r="Z115" s="90">
        <f>VLOOKUP(D115,EXPLORACION!$A$2:$P$529,16,FALSE)</f>
        <v>2171593.3226000001</v>
      </c>
    </row>
    <row r="116" spans="1:26" hidden="1">
      <c r="A116" s="181" t="str">
        <f t="shared" si="14"/>
        <v>UPT1P7E117</v>
      </c>
      <c r="B116" s="181" t="str">
        <f t="shared" si="15"/>
        <v>UPT1P7E1</v>
      </c>
      <c r="C116" s="181" t="str">
        <f t="shared" si="16"/>
        <v>UPT1P717</v>
      </c>
      <c r="D116" s="181" t="str">
        <f t="shared" si="17"/>
        <v>UPT1P7</v>
      </c>
      <c r="E116" s="181" t="str">
        <f t="shared" si="18"/>
        <v>UPT1</v>
      </c>
      <c r="F116" s="72" t="s">
        <v>277</v>
      </c>
      <c r="G116" s="72">
        <v>1</v>
      </c>
      <c r="H116" s="72">
        <v>7</v>
      </c>
      <c r="I116" s="72" t="s">
        <v>8</v>
      </c>
      <c r="J116" s="72">
        <v>1</v>
      </c>
      <c r="K116" s="72">
        <v>17</v>
      </c>
      <c r="L116" s="72"/>
      <c r="M116" s="137">
        <v>7.2</v>
      </c>
      <c r="N116" s="208">
        <v>7.7</v>
      </c>
      <c r="O116" s="132">
        <v>7.45</v>
      </c>
      <c r="P116" s="72"/>
      <c r="Q116" s="72"/>
      <c r="R116" s="97"/>
      <c r="S116" s="97"/>
      <c r="T116" s="72"/>
      <c r="U116" s="72"/>
      <c r="V116" s="177"/>
      <c r="W116" s="97"/>
      <c r="X116" s="97"/>
      <c r="Y116" s="90">
        <f>VLOOKUP(D116,EXPLORACION!$A$2:$P$529,15,FALSE)</f>
        <v>4961461.9636000004</v>
      </c>
      <c r="Z116" s="90">
        <f>VLOOKUP(D116,EXPLORACION!$A$2:$P$529,16,FALSE)</f>
        <v>2171593.3226000001</v>
      </c>
    </row>
    <row r="117" spans="1:26" hidden="1">
      <c r="A117" s="181" t="str">
        <f t="shared" si="14"/>
        <v>UPT1P7E118</v>
      </c>
      <c r="B117" s="181" t="str">
        <f t="shared" si="15"/>
        <v>UPT1P7E1</v>
      </c>
      <c r="C117" s="181" t="str">
        <f t="shared" si="16"/>
        <v>UPT1P718</v>
      </c>
      <c r="D117" s="181" t="str">
        <f t="shared" si="17"/>
        <v>UPT1P7</v>
      </c>
      <c r="E117" s="181" t="str">
        <f t="shared" si="18"/>
        <v>UPT1</v>
      </c>
      <c r="F117" s="72" t="s">
        <v>277</v>
      </c>
      <c r="G117" s="72">
        <v>1</v>
      </c>
      <c r="H117" s="72">
        <v>7</v>
      </c>
      <c r="I117" s="72" t="s">
        <v>8</v>
      </c>
      <c r="J117" s="72">
        <v>1</v>
      </c>
      <c r="K117" s="72">
        <v>18</v>
      </c>
      <c r="L117" s="72"/>
      <c r="M117" s="137">
        <v>7.7</v>
      </c>
      <c r="N117" s="208">
        <v>7.8</v>
      </c>
      <c r="O117" s="132">
        <v>7.75</v>
      </c>
      <c r="P117" s="72"/>
      <c r="Q117" s="72"/>
      <c r="R117" s="97"/>
      <c r="S117" s="97"/>
      <c r="T117" s="72"/>
      <c r="U117" s="72"/>
      <c r="V117" s="177"/>
      <c r="W117" s="97"/>
      <c r="X117" s="97"/>
      <c r="Y117" s="90">
        <f>VLOOKUP(D117,EXPLORACION!$A$2:$P$529,15,FALSE)</f>
        <v>4961461.9636000004</v>
      </c>
      <c r="Z117" s="90">
        <f>VLOOKUP(D117,EXPLORACION!$A$2:$P$529,16,FALSE)</f>
        <v>2171593.3226000001</v>
      </c>
    </row>
    <row r="118" spans="1:26" hidden="1">
      <c r="A118" s="181" t="str">
        <f t="shared" si="14"/>
        <v>UPT1P7E119</v>
      </c>
      <c r="B118" s="181" t="str">
        <f t="shared" si="15"/>
        <v>UPT1P7E1</v>
      </c>
      <c r="C118" s="181" t="str">
        <f t="shared" si="16"/>
        <v>UPT1P719</v>
      </c>
      <c r="D118" s="181" t="str">
        <f t="shared" si="17"/>
        <v>UPT1P7</v>
      </c>
      <c r="E118" s="181" t="str">
        <f t="shared" si="18"/>
        <v>UPT1</v>
      </c>
      <c r="F118" s="72" t="s">
        <v>277</v>
      </c>
      <c r="G118" s="72">
        <v>1</v>
      </c>
      <c r="H118" s="72">
        <v>7</v>
      </c>
      <c r="I118" s="72" t="s">
        <v>8</v>
      </c>
      <c r="J118" s="72">
        <v>1</v>
      </c>
      <c r="K118" s="72">
        <v>19</v>
      </c>
      <c r="L118" s="72"/>
      <c r="M118" s="137">
        <v>8</v>
      </c>
      <c r="N118" s="208">
        <v>8.4</v>
      </c>
      <c r="O118" s="132">
        <v>8.1999999999999993</v>
      </c>
      <c r="P118" s="72"/>
      <c r="Q118" s="72"/>
      <c r="R118" s="97"/>
      <c r="S118" s="97"/>
      <c r="T118" s="72"/>
      <c r="U118" s="72"/>
      <c r="V118" s="177"/>
      <c r="W118" s="97"/>
      <c r="X118" s="97"/>
      <c r="Y118" s="90">
        <f>VLOOKUP(D118,EXPLORACION!$A$2:$P$529,15,FALSE)</f>
        <v>4961461.9636000004</v>
      </c>
      <c r="Z118" s="90">
        <f>VLOOKUP(D118,EXPLORACION!$A$2:$P$529,16,FALSE)</f>
        <v>2171593.3226000001</v>
      </c>
    </row>
    <row r="119" spans="1:26" hidden="1">
      <c r="A119" s="181" t="str">
        <f t="shared" si="14"/>
        <v>UPT1P7E120</v>
      </c>
      <c r="B119" s="181" t="str">
        <f t="shared" si="15"/>
        <v>UPT1P7E1</v>
      </c>
      <c r="C119" s="181" t="str">
        <f t="shared" si="16"/>
        <v>UPT1P720</v>
      </c>
      <c r="D119" s="181" t="str">
        <f t="shared" si="17"/>
        <v>UPT1P7</v>
      </c>
      <c r="E119" s="181" t="str">
        <f t="shared" si="18"/>
        <v>UPT1</v>
      </c>
      <c r="F119" s="72" t="s">
        <v>277</v>
      </c>
      <c r="G119" s="72">
        <v>1</v>
      </c>
      <c r="H119" s="72">
        <v>7</v>
      </c>
      <c r="I119" s="72" t="s">
        <v>8</v>
      </c>
      <c r="J119" s="72">
        <v>1</v>
      </c>
      <c r="K119" s="72">
        <v>20</v>
      </c>
      <c r="L119" s="72"/>
      <c r="M119" s="137">
        <v>8.4</v>
      </c>
      <c r="N119" s="208">
        <v>8.5</v>
      </c>
      <c r="O119" s="132">
        <v>8.4499999999999993</v>
      </c>
      <c r="P119" s="72"/>
      <c r="Q119" s="72"/>
      <c r="R119" s="97"/>
      <c r="S119" s="97"/>
      <c r="T119" s="72"/>
      <c r="U119" s="72"/>
      <c r="V119" s="177"/>
      <c r="W119" s="97"/>
      <c r="X119" s="97"/>
      <c r="Y119" s="90">
        <f>VLOOKUP(D119,EXPLORACION!$A$2:$P$529,15,FALSE)</f>
        <v>4961461.9636000004</v>
      </c>
      <c r="Z119" s="90">
        <f>VLOOKUP(D119,EXPLORACION!$A$2:$P$529,16,FALSE)</f>
        <v>2171593.3226000001</v>
      </c>
    </row>
    <row r="120" spans="1:26" hidden="1">
      <c r="A120" s="181" t="str">
        <f t="shared" si="14"/>
        <v>UPT1P7E121</v>
      </c>
      <c r="B120" s="181" t="str">
        <f t="shared" si="15"/>
        <v>UPT1P7E1</v>
      </c>
      <c r="C120" s="181" t="str">
        <f t="shared" si="16"/>
        <v>UPT1P721</v>
      </c>
      <c r="D120" s="181" t="str">
        <f t="shared" si="17"/>
        <v>UPT1P7</v>
      </c>
      <c r="E120" s="181" t="str">
        <f t="shared" si="18"/>
        <v>UPT1</v>
      </c>
      <c r="F120" s="72" t="s">
        <v>277</v>
      </c>
      <c r="G120" s="72">
        <v>1</v>
      </c>
      <c r="H120" s="72">
        <v>7</v>
      </c>
      <c r="I120" s="72" t="s">
        <v>8</v>
      </c>
      <c r="J120" s="72">
        <v>1</v>
      </c>
      <c r="K120" s="72">
        <v>21</v>
      </c>
      <c r="L120" s="72"/>
      <c r="M120" s="137">
        <v>8.6</v>
      </c>
      <c r="N120" s="208">
        <v>9</v>
      </c>
      <c r="O120" s="132">
        <v>8.8000000000000007</v>
      </c>
      <c r="P120" s="72"/>
      <c r="Q120" s="72"/>
      <c r="R120" s="97"/>
      <c r="S120" s="97"/>
      <c r="T120" s="72"/>
      <c r="U120" s="72"/>
      <c r="V120" s="177"/>
      <c r="W120" s="97"/>
      <c r="X120" s="97"/>
      <c r="Y120" s="90">
        <f>VLOOKUP(D120,EXPLORACION!$A$2:$P$529,15,FALSE)</f>
        <v>4961461.9636000004</v>
      </c>
      <c r="Z120" s="90">
        <f>VLOOKUP(D120,EXPLORACION!$A$2:$P$529,16,FALSE)</f>
        <v>2171593.3226000001</v>
      </c>
    </row>
    <row r="121" spans="1:26" hidden="1">
      <c r="A121" s="181" t="str">
        <f t="shared" si="14"/>
        <v>UPT1P7E122</v>
      </c>
      <c r="B121" s="181" t="str">
        <f t="shared" si="15"/>
        <v>UPT1P7E1</v>
      </c>
      <c r="C121" s="181" t="str">
        <f t="shared" si="16"/>
        <v>UPT1P722</v>
      </c>
      <c r="D121" s="181" t="str">
        <f t="shared" si="17"/>
        <v>UPT1P7</v>
      </c>
      <c r="E121" s="181" t="str">
        <f t="shared" si="18"/>
        <v>UPT1</v>
      </c>
      <c r="F121" s="72" t="s">
        <v>277</v>
      </c>
      <c r="G121" s="72">
        <v>1</v>
      </c>
      <c r="H121" s="72">
        <v>7</v>
      </c>
      <c r="I121" s="72" t="s">
        <v>8</v>
      </c>
      <c r="J121" s="72">
        <v>1</v>
      </c>
      <c r="K121" s="72">
        <v>22</v>
      </c>
      <c r="L121" s="72"/>
      <c r="M121" s="137">
        <v>9</v>
      </c>
      <c r="N121" s="208">
        <v>9.1</v>
      </c>
      <c r="O121" s="132">
        <v>9.0500000000000007</v>
      </c>
      <c r="P121" s="72"/>
      <c r="Q121" s="72"/>
      <c r="R121" s="97"/>
      <c r="S121" s="97"/>
      <c r="T121" s="72"/>
      <c r="U121" s="72"/>
      <c r="V121" s="177"/>
      <c r="W121" s="97"/>
      <c r="X121" s="97"/>
      <c r="Y121" s="90">
        <f>VLOOKUP(D121,EXPLORACION!$A$2:$P$529,15,FALSE)</f>
        <v>4961461.9636000004</v>
      </c>
      <c r="Z121" s="90">
        <f>VLOOKUP(D121,EXPLORACION!$A$2:$P$529,16,FALSE)</f>
        <v>2171593.3226000001</v>
      </c>
    </row>
    <row r="122" spans="1:26" hidden="1">
      <c r="A122" s="181" t="str">
        <f t="shared" si="14"/>
        <v>UPT1P7E123</v>
      </c>
      <c r="B122" s="181" t="str">
        <f t="shared" si="15"/>
        <v>UPT1P7E1</v>
      </c>
      <c r="C122" s="181" t="str">
        <f t="shared" si="16"/>
        <v>UPT1P723</v>
      </c>
      <c r="D122" s="181" t="str">
        <f t="shared" si="17"/>
        <v>UPT1P7</v>
      </c>
      <c r="E122" s="181" t="str">
        <f t="shared" si="18"/>
        <v>UPT1</v>
      </c>
      <c r="F122" s="72" t="s">
        <v>277</v>
      </c>
      <c r="G122" s="72">
        <v>1</v>
      </c>
      <c r="H122" s="72">
        <v>7</v>
      </c>
      <c r="I122" s="72" t="s">
        <v>8</v>
      </c>
      <c r="J122" s="72">
        <v>1</v>
      </c>
      <c r="K122" s="72">
        <v>23</v>
      </c>
      <c r="L122" s="72"/>
      <c r="M122" s="137">
        <v>9.1</v>
      </c>
      <c r="N122" s="208">
        <v>9.6</v>
      </c>
      <c r="O122" s="132">
        <v>9.35</v>
      </c>
      <c r="P122" s="72"/>
      <c r="Q122" s="72"/>
      <c r="R122" s="97"/>
      <c r="S122" s="97"/>
      <c r="T122" s="72"/>
      <c r="U122" s="72"/>
      <c r="V122" s="177"/>
      <c r="W122" s="97"/>
      <c r="X122" s="97"/>
      <c r="Y122" s="90">
        <f>VLOOKUP(D122,EXPLORACION!$A$2:$P$529,15,FALSE)</f>
        <v>4961461.9636000004</v>
      </c>
      <c r="Z122" s="90">
        <f>VLOOKUP(D122,EXPLORACION!$A$2:$P$529,16,FALSE)</f>
        <v>2171593.3226000001</v>
      </c>
    </row>
    <row r="123" spans="1:26" hidden="1">
      <c r="A123" s="181" t="str">
        <f t="shared" si="14"/>
        <v>UPT1P7E1S24</v>
      </c>
      <c r="B123" s="181" t="str">
        <f t="shared" si="15"/>
        <v>UPT1P7E1</v>
      </c>
      <c r="C123" s="181" t="str">
        <f t="shared" si="16"/>
        <v>UPT1P7S24</v>
      </c>
      <c r="D123" s="181" t="str">
        <f t="shared" si="17"/>
        <v>UPT1P7</v>
      </c>
      <c r="E123" s="181" t="str">
        <f t="shared" si="18"/>
        <v>UPT1</v>
      </c>
      <c r="F123" s="72" t="s">
        <v>277</v>
      </c>
      <c r="G123" s="72">
        <v>1</v>
      </c>
      <c r="H123" s="72">
        <v>7</v>
      </c>
      <c r="I123" s="72" t="s">
        <v>8</v>
      </c>
      <c r="J123" s="72">
        <v>1</v>
      </c>
      <c r="K123" s="72">
        <v>24</v>
      </c>
      <c r="L123" s="72" t="s">
        <v>13</v>
      </c>
      <c r="M123" s="137">
        <v>10</v>
      </c>
      <c r="N123" s="208">
        <v>10.45</v>
      </c>
      <c r="O123" s="132">
        <v>10.225</v>
      </c>
      <c r="P123" s="72"/>
      <c r="Q123" s="72"/>
      <c r="R123" s="97"/>
      <c r="S123" s="97"/>
      <c r="T123" s="72"/>
      <c r="U123" s="72">
        <v>28</v>
      </c>
      <c r="V123" s="177"/>
      <c r="W123" s="97"/>
      <c r="X123" s="97"/>
      <c r="Y123" s="90">
        <f>VLOOKUP(D123,EXPLORACION!$A$2:$P$529,15,FALSE)</f>
        <v>4961461.9636000004</v>
      </c>
      <c r="Z123" s="90">
        <f>VLOOKUP(D123,EXPLORACION!$A$2:$P$529,16,FALSE)</f>
        <v>2171593.3226000001</v>
      </c>
    </row>
    <row r="124" spans="1:26" hidden="1">
      <c r="A124" s="181" t="str">
        <f t="shared" si="14"/>
        <v>UPT1P7E1S25</v>
      </c>
      <c r="B124" s="181" t="str">
        <f t="shared" si="15"/>
        <v>UPT1P7E1</v>
      </c>
      <c r="C124" s="181" t="str">
        <f t="shared" si="16"/>
        <v>UPT1P7S25</v>
      </c>
      <c r="D124" s="181" t="str">
        <f t="shared" si="17"/>
        <v>UPT1P7</v>
      </c>
      <c r="E124" s="181" t="str">
        <f t="shared" si="18"/>
        <v>UPT1</v>
      </c>
      <c r="F124" s="72" t="s">
        <v>277</v>
      </c>
      <c r="G124" s="72">
        <v>1</v>
      </c>
      <c r="H124" s="72">
        <v>7</v>
      </c>
      <c r="I124" s="72" t="s">
        <v>8</v>
      </c>
      <c r="J124" s="72">
        <v>1</v>
      </c>
      <c r="K124" s="72">
        <v>25</v>
      </c>
      <c r="L124" s="72" t="s">
        <v>13</v>
      </c>
      <c r="M124" s="137">
        <v>11</v>
      </c>
      <c r="N124" s="208">
        <v>11.45</v>
      </c>
      <c r="O124" s="132">
        <v>11.225</v>
      </c>
      <c r="P124" s="72"/>
      <c r="Q124" s="72"/>
      <c r="R124" s="97"/>
      <c r="S124" s="97"/>
      <c r="T124" s="72"/>
      <c r="U124" s="72">
        <v>23</v>
      </c>
      <c r="V124" s="177"/>
      <c r="W124" s="97"/>
      <c r="X124" s="97"/>
      <c r="Y124" s="90">
        <f>VLOOKUP(D124,EXPLORACION!$A$2:$P$529,15,FALSE)</f>
        <v>4961461.9636000004</v>
      </c>
      <c r="Z124" s="90">
        <f>VLOOKUP(D124,EXPLORACION!$A$2:$P$529,16,FALSE)</f>
        <v>2171593.3226000001</v>
      </c>
    </row>
    <row r="125" spans="1:26" hidden="1">
      <c r="A125" s="181" t="str">
        <f t="shared" si="14"/>
        <v>UPT1P7E1S26</v>
      </c>
      <c r="B125" s="181" t="str">
        <f t="shared" si="15"/>
        <v>UPT1P7E1</v>
      </c>
      <c r="C125" s="181" t="str">
        <f t="shared" si="16"/>
        <v>UPT1P7S26</v>
      </c>
      <c r="D125" s="181" t="str">
        <f t="shared" si="17"/>
        <v>UPT1P7</v>
      </c>
      <c r="E125" s="181" t="str">
        <f t="shared" si="18"/>
        <v>UPT1</v>
      </c>
      <c r="F125" s="72" t="s">
        <v>277</v>
      </c>
      <c r="G125" s="72">
        <v>1</v>
      </c>
      <c r="H125" s="72">
        <v>7</v>
      </c>
      <c r="I125" s="72" t="s">
        <v>8</v>
      </c>
      <c r="J125" s="72">
        <v>1</v>
      </c>
      <c r="K125" s="72">
        <v>26</v>
      </c>
      <c r="L125" s="72" t="s">
        <v>13</v>
      </c>
      <c r="M125" s="137">
        <v>12</v>
      </c>
      <c r="N125" s="208">
        <v>12.45</v>
      </c>
      <c r="O125" s="132">
        <v>12.225</v>
      </c>
      <c r="P125" s="72"/>
      <c r="Q125" s="72"/>
      <c r="R125" s="97"/>
      <c r="S125" s="97"/>
      <c r="T125" s="72"/>
      <c r="U125" s="72">
        <v>7</v>
      </c>
      <c r="V125" s="177"/>
      <c r="W125" s="97"/>
      <c r="X125" s="97"/>
      <c r="Y125" s="90">
        <f>VLOOKUP(D125,EXPLORACION!$A$2:$P$529,15,FALSE)</f>
        <v>4961461.9636000004</v>
      </c>
      <c r="Z125" s="90">
        <f>VLOOKUP(D125,EXPLORACION!$A$2:$P$529,16,FALSE)</f>
        <v>2171593.3226000001</v>
      </c>
    </row>
    <row r="126" spans="1:26" hidden="1">
      <c r="A126" s="181" t="str">
        <f t="shared" si="14"/>
        <v>UPT1P7E1S27</v>
      </c>
      <c r="B126" s="181" t="str">
        <f t="shared" si="15"/>
        <v>UPT1P7E1</v>
      </c>
      <c r="C126" s="181" t="str">
        <f t="shared" si="16"/>
        <v>UPT1P7S27</v>
      </c>
      <c r="D126" s="181" t="str">
        <f t="shared" si="17"/>
        <v>UPT1P7</v>
      </c>
      <c r="E126" s="181" t="str">
        <f t="shared" si="18"/>
        <v>UPT1</v>
      </c>
      <c r="F126" s="72" t="s">
        <v>277</v>
      </c>
      <c r="G126" s="72">
        <v>1</v>
      </c>
      <c r="H126" s="72">
        <v>7</v>
      </c>
      <c r="I126" s="72" t="s">
        <v>8</v>
      </c>
      <c r="J126" s="72">
        <v>1</v>
      </c>
      <c r="K126" s="72">
        <v>27</v>
      </c>
      <c r="L126" s="72" t="s">
        <v>13</v>
      </c>
      <c r="M126" s="137">
        <v>13</v>
      </c>
      <c r="N126" s="208">
        <v>13.45</v>
      </c>
      <c r="O126" s="132">
        <v>13.225</v>
      </c>
      <c r="P126" s="72"/>
      <c r="Q126" s="72"/>
      <c r="R126" s="97"/>
      <c r="S126" s="97"/>
      <c r="T126" s="72"/>
      <c r="U126" s="72">
        <v>11</v>
      </c>
      <c r="V126" s="177"/>
      <c r="W126" s="97"/>
      <c r="X126" s="97"/>
      <c r="Y126" s="90">
        <f>VLOOKUP(D126,EXPLORACION!$A$2:$P$529,15,FALSE)</f>
        <v>4961461.9636000004</v>
      </c>
      <c r="Z126" s="90">
        <f>VLOOKUP(D126,EXPLORACION!$A$2:$P$529,16,FALSE)</f>
        <v>2171593.3226000001</v>
      </c>
    </row>
    <row r="127" spans="1:26" hidden="1">
      <c r="A127" s="181" t="str">
        <f t="shared" si="14"/>
        <v>UPT1P7E1S28</v>
      </c>
      <c r="B127" s="181" t="str">
        <f t="shared" si="15"/>
        <v>UPT1P7E1</v>
      </c>
      <c r="C127" s="181" t="str">
        <f t="shared" si="16"/>
        <v>UPT1P7S28</v>
      </c>
      <c r="D127" s="181" t="str">
        <f t="shared" si="17"/>
        <v>UPT1P7</v>
      </c>
      <c r="E127" s="181" t="str">
        <f t="shared" si="18"/>
        <v>UPT1</v>
      </c>
      <c r="F127" s="72" t="s">
        <v>277</v>
      </c>
      <c r="G127" s="72">
        <v>1</v>
      </c>
      <c r="H127" s="72">
        <v>7</v>
      </c>
      <c r="I127" s="72" t="s">
        <v>8</v>
      </c>
      <c r="J127" s="72">
        <v>1</v>
      </c>
      <c r="K127" s="72">
        <v>28</v>
      </c>
      <c r="L127" s="72" t="s">
        <v>13</v>
      </c>
      <c r="M127" s="137">
        <v>14</v>
      </c>
      <c r="N127" s="208">
        <v>14.45</v>
      </c>
      <c r="O127" s="132">
        <v>14.225</v>
      </c>
      <c r="P127" s="72"/>
      <c r="Q127" s="72"/>
      <c r="R127" s="97"/>
      <c r="S127" s="97"/>
      <c r="T127" s="72"/>
      <c r="U127" s="72">
        <v>7</v>
      </c>
      <c r="V127" s="177"/>
      <c r="W127" s="97"/>
      <c r="X127" s="97"/>
      <c r="Y127" s="90">
        <f>VLOOKUP(D127,EXPLORACION!$A$2:$P$529,15,FALSE)</f>
        <v>4961461.9636000004</v>
      </c>
      <c r="Z127" s="90">
        <f>VLOOKUP(D127,EXPLORACION!$A$2:$P$529,16,FALSE)</f>
        <v>2171593.3226000001</v>
      </c>
    </row>
    <row r="128" spans="1:26" hidden="1">
      <c r="A128" s="181" t="str">
        <f t="shared" si="14"/>
        <v>UPT1P7E129</v>
      </c>
      <c r="B128" s="181" t="str">
        <f t="shared" si="15"/>
        <v>UPT1P7E1</v>
      </c>
      <c r="C128" s="181" t="str">
        <f t="shared" si="16"/>
        <v>UPT1P729</v>
      </c>
      <c r="D128" s="181" t="str">
        <f t="shared" si="17"/>
        <v>UPT1P7</v>
      </c>
      <c r="E128" s="181" t="str">
        <f t="shared" si="18"/>
        <v>UPT1</v>
      </c>
      <c r="F128" s="72" t="s">
        <v>277</v>
      </c>
      <c r="G128" s="72">
        <v>1</v>
      </c>
      <c r="H128" s="72">
        <v>7</v>
      </c>
      <c r="I128" s="72" t="s">
        <v>8</v>
      </c>
      <c r="J128" s="72">
        <v>1</v>
      </c>
      <c r="K128" s="72">
        <v>29</v>
      </c>
      <c r="L128" s="72"/>
      <c r="M128" s="137">
        <v>15</v>
      </c>
      <c r="N128" s="208">
        <v>15.5</v>
      </c>
      <c r="O128" s="132">
        <v>15.25</v>
      </c>
      <c r="P128" s="72"/>
      <c r="Q128" s="72"/>
      <c r="R128" s="97"/>
      <c r="S128" s="97"/>
      <c r="T128" s="72"/>
      <c r="U128" s="72"/>
      <c r="V128" s="177"/>
      <c r="W128" s="97"/>
      <c r="X128" s="97"/>
      <c r="Y128" s="90">
        <f>VLOOKUP(D128,EXPLORACION!$A$2:$P$529,15,FALSE)</f>
        <v>4961461.9636000004</v>
      </c>
      <c r="Z128" s="90">
        <f>VLOOKUP(D128,EXPLORACION!$A$2:$P$529,16,FALSE)</f>
        <v>2171593.3226000001</v>
      </c>
    </row>
    <row r="129" spans="1:26" hidden="1">
      <c r="A129" s="181" t="str">
        <f t="shared" si="14"/>
        <v>UPT1P7E1S30</v>
      </c>
      <c r="B129" s="181" t="str">
        <f t="shared" si="15"/>
        <v>UPT1P7E1</v>
      </c>
      <c r="C129" s="181" t="str">
        <f t="shared" si="16"/>
        <v>UPT1P7S30</v>
      </c>
      <c r="D129" s="181" t="str">
        <f t="shared" si="17"/>
        <v>UPT1P7</v>
      </c>
      <c r="E129" s="181" t="str">
        <f t="shared" si="18"/>
        <v>UPT1</v>
      </c>
      <c r="F129" s="72" t="s">
        <v>277</v>
      </c>
      <c r="G129" s="72">
        <v>1</v>
      </c>
      <c r="H129" s="72">
        <v>7</v>
      </c>
      <c r="I129" s="72" t="s">
        <v>8</v>
      </c>
      <c r="J129" s="72">
        <v>1</v>
      </c>
      <c r="K129" s="72">
        <v>30</v>
      </c>
      <c r="L129" s="72" t="s">
        <v>13</v>
      </c>
      <c r="M129" s="137">
        <v>16</v>
      </c>
      <c r="N129" s="208">
        <v>16.45</v>
      </c>
      <c r="O129" s="132">
        <v>16.225000000000001</v>
      </c>
      <c r="P129" s="72"/>
      <c r="Q129" s="72"/>
      <c r="R129" s="97"/>
      <c r="S129" s="97"/>
      <c r="T129" s="72"/>
      <c r="U129" s="72">
        <v>20</v>
      </c>
      <c r="V129" s="177"/>
      <c r="W129" s="97"/>
      <c r="X129" s="97"/>
      <c r="Y129" s="90">
        <f>VLOOKUP(D129,EXPLORACION!$A$2:$P$529,15,FALSE)</f>
        <v>4961461.9636000004</v>
      </c>
      <c r="Z129" s="90">
        <f>VLOOKUP(D129,EXPLORACION!$A$2:$P$529,16,FALSE)</f>
        <v>2171593.3226000001</v>
      </c>
    </row>
    <row r="130" spans="1:26" hidden="1">
      <c r="A130" s="181" t="str">
        <f t="shared" ref="A130:A193" si="19">CONCATENATE(F130,G130,I130,H130,"E",J130,L130,K130)</f>
        <v>UPT1P7E131</v>
      </c>
      <c r="B130" s="181" t="str">
        <f t="shared" ref="B130:B193" si="20">CONCATENATE(F130,G130,I130,H130,"E",J130)</f>
        <v>UPT1P7E1</v>
      </c>
      <c r="C130" s="181" t="str">
        <f t="shared" ref="C130:C193" si="21">CONCATENATE(F130,G130,I130,H130,L130,K130)</f>
        <v>UPT1P731</v>
      </c>
      <c r="D130" s="181" t="str">
        <f t="shared" ref="D130:D193" si="22">CONCATENATE(F130,G130,I130,H130)</f>
        <v>UPT1P7</v>
      </c>
      <c r="E130" s="181" t="str">
        <f t="shared" ref="E130:E193" si="23">CONCATENATE(F130,G130)</f>
        <v>UPT1</v>
      </c>
      <c r="F130" s="72" t="s">
        <v>277</v>
      </c>
      <c r="G130" s="72">
        <v>1</v>
      </c>
      <c r="H130" s="72">
        <v>7</v>
      </c>
      <c r="I130" s="72" t="s">
        <v>8</v>
      </c>
      <c r="J130" s="72">
        <v>1</v>
      </c>
      <c r="K130" s="72">
        <v>31</v>
      </c>
      <c r="L130" s="72"/>
      <c r="M130" s="137">
        <v>17</v>
      </c>
      <c r="N130" s="208">
        <v>17.399999999999999</v>
      </c>
      <c r="O130" s="132">
        <v>17.2</v>
      </c>
      <c r="P130" s="72"/>
      <c r="Q130" s="72"/>
      <c r="R130" s="97"/>
      <c r="S130" s="97"/>
      <c r="T130" s="72"/>
      <c r="U130" s="72"/>
      <c r="V130" s="177"/>
      <c r="W130" s="97"/>
      <c r="X130" s="97"/>
      <c r="Y130" s="90">
        <f>VLOOKUP(D130,EXPLORACION!$A$2:$P$529,15,FALSE)</f>
        <v>4961461.9636000004</v>
      </c>
      <c r="Z130" s="90">
        <f>VLOOKUP(D130,EXPLORACION!$A$2:$P$529,16,FALSE)</f>
        <v>2171593.3226000001</v>
      </c>
    </row>
    <row r="131" spans="1:26" hidden="1">
      <c r="A131" s="181" t="str">
        <f t="shared" si="19"/>
        <v>UPT1P7E1S32</v>
      </c>
      <c r="B131" s="181" t="str">
        <f t="shared" si="20"/>
        <v>UPT1P7E1</v>
      </c>
      <c r="C131" s="181" t="str">
        <f t="shared" si="21"/>
        <v>UPT1P7S32</v>
      </c>
      <c r="D131" s="181" t="str">
        <f t="shared" si="22"/>
        <v>UPT1P7</v>
      </c>
      <c r="E131" s="181" t="str">
        <f t="shared" si="23"/>
        <v>UPT1</v>
      </c>
      <c r="F131" s="72" t="s">
        <v>277</v>
      </c>
      <c r="G131" s="72">
        <v>1</v>
      </c>
      <c r="H131" s="72">
        <v>7</v>
      </c>
      <c r="I131" s="72" t="s">
        <v>8</v>
      </c>
      <c r="J131" s="72">
        <v>1</v>
      </c>
      <c r="K131" s="72">
        <v>32</v>
      </c>
      <c r="L131" s="72" t="s">
        <v>13</v>
      </c>
      <c r="M131" s="137">
        <v>18</v>
      </c>
      <c r="N131" s="208">
        <v>18.45</v>
      </c>
      <c r="O131" s="132">
        <v>18.225000000000001</v>
      </c>
      <c r="P131" s="72"/>
      <c r="Q131" s="72"/>
      <c r="R131" s="97"/>
      <c r="S131" s="97"/>
      <c r="T131" s="72"/>
      <c r="U131" s="72">
        <v>5.9</v>
      </c>
      <c r="V131" s="177"/>
      <c r="W131" s="97"/>
      <c r="X131" s="97"/>
      <c r="Y131" s="90">
        <f>VLOOKUP(D131,EXPLORACION!$A$2:$P$529,15,FALSE)</f>
        <v>4961461.9636000004</v>
      </c>
      <c r="Z131" s="90">
        <f>VLOOKUP(D131,EXPLORACION!$A$2:$P$529,16,FALSE)</f>
        <v>2171593.3226000001</v>
      </c>
    </row>
    <row r="132" spans="1:26" hidden="1">
      <c r="A132" s="181" t="str">
        <f t="shared" si="19"/>
        <v>UPT1P7E1S33</v>
      </c>
      <c r="B132" s="181" t="str">
        <f t="shared" si="20"/>
        <v>UPT1P7E1</v>
      </c>
      <c r="C132" s="181" t="str">
        <f t="shared" si="21"/>
        <v>UPT1P7S33</v>
      </c>
      <c r="D132" s="181" t="str">
        <f t="shared" si="22"/>
        <v>UPT1P7</v>
      </c>
      <c r="E132" s="181" t="str">
        <f t="shared" si="23"/>
        <v>UPT1</v>
      </c>
      <c r="F132" s="72" t="s">
        <v>277</v>
      </c>
      <c r="G132" s="72">
        <v>1</v>
      </c>
      <c r="H132" s="72">
        <v>7</v>
      </c>
      <c r="I132" s="72" t="s">
        <v>8</v>
      </c>
      <c r="J132" s="72">
        <v>1</v>
      </c>
      <c r="K132" s="72">
        <v>33</v>
      </c>
      <c r="L132" s="72" t="s">
        <v>13</v>
      </c>
      <c r="M132" s="137">
        <v>19</v>
      </c>
      <c r="N132" s="208">
        <v>19.45</v>
      </c>
      <c r="O132" s="132">
        <v>19.225000000000001</v>
      </c>
      <c r="P132" s="72"/>
      <c r="Q132" s="72"/>
      <c r="R132" s="97"/>
      <c r="S132" s="97"/>
      <c r="T132" s="72"/>
      <c r="U132" s="72">
        <v>8</v>
      </c>
      <c r="V132" s="177"/>
      <c r="W132" s="97"/>
      <c r="X132" s="97"/>
      <c r="Y132" s="90">
        <f>VLOOKUP(D132,EXPLORACION!$A$2:$P$529,15,FALSE)</f>
        <v>4961461.9636000004</v>
      </c>
      <c r="Z132" s="90">
        <f>VLOOKUP(D132,EXPLORACION!$A$2:$P$529,16,FALSE)</f>
        <v>2171593.3226000001</v>
      </c>
    </row>
    <row r="133" spans="1:26" hidden="1">
      <c r="A133" s="181" t="str">
        <f t="shared" si="19"/>
        <v>UPT1P7E1S34</v>
      </c>
      <c r="B133" s="181" t="str">
        <f t="shared" si="20"/>
        <v>UPT1P7E1</v>
      </c>
      <c r="C133" s="181" t="str">
        <f t="shared" si="21"/>
        <v>UPT1P7S34</v>
      </c>
      <c r="D133" s="181" t="str">
        <f t="shared" si="22"/>
        <v>UPT1P7</v>
      </c>
      <c r="E133" s="181" t="str">
        <f t="shared" si="23"/>
        <v>UPT1</v>
      </c>
      <c r="F133" s="72" t="s">
        <v>277</v>
      </c>
      <c r="G133" s="72">
        <v>1</v>
      </c>
      <c r="H133" s="72">
        <v>7</v>
      </c>
      <c r="I133" s="72" t="s">
        <v>8</v>
      </c>
      <c r="J133" s="72">
        <v>1</v>
      </c>
      <c r="K133" s="72">
        <v>34</v>
      </c>
      <c r="L133" s="72" t="s">
        <v>13</v>
      </c>
      <c r="M133" s="137">
        <v>20</v>
      </c>
      <c r="N133" s="208">
        <v>20.45</v>
      </c>
      <c r="O133" s="132">
        <v>20.225000000000001</v>
      </c>
      <c r="P133" s="72"/>
      <c r="Q133" s="72"/>
      <c r="R133" s="97"/>
      <c r="S133" s="97"/>
      <c r="T133" s="72"/>
      <c r="U133" s="72">
        <v>13</v>
      </c>
      <c r="V133" s="177"/>
      <c r="W133" s="97"/>
      <c r="X133" s="97"/>
      <c r="Y133" s="90">
        <f>VLOOKUP(D133,EXPLORACION!$A$2:$P$529,15,FALSE)</f>
        <v>4961461.9636000004</v>
      </c>
      <c r="Z133" s="90">
        <f>VLOOKUP(D133,EXPLORACION!$A$2:$P$529,16,FALSE)</f>
        <v>2171593.3226000001</v>
      </c>
    </row>
    <row r="134" spans="1:26" hidden="1">
      <c r="A134" s="181" t="str">
        <f t="shared" si="19"/>
        <v>UPT1P7E1S35</v>
      </c>
      <c r="B134" s="181" t="str">
        <f t="shared" si="20"/>
        <v>UPT1P7E1</v>
      </c>
      <c r="C134" s="181" t="str">
        <f t="shared" si="21"/>
        <v>UPT1P7S35</v>
      </c>
      <c r="D134" s="181" t="str">
        <f t="shared" si="22"/>
        <v>UPT1P7</v>
      </c>
      <c r="E134" s="181" t="str">
        <f t="shared" si="23"/>
        <v>UPT1</v>
      </c>
      <c r="F134" s="72" t="s">
        <v>277</v>
      </c>
      <c r="G134" s="72">
        <v>1</v>
      </c>
      <c r="H134" s="72">
        <v>7</v>
      </c>
      <c r="I134" s="72" t="s">
        <v>8</v>
      </c>
      <c r="J134" s="72">
        <v>1</v>
      </c>
      <c r="K134" s="72">
        <v>35</v>
      </c>
      <c r="L134" s="72" t="s">
        <v>13</v>
      </c>
      <c r="M134" s="137">
        <v>21</v>
      </c>
      <c r="N134" s="208">
        <v>21.45</v>
      </c>
      <c r="O134" s="132">
        <v>21.225000000000001</v>
      </c>
      <c r="P134" s="72"/>
      <c r="Q134" s="72"/>
      <c r="R134" s="97"/>
      <c r="S134" s="97"/>
      <c r="T134" s="72"/>
      <c r="U134" s="72">
        <v>35</v>
      </c>
      <c r="V134" s="177"/>
      <c r="W134" s="97"/>
      <c r="X134" s="97"/>
      <c r="Y134" s="90">
        <f>VLOOKUP(D134,EXPLORACION!$A$2:$P$529,15,FALSE)</f>
        <v>4961461.9636000004</v>
      </c>
      <c r="Z134" s="90">
        <f>VLOOKUP(D134,EXPLORACION!$A$2:$P$529,16,FALSE)</f>
        <v>2171593.3226000001</v>
      </c>
    </row>
    <row r="135" spans="1:26" hidden="1">
      <c r="A135" s="181" t="str">
        <f t="shared" si="19"/>
        <v>UPT1P7E1S36</v>
      </c>
      <c r="B135" s="181" t="str">
        <f t="shared" si="20"/>
        <v>UPT1P7E1</v>
      </c>
      <c r="C135" s="181" t="str">
        <f t="shared" si="21"/>
        <v>UPT1P7S36</v>
      </c>
      <c r="D135" s="181" t="str">
        <f t="shared" si="22"/>
        <v>UPT1P7</v>
      </c>
      <c r="E135" s="181" t="str">
        <f t="shared" si="23"/>
        <v>UPT1</v>
      </c>
      <c r="F135" s="72" t="s">
        <v>277</v>
      </c>
      <c r="G135" s="72">
        <v>1</v>
      </c>
      <c r="H135" s="72">
        <v>7</v>
      </c>
      <c r="I135" s="72" t="s">
        <v>8</v>
      </c>
      <c r="J135" s="72">
        <v>1</v>
      </c>
      <c r="K135" s="72">
        <v>36</v>
      </c>
      <c r="L135" s="72" t="s">
        <v>13</v>
      </c>
      <c r="M135" s="137">
        <v>22</v>
      </c>
      <c r="N135" s="208">
        <v>22.45</v>
      </c>
      <c r="O135" s="132">
        <v>22.225000000000001</v>
      </c>
      <c r="P135" s="72"/>
      <c r="Q135" s="72"/>
      <c r="R135" s="97"/>
      <c r="S135" s="97"/>
      <c r="T135" s="72"/>
      <c r="U135" s="72">
        <v>42</v>
      </c>
      <c r="V135" s="177"/>
      <c r="W135" s="97"/>
      <c r="X135" s="97"/>
      <c r="Y135" s="90">
        <f>VLOOKUP(D135,EXPLORACION!$A$2:$P$529,15,FALSE)</f>
        <v>4961461.9636000004</v>
      </c>
      <c r="Z135" s="90">
        <f>VLOOKUP(D135,EXPLORACION!$A$2:$P$529,16,FALSE)</f>
        <v>2171593.3226000001</v>
      </c>
    </row>
    <row r="136" spans="1:26" hidden="1">
      <c r="A136" s="181" t="str">
        <f t="shared" si="19"/>
        <v>UPT1P7E1S37</v>
      </c>
      <c r="B136" s="181" t="str">
        <f t="shared" si="20"/>
        <v>UPT1P7E1</v>
      </c>
      <c r="C136" s="181" t="str">
        <f t="shared" si="21"/>
        <v>UPT1P7S37</v>
      </c>
      <c r="D136" s="181" t="str">
        <f t="shared" si="22"/>
        <v>UPT1P7</v>
      </c>
      <c r="E136" s="181" t="str">
        <f t="shared" si="23"/>
        <v>UPT1</v>
      </c>
      <c r="F136" s="72" t="s">
        <v>277</v>
      </c>
      <c r="G136" s="72">
        <v>1</v>
      </c>
      <c r="H136" s="72">
        <v>7</v>
      </c>
      <c r="I136" s="72" t="s">
        <v>8</v>
      </c>
      <c r="J136" s="72">
        <v>1</v>
      </c>
      <c r="K136" s="72">
        <v>37</v>
      </c>
      <c r="L136" s="72" t="s">
        <v>13</v>
      </c>
      <c r="M136" s="137">
        <v>23</v>
      </c>
      <c r="N136" s="208">
        <v>23.45</v>
      </c>
      <c r="O136" s="132">
        <v>23.225000000000001</v>
      </c>
      <c r="P136" s="72"/>
      <c r="Q136" s="72"/>
      <c r="R136" s="97"/>
      <c r="S136" s="97"/>
      <c r="T136" s="72"/>
      <c r="U136" s="72">
        <v>19</v>
      </c>
      <c r="V136" s="177"/>
      <c r="W136" s="97"/>
      <c r="X136" s="97"/>
      <c r="Y136" s="90">
        <f>VLOOKUP(D136,EXPLORACION!$A$2:$P$529,15,FALSE)</f>
        <v>4961461.9636000004</v>
      </c>
      <c r="Z136" s="90">
        <f>VLOOKUP(D136,EXPLORACION!$A$2:$P$529,16,FALSE)</f>
        <v>2171593.3226000001</v>
      </c>
    </row>
    <row r="137" spans="1:26" hidden="1">
      <c r="A137" s="181" t="str">
        <f t="shared" si="19"/>
        <v>UPT1P7E1S38</v>
      </c>
      <c r="B137" s="181" t="str">
        <f t="shared" si="20"/>
        <v>UPT1P7E1</v>
      </c>
      <c r="C137" s="181" t="str">
        <f t="shared" si="21"/>
        <v>UPT1P7S38</v>
      </c>
      <c r="D137" s="181" t="str">
        <f t="shared" si="22"/>
        <v>UPT1P7</v>
      </c>
      <c r="E137" s="181" t="str">
        <f t="shared" si="23"/>
        <v>UPT1</v>
      </c>
      <c r="F137" s="72" t="s">
        <v>277</v>
      </c>
      <c r="G137" s="72">
        <v>1</v>
      </c>
      <c r="H137" s="72">
        <v>7</v>
      </c>
      <c r="I137" s="72" t="s">
        <v>8</v>
      </c>
      <c r="J137" s="72">
        <v>1</v>
      </c>
      <c r="K137" s="72">
        <v>38</v>
      </c>
      <c r="L137" s="72" t="s">
        <v>13</v>
      </c>
      <c r="M137" s="137">
        <v>24</v>
      </c>
      <c r="N137" s="208">
        <v>24.45</v>
      </c>
      <c r="O137" s="132">
        <v>24.225000000000001</v>
      </c>
      <c r="P137" s="72"/>
      <c r="Q137" s="72"/>
      <c r="R137" s="97"/>
      <c r="S137" s="97"/>
      <c r="T137" s="72"/>
      <c r="U137" s="72">
        <v>38</v>
      </c>
      <c r="V137" s="177"/>
      <c r="W137" s="97"/>
      <c r="X137" s="97"/>
      <c r="Y137" s="90">
        <f>VLOOKUP(D137,EXPLORACION!$A$2:$P$529,15,FALSE)</f>
        <v>4961461.9636000004</v>
      </c>
      <c r="Z137" s="90">
        <f>VLOOKUP(D137,EXPLORACION!$A$2:$P$529,16,FALSE)</f>
        <v>2171593.3226000001</v>
      </c>
    </row>
    <row r="138" spans="1:26" hidden="1">
      <c r="A138" s="181" t="str">
        <f t="shared" si="19"/>
        <v>UPT1P7E1S39</v>
      </c>
      <c r="B138" s="181" t="str">
        <f t="shared" si="20"/>
        <v>UPT1P7E1</v>
      </c>
      <c r="C138" s="181" t="str">
        <f t="shared" si="21"/>
        <v>UPT1P7S39</v>
      </c>
      <c r="D138" s="181" t="str">
        <f t="shared" si="22"/>
        <v>UPT1P7</v>
      </c>
      <c r="E138" s="181" t="str">
        <f t="shared" si="23"/>
        <v>UPT1</v>
      </c>
      <c r="F138" s="72" t="s">
        <v>277</v>
      </c>
      <c r="G138" s="72">
        <v>1</v>
      </c>
      <c r="H138" s="72">
        <v>7</v>
      </c>
      <c r="I138" s="72" t="s">
        <v>8</v>
      </c>
      <c r="J138" s="72">
        <v>1</v>
      </c>
      <c r="K138" s="72">
        <v>39</v>
      </c>
      <c r="L138" s="72" t="s">
        <v>13</v>
      </c>
      <c r="M138" s="137">
        <v>24.9</v>
      </c>
      <c r="N138" s="208">
        <v>25</v>
      </c>
      <c r="O138" s="132">
        <v>24.95</v>
      </c>
      <c r="P138" s="72"/>
      <c r="Q138" s="72"/>
      <c r="R138" s="97"/>
      <c r="S138" s="97"/>
      <c r="T138" s="72"/>
      <c r="U138" s="72">
        <v>100</v>
      </c>
      <c r="V138" s="177"/>
      <c r="W138" s="97"/>
      <c r="X138" s="97"/>
      <c r="Y138" s="90">
        <f>VLOOKUP(D138,EXPLORACION!$A$2:$P$529,15,FALSE)</f>
        <v>4961461.9636000004</v>
      </c>
      <c r="Z138" s="90">
        <f>VLOOKUP(D138,EXPLORACION!$A$2:$P$529,16,FALSE)</f>
        <v>2171593.3226000001</v>
      </c>
    </row>
    <row r="139" spans="1:26" hidden="1">
      <c r="A139" s="181" t="str">
        <f t="shared" si="19"/>
        <v>UPT1P7E1S40</v>
      </c>
      <c r="B139" s="181" t="str">
        <f t="shared" si="20"/>
        <v>UPT1P7E1</v>
      </c>
      <c r="C139" s="181" t="str">
        <f t="shared" si="21"/>
        <v>UPT1P7S40</v>
      </c>
      <c r="D139" s="181" t="str">
        <f t="shared" si="22"/>
        <v>UPT1P7</v>
      </c>
      <c r="E139" s="181" t="str">
        <f t="shared" si="23"/>
        <v>UPT1</v>
      </c>
      <c r="F139" s="72" t="s">
        <v>277</v>
      </c>
      <c r="G139" s="72">
        <v>1</v>
      </c>
      <c r="H139" s="72">
        <v>7</v>
      </c>
      <c r="I139" s="72" t="s">
        <v>8</v>
      </c>
      <c r="J139" s="72">
        <v>1</v>
      </c>
      <c r="K139" s="72">
        <v>40</v>
      </c>
      <c r="L139" s="72" t="s">
        <v>13</v>
      </c>
      <c r="M139" s="137">
        <v>26</v>
      </c>
      <c r="N139" s="208">
        <v>26.45</v>
      </c>
      <c r="O139" s="132">
        <v>26.225000000000001</v>
      </c>
      <c r="P139" s="72"/>
      <c r="Q139" s="72"/>
      <c r="R139" s="97"/>
      <c r="S139" s="97"/>
      <c r="T139" s="72"/>
      <c r="U139" s="72">
        <v>66</v>
      </c>
      <c r="V139" s="177"/>
      <c r="W139" s="97"/>
      <c r="X139" s="97"/>
      <c r="Y139" s="90">
        <f>VLOOKUP(D139,EXPLORACION!$A$2:$P$529,15,FALSE)</f>
        <v>4961461.9636000004</v>
      </c>
      <c r="Z139" s="90">
        <f>VLOOKUP(D139,EXPLORACION!$A$2:$P$529,16,FALSE)</f>
        <v>2171593.3226000001</v>
      </c>
    </row>
    <row r="140" spans="1:26" hidden="1">
      <c r="A140" s="181" t="str">
        <f t="shared" si="19"/>
        <v>UPT1P7E1S41</v>
      </c>
      <c r="B140" s="181" t="str">
        <f t="shared" si="20"/>
        <v>UPT1P7E1</v>
      </c>
      <c r="C140" s="181" t="str">
        <f t="shared" si="21"/>
        <v>UPT1P7S41</v>
      </c>
      <c r="D140" s="181" t="str">
        <f t="shared" si="22"/>
        <v>UPT1P7</v>
      </c>
      <c r="E140" s="181" t="str">
        <f t="shared" si="23"/>
        <v>UPT1</v>
      </c>
      <c r="F140" s="72" t="s">
        <v>277</v>
      </c>
      <c r="G140" s="72">
        <v>1</v>
      </c>
      <c r="H140" s="72">
        <v>7</v>
      </c>
      <c r="I140" s="72" t="s">
        <v>8</v>
      </c>
      <c r="J140" s="72">
        <v>1</v>
      </c>
      <c r="K140" s="72">
        <v>41</v>
      </c>
      <c r="L140" s="72" t="s">
        <v>13</v>
      </c>
      <c r="M140" s="137">
        <v>27.2</v>
      </c>
      <c r="N140" s="208">
        <v>27.65</v>
      </c>
      <c r="O140" s="132">
        <v>27.424999999999997</v>
      </c>
      <c r="P140" s="72"/>
      <c r="Q140" s="72"/>
      <c r="R140" s="97"/>
      <c r="S140" s="97"/>
      <c r="T140" s="72"/>
      <c r="U140" s="72">
        <v>55</v>
      </c>
      <c r="V140" s="177"/>
      <c r="W140" s="97"/>
      <c r="X140" s="97"/>
      <c r="Y140" s="90">
        <f>VLOOKUP(D140,EXPLORACION!$A$2:$P$529,15,FALSE)</f>
        <v>4961461.9636000004</v>
      </c>
      <c r="Z140" s="90">
        <f>VLOOKUP(D140,EXPLORACION!$A$2:$P$529,16,FALSE)</f>
        <v>2171593.3226000001</v>
      </c>
    </row>
    <row r="141" spans="1:26" hidden="1">
      <c r="A141" s="181" t="str">
        <f t="shared" si="19"/>
        <v>UPT1P7E1S42</v>
      </c>
      <c r="B141" s="181" t="str">
        <f t="shared" si="20"/>
        <v>UPT1P7E1</v>
      </c>
      <c r="C141" s="181" t="str">
        <f t="shared" si="21"/>
        <v>UPT1P7S42</v>
      </c>
      <c r="D141" s="181" t="str">
        <f t="shared" si="22"/>
        <v>UPT1P7</v>
      </c>
      <c r="E141" s="181" t="str">
        <f t="shared" si="23"/>
        <v>UPT1</v>
      </c>
      <c r="F141" s="72" t="s">
        <v>277</v>
      </c>
      <c r="G141" s="72">
        <v>1</v>
      </c>
      <c r="H141" s="72">
        <v>7</v>
      </c>
      <c r="I141" s="72" t="s">
        <v>8</v>
      </c>
      <c r="J141" s="72">
        <v>1</v>
      </c>
      <c r="K141" s="72">
        <v>42</v>
      </c>
      <c r="L141" s="72" t="s">
        <v>13</v>
      </c>
      <c r="M141" s="137">
        <v>28</v>
      </c>
      <c r="N141" s="208">
        <v>28.45</v>
      </c>
      <c r="O141" s="132">
        <v>28.225000000000001</v>
      </c>
      <c r="P141" s="72"/>
      <c r="Q141" s="72"/>
      <c r="R141" s="97"/>
      <c r="S141" s="97"/>
      <c r="T141" s="72"/>
      <c r="U141" s="72">
        <v>45</v>
      </c>
      <c r="V141" s="177"/>
      <c r="W141" s="97"/>
      <c r="X141" s="97"/>
      <c r="Y141" s="90">
        <f>VLOOKUP(D141,EXPLORACION!$A$2:$P$529,15,FALSE)</f>
        <v>4961461.9636000004</v>
      </c>
      <c r="Z141" s="90">
        <f>VLOOKUP(D141,EXPLORACION!$A$2:$P$529,16,FALSE)</f>
        <v>2171593.3226000001</v>
      </c>
    </row>
    <row r="142" spans="1:26" hidden="1">
      <c r="A142" s="181" t="str">
        <f t="shared" si="19"/>
        <v>UPT1P7E1S43</v>
      </c>
      <c r="B142" s="181" t="str">
        <f t="shared" si="20"/>
        <v>UPT1P7E1</v>
      </c>
      <c r="C142" s="181" t="str">
        <f t="shared" si="21"/>
        <v>UPT1P7S43</v>
      </c>
      <c r="D142" s="181" t="str">
        <f t="shared" si="22"/>
        <v>UPT1P7</v>
      </c>
      <c r="E142" s="181" t="str">
        <f t="shared" si="23"/>
        <v>UPT1</v>
      </c>
      <c r="F142" s="72" t="s">
        <v>277</v>
      </c>
      <c r="G142" s="72">
        <v>1</v>
      </c>
      <c r="H142" s="72">
        <v>7</v>
      </c>
      <c r="I142" s="72" t="s">
        <v>8</v>
      </c>
      <c r="J142" s="72">
        <v>1</v>
      </c>
      <c r="K142" s="72">
        <v>43</v>
      </c>
      <c r="L142" s="72" t="s">
        <v>13</v>
      </c>
      <c r="M142" s="137">
        <v>29</v>
      </c>
      <c r="N142" s="208">
        <v>29.3</v>
      </c>
      <c r="O142" s="132">
        <v>29.15</v>
      </c>
      <c r="P142" s="72"/>
      <c r="Q142" s="72"/>
      <c r="R142" s="97"/>
      <c r="S142" s="97"/>
      <c r="T142" s="72"/>
      <c r="U142" s="72">
        <v>100</v>
      </c>
      <c r="V142" s="177"/>
      <c r="W142" s="97"/>
      <c r="X142" s="97"/>
      <c r="Y142" s="90">
        <f>VLOOKUP(D142,EXPLORACION!$A$2:$P$529,15,FALSE)</f>
        <v>4961461.9636000004</v>
      </c>
      <c r="Z142" s="90">
        <f>VLOOKUP(D142,EXPLORACION!$A$2:$P$529,16,FALSE)</f>
        <v>2171593.3226000001</v>
      </c>
    </row>
    <row r="143" spans="1:26" hidden="1">
      <c r="A143" s="181" t="str">
        <f t="shared" si="19"/>
        <v>UPT1P7E1S44</v>
      </c>
      <c r="B143" s="181" t="str">
        <f t="shared" si="20"/>
        <v>UPT1P7E1</v>
      </c>
      <c r="C143" s="181" t="str">
        <f t="shared" si="21"/>
        <v>UPT1P7S44</v>
      </c>
      <c r="D143" s="181" t="str">
        <f t="shared" si="22"/>
        <v>UPT1P7</v>
      </c>
      <c r="E143" s="181" t="str">
        <f t="shared" si="23"/>
        <v>UPT1</v>
      </c>
      <c r="F143" s="72" t="s">
        <v>277</v>
      </c>
      <c r="G143" s="72">
        <v>1</v>
      </c>
      <c r="H143" s="72">
        <v>7</v>
      </c>
      <c r="I143" s="72" t="s">
        <v>8</v>
      </c>
      <c r="J143" s="72">
        <v>1</v>
      </c>
      <c r="K143" s="72">
        <v>44</v>
      </c>
      <c r="L143" s="72" t="s">
        <v>13</v>
      </c>
      <c r="M143" s="137">
        <v>30</v>
      </c>
      <c r="N143" s="208">
        <v>30.1</v>
      </c>
      <c r="O143" s="132">
        <v>30.05</v>
      </c>
      <c r="P143" s="72"/>
      <c r="Q143" s="72"/>
      <c r="R143" s="97"/>
      <c r="S143" s="97"/>
      <c r="T143" s="72"/>
      <c r="U143" s="72">
        <v>100</v>
      </c>
      <c r="V143" s="177"/>
      <c r="W143" s="97"/>
      <c r="X143" s="97"/>
      <c r="Y143" s="90">
        <f>VLOOKUP(D143,EXPLORACION!$A$2:$P$529,15,FALSE)</f>
        <v>4961461.9636000004</v>
      </c>
      <c r="Z143" s="90">
        <f>VLOOKUP(D143,EXPLORACION!$A$2:$P$529,16,FALSE)</f>
        <v>2171593.3226000001</v>
      </c>
    </row>
    <row r="144" spans="1:26" hidden="1">
      <c r="A144" s="181" t="str">
        <f t="shared" si="19"/>
        <v>UPT1P7E1S45</v>
      </c>
      <c r="B144" s="181" t="str">
        <f t="shared" si="20"/>
        <v>UPT1P7E1</v>
      </c>
      <c r="C144" s="181" t="str">
        <f t="shared" si="21"/>
        <v>UPT1P7S45</v>
      </c>
      <c r="D144" s="181" t="str">
        <f t="shared" si="22"/>
        <v>UPT1P7</v>
      </c>
      <c r="E144" s="181" t="str">
        <f t="shared" si="23"/>
        <v>UPT1</v>
      </c>
      <c r="F144" s="72" t="s">
        <v>277</v>
      </c>
      <c r="G144" s="72">
        <v>1</v>
      </c>
      <c r="H144" s="72">
        <v>7</v>
      </c>
      <c r="I144" s="72" t="s">
        <v>8</v>
      </c>
      <c r="J144" s="72">
        <v>1</v>
      </c>
      <c r="K144" s="72">
        <v>45</v>
      </c>
      <c r="L144" s="72" t="s">
        <v>13</v>
      </c>
      <c r="M144" s="137">
        <v>31</v>
      </c>
      <c r="N144" s="208">
        <v>31.45</v>
      </c>
      <c r="O144" s="132">
        <v>31.225000000000001</v>
      </c>
      <c r="P144" s="72"/>
      <c r="Q144" s="72"/>
      <c r="R144" s="97"/>
      <c r="S144" s="97"/>
      <c r="T144" s="72"/>
      <c r="U144" s="72">
        <v>73</v>
      </c>
      <c r="V144" s="177"/>
      <c r="W144" s="97"/>
      <c r="X144" s="97"/>
      <c r="Y144" s="90">
        <f>VLOOKUP(D144,EXPLORACION!$A$2:$P$529,15,FALSE)</f>
        <v>4961461.9636000004</v>
      </c>
      <c r="Z144" s="90">
        <f>VLOOKUP(D144,EXPLORACION!$A$2:$P$529,16,FALSE)</f>
        <v>2171593.3226000001</v>
      </c>
    </row>
    <row r="145" spans="1:26" hidden="1">
      <c r="A145" s="181" t="str">
        <f t="shared" si="19"/>
        <v>UPT1P7E1S46</v>
      </c>
      <c r="B145" s="181" t="str">
        <f t="shared" si="20"/>
        <v>UPT1P7E1</v>
      </c>
      <c r="C145" s="181" t="str">
        <f t="shared" si="21"/>
        <v>UPT1P7S46</v>
      </c>
      <c r="D145" s="181" t="str">
        <f t="shared" si="22"/>
        <v>UPT1P7</v>
      </c>
      <c r="E145" s="181" t="str">
        <f t="shared" si="23"/>
        <v>UPT1</v>
      </c>
      <c r="F145" s="72" t="s">
        <v>277</v>
      </c>
      <c r="G145" s="72">
        <v>1</v>
      </c>
      <c r="H145" s="72">
        <v>7</v>
      </c>
      <c r="I145" s="72" t="s">
        <v>8</v>
      </c>
      <c r="J145" s="72">
        <v>1</v>
      </c>
      <c r="K145" s="72">
        <v>46</v>
      </c>
      <c r="L145" s="72" t="s">
        <v>13</v>
      </c>
      <c r="M145" s="137">
        <v>32</v>
      </c>
      <c r="N145" s="208">
        <v>32.450000000000003</v>
      </c>
      <c r="O145" s="132">
        <v>32.225000000000001</v>
      </c>
      <c r="P145" s="72"/>
      <c r="Q145" s="72"/>
      <c r="R145" s="97"/>
      <c r="S145" s="97"/>
      <c r="T145" s="72"/>
      <c r="U145" s="72">
        <v>28</v>
      </c>
      <c r="V145" s="177"/>
      <c r="W145" s="97"/>
      <c r="X145" s="97"/>
      <c r="Y145" s="90">
        <f>VLOOKUP(D145,EXPLORACION!$A$2:$P$529,15,FALSE)</f>
        <v>4961461.9636000004</v>
      </c>
      <c r="Z145" s="90">
        <f>VLOOKUP(D145,EXPLORACION!$A$2:$P$529,16,FALSE)</f>
        <v>2171593.3226000001</v>
      </c>
    </row>
    <row r="146" spans="1:26" hidden="1">
      <c r="A146" s="181" t="str">
        <f t="shared" si="19"/>
        <v>UPT1P7E1S47</v>
      </c>
      <c r="B146" s="181" t="str">
        <f t="shared" si="20"/>
        <v>UPT1P7E1</v>
      </c>
      <c r="C146" s="181" t="str">
        <f t="shared" si="21"/>
        <v>UPT1P7S47</v>
      </c>
      <c r="D146" s="181" t="str">
        <f t="shared" si="22"/>
        <v>UPT1P7</v>
      </c>
      <c r="E146" s="181" t="str">
        <f t="shared" si="23"/>
        <v>UPT1</v>
      </c>
      <c r="F146" s="72" t="s">
        <v>277</v>
      </c>
      <c r="G146" s="72">
        <v>1</v>
      </c>
      <c r="H146" s="72">
        <v>7</v>
      </c>
      <c r="I146" s="72" t="s">
        <v>8</v>
      </c>
      <c r="J146" s="72">
        <v>1</v>
      </c>
      <c r="K146" s="72">
        <v>47</v>
      </c>
      <c r="L146" s="72" t="s">
        <v>13</v>
      </c>
      <c r="M146" s="137">
        <v>33</v>
      </c>
      <c r="N146" s="208">
        <v>33.450000000000003</v>
      </c>
      <c r="O146" s="132">
        <v>33.225000000000001</v>
      </c>
      <c r="P146" s="72"/>
      <c r="Q146" s="72"/>
      <c r="R146" s="97"/>
      <c r="S146" s="97"/>
      <c r="T146" s="72"/>
      <c r="U146" s="72">
        <v>35</v>
      </c>
      <c r="V146" s="177"/>
      <c r="W146" s="97"/>
      <c r="X146" s="97"/>
      <c r="Y146" s="90">
        <f>VLOOKUP(D146,EXPLORACION!$A$2:$P$529,15,FALSE)</f>
        <v>4961461.9636000004</v>
      </c>
      <c r="Z146" s="90">
        <f>VLOOKUP(D146,EXPLORACION!$A$2:$P$529,16,FALSE)</f>
        <v>2171593.3226000001</v>
      </c>
    </row>
    <row r="147" spans="1:26" hidden="1">
      <c r="A147" s="181" t="str">
        <f t="shared" si="19"/>
        <v>UPT1P7E1S48</v>
      </c>
      <c r="B147" s="181" t="str">
        <f t="shared" si="20"/>
        <v>UPT1P7E1</v>
      </c>
      <c r="C147" s="181" t="str">
        <f t="shared" si="21"/>
        <v>UPT1P7S48</v>
      </c>
      <c r="D147" s="181" t="str">
        <f t="shared" si="22"/>
        <v>UPT1P7</v>
      </c>
      <c r="E147" s="181" t="str">
        <f t="shared" si="23"/>
        <v>UPT1</v>
      </c>
      <c r="F147" s="72" t="s">
        <v>277</v>
      </c>
      <c r="G147" s="72">
        <v>1</v>
      </c>
      <c r="H147" s="72">
        <v>7</v>
      </c>
      <c r="I147" s="72" t="s">
        <v>8</v>
      </c>
      <c r="J147" s="72">
        <v>1</v>
      </c>
      <c r="K147" s="72">
        <v>48</v>
      </c>
      <c r="L147" s="72" t="s">
        <v>13</v>
      </c>
      <c r="M147" s="137">
        <v>34</v>
      </c>
      <c r="N147" s="208">
        <v>34.450000000000003</v>
      </c>
      <c r="O147" s="132">
        <v>34.225000000000001</v>
      </c>
      <c r="P147" s="72"/>
      <c r="Q147" s="72"/>
      <c r="R147" s="97"/>
      <c r="S147" s="97"/>
      <c r="T147" s="72"/>
      <c r="U147" s="72">
        <v>53</v>
      </c>
      <c r="V147" s="177"/>
      <c r="W147" s="97"/>
      <c r="X147" s="97"/>
      <c r="Y147" s="90">
        <f>VLOOKUP(D147,EXPLORACION!$A$2:$P$529,15,FALSE)</f>
        <v>4961461.9636000004</v>
      </c>
      <c r="Z147" s="90">
        <f>VLOOKUP(D147,EXPLORACION!$A$2:$P$529,16,FALSE)</f>
        <v>2171593.3226000001</v>
      </c>
    </row>
    <row r="148" spans="1:26" hidden="1">
      <c r="A148" s="181" t="str">
        <f t="shared" si="19"/>
        <v>UPT1P7E149</v>
      </c>
      <c r="B148" s="181" t="str">
        <f t="shared" si="20"/>
        <v>UPT1P7E1</v>
      </c>
      <c r="C148" s="181" t="str">
        <f t="shared" si="21"/>
        <v>UPT1P749</v>
      </c>
      <c r="D148" s="181" t="str">
        <f t="shared" si="22"/>
        <v>UPT1P7</v>
      </c>
      <c r="E148" s="181" t="str">
        <f t="shared" si="23"/>
        <v>UPT1</v>
      </c>
      <c r="F148" s="72" t="s">
        <v>277</v>
      </c>
      <c r="G148" s="72">
        <v>1</v>
      </c>
      <c r="H148" s="72">
        <v>7</v>
      </c>
      <c r="I148" s="72" t="s">
        <v>8</v>
      </c>
      <c r="J148" s="72">
        <v>1</v>
      </c>
      <c r="K148" s="72">
        <v>49</v>
      </c>
      <c r="L148" s="72"/>
      <c r="M148" s="137">
        <v>35</v>
      </c>
      <c r="N148" s="208">
        <v>35.4</v>
      </c>
      <c r="O148" s="132">
        <v>35.200000000000003</v>
      </c>
      <c r="P148" s="72"/>
      <c r="Q148" s="72"/>
      <c r="R148" s="97"/>
      <c r="S148" s="97"/>
      <c r="T148" s="72"/>
      <c r="U148" s="72"/>
      <c r="V148" s="177"/>
      <c r="W148" s="97"/>
      <c r="X148" s="97"/>
      <c r="Y148" s="90">
        <f>VLOOKUP(D148,EXPLORACION!$A$2:$P$529,15,FALSE)</f>
        <v>4961461.9636000004</v>
      </c>
      <c r="Z148" s="90">
        <f>VLOOKUP(D148,EXPLORACION!$A$2:$P$529,16,FALSE)</f>
        <v>2171593.3226000001</v>
      </c>
    </row>
    <row r="149" spans="1:26" hidden="1">
      <c r="A149" s="181" t="str">
        <f t="shared" si="19"/>
        <v>UPT1P7E1S50</v>
      </c>
      <c r="B149" s="181" t="str">
        <f t="shared" si="20"/>
        <v>UPT1P7E1</v>
      </c>
      <c r="C149" s="181" t="str">
        <f t="shared" si="21"/>
        <v>UPT1P7S50</v>
      </c>
      <c r="D149" s="181" t="str">
        <f t="shared" si="22"/>
        <v>UPT1P7</v>
      </c>
      <c r="E149" s="181" t="str">
        <f t="shared" si="23"/>
        <v>UPT1</v>
      </c>
      <c r="F149" s="72" t="s">
        <v>277</v>
      </c>
      <c r="G149" s="72">
        <v>1</v>
      </c>
      <c r="H149" s="72">
        <v>7</v>
      </c>
      <c r="I149" s="72" t="s">
        <v>8</v>
      </c>
      <c r="J149" s="72">
        <v>1</v>
      </c>
      <c r="K149" s="72">
        <v>50</v>
      </c>
      <c r="L149" s="72" t="s">
        <v>13</v>
      </c>
      <c r="M149" s="137">
        <v>36</v>
      </c>
      <c r="N149" s="208">
        <v>36.450000000000003</v>
      </c>
      <c r="O149" s="132">
        <v>36.225000000000001</v>
      </c>
      <c r="P149" s="72"/>
      <c r="Q149" s="72"/>
      <c r="R149" s="97"/>
      <c r="S149" s="97"/>
      <c r="T149" s="72"/>
      <c r="U149" s="72">
        <v>71</v>
      </c>
      <c r="V149" s="177"/>
      <c r="W149" s="97"/>
      <c r="X149" s="97"/>
      <c r="Y149" s="90">
        <f>VLOOKUP(D149,EXPLORACION!$A$2:$P$529,15,FALSE)</f>
        <v>4961461.9636000004</v>
      </c>
      <c r="Z149" s="90">
        <f>VLOOKUP(D149,EXPLORACION!$A$2:$P$529,16,FALSE)</f>
        <v>2171593.3226000001</v>
      </c>
    </row>
    <row r="150" spans="1:26" hidden="1">
      <c r="A150" s="181" t="str">
        <f t="shared" si="19"/>
        <v>UPT1P7E151</v>
      </c>
      <c r="B150" s="181" t="str">
        <f t="shared" si="20"/>
        <v>UPT1P7E1</v>
      </c>
      <c r="C150" s="181" t="str">
        <f t="shared" si="21"/>
        <v>UPT1P751</v>
      </c>
      <c r="D150" s="181" t="str">
        <f t="shared" si="22"/>
        <v>UPT1P7</v>
      </c>
      <c r="E150" s="181" t="str">
        <f t="shared" si="23"/>
        <v>UPT1</v>
      </c>
      <c r="F150" s="72" t="s">
        <v>277</v>
      </c>
      <c r="G150" s="72">
        <v>1</v>
      </c>
      <c r="H150" s="72">
        <v>7</v>
      </c>
      <c r="I150" s="72" t="s">
        <v>8</v>
      </c>
      <c r="J150" s="72">
        <v>1</v>
      </c>
      <c r="K150" s="72">
        <v>51</v>
      </c>
      <c r="L150" s="72"/>
      <c r="M150" s="137">
        <v>37</v>
      </c>
      <c r="N150" s="208">
        <v>37.299999999999997</v>
      </c>
      <c r="O150" s="132">
        <v>37.15</v>
      </c>
      <c r="P150" s="72"/>
      <c r="Q150" s="72"/>
      <c r="R150" s="97"/>
      <c r="S150" s="97"/>
      <c r="T150" s="72"/>
      <c r="U150" s="72"/>
      <c r="V150" s="177"/>
      <c r="W150" s="97"/>
      <c r="X150" s="97"/>
      <c r="Y150" s="90">
        <f>VLOOKUP(D150,EXPLORACION!$A$2:$P$529,15,FALSE)</f>
        <v>4961461.9636000004</v>
      </c>
      <c r="Z150" s="90">
        <f>VLOOKUP(D150,EXPLORACION!$A$2:$P$529,16,FALSE)</f>
        <v>2171593.3226000001</v>
      </c>
    </row>
    <row r="151" spans="1:26" hidden="1">
      <c r="A151" s="181" t="str">
        <f t="shared" si="19"/>
        <v>UPT1P7E152</v>
      </c>
      <c r="B151" s="181" t="str">
        <f t="shared" si="20"/>
        <v>UPT1P7E1</v>
      </c>
      <c r="C151" s="181" t="str">
        <f t="shared" si="21"/>
        <v>UPT1P752</v>
      </c>
      <c r="D151" s="181" t="str">
        <f t="shared" si="22"/>
        <v>UPT1P7</v>
      </c>
      <c r="E151" s="181" t="str">
        <f t="shared" si="23"/>
        <v>UPT1</v>
      </c>
      <c r="F151" s="72" t="s">
        <v>277</v>
      </c>
      <c r="G151" s="72">
        <v>1</v>
      </c>
      <c r="H151" s="72">
        <v>7</v>
      </c>
      <c r="I151" s="72" t="s">
        <v>8</v>
      </c>
      <c r="J151" s="72">
        <v>1</v>
      </c>
      <c r="K151" s="72">
        <v>52</v>
      </c>
      <c r="L151" s="72"/>
      <c r="M151" s="137">
        <v>38</v>
      </c>
      <c r="N151" s="208">
        <v>38.299999999999997</v>
      </c>
      <c r="O151" s="132">
        <v>38.15</v>
      </c>
      <c r="P151" s="72"/>
      <c r="Q151" s="72"/>
      <c r="R151" s="97"/>
      <c r="S151" s="97"/>
      <c r="T151" s="72"/>
      <c r="U151" s="72"/>
      <c r="V151" s="177"/>
      <c r="W151" s="97"/>
      <c r="X151" s="97"/>
      <c r="Y151" s="90">
        <f>VLOOKUP(D151,EXPLORACION!$A$2:$P$529,15,FALSE)</f>
        <v>4961461.9636000004</v>
      </c>
      <c r="Z151" s="90">
        <f>VLOOKUP(D151,EXPLORACION!$A$2:$P$529,16,FALSE)</f>
        <v>2171593.3226000001</v>
      </c>
    </row>
    <row r="152" spans="1:26" hidden="1">
      <c r="A152" s="181" t="str">
        <f t="shared" si="19"/>
        <v>UPT1P7E1S53</v>
      </c>
      <c r="B152" s="181" t="str">
        <f t="shared" si="20"/>
        <v>UPT1P7E1</v>
      </c>
      <c r="C152" s="181" t="str">
        <f t="shared" si="21"/>
        <v>UPT1P7S53</v>
      </c>
      <c r="D152" s="181" t="str">
        <f t="shared" si="22"/>
        <v>UPT1P7</v>
      </c>
      <c r="E152" s="181" t="str">
        <f t="shared" si="23"/>
        <v>UPT1</v>
      </c>
      <c r="F152" s="72" t="s">
        <v>277</v>
      </c>
      <c r="G152" s="72">
        <v>1</v>
      </c>
      <c r="H152" s="72">
        <v>7</v>
      </c>
      <c r="I152" s="72" t="s">
        <v>8</v>
      </c>
      <c r="J152" s="72">
        <v>1</v>
      </c>
      <c r="K152" s="72">
        <v>53</v>
      </c>
      <c r="L152" s="72" t="s">
        <v>13</v>
      </c>
      <c r="M152" s="137">
        <v>39</v>
      </c>
      <c r="N152" s="208">
        <v>39.450000000000003</v>
      </c>
      <c r="O152" s="132">
        <v>39.225000000000001</v>
      </c>
      <c r="P152" s="72"/>
      <c r="Q152" s="72"/>
      <c r="R152" s="97"/>
      <c r="S152" s="97"/>
      <c r="T152" s="72"/>
      <c r="U152" s="72">
        <v>89</v>
      </c>
      <c r="V152" s="177"/>
      <c r="W152" s="97"/>
      <c r="X152" s="97"/>
      <c r="Y152" s="90">
        <f>VLOOKUP(D152,EXPLORACION!$A$2:$P$529,15,FALSE)</f>
        <v>4961461.9636000004</v>
      </c>
      <c r="Z152" s="90">
        <f>VLOOKUP(D152,EXPLORACION!$A$2:$P$529,16,FALSE)</f>
        <v>2171593.3226000001</v>
      </c>
    </row>
    <row r="153" spans="1:26" hidden="1">
      <c r="A153" s="181" t="str">
        <f t="shared" si="19"/>
        <v>UPT1P9E1S1</v>
      </c>
      <c r="B153" s="181" t="str">
        <f t="shared" si="20"/>
        <v>UPT1P9E1</v>
      </c>
      <c r="C153" s="181" t="str">
        <f t="shared" si="21"/>
        <v>UPT1P9S1</v>
      </c>
      <c r="D153" s="181" t="str">
        <f t="shared" si="22"/>
        <v>UPT1P9</v>
      </c>
      <c r="E153" s="181" t="str">
        <f t="shared" si="23"/>
        <v>UPT1</v>
      </c>
      <c r="F153" s="111" t="s">
        <v>277</v>
      </c>
      <c r="G153" s="111">
        <v>1</v>
      </c>
      <c r="H153" s="111">
        <v>9</v>
      </c>
      <c r="I153" s="111" t="s">
        <v>8</v>
      </c>
      <c r="J153" s="111">
        <v>1</v>
      </c>
      <c r="K153" s="111">
        <v>1</v>
      </c>
      <c r="L153" s="72" t="s">
        <v>13</v>
      </c>
      <c r="M153" s="137">
        <v>0.6</v>
      </c>
      <c r="N153" s="208">
        <v>0.8</v>
      </c>
      <c r="O153" s="132">
        <f t="shared" ref="O153:O168" si="24">AVERAGE(M153:N153)</f>
        <v>0.7</v>
      </c>
      <c r="P153" s="72"/>
      <c r="Q153" s="72"/>
      <c r="R153" s="97"/>
      <c r="S153" s="97"/>
      <c r="T153" s="72"/>
      <c r="U153" s="72">
        <v>12</v>
      </c>
      <c r="V153" s="177"/>
      <c r="W153" s="97"/>
      <c r="X153" s="97"/>
      <c r="Y153" s="90">
        <f>VLOOKUP(D153,EXPLORACION!$A$2:$P$529,15,FALSE)</f>
        <v>4962390.1283999998</v>
      </c>
      <c r="Z153" s="90">
        <f>VLOOKUP(D153,EXPLORACION!$A$2:$P$529,16,FALSE)</f>
        <v>2171025.1230000001</v>
      </c>
    </row>
    <row r="154" spans="1:26" hidden="1">
      <c r="A154" s="181" t="str">
        <f t="shared" si="19"/>
        <v>UPT1P9E22</v>
      </c>
      <c r="B154" s="181" t="str">
        <f t="shared" si="20"/>
        <v>UPT1P9E2</v>
      </c>
      <c r="C154" s="181" t="str">
        <f t="shared" si="21"/>
        <v>UPT1P92</v>
      </c>
      <c r="D154" s="181" t="str">
        <f t="shared" si="22"/>
        <v>UPT1P9</v>
      </c>
      <c r="E154" s="181" t="str">
        <f t="shared" si="23"/>
        <v>UPT1</v>
      </c>
      <c r="F154" s="111" t="s">
        <v>277</v>
      </c>
      <c r="G154" s="111">
        <v>1</v>
      </c>
      <c r="H154" s="111">
        <v>9</v>
      </c>
      <c r="I154" s="111" t="s">
        <v>8</v>
      </c>
      <c r="J154" s="111">
        <v>2</v>
      </c>
      <c r="K154" s="111">
        <f t="shared" ref="K154:K167" si="25">K153+1</f>
        <v>2</v>
      </c>
      <c r="L154" s="72"/>
      <c r="M154" s="137">
        <v>1</v>
      </c>
      <c r="N154" s="208">
        <v>1.45</v>
      </c>
      <c r="O154" s="132">
        <f t="shared" si="24"/>
        <v>1.2250000000000001</v>
      </c>
      <c r="P154" s="72"/>
      <c r="Q154" s="72"/>
      <c r="R154" s="97"/>
      <c r="S154" s="97"/>
      <c r="T154" s="72"/>
      <c r="U154" s="72"/>
      <c r="V154" s="177"/>
      <c r="W154" s="97"/>
      <c r="X154" s="97"/>
      <c r="Y154" s="90">
        <f>VLOOKUP(D154,EXPLORACION!$A$2:$P$529,15,FALSE)</f>
        <v>4962390.1283999998</v>
      </c>
      <c r="Z154" s="90">
        <f>VLOOKUP(D154,EXPLORACION!$A$2:$P$529,16,FALSE)</f>
        <v>2171025.1230000001</v>
      </c>
    </row>
    <row r="155" spans="1:26" hidden="1">
      <c r="A155" s="181" t="str">
        <f t="shared" si="19"/>
        <v>UPT1P9E2S3</v>
      </c>
      <c r="B155" s="181" t="str">
        <f t="shared" si="20"/>
        <v>UPT1P9E2</v>
      </c>
      <c r="C155" s="181" t="str">
        <f t="shared" si="21"/>
        <v>UPT1P9S3</v>
      </c>
      <c r="D155" s="181" t="str">
        <f t="shared" si="22"/>
        <v>UPT1P9</v>
      </c>
      <c r="E155" s="181" t="str">
        <f t="shared" si="23"/>
        <v>UPT1</v>
      </c>
      <c r="F155" s="111" t="s">
        <v>277</v>
      </c>
      <c r="G155" s="111">
        <v>1</v>
      </c>
      <c r="H155" s="111">
        <v>9</v>
      </c>
      <c r="I155" s="111" t="s">
        <v>8</v>
      </c>
      <c r="J155" s="111">
        <v>2</v>
      </c>
      <c r="K155" s="111">
        <f t="shared" si="25"/>
        <v>3</v>
      </c>
      <c r="L155" s="72" t="s">
        <v>13</v>
      </c>
      <c r="M155" s="137">
        <v>1.5</v>
      </c>
      <c r="N155" s="208">
        <v>1.8</v>
      </c>
      <c r="O155" s="132">
        <f t="shared" si="24"/>
        <v>1.65</v>
      </c>
      <c r="P155" s="72"/>
      <c r="Q155" s="72"/>
      <c r="R155" s="97"/>
      <c r="S155" s="97"/>
      <c r="T155" s="72"/>
      <c r="U155" s="72">
        <v>11</v>
      </c>
      <c r="V155" s="177"/>
      <c r="W155" s="97"/>
      <c r="X155" s="97"/>
      <c r="Y155" s="90">
        <f>VLOOKUP(D155,EXPLORACION!$A$2:$P$529,15,FALSE)</f>
        <v>4962390.1283999998</v>
      </c>
      <c r="Z155" s="90">
        <f>VLOOKUP(D155,EXPLORACION!$A$2:$P$529,16,FALSE)</f>
        <v>2171025.1230000001</v>
      </c>
    </row>
    <row r="156" spans="1:26" hidden="1">
      <c r="A156" s="181" t="str">
        <f t="shared" si="19"/>
        <v>UPT1P9E24</v>
      </c>
      <c r="B156" s="181" t="str">
        <f t="shared" si="20"/>
        <v>UPT1P9E2</v>
      </c>
      <c r="C156" s="181" t="str">
        <f t="shared" si="21"/>
        <v>UPT1P94</v>
      </c>
      <c r="D156" s="181" t="str">
        <f t="shared" si="22"/>
        <v>UPT1P9</v>
      </c>
      <c r="E156" s="181" t="str">
        <f t="shared" si="23"/>
        <v>UPT1</v>
      </c>
      <c r="F156" s="111" t="s">
        <v>277</v>
      </c>
      <c r="G156" s="111">
        <v>1</v>
      </c>
      <c r="H156" s="111">
        <v>9</v>
      </c>
      <c r="I156" s="111" t="s">
        <v>8</v>
      </c>
      <c r="J156" s="111">
        <v>2</v>
      </c>
      <c r="K156" s="111">
        <f t="shared" si="25"/>
        <v>4</v>
      </c>
      <c r="L156" s="72"/>
      <c r="M156" s="137">
        <v>2</v>
      </c>
      <c r="N156" s="208">
        <v>2.4500000000000002</v>
      </c>
      <c r="O156" s="132">
        <f t="shared" si="24"/>
        <v>2.2250000000000001</v>
      </c>
      <c r="P156" s="72"/>
      <c r="Q156" s="72"/>
      <c r="R156" s="97"/>
      <c r="S156" s="97"/>
      <c r="T156" s="72"/>
      <c r="U156" s="72"/>
      <c r="V156" s="177"/>
      <c r="W156" s="97"/>
      <c r="X156" s="97"/>
      <c r="Y156" s="90">
        <f>VLOOKUP(D156,EXPLORACION!$A$2:$P$529,15,FALSE)</f>
        <v>4962390.1283999998</v>
      </c>
      <c r="Z156" s="90">
        <f>VLOOKUP(D156,EXPLORACION!$A$2:$P$529,16,FALSE)</f>
        <v>2171025.1230000001</v>
      </c>
    </row>
    <row r="157" spans="1:26" hidden="1">
      <c r="A157" s="181" t="str">
        <f t="shared" si="19"/>
        <v>UPT1P9E2S5</v>
      </c>
      <c r="B157" s="181" t="str">
        <f t="shared" si="20"/>
        <v>UPT1P9E2</v>
      </c>
      <c r="C157" s="181" t="str">
        <f t="shared" si="21"/>
        <v>UPT1P9S5</v>
      </c>
      <c r="D157" s="181" t="str">
        <f t="shared" si="22"/>
        <v>UPT1P9</v>
      </c>
      <c r="E157" s="181" t="str">
        <f t="shared" si="23"/>
        <v>UPT1</v>
      </c>
      <c r="F157" s="111" t="s">
        <v>277</v>
      </c>
      <c r="G157" s="111">
        <v>1</v>
      </c>
      <c r="H157" s="111">
        <v>9</v>
      </c>
      <c r="I157" s="111" t="s">
        <v>8</v>
      </c>
      <c r="J157" s="111">
        <v>2</v>
      </c>
      <c r="K157" s="111">
        <f t="shared" si="25"/>
        <v>5</v>
      </c>
      <c r="L157" s="72" t="s">
        <v>13</v>
      </c>
      <c r="M157" s="137">
        <v>2.5</v>
      </c>
      <c r="N157" s="208">
        <v>2.8</v>
      </c>
      <c r="O157" s="132">
        <f t="shared" si="24"/>
        <v>2.65</v>
      </c>
      <c r="P157" s="72"/>
      <c r="Q157" s="72"/>
      <c r="R157" s="97"/>
      <c r="S157" s="97"/>
      <c r="T157" s="72"/>
      <c r="U157" s="72">
        <v>10</v>
      </c>
      <c r="V157" s="177"/>
      <c r="W157" s="97"/>
      <c r="X157" s="97"/>
      <c r="Y157" s="90">
        <f>VLOOKUP(D157,EXPLORACION!$A$2:$P$529,15,FALSE)</f>
        <v>4962390.1283999998</v>
      </c>
      <c r="Z157" s="90">
        <f>VLOOKUP(D157,EXPLORACION!$A$2:$P$529,16,FALSE)</f>
        <v>2171025.1230000001</v>
      </c>
    </row>
    <row r="158" spans="1:26" hidden="1">
      <c r="A158" s="181" t="str">
        <f t="shared" si="19"/>
        <v>UPT1P9E26</v>
      </c>
      <c r="B158" s="181" t="str">
        <f t="shared" si="20"/>
        <v>UPT1P9E2</v>
      </c>
      <c r="C158" s="181" t="str">
        <f t="shared" si="21"/>
        <v>UPT1P96</v>
      </c>
      <c r="D158" s="181" t="str">
        <f t="shared" si="22"/>
        <v>UPT1P9</v>
      </c>
      <c r="E158" s="181" t="str">
        <f t="shared" si="23"/>
        <v>UPT1</v>
      </c>
      <c r="F158" s="111" t="s">
        <v>277</v>
      </c>
      <c r="G158" s="111">
        <v>1</v>
      </c>
      <c r="H158" s="111">
        <v>9</v>
      </c>
      <c r="I158" s="111" t="s">
        <v>8</v>
      </c>
      <c r="J158" s="111">
        <v>2</v>
      </c>
      <c r="K158" s="111">
        <f t="shared" si="25"/>
        <v>6</v>
      </c>
      <c r="L158" s="72"/>
      <c r="M158" s="137">
        <v>3</v>
      </c>
      <c r="N158" s="208">
        <v>3.45</v>
      </c>
      <c r="O158" s="132">
        <f t="shared" si="24"/>
        <v>3.2250000000000001</v>
      </c>
      <c r="P158" s="72"/>
      <c r="Q158" s="72"/>
      <c r="R158" s="97"/>
      <c r="S158" s="97"/>
      <c r="T158" s="72"/>
      <c r="U158" s="72"/>
      <c r="V158" s="177"/>
      <c r="W158" s="97"/>
      <c r="X158" s="97"/>
      <c r="Y158" s="90">
        <f>VLOOKUP(D158,EXPLORACION!$A$2:$P$529,15,FALSE)</f>
        <v>4962390.1283999998</v>
      </c>
      <c r="Z158" s="90">
        <f>VLOOKUP(D158,EXPLORACION!$A$2:$P$529,16,FALSE)</f>
        <v>2171025.1230000001</v>
      </c>
    </row>
    <row r="159" spans="1:26" hidden="1">
      <c r="A159" s="181" t="str">
        <f t="shared" si="19"/>
        <v>UPT1P9E2S7</v>
      </c>
      <c r="B159" s="181" t="str">
        <f t="shared" si="20"/>
        <v>UPT1P9E2</v>
      </c>
      <c r="C159" s="181" t="str">
        <f t="shared" si="21"/>
        <v>UPT1P9S7</v>
      </c>
      <c r="D159" s="181" t="str">
        <f t="shared" si="22"/>
        <v>UPT1P9</v>
      </c>
      <c r="E159" s="181" t="str">
        <f t="shared" si="23"/>
        <v>UPT1</v>
      </c>
      <c r="F159" s="111" t="s">
        <v>277</v>
      </c>
      <c r="G159" s="111">
        <v>1</v>
      </c>
      <c r="H159" s="111">
        <v>9</v>
      </c>
      <c r="I159" s="111" t="s">
        <v>8</v>
      </c>
      <c r="J159" s="111">
        <v>2</v>
      </c>
      <c r="K159" s="111">
        <f t="shared" si="25"/>
        <v>7</v>
      </c>
      <c r="L159" s="72" t="s">
        <v>13</v>
      </c>
      <c r="M159" s="137">
        <v>3.5</v>
      </c>
      <c r="N159" s="208">
        <v>3.7</v>
      </c>
      <c r="O159" s="132">
        <f t="shared" si="24"/>
        <v>3.6</v>
      </c>
      <c r="P159" s="72"/>
      <c r="Q159" s="72"/>
      <c r="R159" s="97"/>
      <c r="S159" s="97"/>
      <c r="T159" s="72"/>
      <c r="U159" s="72">
        <v>33</v>
      </c>
      <c r="V159" s="177"/>
      <c r="W159" s="97"/>
      <c r="X159" s="97"/>
      <c r="Y159" s="90">
        <f>VLOOKUP(D159,EXPLORACION!$A$2:$P$529,15,FALSE)</f>
        <v>4962390.1283999998</v>
      </c>
      <c r="Z159" s="90">
        <f>VLOOKUP(D159,EXPLORACION!$A$2:$P$529,16,FALSE)</f>
        <v>2171025.1230000001</v>
      </c>
    </row>
    <row r="160" spans="1:26" hidden="1">
      <c r="A160" s="181" t="str">
        <f t="shared" si="19"/>
        <v>UPT1P9E38</v>
      </c>
      <c r="B160" s="181" t="str">
        <f t="shared" si="20"/>
        <v>UPT1P9E3</v>
      </c>
      <c r="C160" s="181" t="str">
        <f t="shared" si="21"/>
        <v>UPT1P98</v>
      </c>
      <c r="D160" s="181" t="str">
        <f t="shared" si="22"/>
        <v>UPT1P9</v>
      </c>
      <c r="E160" s="181" t="str">
        <f t="shared" si="23"/>
        <v>UPT1</v>
      </c>
      <c r="F160" s="111" t="s">
        <v>277</v>
      </c>
      <c r="G160" s="111">
        <v>1</v>
      </c>
      <c r="H160" s="111">
        <v>9</v>
      </c>
      <c r="I160" s="111" t="s">
        <v>8</v>
      </c>
      <c r="J160" s="111">
        <v>3</v>
      </c>
      <c r="K160" s="111">
        <f t="shared" si="25"/>
        <v>8</v>
      </c>
      <c r="L160" s="72"/>
      <c r="M160" s="137">
        <v>4</v>
      </c>
      <c r="N160" s="208">
        <v>4.45</v>
      </c>
      <c r="O160" s="132">
        <f t="shared" si="24"/>
        <v>4.2249999999999996</v>
      </c>
      <c r="P160" s="72"/>
      <c r="Q160" s="72"/>
      <c r="R160" s="97"/>
      <c r="S160" s="97"/>
      <c r="T160" s="72"/>
      <c r="U160" s="72"/>
      <c r="V160" s="177"/>
      <c r="W160" s="97"/>
      <c r="X160" s="97"/>
      <c r="Y160" s="90">
        <f>VLOOKUP(D160,EXPLORACION!$A$2:$P$529,15,FALSE)</f>
        <v>4962390.1283999998</v>
      </c>
      <c r="Z160" s="90">
        <f>VLOOKUP(D160,EXPLORACION!$A$2:$P$529,16,FALSE)</f>
        <v>2171025.1230000001</v>
      </c>
    </row>
    <row r="161" spans="1:26" hidden="1">
      <c r="A161" s="181" t="str">
        <f t="shared" si="19"/>
        <v>UPT1P9E3S9</v>
      </c>
      <c r="B161" s="181" t="str">
        <f t="shared" si="20"/>
        <v>UPT1P9E3</v>
      </c>
      <c r="C161" s="181" t="str">
        <f t="shared" si="21"/>
        <v>UPT1P9S9</v>
      </c>
      <c r="D161" s="181" t="str">
        <f t="shared" si="22"/>
        <v>UPT1P9</v>
      </c>
      <c r="E161" s="181" t="str">
        <f t="shared" si="23"/>
        <v>UPT1</v>
      </c>
      <c r="F161" s="111" t="s">
        <v>277</v>
      </c>
      <c r="G161" s="111">
        <v>1</v>
      </c>
      <c r="H161" s="111">
        <v>9</v>
      </c>
      <c r="I161" s="111" t="s">
        <v>8</v>
      </c>
      <c r="J161" s="111">
        <v>3</v>
      </c>
      <c r="K161" s="111">
        <f t="shared" si="25"/>
        <v>9</v>
      </c>
      <c r="L161" s="72" t="s">
        <v>13</v>
      </c>
      <c r="M161" s="137">
        <v>4.5</v>
      </c>
      <c r="N161" s="208">
        <v>4.7</v>
      </c>
      <c r="O161" s="132">
        <f t="shared" si="24"/>
        <v>4.5999999999999996</v>
      </c>
      <c r="P161" s="72"/>
      <c r="Q161" s="72"/>
      <c r="R161" s="97"/>
      <c r="S161" s="97"/>
      <c r="T161" s="72"/>
      <c r="U161" s="72">
        <v>29</v>
      </c>
      <c r="V161" s="177"/>
      <c r="W161" s="97"/>
      <c r="X161" s="97"/>
      <c r="Y161" s="90">
        <f>VLOOKUP(D161,EXPLORACION!$A$2:$P$529,15,FALSE)</f>
        <v>4962390.1283999998</v>
      </c>
      <c r="Z161" s="90">
        <f>VLOOKUP(D161,EXPLORACION!$A$2:$P$529,16,FALSE)</f>
        <v>2171025.1230000001</v>
      </c>
    </row>
    <row r="162" spans="1:26" hidden="1">
      <c r="A162" s="181" t="str">
        <f t="shared" si="19"/>
        <v>UPT1P9E410</v>
      </c>
      <c r="B162" s="181" t="str">
        <f t="shared" si="20"/>
        <v>UPT1P9E4</v>
      </c>
      <c r="C162" s="181" t="str">
        <f t="shared" si="21"/>
        <v>UPT1P910</v>
      </c>
      <c r="D162" s="181" t="str">
        <f t="shared" si="22"/>
        <v>UPT1P9</v>
      </c>
      <c r="E162" s="181" t="str">
        <f t="shared" si="23"/>
        <v>UPT1</v>
      </c>
      <c r="F162" s="111" t="s">
        <v>277</v>
      </c>
      <c r="G162" s="111">
        <v>1</v>
      </c>
      <c r="H162" s="111">
        <v>9</v>
      </c>
      <c r="I162" s="111" t="s">
        <v>8</v>
      </c>
      <c r="J162" s="111">
        <v>4</v>
      </c>
      <c r="K162" s="111">
        <f t="shared" si="25"/>
        <v>10</v>
      </c>
      <c r="L162" s="72"/>
      <c r="M162" s="137">
        <v>5</v>
      </c>
      <c r="N162" s="208">
        <v>5.45</v>
      </c>
      <c r="O162" s="132">
        <f t="shared" si="24"/>
        <v>5.2249999999999996</v>
      </c>
      <c r="P162" s="72"/>
      <c r="Q162" s="72"/>
      <c r="R162" s="97"/>
      <c r="S162" s="97"/>
      <c r="T162" s="72"/>
      <c r="U162" s="72"/>
      <c r="V162" s="177"/>
      <c r="W162" s="97"/>
      <c r="X162" s="97"/>
      <c r="Y162" s="90">
        <f>VLOOKUP(D162,EXPLORACION!$A$2:$P$529,15,FALSE)</f>
        <v>4962390.1283999998</v>
      </c>
      <c r="Z162" s="90">
        <f>VLOOKUP(D162,EXPLORACION!$A$2:$P$529,16,FALSE)</f>
        <v>2171025.1230000001</v>
      </c>
    </row>
    <row r="163" spans="1:26" hidden="1">
      <c r="A163" s="181" t="str">
        <f t="shared" si="19"/>
        <v>UPT1P9E5S11</v>
      </c>
      <c r="B163" s="181" t="str">
        <f t="shared" si="20"/>
        <v>UPT1P9E5</v>
      </c>
      <c r="C163" s="181" t="str">
        <f t="shared" si="21"/>
        <v>UPT1P9S11</v>
      </c>
      <c r="D163" s="181" t="str">
        <f t="shared" si="22"/>
        <v>UPT1P9</v>
      </c>
      <c r="E163" s="181" t="str">
        <f t="shared" si="23"/>
        <v>UPT1</v>
      </c>
      <c r="F163" s="111" t="s">
        <v>277</v>
      </c>
      <c r="G163" s="111">
        <v>1</v>
      </c>
      <c r="H163" s="111">
        <v>9</v>
      </c>
      <c r="I163" s="111" t="s">
        <v>8</v>
      </c>
      <c r="J163" s="111">
        <v>5</v>
      </c>
      <c r="K163" s="111">
        <f t="shared" si="25"/>
        <v>11</v>
      </c>
      <c r="L163" s="72" t="s">
        <v>13</v>
      </c>
      <c r="M163" s="137">
        <v>6</v>
      </c>
      <c r="N163" s="208">
        <v>6.3</v>
      </c>
      <c r="O163" s="132">
        <f t="shared" si="24"/>
        <v>6.15</v>
      </c>
      <c r="P163" s="72"/>
      <c r="Q163" s="72"/>
      <c r="R163" s="97"/>
      <c r="S163" s="97"/>
      <c r="T163" s="72"/>
      <c r="U163" s="72">
        <v>47</v>
      </c>
      <c r="V163" s="177"/>
      <c r="W163" s="97"/>
      <c r="X163" s="97"/>
      <c r="Y163" s="90">
        <f>VLOOKUP(D163,EXPLORACION!$A$2:$P$529,15,FALSE)</f>
        <v>4962390.1283999998</v>
      </c>
      <c r="Z163" s="90">
        <f>VLOOKUP(D163,EXPLORACION!$A$2:$P$529,16,FALSE)</f>
        <v>2171025.1230000001</v>
      </c>
    </row>
    <row r="164" spans="1:26" hidden="1">
      <c r="A164" s="181" t="str">
        <f t="shared" si="19"/>
        <v>UPT1P9E512</v>
      </c>
      <c r="B164" s="181" t="str">
        <f t="shared" si="20"/>
        <v>UPT1P9E5</v>
      </c>
      <c r="C164" s="181" t="str">
        <f t="shared" si="21"/>
        <v>UPT1P912</v>
      </c>
      <c r="D164" s="181" t="str">
        <f t="shared" si="22"/>
        <v>UPT1P9</v>
      </c>
      <c r="E164" s="181" t="str">
        <f t="shared" si="23"/>
        <v>UPT1</v>
      </c>
      <c r="F164" s="111" t="s">
        <v>277</v>
      </c>
      <c r="G164" s="111">
        <v>1</v>
      </c>
      <c r="H164" s="111">
        <v>9</v>
      </c>
      <c r="I164" s="111" t="s">
        <v>8</v>
      </c>
      <c r="J164" s="111">
        <v>5</v>
      </c>
      <c r="K164" s="111">
        <f t="shared" si="25"/>
        <v>12</v>
      </c>
      <c r="L164" s="72"/>
      <c r="M164" s="137">
        <v>7</v>
      </c>
      <c r="N164" s="208">
        <v>7.45</v>
      </c>
      <c r="O164" s="132">
        <f t="shared" si="24"/>
        <v>7.2249999999999996</v>
      </c>
      <c r="P164" s="72"/>
      <c r="Q164" s="72"/>
      <c r="R164" s="97"/>
      <c r="S164" s="97"/>
      <c r="T164" s="72"/>
      <c r="U164" s="72"/>
      <c r="V164" s="177"/>
      <c r="W164" s="97"/>
      <c r="X164" s="97"/>
      <c r="Y164" s="90">
        <f>VLOOKUP(D164,EXPLORACION!$A$2:$P$529,15,FALSE)</f>
        <v>4962390.1283999998</v>
      </c>
      <c r="Z164" s="90">
        <f>VLOOKUP(D164,EXPLORACION!$A$2:$P$529,16,FALSE)</f>
        <v>2171025.1230000001</v>
      </c>
    </row>
    <row r="165" spans="1:26" hidden="1">
      <c r="A165" s="181" t="str">
        <f t="shared" si="19"/>
        <v>UPT1P9E5S13</v>
      </c>
      <c r="B165" s="181" t="str">
        <f t="shared" si="20"/>
        <v>UPT1P9E5</v>
      </c>
      <c r="C165" s="181" t="str">
        <f t="shared" si="21"/>
        <v>UPT1P9S13</v>
      </c>
      <c r="D165" s="181" t="str">
        <f t="shared" si="22"/>
        <v>UPT1P9</v>
      </c>
      <c r="E165" s="181" t="str">
        <f t="shared" si="23"/>
        <v>UPT1</v>
      </c>
      <c r="F165" s="111" t="s">
        <v>277</v>
      </c>
      <c r="G165" s="111">
        <v>1</v>
      </c>
      <c r="H165" s="111">
        <v>9</v>
      </c>
      <c r="I165" s="111" t="s">
        <v>8</v>
      </c>
      <c r="J165" s="111">
        <v>5</v>
      </c>
      <c r="K165" s="111">
        <f t="shared" si="25"/>
        <v>13</v>
      </c>
      <c r="L165" s="72" t="s">
        <v>13</v>
      </c>
      <c r="M165" s="137">
        <v>8</v>
      </c>
      <c r="N165" s="208">
        <v>8.3000000000000007</v>
      </c>
      <c r="O165" s="132">
        <f t="shared" si="24"/>
        <v>8.15</v>
      </c>
      <c r="P165" s="72"/>
      <c r="Q165" s="72"/>
      <c r="R165" s="97"/>
      <c r="S165" s="97"/>
      <c r="T165" s="72"/>
      <c r="U165" s="72">
        <v>57</v>
      </c>
      <c r="V165" s="177"/>
      <c r="W165" s="97"/>
      <c r="X165" s="97"/>
      <c r="Y165" s="90">
        <f>VLOOKUP(D165,EXPLORACION!$A$2:$P$529,15,FALSE)</f>
        <v>4962390.1283999998</v>
      </c>
      <c r="Z165" s="90">
        <f>VLOOKUP(D165,EXPLORACION!$A$2:$P$529,16,FALSE)</f>
        <v>2171025.1230000001</v>
      </c>
    </row>
    <row r="166" spans="1:26" hidden="1">
      <c r="A166" s="181" t="str">
        <f t="shared" si="19"/>
        <v>UPT1P9E514</v>
      </c>
      <c r="B166" s="181" t="str">
        <f t="shared" si="20"/>
        <v>UPT1P9E5</v>
      </c>
      <c r="C166" s="181" t="str">
        <f t="shared" si="21"/>
        <v>UPT1P914</v>
      </c>
      <c r="D166" s="181" t="str">
        <f t="shared" si="22"/>
        <v>UPT1P9</v>
      </c>
      <c r="E166" s="181" t="str">
        <f t="shared" si="23"/>
        <v>UPT1</v>
      </c>
      <c r="F166" s="111" t="s">
        <v>277</v>
      </c>
      <c r="G166" s="111">
        <v>1</v>
      </c>
      <c r="H166" s="111">
        <v>9</v>
      </c>
      <c r="I166" s="111" t="s">
        <v>8</v>
      </c>
      <c r="J166" s="111">
        <v>5</v>
      </c>
      <c r="K166" s="111">
        <f t="shared" si="25"/>
        <v>14</v>
      </c>
      <c r="L166" s="72"/>
      <c r="M166" s="137">
        <v>9</v>
      </c>
      <c r="N166" s="208">
        <v>9.4499999999999993</v>
      </c>
      <c r="O166" s="132">
        <f t="shared" si="24"/>
        <v>9.2249999999999996</v>
      </c>
      <c r="P166" s="72"/>
      <c r="Q166" s="72"/>
      <c r="R166" s="97"/>
      <c r="S166" s="97"/>
      <c r="T166" s="72"/>
      <c r="U166" s="72"/>
      <c r="V166" s="177"/>
      <c r="W166" s="97"/>
      <c r="X166" s="97"/>
      <c r="Y166" s="90">
        <f>VLOOKUP(D166,EXPLORACION!$A$2:$P$529,15,FALSE)</f>
        <v>4962390.1283999998</v>
      </c>
      <c r="Z166" s="90">
        <f>VLOOKUP(D166,EXPLORACION!$A$2:$P$529,16,FALSE)</f>
        <v>2171025.1230000001</v>
      </c>
    </row>
    <row r="167" spans="1:26" hidden="1">
      <c r="A167" s="181" t="str">
        <f t="shared" si="19"/>
        <v>UPT1P9E515</v>
      </c>
      <c r="B167" s="181" t="str">
        <f t="shared" si="20"/>
        <v>UPT1P9E5</v>
      </c>
      <c r="C167" s="181" t="str">
        <f t="shared" si="21"/>
        <v>UPT1P915</v>
      </c>
      <c r="D167" s="181" t="str">
        <f t="shared" si="22"/>
        <v>UPT1P9</v>
      </c>
      <c r="E167" s="181" t="str">
        <f t="shared" si="23"/>
        <v>UPT1</v>
      </c>
      <c r="F167" s="111" t="s">
        <v>277</v>
      </c>
      <c r="G167" s="111">
        <v>1</v>
      </c>
      <c r="H167" s="111">
        <v>9</v>
      </c>
      <c r="I167" s="111" t="s">
        <v>8</v>
      </c>
      <c r="J167" s="111">
        <v>5</v>
      </c>
      <c r="K167" s="111">
        <f t="shared" si="25"/>
        <v>15</v>
      </c>
      <c r="L167" s="72"/>
      <c r="M167" s="137">
        <v>10</v>
      </c>
      <c r="N167" s="208">
        <v>10.3</v>
      </c>
      <c r="O167" s="132">
        <f t="shared" si="24"/>
        <v>10.15</v>
      </c>
      <c r="P167" s="72"/>
      <c r="Q167" s="72"/>
      <c r="R167" s="97"/>
      <c r="S167" s="97"/>
      <c r="T167" s="72"/>
      <c r="U167" s="72"/>
      <c r="V167" s="177"/>
      <c r="W167" s="97"/>
      <c r="X167" s="97"/>
      <c r="Y167" s="90">
        <f>VLOOKUP(D167,EXPLORACION!$A$2:$P$529,15,FALSE)</f>
        <v>4962390.1283999998</v>
      </c>
      <c r="Z167" s="90">
        <f>VLOOKUP(D167,EXPLORACION!$A$2:$P$529,16,FALSE)</f>
        <v>2171025.1230000001</v>
      </c>
    </row>
    <row r="168" spans="1:26" hidden="1">
      <c r="A168" s="181" t="str">
        <f t="shared" si="19"/>
        <v>UPT1P10E11</v>
      </c>
      <c r="B168" s="181" t="str">
        <f t="shared" si="20"/>
        <v>UPT1P10E1</v>
      </c>
      <c r="C168" s="181" t="str">
        <f t="shared" si="21"/>
        <v>UPT1P101</v>
      </c>
      <c r="D168" s="181" t="str">
        <f t="shared" si="22"/>
        <v>UPT1P10</v>
      </c>
      <c r="E168" s="181" t="str">
        <f t="shared" si="23"/>
        <v>UPT1</v>
      </c>
      <c r="F168" s="111" t="s">
        <v>277</v>
      </c>
      <c r="G168" s="111">
        <v>1</v>
      </c>
      <c r="H168" s="111">
        <v>10</v>
      </c>
      <c r="I168" s="111" t="s">
        <v>8</v>
      </c>
      <c r="J168" s="111">
        <v>1</v>
      </c>
      <c r="K168" s="111">
        <v>1</v>
      </c>
      <c r="L168" s="72"/>
      <c r="M168" s="208">
        <v>0.5</v>
      </c>
      <c r="N168" s="208">
        <v>0.7</v>
      </c>
      <c r="O168" s="132">
        <f t="shared" si="24"/>
        <v>0.6</v>
      </c>
      <c r="P168" s="72"/>
      <c r="Q168" s="72"/>
      <c r="R168" s="97"/>
      <c r="S168" s="97"/>
      <c r="T168" s="72"/>
      <c r="U168" s="72"/>
      <c r="V168" s="177"/>
      <c r="W168" s="97"/>
      <c r="X168" s="97"/>
      <c r="Y168" s="90">
        <f>VLOOKUP(D168,EXPLORACION!$A$2:$P$529,15,FALSE)</f>
        <v>4961136.8351999996</v>
      </c>
      <c r="Z168" s="90">
        <f>VLOOKUP(D168,EXPLORACION!$A$2:$P$529,16,FALSE)</f>
        <v>2170819.5805000002</v>
      </c>
    </row>
    <row r="169" spans="1:26" hidden="1">
      <c r="A169" s="181" t="str">
        <f t="shared" si="19"/>
        <v>UPT1P10E22</v>
      </c>
      <c r="B169" s="181" t="str">
        <f t="shared" si="20"/>
        <v>UPT1P10E2</v>
      </c>
      <c r="C169" s="181" t="str">
        <f t="shared" si="21"/>
        <v>UPT1P102</v>
      </c>
      <c r="D169" s="181" t="str">
        <f t="shared" si="22"/>
        <v>UPT1P10</v>
      </c>
      <c r="E169" s="181" t="str">
        <f t="shared" si="23"/>
        <v>UPT1</v>
      </c>
      <c r="F169" s="111" t="s">
        <v>277</v>
      </c>
      <c r="G169" s="111">
        <v>1</v>
      </c>
      <c r="H169" s="111">
        <v>10</v>
      </c>
      <c r="I169" s="111" t="s">
        <v>8</v>
      </c>
      <c r="J169" s="111">
        <v>2</v>
      </c>
      <c r="K169" s="111">
        <f t="shared" ref="K169:K200" si="26">K168+1</f>
        <v>2</v>
      </c>
      <c r="L169" s="72"/>
      <c r="M169" s="208">
        <v>0.7</v>
      </c>
      <c r="N169" s="208">
        <v>1.5</v>
      </c>
      <c r="O169" s="132">
        <f t="shared" ref="O169:O200" si="27">AVERAGE(M168:N168)</f>
        <v>0.6</v>
      </c>
      <c r="P169" s="72"/>
      <c r="Q169" s="72"/>
      <c r="R169" s="97"/>
      <c r="S169" s="97"/>
      <c r="T169" s="72"/>
      <c r="U169" s="72"/>
      <c r="V169" s="177"/>
      <c r="W169" s="97"/>
      <c r="X169" s="97"/>
      <c r="Y169" s="90">
        <f>VLOOKUP(D169,EXPLORACION!$A$2:$P$529,15,FALSE)</f>
        <v>4961136.8351999996</v>
      </c>
      <c r="Z169" s="90">
        <f>VLOOKUP(D169,EXPLORACION!$A$2:$P$529,16,FALSE)</f>
        <v>2170819.5805000002</v>
      </c>
    </row>
    <row r="170" spans="1:26" hidden="1">
      <c r="A170" s="181" t="str">
        <f t="shared" si="19"/>
        <v>UPT1P10E2S3</v>
      </c>
      <c r="B170" s="181" t="str">
        <f t="shared" si="20"/>
        <v>UPT1P10E2</v>
      </c>
      <c r="C170" s="181" t="str">
        <f t="shared" si="21"/>
        <v>UPT1P10S3</v>
      </c>
      <c r="D170" s="181" t="str">
        <f t="shared" si="22"/>
        <v>UPT1P10</v>
      </c>
      <c r="E170" s="181" t="str">
        <f t="shared" si="23"/>
        <v>UPT1</v>
      </c>
      <c r="F170" s="111" t="s">
        <v>277</v>
      </c>
      <c r="G170" s="111">
        <v>1</v>
      </c>
      <c r="H170" s="111">
        <v>10</v>
      </c>
      <c r="I170" s="111" t="s">
        <v>8</v>
      </c>
      <c r="J170" s="111">
        <v>2</v>
      </c>
      <c r="K170" s="111">
        <f t="shared" si="26"/>
        <v>3</v>
      </c>
      <c r="L170" s="72" t="s">
        <v>13</v>
      </c>
      <c r="M170" s="208">
        <v>1.5</v>
      </c>
      <c r="N170" s="208">
        <v>1.95</v>
      </c>
      <c r="O170" s="132">
        <f t="shared" si="27"/>
        <v>1.1000000000000001</v>
      </c>
      <c r="P170" s="72"/>
      <c r="Q170" s="72"/>
      <c r="R170" s="97"/>
      <c r="S170" s="97"/>
      <c r="T170" s="72"/>
      <c r="U170" s="72">
        <v>14</v>
      </c>
      <c r="V170" s="177"/>
      <c r="W170" s="97"/>
      <c r="X170" s="97"/>
      <c r="Y170" s="90">
        <f>VLOOKUP(D170,EXPLORACION!$A$2:$P$529,15,FALSE)</f>
        <v>4961136.8351999996</v>
      </c>
      <c r="Z170" s="90">
        <f>VLOOKUP(D170,EXPLORACION!$A$2:$P$529,16,FALSE)</f>
        <v>2170819.5805000002</v>
      </c>
    </row>
    <row r="171" spans="1:26" hidden="1">
      <c r="A171" s="181" t="str">
        <f t="shared" si="19"/>
        <v>UPT1P10E24</v>
      </c>
      <c r="B171" s="181" t="str">
        <f t="shared" si="20"/>
        <v>UPT1P10E2</v>
      </c>
      <c r="C171" s="181" t="str">
        <f t="shared" si="21"/>
        <v>UPT1P104</v>
      </c>
      <c r="D171" s="181" t="str">
        <f t="shared" si="22"/>
        <v>UPT1P10</v>
      </c>
      <c r="E171" s="181" t="str">
        <f t="shared" si="23"/>
        <v>UPT1</v>
      </c>
      <c r="F171" s="111" t="s">
        <v>277</v>
      </c>
      <c r="G171" s="111">
        <v>1</v>
      </c>
      <c r="H171" s="111">
        <v>10</v>
      </c>
      <c r="I171" s="111" t="s">
        <v>8</v>
      </c>
      <c r="J171" s="111">
        <v>2</v>
      </c>
      <c r="K171" s="111">
        <f t="shared" si="26"/>
        <v>4</v>
      </c>
      <c r="L171" s="72"/>
      <c r="M171" s="208">
        <v>2.5</v>
      </c>
      <c r="N171" s="208">
        <v>2.8</v>
      </c>
      <c r="O171" s="132">
        <f t="shared" si="27"/>
        <v>1.7250000000000001</v>
      </c>
      <c r="P171" s="72"/>
      <c r="Q171" s="72"/>
      <c r="R171" s="97"/>
      <c r="S171" s="97"/>
      <c r="T171" s="72"/>
      <c r="U171" s="72"/>
      <c r="V171" s="177"/>
      <c r="W171" s="97"/>
      <c r="X171" s="97"/>
      <c r="Y171" s="90">
        <f>VLOOKUP(D171,EXPLORACION!$A$2:$P$529,15,FALSE)</f>
        <v>4961136.8351999996</v>
      </c>
      <c r="Z171" s="90">
        <f>VLOOKUP(D171,EXPLORACION!$A$2:$P$529,16,FALSE)</f>
        <v>2170819.5805000002</v>
      </c>
    </row>
    <row r="172" spans="1:26" hidden="1">
      <c r="A172" s="181" t="str">
        <f t="shared" si="19"/>
        <v>UPT1P10E2S5</v>
      </c>
      <c r="B172" s="181" t="str">
        <f t="shared" si="20"/>
        <v>UPT1P10E2</v>
      </c>
      <c r="C172" s="181" t="str">
        <f t="shared" si="21"/>
        <v>UPT1P10S5</v>
      </c>
      <c r="D172" s="181" t="str">
        <f t="shared" si="22"/>
        <v>UPT1P10</v>
      </c>
      <c r="E172" s="181" t="str">
        <f t="shared" si="23"/>
        <v>UPT1</v>
      </c>
      <c r="F172" s="111" t="s">
        <v>277</v>
      </c>
      <c r="G172" s="111">
        <v>1</v>
      </c>
      <c r="H172" s="111">
        <v>10</v>
      </c>
      <c r="I172" s="111" t="s">
        <v>8</v>
      </c>
      <c r="J172" s="111">
        <v>2</v>
      </c>
      <c r="K172" s="111">
        <f t="shared" si="26"/>
        <v>5</v>
      </c>
      <c r="L172" s="72" t="s">
        <v>13</v>
      </c>
      <c r="M172" s="208">
        <v>3.5</v>
      </c>
      <c r="N172" s="208">
        <v>3.95</v>
      </c>
      <c r="O172" s="132">
        <f t="shared" si="27"/>
        <v>2.65</v>
      </c>
      <c r="P172" s="72"/>
      <c r="Q172" s="72"/>
      <c r="R172" s="97"/>
      <c r="S172" s="97"/>
      <c r="T172" s="72"/>
      <c r="U172" s="72">
        <v>13</v>
      </c>
      <c r="V172" s="177"/>
      <c r="W172" s="97"/>
      <c r="X172" s="97"/>
      <c r="Y172" s="90">
        <f>VLOOKUP(D172,EXPLORACION!$A$2:$P$529,15,FALSE)</f>
        <v>4961136.8351999996</v>
      </c>
      <c r="Z172" s="90">
        <f>VLOOKUP(D172,EXPLORACION!$A$2:$P$529,16,FALSE)</f>
        <v>2170819.5805000002</v>
      </c>
    </row>
    <row r="173" spans="1:26" hidden="1">
      <c r="A173" s="181" t="str">
        <f t="shared" si="19"/>
        <v>UPT1P10E36</v>
      </c>
      <c r="B173" s="181" t="str">
        <f t="shared" si="20"/>
        <v>UPT1P10E3</v>
      </c>
      <c r="C173" s="181" t="str">
        <f t="shared" si="21"/>
        <v>UPT1P106</v>
      </c>
      <c r="D173" s="181" t="str">
        <f t="shared" si="22"/>
        <v>UPT1P10</v>
      </c>
      <c r="E173" s="181" t="str">
        <f t="shared" si="23"/>
        <v>UPT1</v>
      </c>
      <c r="F173" s="111" t="s">
        <v>277</v>
      </c>
      <c r="G173" s="111">
        <v>1</v>
      </c>
      <c r="H173" s="111">
        <v>10</v>
      </c>
      <c r="I173" s="111" t="s">
        <v>8</v>
      </c>
      <c r="J173" s="111">
        <v>3</v>
      </c>
      <c r="K173" s="111">
        <f t="shared" si="26"/>
        <v>6</v>
      </c>
      <c r="L173" s="72"/>
      <c r="M173" s="208">
        <v>4.5</v>
      </c>
      <c r="N173" s="208">
        <v>4.9000000000000004</v>
      </c>
      <c r="O173" s="132">
        <f t="shared" si="27"/>
        <v>3.7250000000000001</v>
      </c>
      <c r="P173" s="72"/>
      <c r="Q173" s="72"/>
      <c r="R173" s="97"/>
      <c r="S173" s="97"/>
      <c r="T173" s="72"/>
      <c r="U173" s="72"/>
      <c r="V173" s="177"/>
      <c r="W173" s="97"/>
      <c r="X173" s="97"/>
      <c r="Y173" s="90">
        <f>VLOOKUP(D173,EXPLORACION!$A$2:$P$529,15,FALSE)</f>
        <v>4961136.8351999996</v>
      </c>
      <c r="Z173" s="90">
        <f>VLOOKUP(D173,EXPLORACION!$A$2:$P$529,16,FALSE)</f>
        <v>2170819.5805000002</v>
      </c>
    </row>
    <row r="174" spans="1:26" hidden="1">
      <c r="A174" s="181" t="str">
        <f t="shared" si="19"/>
        <v>UPT1P10E37</v>
      </c>
      <c r="B174" s="181" t="str">
        <f t="shared" si="20"/>
        <v>UPT1P10E3</v>
      </c>
      <c r="C174" s="181" t="str">
        <f t="shared" si="21"/>
        <v>UPT1P107</v>
      </c>
      <c r="D174" s="181" t="str">
        <f t="shared" si="22"/>
        <v>UPT1P10</v>
      </c>
      <c r="E174" s="181" t="str">
        <f t="shared" si="23"/>
        <v>UPT1</v>
      </c>
      <c r="F174" s="111" t="s">
        <v>277</v>
      </c>
      <c r="G174" s="111">
        <v>1</v>
      </c>
      <c r="H174" s="111">
        <v>10</v>
      </c>
      <c r="I174" s="111" t="s">
        <v>8</v>
      </c>
      <c r="J174" s="111">
        <v>3</v>
      </c>
      <c r="K174" s="111">
        <f t="shared" si="26"/>
        <v>7</v>
      </c>
      <c r="L174" s="72"/>
      <c r="M174" s="208">
        <v>5.5</v>
      </c>
      <c r="N174" s="208">
        <v>5.9</v>
      </c>
      <c r="O174" s="132">
        <f t="shared" si="27"/>
        <v>4.7</v>
      </c>
      <c r="P174" s="72"/>
      <c r="Q174" s="72"/>
      <c r="R174" s="97"/>
      <c r="S174" s="97"/>
      <c r="T174" s="72"/>
      <c r="U174" s="72"/>
      <c r="V174" s="177"/>
      <c r="W174" s="97"/>
      <c r="X174" s="97"/>
      <c r="Y174" s="90">
        <f>VLOOKUP(D174,EXPLORACION!$A$2:$P$529,15,FALSE)</f>
        <v>4961136.8351999996</v>
      </c>
      <c r="Z174" s="90">
        <f>VLOOKUP(D174,EXPLORACION!$A$2:$P$529,16,FALSE)</f>
        <v>2170819.5805000002</v>
      </c>
    </row>
    <row r="175" spans="1:26" hidden="1">
      <c r="A175" s="181" t="str">
        <f t="shared" si="19"/>
        <v>UPT1P10E38</v>
      </c>
      <c r="B175" s="181" t="str">
        <f t="shared" si="20"/>
        <v>UPT1P10E3</v>
      </c>
      <c r="C175" s="181" t="str">
        <f t="shared" si="21"/>
        <v>UPT1P108</v>
      </c>
      <c r="D175" s="181" t="str">
        <f t="shared" si="22"/>
        <v>UPT1P10</v>
      </c>
      <c r="E175" s="181" t="str">
        <f t="shared" si="23"/>
        <v>UPT1</v>
      </c>
      <c r="F175" s="111" t="s">
        <v>277</v>
      </c>
      <c r="G175" s="111">
        <v>1</v>
      </c>
      <c r="H175" s="111">
        <v>10</v>
      </c>
      <c r="I175" s="111" t="s">
        <v>8</v>
      </c>
      <c r="J175" s="111">
        <v>3</v>
      </c>
      <c r="K175" s="111">
        <f t="shared" si="26"/>
        <v>8</v>
      </c>
      <c r="L175" s="72"/>
      <c r="M175" s="208">
        <v>6</v>
      </c>
      <c r="N175" s="208">
        <v>6.1</v>
      </c>
      <c r="O175" s="132">
        <f t="shared" si="27"/>
        <v>5.7</v>
      </c>
      <c r="P175" s="72"/>
      <c r="Q175" s="72"/>
      <c r="R175" s="97"/>
      <c r="S175" s="97"/>
      <c r="T175" s="72"/>
      <c r="U175" s="72"/>
      <c r="V175" s="177"/>
      <c r="W175" s="97"/>
      <c r="X175" s="97"/>
      <c r="Y175" s="90">
        <f>VLOOKUP(D175,EXPLORACION!$A$2:$P$529,15,FALSE)</f>
        <v>4961136.8351999996</v>
      </c>
      <c r="Z175" s="90">
        <f>VLOOKUP(D175,EXPLORACION!$A$2:$P$529,16,FALSE)</f>
        <v>2170819.5805000002</v>
      </c>
    </row>
    <row r="176" spans="1:26" hidden="1">
      <c r="A176" s="181" t="str">
        <f t="shared" si="19"/>
        <v>UPT1P10E49</v>
      </c>
      <c r="B176" s="181" t="str">
        <f t="shared" si="20"/>
        <v>UPT1P10E4</v>
      </c>
      <c r="C176" s="181" t="str">
        <f t="shared" si="21"/>
        <v>UPT1P109</v>
      </c>
      <c r="D176" s="181" t="str">
        <f t="shared" si="22"/>
        <v>UPT1P10</v>
      </c>
      <c r="E176" s="181" t="str">
        <f t="shared" si="23"/>
        <v>UPT1</v>
      </c>
      <c r="F176" s="111" t="s">
        <v>277</v>
      </c>
      <c r="G176" s="111">
        <v>1</v>
      </c>
      <c r="H176" s="111">
        <v>10</v>
      </c>
      <c r="I176" s="111" t="s">
        <v>8</v>
      </c>
      <c r="J176" s="111">
        <v>4</v>
      </c>
      <c r="K176" s="111">
        <f t="shared" si="26"/>
        <v>9</v>
      </c>
      <c r="L176" s="72"/>
      <c r="M176" s="208">
        <v>7</v>
      </c>
      <c r="N176" s="208">
        <v>7.5</v>
      </c>
      <c r="O176" s="132">
        <f t="shared" si="27"/>
        <v>6.05</v>
      </c>
      <c r="P176" s="72"/>
      <c r="Q176" s="72"/>
      <c r="R176" s="97"/>
      <c r="S176" s="97"/>
      <c r="T176" s="72"/>
      <c r="U176" s="72"/>
      <c r="V176" s="177"/>
      <c r="W176" s="97"/>
      <c r="X176" s="97"/>
      <c r="Y176" s="90">
        <f>VLOOKUP(D176,EXPLORACION!$A$2:$P$529,15,FALSE)</f>
        <v>4961136.8351999996</v>
      </c>
      <c r="Z176" s="90">
        <f>VLOOKUP(D176,EXPLORACION!$A$2:$P$529,16,FALSE)</f>
        <v>2170819.5805000002</v>
      </c>
    </row>
    <row r="177" spans="1:26" hidden="1">
      <c r="A177" s="181" t="str">
        <f t="shared" si="19"/>
        <v>UPT1P10E410</v>
      </c>
      <c r="B177" s="181" t="str">
        <f t="shared" si="20"/>
        <v>UPT1P10E4</v>
      </c>
      <c r="C177" s="181" t="str">
        <f t="shared" si="21"/>
        <v>UPT1P1010</v>
      </c>
      <c r="D177" s="181" t="str">
        <f t="shared" si="22"/>
        <v>UPT1P10</v>
      </c>
      <c r="E177" s="181" t="str">
        <f t="shared" si="23"/>
        <v>UPT1</v>
      </c>
      <c r="F177" s="111" t="s">
        <v>277</v>
      </c>
      <c r="G177" s="111">
        <v>1</v>
      </c>
      <c r="H177" s="111">
        <v>10</v>
      </c>
      <c r="I177" s="111" t="s">
        <v>8</v>
      </c>
      <c r="J177" s="111">
        <v>4</v>
      </c>
      <c r="K177" s="111">
        <f t="shared" si="26"/>
        <v>10</v>
      </c>
      <c r="L177" s="72"/>
      <c r="M177" s="208">
        <v>7.5</v>
      </c>
      <c r="N177" s="208">
        <v>7.6</v>
      </c>
      <c r="O177" s="132">
        <f t="shared" si="27"/>
        <v>7.25</v>
      </c>
      <c r="P177" s="72"/>
      <c r="Q177" s="72"/>
      <c r="R177" s="97"/>
      <c r="S177" s="97"/>
      <c r="T177" s="72"/>
      <c r="U177" s="72"/>
      <c r="V177" s="177"/>
      <c r="W177" s="97"/>
      <c r="X177" s="97"/>
      <c r="Y177" s="90">
        <f>VLOOKUP(D177,EXPLORACION!$A$2:$P$529,15,FALSE)</f>
        <v>4961136.8351999996</v>
      </c>
      <c r="Z177" s="90">
        <f>VLOOKUP(D177,EXPLORACION!$A$2:$P$529,16,FALSE)</f>
        <v>2170819.5805000002</v>
      </c>
    </row>
    <row r="178" spans="1:26" hidden="1">
      <c r="A178" s="181" t="str">
        <f t="shared" si="19"/>
        <v>UPT1P10E411</v>
      </c>
      <c r="B178" s="181" t="str">
        <f t="shared" si="20"/>
        <v>UPT1P10E4</v>
      </c>
      <c r="C178" s="181" t="str">
        <f t="shared" si="21"/>
        <v>UPT1P1011</v>
      </c>
      <c r="D178" s="181" t="str">
        <f t="shared" si="22"/>
        <v>UPT1P10</v>
      </c>
      <c r="E178" s="181" t="str">
        <f t="shared" si="23"/>
        <v>UPT1</v>
      </c>
      <c r="F178" s="111" t="s">
        <v>277</v>
      </c>
      <c r="G178" s="111">
        <v>1</v>
      </c>
      <c r="H178" s="111">
        <v>10</v>
      </c>
      <c r="I178" s="111" t="s">
        <v>8</v>
      </c>
      <c r="J178" s="111">
        <v>4</v>
      </c>
      <c r="K178" s="111">
        <f t="shared" si="26"/>
        <v>11</v>
      </c>
      <c r="L178" s="72"/>
      <c r="M178" s="208">
        <v>7.6</v>
      </c>
      <c r="N178" s="208">
        <v>8.1</v>
      </c>
      <c r="O178" s="132">
        <f t="shared" si="27"/>
        <v>7.55</v>
      </c>
      <c r="P178" s="72"/>
      <c r="Q178" s="72"/>
      <c r="R178" s="97"/>
      <c r="S178" s="97"/>
      <c r="T178" s="72"/>
      <c r="U178" s="72"/>
      <c r="V178" s="177"/>
      <c r="W178" s="97"/>
      <c r="X178" s="97"/>
      <c r="Y178" s="90">
        <f>VLOOKUP(D178,EXPLORACION!$A$2:$P$529,15,FALSE)</f>
        <v>4961136.8351999996</v>
      </c>
      <c r="Z178" s="90">
        <f>VLOOKUP(D178,EXPLORACION!$A$2:$P$529,16,FALSE)</f>
        <v>2170819.5805000002</v>
      </c>
    </row>
    <row r="179" spans="1:26" hidden="1">
      <c r="A179" s="181" t="str">
        <f t="shared" si="19"/>
        <v>UPT1P10E412</v>
      </c>
      <c r="B179" s="181" t="str">
        <f t="shared" si="20"/>
        <v>UPT1P10E4</v>
      </c>
      <c r="C179" s="181" t="str">
        <f t="shared" si="21"/>
        <v>UPT1P1012</v>
      </c>
      <c r="D179" s="181" t="str">
        <f t="shared" si="22"/>
        <v>UPT1P10</v>
      </c>
      <c r="E179" s="181" t="str">
        <f t="shared" si="23"/>
        <v>UPT1</v>
      </c>
      <c r="F179" s="111" t="s">
        <v>277</v>
      </c>
      <c r="G179" s="111">
        <v>1</v>
      </c>
      <c r="H179" s="111">
        <v>10</v>
      </c>
      <c r="I179" s="111" t="s">
        <v>8</v>
      </c>
      <c r="J179" s="111">
        <v>4</v>
      </c>
      <c r="K179" s="111">
        <f t="shared" si="26"/>
        <v>12</v>
      </c>
      <c r="L179" s="72"/>
      <c r="M179" s="208">
        <v>8.1</v>
      </c>
      <c r="N179" s="208">
        <v>8.1999999999999993</v>
      </c>
      <c r="O179" s="132">
        <f t="shared" si="27"/>
        <v>7.85</v>
      </c>
      <c r="P179" s="72"/>
      <c r="Q179" s="72"/>
      <c r="R179" s="97"/>
      <c r="S179" s="97"/>
      <c r="T179" s="72"/>
      <c r="U179" s="72"/>
      <c r="V179" s="177"/>
      <c r="W179" s="97"/>
      <c r="X179" s="97"/>
      <c r="Y179" s="90">
        <f>VLOOKUP(D179,EXPLORACION!$A$2:$P$529,15,FALSE)</f>
        <v>4961136.8351999996</v>
      </c>
      <c r="Z179" s="90">
        <f>VLOOKUP(D179,EXPLORACION!$A$2:$P$529,16,FALSE)</f>
        <v>2170819.5805000002</v>
      </c>
    </row>
    <row r="180" spans="1:26" hidden="1">
      <c r="A180" s="181" t="str">
        <f t="shared" si="19"/>
        <v>UPT1P10E413</v>
      </c>
      <c r="B180" s="181" t="str">
        <f t="shared" si="20"/>
        <v>UPT1P10E4</v>
      </c>
      <c r="C180" s="181" t="str">
        <f t="shared" si="21"/>
        <v>UPT1P1013</v>
      </c>
      <c r="D180" s="181" t="str">
        <f t="shared" si="22"/>
        <v>UPT1P10</v>
      </c>
      <c r="E180" s="181" t="str">
        <f t="shared" si="23"/>
        <v>UPT1</v>
      </c>
      <c r="F180" s="111" t="s">
        <v>277</v>
      </c>
      <c r="G180" s="111">
        <v>1</v>
      </c>
      <c r="H180" s="111">
        <v>10</v>
      </c>
      <c r="I180" s="111" t="s">
        <v>8</v>
      </c>
      <c r="J180" s="111">
        <v>4</v>
      </c>
      <c r="K180" s="111">
        <f t="shared" si="26"/>
        <v>13</v>
      </c>
      <c r="L180" s="72"/>
      <c r="M180" s="208">
        <v>8.1999999999999993</v>
      </c>
      <c r="N180" s="208">
        <v>8.6999999999999993</v>
      </c>
      <c r="O180" s="132">
        <f t="shared" si="27"/>
        <v>8.1499999999999986</v>
      </c>
      <c r="P180" s="72"/>
      <c r="Q180" s="72"/>
      <c r="R180" s="97"/>
      <c r="S180" s="97"/>
      <c r="T180" s="72"/>
      <c r="U180" s="72"/>
      <c r="V180" s="177"/>
      <c r="W180" s="97"/>
      <c r="X180" s="97"/>
      <c r="Y180" s="90">
        <f>VLOOKUP(D180,EXPLORACION!$A$2:$P$529,15,FALSE)</f>
        <v>4961136.8351999996</v>
      </c>
      <c r="Z180" s="90">
        <f>VLOOKUP(D180,EXPLORACION!$A$2:$P$529,16,FALSE)</f>
        <v>2170819.5805000002</v>
      </c>
    </row>
    <row r="181" spans="1:26" hidden="1">
      <c r="A181" s="181" t="str">
        <f t="shared" si="19"/>
        <v>UPT1P10E414</v>
      </c>
      <c r="B181" s="181" t="str">
        <f t="shared" si="20"/>
        <v>UPT1P10E4</v>
      </c>
      <c r="C181" s="181" t="str">
        <f t="shared" si="21"/>
        <v>UPT1P1014</v>
      </c>
      <c r="D181" s="181" t="str">
        <f t="shared" si="22"/>
        <v>UPT1P10</v>
      </c>
      <c r="E181" s="181" t="str">
        <f t="shared" si="23"/>
        <v>UPT1</v>
      </c>
      <c r="F181" s="111" t="s">
        <v>277</v>
      </c>
      <c r="G181" s="111">
        <v>1</v>
      </c>
      <c r="H181" s="111">
        <v>10</v>
      </c>
      <c r="I181" s="111" t="s">
        <v>8</v>
      </c>
      <c r="J181" s="111">
        <v>4</v>
      </c>
      <c r="K181" s="111">
        <f t="shared" si="26"/>
        <v>14</v>
      </c>
      <c r="L181" s="72"/>
      <c r="M181" s="208">
        <v>8.6999999999999993</v>
      </c>
      <c r="N181" s="208">
        <v>8.8000000000000007</v>
      </c>
      <c r="O181" s="132">
        <f t="shared" si="27"/>
        <v>8.4499999999999993</v>
      </c>
      <c r="P181" s="72"/>
      <c r="Q181" s="72"/>
      <c r="R181" s="97"/>
      <c r="S181" s="97"/>
      <c r="T181" s="72"/>
      <c r="U181" s="72"/>
      <c r="V181" s="177"/>
      <c r="W181" s="97"/>
      <c r="X181" s="97"/>
      <c r="Y181" s="90">
        <f>VLOOKUP(D181,EXPLORACION!$A$2:$P$529,15,FALSE)</f>
        <v>4961136.8351999996</v>
      </c>
      <c r="Z181" s="90">
        <f>VLOOKUP(D181,EXPLORACION!$A$2:$P$529,16,FALSE)</f>
        <v>2170819.5805000002</v>
      </c>
    </row>
    <row r="182" spans="1:26" hidden="1">
      <c r="A182" s="181" t="str">
        <f t="shared" si="19"/>
        <v>UPT1P10E415</v>
      </c>
      <c r="B182" s="181" t="str">
        <f t="shared" si="20"/>
        <v>UPT1P10E4</v>
      </c>
      <c r="C182" s="181" t="str">
        <f t="shared" si="21"/>
        <v>UPT1P1015</v>
      </c>
      <c r="D182" s="181" t="str">
        <f t="shared" si="22"/>
        <v>UPT1P10</v>
      </c>
      <c r="E182" s="181" t="str">
        <f t="shared" si="23"/>
        <v>UPT1</v>
      </c>
      <c r="F182" s="111" t="s">
        <v>277</v>
      </c>
      <c r="G182" s="111">
        <v>1</v>
      </c>
      <c r="H182" s="111">
        <v>10</v>
      </c>
      <c r="I182" s="111" t="s">
        <v>8</v>
      </c>
      <c r="J182" s="111">
        <v>4</v>
      </c>
      <c r="K182" s="111">
        <f t="shared" si="26"/>
        <v>15</v>
      </c>
      <c r="L182" s="72"/>
      <c r="M182" s="208">
        <v>8.8000000000000007</v>
      </c>
      <c r="N182" s="208">
        <v>9.3000000000000007</v>
      </c>
      <c r="O182" s="132">
        <f t="shared" si="27"/>
        <v>8.75</v>
      </c>
      <c r="P182" s="72"/>
      <c r="Q182" s="72"/>
      <c r="R182" s="97"/>
      <c r="S182" s="97"/>
      <c r="T182" s="72"/>
      <c r="U182" s="72"/>
      <c r="V182" s="177"/>
      <c r="W182" s="97"/>
      <c r="X182" s="97"/>
      <c r="Y182" s="90">
        <f>VLOOKUP(D182,EXPLORACION!$A$2:$P$529,15,FALSE)</f>
        <v>4961136.8351999996</v>
      </c>
      <c r="Z182" s="90">
        <f>VLOOKUP(D182,EXPLORACION!$A$2:$P$529,16,FALSE)</f>
        <v>2170819.5805000002</v>
      </c>
    </row>
    <row r="183" spans="1:26" hidden="1">
      <c r="A183" s="181" t="str">
        <f t="shared" si="19"/>
        <v>UPT1P10E416</v>
      </c>
      <c r="B183" s="181" t="str">
        <f t="shared" si="20"/>
        <v>UPT1P10E4</v>
      </c>
      <c r="C183" s="181" t="str">
        <f t="shared" si="21"/>
        <v>UPT1P1016</v>
      </c>
      <c r="D183" s="181" t="str">
        <f t="shared" si="22"/>
        <v>UPT1P10</v>
      </c>
      <c r="E183" s="181" t="str">
        <f t="shared" si="23"/>
        <v>UPT1</v>
      </c>
      <c r="F183" s="111" t="s">
        <v>277</v>
      </c>
      <c r="G183" s="111">
        <v>1</v>
      </c>
      <c r="H183" s="111">
        <v>10</v>
      </c>
      <c r="I183" s="111" t="s">
        <v>8</v>
      </c>
      <c r="J183" s="111">
        <v>4</v>
      </c>
      <c r="K183" s="111">
        <f t="shared" si="26"/>
        <v>16</v>
      </c>
      <c r="L183" s="72"/>
      <c r="M183" s="208">
        <v>9.3000000000000007</v>
      </c>
      <c r="N183" s="208">
        <v>9.4</v>
      </c>
      <c r="O183" s="132">
        <f t="shared" si="27"/>
        <v>9.0500000000000007</v>
      </c>
      <c r="P183" s="72"/>
      <c r="Q183" s="72"/>
      <c r="R183" s="97"/>
      <c r="S183" s="97"/>
      <c r="T183" s="72"/>
      <c r="U183" s="72"/>
      <c r="V183" s="177"/>
      <c r="W183" s="97"/>
      <c r="X183" s="97"/>
      <c r="Y183" s="90">
        <f>VLOOKUP(D183,EXPLORACION!$A$2:$P$529,15,FALSE)</f>
        <v>4961136.8351999996</v>
      </c>
      <c r="Z183" s="90">
        <f>VLOOKUP(D183,EXPLORACION!$A$2:$P$529,16,FALSE)</f>
        <v>2170819.5805000002</v>
      </c>
    </row>
    <row r="184" spans="1:26" hidden="1">
      <c r="A184" s="181" t="str">
        <f t="shared" si="19"/>
        <v>UPT1P10E417</v>
      </c>
      <c r="B184" s="181" t="str">
        <f t="shared" si="20"/>
        <v>UPT1P10E4</v>
      </c>
      <c r="C184" s="181" t="str">
        <f t="shared" si="21"/>
        <v>UPT1P1017</v>
      </c>
      <c r="D184" s="181" t="str">
        <f t="shared" si="22"/>
        <v>UPT1P10</v>
      </c>
      <c r="E184" s="181" t="str">
        <f t="shared" si="23"/>
        <v>UPT1</v>
      </c>
      <c r="F184" s="111" t="s">
        <v>277</v>
      </c>
      <c r="G184" s="111">
        <v>1</v>
      </c>
      <c r="H184" s="111">
        <v>10</v>
      </c>
      <c r="I184" s="111" t="s">
        <v>8</v>
      </c>
      <c r="J184" s="111">
        <v>4</v>
      </c>
      <c r="K184" s="111">
        <f t="shared" si="26"/>
        <v>17</v>
      </c>
      <c r="L184" s="72"/>
      <c r="M184" s="208">
        <v>9.4</v>
      </c>
      <c r="N184" s="208">
        <v>9.9</v>
      </c>
      <c r="O184" s="132">
        <f t="shared" si="27"/>
        <v>9.3500000000000014</v>
      </c>
      <c r="P184" s="72"/>
      <c r="Q184" s="72"/>
      <c r="R184" s="97"/>
      <c r="S184" s="97"/>
      <c r="T184" s="72"/>
      <c r="U184" s="72"/>
      <c r="V184" s="177"/>
      <c r="W184" s="97"/>
      <c r="X184" s="97"/>
      <c r="Y184" s="90">
        <f>VLOOKUP(D184,EXPLORACION!$A$2:$P$529,15,FALSE)</f>
        <v>4961136.8351999996</v>
      </c>
      <c r="Z184" s="90">
        <f>VLOOKUP(D184,EXPLORACION!$A$2:$P$529,16,FALSE)</f>
        <v>2170819.5805000002</v>
      </c>
    </row>
    <row r="185" spans="1:26" hidden="1">
      <c r="A185" s="181" t="str">
        <f t="shared" si="19"/>
        <v>UPT1P10E418</v>
      </c>
      <c r="B185" s="181" t="str">
        <f t="shared" si="20"/>
        <v>UPT1P10E4</v>
      </c>
      <c r="C185" s="181" t="str">
        <f t="shared" si="21"/>
        <v>UPT1P1018</v>
      </c>
      <c r="D185" s="181" t="str">
        <f t="shared" si="22"/>
        <v>UPT1P10</v>
      </c>
      <c r="E185" s="181" t="str">
        <f t="shared" si="23"/>
        <v>UPT1</v>
      </c>
      <c r="F185" s="111" t="s">
        <v>277</v>
      </c>
      <c r="G185" s="111">
        <v>1</v>
      </c>
      <c r="H185" s="111">
        <v>10</v>
      </c>
      <c r="I185" s="111" t="s">
        <v>8</v>
      </c>
      <c r="J185" s="111">
        <v>4</v>
      </c>
      <c r="K185" s="111">
        <f t="shared" si="26"/>
        <v>18</v>
      </c>
      <c r="L185" s="72"/>
      <c r="M185" s="208">
        <v>9.9</v>
      </c>
      <c r="N185" s="208">
        <v>10</v>
      </c>
      <c r="O185" s="132">
        <f t="shared" si="27"/>
        <v>9.65</v>
      </c>
      <c r="P185" s="72"/>
      <c r="Q185" s="72"/>
      <c r="R185" s="97"/>
      <c r="S185" s="97"/>
      <c r="T185" s="72"/>
      <c r="U185" s="72"/>
      <c r="V185" s="177"/>
      <c r="W185" s="97"/>
      <c r="X185" s="97"/>
      <c r="Y185" s="90">
        <f>VLOOKUP(D185,EXPLORACION!$A$2:$P$529,15,FALSE)</f>
        <v>4961136.8351999996</v>
      </c>
      <c r="Z185" s="90">
        <f>VLOOKUP(D185,EXPLORACION!$A$2:$P$529,16,FALSE)</f>
        <v>2170819.5805000002</v>
      </c>
    </row>
    <row r="186" spans="1:26" hidden="1">
      <c r="A186" s="181" t="str">
        <f t="shared" si="19"/>
        <v>UPT1P10E419</v>
      </c>
      <c r="B186" s="181" t="str">
        <f t="shared" si="20"/>
        <v>UPT1P10E4</v>
      </c>
      <c r="C186" s="181" t="str">
        <f t="shared" si="21"/>
        <v>UPT1P1019</v>
      </c>
      <c r="D186" s="181" t="str">
        <f t="shared" si="22"/>
        <v>UPT1P10</v>
      </c>
      <c r="E186" s="181" t="str">
        <f t="shared" si="23"/>
        <v>UPT1</v>
      </c>
      <c r="F186" s="111" t="s">
        <v>277</v>
      </c>
      <c r="G186" s="111">
        <v>1</v>
      </c>
      <c r="H186" s="111">
        <v>10</v>
      </c>
      <c r="I186" s="111" t="s">
        <v>8</v>
      </c>
      <c r="J186" s="111">
        <v>4</v>
      </c>
      <c r="K186" s="111">
        <f t="shared" si="26"/>
        <v>19</v>
      </c>
      <c r="L186" s="72"/>
      <c r="M186" s="208">
        <v>10</v>
      </c>
      <c r="N186" s="208">
        <v>10.4</v>
      </c>
      <c r="O186" s="132">
        <f t="shared" si="27"/>
        <v>9.9499999999999993</v>
      </c>
      <c r="P186" s="72"/>
      <c r="Q186" s="72"/>
      <c r="R186" s="97"/>
      <c r="S186" s="97"/>
      <c r="T186" s="72"/>
      <c r="U186" s="72"/>
      <c r="V186" s="177"/>
      <c r="W186" s="97"/>
      <c r="X186" s="97"/>
      <c r="Y186" s="90">
        <f>VLOOKUP(D186,EXPLORACION!$A$2:$P$529,15,FALSE)</f>
        <v>4961136.8351999996</v>
      </c>
      <c r="Z186" s="90">
        <f>VLOOKUP(D186,EXPLORACION!$A$2:$P$529,16,FALSE)</f>
        <v>2170819.5805000002</v>
      </c>
    </row>
    <row r="187" spans="1:26" hidden="1">
      <c r="A187" s="181" t="str">
        <f t="shared" si="19"/>
        <v>UPT1P10E420</v>
      </c>
      <c r="B187" s="181" t="str">
        <f t="shared" si="20"/>
        <v>UPT1P10E4</v>
      </c>
      <c r="C187" s="181" t="str">
        <f t="shared" si="21"/>
        <v>UPT1P1020</v>
      </c>
      <c r="D187" s="181" t="str">
        <f t="shared" si="22"/>
        <v>UPT1P10</v>
      </c>
      <c r="E187" s="181" t="str">
        <f t="shared" si="23"/>
        <v>UPT1</v>
      </c>
      <c r="F187" s="111" t="s">
        <v>277</v>
      </c>
      <c r="G187" s="111">
        <v>1</v>
      </c>
      <c r="H187" s="111">
        <v>10</v>
      </c>
      <c r="I187" s="111" t="s">
        <v>8</v>
      </c>
      <c r="J187" s="111">
        <v>4</v>
      </c>
      <c r="K187" s="111">
        <f t="shared" si="26"/>
        <v>20</v>
      </c>
      <c r="L187" s="72"/>
      <c r="M187" s="208">
        <v>10.4</v>
      </c>
      <c r="N187" s="208">
        <v>10.5</v>
      </c>
      <c r="O187" s="132">
        <f t="shared" si="27"/>
        <v>10.199999999999999</v>
      </c>
      <c r="P187" s="72"/>
      <c r="Q187" s="72"/>
      <c r="R187" s="97"/>
      <c r="S187" s="97"/>
      <c r="T187" s="72"/>
      <c r="U187" s="72"/>
      <c r="V187" s="177"/>
      <c r="W187" s="97"/>
      <c r="X187" s="97"/>
      <c r="Y187" s="90">
        <f>VLOOKUP(D187,EXPLORACION!$A$2:$P$529,15,FALSE)</f>
        <v>4961136.8351999996</v>
      </c>
      <c r="Z187" s="90">
        <f>VLOOKUP(D187,EXPLORACION!$A$2:$P$529,16,FALSE)</f>
        <v>2170819.5805000002</v>
      </c>
    </row>
    <row r="188" spans="1:26" hidden="1">
      <c r="A188" s="181" t="str">
        <f t="shared" si="19"/>
        <v>UPT1P10E421</v>
      </c>
      <c r="B188" s="181" t="str">
        <f t="shared" si="20"/>
        <v>UPT1P10E4</v>
      </c>
      <c r="C188" s="181" t="str">
        <f t="shared" si="21"/>
        <v>UPT1P1021</v>
      </c>
      <c r="D188" s="181" t="str">
        <f t="shared" si="22"/>
        <v>UPT1P10</v>
      </c>
      <c r="E188" s="181" t="str">
        <f t="shared" si="23"/>
        <v>UPT1</v>
      </c>
      <c r="F188" s="111" t="s">
        <v>277</v>
      </c>
      <c r="G188" s="111">
        <v>1</v>
      </c>
      <c r="H188" s="111">
        <v>10</v>
      </c>
      <c r="I188" s="111" t="s">
        <v>8</v>
      </c>
      <c r="J188" s="111">
        <v>4</v>
      </c>
      <c r="K188" s="111">
        <f t="shared" si="26"/>
        <v>21</v>
      </c>
      <c r="L188" s="72"/>
      <c r="M188" s="208">
        <v>10.5</v>
      </c>
      <c r="N188" s="208">
        <v>11</v>
      </c>
      <c r="O188" s="132">
        <f t="shared" si="27"/>
        <v>10.45</v>
      </c>
      <c r="P188" s="72"/>
      <c r="Q188" s="72"/>
      <c r="R188" s="97"/>
      <c r="S188" s="97"/>
      <c r="T188" s="72"/>
      <c r="U188" s="72"/>
      <c r="V188" s="177"/>
      <c r="W188" s="97"/>
      <c r="X188" s="97"/>
      <c r="Y188" s="90">
        <f>VLOOKUP(D188,EXPLORACION!$A$2:$P$529,15,FALSE)</f>
        <v>4961136.8351999996</v>
      </c>
      <c r="Z188" s="90">
        <f>VLOOKUP(D188,EXPLORACION!$A$2:$P$529,16,FALSE)</f>
        <v>2170819.5805000002</v>
      </c>
    </row>
    <row r="189" spans="1:26" hidden="1">
      <c r="A189" s="181" t="str">
        <f t="shared" si="19"/>
        <v>UPT1P10E522</v>
      </c>
      <c r="B189" s="181" t="str">
        <f t="shared" si="20"/>
        <v>UPT1P10E5</v>
      </c>
      <c r="C189" s="181" t="str">
        <f t="shared" si="21"/>
        <v>UPT1P1022</v>
      </c>
      <c r="D189" s="181" t="str">
        <f t="shared" si="22"/>
        <v>UPT1P10</v>
      </c>
      <c r="E189" s="181" t="str">
        <f t="shared" si="23"/>
        <v>UPT1</v>
      </c>
      <c r="F189" s="111" t="s">
        <v>277</v>
      </c>
      <c r="G189" s="111">
        <v>1</v>
      </c>
      <c r="H189" s="111">
        <v>10</v>
      </c>
      <c r="I189" s="111" t="s">
        <v>8</v>
      </c>
      <c r="J189" s="111">
        <v>5</v>
      </c>
      <c r="K189" s="111">
        <f t="shared" si="26"/>
        <v>22</v>
      </c>
      <c r="L189" s="72"/>
      <c r="M189" s="208">
        <v>11</v>
      </c>
      <c r="N189" s="208">
        <v>11.1</v>
      </c>
      <c r="O189" s="132">
        <f t="shared" si="27"/>
        <v>10.75</v>
      </c>
      <c r="P189" s="72"/>
      <c r="Q189" s="72"/>
      <c r="R189" s="97"/>
      <c r="S189" s="97"/>
      <c r="T189" s="72"/>
      <c r="U189" s="72"/>
      <c r="V189" s="177"/>
      <c r="W189" s="97"/>
      <c r="X189" s="97"/>
      <c r="Y189" s="90">
        <f>VLOOKUP(D189,EXPLORACION!$A$2:$P$529,15,FALSE)</f>
        <v>4961136.8351999996</v>
      </c>
      <c r="Z189" s="90">
        <f>VLOOKUP(D189,EXPLORACION!$A$2:$P$529,16,FALSE)</f>
        <v>2170819.5805000002</v>
      </c>
    </row>
    <row r="190" spans="1:26" hidden="1">
      <c r="A190" s="181" t="str">
        <f t="shared" si="19"/>
        <v>UPT1P10E523</v>
      </c>
      <c r="B190" s="181" t="str">
        <f t="shared" si="20"/>
        <v>UPT1P10E5</v>
      </c>
      <c r="C190" s="181" t="str">
        <f t="shared" si="21"/>
        <v>UPT1P1023</v>
      </c>
      <c r="D190" s="181" t="str">
        <f t="shared" si="22"/>
        <v>UPT1P10</v>
      </c>
      <c r="E190" s="181" t="str">
        <f t="shared" si="23"/>
        <v>UPT1</v>
      </c>
      <c r="F190" s="111" t="s">
        <v>277</v>
      </c>
      <c r="G190" s="111">
        <v>1</v>
      </c>
      <c r="H190" s="111">
        <v>10</v>
      </c>
      <c r="I190" s="111" t="s">
        <v>8</v>
      </c>
      <c r="J190" s="111">
        <v>5</v>
      </c>
      <c r="K190" s="111">
        <f t="shared" si="26"/>
        <v>23</v>
      </c>
      <c r="L190" s="72"/>
      <c r="M190" s="208">
        <v>12</v>
      </c>
      <c r="N190" s="208">
        <v>12.45</v>
      </c>
      <c r="O190" s="132">
        <f t="shared" si="27"/>
        <v>11.05</v>
      </c>
      <c r="P190" s="72"/>
      <c r="Q190" s="72"/>
      <c r="R190" s="97"/>
      <c r="S190" s="97"/>
      <c r="T190" s="72"/>
      <c r="U190" s="72"/>
      <c r="V190" s="177"/>
      <c r="W190" s="97"/>
      <c r="X190" s="97"/>
      <c r="Y190" s="90">
        <f>VLOOKUP(D190,EXPLORACION!$A$2:$P$529,15,FALSE)</f>
        <v>4961136.8351999996</v>
      </c>
      <c r="Z190" s="90">
        <f>VLOOKUP(D190,EXPLORACION!$A$2:$P$529,16,FALSE)</f>
        <v>2170819.5805000002</v>
      </c>
    </row>
    <row r="191" spans="1:26" hidden="1">
      <c r="A191" s="181" t="str">
        <f t="shared" si="19"/>
        <v>UPT1P10E5S24</v>
      </c>
      <c r="B191" s="181" t="str">
        <f t="shared" si="20"/>
        <v>UPT1P10E5</v>
      </c>
      <c r="C191" s="181" t="str">
        <f t="shared" si="21"/>
        <v>UPT1P10S24</v>
      </c>
      <c r="D191" s="181" t="str">
        <f t="shared" si="22"/>
        <v>UPT1P10</v>
      </c>
      <c r="E191" s="181" t="str">
        <f t="shared" si="23"/>
        <v>UPT1</v>
      </c>
      <c r="F191" s="111" t="s">
        <v>277</v>
      </c>
      <c r="G191" s="111">
        <v>1</v>
      </c>
      <c r="H191" s="111">
        <v>10</v>
      </c>
      <c r="I191" s="111" t="s">
        <v>8</v>
      </c>
      <c r="J191" s="111">
        <v>5</v>
      </c>
      <c r="K191" s="111">
        <f t="shared" si="26"/>
        <v>24</v>
      </c>
      <c r="L191" s="72" t="s">
        <v>13</v>
      </c>
      <c r="M191" s="208">
        <v>13</v>
      </c>
      <c r="N191" s="208">
        <v>13.45</v>
      </c>
      <c r="O191" s="132">
        <f t="shared" si="27"/>
        <v>12.225</v>
      </c>
      <c r="P191" s="72"/>
      <c r="Q191" s="72"/>
      <c r="R191" s="97"/>
      <c r="S191" s="97"/>
      <c r="T191" s="72"/>
      <c r="U191" s="72">
        <v>7</v>
      </c>
      <c r="V191" s="177"/>
      <c r="W191" s="97"/>
      <c r="X191" s="97"/>
      <c r="Y191" s="90">
        <f>VLOOKUP(D191,EXPLORACION!$A$2:$P$529,15,FALSE)</f>
        <v>4961136.8351999996</v>
      </c>
      <c r="Z191" s="90">
        <f>VLOOKUP(D191,EXPLORACION!$A$2:$P$529,16,FALSE)</f>
        <v>2170819.5805000002</v>
      </c>
    </row>
    <row r="192" spans="1:26" hidden="1">
      <c r="A192" s="181" t="str">
        <f t="shared" si="19"/>
        <v>UPT1P10E625</v>
      </c>
      <c r="B192" s="181" t="str">
        <f t="shared" si="20"/>
        <v>UPT1P10E6</v>
      </c>
      <c r="C192" s="181" t="str">
        <f t="shared" si="21"/>
        <v>UPT1P1025</v>
      </c>
      <c r="D192" s="181" t="str">
        <f t="shared" si="22"/>
        <v>UPT1P10</v>
      </c>
      <c r="E192" s="181" t="str">
        <f t="shared" si="23"/>
        <v>UPT1</v>
      </c>
      <c r="F192" s="111" t="s">
        <v>277</v>
      </c>
      <c r="G192" s="111">
        <v>1</v>
      </c>
      <c r="H192" s="111">
        <v>10</v>
      </c>
      <c r="I192" s="111" t="s">
        <v>8</v>
      </c>
      <c r="J192" s="111">
        <v>6</v>
      </c>
      <c r="K192" s="111">
        <f t="shared" si="26"/>
        <v>25</v>
      </c>
      <c r="L192" s="72"/>
      <c r="M192" s="208">
        <v>14</v>
      </c>
      <c r="N192" s="208">
        <v>14.4</v>
      </c>
      <c r="O192" s="132">
        <f t="shared" si="27"/>
        <v>13.225</v>
      </c>
      <c r="P192" s="72"/>
      <c r="Q192" s="72"/>
      <c r="R192" s="97"/>
      <c r="S192" s="97"/>
      <c r="T192" s="72"/>
      <c r="U192" s="72"/>
      <c r="V192" s="177"/>
      <c r="W192" s="97"/>
      <c r="X192" s="97"/>
      <c r="Y192" s="90">
        <f>VLOOKUP(D192,EXPLORACION!$A$2:$P$529,15,FALSE)</f>
        <v>4961136.8351999996</v>
      </c>
      <c r="Z192" s="90">
        <f>VLOOKUP(D192,EXPLORACION!$A$2:$P$529,16,FALSE)</f>
        <v>2170819.5805000002</v>
      </c>
    </row>
    <row r="193" spans="1:26" hidden="1">
      <c r="A193" s="181" t="str">
        <f t="shared" si="19"/>
        <v>UPT1P10E6S26</v>
      </c>
      <c r="B193" s="181" t="str">
        <f t="shared" si="20"/>
        <v>UPT1P10E6</v>
      </c>
      <c r="C193" s="181" t="str">
        <f t="shared" si="21"/>
        <v>UPT1P10S26</v>
      </c>
      <c r="D193" s="181" t="str">
        <f t="shared" si="22"/>
        <v>UPT1P10</v>
      </c>
      <c r="E193" s="181" t="str">
        <f t="shared" si="23"/>
        <v>UPT1</v>
      </c>
      <c r="F193" s="111" t="s">
        <v>277</v>
      </c>
      <c r="G193" s="111">
        <v>1</v>
      </c>
      <c r="H193" s="111">
        <v>10</v>
      </c>
      <c r="I193" s="111" t="s">
        <v>8</v>
      </c>
      <c r="J193" s="111">
        <v>6</v>
      </c>
      <c r="K193" s="111">
        <f t="shared" si="26"/>
        <v>26</v>
      </c>
      <c r="L193" s="72" t="s">
        <v>13</v>
      </c>
      <c r="M193" s="208">
        <v>15</v>
      </c>
      <c r="N193" s="208">
        <v>15.45</v>
      </c>
      <c r="O193" s="132">
        <f t="shared" si="27"/>
        <v>14.2</v>
      </c>
      <c r="P193" s="72"/>
      <c r="Q193" s="72"/>
      <c r="R193" s="97"/>
      <c r="S193" s="97"/>
      <c r="T193" s="72"/>
      <c r="U193" s="72">
        <v>11</v>
      </c>
      <c r="V193" s="177"/>
      <c r="W193" s="97"/>
      <c r="X193" s="97"/>
      <c r="Y193" s="90">
        <f>VLOOKUP(D193,EXPLORACION!$A$2:$P$529,15,FALSE)</f>
        <v>4961136.8351999996</v>
      </c>
      <c r="Z193" s="90">
        <f>VLOOKUP(D193,EXPLORACION!$A$2:$P$529,16,FALSE)</f>
        <v>2170819.5805000002</v>
      </c>
    </row>
    <row r="194" spans="1:26" hidden="1">
      <c r="A194" s="181" t="str">
        <f t="shared" ref="A194:A257" si="28">CONCATENATE(F194,G194,I194,H194,"E",J194,L194,K194)</f>
        <v>UPT1P10E727</v>
      </c>
      <c r="B194" s="181" t="str">
        <f t="shared" ref="B194:B257" si="29">CONCATENATE(F194,G194,I194,H194,"E",J194)</f>
        <v>UPT1P10E7</v>
      </c>
      <c r="C194" s="181" t="str">
        <f t="shared" ref="C194:C257" si="30">CONCATENATE(F194,G194,I194,H194,L194,K194)</f>
        <v>UPT1P1027</v>
      </c>
      <c r="D194" s="181" t="str">
        <f t="shared" ref="D194:D257" si="31">CONCATENATE(F194,G194,I194,H194)</f>
        <v>UPT1P10</v>
      </c>
      <c r="E194" s="181" t="str">
        <f t="shared" ref="E194:E257" si="32">CONCATENATE(F194,G194)</f>
        <v>UPT1</v>
      </c>
      <c r="F194" s="111" t="s">
        <v>277</v>
      </c>
      <c r="G194" s="111">
        <v>1</v>
      </c>
      <c r="H194" s="111">
        <v>10</v>
      </c>
      <c r="I194" s="111" t="s">
        <v>8</v>
      </c>
      <c r="J194" s="111">
        <v>7</v>
      </c>
      <c r="K194" s="111">
        <f t="shared" si="26"/>
        <v>27</v>
      </c>
      <c r="L194" s="72"/>
      <c r="M194" s="208">
        <v>16</v>
      </c>
      <c r="N194" s="208">
        <v>16.399999999999999</v>
      </c>
      <c r="O194" s="132">
        <f t="shared" si="27"/>
        <v>15.225</v>
      </c>
      <c r="P194" s="72"/>
      <c r="Q194" s="72"/>
      <c r="R194" s="97"/>
      <c r="S194" s="97"/>
      <c r="T194" s="72"/>
      <c r="U194" s="72"/>
      <c r="V194" s="177"/>
      <c r="W194" s="97"/>
      <c r="X194" s="97"/>
      <c r="Y194" s="90">
        <f>VLOOKUP(D194,EXPLORACION!$A$2:$P$529,15,FALSE)</f>
        <v>4961136.8351999996</v>
      </c>
      <c r="Z194" s="90">
        <f>VLOOKUP(D194,EXPLORACION!$A$2:$P$529,16,FALSE)</f>
        <v>2170819.5805000002</v>
      </c>
    </row>
    <row r="195" spans="1:26" hidden="1">
      <c r="A195" s="181" t="str">
        <f t="shared" si="28"/>
        <v>UPT1P10E7S28</v>
      </c>
      <c r="B195" s="181" t="str">
        <f t="shared" si="29"/>
        <v>UPT1P10E7</v>
      </c>
      <c r="C195" s="181" t="str">
        <f t="shared" si="30"/>
        <v>UPT1P10S28</v>
      </c>
      <c r="D195" s="181" t="str">
        <f t="shared" si="31"/>
        <v>UPT1P10</v>
      </c>
      <c r="E195" s="181" t="str">
        <f t="shared" si="32"/>
        <v>UPT1</v>
      </c>
      <c r="F195" s="111" t="s">
        <v>277</v>
      </c>
      <c r="G195" s="111">
        <v>1</v>
      </c>
      <c r="H195" s="111">
        <v>10</v>
      </c>
      <c r="I195" s="111" t="s">
        <v>8</v>
      </c>
      <c r="J195" s="111">
        <v>7</v>
      </c>
      <c r="K195" s="111">
        <f t="shared" si="26"/>
        <v>28</v>
      </c>
      <c r="L195" s="72" t="s">
        <v>13</v>
      </c>
      <c r="M195" s="208">
        <v>17</v>
      </c>
      <c r="N195" s="208">
        <v>17.45</v>
      </c>
      <c r="O195" s="132">
        <f t="shared" si="27"/>
        <v>16.2</v>
      </c>
      <c r="P195" s="72"/>
      <c r="Q195" s="72"/>
      <c r="R195" s="97"/>
      <c r="S195" s="97"/>
      <c r="T195" s="72"/>
      <c r="U195" s="72">
        <v>6</v>
      </c>
      <c r="V195" s="177"/>
      <c r="W195" s="97"/>
      <c r="X195" s="97"/>
      <c r="Y195" s="90">
        <f>VLOOKUP(D195,EXPLORACION!$A$2:$P$529,15,FALSE)</f>
        <v>4961136.8351999996</v>
      </c>
      <c r="Z195" s="90">
        <f>VLOOKUP(D195,EXPLORACION!$A$2:$P$529,16,FALSE)</f>
        <v>2170819.5805000002</v>
      </c>
    </row>
    <row r="196" spans="1:26" hidden="1">
      <c r="A196" s="181" t="str">
        <f t="shared" si="28"/>
        <v>UPT1P10E8S29</v>
      </c>
      <c r="B196" s="181" t="str">
        <f t="shared" si="29"/>
        <v>UPT1P10E8</v>
      </c>
      <c r="C196" s="181" t="str">
        <f t="shared" si="30"/>
        <v>UPT1P10S29</v>
      </c>
      <c r="D196" s="181" t="str">
        <f t="shared" si="31"/>
        <v>UPT1P10</v>
      </c>
      <c r="E196" s="181" t="str">
        <f t="shared" si="32"/>
        <v>UPT1</v>
      </c>
      <c r="F196" s="111" t="s">
        <v>277</v>
      </c>
      <c r="G196" s="111">
        <v>1</v>
      </c>
      <c r="H196" s="111">
        <v>10</v>
      </c>
      <c r="I196" s="111" t="s">
        <v>8</v>
      </c>
      <c r="J196" s="111">
        <v>8</v>
      </c>
      <c r="K196" s="111">
        <f t="shared" si="26"/>
        <v>29</v>
      </c>
      <c r="L196" s="72" t="s">
        <v>13</v>
      </c>
      <c r="M196" s="208">
        <v>18</v>
      </c>
      <c r="N196" s="208">
        <v>18.45</v>
      </c>
      <c r="O196" s="132">
        <f t="shared" si="27"/>
        <v>17.225000000000001</v>
      </c>
      <c r="P196" s="72"/>
      <c r="Q196" s="72"/>
      <c r="R196" s="97"/>
      <c r="S196" s="97"/>
      <c r="T196" s="72"/>
      <c r="U196" s="72">
        <v>10</v>
      </c>
      <c r="V196" s="177"/>
      <c r="W196" s="97"/>
      <c r="X196" s="97"/>
      <c r="Y196" s="90">
        <f>VLOOKUP(D196,EXPLORACION!$A$2:$P$529,15,FALSE)</f>
        <v>4961136.8351999996</v>
      </c>
      <c r="Z196" s="90">
        <f>VLOOKUP(D196,EXPLORACION!$A$2:$P$529,16,FALSE)</f>
        <v>2170819.5805000002</v>
      </c>
    </row>
    <row r="197" spans="1:26" hidden="1">
      <c r="A197" s="181" t="str">
        <f t="shared" si="28"/>
        <v>UPT1P10E8S30</v>
      </c>
      <c r="B197" s="181" t="str">
        <f t="shared" si="29"/>
        <v>UPT1P10E8</v>
      </c>
      <c r="C197" s="181" t="str">
        <f t="shared" si="30"/>
        <v>UPT1P10S30</v>
      </c>
      <c r="D197" s="181" t="str">
        <f t="shared" si="31"/>
        <v>UPT1P10</v>
      </c>
      <c r="E197" s="181" t="str">
        <f t="shared" si="32"/>
        <v>UPT1</v>
      </c>
      <c r="F197" s="111" t="s">
        <v>277</v>
      </c>
      <c r="G197" s="111">
        <v>1</v>
      </c>
      <c r="H197" s="111">
        <v>10</v>
      </c>
      <c r="I197" s="111" t="s">
        <v>8</v>
      </c>
      <c r="J197" s="111">
        <v>8</v>
      </c>
      <c r="K197" s="111">
        <f t="shared" si="26"/>
        <v>30</v>
      </c>
      <c r="L197" s="72" t="s">
        <v>13</v>
      </c>
      <c r="M197" s="208">
        <v>19</v>
      </c>
      <c r="N197" s="208">
        <v>19.45</v>
      </c>
      <c r="O197" s="132">
        <f t="shared" si="27"/>
        <v>18.225000000000001</v>
      </c>
      <c r="P197" s="72"/>
      <c r="Q197" s="72"/>
      <c r="R197" s="97"/>
      <c r="S197" s="97"/>
      <c r="T197" s="72"/>
      <c r="U197" s="72">
        <v>20</v>
      </c>
      <c r="V197" s="177"/>
      <c r="W197" s="97"/>
      <c r="X197" s="97"/>
      <c r="Y197" s="90">
        <f>VLOOKUP(D197,EXPLORACION!$A$2:$P$529,15,FALSE)</f>
        <v>4961136.8351999996</v>
      </c>
      <c r="Z197" s="90">
        <f>VLOOKUP(D197,EXPLORACION!$A$2:$P$529,16,FALSE)</f>
        <v>2170819.5805000002</v>
      </c>
    </row>
    <row r="198" spans="1:26" hidden="1">
      <c r="A198" s="181" t="str">
        <f t="shared" si="28"/>
        <v>UPT1P10E8S31</v>
      </c>
      <c r="B198" s="181" t="str">
        <f t="shared" si="29"/>
        <v>UPT1P10E8</v>
      </c>
      <c r="C198" s="181" t="str">
        <f t="shared" si="30"/>
        <v>UPT1P10S31</v>
      </c>
      <c r="D198" s="181" t="str">
        <f t="shared" si="31"/>
        <v>UPT1P10</v>
      </c>
      <c r="E198" s="181" t="str">
        <f t="shared" si="32"/>
        <v>UPT1</v>
      </c>
      <c r="F198" s="111" t="s">
        <v>277</v>
      </c>
      <c r="G198" s="111">
        <v>1</v>
      </c>
      <c r="H198" s="111">
        <v>10</v>
      </c>
      <c r="I198" s="111" t="s">
        <v>8</v>
      </c>
      <c r="J198" s="111">
        <v>8</v>
      </c>
      <c r="K198" s="111">
        <f t="shared" si="26"/>
        <v>31</v>
      </c>
      <c r="L198" s="72" t="s">
        <v>13</v>
      </c>
      <c r="M198" s="208">
        <v>20</v>
      </c>
      <c r="N198" s="208">
        <v>20.45</v>
      </c>
      <c r="O198" s="132">
        <f t="shared" si="27"/>
        <v>19.225000000000001</v>
      </c>
      <c r="P198" s="72"/>
      <c r="Q198" s="72"/>
      <c r="R198" s="97"/>
      <c r="S198" s="97"/>
      <c r="T198" s="72"/>
      <c r="U198" s="72">
        <v>8</v>
      </c>
      <c r="V198" s="177"/>
      <c r="W198" s="97"/>
      <c r="X198" s="97"/>
      <c r="Y198" s="90">
        <f>VLOOKUP(D198,EXPLORACION!$A$2:$P$529,15,FALSE)</f>
        <v>4961136.8351999996</v>
      </c>
      <c r="Z198" s="90">
        <f>VLOOKUP(D198,EXPLORACION!$A$2:$P$529,16,FALSE)</f>
        <v>2170819.5805000002</v>
      </c>
    </row>
    <row r="199" spans="1:26" hidden="1">
      <c r="A199" s="181" t="str">
        <f t="shared" si="28"/>
        <v>UPT1P10E8S32</v>
      </c>
      <c r="B199" s="181" t="str">
        <f t="shared" si="29"/>
        <v>UPT1P10E8</v>
      </c>
      <c r="C199" s="181" t="str">
        <f t="shared" si="30"/>
        <v>UPT1P10S32</v>
      </c>
      <c r="D199" s="181" t="str">
        <f t="shared" si="31"/>
        <v>UPT1P10</v>
      </c>
      <c r="E199" s="181" t="str">
        <f t="shared" si="32"/>
        <v>UPT1</v>
      </c>
      <c r="F199" s="111" t="s">
        <v>277</v>
      </c>
      <c r="G199" s="111">
        <v>1</v>
      </c>
      <c r="H199" s="111">
        <v>10</v>
      </c>
      <c r="I199" s="111" t="s">
        <v>8</v>
      </c>
      <c r="J199" s="111">
        <v>8</v>
      </c>
      <c r="K199" s="111">
        <f t="shared" si="26"/>
        <v>32</v>
      </c>
      <c r="L199" s="72" t="s">
        <v>13</v>
      </c>
      <c r="M199" s="208">
        <v>21</v>
      </c>
      <c r="N199" s="208">
        <v>21.45</v>
      </c>
      <c r="O199" s="132">
        <f t="shared" si="27"/>
        <v>20.225000000000001</v>
      </c>
      <c r="P199" s="72"/>
      <c r="Q199" s="72"/>
      <c r="R199" s="97"/>
      <c r="S199" s="97"/>
      <c r="T199" s="72"/>
      <c r="U199" s="72">
        <v>10</v>
      </c>
      <c r="V199" s="177"/>
      <c r="W199" s="97"/>
      <c r="X199" s="97"/>
      <c r="Y199" s="90">
        <f>VLOOKUP(D199,EXPLORACION!$A$2:$P$529,15,FALSE)</f>
        <v>4961136.8351999996</v>
      </c>
      <c r="Z199" s="90">
        <f>VLOOKUP(D199,EXPLORACION!$A$2:$P$529,16,FALSE)</f>
        <v>2170819.5805000002</v>
      </c>
    </row>
    <row r="200" spans="1:26" hidden="1">
      <c r="A200" s="181" t="str">
        <f t="shared" si="28"/>
        <v>UPT1P10E8S33</v>
      </c>
      <c r="B200" s="181" t="str">
        <f t="shared" si="29"/>
        <v>UPT1P10E8</v>
      </c>
      <c r="C200" s="181" t="str">
        <f t="shared" si="30"/>
        <v>UPT1P10S33</v>
      </c>
      <c r="D200" s="181" t="str">
        <f t="shared" si="31"/>
        <v>UPT1P10</v>
      </c>
      <c r="E200" s="181" t="str">
        <f t="shared" si="32"/>
        <v>UPT1</v>
      </c>
      <c r="F200" s="111" t="s">
        <v>277</v>
      </c>
      <c r="G200" s="111">
        <v>1</v>
      </c>
      <c r="H200" s="111">
        <v>10</v>
      </c>
      <c r="I200" s="111" t="s">
        <v>8</v>
      </c>
      <c r="J200" s="111">
        <v>8</v>
      </c>
      <c r="K200" s="111">
        <f t="shared" si="26"/>
        <v>33</v>
      </c>
      <c r="L200" s="72" t="s">
        <v>13</v>
      </c>
      <c r="M200" s="208">
        <v>22</v>
      </c>
      <c r="N200" s="208">
        <v>22.45</v>
      </c>
      <c r="O200" s="132">
        <f t="shared" si="27"/>
        <v>21.225000000000001</v>
      </c>
      <c r="P200" s="72"/>
      <c r="Q200" s="72"/>
      <c r="R200" s="97"/>
      <c r="S200" s="97"/>
      <c r="T200" s="72"/>
      <c r="U200" s="72">
        <v>16</v>
      </c>
      <c r="V200" s="177"/>
      <c r="W200" s="97"/>
      <c r="X200" s="97"/>
      <c r="Y200" s="90">
        <f>VLOOKUP(D200,EXPLORACION!$A$2:$P$529,15,FALSE)</f>
        <v>4961136.8351999996</v>
      </c>
      <c r="Z200" s="90">
        <f>VLOOKUP(D200,EXPLORACION!$A$2:$P$529,16,FALSE)</f>
        <v>2170819.5805000002</v>
      </c>
    </row>
    <row r="201" spans="1:26" hidden="1">
      <c r="A201" s="181" t="str">
        <f t="shared" si="28"/>
        <v>UPT1P10E8S34</v>
      </c>
      <c r="B201" s="181" t="str">
        <f t="shared" si="29"/>
        <v>UPT1P10E8</v>
      </c>
      <c r="C201" s="181" t="str">
        <f t="shared" si="30"/>
        <v>UPT1P10S34</v>
      </c>
      <c r="D201" s="181" t="str">
        <f t="shared" si="31"/>
        <v>UPT1P10</v>
      </c>
      <c r="E201" s="181" t="str">
        <f t="shared" si="32"/>
        <v>UPT1</v>
      </c>
      <c r="F201" s="111" t="s">
        <v>277</v>
      </c>
      <c r="G201" s="111">
        <v>1</v>
      </c>
      <c r="H201" s="111">
        <v>10</v>
      </c>
      <c r="I201" s="111" t="s">
        <v>8</v>
      </c>
      <c r="J201" s="111">
        <v>8</v>
      </c>
      <c r="K201" s="111">
        <f t="shared" ref="K201:K222" si="33">K200+1</f>
        <v>34</v>
      </c>
      <c r="L201" s="72" t="s">
        <v>13</v>
      </c>
      <c r="M201" s="208">
        <v>23</v>
      </c>
      <c r="N201" s="208">
        <v>23.45</v>
      </c>
      <c r="O201" s="132">
        <f t="shared" ref="O201:O222" si="34">AVERAGE(M200:N200)</f>
        <v>22.225000000000001</v>
      </c>
      <c r="P201" s="72"/>
      <c r="Q201" s="72"/>
      <c r="R201" s="97"/>
      <c r="S201" s="97"/>
      <c r="T201" s="72"/>
      <c r="U201" s="72">
        <v>29</v>
      </c>
      <c r="V201" s="177"/>
      <c r="W201" s="97"/>
      <c r="X201" s="97"/>
      <c r="Y201" s="90">
        <f>VLOOKUP(D201,EXPLORACION!$A$2:$P$529,15,FALSE)</f>
        <v>4961136.8351999996</v>
      </c>
      <c r="Z201" s="90">
        <f>VLOOKUP(D201,EXPLORACION!$A$2:$P$529,16,FALSE)</f>
        <v>2170819.5805000002</v>
      </c>
    </row>
    <row r="202" spans="1:26" hidden="1">
      <c r="A202" s="181" t="str">
        <f t="shared" si="28"/>
        <v>UPT1P10E8S35</v>
      </c>
      <c r="B202" s="181" t="str">
        <f t="shared" si="29"/>
        <v>UPT1P10E8</v>
      </c>
      <c r="C202" s="181" t="str">
        <f t="shared" si="30"/>
        <v>UPT1P10S35</v>
      </c>
      <c r="D202" s="181" t="str">
        <f t="shared" si="31"/>
        <v>UPT1P10</v>
      </c>
      <c r="E202" s="181" t="str">
        <f t="shared" si="32"/>
        <v>UPT1</v>
      </c>
      <c r="F202" s="111" t="s">
        <v>277</v>
      </c>
      <c r="G202" s="111">
        <v>1</v>
      </c>
      <c r="H202" s="111">
        <v>10</v>
      </c>
      <c r="I202" s="111" t="s">
        <v>8</v>
      </c>
      <c r="J202" s="111">
        <v>8</v>
      </c>
      <c r="K202" s="111">
        <f t="shared" si="33"/>
        <v>35</v>
      </c>
      <c r="L202" s="72" t="s">
        <v>13</v>
      </c>
      <c r="M202" s="208">
        <v>24</v>
      </c>
      <c r="N202" s="208">
        <v>24.45</v>
      </c>
      <c r="O202" s="132">
        <f t="shared" si="34"/>
        <v>23.225000000000001</v>
      </c>
      <c r="P202" s="72"/>
      <c r="Q202" s="72"/>
      <c r="R202" s="97"/>
      <c r="S202" s="97"/>
      <c r="T202" s="72"/>
      <c r="U202" s="72">
        <v>38</v>
      </c>
      <c r="V202" s="177"/>
      <c r="W202" s="97"/>
      <c r="X202" s="97"/>
      <c r="Y202" s="90">
        <f>VLOOKUP(D202,EXPLORACION!$A$2:$P$529,15,FALSE)</f>
        <v>4961136.8351999996</v>
      </c>
      <c r="Z202" s="90">
        <f>VLOOKUP(D202,EXPLORACION!$A$2:$P$529,16,FALSE)</f>
        <v>2170819.5805000002</v>
      </c>
    </row>
    <row r="203" spans="1:26" hidden="1">
      <c r="A203" s="181" t="str">
        <f t="shared" si="28"/>
        <v>UPT1P10E8S36</v>
      </c>
      <c r="B203" s="181" t="str">
        <f t="shared" si="29"/>
        <v>UPT1P10E8</v>
      </c>
      <c r="C203" s="181" t="str">
        <f t="shared" si="30"/>
        <v>UPT1P10S36</v>
      </c>
      <c r="D203" s="181" t="str">
        <f t="shared" si="31"/>
        <v>UPT1P10</v>
      </c>
      <c r="E203" s="181" t="str">
        <f t="shared" si="32"/>
        <v>UPT1</v>
      </c>
      <c r="F203" s="111" t="s">
        <v>277</v>
      </c>
      <c r="G203" s="111">
        <v>1</v>
      </c>
      <c r="H203" s="111">
        <v>10</v>
      </c>
      <c r="I203" s="111" t="s">
        <v>8</v>
      </c>
      <c r="J203" s="111">
        <v>8</v>
      </c>
      <c r="K203" s="111">
        <f t="shared" si="33"/>
        <v>36</v>
      </c>
      <c r="L203" s="72" t="s">
        <v>13</v>
      </c>
      <c r="M203" s="208">
        <v>25</v>
      </c>
      <c r="N203" s="208">
        <v>25.45</v>
      </c>
      <c r="O203" s="132">
        <f t="shared" si="34"/>
        <v>24.225000000000001</v>
      </c>
      <c r="P203" s="72"/>
      <c r="Q203" s="72"/>
      <c r="R203" s="97"/>
      <c r="S203" s="97"/>
      <c r="T203" s="72"/>
      <c r="U203" s="72">
        <v>40</v>
      </c>
      <c r="V203" s="177"/>
      <c r="W203" s="97"/>
      <c r="X203" s="97"/>
      <c r="Y203" s="90">
        <f>VLOOKUP(D203,EXPLORACION!$A$2:$P$529,15,FALSE)</f>
        <v>4961136.8351999996</v>
      </c>
      <c r="Z203" s="90">
        <f>VLOOKUP(D203,EXPLORACION!$A$2:$P$529,16,FALSE)</f>
        <v>2170819.5805000002</v>
      </c>
    </row>
    <row r="204" spans="1:26" hidden="1">
      <c r="A204" s="181" t="str">
        <f t="shared" si="28"/>
        <v>UPT1P10E937</v>
      </c>
      <c r="B204" s="181" t="str">
        <f t="shared" si="29"/>
        <v>UPT1P10E9</v>
      </c>
      <c r="C204" s="181" t="str">
        <f t="shared" si="30"/>
        <v>UPT1P1037</v>
      </c>
      <c r="D204" s="181" t="str">
        <f t="shared" si="31"/>
        <v>UPT1P10</v>
      </c>
      <c r="E204" s="181" t="str">
        <f t="shared" si="32"/>
        <v>UPT1</v>
      </c>
      <c r="F204" s="111" t="s">
        <v>277</v>
      </c>
      <c r="G204" s="111">
        <v>1</v>
      </c>
      <c r="H204" s="111">
        <v>10</v>
      </c>
      <c r="I204" s="111" t="s">
        <v>8</v>
      </c>
      <c r="J204" s="111">
        <v>9</v>
      </c>
      <c r="K204" s="111">
        <f t="shared" si="33"/>
        <v>37</v>
      </c>
      <c r="L204" s="72"/>
      <c r="M204" s="208">
        <v>26</v>
      </c>
      <c r="N204" s="208">
        <v>26.3</v>
      </c>
      <c r="O204" s="132">
        <f t="shared" si="34"/>
        <v>25.225000000000001</v>
      </c>
      <c r="P204" s="72"/>
      <c r="Q204" s="72"/>
      <c r="R204" s="97"/>
      <c r="S204" s="97"/>
      <c r="T204" s="72"/>
      <c r="U204" s="72"/>
      <c r="V204" s="177"/>
      <c r="W204" s="97"/>
      <c r="X204" s="97"/>
      <c r="Y204" s="90">
        <f>VLOOKUP(D204,EXPLORACION!$A$2:$P$529,15,FALSE)</f>
        <v>4961136.8351999996</v>
      </c>
      <c r="Z204" s="90">
        <f>VLOOKUP(D204,EXPLORACION!$A$2:$P$529,16,FALSE)</f>
        <v>2170819.5805000002</v>
      </c>
    </row>
    <row r="205" spans="1:26" hidden="1">
      <c r="A205" s="181" t="str">
        <f t="shared" si="28"/>
        <v>UPT1P10E9S38</v>
      </c>
      <c r="B205" s="181" t="str">
        <f t="shared" si="29"/>
        <v>UPT1P10E9</v>
      </c>
      <c r="C205" s="181" t="str">
        <f t="shared" si="30"/>
        <v>UPT1P10S38</v>
      </c>
      <c r="D205" s="181" t="str">
        <f t="shared" si="31"/>
        <v>UPT1P10</v>
      </c>
      <c r="E205" s="181" t="str">
        <f t="shared" si="32"/>
        <v>UPT1</v>
      </c>
      <c r="F205" s="111" t="s">
        <v>277</v>
      </c>
      <c r="G205" s="111">
        <v>1</v>
      </c>
      <c r="H205" s="111">
        <v>10</v>
      </c>
      <c r="I205" s="111" t="s">
        <v>8</v>
      </c>
      <c r="J205" s="111">
        <v>9</v>
      </c>
      <c r="K205" s="111">
        <f t="shared" si="33"/>
        <v>38</v>
      </c>
      <c r="L205" s="72" t="s">
        <v>13</v>
      </c>
      <c r="M205" s="208">
        <v>27</v>
      </c>
      <c r="N205" s="208">
        <v>27.45</v>
      </c>
      <c r="O205" s="132">
        <f t="shared" si="34"/>
        <v>26.15</v>
      </c>
      <c r="P205" s="72"/>
      <c r="Q205" s="72"/>
      <c r="R205" s="97"/>
      <c r="S205" s="97"/>
      <c r="T205" s="72"/>
      <c r="U205" s="72">
        <v>79</v>
      </c>
      <c r="V205" s="177"/>
      <c r="W205" s="97"/>
      <c r="X205" s="97"/>
      <c r="Y205" s="90">
        <f>VLOOKUP(D205,EXPLORACION!$A$2:$P$529,15,FALSE)</f>
        <v>4961136.8351999996</v>
      </c>
      <c r="Z205" s="90">
        <f>VLOOKUP(D205,EXPLORACION!$A$2:$P$529,16,FALSE)</f>
        <v>2170819.5805000002</v>
      </c>
    </row>
    <row r="206" spans="1:26" hidden="1">
      <c r="A206" s="181" t="str">
        <f t="shared" si="28"/>
        <v>UPT1P10E939</v>
      </c>
      <c r="B206" s="181" t="str">
        <f t="shared" si="29"/>
        <v>UPT1P10E9</v>
      </c>
      <c r="C206" s="181" t="str">
        <f t="shared" si="30"/>
        <v>UPT1P1039</v>
      </c>
      <c r="D206" s="181" t="str">
        <f t="shared" si="31"/>
        <v>UPT1P10</v>
      </c>
      <c r="E206" s="181" t="str">
        <f t="shared" si="32"/>
        <v>UPT1</v>
      </c>
      <c r="F206" s="111" t="s">
        <v>277</v>
      </c>
      <c r="G206" s="111">
        <v>1</v>
      </c>
      <c r="H206" s="111">
        <v>10</v>
      </c>
      <c r="I206" s="111" t="s">
        <v>8</v>
      </c>
      <c r="J206" s="111">
        <v>9</v>
      </c>
      <c r="K206" s="111">
        <f t="shared" si="33"/>
        <v>39</v>
      </c>
      <c r="L206" s="72"/>
      <c r="M206" s="208">
        <v>28</v>
      </c>
      <c r="N206" s="208">
        <v>28.3</v>
      </c>
      <c r="O206" s="132">
        <f t="shared" si="34"/>
        <v>27.225000000000001</v>
      </c>
      <c r="P206" s="72"/>
      <c r="Q206" s="72"/>
      <c r="R206" s="97"/>
      <c r="S206" s="97"/>
      <c r="T206" s="72"/>
      <c r="U206" s="72"/>
      <c r="V206" s="177"/>
      <c r="W206" s="97"/>
      <c r="X206" s="97"/>
      <c r="Y206" s="90">
        <f>VLOOKUP(D206,EXPLORACION!$A$2:$P$529,15,FALSE)</f>
        <v>4961136.8351999996</v>
      </c>
      <c r="Z206" s="90">
        <f>VLOOKUP(D206,EXPLORACION!$A$2:$P$529,16,FALSE)</f>
        <v>2170819.5805000002</v>
      </c>
    </row>
    <row r="207" spans="1:26" hidden="1">
      <c r="A207" s="181" t="str">
        <f t="shared" si="28"/>
        <v>UPT1P10E9S40</v>
      </c>
      <c r="B207" s="181" t="str">
        <f t="shared" si="29"/>
        <v>UPT1P10E9</v>
      </c>
      <c r="C207" s="181" t="str">
        <f t="shared" si="30"/>
        <v>UPT1P10S40</v>
      </c>
      <c r="D207" s="181" t="str">
        <f t="shared" si="31"/>
        <v>UPT1P10</v>
      </c>
      <c r="E207" s="181" t="str">
        <f t="shared" si="32"/>
        <v>UPT1</v>
      </c>
      <c r="F207" s="111" t="s">
        <v>277</v>
      </c>
      <c r="G207" s="111">
        <v>1</v>
      </c>
      <c r="H207" s="111">
        <v>10</v>
      </c>
      <c r="I207" s="111" t="s">
        <v>8</v>
      </c>
      <c r="J207" s="111">
        <v>9</v>
      </c>
      <c r="K207" s="111">
        <f t="shared" si="33"/>
        <v>40</v>
      </c>
      <c r="L207" s="72" t="s">
        <v>13</v>
      </c>
      <c r="M207" s="208">
        <v>29</v>
      </c>
      <c r="N207" s="208">
        <v>29.45</v>
      </c>
      <c r="O207" s="132">
        <f t="shared" si="34"/>
        <v>28.15</v>
      </c>
      <c r="P207" s="72"/>
      <c r="Q207" s="72"/>
      <c r="R207" s="97"/>
      <c r="S207" s="97"/>
      <c r="T207" s="72"/>
      <c r="U207" s="72">
        <v>72</v>
      </c>
      <c r="V207" s="177"/>
      <c r="W207" s="97"/>
      <c r="X207" s="97"/>
      <c r="Y207" s="90">
        <f>VLOOKUP(D207,EXPLORACION!$A$2:$P$529,15,FALSE)</f>
        <v>4961136.8351999996</v>
      </c>
      <c r="Z207" s="90">
        <f>VLOOKUP(D207,EXPLORACION!$A$2:$P$529,16,FALSE)</f>
        <v>2170819.5805000002</v>
      </c>
    </row>
    <row r="208" spans="1:26" hidden="1">
      <c r="A208" s="181" t="str">
        <f t="shared" si="28"/>
        <v>UPT1P10E941</v>
      </c>
      <c r="B208" s="181" t="str">
        <f t="shared" si="29"/>
        <v>UPT1P10E9</v>
      </c>
      <c r="C208" s="181" t="str">
        <f t="shared" si="30"/>
        <v>UPT1P1041</v>
      </c>
      <c r="D208" s="181" t="str">
        <f t="shared" si="31"/>
        <v>UPT1P10</v>
      </c>
      <c r="E208" s="181" t="str">
        <f t="shared" si="32"/>
        <v>UPT1</v>
      </c>
      <c r="F208" s="111" t="s">
        <v>277</v>
      </c>
      <c r="G208" s="111">
        <v>1</v>
      </c>
      <c r="H208" s="111">
        <v>10</v>
      </c>
      <c r="I208" s="111" t="s">
        <v>8</v>
      </c>
      <c r="J208" s="111">
        <v>9</v>
      </c>
      <c r="K208" s="111">
        <f t="shared" si="33"/>
        <v>41</v>
      </c>
      <c r="L208" s="72"/>
      <c r="M208" s="208">
        <v>30</v>
      </c>
      <c r="N208" s="208">
        <v>30.4</v>
      </c>
      <c r="O208" s="132">
        <f t="shared" si="34"/>
        <v>29.225000000000001</v>
      </c>
      <c r="P208" s="72"/>
      <c r="Q208" s="72"/>
      <c r="R208" s="97"/>
      <c r="S208" s="97"/>
      <c r="T208" s="72"/>
      <c r="U208" s="72"/>
      <c r="V208" s="177"/>
      <c r="W208" s="97"/>
      <c r="X208" s="97"/>
      <c r="Y208" s="90">
        <f>VLOOKUP(D208,EXPLORACION!$A$2:$P$529,15,FALSE)</f>
        <v>4961136.8351999996</v>
      </c>
      <c r="Z208" s="90">
        <f>VLOOKUP(D208,EXPLORACION!$A$2:$P$529,16,FALSE)</f>
        <v>2170819.5805000002</v>
      </c>
    </row>
    <row r="209" spans="1:26" hidden="1">
      <c r="A209" s="181" t="str">
        <f t="shared" si="28"/>
        <v>UPT1P10E9S42</v>
      </c>
      <c r="B209" s="181" t="str">
        <f t="shared" si="29"/>
        <v>UPT1P10E9</v>
      </c>
      <c r="C209" s="181" t="str">
        <f t="shared" si="30"/>
        <v>UPT1P10S42</v>
      </c>
      <c r="D209" s="181" t="str">
        <f t="shared" si="31"/>
        <v>UPT1P10</v>
      </c>
      <c r="E209" s="181" t="str">
        <f t="shared" si="32"/>
        <v>UPT1</v>
      </c>
      <c r="F209" s="111" t="s">
        <v>277</v>
      </c>
      <c r="G209" s="111">
        <v>1</v>
      </c>
      <c r="H209" s="111">
        <v>10</v>
      </c>
      <c r="I209" s="111" t="s">
        <v>8</v>
      </c>
      <c r="J209" s="111">
        <v>9</v>
      </c>
      <c r="K209" s="111">
        <f t="shared" si="33"/>
        <v>42</v>
      </c>
      <c r="L209" s="72" t="s">
        <v>13</v>
      </c>
      <c r="M209" s="208">
        <v>31</v>
      </c>
      <c r="N209" s="208">
        <v>31.45</v>
      </c>
      <c r="O209" s="132">
        <f t="shared" si="34"/>
        <v>30.2</v>
      </c>
      <c r="P209" s="72"/>
      <c r="Q209" s="72"/>
      <c r="R209" s="97"/>
      <c r="S209" s="97"/>
      <c r="T209" s="72"/>
      <c r="U209" s="72">
        <v>74</v>
      </c>
      <c r="V209" s="177"/>
      <c r="W209" s="97"/>
      <c r="X209" s="97"/>
      <c r="Y209" s="90">
        <f>VLOOKUP(D209,EXPLORACION!$A$2:$P$529,15,FALSE)</f>
        <v>4961136.8351999996</v>
      </c>
      <c r="Z209" s="90">
        <f>VLOOKUP(D209,EXPLORACION!$A$2:$P$529,16,FALSE)</f>
        <v>2170819.5805000002</v>
      </c>
    </row>
    <row r="210" spans="1:26" hidden="1">
      <c r="A210" s="181" t="str">
        <f t="shared" si="28"/>
        <v>UPT1P10E1043</v>
      </c>
      <c r="B210" s="181" t="str">
        <f t="shared" si="29"/>
        <v>UPT1P10E10</v>
      </c>
      <c r="C210" s="181" t="str">
        <f t="shared" si="30"/>
        <v>UPT1P1043</v>
      </c>
      <c r="D210" s="181" t="str">
        <f t="shared" si="31"/>
        <v>UPT1P10</v>
      </c>
      <c r="E210" s="181" t="str">
        <f t="shared" si="32"/>
        <v>UPT1</v>
      </c>
      <c r="F210" s="111" t="s">
        <v>277</v>
      </c>
      <c r="G210" s="111">
        <v>1</v>
      </c>
      <c r="H210" s="111">
        <v>10</v>
      </c>
      <c r="I210" s="111" t="s">
        <v>8</v>
      </c>
      <c r="J210" s="111">
        <v>10</v>
      </c>
      <c r="K210" s="111">
        <f t="shared" si="33"/>
        <v>43</v>
      </c>
      <c r="L210" s="72"/>
      <c r="M210" s="208">
        <v>32</v>
      </c>
      <c r="N210" s="208">
        <v>32.4</v>
      </c>
      <c r="O210" s="132">
        <f t="shared" si="34"/>
        <v>31.225000000000001</v>
      </c>
      <c r="P210" s="72"/>
      <c r="Q210" s="72"/>
      <c r="R210" s="97"/>
      <c r="S210" s="97"/>
      <c r="T210" s="72"/>
      <c r="U210" s="72"/>
      <c r="V210" s="177"/>
      <c r="W210" s="97"/>
      <c r="X210" s="97"/>
      <c r="Y210" s="90">
        <f>VLOOKUP(D210,EXPLORACION!$A$2:$P$529,15,FALSE)</f>
        <v>4961136.8351999996</v>
      </c>
      <c r="Z210" s="90">
        <f>VLOOKUP(D210,EXPLORACION!$A$2:$P$529,16,FALSE)</f>
        <v>2170819.5805000002</v>
      </c>
    </row>
    <row r="211" spans="1:26" hidden="1">
      <c r="A211" s="181" t="str">
        <f t="shared" si="28"/>
        <v>UPT1P10E10S44</v>
      </c>
      <c r="B211" s="181" t="str">
        <f t="shared" si="29"/>
        <v>UPT1P10E10</v>
      </c>
      <c r="C211" s="181" t="str">
        <f t="shared" si="30"/>
        <v>UPT1P10S44</v>
      </c>
      <c r="D211" s="181" t="str">
        <f t="shared" si="31"/>
        <v>UPT1P10</v>
      </c>
      <c r="E211" s="181" t="str">
        <f t="shared" si="32"/>
        <v>UPT1</v>
      </c>
      <c r="F211" s="111" t="s">
        <v>277</v>
      </c>
      <c r="G211" s="111">
        <v>1</v>
      </c>
      <c r="H211" s="111">
        <v>10</v>
      </c>
      <c r="I211" s="111" t="s">
        <v>8</v>
      </c>
      <c r="J211" s="111">
        <v>10</v>
      </c>
      <c r="K211" s="111">
        <f t="shared" si="33"/>
        <v>44</v>
      </c>
      <c r="L211" s="72" t="s">
        <v>13</v>
      </c>
      <c r="M211" s="208">
        <v>33</v>
      </c>
      <c r="N211" s="208">
        <v>33.450000000000003</v>
      </c>
      <c r="O211" s="132">
        <f t="shared" si="34"/>
        <v>32.200000000000003</v>
      </c>
      <c r="P211" s="72"/>
      <c r="Q211" s="72"/>
      <c r="R211" s="97"/>
      <c r="S211" s="97"/>
      <c r="T211" s="72"/>
      <c r="U211" s="72">
        <v>31</v>
      </c>
      <c r="V211" s="177"/>
      <c r="W211" s="97"/>
      <c r="X211" s="97"/>
      <c r="Y211" s="90">
        <f>VLOOKUP(D211,EXPLORACION!$A$2:$P$529,15,FALSE)</f>
        <v>4961136.8351999996</v>
      </c>
      <c r="Z211" s="90">
        <f>VLOOKUP(D211,EXPLORACION!$A$2:$P$529,16,FALSE)</f>
        <v>2170819.5805000002</v>
      </c>
    </row>
    <row r="212" spans="1:26" hidden="1">
      <c r="A212" s="181" t="str">
        <f t="shared" si="28"/>
        <v>UPT1P10E1145</v>
      </c>
      <c r="B212" s="181" t="str">
        <f t="shared" si="29"/>
        <v>UPT1P10E11</v>
      </c>
      <c r="C212" s="181" t="str">
        <f t="shared" si="30"/>
        <v>UPT1P1045</v>
      </c>
      <c r="D212" s="181" t="str">
        <f t="shared" si="31"/>
        <v>UPT1P10</v>
      </c>
      <c r="E212" s="181" t="str">
        <f t="shared" si="32"/>
        <v>UPT1</v>
      </c>
      <c r="F212" s="111" t="s">
        <v>277</v>
      </c>
      <c r="G212" s="111">
        <v>1</v>
      </c>
      <c r="H212" s="111">
        <v>10</v>
      </c>
      <c r="I212" s="111" t="s">
        <v>8</v>
      </c>
      <c r="J212" s="111">
        <v>11</v>
      </c>
      <c r="K212" s="111">
        <f t="shared" si="33"/>
        <v>45</v>
      </c>
      <c r="L212" s="72"/>
      <c r="M212" s="208">
        <v>34</v>
      </c>
      <c r="N212" s="208">
        <v>34.4</v>
      </c>
      <c r="O212" s="132">
        <f t="shared" si="34"/>
        <v>33.225000000000001</v>
      </c>
      <c r="P212" s="72"/>
      <c r="Q212" s="72"/>
      <c r="R212" s="97"/>
      <c r="S212" s="97"/>
      <c r="T212" s="72"/>
      <c r="U212" s="72"/>
      <c r="V212" s="177"/>
      <c r="W212" s="97"/>
      <c r="X212" s="97"/>
      <c r="Y212" s="90">
        <f>VLOOKUP(D212,EXPLORACION!$A$2:$P$529,15,FALSE)</f>
        <v>4961136.8351999996</v>
      </c>
      <c r="Z212" s="90">
        <f>VLOOKUP(D212,EXPLORACION!$A$2:$P$529,16,FALSE)</f>
        <v>2170819.5805000002</v>
      </c>
    </row>
    <row r="213" spans="1:26" hidden="1">
      <c r="A213" s="181" t="str">
        <f t="shared" si="28"/>
        <v>UPT1P10E11S46</v>
      </c>
      <c r="B213" s="181" t="str">
        <f t="shared" si="29"/>
        <v>UPT1P10E11</v>
      </c>
      <c r="C213" s="181" t="str">
        <f t="shared" si="30"/>
        <v>UPT1P10S46</v>
      </c>
      <c r="D213" s="181" t="str">
        <f t="shared" si="31"/>
        <v>UPT1P10</v>
      </c>
      <c r="E213" s="181" t="str">
        <f t="shared" si="32"/>
        <v>UPT1</v>
      </c>
      <c r="F213" s="111" t="s">
        <v>277</v>
      </c>
      <c r="G213" s="111">
        <v>1</v>
      </c>
      <c r="H213" s="111">
        <v>10</v>
      </c>
      <c r="I213" s="111" t="s">
        <v>8</v>
      </c>
      <c r="J213" s="111">
        <v>11</v>
      </c>
      <c r="K213" s="111">
        <f t="shared" si="33"/>
        <v>46</v>
      </c>
      <c r="L213" s="72" t="s">
        <v>13</v>
      </c>
      <c r="M213" s="208">
        <v>35</v>
      </c>
      <c r="N213" s="208">
        <v>35.450000000000003</v>
      </c>
      <c r="O213" s="132">
        <f t="shared" si="34"/>
        <v>34.200000000000003</v>
      </c>
      <c r="P213" s="72"/>
      <c r="Q213" s="72"/>
      <c r="R213" s="97"/>
      <c r="S213" s="97"/>
      <c r="T213" s="72"/>
      <c r="U213" s="72">
        <v>41</v>
      </c>
      <c r="V213" s="177"/>
      <c r="W213" s="97"/>
      <c r="X213" s="97"/>
      <c r="Y213" s="90">
        <f>VLOOKUP(D213,EXPLORACION!$A$2:$P$529,15,FALSE)</f>
        <v>4961136.8351999996</v>
      </c>
      <c r="Z213" s="90">
        <f>VLOOKUP(D213,EXPLORACION!$A$2:$P$529,16,FALSE)</f>
        <v>2170819.5805000002</v>
      </c>
    </row>
    <row r="214" spans="1:26" hidden="1">
      <c r="A214" s="181" t="str">
        <f t="shared" si="28"/>
        <v>UPT1P10E1147</v>
      </c>
      <c r="B214" s="181" t="str">
        <f t="shared" si="29"/>
        <v>UPT1P10E11</v>
      </c>
      <c r="C214" s="181" t="str">
        <f t="shared" si="30"/>
        <v>UPT1P1047</v>
      </c>
      <c r="D214" s="181" t="str">
        <f t="shared" si="31"/>
        <v>UPT1P10</v>
      </c>
      <c r="E214" s="181" t="str">
        <f t="shared" si="32"/>
        <v>UPT1</v>
      </c>
      <c r="F214" s="111" t="s">
        <v>277</v>
      </c>
      <c r="G214" s="111">
        <v>1</v>
      </c>
      <c r="H214" s="111">
        <v>10</v>
      </c>
      <c r="I214" s="111" t="s">
        <v>8</v>
      </c>
      <c r="J214" s="111">
        <v>11</v>
      </c>
      <c r="K214" s="111">
        <f t="shared" si="33"/>
        <v>47</v>
      </c>
      <c r="L214" s="72"/>
      <c r="M214" s="208">
        <v>36</v>
      </c>
      <c r="N214" s="208">
        <v>36.4</v>
      </c>
      <c r="O214" s="132">
        <f t="shared" si="34"/>
        <v>35.225000000000001</v>
      </c>
      <c r="P214" s="72"/>
      <c r="Q214" s="72"/>
      <c r="R214" s="97"/>
      <c r="S214" s="97"/>
      <c r="T214" s="72"/>
      <c r="U214" s="72"/>
      <c r="V214" s="177"/>
      <c r="W214" s="97"/>
      <c r="X214" s="97"/>
      <c r="Y214" s="90">
        <f>VLOOKUP(D214,EXPLORACION!$A$2:$P$529,15,FALSE)</f>
        <v>4961136.8351999996</v>
      </c>
      <c r="Z214" s="90">
        <f>VLOOKUP(D214,EXPLORACION!$A$2:$P$529,16,FALSE)</f>
        <v>2170819.5805000002</v>
      </c>
    </row>
    <row r="215" spans="1:26" hidden="1">
      <c r="A215" s="181" t="str">
        <f t="shared" si="28"/>
        <v>UPT1P10E12S48</v>
      </c>
      <c r="B215" s="181" t="str">
        <f t="shared" si="29"/>
        <v>UPT1P10E12</v>
      </c>
      <c r="C215" s="181" t="str">
        <f t="shared" si="30"/>
        <v>UPT1P10S48</v>
      </c>
      <c r="D215" s="181" t="str">
        <f t="shared" si="31"/>
        <v>UPT1P10</v>
      </c>
      <c r="E215" s="181" t="str">
        <f t="shared" si="32"/>
        <v>UPT1</v>
      </c>
      <c r="F215" s="111" t="s">
        <v>277</v>
      </c>
      <c r="G215" s="111">
        <v>1</v>
      </c>
      <c r="H215" s="111">
        <v>10</v>
      </c>
      <c r="I215" s="111" t="s">
        <v>8</v>
      </c>
      <c r="J215" s="111">
        <v>12</v>
      </c>
      <c r="K215" s="111">
        <f t="shared" si="33"/>
        <v>48</v>
      </c>
      <c r="L215" s="72" t="s">
        <v>13</v>
      </c>
      <c r="M215" s="208">
        <v>37</v>
      </c>
      <c r="N215" s="208">
        <v>37.450000000000003</v>
      </c>
      <c r="O215" s="132">
        <f t="shared" si="34"/>
        <v>36.200000000000003</v>
      </c>
      <c r="P215" s="72"/>
      <c r="Q215" s="72"/>
      <c r="R215" s="97"/>
      <c r="S215" s="97"/>
      <c r="T215" s="72"/>
      <c r="U215" s="72">
        <v>41</v>
      </c>
      <c r="V215" s="177"/>
      <c r="W215" s="97"/>
      <c r="X215" s="97"/>
      <c r="Y215" s="90">
        <f>VLOOKUP(D215,EXPLORACION!$A$2:$P$529,15,FALSE)</f>
        <v>4961136.8351999996</v>
      </c>
      <c r="Z215" s="90">
        <f>VLOOKUP(D215,EXPLORACION!$A$2:$P$529,16,FALSE)</f>
        <v>2170819.5805000002</v>
      </c>
    </row>
    <row r="216" spans="1:26" hidden="1">
      <c r="A216" s="181" t="str">
        <f t="shared" si="28"/>
        <v>UPT1P10E1249</v>
      </c>
      <c r="B216" s="181" t="str">
        <f t="shared" si="29"/>
        <v>UPT1P10E12</v>
      </c>
      <c r="C216" s="181" t="str">
        <f t="shared" si="30"/>
        <v>UPT1P1049</v>
      </c>
      <c r="D216" s="181" t="str">
        <f t="shared" si="31"/>
        <v>UPT1P10</v>
      </c>
      <c r="E216" s="181" t="str">
        <f t="shared" si="32"/>
        <v>UPT1</v>
      </c>
      <c r="F216" s="111" t="s">
        <v>277</v>
      </c>
      <c r="G216" s="111">
        <v>1</v>
      </c>
      <c r="H216" s="111">
        <v>10</v>
      </c>
      <c r="I216" s="111" t="s">
        <v>8</v>
      </c>
      <c r="J216" s="111">
        <v>12</v>
      </c>
      <c r="K216" s="111">
        <f t="shared" si="33"/>
        <v>49</v>
      </c>
      <c r="L216" s="72"/>
      <c r="M216" s="208">
        <v>38</v>
      </c>
      <c r="N216" s="208">
        <v>38.4</v>
      </c>
      <c r="O216" s="132">
        <f t="shared" si="34"/>
        <v>37.225000000000001</v>
      </c>
      <c r="P216" s="72"/>
      <c r="Q216" s="72"/>
      <c r="R216" s="97"/>
      <c r="S216" s="97"/>
      <c r="T216" s="72"/>
      <c r="U216" s="72"/>
      <c r="V216" s="177"/>
      <c r="W216" s="97"/>
      <c r="X216" s="97"/>
      <c r="Y216" s="90">
        <f>VLOOKUP(D216,EXPLORACION!$A$2:$P$529,15,FALSE)</f>
        <v>4961136.8351999996</v>
      </c>
      <c r="Z216" s="90">
        <f>VLOOKUP(D216,EXPLORACION!$A$2:$P$529,16,FALSE)</f>
        <v>2170819.5805000002</v>
      </c>
    </row>
    <row r="217" spans="1:26" hidden="1">
      <c r="A217" s="181" t="str">
        <f t="shared" si="28"/>
        <v>UPT1P10E12S50</v>
      </c>
      <c r="B217" s="181" t="str">
        <f t="shared" si="29"/>
        <v>UPT1P10E12</v>
      </c>
      <c r="C217" s="181" t="str">
        <f t="shared" si="30"/>
        <v>UPT1P10S50</v>
      </c>
      <c r="D217" s="181" t="str">
        <f t="shared" si="31"/>
        <v>UPT1P10</v>
      </c>
      <c r="E217" s="181" t="str">
        <f t="shared" si="32"/>
        <v>UPT1</v>
      </c>
      <c r="F217" s="111" t="s">
        <v>277</v>
      </c>
      <c r="G217" s="111">
        <v>1</v>
      </c>
      <c r="H217" s="111">
        <v>10</v>
      </c>
      <c r="I217" s="111" t="s">
        <v>8</v>
      </c>
      <c r="J217" s="111">
        <v>12</v>
      </c>
      <c r="K217" s="111">
        <f t="shared" si="33"/>
        <v>50</v>
      </c>
      <c r="L217" s="72" t="s">
        <v>13</v>
      </c>
      <c r="M217" s="208">
        <v>39</v>
      </c>
      <c r="N217" s="208">
        <v>39.450000000000003</v>
      </c>
      <c r="O217" s="132">
        <f t="shared" si="34"/>
        <v>38.200000000000003</v>
      </c>
      <c r="P217" s="72"/>
      <c r="Q217" s="72"/>
      <c r="R217" s="97"/>
      <c r="S217" s="97"/>
      <c r="T217" s="72"/>
      <c r="U217" s="72">
        <v>45</v>
      </c>
      <c r="V217" s="177"/>
      <c r="W217" s="97"/>
      <c r="X217" s="97"/>
      <c r="Y217" s="90">
        <f>VLOOKUP(D217,EXPLORACION!$A$2:$P$529,15,FALSE)</f>
        <v>4961136.8351999996</v>
      </c>
      <c r="Z217" s="90">
        <f>VLOOKUP(D217,EXPLORACION!$A$2:$P$529,16,FALSE)</f>
        <v>2170819.5805000002</v>
      </c>
    </row>
    <row r="218" spans="1:26" hidden="1">
      <c r="A218" s="181" t="str">
        <f t="shared" si="28"/>
        <v>UPT1P10E1251</v>
      </c>
      <c r="B218" s="181" t="str">
        <f t="shared" si="29"/>
        <v>UPT1P10E12</v>
      </c>
      <c r="C218" s="181" t="str">
        <f t="shared" si="30"/>
        <v>UPT1P1051</v>
      </c>
      <c r="D218" s="181" t="str">
        <f t="shared" si="31"/>
        <v>UPT1P10</v>
      </c>
      <c r="E218" s="181" t="str">
        <f t="shared" si="32"/>
        <v>UPT1</v>
      </c>
      <c r="F218" s="111" t="s">
        <v>277</v>
      </c>
      <c r="G218" s="111">
        <v>1</v>
      </c>
      <c r="H218" s="111">
        <v>10</v>
      </c>
      <c r="I218" s="111" t="s">
        <v>8</v>
      </c>
      <c r="J218" s="111">
        <v>12</v>
      </c>
      <c r="K218" s="111">
        <f t="shared" si="33"/>
        <v>51</v>
      </c>
      <c r="L218" s="72"/>
      <c r="M218" s="208">
        <v>40</v>
      </c>
      <c r="N218" s="208">
        <v>40.450000000000003</v>
      </c>
      <c r="O218" s="132">
        <f t="shared" si="34"/>
        <v>39.225000000000001</v>
      </c>
      <c r="P218" s="72"/>
      <c r="Q218" s="72"/>
      <c r="R218" s="97"/>
      <c r="S218" s="97"/>
      <c r="T218" s="72"/>
      <c r="U218" s="72"/>
      <c r="V218" s="177"/>
      <c r="W218" s="97"/>
      <c r="X218" s="97"/>
      <c r="Y218" s="90">
        <f>VLOOKUP(D218,EXPLORACION!$A$2:$P$529,15,FALSE)</f>
        <v>4961136.8351999996</v>
      </c>
      <c r="Z218" s="90">
        <f>VLOOKUP(D218,EXPLORACION!$A$2:$P$529,16,FALSE)</f>
        <v>2170819.5805000002</v>
      </c>
    </row>
    <row r="219" spans="1:26" hidden="1">
      <c r="A219" s="181" t="str">
        <f t="shared" si="28"/>
        <v>UPT1P10E12S52</v>
      </c>
      <c r="B219" s="181" t="str">
        <f t="shared" si="29"/>
        <v>UPT1P10E12</v>
      </c>
      <c r="C219" s="181" t="str">
        <f t="shared" si="30"/>
        <v>UPT1P10S52</v>
      </c>
      <c r="D219" s="181" t="str">
        <f t="shared" si="31"/>
        <v>UPT1P10</v>
      </c>
      <c r="E219" s="181" t="str">
        <f t="shared" si="32"/>
        <v>UPT1</v>
      </c>
      <c r="F219" s="111" t="s">
        <v>277</v>
      </c>
      <c r="G219" s="111">
        <v>1</v>
      </c>
      <c r="H219" s="111">
        <v>10</v>
      </c>
      <c r="I219" s="111" t="s">
        <v>8</v>
      </c>
      <c r="J219" s="111">
        <v>12</v>
      </c>
      <c r="K219" s="111">
        <f t="shared" si="33"/>
        <v>52</v>
      </c>
      <c r="L219" s="72" t="s">
        <v>13</v>
      </c>
      <c r="M219" s="208">
        <v>41</v>
      </c>
      <c r="N219" s="208">
        <v>41.45</v>
      </c>
      <c r="O219" s="132">
        <f t="shared" si="34"/>
        <v>40.225000000000001</v>
      </c>
      <c r="P219" s="72"/>
      <c r="Q219" s="72"/>
      <c r="R219" s="97"/>
      <c r="S219" s="97"/>
      <c r="T219" s="72"/>
      <c r="U219" s="72">
        <v>50</v>
      </c>
      <c r="V219" s="177"/>
      <c r="W219" s="97"/>
      <c r="X219" s="97"/>
      <c r="Y219" s="90">
        <f>VLOOKUP(D219,EXPLORACION!$A$2:$P$529,15,FALSE)</f>
        <v>4961136.8351999996</v>
      </c>
      <c r="Z219" s="90">
        <f>VLOOKUP(D219,EXPLORACION!$A$2:$P$529,16,FALSE)</f>
        <v>2170819.5805000002</v>
      </c>
    </row>
    <row r="220" spans="1:26" hidden="1">
      <c r="A220" s="181" t="str">
        <f t="shared" si="28"/>
        <v>UPT1P10E13S53</v>
      </c>
      <c r="B220" s="181" t="str">
        <f t="shared" si="29"/>
        <v>UPT1P10E13</v>
      </c>
      <c r="C220" s="181" t="str">
        <f t="shared" si="30"/>
        <v>UPT1P10S53</v>
      </c>
      <c r="D220" s="181" t="str">
        <f t="shared" si="31"/>
        <v>UPT1P10</v>
      </c>
      <c r="E220" s="181" t="str">
        <f t="shared" si="32"/>
        <v>UPT1</v>
      </c>
      <c r="F220" s="111" t="s">
        <v>277</v>
      </c>
      <c r="G220" s="111">
        <v>1</v>
      </c>
      <c r="H220" s="111">
        <v>10</v>
      </c>
      <c r="I220" s="111" t="s">
        <v>8</v>
      </c>
      <c r="J220" s="111">
        <v>13</v>
      </c>
      <c r="K220" s="111">
        <f t="shared" si="33"/>
        <v>53</v>
      </c>
      <c r="L220" s="72" t="s">
        <v>13</v>
      </c>
      <c r="M220" s="208">
        <v>42</v>
      </c>
      <c r="N220" s="208">
        <v>42.45</v>
      </c>
      <c r="O220" s="132">
        <f t="shared" si="34"/>
        <v>41.225000000000001</v>
      </c>
      <c r="P220" s="72"/>
      <c r="Q220" s="72"/>
      <c r="R220" s="97"/>
      <c r="S220" s="97"/>
      <c r="T220" s="72"/>
      <c r="U220" s="72">
        <v>48</v>
      </c>
      <c r="V220" s="177"/>
      <c r="W220" s="97"/>
      <c r="X220" s="97"/>
      <c r="Y220" s="90">
        <f>VLOOKUP(D220,EXPLORACION!$A$2:$P$529,15,FALSE)</f>
        <v>4961136.8351999996</v>
      </c>
      <c r="Z220" s="90">
        <f>VLOOKUP(D220,EXPLORACION!$A$2:$P$529,16,FALSE)</f>
        <v>2170819.5805000002</v>
      </c>
    </row>
    <row r="221" spans="1:26" hidden="1">
      <c r="A221" s="181" t="str">
        <f t="shared" si="28"/>
        <v>UPT1P10E13S54</v>
      </c>
      <c r="B221" s="181" t="str">
        <f t="shared" si="29"/>
        <v>UPT1P10E13</v>
      </c>
      <c r="C221" s="181" t="str">
        <f t="shared" si="30"/>
        <v>UPT1P10S54</v>
      </c>
      <c r="D221" s="181" t="str">
        <f t="shared" si="31"/>
        <v>UPT1P10</v>
      </c>
      <c r="E221" s="181" t="str">
        <f t="shared" si="32"/>
        <v>UPT1</v>
      </c>
      <c r="F221" s="111" t="s">
        <v>277</v>
      </c>
      <c r="G221" s="111">
        <v>1</v>
      </c>
      <c r="H221" s="111">
        <v>10</v>
      </c>
      <c r="I221" s="111" t="s">
        <v>8</v>
      </c>
      <c r="J221" s="111">
        <v>13</v>
      </c>
      <c r="K221" s="111">
        <f t="shared" si="33"/>
        <v>54</v>
      </c>
      <c r="L221" s="72" t="s">
        <v>13</v>
      </c>
      <c r="M221" s="208">
        <v>43</v>
      </c>
      <c r="N221" s="208">
        <v>43.45</v>
      </c>
      <c r="O221" s="132">
        <f t="shared" si="34"/>
        <v>42.225000000000001</v>
      </c>
      <c r="P221" s="72"/>
      <c r="Q221" s="72"/>
      <c r="R221" s="97"/>
      <c r="S221" s="97"/>
      <c r="T221" s="72"/>
      <c r="U221" s="72">
        <v>100</v>
      </c>
      <c r="V221" s="177"/>
      <c r="W221" s="97"/>
      <c r="X221" s="97"/>
      <c r="Y221" s="90">
        <f>VLOOKUP(D221,EXPLORACION!$A$2:$P$529,15,FALSE)</f>
        <v>4961136.8351999996</v>
      </c>
      <c r="Z221" s="90">
        <f>VLOOKUP(D221,EXPLORACION!$A$2:$P$529,16,FALSE)</f>
        <v>2170819.5805000002</v>
      </c>
    </row>
    <row r="222" spans="1:26" hidden="1">
      <c r="A222" s="181" t="str">
        <f t="shared" si="28"/>
        <v>UPT1P10E13S55</v>
      </c>
      <c r="B222" s="181" t="str">
        <f t="shared" si="29"/>
        <v>UPT1P10E13</v>
      </c>
      <c r="C222" s="181" t="str">
        <f t="shared" si="30"/>
        <v>UPT1P10S55</v>
      </c>
      <c r="D222" s="181" t="str">
        <f t="shared" si="31"/>
        <v>UPT1P10</v>
      </c>
      <c r="E222" s="181" t="str">
        <f t="shared" si="32"/>
        <v>UPT1</v>
      </c>
      <c r="F222" s="111" t="s">
        <v>277</v>
      </c>
      <c r="G222" s="111">
        <v>1</v>
      </c>
      <c r="H222" s="111">
        <v>10</v>
      </c>
      <c r="I222" s="111" t="s">
        <v>8</v>
      </c>
      <c r="J222" s="111">
        <v>13</v>
      </c>
      <c r="K222" s="111">
        <f t="shared" si="33"/>
        <v>55</v>
      </c>
      <c r="L222" s="72" t="s">
        <v>13</v>
      </c>
      <c r="M222" s="208">
        <v>44</v>
      </c>
      <c r="N222" s="208">
        <v>44.45</v>
      </c>
      <c r="O222" s="132">
        <f t="shared" si="34"/>
        <v>43.225000000000001</v>
      </c>
      <c r="P222" s="72"/>
      <c r="Q222" s="72"/>
      <c r="R222" s="97"/>
      <c r="S222" s="97"/>
      <c r="T222" s="72"/>
      <c r="U222" s="72">
        <v>100</v>
      </c>
      <c r="V222" s="177"/>
      <c r="W222" s="97"/>
      <c r="X222" s="97"/>
      <c r="Y222" s="90">
        <f>VLOOKUP(D222,EXPLORACION!$A$2:$P$529,15,FALSE)</f>
        <v>4961136.8351999996</v>
      </c>
      <c r="Z222" s="90">
        <f>VLOOKUP(D222,EXPLORACION!$A$2:$P$529,16,FALSE)</f>
        <v>2170819.5805000002</v>
      </c>
    </row>
    <row r="223" spans="1:26" hidden="1">
      <c r="A223" s="88" t="str">
        <f t="shared" si="28"/>
        <v>UPT2S1E10S2</v>
      </c>
      <c r="B223" s="88" t="str">
        <f t="shared" si="29"/>
        <v>UPT2S1E10</v>
      </c>
      <c r="C223" s="88" t="str">
        <f t="shared" si="30"/>
        <v>UPT2S1S2</v>
      </c>
      <c r="D223" s="88" t="str">
        <f t="shared" si="31"/>
        <v>UPT2S1</v>
      </c>
      <c r="E223" s="88" t="str">
        <f t="shared" si="32"/>
        <v>UPT2</v>
      </c>
      <c r="F223" s="41" t="s">
        <v>277</v>
      </c>
      <c r="G223" s="41">
        <v>2</v>
      </c>
      <c r="H223" s="41">
        <v>1</v>
      </c>
      <c r="I223" s="54" t="s">
        <v>13</v>
      </c>
      <c r="J223" s="54">
        <v>10</v>
      </c>
      <c r="K223" s="41">
        <v>2</v>
      </c>
      <c r="L223" s="54" t="s">
        <v>13</v>
      </c>
      <c r="M223" s="137">
        <f>VLOOKUP(B223,ESTRATO!$A$2:$P$437,9,FALSE)</f>
        <v>8.5</v>
      </c>
      <c r="N223" s="70">
        <f>VLOOKUP(B223,ESTRATO!$A$2:$P$437,10,FALSE)</f>
        <v>8.9499999999999993</v>
      </c>
      <c r="O223" s="91">
        <f t="shared" ref="O223:O254" si="35">AVERAGE(N223,M223)</f>
        <v>8.7249999999999996</v>
      </c>
      <c r="P223" s="267"/>
      <c r="Q223" s="70"/>
      <c r="R223" s="67"/>
      <c r="S223" s="92"/>
      <c r="T223" s="72" t="s">
        <v>513</v>
      </c>
      <c r="U223" s="91">
        <v>72</v>
      </c>
      <c r="V223" s="176"/>
      <c r="W223" s="94"/>
      <c r="X223" s="54"/>
      <c r="Y223" s="90">
        <f>VLOOKUP(D223,EXPLORACION!$A$2:$P$529,15,FALSE)</f>
        <v>4960703.0921999998</v>
      </c>
      <c r="Z223" s="90">
        <f>VLOOKUP(D223,EXPLORACION!$A$2:$P$529,16,FALSE)</f>
        <v>2172403.0090999999</v>
      </c>
    </row>
    <row r="224" spans="1:26" hidden="1">
      <c r="A224" s="88" t="str">
        <f t="shared" si="28"/>
        <v>UPT2S1E12S3</v>
      </c>
      <c r="B224" s="88" t="str">
        <f t="shared" si="29"/>
        <v>UPT2S1E12</v>
      </c>
      <c r="C224" s="88" t="str">
        <f t="shared" si="30"/>
        <v>UPT2S1S3</v>
      </c>
      <c r="D224" s="88" t="str">
        <f t="shared" si="31"/>
        <v>UPT2S1</v>
      </c>
      <c r="E224" s="88" t="str">
        <f t="shared" si="32"/>
        <v>UPT2</v>
      </c>
      <c r="F224" s="41" t="s">
        <v>277</v>
      </c>
      <c r="G224" s="41">
        <v>2</v>
      </c>
      <c r="H224" s="41">
        <v>1</v>
      </c>
      <c r="I224" s="54" t="s">
        <v>13</v>
      </c>
      <c r="J224" s="54">
        <v>12</v>
      </c>
      <c r="K224" s="41">
        <v>3</v>
      </c>
      <c r="L224" s="54" t="s">
        <v>13</v>
      </c>
      <c r="M224" s="137">
        <f>VLOOKUP(B224,ESTRATO!$A$2:$P$437,9,FALSE)</f>
        <v>10.45</v>
      </c>
      <c r="N224" s="70">
        <f>VLOOKUP(B224,ESTRATO!$A$2:$P$437,10,FALSE)</f>
        <v>10.9</v>
      </c>
      <c r="O224" s="91">
        <f t="shared" si="35"/>
        <v>10.675000000000001</v>
      </c>
      <c r="P224" s="267"/>
      <c r="Q224" s="70"/>
      <c r="R224" s="67"/>
      <c r="S224" s="92"/>
      <c r="T224" s="72" t="s">
        <v>515</v>
      </c>
      <c r="U224" s="91">
        <f>35+47</f>
        <v>82</v>
      </c>
      <c r="V224" s="176"/>
      <c r="W224" s="94"/>
      <c r="X224" s="54"/>
      <c r="Y224" s="90">
        <f>VLOOKUP(D224,EXPLORACION!$A$2:$P$529,15,FALSE)</f>
        <v>4960703.0921999998</v>
      </c>
      <c r="Z224" s="90">
        <f>VLOOKUP(D224,EXPLORACION!$A$2:$P$529,16,FALSE)</f>
        <v>2172403.0090999999</v>
      </c>
    </row>
    <row r="225" spans="1:26" hidden="1">
      <c r="A225" s="88" t="str">
        <f t="shared" si="28"/>
        <v>UPT2S1E14S4</v>
      </c>
      <c r="B225" s="88" t="str">
        <f t="shared" si="29"/>
        <v>UPT2S1E14</v>
      </c>
      <c r="C225" s="88" t="str">
        <f t="shared" si="30"/>
        <v>UPT2S1S4</v>
      </c>
      <c r="D225" s="88" t="str">
        <f t="shared" si="31"/>
        <v>UPT2S1</v>
      </c>
      <c r="E225" s="88" t="str">
        <f t="shared" si="32"/>
        <v>UPT2</v>
      </c>
      <c r="F225" s="41" t="s">
        <v>277</v>
      </c>
      <c r="G225" s="41">
        <v>2</v>
      </c>
      <c r="H225" s="41">
        <v>1</v>
      </c>
      <c r="I225" s="54" t="s">
        <v>13</v>
      </c>
      <c r="J225" s="54">
        <v>14</v>
      </c>
      <c r="K225" s="41">
        <v>4</v>
      </c>
      <c r="L225" s="54" t="s">
        <v>13</v>
      </c>
      <c r="M225" s="137">
        <f>VLOOKUP(B225,ESTRATO!$A$2:$P$437,9,FALSE)</f>
        <v>12</v>
      </c>
      <c r="N225" s="70">
        <f>VLOOKUP(B225,ESTRATO!$A$2:$P$437,10,FALSE)</f>
        <v>12.45</v>
      </c>
      <c r="O225" s="91">
        <f t="shared" si="35"/>
        <v>12.225</v>
      </c>
      <c r="P225" s="267"/>
      <c r="Q225" s="70"/>
      <c r="R225" s="67"/>
      <c r="S225" s="92"/>
      <c r="T225" s="72" t="s">
        <v>516</v>
      </c>
      <c r="U225" s="91">
        <v>98</v>
      </c>
      <c r="V225" s="176"/>
      <c r="W225" s="94"/>
      <c r="X225" s="54"/>
      <c r="Y225" s="90">
        <f>VLOOKUP(D225,EXPLORACION!$A$2:$P$529,15,FALSE)</f>
        <v>4960703.0921999998</v>
      </c>
      <c r="Z225" s="90">
        <f>VLOOKUP(D225,EXPLORACION!$A$2:$P$529,16,FALSE)</f>
        <v>2172403.0090999999</v>
      </c>
    </row>
    <row r="226" spans="1:26" hidden="1">
      <c r="A226" s="88" t="str">
        <f t="shared" si="28"/>
        <v>UPT2S2E3S1</v>
      </c>
      <c r="B226" s="88" t="str">
        <f t="shared" si="29"/>
        <v>UPT2S2E3</v>
      </c>
      <c r="C226" s="88" t="str">
        <f t="shared" si="30"/>
        <v>UPT2S2S1</v>
      </c>
      <c r="D226" s="88" t="str">
        <f t="shared" si="31"/>
        <v>UPT2S2</v>
      </c>
      <c r="E226" s="88" t="str">
        <f t="shared" si="32"/>
        <v>UPT2</v>
      </c>
      <c r="F226" s="41" t="s">
        <v>277</v>
      </c>
      <c r="G226" s="41">
        <v>2</v>
      </c>
      <c r="H226" s="41">
        <v>2</v>
      </c>
      <c r="I226" s="54" t="s">
        <v>13</v>
      </c>
      <c r="J226" s="54">
        <v>3</v>
      </c>
      <c r="K226" s="41">
        <v>1</v>
      </c>
      <c r="L226" s="54" t="s">
        <v>13</v>
      </c>
      <c r="M226" s="137">
        <f>VLOOKUP(B226,ESTRATO!$A$2:$P$437,9,FALSE)</f>
        <v>3</v>
      </c>
      <c r="N226" s="70">
        <f>VLOOKUP(B226,ESTRATO!$A$2:$P$437,10,FALSE)</f>
        <v>3.45</v>
      </c>
      <c r="O226" s="91">
        <f t="shared" si="35"/>
        <v>3.2250000000000001</v>
      </c>
      <c r="P226" s="267"/>
      <c r="Q226" s="70"/>
      <c r="R226" s="67"/>
      <c r="S226" s="92"/>
      <c r="T226" s="105" t="s">
        <v>827</v>
      </c>
      <c r="U226" s="72">
        <v>25</v>
      </c>
      <c r="V226" s="176"/>
      <c r="W226" s="94"/>
      <c r="X226" s="54"/>
      <c r="Y226" s="90">
        <f>VLOOKUP(D226,EXPLORACION!$A$2:$P$529,15,FALSE)</f>
        <v>4960884.7587000001</v>
      </c>
      <c r="Z226" s="90">
        <f>VLOOKUP(D226,EXPLORACION!$A$2:$P$529,16,FALSE)</f>
        <v>2172305.7612999999</v>
      </c>
    </row>
    <row r="227" spans="1:26" hidden="1">
      <c r="A227" s="88" t="str">
        <f t="shared" si="28"/>
        <v>UPT2S2E5S2</v>
      </c>
      <c r="B227" s="88" t="str">
        <f t="shared" si="29"/>
        <v>UPT2S2E5</v>
      </c>
      <c r="C227" s="88" t="str">
        <f t="shared" si="30"/>
        <v>UPT2S2S2</v>
      </c>
      <c r="D227" s="88" t="str">
        <f t="shared" si="31"/>
        <v>UPT2S2</v>
      </c>
      <c r="E227" s="88" t="str">
        <f t="shared" si="32"/>
        <v>UPT2</v>
      </c>
      <c r="F227" s="41" t="s">
        <v>277</v>
      </c>
      <c r="G227" s="41">
        <v>2</v>
      </c>
      <c r="H227" s="41">
        <v>2</v>
      </c>
      <c r="I227" s="54" t="s">
        <v>13</v>
      </c>
      <c r="J227" s="54">
        <v>5</v>
      </c>
      <c r="K227" s="41">
        <v>2</v>
      </c>
      <c r="L227" s="54" t="s">
        <v>13</v>
      </c>
      <c r="M227" s="137">
        <f>VLOOKUP(B227,ESTRATO!$A$2:$P$437,9,FALSE)</f>
        <v>4.5</v>
      </c>
      <c r="N227" s="70">
        <f>VLOOKUP(B227,ESTRATO!$A$2:$P$437,10,FALSE)</f>
        <v>4.95</v>
      </c>
      <c r="O227" s="91">
        <f t="shared" si="35"/>
        <v>4.7249999999999996</v>
      </c>
      <c r="P227" s="267"/>
      <c r="Q227" s="70"/>
      <c r="R227" s="67"/>
      <c r="S227" s="92"/>
      <c r="T227" s="105" t="s">
        <v>828</v>
      </c>
      <c r="U227" s="72">
        <v>23</v>
      </c>
      <c r="V227" s="176"/>
      <c r="W227" s="94"/>
      <c r="X227" s="54"/>
      <c r="Y227" s="90">
        <f>VLOOKUP(D227,EXPLORACION!$A$2:$P$529,15,FALSE)</f>
        <v>4960884.7587000001</v>
      </c>
      <c r="Z227" s="90">
        <f>VLOOKUP(D227,EXPLORACION!$A$2:$P$529,16,FALSE)</f>
        <v>2172305.7612999999</v>
      </c>
    </row>
    <row r="228" spans="1:26" hidden="1">
      <c r="A228" s="88" t="str">
        <f t="shared" si="28"/>
        <v>UPT2S2E10S3</v>
      </c>
      <c r="B228" s="88" t="str">
        <f t="shared" si="29"/>
        <v>UPT2S2E10</v>
      </c>
      <c r="C228" s="88" t="str">
        <f t="shared" si="30"/>
        <v>UPT2S2S3</v>
      </c>
      <c r="D228" s="88" t="str">
        <f t="shared" si="31"/>
        <v>UPT2S2</v>
      </c>
      <c r="E228" s="88" t="str">
        <f t="shared" si="32"/>
        <v>UPT2</v>
      </c>
      <c r="F228" s="41" t="s">
        <v>277</v>
      </c>
      <c r="G228" s="41">
        <v>2</v>
      </c>
      <c r="H228" s="41">
        <v>2</v>
      </c>
      <c r="I228" s="54" t="s">
        <v>13</v>
      </c>
      <c r="J228" s="54">
        <v>10</v>
      </c>
      <c r="K228" s="41">
        <v>3</v>
      </c>
      <c r="L228" s="54" t="s">
        <v>13</v>
      </c>
      <c r="M228" s="137">
        <f>VLOOKUP(B228,ESTRATO!$A$2:$P$437,9,FALSE)</f>
        <v>6.45</v>
      </c>
      <c r="N228" s="70">
        <f>VLOOKUP(B228,ESTRATO!$A$2:$P$437,10,FALSE)</f>
        <v>6.9</v>
      </c>
      <c r="O228" s="91">
        <f t="shared" si="35"/>
        <v>6.6750000000000007</v>
      </c>
      <c r="P228" s="267"/>
      <c r="Q228" s="70"/>
      <c r="R228" s="67"/>
      <c r="S228" s="92"/>
      <c r="T228" s="72" t="s">
        <v>543</v>
      </c>
      <c r="U228" s="72">
        <v>34</v>
      </c>
      <c r="V228" s="176"/>
      <c r="W228" s="94"/>
      <c r="X228" s="54"/>
      <c r="Y228" s="90">
        <f>VLOOKUP(D228,EXPLORACION!$A$2:$P$529,15,FALSE)</f>
        <v>4960884.7587000001</v>
      </c>
      <c r="Z228" s="90">
        <f>VLOOKUP(D228,EXPLORACION!$A$2:$P$529,16,FALSE)</f>
        <v>2172305.7612999999</v>
      </c>
    </row>
    <row r="229" spans="1:26" hidden="1">
      <c r="A229" s="88" t="str">
        <f t="shared" si="28"/>
        <v>DEI3P1E41</v>
      </c>
      <c r="B229" s="88" t="str">
        <f t="shared" si="29"/>
        <v>DEI3P1E4</v>
      </c>
      <c r="C229" s="88" t="str">
        <f t="shared" si="30"/>
        <v>DEI3P11</v>
      </c>
      <c r="D229" s="88" t="str">
        <f t="shared" si="31"/>
        <v>DEI3P1</v>
      </c>
      <c r="E229" s="88" t="str">
        <f t="shared" si="32"/>
        <v>DEI3</v>
      </c>
      <c r="F229" s="41" t="s">
        <v>584</v>
      </c>
      <c r="G229" s="41">
        <v>3</v>
      </c>
      <c r="H229" s="41">
        <v>1</v>
      </c>
      <c r="I229" s="54" t="s">
        <v>8</v>
      </c>
      <c r="J229" s="54">
        <v>4</v>
      </c>
      <c r="K229" s="41">
        <v>1</v>
      </c>
      <c r="L229" s="54"/>
      <c r="M229" s="70">
        <f>VLOOKUP(B229,ESTRATO!$A$2:$P$437,9,FALSE)</f>
        <v>12</v>
      </c>
      <c r="N229" s="70">
        <f>VLOOKUP(B229,ESTRATO!$A$2:$P$437,10,FALSE)</f>
        <v>14</v>
      </c>
      <c r="O229" s="91">
        <f t="shared" si="35"/>
        <v>13</v>
      </c>
      <c r="P229" s="267"/>
      <c r="Q229" s="70"/>
      <c r="R229" s="67">
        <v>2.2000000000000002</v>
      </c>
      <c r="S229" s="92"/>
      <c r="T229" s="72"/>
      <c r="U229" s="72"/>
      <c r="V229" s="176"/>
      <c r="W229" s="94"/>
      <c r="X229" s="54"/>
      <c r="Y229" s="90">
        <f>VLOOKUP(D229,EXPLORACION!$A$2:$P$529,15,FALSE)</f>
        <v>4960215.5393000003</v>
      </c>
      <c r="Z229" s="90">
        <f>VLOOKUP(D229,EXPLORACION!$A$2:$P$529,16,FALSE)</f>
        <v>2171304.8402</v>
      </c>
    </row>
    <row r="230" spans="1:26" hidden="1">
      <c r="A230" s="88" t="str">
        <f t="shared" si="28"/>
        <v>DEI3P1E42</v>
      </c>
      <c r="B230" s="88" t="str">
        <f t="shared" si="29"/>
        <v>DEI3P1E4</v>
      </c>
      <c r="C230" s="88" t="str">
        <f t="shared" si="30"/>
        <v>DEI3P12</v>
      </c>
      <c r="D230" s="88" t="str">
        <f t="shared" si="31"/>
        <v>DEI3P1</v>
      </c>
      <c r="E230" s="88" t="str">
        <f t="shared" si="32"/>
        <v>DEI3</v>
      </c>
      <c r="F230" s="41" t="s">
        <v>584</v>
      </c>
      <c r="G230" s="41">
        <v>3</v>
      </c>
      <c r="H230" s="41">
        <v>1</v>
      </c>
      <c r="I230" s="54" t="s">
        <v>8</v>
      </c>
      <c r="J230" s="54">
        <v>4</v>
      </c>
      <c r="K230" s="41">
        <v>2</v>
      </c>
      <c r="L230" s="54"/>
      <c r="M230" s="70">
        <v>13.5</v>
      </c>
      <c r="N230" s="70">
        <v>15</v>
      </c>
      <c r="O230" s="91">
        <f t="shared" si="35"/>
        <v>14.25</v>
      </c>
      <c r="P230" s="267"/>
      <c r="Q230" s="70"/>
      <c r="R230" s="67">
        <v>2.35</v>
      </c>
      <c r="S230" s="92"/>
      <c r="T230" s="72"/>
      <c r="U230" s="97"/>
      <c r="V230" s="176"/>
      <c r="W230" s="94"/>
      <c r="X230" s="54"/>
      <c r="Y230" s="90">
        <f>VLOOKUP(D230,EXPLORACION!$A$2:$P$529,15,FALSE)</f>
        <v>4960215.5393000003</v>
      </c>
      <c r="Z230" s="90">
        <f>VLOOKUP(D230,EXPLORACION!$A$2:$P$529,16,FALSE)</f>
        <v>2171304.8402</v>
      </c>
    </row>
    <row r="231" spans="1:26" hidden="1">
      <c r="A231" s="88" t="str">
        <f t="shared" si="28"/>
        <v>DEI3P1E41</v>
      </c>
      <c r="B231" s="88" t="str">
        <f t="shared" si="29"/>
        <v>DEI3P1E4</v>
      </c>
      <c r="C231" s="88" t="str">
        <f t="shared" si="30"/>
        <v>DEI3P11</v>
      </c>
      <c r="D231" s="88" t="str">
        <f t="shared" si="31"/>
        <v>DEI3P1</v>
      </c>
      <c r="E231" s="88" t="str">
        <f t="shared" si="32"/>
        <v>DEI3</v>
      </c>
      <c r="F231" s="41" t="s">
        <v>584</v>
      </c>
      <c r="G231" s="41">
        <v>3</v>
      </c>
      <c r="H231" s="41">
        <v>1</v>
      </c>
      <c r="I231" s="54" t="s">
        <v>8</v>
      </c>
      <c r="J231" s="54">
        <v>4</v>
      </c>
      <c r="K231" s="41">
        <v>1</v>
      </c>
      <c r="L231" s="54"/>
      <c r="M231" s="70">
        <v>15</v>
      </c>
      <c r="N231" s="70">
        <v>16.5</v>
      </c>
      <c r="O231" s="91">
        <f t="shared" si="35"/>
        <v>15.75</v>
      </c>
      <c r="P231" s="267"/>
      <c r="Q231" s="70"/>
      <c r="R231" s="67">
        <v>2.12</v>
      </c>
      <c r="S231" s="92"/>
      <c r="T231" s="72"/>
      <c r="U231" s="72"/>
      <c r="V231" s="176"/>
      <c r="W231" s="94"/>
      <c r="X231" s="54"/>
      <c r="Y231" s="90">
        <f>VLOOKUP(D231,EXPLORACION!$A$2:$P$529,15,FALSE)</f>
        <v>4960215.5393000003</v>
      </c>
      <c r="Z231" s="90">
        <f>VLOOKUP(D231,EXPLORACION!$A$2:$P$529,16,FALSE)</f>
        <v>2171304.8402</v>
      </c>
    </row>
    <row r="232" spans="1:26" hidden="1">
      <c r="A232" s="88" t="str">
        <f t="shared" si="28"/>
        <v>LSG4P3E1S1</v>
      </c>
      <c r="B232" s="88" t="str">
        <f t="shared" si="29"/>
        <v>LSG4P3E1</v>
      </c>
      <c r="C232" s="88" t="str">
        <f t="shared" si="30"/>
        <v>LSG4P3S1</v>
      </c>
      <c r="D232" s="88" t="str">
        <f t="shared" si="31"/>
        <v>LSG4P3</v>
      </c>
      <c r="E232" s="88" t="str">
        <f t="shared" si="32"/>
        <v>LSG4</v>
      </c>
      <c r="F232" s="41" t="s">
        <v>588</v>
      </c>
      <c r="G232" s="41">
        <v>4</v>
      </c>
      <c r="H232" s="41">
        <v>3</v>
      </c>
      <c r="I232" s="54" t="s">
        <v>8</v>
      </c>
      <c r="J232" s="54">
        <v>1</v>
      </c>
      <c r="K232" s="41">
        <v>1</v>
      </c>
      <c r="L232" s="54" t="s">
        <v>13</v>
      </c>
      <c r="M232" s="70">
        <f>VLOOKUP(B232,ESTRATO!$A$2:$P$437,9,FALSE)</f>
        <v>0</v>
      </c>
      <c r="N232" s="70">
        <v>1</v>
      </c>
      <c r="O232" s="91">
        <f t="shared" si="35"/>
        <v>0.5</v>
      </c>
      <c r="P232" s="267"/>
      <c r="Q232" s="70"/>
      <c r="R232" s="67">
        <v>2.2999999999999998</v>
      </c>
      <c r="S232" s="92"/>
      <c r="T232" s="72"/>
      <c r="U232" s="72">
        <v>6</v>
      </c>
      <c r="V232" s="176"/>
      <c r="W232" s="94"/>
      <c r="X232" s="54"/>
      <c r="Y232" s="90">
        <f>VLOOKUP(D232,EXPLORACION!$A$2:$P$529,15,FALSE)</f>
        <v>4959757.9480999997</v>
      </c>
      <c r="Z232" s="90">
        <f>VLOOKUP(D232,EXPLORACION!$A$2:$P$529,16,FALSE)</f>
        <v>2169847.0406999998</v>
      </c>
    </row>
    <row r="233" spans="1:26" hidden="1">
      <c r="A233" s="88" t="str">
        <f t="shared" si="28"/>
        <v>LSG4P3E1S1</v>
      </c>
      <c r="B233" s="88" t="str">
        <f t="shared" si="29"/>
        <v>LSG4P3E1</v>
      </c>
      <c r="C233" s="88" t="str">
        <f t="shared" si="30"/>
        <v>LSG4P3S1</v>
      </c>
      <c r="D233" s="88" t="str">
        <f t="shared" si="31"/>
        <v>LSG4P3</v>
      </c>
      <c r="E233" s="88" t="str">
        <f t="shared" si="32"/>
        <v>LSG4</v>
      </c>
      <c r="F233" s="41" t="s">
        <v>588</v>
      </c>
      <c r="G233" s="41">
        <v>4</v>
      </c>
      <c r="H233" s="41">
        <v>3</v>
      </c>
      <c r="I233" s="54" t="s">
        <v>8</v>
      </c>
      <c r="J233" s="54">
        <v>1</v>
      </c>
      <c r="K233" s="41">
        <v>1</v>
      </c>
      <c r="L233" s="54" t="s">
        <v>13</v>
      </c>
      <c r="M233" s="70">
        <f t="shared" ref="M233:M245" si="36">N232</f>
        <v>1</v>
      </c>
      <c r="N233" s="70">
        <v>1</v>
      </c>
      <c r="O233" s="91">
        <f t="shared" si="35"/>
        <v>1</v>
      </c>
      <c r="P233" s="267"/>
      <c r="Q233" s="70"/>
      <c r="R233" s="67"/>
      <c r="S233" s="92"/>
      <c r="T233" s="72"/>
      <c r="U233" s="72">
        <v>9</v>
      </c>
      <c r="V233" s="176"/>
      <c r="W233" s="94"/>
      <c r="X233" s="54"/>
      <c r="Y233" s="90">
        <f>VLOOKUP(D233,EXPLORACION!$A$2:$P$529,15,FALSE)</f>
        <v>4959757.9480999997</v>
      </c>
      <c r="Z233" s="90">
        <f>VLOOKUP(D233,EXPLORACION!$A$2:$P$529,16,FALSE)</f>
        <v>2169847.0406999998</v>
      </c>
    </row>
    <row r="234" spans="1:26" hidden="1">
      <c r="A234" s="88" t="str">
        <f t="shared" si="28"/>
        <v>LSG4P3E2S2</v>
      </c>
      <c r="B234" s="88" t="str">
        <f t="shared" si="29"/>
        <v>LSG4P3E2</v>
      </c>
      <c r="C234" s="88" t="str">
        <f t="shared" si="30"/>
        <v>LSG4P3S2</v>
      </c>
      <c r="D234" s="88" t="str">
        <f t="shared" si="31"/>
        <v>LSG4P3</v>
      </c>
      <c r="E234" s="88" t="str">
        <f t="shared" si="32"/>
        <v>LSG4</v>
      </c>
      <c r="F234" s="41" t="s">
        <v>588</v>
      </c>
      <c r="G234" s="41">
        <v>4</v>
      </c>
      <c r="H234" s="41">
        <v>3</v>
      </c>
      <c r="I234" s="54" t="s">
        <v>8</v>
      </c>
      <c r="J234" s="54">
        <v>2</v>
      </c>
      <c r="K234" s="41">
        <v>2</v>
      </c>
      <c r="L234" s="54" t="s">
        <v>13</v>
      </c>
      <c r="M234" s="70">
        <f t="shared" si="36"/>
        <v>1</v>
      </c>
      <c r="N234" s="70">
        <v>2</v>
      </c>
      <c r="O234" s="91">
        <f t="shared" si="35"/>
        <v>1.5</v>
      </c>
      <c r="P234" s="267"/>
      <c r="Q234" s="70"/>
      <c r="R234" s="67"/>
      <c r="S234" s="92"/>
      <c r="T234" s="72"/>
      <c r="U234" s="72">
        <v>12</v>
      </c>
      <c r="V234" s="176"/>
      <c r="W234" s="94"/>
      <c r="X234" s="54"/>
      <c r="Y234" s="90">
        <f>VLOOKUP(D234,EXPLORACION!$A$2:$P$529,15,FALSE)</f>
        <v>4959757.9480999997</v>
      </c>
      <c r="Z234" s="90">
        <f>VLOOKUP(D234,EXPLORACION!$A$2:$P$529,16,FALSE)</f>
        <v>2169847.0406999998</v>
      </c>
    </row>
    <row r="235" spans="1:26" hidden="1">
      <c r="A235" s="88" t="str">
        <f t="shared" si="28"/>
        <v>LSG4P3E2S3</v>
      </c>
      <c r="B235" s="88" t="str">
        <f t="shared" si="29"/>
        <v>LSG4P3E2</v>
      </c>
      <c r="C235" s="88" t="str">
        <f t="shared" si="30"/>
        <v>LSG4P3S3</v>
      </c>
      <c r="D235" s="88" t="str">
        <f t="shared" si="31"/>
        <v>LSG4P3</v>
      </c>
      <c r="E235" s="88" t="str">
        <f t="shared" si="32"/>
        <v>LSG4</v>
      </c>
      <c r="F235" s="41" t="s">
        <v>588</v>
      </c>
      <c r="G235" s="41">
        <v>4</v>
      </c>
      <c r="H235" s="41">
        <v>3</v>
      </c>
      <c r="I235" s="54" t="s">
        <v>8</v>
      </c>
      <c r="J235" s="54">
        <v>2</v>
      </c>
      <c r="K235" s="41">
        <v>3</v>
      </c>
      <c r="L235" s="54" t="s">
        <v>13</v>
      </c>
      <c r="M235" s="70">
        <f t="shared" si="36"/>
        <v>2</v>
      </c>
      <c r="N235" s="70">
        <v>2.5</v>
      </c>
      <c r="O235" s="91">
        <f t="shared" si="35"/>
        <v>2.25</v>
      </c>
      <c r="P235" s="267"/>
      <c r="Q235" s="70"/>
      <c r="R235" s="67"/>
      <c r="S235" s="92"/>
      <c r="T235" s="72"/>
      <c r="U235" s="72">
        <v>17</v>
      </c>
      <c r="V235" s="176"/>
      <c r="W235" s="94"/>
      <c r="X235" s="54"/>
      <c r="Y235" s="90">
        <f>VLOOKUP(D235,EXPLORACION!$A$2:$P$529,15,FALSE)</f>
        <v>4959757.9480999997</v>
      </c>
      <c r="Z235" s="90">
        <f>VLOOKUP(D235,EXPLORACION!$A$2:$P$529,16,FALSE)</f>
        <v>2169847.0406999998</v>
      </c>
    </row>
    <row r="236" spans="1:26" hidden="1">
      <c r="A236" s="88" t="str">
        <f t="shared" si="28"/>
        <v>LSG4P3E3S4</v>
      </c>
      <c r="B236" s="88" t="str">
        <f t="shared" si="29"/>
        <v>LSG4P3E3</v>
      </c>
      <c r="C236" s="88" t="str">
        <f t="shared" si="30"/>
        <v>LSG4P3S4</v>
      </c>
      <c r="D236" s="88" t="str">
        <f t="shared" si="31"/>
        <v>LSG4P3</v>
      </c>
      <c r="E236" s="88" t="str">
        <f t="shared" si="32"/>
        <v>LSG4</v>
      </c>
      <c r="F236" s="41" t="s">
        <v>588</v>
      </c>
      <c r="G236" s="41">
        <v>4</v>
      </c>
      <c r="H236" s="41">
        <v>3</v>
      </c>
      <c r="I236" s="54" t="s">
        <v>8</v>
      </c>
      <c r="J236" s="54">
        <v>3</v>
      </c>
      <c r="K236" s="41">
        <v>4</v>
      </c>
      <c r="L236" s="54" t="s">
        <v>13</v>
      </c>
      <c r="M236" s="70">
        <f t="shared" si="36"/>
        <v>2.5</v>
      </c>
      <c r="N236" s="70">
        <v>3</v>
      </c>
      <c r="O236" s="91">
        <f t="shared" si="35"/>
        <v>2.75</v>
      </c>
      <c r="P236" s="267"/>
      <c r="Q236" s="70"/>
      <c r="R236" s="67"/>
      <c r="S236" s="92"/>
      <c r="T236" s="72"/>
      <c r="U236" s="72">
        <v>20</v>
      </c>
      <c r="V236" s="176"/>
      <c r="W236" s="94"/>
      <c r="X236" s="54"/>
      <c r="Y236" s="90">
        <f>VLOOKUP(D236,EXPLORACION!$A$2:$P$529,15,FALSE)</f>
        <v>4959757.9480999997</v>
      </c>
      <c r="Z236" s="90">
        <f>VLOOKUP(D236,EXPLORACION!$A$2:$P$529,16,FALSE)</f>
        <v>2169847.0406999998</v>
      </c>
    </row>
    <row r="237" spans="1:26" hidden="1">
      <c r="A237" s="88" t="str">
        <f t="shared" si="28"/>
        <v>LSG4P3E3S5</v>
      </c>
      <c r="B237" s="88" t="str">
        <f t="shared" si="29"/>
        <v>LSG4P3E3</v>
      </c>
      <c r="C237" s="88" t="str">
        <f t="shared" si="30"/>
        <v>LSG4P3S5</v>
      </c>
      <c r="D237" s="88" t="str">
        <f t="shared" si="31"/>
        <v>LSG4P3</v>
      </c>
      <c r="E237" s="88" t="str">
        <f t="shared" si="32"/>
        <v>LSG4</v>
      </c>
      <c r="F237" s="41" t="s">
        <v>588</v>
      </c>
      <c r="G237" s="41">
        <v>4</v>
      </c>
      <c r="H237" s="41">
        <v>3</v>
      </c>
      <c r="I237" s="54" t="s">
        <v>8</v>
      </c>
      <c r="J237" s="54">
        <v>3</v>
      </c>
      <c r="K237" s="41">
        <v>5</v>
      </c>
      <c r="L237" s="54" t="s">
        <v>13</v>
      </c>
      <c r="M237" s="70">
        <f t="shared" si="36"/>
        <v>3</v>
      </c>
      <c r="N237" s="70">
        <v>3.5</v>
      </c>
      <c r="O237" s="91">
        <f t="shared" si="35"/>
        <v>3.25</v>
      </c>
      <c r="P237" s="267"/>
      <c r="Q237" s="70"/>
      <c r="R237" s="67"/>
      <c r="S237" s="92"/>
      <c r="T237" s="72"/>
      <c r="U237" s="72">
        <v>22</v>
      </c>
      <c r="V237" s="176"/>
      <c r="W237" s="94"/>
      <c r="X237" s="54"/>
      <c r="Y237" s="90">
        <f>VLOOKUP(D237,EXPLORACION!$A$2:$P$529,15,FALSE)</f>
        <v>4959757.9480999997</v>
      </c>
      <c r="Z237" s="90">
        <f>VLOOKUP(D237,EXPLORACION!$A$2:$P$529,16,FALSE)</f>
        <v>2169847.0406999998</v>
      </c>
    </row>
    <row r="238" spans="1:26" hidden="1">
      <c r="A238" s="88" t="str">
        <f t="shared" si="28"/>
        <v>LSG4P3E3S6</v>
      </c>
      <c r="B238" s="88" t="str">
        <f t="shared" si="29"/>
        <v>LSG4P3E3</v>
      </c>
      <c r="C238" s="88" t="str">
        <f t="shared" si="30"/>
        <v>LSG4P3S6</v>
      </c>
      <c r="D238" s="88" t="str">
        <f t="shared" si="31"/>
        <v>LSG4P3</v>
      </c>
      <c r="E238" s="88" t="str">
        <f t="shared" si="32"/>
        <v>LSG4</v>
      </c>
      <c r="F238" s="41" t="s">
        <v>588</v>
      </c>
      <c r="G238" s="41">
        <v>4</v>
      </c>
      <c r="H238" s="41">
        <v>3</v>
      </c>
      <c r="I238" s="54" t="s">
        <v>8</v>
      </c>
      <c r="J238" s="54">
        <v>3</v>
      </c>
      <c r="K238" s="41">
        <v>6</v>
      </c>
      <c r="L238" s="54" t="s">
        <v>13</v>
      </c>
      <c r="M238" s="70">
        <f t="shared" si="36"/>
        <v>3.5</v>
      </c>
      <c r="N238" s="70">
        <v>4.5</v>
      </c>
      <c r="O238" s="91">
        <f t="shared" si="35"/>
        <v>4</v>
      </c>
      <c r="P238" s="267"/>
      <c r="Q238" s="70"/>
      <c r="R238" s="67"/>
      <c r="S238" s="92"/>
      <c r="T238" s="72"/>
      <c r="U238" s="72">
        <v>26</v>
      </c>
      <c r="V238" s="176"/>
      <c r="W238" s="94"/>
      <c r="X238" s="54"/>
      <c r="Y238" s="90">
        <f>VLOOKUP(D238,EXPLORACION!$A$2:$P$529,15,FALSE)</f>
        <v>4959757.9480999997</v>
      </c>
      <c r="Z238" s="90">
        <f>VLOOKUP(D238,EXPLORACION!$A$2:$P$529,16,FALSE)</f>
        <v>2169847.0406999998</v>
      </c>
    </row>
    <row r="239" spans="1:26" hidden="1">
      <c r="A239" s="88" t="str">
        <f t="shared" si="28"/>
        <v>LSG4P3E3S7</v>
      </c>
      <c r="B239" s="88" t="str">
        <f t="shared" si="29"/>
        <v>LSG4P3E3</v>
      </c>
      <c r="C239" s="88" t="str">
        <f t="shared" si="30"/>
        <v>LSG4P3S7</v>
      </c>
      <c r="D239" s="88" t="str">
        <f t="shared" si="31"/>
        <v>LSG4P3</v>
      </c>
      <c r="E239" s="88" t="str">
        <f t="shared" si="32"/>
        <v>LSG4</v>
      </c>
      <c r="F239" s="41" t="s">
        <v>588</v>
      </c>
      <c r="G239" s="41">
        <v>4</v>
      </c>
      <c r="H239" s="41">
        <v>3</v>
      </c>
      <c r="I239" s="54" t="s">
        <v>8</v>
      </c>
      <c r="J239" s="54">
        <v>3</v>
      </c>
      <c r="K239" s="41">
        <v>7</v>
      </c>
      <c r="L239" s="54" t="s">
        <v>13</v>
      </c>
      <c r="M239" s="70">
        <f t="shared" si="36"/>
        <v>4.5</v>
      </c>
      <c r="N239" s="70">
        <v>5.5</v>
      </c>
      <c r="O239" s="91">
        <f t="shared" si="35"/>
        <v>5</v>
      </c>
      <c r="P239" s="267"/>
      <c r="Q239" s="70"/>
      <c r="R239" s="67"/>
      <c r="S239" s="92"/>
      <c r="T239" s="72"/>
      <c r="U239" s="72">
        <v>27</v>
      </c>
      <c r="V239" s="176"/>
      <c r="W239" s="94"/>
      <c r="X239" s="54"/>
      <c r="Y239" s="90">
        <f>VLOOKUP(D239,EXPLORACION!$A$2:$P$529,15,FALSE)</f>
        <v>4959757.9480999997</v>
      </c>
      <c r="Z239" s="90">
        <f>VLOOKUP(D239,EXPLORACION!$A$2:$P$529,16,FALSE)</f>
        <v>2169847.0406999998</v>
      </c>
    </row>
    <row r="240" spans="1:26" hidden="1">
      <c r="A240" s="88" t="str">
        <f t="shared" si="28"/>
        <v>LSG4P3E4S8</v>
      </c>
      <c r="B240" s="88" t="str">
        <f t="shared" si="29"/>
        <v>LSG4P3E4</v>
      </c>
      <c r="C240" s="88" t="str">
        <f t="shared" si="30"/>
        <v>LSG4P3S8</v>
      </c>
      <c r="D240" s="88" t="str">
        <f t="shared" si="31"/>
        <v>LSG4P3</v>
      </c>
      <c r="E240" s="88" t="str">
        <f t="shared" si="32"/>
        <v>LSG4</v>
      </c>
      <c r="F240" s="41" t="s">
        <v>588</v>
      </c>
      <c r="G240" s="41">
        <v>4</v>
      </c>
      <c r="H240" s="41">
        <v>3</v>
      </c>
      <c r="I240" s="54" t="s">
        <v>8</v>
      </c>
      <c r="J240" s="54">
        <v>4</v>
      </c>
      <c r="K240" s="41">
        <v>8</v>
      </c>
      <c r="L240" s="54" t="s">
        <v>13</v>
      </c>
      <c r="M240" s="70">
        <f t="shared" si="36"/>
        <v>5.5</v>
      </c>
      <c r="N240" s="70">
        <v>6.5</v>
      </c>
      <c r="O240" s="91">
        <f t="shared" si="35"/>
        <v>6</v>
      </c>
      <c r="P240" s="267"/>
      <c r="Q240" s="70"/>
      <c r="R240" s="67"/>
      <c r="S240" s="92"/>
      <c r="T240" s="72"/>
      <c r="U240" s="72">
        <v>31</v>
      </c>
      <c r="V240" s="176"/>
      <c r="W240" s="94"/>
      <c r="X240" s="54"/>
      <c r="Y240" s="90">
        <f>VLOOKUP(D240,EXPLORACION!$A$2:$P$529,15,FALSE)</f>
        <v>4959757.9480999997</v>
      </c>
      <c r="Z240" s="90">
        <f>VLOOKUP(D240,EXPLORACION!$A$2:$P$529,16,FALSE)</f>
        <v>2169847.0406999998</v>
      </c>
    </row>
    <row r="241" spans="1:26" hidden="1">
      <c r="A241" s="88" t="str">
        <f t="shared" si="28"/>
        <v>LSG4P3E4S9</v>
      </c>
      <c r="B241" s="88" t="str">
        <f t="shared" si="29"/>
        <v>LSG4P3E4</v>
      </c>
      <c r="C241" s="88" t="str">
        <f t="shared" si="30"/>
        <v>LSG4P3S9</v>
      </c>
      <c r="D241" s="88" t="str">
        <f t="shared" si="31"/>
        <v>LSG4P3</v>
      </c>
      <c r="E241" s="88" t="str">
        <f t="shared" si="32"/>
        <v>LSG4</v>
      </c>
      <c r="F241" s="41" t="s">
        <v>588</v>
      </c>
      <c r="G241" s="41">
        <v>4</v>
      </c>
      <c r="H241" s="41">
        <v>3</v>
      </c>
      <c r="I241" s="54" t="s">
        <v>8</v>
      </c>
      <c r="J241" s="54">
        <v>4</v>
      </c>
      <c r="K241" s="41">
        <v>9</v>
      </c>
      <c r="L241" s="54" t="s">
        <v>13</v>
      </c>
      <c r="M241" s="70">
        <f t="shared" si="36"/>
        <v>6.5</v>
      </c>
      <c r="N241" s="70">
        <v>7.5</v>
      </c>
      <c r="O241" s="91">
        <f t="shared" si="35"/>
        <v>7</v>
      </c>
      <c r="P241" s="267"/>
      <c r="Q241" s="70"/>
      <c r="R241" s="67"/>
      <c r="S241" s="92"/>
      <c r="T241" s="72"/>
      <c r="U241" s="72">
        <v>33</v>
      </c>
      <c r="V241" s="176"/>
      <c r="W241" s="94"/>
      <c r="X241" s="54"/>
      <c r="Y241" s="90">
        <f>VLOOKUP(D241,EXPLORACION!$A$2:$P$529,15,FALSE)</f>
        <v>4959757.9480999997</v>
      </c>
      <c r="Z241" s="90">
        <f>VLOOKUP(D241,EXPLORACION!$A$2:$P$529,16,FALSE)</f>
        <v>2169847.0406999998</v>
      </c>
    </row>
    <row r="242" spans="1:26" hidden="1">
      <c r="A242" s="88" t="str">
        <f t="shared" si="28"/>
        <v>LSG4P3E4S10</v>
      </c>
      <c r="B242" s="88" t="str">
        <f t="shared" si="29"/>
        <v>LSG4P3E4</v>
      </c>
      <c r="C242" s="88" t="str">
        <f t="shared" si="30"/>
        <v>LSG4P3S10</v>
      </c>
      <c r="D242" s="88" t="str">
        <f t="shared" si="31"/>
        <v>LSG4P3</v>
      </c>
      <c r="E242" s="88" t="str">
        <f t="shared" si="32"/>
        <v>LSG4</v>
      </c>
      <c r="F242" s="41" t="s">
        <v>588</v>
      </c>
      <c r="G242" s="41">
        <v>4</v>
      </c>
      <c r="H242" s="41">
        <v>3</v>
      </c>
      <c r="I242" s="54" t="s">
        <v>8</v>
      </c>
      <c r="J242" s="54">
        <v>4</v>
      </c>
      <c r="K242" s="41">
        <v>10</v>
      </c>
      <c r="L242" s="54" t="s">
        <v>13</v>
      </c>
      <c r="M242" s="70">
        <f t="shared" si="36"/>
        <v>7.5</v>
      </c>
      <c r="N242" s="70">
        <v>8.5</v>
      </c>
      <c r="O242" s="91">
        <f t="shared" si="35"/>
        <v>8</v>
      </c>
      <c r="P242" s="267"/>
      <c r="Q242" s="70"/>
      <c r="R242" s="67"/>
      <c r="S242" s="92"/>
      <c r="T242" s="72"/>
      <c r="U242" s="72">
        <v>36</v>
      </c>
      <c r="V242" s="176"/>
      <c r="W242" s="94"/>
      <c r="X242" s="54"/>
      <c r="Y242" s="90">
        <f>VLOOKUP(D242,EXPLORACION!$A$2:$P$529,15,FALSE)</f>
        <v>4959757.9480999997</v>
      </c>
      <c r="Z242" s="90">
        <f>VLOOKUP(D242,EXPLORACION!$A$2:$P$529,16,FALSE)</f>
        <v>2169847.0406999998</v>
      </c>
    </row>
    <row r="243" spans="1:26" hidden="1">
      <c r="A243" s="88" t="str">
        <f t="shared" si="28"/>
        <v>LSG4P3E4S11</v>
      </c>
      <c r="B243" s="88" t="str">
        <f t="shared" si="29"/>
        <v>LSG4P3E4</v>
      </c>
      <c r="C243" s="88" t="str">
        <f t="shared" si="30"/>
        <v>LSG4P3S11</v>
      </c>
      <c r="D243" s="88" t="str">
        <f t="shared" si="31"/>
        <v>LSG4P3</v>
      </c>
      <c r="E243" s="88" t="str">
        <f t="shared" si="32"/>
        <v>LSG4</v>
      </c>
      <c r="F243" s="41" t="s">
        <v>588</v>
      </c>
      <c r="G243" s="41">
        <v>4</v>
      </c>
      <c r="H243" s="41">
        <v>3</v>
      </c>
      <c r="I243" s="54" t="s">
        <v>8</v>
      </c>
      <c r="J243" s="54">
        <v>4</v>
      </c>
      <c r="K243" s="41">
        <v>11</v>
      </c>
      <c r="L243" s="54" t="s">
        <v>13</v>
      </c>
      <c r="M243" s="70">
        <f t="shared" si="36"/>
        <v>8.5</v>
      </c>
      <c r="N243" s="70">
        <v>9.5</v>
      </c>
      <c r="O243" s="91">
        <f t="shared" si="35"/>
        <v>9</v>
      </c>
      <c r="P243" s="267"/>
      <c r="Q243" s="70"/>
      <c r="R243" s="67"/>
      <c r="S243" s="92"/>
      <c r="T243" s="72"/>
      <c r="U243" s="72">
        <v>38</v>
      </c>
      <c r="V243" s="176"/>
      <c r="W243" s="94"/>
      <c r="X243" s="54"/>
      <c r="Y243" s="90">
        <f>VLOOKUP(D243,EXPLORACION!$A$2:$P$529,15,FALSE)</f>
        <v>4959757.9480999997</v>
      </c>
      <c r="Z243" s="90">
        <f>VLOOKUP(D243,EXPLORACION!$A$2:$P$529,16,FALSE)</f>
        <v>2169847.0406999998</v>
      </c>
    </row>
    <row r="244" spans="1:26" hidden="1">
      <c r="A244" s="88" t="str">
        <f t="shared" si="28"/>
        <v>LSG4P3E4S12</v>
      </c>
      <c r="B244" s="88" t="str">
        <f t="shared" si="29"/>
        <v>LSG4P3E4</v>
      </c>
      <c r="C244" s="88" t="str">
        <f t="shared" si="30"/>
        <v>LSG4P3S12</v>
      </c>
      <c r="D244" s="88" t="str">
        <f t="shared" si="31"/>
        <v>LSG4P3</v>
      </c>
      <c r="E244" s="88" t="str">
        <f t="shared" si="32"/>
        <v>LSG4</v>
      </c>
      <c r="F244" s="41" t="s">
        <v>588</v>
      </c>
      <c r="G244" s="41">
        <v>4</v>
      </c>
      <c r="H244" s="41">
        <v>3</v>
      </c>
      <c r="I244" s="54" t="s">
        <v>8</v>
      </c>
      <c r="J244" s="54">
        <v>4</v>
      </c>
      <c r="K244" s="41">
        <v>12</v>
      </c>
      <c r="L244" s="54" t="s">
        <v>13</v>
      </c>
      <c r="M244" s="70">
        <f t="shared" si="36"/>
        <v>9.5</v>
      </c>
      <c r="N244" s="70">
        <v>10.5</v>
      </c>
      <c r="O244" s="91">
        <f t="shared" si="35"/>
        <v>10</v>
      </c>
      <c r="P244" s="267"/>
      <c r="Q244" s="70"/>
      <c r="R244" s="67"/>
      <c r="S244" s="92"/>
      <c r="T244" s="72"/>
      <c r="U244" s="72">
        <v>39</v>
      </c>
      <c r="V244" s="176"/>
      <c r="W244" s="94"/>
      <c r="X244" s="54"/>
      <c r="Y244" s="90">
        <f>VLOOKUP(D244,EXPLORACION!$A$2:$P$529,15,FALSE)</f>
        <v>4959757.9480999997</v>
      </c>
      <c r="Z244" s="90">
        <f>VLOOKUP(D244,EXPLORACION!$A$2:$P$529,16,FALSE)</f>
        <v>2169847.0406999998</v>
      </c>
    </row>
    <row r="245" spans="1:26" hidden="1">
      <c r="A245" s="88" t="str">
        <f t="shared" si="28"/>
        <v>LSG4P3E4S13</v>
      </c>
      <c r="B245" s="88" t="str">
        <f t="shared" si="29"/>
        <v>LSG4P3E4</v>
      </c>
      <c r="C245" s="88" t="str">
        <f t="shared" si="30"/>
        <v>LSG4P3S13</v>
      </c>
      <c r="D245" s="88" t="str">
        <f t="shared" si="31"/>
        <v>LSG4P3</v>
      </c>
      <c r="E245" s="88" t="str">
        <f t="shared" si="32"/>
        <v>LSG4</v>
      </c>
      <c r="F245" s="41" t="s">
        <v>588</v>
      </c>
      <c r="G245" s="41">
        <v>4</v>
      </c>
      <c r="H245" s="41">
        <v>3</v>
      </c>
      <c r="I245" s="54" t="s">
        <v>8</v>
      </c>
      <c r="J245" s="54">
        <v>4</v>
      </c>
      <c r="K245" s="41">
        <v>13</v>
      </c>
      <c r="L245" s="54" t="s">
        <v>13</v>
      </c>
      <c r="M245" s="70">
        <f t="shared" si="36"/>
        <v>10.5</v>
      </c>
      <c r="N245" s="70">
        <v>11.5</v>
      </c>
      <c r="O245" s="91">
        <f t="shared" si="35"/>
        <v>11</v>
      </c>
      <c r="P245" s="267"/>
      <c r="Q245" s="70"/>
      <c r="R245" s="67"/>
      <c r="S245" s="92"/>
      <c r="T245" s="72"/>
      <c r="U245" s="72">
        <v>40</v>
      </c>
      <c r="V245" s="176"/>
      <c r="W245" s="94"/>
      <c r="X245" s="54"/>
      <c r="Y245" s="90">
        <f>VLOOKUP(D245,EXPLORACION!$A$2:$P$529,15,FALSE)</f>
        <v>4959757.9480999997</v>
      </c>
      <c r="Z245" s="90">
        <f>VLOOKUP(D245,EXPLORACION!$A$2:$P$529,16,FALSE)</f>
        <v>2169847.0406999998</v>
      </c>
    </row>
    <row r="246" spans="1:26" hidden="1">
      <c r="A246" s="88" t="str">
        <f t="shared" si="28"/>
        <v>LSG4P4E1S1</v>
      </c>
      <c r="B246" s="88" t="str">
        <f t="shared" si="29"/>
        <v>LSG4P4E1</v>
      </c>
      <c r="C246" s="88" t="str">
        <f t="shared" si="30"/>
        <v>LSG4P4S1</v>
      </c>
      <c r="D246" s="88" t="str">
        <f t="shared" si="31"/>
        <v>LSG4P4</v>
      </c>
      <c r="E246" s="88" t="str">
        <f t="shared" si="32"/>
        <v>LSG4</v>
      </c>
      <c r="F246" s="41" t="s">
        <v>588</v>
      </c>
      <c r="G246" s="41">
        <v>4</v>
      </c>
      <c r="H246" s="41">
        <v>4</v>
      </c>
      <c r="I246" s="54" t="s">
        <v>8</v>
      </c>
      <c r="J246" s="54">
        <v>1</v>
      </c>
      <c r="K246" s="41">
        <v>1</v>
      </c>
      <c r="L246" s="54" t="s">
        <v>13</v>
      </c>
      <c r="M246" s="70">
        <v>0</v>
      </c>
      <c r="N246" s="70">
        <v>1</v>
      </c>
      <c r="O246" s="91">
        <f t="shared" si="35"/>
        <v>0.5</v>
      </c>
      <c r="P246" s="267"/>
      <c r="Q246" s="70"/>
      <c r="R246" s="67"/>
      <c r="S246" s="92"/>
      <c r="T246" s="72"/>
      <c r="U246" s="72">
        <v>5</v>
      </c>
      <c r="V246" s="176"/>
      <c r="W246" s="94"/>
      <c r="X246" s="54"/>
      <c r="Y246" s="90">
        <f>VLOOKUP(D246,EXPLORACION!$A$2:$P$529,15,FALSE)</f>
        <v>4959757.9480999997</v>
      </c>
      <c r="Z246" s="90">
        <f>VLOOKUP(D246,EXPLORACION!$A$2:$P$529,16,FALSE)</f>
        <v>2169847.0406999998</v>
      </c>
    </row>
    <row r="247" spans="1:26" hidden="1">
      <c r="A247" s="88" t="str">
        <f t="shared" si="28"/>
        <v>LSG4P4E2S2</v>
      </c>
      <c r="B247" s="88" t="str">
        <f t="shared" si="29"/>
        <v>LSG4P4E2</v>
      </c>
      <c r="C247" s="88" t="str">
        <f t="shared" si="30"/>
        <v>LSG4P4S2</v>
      </c>
      <c r="D247" s="88" t="str">
        <f t="shared" si="31"/>
        <v>LSG4P4</v>
      </c>
      <c r="E247" s="88" t="str">
        <f t="shared" si="32"/>
        <v>LSG4</v>
      </c>
      <c r="F247" s="41" t="s">
        <v>588</v>
      </c>
      <c r="G247" s="41">
        <v>4</v>
      </c>
      <c r="H247" s="41">
        <v>4</v>
      </c>
      <c r="I247" s="54" t="s">
        <v>8</v>
      </c>
      <c r="J247" s="54">
        <v>2</v>
      </c>
      <c r="K247" s="41">
        <v>2</v>
      </c>
      <c r="L247" s="54" t="s">
        <v>13</v>
      </c>
      <c r="M247" s="70">
        <f t="shared" ref="M247:M259" si="37">N246</f>
        <v>1</v>
      </c>
      <c r="N247" s="70">
        <v>1</v>
      </c>
      <c r="O247" s="91">
        <f t="shared" si="35"/>
        <v>1</v>
      </c>
      <c r="P247" s="267"/>
      <c r="Q247" s="70"/>
      <c r="R247" s="67"/>
      <c r="S247" s="92"/>
      <c r="T247" s="72"/>
      <c r="U247" s="72">
        <v>5</v>
      </c>
      <c r="V247" s="176"/>
      <c r="W247" s="94"/>
      <c r="X247" s="54"/>
      <c r="Y247" s="90">
        <f>VLOOKUP(D247,EXPLORACION!$A$2:$P$529,15,FALSE)</f>
        <v>4959757.9480999997</v>
      </c>
      <c r="Z247" s="90">
        <f>VLOOKUP(D247,EXPLORACION!$A$2:$P$529,16,FALSE)</f>
        <v>2169847.0406999998</v>
      </c>
    </row>
    <row r="248" spans="1:26" hidden="1">
      <c r="A248" s="88" t="str">
        <f t="shared" si="28"/>
        <v>LSG4P4E2S3</v>
      </c>
      <c r="B248" s="88" t="str">
        <f t="shared" si="29"/>
        <v>LSG4P4E2</v>
      </c>
      <c r="C248" s="88" t="str">
        <f t="shared" si="30"/>
        <v>LSG4P4S3</v>
      </c>
      <c r="D248" s="88" t="str">
        <f t="shared" si="31"/>
        <v>LSG4P4</v>
      </c>
      <c r="E248" s="88" t="str">
        <f t="shared" si="32"/>
        <v>LSG4</v>
      </c>
      <c r="F248" s="41" t="s">
        <v>588</v>
      </c>
      <c r="G248" s="41">
        <v>4</v>
      </c>
      <c r="H248" s="41">
        <v>4</v>
      </c>
      <c r="I248" s="54" t="s">
        <v>8</v>
      </c>
      <c r="J248" s="54">
        <v>2</v>
      </c>
      <c r="K248" s="41">
        <v>3</v>
      </c>
      <c r="L248" s="54" t="s">
        <v>13</v>
      </c>
      <c r="M248" s="70">
        <f t="shared" si="37"/>
        <v>1</v>
      </c>
      <c r="N248" s="70">
        <v>2</v>
      </c>
      <c r="O248" s="91">
        <f t="shared" si="35"/>
        <v>1.5</v>
      </c>
      <c r="P248" s="267"/>
      <c r="Q248" s="70"/>
      <c r="R248" s="67"/>
      <c r="S248" s="92"/>
      <c r="T248" s="72"/>
      <c r="U248" s="72">
        <v>9</v>
      </c>
      <c r="V248" s="176"/>
      <c r="W248" s="94"/>
      <c r="X248" s="54"/>
      <c r="Y248" s="90">
        <f>VLOOKUP(D248,EXPLORACION!$A$2:$P$529,15,FALSE)</f>
        <v>4959757.9480999997</v>
      </c>
      <c r="Z248" s="90">
        <f>VLOOKUP(D248,EXPLORACION!$A$2:$P$529,16,FALSE)</f>
        <v>2169847.0406999998</v>
      </c>
    </row>
    <row r="249" spans="1:26" hidden="1">
      <c r="A249" s="88" t="str">
        <f t="shared" si="28"/>
        <v>LSG4P4E3S4</v>
      </c>
      <c r="B249" s="88" t="str">
        <f t="shared" si="29"/>
        <v>LSG4P4E3</v>
      </c>
      <c r="C249" s="88" t="str">
        <f t="shared" si="30"/>
        <v>LSG4P4S4</v>
      </c>
      <c r="D249" s="88" t="str">
        <f t="shared" si="31"/>
        <v>LSG4P4</v>
      </c>
      <c r="E249" s="88" t="str">
        <f t="shared" si="32"/>
        <v>LSG4</v>
      </c>
      <c r="F249" s="41" t="s">
        <v>588</v>
      </c>
      <c r="G249" s="41">
        <v>4</v>
      </c>
      <c r="H249" s="41">
        <v>4</v>
      </c>
      <c r="I249" s="54" t="s">
        <v>8</v>
      </c>
      <c r="J249" s="54">
        <v>3</v>
      </c>
      <c r="K249" s="41">
        <v>4</v>
      </c>
      <c r="L249" s="54" t="s">
        <v>13</v>
      </c>
      <c r="M249" s="70">
        <f t="shared" si="37"/>
        <v>2</v>
      </c>
      <c r="N249" s="70">
        <v>2.5</v>
      </c>
      <c r="O249" s="91">
        <f t="shared" si="35"/>
        <v>2.25</v>
      </c>
      <c r="P249" s="267"/>
      <c r="Q249" s="70"/>
      <c r="R249" s="67"/>
      <c r="S249" s="92"/>
      <c r="T249" s="72"/>
      <c r="U249" s="72">
        <v>12</v>
      </c>
      <c r="V249" s="176"/>
      <c r="W249" s="94"/>
      <c r="X249" s="54"/>
      <c r="Y249" s="90">
        <f>VLOOKUP(D249,EXPLORACION!$A$2:$P$529,15,FALSE)</f>
        <v>4959757.9480999997</v>
      </c>
      <c r="Z249" s="90">
        <f>VLOOKUP(D249,EXPLORACION!$A$2:$P$529,16,FALSE)</f>
        <v>2169847.0406999998</v>
      </c>
    </row>
    <row r="250" spans="1:26" hidden="1">
      <c r="A250" s="88" t="str">
        <f t="shared" si="28"/>
        <v>LSG4P4E3S5</v>
      </c>
      <c r="B250" s="88" t="str">
        <f t="shared" si="29"/>
        <v>LSG4P4E3</v>
      </c>
      <c r="C250" s="88" t="str">
        <f t="shared" si="30"/>
        <v>LSG4P4S5</v>
      </c>
      <c r="D250" s="88" t="str">
        <f t="shared" si="31"/>
        <v>LSG4P4</v>
      </c>
      <c r="E250" s="88" t="str">
        <f t="shared" si="32"/>
        <v>LSG4</v>
      </c>
      <c r="F250" s="41" t="s">
        <v>588</v>
      </c>
      <c r="G250" s="41">
        <v>4</v>
      </c>
      <c r="H250" s="41">
        <v>4</v>
      </c>
      <c r="I250" s="54" t="s">
        <v>8</v>
      </c>
      <c r="J250" s="54">
        <v>3</v>
      </c>
      <c r="K250" s="41">
        <v>5</v>
      </c>
      <c r="L250" s="54" t="s">
        <v>13</v>
      </c>
      <c r="M250" s="70">
        <f t="shared" si="37"/>
        <v>2.5</v>
      </c>
      <c r="N250" s="70">
        <v>3</v>
      </c>
      <c r="O250" s="91">
        <f t="shared" si="35"/>
        <v>2.75</v>
      </c>
      <c r="P250" s="267"/>
      <c r="Q250" s="70"/>
      <c r="R250" s="67"/>
      <c r="S250" s="92"/>
      <c r="T250" s="72"/>
      <c r="U250" s="72">
        <v>18</v>
      </c>
      <c r="V250" s="176"/>
      <c r="W250" s="94"/>
      <c r="X250" s="54"/>
      <c r="Y250" s="90">
        <f>VLOOKUP(D250,EXPLORACION!$A$2:$P$529,15,FALSE)</f>
        <v>4959757.9480999997</v>
      </c>
      <c r="Z250" s="90">
        <f>VLOOKUP(D250,EXPLORACION!$A$2:$P$529,16,FALSE)</f>
        <v>2169847.0406999998</v>
      </c>
    </row>
    <row r="251" spans="1:26" hidden="1">
      <c r="A251" s="88" t="str">
        <f t="shared" si="28"/>
        <v>LSG4P4E3S6</v>
      </c>
      <c r="B251" s="88" t="str">
        <f t="shared" si="29"/>
        <v>LSG4P4E3</v>
      </c>
      <c r="C251" s="88" t="str">
        <f t="shared" si="30"/>
        <v>LSG4P4S6</v>
      </c>
      <c r="D251" s="88" t="str">
        <f t="shared" si="31"/>
        <v>LSG4P4</v>
      </c>
      <c r="E251" s="88" t="str">
        <f t="shared" si="32"/>
        <v>LSG4</v>
      </c>
      <c r="F251" s="41" t="s">
        <v>588</v>
      </c>
      <c r="G251" s="41">
        <v>4</v>
      </c>
      <c r="H251" s="41">
        <v>4</v>
      </c>
      <c r="I251" s="54" t="s">
        <v>8</v>
      </c>
      <c r="J251" s="54">
        <v>3</v>
      </c>
      <c r="K251" s="41">
        <v>6</v>
      </c>
      <c r="L251" s="54" t="s">
        <v>13</v>
      </c>
      <c r="M251" s="70">
        <f t="shared" si="37"/>
        <v>3</v>
      </c>
      <c r="N251" s="70">
        <v>3.5</v>
      </c>
      <c r="O251" s="91">
        <f t="shared" si="35"/>
        <v>3.25</v>
      </c>
      <c r="P251" s="267"/>
      <c r="Q251" s="70"/>
      <c r="R251" s="67"/>
      <c r="S251" s="92"/>
      <c r="T251" s="72"/>
      <c r="U251" s="72">
        <v>20</v>
      </c>
      <c r="V251" s="176"/>
      <c r="W251" s="94"/>
      <c r="X251" s="54"/>
      <c r="Y251" s="90">
        <f>VLOOKUP(D251,EXPLORACION!$A$2:$P$529,15,FALSE)</f>
        <v>4959757.9480999997</v>
      </c>
      <c r="Z251" s="90">
        <f>VLOOKUP(D251,EXPLORACION!$A$2:$P$529,16,FALSE)</f>
        <v>2169847.0406999998</v>
      </c>
    </row>
    <row r="252" spans="1:26" hidden="1">
      <c r="A252" s="88" t="str">
        <f t="shared" si="28"/>
        <v>LSG4P4E3S7</v>
      </c>
      <c r="B252" s="88" t="str">
        <f t="shared" si="29"/>
        <v>LSG4P4E3</v>
      </c>
      <c r="C252" s="88" t="str">
        <f t="shared" si="30"/>
        <v>LSG4P4S7</v>
      </c>
      <c r="D252" s="88" t="str">
        <f t="shared" si="31"/>
        <v>LSG4P4</v>
      </c>
      <c r="E252" s="88" t="str">
        <f t="shared" si="32"/>
        <v>LSG4</v>
      </c>
      <c r="F252" s="41" t="s">
        <v>588</v>
      </c>
      <c r="G252" s="41">
        <v>4</v>
      </c>
      <c r="H252" s="41">
        <v>4</v>
      </c>
      <c r="I252" s="54" t="s">
        <v>8</v>
      </c>
      <c r="J252" s="54">
        <v>3</v>
      </c>
      <c r="K252" s="41">
        <v>7</v>
      </c>
      <c r="L252" s="54" t="s">
        <v>13</v>
      </c>
      <c r="M252" s="70">
        <f t="shared" si="37"/>
        <v>3.5</v>
      </c>
      <c r="N252" s="70">
        <v>4.5</v>
      </c>
      <c r="O252" s="91">
        <f t="shared" si="35"/>
        <v>4</v>
      </c>
      <c r="P252" s="267"/>
      <c r="Q252" s="70"/>
      <c r="R252" s="67"/>
      <c r="S252" s="92"/>
      <c r="T252" s="72"/>
      <c r="U252" s="72">
        <v>21</v>
      </c>
      <c r="V252" s="176"/>
      <c r="W252" s="94"/>
      <c r="X252" s="54"/>
      <c r="Y252" s="90">
        <f>VLOOKUP(D252,EXPLORACION!$A$2:$P$529,15,FALSE)</f>
        <v>4959757.9480999997</v>
      </c>
      <c r="Z252" s="90">
        <f>VLOOKUP(D252,EXPLORACION!$A$2:$P$529,16,FALSE)</f>
        <v>2169847.0406999998</v>
      </c>
    </row>
    <row r="253" spans="1:26" hidden="1">
      <c r="A253" s="88" t="str">
        <f t="shared" si="28"/>
        <v>LSG4P4E4S8</v>
      </c>
      <c r="B253" s="88" t="str">
        <f t="shared" si="29"/>
        <v>LSG4P4E4</v>
      </c>
      <c r="C253" s="88" t="str">
        <f t="shared" si="30"/>
        <v>LSG4P4S8</v>
      </c>
      <c r="D253" s="88" t="str">
        <f t="shared" si="31"/>
        <v>LSG4P4</v>
      </c>
      <c r="E253" s="88" t="str">
        <f t="shared" si="32"/>
        <v>LSG4</v>
      </c>
      <c r="F253" s="41" t="s">
        <v>588</v>
      </c>
      <c r="G253" s="41">
        <v>4</v>
      </c>
      <c r="H253" s="41">
        <v>4</v>
      </c>
      <c r="I253" s="54" t="s">
        <v>8</v>
      </c>
      <c r="J253" s="54">
        <v>4</v>
      </c>
      <c r="K253" s="41">
        <v>8</v>
      </c>
      <c r="L253" s="54" t="s">
        <v>13</v>
      </c>
      <c r="M253" s="70">
        <f t="shared" si="37"/>
        <v>4.5</v>
      </c>
      <c r="N253" s="70">
        <v>5.5</v>
      </c>
      <c r="O253" s="91">
        <f t="shared" si="35"/>
        <v>5</v>
      </c>
      <c r="P253" s="267"/>
      <c r="Q253" s="70"/>
      <c r="R253" s="67"/>
      <c r="S253" s="92"/>
      <c r="T253" s="72"/>
      <c r="U253" s="72">
        <v>25</v>
      </c>
      <c r="V253" s="176"/>
      <c r="W253" s="94"/>
      <c r="X253" s="54"/>
      <c r="Y253" s="90">
        <f>VLOOKUP(D253,EXPLORACION!$A$2:$P$529,15,FALSE)</f>
        <v>4959757.9480999997</v>
      </c>
      <c r="Z253" s="90">
        <f>VLOOKUP(D253,EXPLORACION!$A$2:$P$529,16,FALSE)</f>
        <v>2169847.0406999998</v>
      </c>
    </row>
    <row r="254" spans="1:26" hidden="1">
      <c r="A254" s="88" t="str">
        <f t="shared" si="28"/>
        <v>LSG4P4E4S9</v>
      </c>
      <c r="B254" s="88" t="str">
        <f t="shared" si="29"/>
        <v>LSG4P4E4</v>
      </c>
      <c r="C254" s="88" t="str">
        <f t="shared" si="30"/>
        <v>LSG4P4S9</v>
      </c>
      <c r="D254" s="88" t="str">
        <f t="shared" si="31"/>
        <v>LSG4P4</v>
      </c>
      <c r="E254" s="88" t="str">
        <f t="shared" si="32"/>
        <v>LSG4</v>
      </c>
      <c r="F254" s="41" t="s">
        <v>588</v>
      </c>
      <c r="G254" s="41">
        <v>4</v>
      </c>
      <c r="H254" s="41">
        <v>4</v>
      </c>
      <c r="I254" s="54" t="s">
        <v>8</v>
      </c>
      <c r="J254" s="54">
        <v>4</v>
      </c>
      <c r="K254" s="41">
        <v>9</v>
      </c>
      <c r="L254" s="54" t="s">
        <v>13</v>
      </c>
      <c r="M254" s="70">
        <f t="shared" si="37"/>
        <v>5.5</v>
      </c>
      <c r="N254" s="70">
        <v>6.5</v>
      </c>
      <c r="O254" s="91">
        <f t="shared" si="35"/>
        <v>6</v>
      </c>
      <c r="P254" s="267"/>
      <c r="Q254" s="70"/>
      <c r="R254" s="67"/>
      <c r="S254" s="92"/>
      <c r="T254" s="72"/>
      <c r="U254" s="72">
        <v>27</v>
      </c>
      <c r="V254" s="176"/>
      <c r="W254" s="94"/>
      <c r="X254" s="54"/>
      <c r="Y254" s="90">
        <f>VLOOKUP(D254,EXPLORACION!$A$2:$P$529,15,FALSE)</f>
        <v>4959757.9480999997</v>
      </c>
      <c r="Z254" s="90">
        <f>VLOOKUP(D254,EXPLORACION!$A$2:$P$529,16,FALSE)</f>
        <v>2169847.0406999998</v>
      </c>
    </row>
    <row r="255" spans="1:26" hidden="1">
      <c r="A255" s="88" t="str">
        <f t="shared" si="28"/>
        <v>LSG4P4E4S10</v>
      </c>
      <c r="B255" s="88" t="str">
        <f t="shared" si="29"/>
        <v>LSG4P4E4</v>
      </c>
      <c r="C255" s="88" t="str">
        <f t="shared" si="30"/>
        <v>LSG4P4S10</v>
      </c>
      <c r="D255" s="88" t="str">
        <f t="shared" si="31"/>
        <v>LSG4P4</v>
      </c>
      <c r="E255" s="88" t="str">
        <f t="shared" si="32"/>
        <v>LSG4</v>
      </c>
      <c r="F255" s="41" t="s">
        <v>588</v>
      </c>
      <c r="G255" s="41">
        <v>4</v>
      </c>
      <c r="H255" s="41">
        <v>4</v>
      </c>
      <c r="I255" s="54" t="s">
        <v>8</v>
      </c>
      <c r="J255" s="54">
        <v>4</v>
      </c>
      <c r="K255" s="41">
        <v>10</v>
      </c>
      <c r="L255" s="54" t="s">
        <v>13</v>
      </c>
      <c r="M255" s="70">
        <f t="shared" si="37"/>
        <v>6.5</v>
      </c>
      <c r="N255" s="70">
        <v>7.5</v>
      </c>
      <c r="O255" s="91">
        <f t="shared" ref="O255:O286" si="38">AVERAGE(N255,M255)</f>
        <v>7</v>
      </c>
      <c r="P255" s="267"/>
      <c r="Q255" s="70"/>
      <c r="R255" s="67"/>
      <c r="S255" s="92"/>
      <c r="T255" s="72"/>
      <c r="U255" s="72">
        <v>29</v>
      </c>
      <c r="V255" s="176"/>
      <c r="W255" s="94"/>
      <c r="X255" s="54"/>
      <c r="Y255" s="90">
        <f>VLOOKUP(D255,EXPLORACION!$A$2:$P$529,15,FALSE)</f>
        <v>4959757.9480999997</v>
      </c>
      <c r="Z255" s="90">
        <f>VLOOKUP(D255,EXPLORACION!$A$2:$P$529,16,FALSE)</f>
        <v>2169847.0406999998</v>
      </c>
    </row>
    <row r="256" spans="1:26" hidden="1">
      <c r="A256" s="88" t="str">
        <f t="shared" si="28"/>
        <v>LSG4P4E4S11</v>
      </c>
      <c r="B256" s="88" t="str">
        <f t="shared" si="29"/>
        <v>LSG4P4E4</v>
      </c>
      <c r="C256" s="88" t="str">
        <f t="shared" si="30"/>
        <v>LSG4P4S11</v>
      </c>
      <c r="D256" s="88" t="str">
        <f t="shared" si="31"/>
        <v>LSG4P4</v>
      </c>
      <c r="E256" s="88" t="str">
        <f t="shared" si="32"/>
        <v>LSG4</v>
      </c>
      <c r="F256" s="41" t="s">
        <v>588</v>
      </c>
      <c r="G256" s="41">
        <v>4</v>
      </c>
      <c r="H256" s="41">
        <v>4</v>
      </c>
      <c r="I256" s="54" t="s">
        <v>8</v>
      </c>
      <c r="J256" s="54">
        <v>4</v>
      </c>
      <c r="K256" s="41">
        <v>11</v>
      </c>
      <c r="L256" s="54" t="s">
        <v>13</v>
      </c>
      <c r="M256" s="70">
        <f t="shared" si="37"/>
        <v>7.5</v>
      </c>
      <c r="N256" s="70">
        <v>8.5</v>
      </c>
      <c r="O256" s="91">
        <f t="shared" si="38"/>
        <v>8</v>
      </c>
      <c r="P256" s="267"/>
      <c r="Q256" s="70"/>
      <c r="R256" s="67"/>
      <c r="S256" s="92"/>
      <c r="T256" s="72"/>
      <c r="U256" s="72">
        <v>33</v>
      </c>
      <c r="V256" s="176"/>
      <c r="W256" s="94"/>
      <c r="X256" s="54"/>
      <c r="Y256" s="90">
        <f>VLOOKUP(D256,EXPLORACION!$A$2:$P$529,15,FALSE)</f>
        <v>4959757.9480999997</v>
      </c>
      <c r="Z256" s="90">
        <f>VLOOKUP(D256,EXPLORACION!$A$2:$P$529,16,FALSE)</f>
        <v>2169847.0406999998</v>
      </c>
    </row>
    <row r="257" spans="1:26" hidden="1">
      <c r="A257" s="88" t="str">
        <f t="shared" si="28"/>
        <v>LSG4P4E4S12</v>
      </c>
      <c r="B257" s="88" t="str">
        <f t="shared" si="29"/>
        <v>LSG4P4E4</v>
      </c>
      <c r="C257" s="88" t="str">
        <f t="shared" si="30"/>
        <v>LSG4P4S12</v>
      </c>
      <c r="D257" s="88" t="str">
        <f t="shared" si="31"/>
        <v>LSG4P4</v>
      </c>
      <c r="E257" s="88" t="str">
        <f t="shared" si="32"/>
        <v>LSG4</v>
      </c>
      <c r="F257" s="41" t="s">
        <v>588</v>
      </c>
      <c r="G257" s="41">
        <v>4</v>
      </c>
      <c r="H257" s="41">
        <v>4</v>
      </c>
      <c r="I257" s="54" t="s">
        <v>8</v>
      </c>
      <c r="J257" s="54">
        <v>4</v>
      </c>
      <c r="K257" s="41">
        <v>12</v>
      </c>
      <c r="L257" s="54" t="s">
        <v>13</v>
      </c>
      <c r="M257" s="70">
        <f t="shared" si="37"/>
        <v>8.5</v>
      </c>
      <c r="N257" s="70">
        <v>9.5</v>
      </c>
      <c r="O257" s="91">
        <f t="shared" si="38"/>
        <v>9</v>
      </c>
      <c r="P257" s="267"/>
      <c r="Q257" s="70"/>
      <c r="R257" s="67"/>
      <c r="S257" s="92"/>
      <c r="T257" s="72"/>
      <c r="U257" s="72">
        <v>36</v>
      </c>
      <c r="V257" s="176"/>
      <c r="W257" s="94"/>
      <c r="X257" s="54"/>
      <c r="Y257" s="90">
        <f>VLOOKUP(D257,EXPLORACION!$A$2:$P$529,15,FALSE)</f>
        <v>4959757.9480999997</v>
      </c>
      <c r="Z257" s="90">
        <f>VLOOKUP(D257,EXPLORACION!$A$2:$P$529,16,FALSE)</f>
        <v>2169847.0406999998</v>
      </c>
    </row>
    <row r="258" spans="1:26" hidden="1">
      <c r="A258" s="88" t="str">
        <f t="shared" ref="A258:A321" si="39">CONCATENATE(F258,G258,I258,H258,"E",J258,L258,K258)</f>
        <v>LSG4P4E4S13</v>
      </c>
      <c r="B258" s="88" t="str">
        <f t="shared" ref="B258:B321" si="40">CONCATENATE(F258,G258,I258,H258,"E",J258)</f>
        <v>LSG4P4E4</v>
      </c>
      <c r="C258" s="88" t="str">
        <f t="shared" ref="C258:C321" si="41">CONCATENATE(F258,G258,I258,H258,L258,K258)</f>
        <v>LSG4P4S13</v>
      </c>
      <c r="D258" s="88" t="str">
        <f t="shared" ref="D258:D321" si="42">CONCATENATE(F258,G258,I258,H258)</f>
        <v>LSG4P4</v>
      </c>
      <c r="E258" s="88" t="str">
        <f t="shared" ref="E258:E321" si="43">CONCATENATE(F258,G258)</f>
        <v>LSG4</v>
      </c>
      <c r="F258" s="41" t="s">
        <v>588</v>
      </c>
      <c r="G258" s="41">
        <v>4</v>
      </c>
      <c r="H258" s="41">
        <v>4</v>
      </c>
      <c r="I258" s="54" t="s">
        <v>8</v>
      </c>
      <c r="J258" s="54">
        <v>4</v>
      </c>
      <c r="K258" s="41">
        <v>13</v>
      </c>
      <c r="L258" s="54" t="s">
        <v>13</v>
      </c>
      <c r="M258" s="70">
        <f t="shared" si="37"/>
        <v>9.5</v>
      </c>
      <c r="N258" s="70">
        <v>10.5</v>
      </c>
      <c r="O258" s="91">
        <f t="shared" si="38"/>
        <v>10</v>
      </c>
      <c r="P258" s="267"/>
      <c r="Q258" s="70"/>
      <c r="R258" s="67"/>
      <c r="S258" s="92"/>
      <c r="T258" s="72"/>
      <c r="U258" s="72">
        <v>39</v>
      </c>
      <c r="V258" s="176"/>
      <c r="W258" s="94"/>
      <c r="X258" s="54"/>
      <c r="Y258" s="90">
        <f>VLOOKUP(D258,EXPLORACION!$A$2:$P$529,15,FALSE)</f>
        <v>4959757.9480999997</v>
      </c>
      <c r="Z258" s="90">
        <f>VLOOKUP(D258,EXPLORACION!$A$2:$P$529,16,FALSE)</f>
        <v>2169847.0406999998</v>
      </c>
    </row>
    <row r="259" spans="1:26" hidden="1">
      <c r="A259" s="88" t="str">
        <f t="shared" si="39"/>
        <v>LSG4P4E4S14</v>
      </c>
      <c r="B259" s="88" t="str">
        <f t="shared" si="40"/>
        <v>LSG4P4E4</v>
      </c>
      <c r="C259" s="88" t="str">
        <f t="shared" si="41"/>
        <v>LSG4P4S14</v>
      </c>
      <c r="D259" s="88" t="str">
        <f t="shared" si="42"/>
        <v>LSG4P4</v>
      </c>
      <c r="E259" s="88" t="str">
        <f t="shared" si="43"/>
        <v>LSG4</v>
      </c>
      <c r="F259" s="41" t="s">
        <v>588</v>
      </c>
      <c r="G259" s="41">
        <v>4</v>
      </c>
      <c r="H259" s="41">
        <v>4</v>
      </c>
      <c r="I259" s="54" t="s">
        <v>8</v>
      </c>
      <c r="J259" s="54">
        <v>4</v>
      </c>
      <c r="K259" s="41">
        <v>14</v>
      </c>
      <c r="L259" s="54" t="s">
        <v>13</v>
      </c>
      <c r="M259" s="70">
        <f t="shared" si="37"/>
        <v>10.5</v>
      </c>
      <c r="N259" s="70">
        <v>11.5</v>
      </c>
      <c r="O259" s="91">
        <f t="shared" si="38"/>
        <v>11</v>
      </c>
      <c r="P259" s="267"/>
      <c r="Q259" s="70"/>
      <c r="R259" s="67"/>
      <c r="S259" s="92"/>
      <c r="T259" s="72"/>
      <c r="U259" s="72">
        <v>41</v>
      </c>
      <c r="V259" s="176"/>
      <c r="W259" s="94"/>
      <c r="X259" s="54"/>
      <c r="Y259" s="90">
        <f>VLOOKUP(D259,EXPLORACION!$A$2:$P$529,15,FALSE)</f>
        <v>4959757.9480999997</v>
      </c>
      <c r="Z259" s="90">
        <f>VLOOKUP(D259,EXPLORACION!$A$2:$P$529,16,FALSE)</f>
        <v>2169847.0406999998</v>
      </c>
    </row>
    <row r="260" spans="1:26" hidden="1">
      <c r="A260" s="88" t="str">
        <f t="shared" si="39"/>
        <v>APP6P1E4S1</v>
      </c>
      <c r="B260" s="88" t="str">
        <f t="shared" si="40"/>
        <v>APP6P1E4</v>
      </c>
      <c r="C260" s="88" t="str">
        <f t="shared" si="41"/>
        <v>APP6P1S1</v>
      </c>
      <c r="D260" s="88" t="str">
        <f t="shared" si="42"/>
        <v>APP6P1</v>
      </c>
      <c r="E260" s="88" t="str">
        <f t="shared" si="43"/>
        <v>APP6</v>
      </c>
      <c r="F260" s="41" t="s">
        <v>654</v>
      </c>
      <c r="G260" s="41">
        <v>6</v>
      </c>
      <c r="H260" s="41">
        <v>1</v>
      </c>
      <c r="I260" s="54" t="s">
        <v>8</v>
      </c>
      <c r="J260" s="54">
        <v>4</v>
      </c>
      <c r="K260" s="41">
        <v>1</v>
      </c>
      <c r="L260" s="54" t="s">
        <v>13</v>
      </c>
      <c r="M260" s="70">
        <v>0</v>
      </c>
      <c r="N260" s="70">
        <v>3</v>
      </c>
      <c r="O260" s="91">
        <f t="shared" si="38"/>
        <v>1.5</v>
      </c>
      <c r="P260" s="267"/>
      <c r="Q260" s="70"/>
      <c r="R260" s="67" t="s">
        <v>720</v>
      </c>
      <c r="S260" s="67"/>
      <c r="T260" s="97"/>
      <c r="U260" s="67">
        <v>4</v>
      </c>
      <c r="V260" s="176"/>
      <c r="W260" s="94"/>
      <c r="X260" s="54"/>
      <c r="Y260" s="90">
        <f>VLOOKUP(D260,EXPLORACION!$A$2:$P$529,15,FALSE)</f>
        <v>4960902.7958000004</v>
      </c>
      <c r="Z260" s="90">
        <f>VLOOKUP(D260,EXPLORACION!$A$2:$P$529,16,FALSE)</f>
        <v>2170626.2834000001</v>
      </c>
    </row>
    <row r="261" spans="1:26" hidden="1">
      <c r="A261" s="88" t="str">
        <f t="shared" si="39"/>
        <v>APP6P1E5S2</v>
      </c>
      <c r="B261" s="88" t="str">
        <f t="shared" si="40"/>
        <v>APP6P1E5</v>
      </c>
      <c r="C261" s="88" t="str">
        <f t="shared" si="41"/>
        <v>APP6P1S2</v>
      </c>
      <c r="D261" s="88" t="str">
        <f t="shared" si="42"/>
        <v>APP6P1</v>
      </c>
      <c r="E261" s="88" t="str">
        <f t="shared" si="43"/>
        <v>APP6</v>
      </c>
      <c r="F261" s="41" t="s">
        <v>654</v>
      </c>
      <c r="G261" s="41">
        <v>6</v>
      </c>
      <c r="H261" s="41">
        <v>1</v>
      </c>
      <c r="I261" s="54" t="s">
        <v>8</v>
      </c>
      <c r="J261" s="54">
        <v>5</v>
      </c>
      <c r="K261" s="41">
        <v>2</v>
      </c>
      <c r="L261" s="54" t="s">
        <v>13</v>
      </c>
      <c r="M261" s="70">
        <f>N260</f>
        <v>3</v>
      </c>
      <c r="N261" s="70">
        <v>4.5</v>
      </c>
      <c r="O261" s="91">
        <f t="shared" si="38"/>
        <v>3.75</v>
      </c>
      <c r="P261" s="267"/>
      <c r="Q261" s="70"/>
      <c r="R261" s="67" t="s">
        <v>721</v>
      </c>
      <c r="S261" s="67"/>
      <c r="T261" s="97"/>
      <c r="U261" s="67">
        <v>5</v>
      </c>
      <c r="V261" s="176"/>
      <c r="W261" s="94"/>
      <c r="X261" s="54"/>
      <c r="Y261" s="90">
        <f>VLOOKUP(D261,EXPLORACION!$A$2:$P$529,15,FALSE)</f>
        <v>4960902.7958000004</v>
      </c>
      <c r="Z261" s="90">
        <f>VLOOKUP(D261,EXPLORACION!$A$2:$P$529,16,FALSE)</f>
        <v>2170626.2834000001</v>
      </c>
    </row>
    <row r="262" spans="1:26" hidden="1">
      <c r="A262" s="88" t="str">
        <f t="shared" si="39"/>
        <v>APP6P1E6S3</v>
      </c>
      <c r="B262" s="88" t="str">
        <f t="shared" si="40"/>
        <v>APP6P1E6</v>
      </c>
      <c r="C262" s="88" t="str">
        <f t="shared" si="41"/>
        <v>APP6P1S3</v>
      </c>
      <c r="D262" s="88" t="str">
        <f t="shared" si="42"/>
        <v>APP6P1</v>
      </c>
      <c r="E262" s="88" t="str">
        <f t="shared" si="43"/>
        <v>APP6</v>
      </c>
      <c r="F262" s="41" t="s">
        <v>654</v>
      </c>
      <c r="G262" s="41">
        <v>6</v>
      </c>
      <c r="H262" s="41">
        <v>1</v>
      </c>
      <c r="I262" s="54" t="s">
        <v>8</v>
      </c>
      <c r="J262" s="54">
        <v>6</v>
      </c>
      <c r="K262" s="41">
        <v>3</v>
      </c>
      <c r="L262" s="54" t="s">
        <v>13</v>
      </c>
      <c r="M262" s="70">
        <f>N261</f>
        <v>4.5</v>
      </c>
      <c r="N262" s="70">
        <v>6</v>
      </c>
      <c r="O262" s="91">
        <f t="shared" si="38"/>
        <v>5.25</v>
      </c>
      <c r="P262" s="267"/>
      <c r="Q262" s="70"/>
      <c r="R262" s="67" t="s">
        <v>720</v>
      </c>
      <c r="S262" s="67"/>
      <c r="T262" s="97"/>
      <c r="U262" s="67">
        <v>3</v>
      </c>
      <c r="V262" s="176"/>
      <c r="W262" s="94"/>
      <c r="X262" s="54"/>
      <c r="Y262" s="90">
        <f>VLOOKUP(D262,EXPLORACION!$A$2:$P$529,15,FALSE)</f>
        <v>4960902.7958000004</v>
      </c>
      <c r="Z262" s="90">
        <f>VLOOKUP(D262,EXPLORACION!$A$2:$P$529,16,FALSE)</f>
        <v>2170626.2834000001</v>
      </c>
    </row>
    <row r="263" spans="1:26" hidden="1">
      <c r="A263" s="88" t="str">
        <f t="shared" si="39"/>
        <v>APP6P1E8S4</v>
      </c>
      <c r="B263" s="88" t="str">
        <f t="shared" si="40"/>
        <v>APP6P1E8</v>
      </c>
      <c r="C263" s="88" t="str">
        <f t="shared" si="41"/>
        <v>APP6P1S4</v>
      </c>
      <c r="D263" s="88" t="str">
        <f t="shared" si="42"/>
        <v>APP6P1</v>
      </c>
      <c r="E263" s="88" t="str">
        <f t="shared" si="43"/>
        <v>APP6</v>
      </c>
      <c r="F263" s="41" t="s">
        <v>654</v>
      </c>
      <c r="G263" s="41">
        <v>6</v>
      </c>
      <c r="H263" s="41">
        <v>1</v>
      </c>
      <c r="I263" s="54" t="s">
        <v>8</v>
      </c>
      <c r="J263" s="54">
        <v>8</v>
      </c>
      <c r="K263" s="41">
        <v>4</v>
      </c>
      <c r="L263" s="54" t="s">
        <v>13</v>
      </c>
      <c r="M263" s="70">
        <f>N262</f>
        <v>6</v>
      </c>
      <c r="N263" s="70">
        <v>7.5</v>
      </c>
      <c r="O263" s="91">
        <f t="shared" si="38"/>
        <v>6.75</v>
      </c>
      <c r="P263" s="267"/>
      <c r="Q263" s="70"/>
      <c r="R263" s="67" t="s">
        <v>722</v>
      </c>
      <c r="S263" s="67"/>
      <c r="T263" s="97"/>
      <c r="U263" s="67">
        <v>6</v>
      </c>
      <c r="V263" s="176"/>
      <c r="W263" s="94"/>
      <c r="X263" s="54"/>
      <c r="Y263" s="90">
        <f>VLOOKUP(D263,EXPLORACION!$A$2:$P$529,15,FALSE)</f>
        <v>4960902.7958000004</v>
      </c>
      <c r="Z263" s="90">
        <f>VLOOKUP(D263,EXPLORACION!$A$2:$P$529,16,FALSE)</f>
        <v>2170626.2834000001</v>
      </c>
    </row>
    <row r="264" spans="1:26" hidden="1">
      <c r="A264" s="88" t="str">
        <f t="shared" si="39"/>
        <v>APP6P1E9S5</v>
      </c>
      <c r="B264" s="88" t="str">
        <f t="shared" si="40"/>
        <v>APP6P1E9</v>
      </c>
      <c r="C264" s="88" t="str">
        <f t="shared" si="41"/>
        <v>APP6P1S5</v>
      </c>
      <c r="D264" s="88" t="str">
        <f t="shared" si="42"/>
        <v>APP6P1</v>
      </c>
      <c r="E264" s="88" t="str">
        <f t="shared" si="43"/>
        <v>APP6</v>
      </c>
      <c r="F264" s="41" t="s">
        <v>654</v>
      </c>
      <c r="G264" s="41">
        <v>6</v>
      </c>
      <c r="H264" s="41">
        <v>1</v>
      </c>
      <c r="I264" s="54" t="s">
        <v>8</v>
      </c>
      <c r="J264" s="54">
        <v>9</v>
      </c>
      <c r="K264" s="41">
        <v>5</v>
      </c>
      <c r="L264" s="54" t="s">
        <v>13</v>
      </c>
      <c r="M264" s="70">
        <v>9</v>
      </c>
      <c r="N264" s="70">
        <v>11</v>
      </c>
      <c r="O264" s="91">
        <f t="shared" si="38"/>
        <v>10</v>
      </c>
      <c r="P264" s="267"/>
      <c r="Q264" s="70"/>
      <c r="R264" s="67" t="s">
        <v>724</v>
      </c>
      <c r="S264" s="67"/>
      <c r="T264" s="97"/>
      <c r="U264" s="67">
        <v>12</v>
      </c>
      <c r="V264" s="176"/>
      <c r="W264" s="94"/>
      <c r="X264" s="54"/>
      <c r="Y264" s="90">
        <f>VLOOKUP(D264,EXPLORACION!$A$2:$P$529,15,FALSE)</f>
        <v>4960902.7958000004</v>
      </c>
      <c r="Z264" s="90">
        <f>VLOOKUP(D264,EXPLORACION!$A$2:$P$529,16,FALSE)</f>
        <v>2170626.2834000001</v>
      </c>
    </row>
    <row r="265" spans="1:26" hidden="1">
      <c r="A265" s="88" t="str">
        <f t="shared" si="39"/>
        <v>APP6P1E10S6</v>
      </c>
      <c r="B265" s="88" t="str">
        <f t="shared" si="40"/>
        <v>APP6P1E10</v>
      </c>
      <c r="C265" s="88" t="str">
        <f t="shared" si="41"/>
        <v>APP6P1S6</v>
      </c>
      <c r="D265" s="88" t="str">
        <f t="shared" si="42"/>
        <v>APP6P1</v>
      </c>
      <c r="E265" s="88" t="str">
        <f t="shared" si="43"/>
        <v>APP6</v>
      </c>
      <c r="F265" s="41" t="s">
        <v>654</v>
      </c>
      <c r="G265" s="41">
        <v>6</v>
      </c>
      <c r="H265" s="41">
        <v>1</v>
      </c>
      <c r="I265" s="54" t="s">
        <v>8</v>
      </c>
      <c r="J265" s="54">
        <v>10</v>
      </c>
      <c r="K265" s="41">
        <v>6</v>
      </c>
      <c r="L265" s="54" t="s">
        <v>13</v>
      </c>
      <c r="M265" s="70">
        <v>11</v>
      </c>
      <c r="N265" s="70">
        <v>13</v>
      </c>
      <c r="O265" s="91">
        <f t="shared" si="38"/>
        <v>12</v>
      </c>
      <c r="P265" s="267"/>
      <c r="Q265" s="70"/>
      <c r="R265" s="67" t="s">
        <v>725</v>
      </c>
      <c r="S265" s="67"/>
      <c r="T265" s="97"/>
      <c r="U265" s="67">
        <v>13</v>
      </c>
      <c r="V265" s="176"/>
      <c r="W265" s="94"/>
      <c r="X265" s="54"/>
      <c r="Y265" s="90">
        <f>VLOOKUP(D265,EXPLORACION!$A$2:$P$529,15,FALSE)</f>
        <v>4960902.7958000004</v>
      </c>
      <c r="Z265" s="90">
        <f>VLOOKUP(D265,EXPLORACION!$A$2:$P$529,16,FALSE)</f>
        <v>2170626.2834000001</v>
      </c>
    </row>
    <row r="266" spans="1:26" hidden="1">
      <c r="A266" s="88" t="str">
        <f t="shared" si="39"/>
        <v>APP6P1E10S6</v>
      </c>
      <c r="B266" s="88" t="str">
        <f t="shared" si="40"/>
        <v>APP6P1E10</v>
      </c>
      <c r="C266" s="88" t="str">
        <f t="shared" si="41"/>
        <v>APP6P1S6</v>
      </c>
      <c r="D266" s="88" t="str">
        <f t="shared" si="42"/>
        <v>APP6P1</v>
      </c>
      <c r="E266" s="88" t="str">
        <f t="shared" si="43"/>
        <v>APP6</v>
      </c>
      <c r="F266" s="41" t="s">
        <v>654</v>
      </c>
      <c r="G266" s="41">
        <v>6</v>
      </c>
      <c r="H266" s="41">
        <v>1</v>
      </c>
      <c r="I266" s="54" t="s">
        <v>8</v>
      </c>
      <c r="J266" s="54">
        <v>10</v>
      </c>
      <c r="K266" s="41">
        <v>6</v>
      </c>
      <c r="L266" s="54" t="s">
        <v>13</v>
      </c>
      <c r="M266" s="70">
        <v>13</v>
      </c>
      <c r="N266" s="70">
        <v>15</v>
      </c>
      <c r="O266" s="91">
        <f t="shared" si="38"/>
        <v>14</v>
      </c>
      <c r="P266" s="267"/>
      <c r="Q266" s="70"/>
      <c r="R266" s="67" t="s">
        <v>726</v>
      </c>
      <c r="S266" s="67"/>
      <c r="T266" s="97"/>
      <c r="U266" s="67">
        <v>26</v>
      </c>
      <c r="V266" s="176"/>
      <c r="W266" s="94"/>
      <c r="X266" s="54"/>
      <c r="Y266" s="90">
        <f>VLOOKUP(D266,EXPLORACION!$A$2:$P$529,15,FALSE)</f>
        <v>4960902.7958000004</v>
      </c>
      <c r="Z266" s="90">
        <f>VLOOKUP(D266,EXPLORACION!$A$2:$P$529,16,FALSE)</f>
        <v>2170626.2834000001</v>
      </c>
    </row>
    <row r="267" spans="1:26" hidden="1">
      <c r="A267" s="88" t="str">
        <f t="shared" si="39"/>
        <v>APP6P2E11</v>
      </c>
      <c r="B267" s="88" t="str">
        <f t="shared" si="40"/>
        <v>APP6P2E1</v>
      </c>
      <c r="C267" s="88" t="str">
        <f t="shared" si="41"/>
        <v>APP6P21</v>
      </c>
      <c r="D267" s="88" t="str">
        <f t="shared" si="42"/>
        <v>APP6P2</v>
      </c>
      <c r="E267" s="88" t="str">
        <f t="shared" si="43"/>
        <v>APP6</v>
      </c>
      <c r="F267" s="41" t="s">
        <v>654</v>
      </c>
      <c r="G267" s="41">
        <v>6</v>
      </c>
      <c r="H267" s="41">
        <v>2</v>
      </c>
      <c r="I267" s="54" t="s">
        <v>8</v>
      </c>
      <c r="J267" s="54">
        <v>1</v>
      </c>
      <c r="K267" s="41">
        <v>1</v>
      </c>
      <c r="L267" s="54"/>
      <c r="M267" s="70">
        <v>0</v>
      </c>
      <c r="N267" s="70">
        <v>1</v>
      </c>
      <c r="O267" s="91">
        <f t="shared" si="38"/>
        <v>0.5</v>
      </c>
      <c r="P267" s="267"/>
      <c r="Q267" s="70"/>
      <c r="R267" s="67"/>
      <c r="S267" s="67"/>
      <c r="T267" s="97"/>
      <c r="U267" s="67"/>
      <c r="V267" s="176"/>
      <c r="W267" s="94"/>
      <c r="X267" s="54"/>
      <c r="Y267" s="90">
        <f>VLOOKUP(D267,EXPLORACION!$A$2:$P$529,15,FALSE)</f>
        <v>4960888.9439000003</v>
      </c>
      <c r="Z267" s="90">
        <f>VLOOKUP(D267,EXPLORACION!$A$2:$P$529,16,FALSE)</f>
        <v>2170605.4197</v>
      </c>
    </row>
    <row r="268" spans="1:26" hidden="1">
      <c r="A268" s="88" t="str">
        <f t="shared" si="39"/>
        <v>APP6P2E22</v>
      </c>
      <c r="B268" s="88" t="str">
        <f t="shared" si="40"/>
        <v>APP6P2E2</v>
      </c>
      <c r="C268" s="88" t="str">
        <f t="shared" si="41"/>
        <v>APP6P22</v>
      </c>
      <c r="D268" s="88" t="str">
        <f t="shared" si="42"/>
        <v>APP6P2</v>
      </c>
      <c r="E268" s="88" t="str">
        <f t="shared" si="43"/>
        <v>APP6</v>
      </c>
      <c r="F268" s="41" t="s">
        <v>654</v>
      </c>
      <c r="G268" s="41">
        <v>6</v>
      </c>
      <c r="H268" s="41">
        <v>2</v>
      </c>
      <c r="I268" s="54" t="s">
        <v>8</v>
      </c>
      <c r="J268" s="54">
        <v>2</v>
      </c>
      <c r="K268" s="41">
        <v>2</v>
      </c>
      <c r="L268" s="54"/>
      <c r="M268" s="70">
        <f t="shared" ref="M268:M276" si="44">N267</f>
        <v>1</v>
      </c>
      <c r="N268" s="70">
        <v>2</v>
      </c>
      <c r="O268" s="91">
        <f t="shared" si="38"/>
        <v>1.5</v>
      </c>
      <c r="P268" s="267"/>
      <c r="Q268" s="70"/>
      <c r="R268" s="67" t="s">
        <v>720</v>
      </c>
      <c r="S268" s="67"/>
      <c r="T268" s="97"/>
      <c r="U268" s="67"/>
      <c r="V268" s="176"/>
      <c r="W268" s="94"/>
      <c r="X268" s="54"/>
      <c r="Y268" s="90">
        <f>VLOOKUP(D268,EXPLORACION!$A$2:$P$529,15,FALSE)</f>
        <v>4960888.9439000003</v>
      </c>
      <c r="Z268" s="90">
        <f>VLOOKUP(D268,EXPLORACION!$A$2:$P$529,16,FALSE)</f>
        <v>2170605.4197</v>
      </c>
    </row>
    <row r="269" spans="1:26" hidden="1">
      <c r="A269" s="88" t="str">
        <f t="shared" si="39"/>
        <v>APP6P2E3S3</v>
      </c>
      <c r="B269" s="88" t="str">
        <f t="shared" si="40"/>
        <v>APP6P2E3</v>
      </c>
      <c r="C269" s="88" t="str">
        <f t="shared" si="41"/>
        <v>APP6P2S3</v>
      </c>
      <c r="D269" s="88" t="str">
        <f t="shared" si="42"/>
        <v>APP6P2</v>
      </c>
      <c r="E269" s="88" t="str">
        <f t="shared" si="43"/>
        <v>APP6</v>
      </c>
      <c r="F269" s="41" t="s">
        <v>654</v>
      </c>
      <c r="G269" s="41">
        <v>6</v>
      </c>
      <c r="H269" s="41">
        <v>2</v>
      </c>
      <c r="I269" s="54" t="s">
        <v>8</v>
      </c>
      <c r="J269" s="54">
        <v>3</v>
      </c>
      <c r="K269" s="41">
        <v>3</v>
      </c>
      <c r="L269" s="54" t="s">
        <v>13</v>
      </c>
      <c r="M269" s="70">
        <f t="shared" si="44"/>
        <v>2</v>
      </c>
      <c r="N269" s="70">
        <v>3</v>
      </c>
      <c r="O269" s="91">
        <f t="shared" si="38"/>
        <v>2.5</v>
      </c>
      <c r="P269" s="267"/>
      <c r="Q269" s="70"/>
      <c r="R269" s="67" t="s">
        <v>720</v>
      </c>
      <c r="S269" s="67"/>
      <c r="T269" s="97"/>
      <c r="U269" s="67" t="s">
        <v>764</v>
      </c>
      <c r="V269" s="176"/>
      <c r="W269" s="94"/>
      <c r="X269" s="54"/>
      <c r="Y269" s="90">
        <f>VLOOKUP(D269,EXPLORACION!$A$2:$P$529,15,FALSE)</f>
        <v>4960888.9439000003</v>
      </c>
      <c r="Z269" s="90">
        <f>VLOOKUP(D269,EXPLORACION!$A$2:$P$529,16,FALSE)</f>
        <v>2170605.4197</v>
      </c>
    </row>
    <row r="270" spans="1:26" hidden="1">
      <c r="A270" s="88" t="str">
        <f t="shared" si="39"/>
        <v>APP6P2E3S4</v>
      </c>
      <c r="B270" s="88" t="str">
        <f t="shared" si="40"/>
        <v>APP6P2E3</v>
      </c>
      <c r="C270" s="88" t="str">
        <f t="shared" si="41"/>
        <v>APP6P2S4</v>
      </c>
      <c r="D270" s="88" t="str">
        <f t="shared" si="42"/>
        <v>APP6P2</v>
      </c>
      <c r="E270" s="88" t="str">
        <f t="shared" si="43"/>
        <v>APP6</v>
      </c>
      <c r="F270" s="41" t="s">
        <v>654</v>
      </c>
      <c r="G270" s="41">
        <v>6</v>
      </c>
      <c r="H270" s="41">
        <v>2</v>
      </c>
      <c r="I270" s="54" t="s">
        <v>8</v>
      </c>
      <c r="J270" s="54">
        <v>3</v>
      </c>
      <c r="K270" s="41">
        <v>4</v>
      </c>
      <c r="L270" s="54" t="s">
        <v>13</v>
      </c>
      <c r="M270" s="70">
        <f t="shared" si="44"/>
        <v>3</v>
      </c>
      <c r="N270" s="70">
        <v>4</v>
      </c>
      <c r="O270" s="91">
        <f t="shared" si="38"/>
        <v>3.5</v>
      </c>
      <c r="P270" s="267"/>
      <c r="Q270" s="70"/>
      <c r="R270" s="67" t="s">
        <v>761</v>
      </c>
      <c r="S270" s="67"/>
      <c r="T270" s="97"/>
      <c r="U270" s="67" t="s">
        <v>765</v>
      </c>
      <c r="V270" s="176"/>
      <c r="W270" s="94"/>
      <c r="X270" s="54"/>
      <c r="Y270" s="90">
        <f>VLOOKUP(D270,EXPLORACION!$A$2:$P$529,15,FALSE)</f>
        <v>4960888.9439000003</v>
      </c>
      <c r="Z270" s="90">
        <f>VLOOKUP(D270,EXPLORACION!$A$2:$P$529,16,FALSE)</f>
        <v>2170605.4197</v>
      </c>
    </row>
    <row r="271" spans="1:26" hidden="1">
      <c r="A271" s="88" t="str">
        <f t="shared" si="39"/>
        <v>APP6P2E3S5</v>
      </c>
      <c r="B271" s="88" t="str">
        <f t="shared" si="40"/>
        <v>APP6P2E3</v>
      </c>
      <c r="C271" s="88" t="str">
        <f t="shared" si="41"/>
        <v>APP6P2S5</v>
      </c>
      <c r="D271" s="88" t="str">
        <f t="shared" si="42"/>
        <v>APP6P2</v>
      </c>
      <c r="E271" s="88" t="str">
        <f t="shared" si="43"/>
        <v>APP6</v>
      </c>
      <c r="F271" s="41" t="s">
        <v>654</v>
      </c>
      <c r="G271" s="41">
        <v>6</v>
      </c>
      <c r="H271" s="41">
        <v>2</v>
      </c>
      <c r="I271" s="54" t="s">
        <v>8</v>
      </c>
      <c r="J271" s="54">
        <v>3</v>
      </c>
      <c r="K271" s="41">
        <v>5</v>
      </c>
      <c r="L271" s="54" t="s">
        <v>13</v>
      </c>
      <c r="M271" s="70">
        <f t="shared" si="44"/>
        <v>4</v>
      </c>
      <c r="N271" s="70">
        <v>5.5</v>
      </c>
      <c r="O271" s="91">
        <f t="shared" si="38"/>
        <v>4.75</v>
      </c>
      <c r="P271" s="267"/>
      <c r="Q271" s="70"/>
      <c r="R271" s="67" t="s">
        <v>762</v>
      </c>
      <c r="S271" s="67"/>
      <c r="T271" s="97"/>
      <c r="U271" s="67" t="s">
        <v>766</v>
      </c>
      <c r="V271" s="176"/>
      <c r="W271" s="94"/>
      <c r="X271" s="54"/>
      <c r="Y271" s="90">
        <f>VLOOKUP(D271,EXPLORACION!$A$2:$P$529,15,FALSE)</f>
        <v>4960888.9439000003</v>
      </c>
      <c r="Z271" s="90">
        <f>VLOOKUP(D271,EXPLORACION!$A$2:$P$529,16,FALSE)</f>
        <v>2170605.4197</v>
      </c>
    </row>
    <row r="272" spans="1:26" hidden="1">
      <c r="A272" s="88" t="str">
        <f t="shared" si="39"/>
        <v>APP6P2E4S6</v>
      </c>
      <c r="B272" s="88" t="str">
        <f t="shared" si="40"/>
        <v>APP6P2E4</v>
      </c>
      <c r="C272" s="88" t="str">
        <f t="shared" si="41"/>
        <v>APP6P2S6</v>
      </c>
      <c r="D272" s="88" t="str">
        <f t="shared" si="42"/>
        <v>APP6P2</v>
      </c>
      <c r="E272" s="88" t="str">
        <f t="shared" si="43"/>
        <v>APP6</v>
      </c>
      <c r="F272" s="41" t="s">
        <v>654</v>
      </c>
      <c r="G272" s="41">
        <v>6</v>
      </c>
      <c r="H272" s="41">
        <v>2</v>
      </c>
      <c r="I272" s="54" t="s">
        <v>8</v>
      </c>
      <c r="J272" s="54">
        <v>4</v>
      </c>
      <c r="K272" s="41">
        <v>6</v>
      </c>
      <c r="L272" s="54" t="s">
        <v>13</v>
      </c>
      <c r="M272" s="70">
        <f t="shared" si="44"/>
        <v>5.5</v>
      </c>
      <c r="N272" s="70">
        <v>7</v>
      </c>
      <c r="O272" s="91">
        <f t="shared" si="38"/>
        <v>6.25</v>
      </c>
      <c r="P272" s="267"/>
      <c r="Q272" s="70"/>
      <c r="R272" s="67" t="s">
        <v>721</v>
      </c>
      <c r="S272" s="67"/>
      <c r="T272" s="97"/>
      <c r="U272" s="67" t="s">
        <v>767</v>
      </c>
      <c r="V272" s="176"/>
      <c r="W272" s="94"/>
      <c r="X272" s="54"/>
      <c r="Y272" s="90">
        <f>VLOOKUP(D272,EXPLORACION!$A$2:$P$529,15,FALSE)</f>
        <v>4960888.9439000003</v>
      </c>
      <c r="Z272" s="90">
        <f>VLOOKUP(D272,EXPLORACION!$A$2:$P$529,16,FALSE)</f>
        <v>2170605.4197</v>
      </c>
    </row>
    <row r="273" spans="1:26" hidden="1">
      <c r="A273" s="88" t="str">
        <f t="shared" si="39"/>
        <v>APP6P2E5S7</v>
      </c>
      <c r="B273" s="88" t="str">
        <f t="shared" si="40"/>
        <v>APP6P2E5</v>
      </c>
      <c r="C273" s="88" t="str">
        <f t="shared" si="41"/>
        <v>APP6P2S7</v>
      </c>
      <c r="D273" s="88" t="str">
        <f t="shared" si="42"/>
        <v>APP6P2</v>
      </c>
      <c r="E273" s="88" t="str">
        <f t="shared" si="43"/>
        <v>APP6</v>
      </c>
      <c r="F273" s="41" t="s">
        <v>654</v>
      </c>
      <c r="G273" s="41">
        <v>6</v>
      </c>
      <c r="H273" s="41">
        <v>2</v>
      </c>
      <c r="I273" s="54" t="s">
        <v>8</v>
      </c>
      <c r="J273" s="54">
        <v>5</v>
      </c>
      <c r="K273" s="41">
        <v>7</v>
      </c>
      <c r="L273" s="54" t="s">
        <v>13</v>
      </c>
      <c r="M273" s="70">
        <f t="shared" si="44"/>
        <v>7</v>
      </c>
      <c r="N273" s="70">
        <v>9</v>
      </c>
      <c r="O273" s="91">
        <f t="shared" si="38"/>
        <v>8</v>
      </c>
      <c r="P273" s="267"/>
      <c r="Q273" s="70"/>
      <c r="R273" s="67" t="s">
        <v>762</v>
      </c>
      <c r="S273" s="67"/>
      <c r="T273" s="97"/>
      <c r="U273" s="67" t="s">
        <v>767</v>
      </c>
      <c r="V273" s="176"/>
      <c r="W273" s="94"/>
      <c r="X273" s="54"/>
      <c r="Y273" s="90">
        <f>VLOOKUP(D273,EXPLORACION!$A$2:$P$529,15,FALSE)</f>
        <v>4960888.9439000003</v>
      </c>
      <c r="Z273" s="90">
        <f>VLOOKUP(D273,EXPLORACION!$A$2:$P$529,16,FALSE)</f>
        <v>2170605.4197</v>
      </c>
    </row>
    <row r="274" spans="1:26" hidden="1">
      <c r="A274" s="88" t="str">
        <f t="shared" si="39"/>
        <v>APP6P2E6S8</v>
      </c>
      <c r="B274" s="88" t="str">
        <f t="shared" si="40"/>
        <v>APP6P2E6</v>
      </c>
      <c r="C274" s="88" t="str">
        <f t="shared" si="41"/>
        <v>APP6P2S8</v>
      </c>
      <c r="D274" s="88" t="str">
        <f t="shared" si="42"/>
        <v>APP6P2</v>
      </c>
      <c r="E274" s="88" t="str">
        <f t="shared" si="43"/>
        <v>APP6</v>
      </c>
      <c r="F274" s="41" t="s">
        <v>654</v>
      </c>
      <c r="G274" s="41">
        <v>6</v>
      </c>
      <c r="H274" s="41">
        <v>2</v>
      </c>
      <c r="I274" s="54" t="s">
        <v>8</v>
      </c>
      <c r="J274" s="54">
        <v>6</v>
      </c>
      <c r="K274" s="41">
        <v>8</v>
      </c>
      <c r="L274" s="54" t="s">
        <v>13</v>
      </c>
      <c r="M274" s="70">
        <f t="shared" si="44"/>
        <v>9</v>
      </c>
      <c r="N274" s="70">
        <v>11</v>
      </c>
      <c r="O274" s="91">
        <f t="shared" si="38"/>
        <v>10</v>
      </c>
      <c r="P274" s="267"/>
      <c r="Q274" s="70"/>
      <c r="R274" s="67" t="s">
        <v>722</v>
      </c>
      <c r="S274" s="67"/>
      <c r="T274" s="97"/>
      <c r="U274" s="67" t="s">
        <v>764</v>
      </c>
      <c r="V274" s="176"/>
      <c r="W274" s="94"/>
      <c r="X274" s="54"/>
      <c r="Y274" s="90">
        <f>VLOOKUP(D274,EXPLORACION!$A$2:$P$529,15,FALSE)</f>
        <v>4960888.9439000003</v>
      </c>
      <c r="Z274" s="90">
        <f>VLOOKUP(D274,EXPLORACION!$A$2:$P$529,16,FALSE)</f>
        <v>2170605.4197</v>
      </c>
    </row>
    <row r="275" spans="1:26" hidden="1">
      <c r="A275" s="88" t="str">
        <f t="shared" si="39"/>
        <v>APP6P2E6S9</v>
      </c>
      <c r="B275" s="88" t="str">
        <f t="shared" si="40"/>
        <v>APP6P2E6</v>
      </c>
      <c r="C275" s="88" t="str">
        <f t="shared" si="41"/>
        <v>APP6P2S9</v>
      </c>
      <c r="D275" s="88" t="str">
        <f t="shared" si="42"/>
        <v>APP6P2</v>
      </c>
      <c r="E275" s="88" t="str">
        <f t="shared" si="43"/>
        <v>APP6</v>
      </c>
      <c r="F275" s="41" t="s">
        <v>654</v>
      </c>
      <c r="G275" s="41">
        <v>6</v>
      </c>
      <c r="H275" s="41">
        <v>2</v>
      </c>
      <c r="I275" s="54" t="s">
        <v>8</v>
      </c>
      <c r="J275" s="54">
        <v>6</v>
      </c>
      <c r="K275" s="41">
        <v>9</v>
      </c>
      <c r="L275" s="54" t="s">
        <v>13</v>
      </c>
      <c r="M275" s="70">
        <f t="shared" si="44"/>
        <v>11</v>
      </c>
      <c r="N275" s="70">
        <v>13</v>
      </c>
      <c r="O275" s="91">
        <f t="shared" si="38"/>
        <v>12</v>
      </c>
      <c r="P275" s="267"/>
      <c r="Q275" s="70"/>
      <c r="R275" s="67" t="s">
        <v>724</v>
      </c>
      <c r="S275" s="67"/>
      <c r="T275" s="97"/>
      <c r="U275" s="67" t="s">
        <v>766</v>
      </c>
      <c r="V275" s="176"/>
      <c r="W275" s="94"/>
      <c r="X275" s="54"/>
      <c r="Y275" s="90">
        <f>VLOOKUP(D275,EXPLORACION!$A$2:$P$529,15,FALSE)</f>
        <v>4960888.9439000003</v>
      </c>
      <c r="Z275" s="90">
        <f>VLOOKUP(D275,EXPLORACION!$A$2:$P$529,16,FALSE)</f>
        <v>2170605.4197</v>
      </c>
    </row>
    <row r="276" spans="1:26" hidden="1">
      <c r="A276" s="88" t="str">
        <f t="shared" si="39"/>
        <v>APP6P2E6S10</v>
      </c>
      <c r="B276" s="88" t="str">
        <f t="shared" si="40"/>
        <v>APP6P2E6</v>
      </c>
      <c r="C276" s="88" t="str">
        <f t="shared" si="41"/>
        <v>APP6P2S10</v>
      </c>
      <c r="D276" s="88" t="str">
        <f t="shared" si="42"/>
        <v>APP6P2</v>
      </c>
      <c r="E276" s="88" t="str">
        <f t="shared" si="43"/>
        <v>APP6</v>
      </c>
      <c r="F276" s="41" t="s">
        <v>654</v>
      </c>
      <c r="G276" s="41">
        <v>6</v>
      </c>
      <c r="H276" s="41">
        <v>2</v>
      </c>
      <c r="I276" s="54" t="s">
        <v>8</v>
      </c>
      <c r="J276" s="54">
        <v>6</v>
      </c>
      <c r="K276" s="41">
        <v>10</v>
      </c>
      <c r="L276" s="54" t="s">
        <v>13</v>
      </c>
      <c r="M276" s="70">
        <f t="shared" si="44"/>
        <v>13</v>
      </c>
      <c r="N276" s="70">
        <v>15</v>
      </c>
      <c r="O276" s="91">
        <f t="shared" si="38"/>
        <v>14</v>
      </c>
      <c r="P276" s="267"/>
      <c r="Q276" s="70"/>
      <c r="R276" s="67" t="s">
        <v>763</v>
      </c>
      <c r="S276" s="67"/>
      <c r="T276" s="97"/>
      <c r="U276" s="67" t="s">
        <v>768</v>
      </c>
      <c r="V276" s="176"/>
      <c r="W276" s="94"/>
      <c r="X276" s="54"/>
      <c r="Y276" s="90">
        <f>VLOOKUP(D276,EXPLORACION!$A$2:$P$529,15,FALSE)</f>
        <v>4960888.9439000003</v>
      </c>
      <c r="Z276" s="90">
        <f>VLOOKUP(D276,EXPLORACION!$A$2:$P$529,16,FALSE)</f>
        <v>2170605.4197</v>
      </c>
    </row>
    <row r="277" spans="1:26" hidden="1">
      <c r="A277" s="88" t="str">
        <f t="shared" si="39"/>
        <v>APP6P3E11</v>
      </c>
      <c r="B277" s="88" t="str">
        <f t="shared" si="40"/>
        <v>APP6P3E1</v>
      </c>
      <c r="C277" s="88" t="str">
        <f t="shared" si="41"/>
        <v>APP6P31</v>
      </c>
      <c r="D277" s="88" t="str">
        <f t="shared" si="42"/>
        <v>APP6P3</v>
      </c>
      <c r="E277" s="88" t="str">
        <f t="shared" si="43"/>
        <v>APP6</v>
      </c>
      <c r="F277" s="41" t="s">
        <v>654</v>
      </c>
      <c r="G277" s="41">
        <v>6</v>
      </c>
      <c r="H277" s="54">
        <v>3</v>
      </c>
      <c r="I277" s="54" t="s">
        <v>8</v>
      </c>
      <c r="J277" s="86">
        <v>1</v>
      </c>
      <c r="K277" s="86">
        <v>1</v>
      </c>
      <c r="L277" s="54"/>
      <c r="M277" s="89">
        <v>0</v>
      </c>
      <c r="N277" s="67" t="s">
        <v>727</v>
      </c>
      <c r="O277" s="91">
        <f t="shared" si="38"/>
        <v>0</v>
      </c>
      <c r="P277" s="267"/>
      <c r="Q277" s="70"/>
      <c r="R277" s="99"/>
      <c r="S277" s="67"/>
      <c r="T277" s="97"/>
      <c r="U277" s="99"/>
      <c r="V277" s="176"/>
      <c r="W277" s="94"/>
      <c r="X277" s="54"/>
      <c r="Y277" s="90">
        <f>VLOOKUP(D277,EXPLORACION!$A$2:$P$529,15,FALSE)</f>
        <v>4960874.4731999999</v>
      </c>
      <c r="Z277" s="90">
        <f>VLOOKUP(D277,EXPLORACION!$A$2:$P$529,16,FALSE)</f>
        <v>2170578.4177000001</v>
      </c>
    </row>
    <row r="278" spans="1:26" hidden="1">
      <c r="A278" s="88" t="str">
        <f t="shared" si="39"/>
        <v>APP6P3E22</v>
      </c>
      <c r="B278" s="88" t="str">
        <f t="shared" si="40"/>
        <v>APP6P3E2</v>
      </c>
      <c r="C278" s="88" t="str">
        <f t="shared" si="41"/>
        <v>APP6P32</v>
      </c>
      <c r="D278" s="88" t="str">
        <f t="shared" si="42"/>
        <v>APP6P3</v>
      </c>
      <c r="E278" s="88" t="str">
        <f t="shared" si="43"/>
        <v>APP6</v>
      </c>
      <c r="F278" s="41" t="s">
        <v>654</v>
      </c>
      <c r="G278" s="41">
        <v>6</v>
      </c>
      <c r="H278" s="54">
        <v>3</v>
      </c>
      <c r="I278" s="54" t="s">
        <v>8</v>
      </c>
      <c r="J278" s="86">
        <v>2</v>
      </c>
      <c r="K278" s="86">
        <v>2</v>
      </c>
      <c r="L278" s="54"/>
      <c r="M278" s="89" t="str">
        <f t="shared" ref="M278:M287" si="45">N277</f>
        <v>0.2</v>
      </c>
      <c r="N278" s="67">
        <v>1</v>
      </c>
      <c r="O278" s="91">
        <f t="shared" si="38"/>
        <v>1</v>
      </c>
      <c r="P278" s="267"/>
      <c r="Q278" s="70"/>
      <c r="R278" s="67"/>
      <c r="S278" s="54"/>
      <c r="T278" s="97"/>
      <c r="U278" s="100"/>
      <c r="V278" s="176"/>
      <c r="W278" s="94"/>
      <c r="X278" s="54"/>
      <c r="Y278" s="90">
        <f>VLOOKUP(D278,EXPLORACION!$A$2:$P$529,15,FALSE)</f>
        <v>4960874.4731999999</v>
      </c>
      <c r="Z278" s="90">
        <f>VLOOKUP(D278,EXPLORACION!$A$2:$P$529,16,FALSE)</f>
        <v>2170578.4177000001</v>
      </c>
    </row>
    <row r="279" spans="1:26" hidden="1">
      <c r="A279" s="88" t="str">
        <f t="shared" si="39"/>
        <v>APP6P3E33</v>
      </c>
      <c r="B279" s="88" t="str">
        <f t="shared" si="40"/>
        <v>APP6P3E3</v>
      </c>
      <c r="C279" s="88" t="str">
        <f t="shared" si="41"/>
        <v>APP6P33</v>
      </c>
      <c r="D279" s="88" t="str">
        <f t="shared" si="42"/>
        <v>APP6P3</v>
      </c>
      <c r="E279" s="88" t="str">
        <f t="shared" si="43"/>
        <v>APP6</v>
      </c>
      <c r="F279" s="41" t="s">
        <v>654</v>
      </c>
      <c r="G279" s="41">
        <v>6</v>
      </c>
      <c r="H279" s="54">
        <v>3</v>
      </c>
      <c r="I279" s="54" t="s">
        <v>8</v>
      </c>
      <c r="J279" s="86">
        <v>3</v>
      </c>
      <c r="K279" s="86">
        <v>3</v>
      </c>
      <c r="L279" s="54"/>
      <c r="M279" s="89">
        <f t="shared" si="45"/>
        <v>1</v>
      </c>
      <c r="N279" s="67">
        <v>2</v>
      </c>
      <c r="O279" s="91">
        <f t="shared" si="38"/>
        <v>1.5</v>
      </c>
      <c r="P279" s="267"/>
      <c r="Q279" s="70"/>
      <c r="R279" s="67" t="s">
        <v>761</v>
      </c>
      <c r="S279" s="67"/>
      <c r="T279" s="97"/>
      <c r="U279" s="67"/>
      <c r="V279" s="176"/>
      <c r="W279" s="94"/>
      <c r="X279" s="54"/>
      <c r="Y279" s="90">
        <f>VLOOKUP(D279,EXPLORACION!$A$2:$P$529,15,FALSE)</f>
        <v>4960874.4731999999</v>
      </c>
      <c r="Z279" s="90">
        <f>VLOOKUP(D279,EXPLORACION!$A$2:$P$529,16,FALSE)</f>
        <v>2170578.4177000001</v>
      </c>
    </row>
    <row r="280" spans="1:26" hidden="1">
      <c r="A280" s="88" t="str">
        <f t="shared" si="39"/>
        <v>APP6P3E3S4</v>
      </c>
      <c r="B280" s="88" t="str">
        <f t="shared" si="40"/>
        <v>APP6P3E3</v>
      </c>
      <c r="C280" s="88" t="str">
        <f t="shared" si="41"/>
        <v>APP6P3S4</v>
      </c>
      <c r="D280" s="88" t="str">
        <f t="shared" si="42"/>
        <v>APP6P3</v>
      </c>
      <c r="E280" s="88" t="str">
        <f t="shared" si="43"/>
        <v>APP6</v>
      </c>
      <c r="F280" s="41" t="s">
        <v>654</v>
      </c>
      <c r="G280" s="41">
        <v>6</v>
      </c>
      <c r="H280" s="54">
        <v>3</v>
      </c>
      <c r="I280" s="54" t="s">
        <v>8</v>
      </c>
      <c r="J280" s="86">
        <v>3</v>
      </c>
      <c r="K280" s="86">
        <v>4</v>
      </c>
      <c r="L280" s="54" t="s">
        <v>13</v>
      </c>
      <c r="M280" s="89">
        <f t="shared" si="45"/>
        <v>2</v>
      </c>
      <c r="N280" s="67">
        <v>3</v>
      </c>
      <c r="O280" s="91">
        <f t="shared" si="38"/>
        <v>2.5</v>
      </c>
      <c r="P280" s="267"/>
      <c r="Q280" s="70"/>
      <c r="R280" s="67" t="s">
        <v>720</v>
      </c>
      <c r="S280" s="67"/>
      <c r="T280" s="97"/>
      <c r="U280" s="67" t="s">
        <v>767</v>
      </c>
      <c r="V280" s="176"/>
      <c r="W280" s="94"/>
      <c r="X280" s="54"/>
      <c r="Y280" s="90">
        <f>VLOOKUP(D280,EXPLORACION!$A$2:$P$529,15,FALSE)</f>
        <v>4960874.4731999999</v>
      </c>
      <c r="Z280" s="90">
        <f>VLOOKUP(D280,EXPLORACION!$A$2:$P$529,16,FALSE)</f>
        <v>2170578.4177000001</v>
      </c>
    </row>
    <row r="281" spans="1:26" hidden="1">
      <c r="A281" s="88" t="str">
        <f t="shared" si="39"/>
        <v>APP6P3E35</v>
      </c>
      <c r="B281" s="88" t="str">
        <f t="shared" si="40"/>
        <v>APP6P3E3</v>
      </c>
      <c r="C281" s="88" t="str">
        <f t="shared" si="41"/>
        <v>APP6P35</v>
      </c>
      <c r="D281" s="88" t="str">
        <f t="shared" si="42"/>
        <v>APP6P3</v>
      </c>
      <c r="E281" s="88" t="str">
        <f t="shared" si="43"/>
        <v>APP6</v>
      </c>
      <c r="F281" s="41" t="s">
        <v>654</v>
      </c>
      <c r="G281" s="41">
        <v>6</v>
      </c>
      <c r="H281" s="54">
        <v>3</v>
      </c>
      <c r="I281" s="54" t="s">
        <v>8</v>
      </c>
      <c r="J281" s="86">
        <v>3</v>
      </c>
      <c r="K281" s="86">
        <v>5</v>
      </c>
      <c r="L281" s="54"/>
      <c r="M281" s="89">
        <f t="shared" si="45"/>
        <v>3</v>
      </c>
      <c r="N281" s="67">
        <v>4</v>
      </c>
      <c r="O281" s="91">
        <f t="shared" si="38"/>
        <v>3.5</v>
      </c>
      <c r="P281" s="267"/>
      <c r="Q281" s="70"/>
      <c r="R281" s="67" t="s">
        <v>762</v>
      </c>
      <c r="S281" s="67"/>
      <c r="T281" s="97"/>
      <c r="U281" s="67"/>
      <c r="V281" s="176"/>
      <c r="W281" s="94"/>
      <c r="X281" s="54"/>
      <c r="Y281" s="90">
        <f>VLOOKUP(D281,EXPLORACION!$A$2:$P$529,15,FALSE)</f>
        <v>4960874.4731999999</v>
      </c>
      <c r="Z281" s="90">
        <f>VLOOKUP(D281,EXPLORACION!$A$2:$P$529,16,FALSE)</f>
        <v>2170578.4177000001</v>
      </c>
    </row>
    <row r="282" spans="1:26" hidden="1">
      <c r="A282" s="88" t="str">
        <f t="shared" si="39"/>
        <v>APP6P3E4S6</v>
      </c>
      <c r="B282" s="88" t="str">
        <f t="shared" si="40"/>
        <v>APP6P3E4</v>
      </c>
      <c r="C282" s="88" t="str">
        <f t="shared" si="41"/>
        <v>APP6P3S6</v>
      </c>
      <c r="D282" s="88" t="str">
        <f t="shared" si="42"/>
        <v>APP6P3</v>
      </c>
      <c r="E282" s="88" t="str">
        <f t="shared" si="43"/>
        <v>APP6</v>
      </c>
      <c r="F282" s="41" t="s">
        <v>654</v>
      </c>
      <c r="G282" s="41">
        <v>6</v>
      </c>
      <c r="H282" s="54">
        <v>3</v>
      </c>
      <c r="I282" s="54" t="s">
        <v>8</v>
      </c>
      <c r="J282" s="86">
        <v>4</v>
      </c>
      <c r="K282" s="86">
        <v>6</v>
      </c>
      <c r="L282" s="54" t="s">
        <v>13</v>
      </c>
      <c r="M282" s="89">
        <f t="shared" si="45"/>
        <v>4</v>
      </c>
      <c r="N282" s="67">
        <v>5.5</v>
      </c>
      <c r="O282" s="91">
        <f t="shared" si="38"/>
        <v>4.75</v>
      </c>
      <c r="P282" s="267"/>
      <c r="Q282" s="70"/>
      <c r="R282" s="67" t="s">
        <v>722</v>
      </c>
      <c r="S282" s="67"/>
      <c r="T282" s="97"/>
      <c r="U282" s="67" t="s">
        <v>767</v>
      </c>
      <c r="V282" s="176"/>
      <c r="W282" s="94"/>
      <c r="X282" s="54"/>
      <c r="Y282" s="90">
        <f>VLOOKUP(D282,EXPLORACION!$A$2:$P$529,15,FALSE)</f>
        <v>4960874.4731999999</v>
      </c>
      <c r="Z282" s="90">
        <f>VLOOKUP(D282,EXPLORACION!$A$2:$P$529,16,FALSE)</f>
        <v>2170578.4177000001</v>
      </c>
    </row>
    <row r="283" spans="1:26" hidden="1">
      <c r="A283" s="88" t="str">
        <f t="shared" si="39"/>
        <v>APP6P3E57</v>
      </c>
      <c r="B283" s="88" t="str">
        <f t="shared" si="40"/>
        <v>APP6P3E5</v>
      </c>
      <c r="C283" s="88" t="str">
        <f t="shared" si="41"/>
        <v>APP6P37</v>
      </c>
      <c r="D283" s="88" t="str">
        <f t="shared" si="42"/>
        <v>APP6P3</v>
      </c>
      <c r="E283" s="88" t="str">
        <f t="shared" si="43"/>
        <v>APP6</v>
      </c>
      <c r="F283" s="41" t="s">
        <v>654</v>
      </c>
      <c r="G283" s="41">
        <v>6</v>
      </c>
      <c r="H283" s="54">
        <v>3</v>
      </c>
      <c r="I283" s="54" t="s">
        <v>8</v>
      </c>
      <c r="J283" s="86">
        <v>5</v>
      </c>
      <c r="K283" s="86">
        <v>7</v>
      </c>
      <c r="L283" s="54"/>
      <c r="M283" s="89">
        <f t="shared" si="45"/>
        <v>5.5</v>
      </c>
      <c r="N283" s="67">
        <v>7</v>
      </c>
      <c r="O283" s="91">
        <f t="shared" si="38"/>
        <v>6.25</v>
      </c>
      <c r="P283" s="267"/>
      <c r="Q283" s="70"/>
      <c r="R283" s="67"/>
      <c r="S283" s="67"/>
      <c r="T283" s="97"/>
      <c r="U283" s="67"/>
      <c r="V283" s="176"/>
      <c r="W283" s="94"/>
      <c r="X283" s="54"/>
      <c r="Y283" s="90">
        <f>VLOOKUP(D283,EXPLORACION!$A$2:$P$529,15,FALSE)</f>
        <v>4960874.4731999999</v>
      </c>
      <c r="Z283" s="90">
        <f>VLOOKUP(D283,EXPLORACION!$A$2:$P$529,16,FALSE)</f>
        <v>2170578.4177000001</v>
      </c>
    </row>
    <row r="284" spans="1:26" hidden="1">
      <c r="A284" s="88" t="str">
        <f t="shared" si="39"/>
        <v>APP6P3E6S8</v>
      </c>
      <c r="B284" s="88" t="str">
        <f t="shared" si="40"/>
        <v>APP6P3E6</v>
      </c>
      <c r="C284" s="88" t="str">
        <f t="shared" si="41"/>
        <v>APP6P3S8</v>
      </c>
      <c r="D284" s="88" t="str">
        <f t="shared" si="42"/>
        <v>APP6P3</v>
      </c>
      <c r="E284" s="88" t="str">
        <f t="shared" si="43"/>
        <v>APP6</v>
      </c>
      <c r="F284" s="41" t="s">
        <v>654</v>
      </c>
      <c r="G284" s="41">
        <v>6</v>
      </c>
      <c r="H284" s="54">
        <v>3</v>
      </c>
      <c r="I284" s="54" t="s">
        <v>8</v>
      </c>
      <c r="J284" s="86">
        <v>6</v>
      </c>
      <c r="K284" s="86">
        <v>8</v>
      </c>
      <c r="L284" s="54" t="s">
        <v>13</v>
      </c>
      <c r="M284" s="89">
        <f t="shared" si="45"/>
        <v>7</v>
      </c>
      <c r="N284" s="67">
        <v>9</v>
      </c>
      <c r="O284" s="91">
        <f t="shared" si="38"/>
        <v>8</v>
      </c>
      <c r="P284" s="267"/>
      <c r="Q284" s="70"/>
      <c r="R284" s="67" t="s">
        <v>722</v>
      </c>
      <c r="S284" s="67"/>
      <c r="T284" s="97"/>
      <c r="U284" s="67" t="s">
        <v>812</v>
      </c>
      <c r="V284" s="176"/>
      <c r="W284" s="94"/>
      <c r="X284" s="54"/>
      <c r="Y284" s="90">
        <f>VLOOKUP(D284,EXPLORACION!$A$2:$P$529,15,FALSE)</f>
        <v>4960874.4731999999</v>
      </c>
      <c r="Z284" s="90">
        <f>VLOOKUP(D284,EXPLORACION!$A$2:$P$529,16,FALSE)</f>
        <v>2170578.4177000001</v>
      </c>
    </row>
    <row r="285" spans="1:26" hidden="1">
      <c r="A285" s="88" t="str">
        <f t="shared" si="39"/>
        <v>APP6P3E7S9</v>
      </c>
      <c r="B285" s="88" t="str">
        <f t="shared" si="40"/>
        <v>APP6P3E7</v>
      </c>
      <c r="C285" s="88" t="str">
        <f t="shared" si="41"/>
        <v>APP6P3S9</v>
      </c>
      <c r="D285" s="88" t="str">
        <f t="shared" si="42"/>
        <v>APP6P3</v>
      </c>
      <c r="E285" s="88" t="str">
        <f t="shared" si="43"/>
        <v>APP6</v>
      </c>
      <c r="F285" s="41" t="s">
        <v>654</v>
      </c>
      <c r="G285" s="41">
        <v>6</v>
      </c>
      <c r="H285" s="54">
        <v>3</v>
      </c>
      <c r="I285" s="54" t="s">
        <v>8</v>
      </c>
      <c r="J285" s="86">
        <v>7</v>
      </c>
      <c r="K285" s="86">
        <v>9</v>
      </c>
      <c r="L285" s="54" t="s">
        <v>13</v>
      </c>
      <c r="M285" s="89">
        <f t="shared" si="45"/>
        <v>9</v>
      </c>
      <c r="N285" s="67">
        <v>11</v>
      </c>
      <c r="O285" s="91">
        <f t="shared" si="38"/>
        <v>10</v>
      </c>
      <c r="P285" s="267"/>
      <c r="Q285" s="70"/>
      <c r="R285" s="67" t="s">
        <v>761</v>
      </c>
      <c r="S285" s="67"/>
      <c r="T285" s="97"/>
      <c r="U285" s="67" t="s">
        <v>813</v>
      </c>
      <c r="V285" s="176"/>
      <c r="W285" s="94"/>
      <c r="X285" s="54"/>
      <c r="Y285" s="90">
        <f>VLOOKUP(D285,EXPLORACION!$A$2:$P$529,15,FALSE)</f>
        <v>4960874.4731999999</v>
      </c>
      <c r="Z285" s="90">
        <f>VLOOKUP(D285,EXPLORACION!$A$2:$P$529,16,FALSE)</f>
        <v>2170578.4177000001</v>
      </c>
    </row>
    <row r="286" spans="1:26" hidden="1">
      <c r="A286" s="88" t="str">
        <f t="shared" si="39"/>
        <v>APP6P3E8S10</v>
      </c>
      <c r="B286" s="88" t="str">
        <f t="shared" si="40"/>
        <v>APP6P3E8</v>
      </c>
      <c r="C286" s="88" t="str">
        <f t="shared" si="41"/>
        <v>APP6P3S10</v>
      </c>
      <c r="D286" s="88" t="str">
        <f t="shared" si="42"/>
        <v>APP6P3</v>
      </c>
      <c r="E286" s="88" t="str">
        <f t="shared" si="43"/>
        <v>APP6</v>
      </c>
      <c r="F286" s="41" t="s">
        <v>654</v>
      </c>
      <c r="G286" s="41">
        <v>6</v>
      </c>
      <c r="H286" s="54">
        <v>3</v>
      </c>
      <c r="I286" s="54" t="s">
        <v>8</v>
      </c>
      <c r="J286" s="86">
        <v>8</v>
      </c>
      <c r="K286" s="86">
        <v>10</v>
      </c>
      <c r="L286" s="54" t="s">
        <v>13</v>
      </c>
      <c r="M286" s="89">
        <f t="shared" si="45"/>
        <v>11</v>
      </c>
      <c r="N286" s="67">
        <v>13</v>
      </c>
      <c r="O286" s="91">
        <f t="shared" si="38"/>
        <v>12</v>
      </c>
      <c r="P286" s="267"/>
      <c r="Q286" s="70"/>
      <c r="R286" s="67" t="s">
        <v>723</v>
      </c>
      <c r="S286" s="67"/>
      <c r="T286" s="106"/>
      <c r="U286" s="67" t="s">
        <v>814</v>
      </c>
      <c r="V286" s="176"/>
      <c r="W286" s="94"/>
      <c r="X286" s="54"/>
      <c r="Y286" s="90">
        <f>VLOOKUP(D286,EXPLORACION!$A$2:$P$529,15,FALSE)</f>
        <v>4960874.4731999999</v>
      </c>
      <c r="Z286" s="90">
        <f>VLOOKUP(D286,EXPLORACION!$A$2:$P$529,16,FALSE)</f>
        <v>2170578.4177000001</v>
      </c>
    </row>
    <row r="287" spans="1:26" hidden="1">
      <c r="A287" s="88" t="str">
        <f t="shared" si="39"/>
        <v>APP6P3E9S11</v>
      </c>
      <c r="B287" s="88" t="str">
        <f t="shared" si="40"/>
        <v>APP6P3E9</v>
      </c>
      <c r="C287" s="88" t="str">
        <f t="shared" si="41"/>
        <v>APP6P3S11</v>
      </c>
      <c r="D287" s="88" t="str">
        <f t="shared" si="42"/>
        <v>APP6P3</v>
      </c>
      <c r="E287" s="88" t="str">
        <f t="shared" si="43"/>
        <v>APP6</v>
      </c>
      <c r="F287" s="41" t="s">
        <v>654</v>
      </c>
      <c r="G287" s="41">
        <v>6</v>
      </c>
      <c r="H287" s="54">
        <v>3</v>
      </c>
      <c r="I287" s="54" t="s">
        <v>8</v>
      </c>
      <c r="J287" s="86">
        <v>9</v>
      </c>
      <c r="K287" s="86">
        <v>11</v>
      </c>
      <c r="L287" s="54" t="s">
        <v>13</v>
      </c>
      <c r="M287" s="89">
        <f t="shared" si="45"/>
        <v>13</v>
      </c>
      <c r="N287" s="67">
        <v>15</v>
      </c>
      <c r="O287" s="91">
        <f>AVERAGE(N287,M287)</f>
        <v>14</v>
      </c>
      <c r="P287" s="267"/>
      <c r="Q287" s="70"/>
      <c r="R287" s="67" t="s">
        <v>761</v>
      </c>
      <c r="S287" s="67"/>
      <c r="T287" s="106"/>
      <c r="U287" s="67" t="s">
        <v>815</v>
      </c>
      <c r="V287" s="176"/>
      <c r="W287" s="94"/>
      <c r="X287" s="54"/>
      <c r="Y287" s="90">
        <f>VLOOKUP(D287,EXPLORACION!$A$2:$P$529,15,FALSE)</f>
        <v>4960874.4731999999</v>
      </c>
      <c r="Z287" s="90">
        <f>VLOOKUP(D287,EXPLORACION!$A$2:$P$529,16,FALSE)</f>
        <v>2170578.4177000001</v>
      </c>
    </row>
    <row r="288" spans="1:26" hidden="1">
      <c r="A288" s="88" t="str">
        <f t="shared" si="39"/>
        <v>CTE7P1E2S12</v>
      </c>
      <c r="B288" s="88" t="str">
        <f t="shared" si="40"/>
        <v>CTE7P1E2</v>
      </c>
      <c r="C288" s="88" t="str">
        <f t="shared" si="41"/>
        <v>CTE7P1S12</v>
      </c>
      <c r="D288" s="88" t="str">
        <f t="shared" si="42"/>
        <v>CTE7P1</v>
      </c>
      <c r="E288" s="88" t="str">
        <f t="shared" si="43"/>
        <v>CTE7</v>
      </c>
      <c r="F288" s="54" t="s">
        <v>816</v>
      </c>
      <c r="G288" s="54">
        <v>7</v>
      </c>
      <c r="H288" s="54">
        <v>1</v>
      </c>
      <c r="I288" s="54" t="s">
        <v>8</v>
      </c>
      <c r="J288" s="54">
        <v>2</v>
      </c>
      <c r="K288" s="72">
        <v>12</v>
      </c>
      <c r="L288" s="72" t="s">
        <v>13</v>
      </c>
      <c r="M288" s="89">
        <v>3.5</v>
      </c>
      <c r="N288" s="67">
        <v>4</v>
      </c>
      <c r="O288" s="91">
        <f t="shared" ref="O288:O312" si="46">AVERAGE(M288:N288)</f>
        <v>3.75</v>
      </c>
      <c r="P288" s="267"/>
      <c r="Q288" s="70"/>
      <c r="R288" s="67"/>
      <c r="S288" s="67"/>
      <c r="T288" s="107" t="s">
        <v>829</v>
      </c>
      <c r="U288" s="67"/>
      <c r="V288" s="176"/>
      <c r="W288" s="94"/>
      <c r="X288" s="54"/>
      <c r="Y288" s="90">
        <f>VLOOKUP(D288,EXPLORACION!$A$2:$P$529,15,FALSE)</f>
        <v>4960860.4151999997</v>
      </c>
      <c r="Z288" s="90">
        <f>VLOOKUP(D288,EXPLORACION!$A$2:$P$529,16,FALSE)</f>
        <v>2170555.5077999998</v>
      </c>
    </row>
    <row r="289" spans="1:26" hidden="1">
      <c r="A289" s="88" t="str">
        <f t="shared" si="39"/>
        <v>CTE7P1E2S13</v>
      </c>
      <c r="B289" s="88" t="str">
        <f t="shared" si="40"/>
        <v>CTE7P1E2</v>
      </c>
      <c r="C289" s="88" t="str">
        <f t="shared" si="41"/>
        <v>CTE7P1S13</v>
      </c>
      <c r="D289" s="88" t="str">
        <f t="shared" si="42"/>
        <v>CTE7P1</v>
      </c>
      <c r="E289" s="88" t="str">
        <f t="shared" si="43"/>
        <v>CTE7</v>
      </c>
      <c r="F289" s="54" t="s">
        <v>816</v>
      </c>
      <c r="G289" s="54">
        <v>7</v>
      </c>
      <c r="H289" s="54">
        <v>1</v>
      </c>
      <c r="I289" s="54" t="s">
        <v>8</v>
      </c>
      <c r="J289" s="54">
        <v>2</v>
      </c>
      <c r="K289" s="72">
        <v>13</v>
      </c>
      <c r="L289" s="72" t="s">
        <v>13</v>
      </c>
      <c r="M289" s="89">
        <f>N288</f>
        <v>4</v>
      </c>
      <c r="N289" s="67">
        <v>4.5</v>
      </c>
      <c r="O289" s="91">
        <f t="shared" si="46"/>
        <v>4.25</v>
      </c>
      <c r="P289" s="267"/>
      <c r="Q289" s="70"/>
      <c r="R289" s="67"/>
      <c r="S289" s="67"/>
      <c r="T289" s="107" t="s">
        <v>830</v>
      </c>
      <c r="U289" s="67"/>
      <c r="V289" s="176"/>
      <c r="W289" s="94"/>
      <c r="X289" s="54"/>
      <c r="Y289" s="90">
        <f>VLOOKUP(D289,EXPLORACION!$A$2:$P$529,15,FALSE)</f>
        <v>4960860.4151999997</v>
      </c>
      <c r="Z289" s="90">
        <f>VLOOKUP(D289,EXPLORACION!$A$2:$P$529,16,FALSE)</f>
        <v>2170555.5077999998</v>
      </c>
    </row>
    <row r="290" spans="1:26" hidden="1">
      <c r="A290" s="88" t="str">
        <f t="shared" si="39"/>
        <v>CTE7P1E2S14</v>
      </c>
      <c r="B290" s="88" t="str">
        <f t="shared" si="40"/>
        <v>CTE7P1E2</v>
      </c>
      <c r="C290" s="88" t="str">
        <f t="shared" si="41"/>
        <v>CTE7P1S14</v>
      </c>
      <c r="D290" s="88" t="str">
        <f t="shared" si="42"/>
        <v>CTE7P1</v>
      </c>
      <c r="E290" s="88" t="str">
        <f t="shared" si="43"/>
        <v>CTE7</v>
      </c>
      <c r="F290" s="54" t="s">
        <v>816</v>
      </c>
      <c r="G290" s="54">
        <v>7</v>
      </c>
      <c r="H290" s="54">
        <v>1</v>
      </c>
      <c r="I290" s="54" t="s">
        <v>8</v>
      </c>
      <c r="J290" s="54">
        <v>2</v>
      </c>
      <c r="K290" s="72">
        <v>14</v>
      </c>
      <c r="L290" s="72" t="s">
        <v>13</v>
      </c>
      <c r="M290" s="89">
        <f>N289</f>
        <v>4.5</v>
      </c>
      <c r="N290" s="67">
        <v>5</v>
      </c>
      <c r="O290" s="91">
        <f t="shared" si="46"/>
        <v>4.75</v>
      </c>
      <c r="P290" s="267"/>
      <c r="Q290" s="70"/>
      <c r="R290" s="67"/>
      <c r="S290" s="67"/>
      <c r="T290" s="107" t="s">
        <v>831</v>
      </c>
      <c r="U290" s="67"/>
      <c r="V290" s="176"/>
      <c r="W290" s="94"/>
      <c r="X290" s="54"/>
      <c r="Y290" s="90">
        <f>VLOOKUP(D290,EXPLORACION!$A$2:$P$529,15,FALSE)</f>
        <v>4960860.4151999997</v>
      </c>
      <c r="Z290" s="90">
        <f>VLOOKUP(D290,EXPLORACION!$A$2:$P$529,16,FALSE)</f>
        <v>2170555.5077999998</v>
      </c>
    </row>
    <row r="291" spans="1:26" hidden="1">
      <c r="A291" s="88" t="str">
        <f t="shared" si="39"/>
        <v>CTE7P1E3S15</v>
      </c>
      <c r="B291" s="88" t="str">
        <f t="shared" si="40"/>
        <v>CTE7P1E3</v>
      </c>
      <c r="C291" s="88" t="str">
        <f t="shared" si="41"/>
        <v>CTE7P1S15</v>
      </c>
      <c r="D291" s="88" t="str">
        <f t="shared" si="42"/>
        <v>CTE7P1</v>
      </c>
      <c r="E291" s="88" t="str">
        <f t="shared" si="43"/>
        <v>CTE7</v>
      </c>
      <c r="F291" s="54" t="s">
        <v>816</v>
      </c>
      <c r="G291" s="54">
        <v>7</v>
      </c>
      <c r="H291" s="54">
        <v>1</v>
      </c>
      <c r="I291" s="54" t="s">
        <v>8</v>
      </c>
      <c r="J291" s="86">
        <v>3</v>
      </c>
      <c r="K291" s="86">
        <v>15</v>
      </c>
      <c r="L291" s="54" t="s">
        <v>13</v>
      </c>
      <c r="M291" s="89">
        <v>1.8</v>
      </c>
      <c r="N291" s="67">
        <v>5.5</v>
      </c>
      <c r="O291" s="91">
        <f t="shared" si="46"/>
        <v>3.65</v>
      </c>
      <c r="P291" s="267"/>
      <c r="Q291" s="70"/>
      <c r="R291" s="67"/>
      <c r="S291" s="67"/>
      <c r="T291" s="107" t="s">
        <v>832</v>
      </c>
      <c r="U291" s="67"/>
      <c r="V291" s="176"/>
      <c r="W291" s="94"/>
      <c r="X291" s="54"/>
      <c r="Y291" s="90">
        <f>VLOOKUP(D291,EXPLORACION!$A$2:$P$529,15,FALSE)</f>
        <v>4960860.4151999997</v>
      </c>
      <c r="Z291" s="90">
        <f>VLOOKUP(D291,EXPLORACION!$A$2:$P$529,16,FALSE)</f>
        <v>2170555.5077999998</v>
      </c>
    </row>
    <row r="292" spans="1:26" hidden="1">
      <c r="A292" s="88" t="str">
        <f t="shared" si="39"/>
        <v>CTE7P1E3S16</v>
      </c>
      <c r="B292" s="88" t="str">
        <f t="shared" si="40"/>
        <v>CTE7P1E3</v>
      </c>
      <c r="C292" s="88" t="str">
        <f t="shared" si="41"/>
        <v>CTE7P1S16</v>
      </c>
      <c r="D292" s="88" t="str">
        <f t="shared" si="42"/>
        <v>CTE7P1</v>
      </c>
      <c r="E292" s="88" t="str">
        <f t="shared" si="43"/>
        <v>CTE7</v>
      </c>
      <c r="F292" s="54" t="s">
        <v>816</v>
      </c>
      <c r="G292" s="54">
        <v>7</v>
      </c>
      <c r="H292" s="54">
        <v>1</v>
      </c>
      <c r="I292" s="54" t="s">
        <v>8</v>
      </c>
      <c r="J292" s="86">
        <v>3</v>
      </c>
      <c r="K292" s="86">
        <v>16</v>
      </c>
      <c r="L292" s="54" t="s">
        <v>13</v>
      </c>
      <c r="M292" s="89">
        <v>2.5</v>
      </c>
      <c r="N292" s="67">
        <v>6</v>
      </c>
      <c r="O292" s="91">
        <f t="shared" si="46"/>
        <v>4.25</v>
      </c>
      <c r="P292" s="267"/>
      <c r="Q292" s="70"/>
      <c r="R292" s="67"/>
      <c r="S292" s="67"/>
      <c r="T292" s="107" t="s">
        <v>833</v>
      </c>
      <c r="U292" s="67"/>
      <c r="V292" s="176"/>
      <c r="W292" s="94"/>
      <c r="X292" s="54"/>
      <c r="Y292" s="90">
        <f>VLOOKUP(D292,EXPLORACION!$A$2:$P$529,15,FALSE)</f>
        <v>4960860.4151999997</v>
      </c>
      <c r="Z292" s="90">
        <f>VLOOKUP(D292,EXPLORACION!$A$2:$P$529,16,FALSE)</f>
        <v>2170555.5077999998</v>
      </c>
    </row>
    <row r="293" spans="1:26" hidden="1">
      <c r="A293" s="88" t="str">
        <f t="shared" si="39"/>
        <v>CTE7P3E3S1</v>
      </c>
      <c r="B293" s="88" t="str">
        <f t="shared" si="40"/>
        <v>CTE7P3E3</v>
      </c>
      <c r="C293" s="88" t="str">
        <f t="shared" si="41"/>
        <v>CTE7P3S1</v>
      </c>
      <c r="D293" s="88" t="str">
        <f t="shared" si="42"/>
        <v>CTE7P3</v>
      </c>
      <c r="E293" s="88" t="str">
        <f t="shared" si="43"/>
        <v>CTE7</v>
      </c>
      <c r="F293" s="54" t="s">
        <v>816</v>
      </c>
      <c r="G293" s="54">
        <v>7</v>
      </c>
      <c r="H293" s="54">
        <v>3</v>
      </c>
      <c r="I293" s="54" t="s">
        <v>8</v>
      </c>
      <c r="J293" s="86">
        <v>3</v>
      </c>
      <c r="K293" s="86">
        <v>1</v>
      </c>
      <c r="L293" s="54" t="s">
        <v>13</v>
      </c>
      <c r="M293" s="89">
        <v>3.3</v>
      </c>
      <c r="N293" s="67">
        <v>3.7</v>
      </c>
      <c r="O293" s="91">
        <f t="shared" si="46"/>
        <v>3.5</v>
      </c>
      <c r="P293" s="267"/>
      <c r="Q293" s="70"/>
      <c r="R293" s="67"/>
      <c r="S293" s="67"/>
      <c r="T293" s="107" t="s">
        <v>838</v>
      </c>
      <c r="U293" s="67"/>
      <c r="V293" s="176"/>
      <c r="W293" s="94"/>
      <c r="X293" s="54"/>
      <c r="Y293" s="90">
        <f>VLOOKUP(D293,EXPLORACION!$A$2:$P$529,15,FALSE)</f>
        <v>4960846.2538000001</v>
      </c>
      <c r="Z293" s="90">
        <f>VLOOKUP(D293,EXPLORACION!$A$2:$P$529,16,FALSE)</f>
        <v>2170531.5750000002</v>
      </c>
    </row>
    <row r="294" spans="1:26" hidden="1">
      <c r="A294" s="88" t="str">
        <f t="shared" si="39"/>
        <v>CTE7P3E3S2</v>
      </c>
      <c r="B294" s="88" t="str">
        <f t="shared" si="40"/>
        <v>CTE7P3E3</v>
      </c>
      <c r="C294" s="88" t="str">
        <f t="shared" si="41"/>
        <v>CTE7P3S2</v>
      </c>
      <c r="D294" s="88" t="str">
        <f t="shared" si="42"/>
        <v>CTE7P3</v>
      </c>
      <c r="E294" s="88" t="str">
        <f t="shared" si="43"/>
        <v>CTE7</v>
      </c>
      <c r="F294" s="54" t="s">
        <v>816</v>
      </c>
      <c r="G294" s="54">
        <v>7</v>
      </c>
      <c r="H294" s="54">
        <v>3</v>
      </c>
      <c r="I294" s="54" t="s">
        <v>8</v>
      </c>
      <c r="J294" s="86">
        <v>3</v>
      </c>
      <c r="K294" s="86">
        <v>2</v>
      </c>
      <c r="L294" s="54" t="s">
        <v>13</v>
      </c>
      <c r="M294" s="89">
        <f>N293</f>
        <v>3.7</v>
      </c>
      <c r="N294" s="67">
        <v>4.2</v>
      </c>
      <c r="O294" s="91">
        <f t="shared" si="46"/>
        <v>3.95</v>
      </c>
      <c r="P294" s="267"/>
      <c r="Q294" s="70"/>
      <c r="R294" s="67"/>
      <c r="S294" s="67"/>
      <c r="T294" s="107" t="s">
        <v>839</v>
      </c>
      <c r="U294" s="67"/>
      <c r="V294" s="176"/>
      <c r="W294" s="94"/>
      <c r="X294" s="54"/>
      <c r="Y294" s="90">
        <f>VLOOKUP(D294,EXPLORACION!$A$2:$P$529,15,FALSE)</f>
        <v>4960846.2538000001</v>
      </c>
      <c r="Z294" s="90">
        <f>VLOOKUP(D294,EXPLORACION!$A$2:$P$529,16,FALSE)</f>
        <v>2170531.5750000002</v>
      </c>
    </row>
    <row r="295" spans="1:26" hidden="1">
      <c r="A295" s="88" t="str">
        <f t="shared" si="39"/>
        <v>CTE7P3E3S3</v>
      </c>
      <c r="B295" s="88" t="str">
        <f t="shared" si="40"/>
        <v>CTE7P3E3</v>
      </c>
      <c r="C295" s="88" t="str">
        <f t="shared" si="41"/>
        <v>CTE7P3S3</v>
      </c>
      <c r="D295" s="88" t="str">
        <f t="shared" si="42"/>
        <v>CTE7P3</v>
      </c>
      <c r="E295" s="88" t="str">
        <f t="shared" si="43"/>
        <v>CTE7</v>
      </c>
      <c r="F295" s="54" t="s">
        <v>816</v>
      </c>
      <c r="G295" s="54">
        <v>7</v>
      </c>
      <c r="H295" s="54">
        <v>3</v>
      </c>
      <c r="I295" s="54" t="s">
        <v>8</v>
      </c>
      <c r="J295" s="86">
        <v>3</v>
      </c>
      <c r="K295" s="86">
        <v>3</v>
      </c>
      <c r="L295" s="54" t="s">
        <v>13</v>
      </c>
      <c r="M295" s="89">
        <f>N294</f>
        <v>4.2</v>
      </c>
      <c r="N295" s="67">
        <v>4.7</v>
      </c>
      <c r="O295" s="91">
        <f t="shared" si="46"/>
        <v>4.45</v>
      </c>
      <c r="P295" s="267"/>
      <c r="Q295" s="70"/>
      <c r="R295" s="67"/>
      <c r="S295" s="67"/>
      <c r="T295" s="107" t="s">
        <v>840</v>
      </c>
      <c r="U295" s="67"/>
      <c r="V295" s="176"/>
      <c r="W295" s="94"/>
      <c r="X295" s="54"/>
      <c r="Y295" s="90">
        <f>VLOOKUP(D295,EXPLORACION!$A$2:$P$529,15,FALSE)</f>
        <v>4960846.2538000001</v>
      </c>
      <c r="Z295" s="90">
        <f>VLOOKUP(D295,EXPLORACION!$A$2:$P$529,16,FALSE)</f>
        <v>2170531.5750000002</v>
      </c>
    </row>
    <row r="296" spans="1:26" hidden="1">
      <c r="A296" s="88" t="str">
        <f t="shared" si="39"/>
        <v>CTE7P3E3S4</v>
      </c>
      <c r="B296" s="88" t="str">
        <f t="shared" si="40"/>
        <v>CTE7P3E3</v>
      </c>
      <c r="C296" s="88" t="str">
        <f t="shared" si="41"/>
        <v>CTE7P3S4</v>
      </c>
      <c r="D296" s="88" t="str">
        <f t="shared" si="42"/>
        <v>CTE7P3</v>
      </c>
      <c r="E296" s="88" t="str">
        <f t="shared" si="43"/>
        <v>CTE7</v>
      </c>
      <c r="F296" s="54" t="s">
        <v>816</v>
      </c>
      <c r="G296" s="54">
        <v>7</v>
      </c>
      <c r="H296" s="54">
        <v>3</v>
      </c>
      <c r="I296" s="54" t="s">
        <v>8</v>
      </c>
      <c r="J296" s="86">
        <v>3</v>
      </c>
      <c r="K296" s="86">
        <v>4</v>
      </c>
      <c r="L296" s="54" t="s">
        <v>13</v>
      </c>
      <c r="M296" s="89">
        <f>N295</f>
        <v>4.7</v>
      </c>
      <c r="N296" s="67">
        <v>5.2</v>
      </c>
      <c r="O296" s="91">
        <f t="shared" si="46"/>
        <v>4.95</v>
      </c>
      <c r="P296" s="267"/>
      <c r="Q296" s="70"/>
      <c r="R296" s="67"/>
      <c r="S296" s="67"/>
      <c r="T296" s="107" t="s">
        <v>841</v>
      </c>
      <c r="U296" s="67"/>
      <c r="V296" s="176"/>
      <c r="W296" s="94"/>
      <c r="X296" s="54"/>
      <c r="Y296" s="90">
        <f>VLOOKUP(D296,EXPLORACION!$A$2:$P$529,15,FALSE)</f>
        <v>4960846.2538000001</v>
      </c>
      <c r="Z296" s="90">
        <f>VLOOKUP(D296,EXPLORACION!$A$2:$P$529,16,FALSE)</f>
        <v>2170531.5750000002</v>
      </c>
    </row>
    <row r="297" spans="1:26" hidden="1">
      <c r="A297" s="88" t="str">
        <f t="shared" si="39"/>
        <v>LHL8P3E2V1</v>
      </c>
      <c r="B297" s="88" t="str">
        <f t="shared" si="40"/>
        <v>LHL8P3E2</v>
      </c>
      <c r="C297" s="88" t="str">
        <f t="shared" si="41"/>
        <v>LHL8P3V1</v>
      </c>
      <c r="D297" s="88" t="str">
        <f t="shared" si="42"/>
        <v>LHL8P3</v>
      </c>
      <c r="E297" s="88" t="str">
        <f t="shared" si="43"/>
        <v>LHL8</v>
      </c>
      <c r="F297" s="109" t="s">
        <v>844</v>
      </c>
      <c r="G297" s="109">
        <v>8</v>
      </c>
      <c r="H297" s="109">
        <v>3</v>
      </c>
      <c r="I297" s="109" t="s">
        <v>8</v>
      </c>
      <c r="J297" s="138">
        <v>2</v>
      </c>
      <c r="K297" s="109">
        <v>1</v>
      </c>
      <c r="L297" s="109" t="s">
        <v>906</v>
      </c>
      <c r="M297" s="137">
        <v>0.6</v>
      </c>
      <c r="N297" s="133">
        <v>0.9</v>
      </c>
      <c r="O297" s="132">
        <f t="shared" si="46"/>
        <v>0.75</v>
      </c>
      <c r="P297" s="267"/>
      <c r="Q297" s="70"/>
      <c r="R297" s="67"/>
      <c r="S297" s="67"/>
      <c r="T297" s="67"/>
      <c r="U297" s="67"/>
      <c r="V297" s="176">
        <v>0.81691102953538308</v>
      </c>
      <c r="W297" s="94"/>
      <c r="X297" s="54"/>
      <c r="Y297" s="90">
        <f>VLOOKUP(D297,EXPLORACION!$A$2:$P$529,15,FALSE)</f>
        <v>4959903.2476000004</v>
      </c>
      <c r="Z297" s="90">
        <f>VLOOKUP(D297,EXPLORACION!$A$2:$P$529,16,FALSE)</f>
        <v>2169913.6008000001</v>
      </c>
    </row>
    <row r="298" spans="1:26" hidden="1">
      <c r="A298" s="88" t="str">
        <f t="shared" si="39"/>
        <v>LHL8P3E2V2</v>
      </c>
      <c r="B298" s="88" t="str">
        <f t="shared" si="40"/>
        <v>LHL8P3E2</v>
      </c>
      <c r="C298" s="88" t="str">
        <f t="shared" si="41"/>
        <v>LHL8P3V2</v>
      </c>
      <c r="D298" s="88" t="str">
        <f t="shared" si="42"/>
        <v>LHL8P3</v>
      </c>
      <c r="E298" s="88" t="str">
        <f t="shared" si="43"/>
        <v>LHL8</v>
      </c>
      <c r="F298" s="109" t="s">
        <v>844</v>
      </c>
      <c r="G298" s="109">
        <v>8</v>
      </c>
      <c r="H298" s="109">
        <v>3</v>
      </c>
      <c r="I298" s="109" t="s">
        <v>8</v>
      </c>
      <c r="J298" s="138">
        <v>2</v>
      </c>
      <c r="K298" s="109">
        <v>2</v>
      </c>
      <c r="L298" s="109" t="s">
        <v>906</v>
      </c>
      <c r="M298" s="137">
        <v>1.6</v>
      </c>
      <c r="N298" s="133">
        <v>1.9</v>
      </c>
      <c r="O298" s="132">
        <f t="shared" si="46"/>
        <v>1.75</v>
      </c>
      <c r="P298" s="267"/>
      <c r="Q298" s="70"/>
      <c r="R298" s="67"/>
      <c r="S298" s="67"/>
      <c r="T298" s="67"/>
      <c r="U298" s="67"/>
      <c r="V298" s="176">
        <v>0.36307156868239249</v>
      </c>
      <c r="W298" s="94"/>
      <c r="X298" s="54"/>
      <c r="Y298" s="90">
        <f>VLOOKUP(D298,EXPLORACION!$A$2:$P$529,15,FALSE)</f>
        <v>4959903.2476000004</v>
      </c>
      <c r="Z298" s="90">
        <f>VLOOKUP(D298,EXPLORACION!$A$2:$P$529,16,FALSE)</f>
        <v>2169913.6008000001</v>
      </c>
    </row>
    <row r="299" spans="1:26" hidden="1">
      <c r="A299" s="88" t="str">
        <f t="shared" si="39"/>
        <v>LHL8P3E2V3</v>
      </c>
      <c r="B299" s="88" t="str">
        <f t="shared" si="40"/>
        <v>LHL8P3E2</v>
      </c>
      <c r="C299" s="88" t="str">
        <f t="shared" si="41"/>
        <v>LHL8P3V3</v>
      </c>
      <c r="D299" s="88" t="str">
        <f t="shared" si="42"/>
        <v>LHL8P3</v>
      </c>
      <c r="E299" s="88" t="str">
        <f t="shared" si="43"/>
        <v>LHL8</v>
      </c>
      <c r="F299" s="109" t="s">
        <v>844</v>
      </c>
      <c r="G299" s="109">
        <v>8</v>
      </c>
      <c r="H299" s="109">
        <v>3</v>
      </c>
      <c r="I299" s="109" t="s">
        <v>8</v>
      </c>
      <c r="J299" s="138">
        <v>2</v>
      </c>
      <c r="K299" s="109">
        <v>3</v>
      </c>
      <c r="L299" s="109" t="s">
        <v>906</v>
      </c>
      <c r="M299" s="137">
        <v>2.6</v>
      </c>
      <c r="N299" s="133">
        <v>2.9</v>
      </c>
      <c r="O299" s="132">
        <f t="shared" si="46"/>
        <v>2.75</v>
      </c>
      <c r="P299" s="267"/>
      <c r="Q299" s="70"/>
      <c r="R299" s="67"/>
      <c r="S299" s="67"/>
      <c r="T299" s="67"/>
      <c r="U299" s="67"/>
      <c r="V299" s="176">
        <v>0.17459466348776409</v>
      </c>
      <c r="W299" s="94"/>
      <c r="X299" s="54"/>
      <c r="Y299" s="90">
        <f>VLOOKUP(D299,EXPLORACION!$A$2:$P$529,15,FALSE)</f>
        <v>4959903.2476000004</v>
      </c>
      <c r="Z299" s="90">
        <f>VLOOKUP(D299,EXPLORACION!$A$2:$P$529,16,FALSE)</f>
        <v>2169913.6008000001</v>
      </c>
    </row>
    <row r="300" spans="1:26" hidden="1">
      <c r="A300" s="88" t="str">
        <f t="shared" si="39"/>
        <v>LHL8P3E2V4</v>
      </c>
      <c r="B300" s="88" t="str">
        <f t="shared" si="40"/>
        <v>LHL8P3E2</v>
      </c>
      <c r="C300" s="88" t="str">
        <f t="shared" si="41"/>
        <v>LHL8P3V4</v>
      </c>
      <c r="D300" s="88" t="str">
        <f t="shared" si="42"/>
        <v>LHL8P3</v>
      </c>
      <c r="E300" s="88" t="str">
        <f t="shared" si="43"/>
        <v>LHL8</v>
      </c>
      <c r="F300" s="109" t="s">
        <v>844</v>
      </c>
      <c r="G300" s="109">
        <v>8</v>
      </c>
      <c r="H300" s="109">
        <v>3</v>
      </c>
      <c r="I300" s="109" t="s">
        <v>8</v>
      </c>
      <c r="J300" s="138">
        <v>2</v>
      </c>
      <c r="K300" s="109">
        <v>4</v>
      </c>
      <c r="L300" s="109" t="s">
        <v>906</v>
      </c>
      <c r="M300" s="137">
        <v>3.6</v>
      </c>
      <c r="N300" s="133">
        <v>3.9</v>
      </c>
      <c r="O300" s="132">
        <f t="shared" si="46"/>
        <v>3.75</v>
      </c>
      <c r="P300" s="267"/>
      <c r="Q300" s="70"/>
      <c r="R300" s="67"/>
      <c r="S300" s="67"/>
      <c r="T300" s="67"/>
      <c r="U300" s="67"/>
      <c r="V300" s="176">
        <v>0.33677798699679806</v>
      </c>
      <c r="W300" s="94"/>
      <c r="X300" s="54"/>
      <c r="Y300" s="90">
        <f>VLOOKUP(D300,EXPLORACION!$A$2:$P$529,15,FALSE)</f>
        <v>4959903.2476000004</v>
      </c>
      <c r="Z300" s="90">
        <f>VLOOKUP(D300,EXPLORACION!$A$2:$P$529,16,FALSE)</f>
        <v>2169913.6008000001</v>
      </c>
    </row>
    <row r="301" spans="1:26" hidden="1">
      <c r="A301" s="88" t="str">
        <f t="shared" si="39"/>
        <v>LHL8P4E1V1</v>
      </c>
      <c r="B301" s="88" t="str">
        <f t="shared" si="40"/>
        <v>LHL8P4E1</v>
      </c>
      <c r="C301" s="88" t="str">
        <f t="shared" si="41"/>
        <v>LHL8P4V1</v>
      </c>
      <c r="D301" s="88" t="str">
        <f t="shared" si="42"/>
        <v>LHL8P4</v>
      </c>
      <c r="E301" s="88" t="str">
        <f t="shared" si="43"/>
        <v>LHL8</v>
      </c>
      <c r="F301" s="109" t="s">
        <v>844</v>
      </c>
      <c r="G301" s="109">
        <v>8</v>
      </c>
      <c r="H301" s="109">
        <v>4</v>
      </c>
      <c r="I301" s="109" t="s">
        <v>8</v>
      </c>
      <c r="J301" s="138">
        <v>1</v>
      </c>
      <c r="K301" s="109">
        <v>1</v>
      </c>
      <c r="L301" s="109" t="s">
        <v>906</v>
      </c>
      <c r="M301" s="137">
        <v>0.7</v>
      </c>
      <c r="N301" s="133">
        <v>1</v>
      </c>
      <c r="O301" s="132">
        <f t="shared" si="46"/>
        <v>0.85</v>
      </c>
      <c r="P301" s="267"/>
      <c r="Q301" s="70"/>
      <c r="R301" s="67"/>
      <c r="S301" s="92"/>
      <c r="T301" s="72"/>
      <c r="U301" s="72"/>
      <c r="V301" s="176">
        <v>1.8569984677039828</v>
      </c>
      <c r="W301" s="94"/>
      <c r="X301" s="54"/>
      <c r="Y301" s="90">
        <f>VLOOKUP(D301,EXPLORACION!$A$2:$P$529,15,FALSE)</f>
        <v>4959903.2476000004</v>
      </c>
      <c r="Z301" s="90">
        <f>VLOOKUP(D301,EXPLORACION!$A$2:$P$529,16,FALSE)</f>
        <v>2169913.6008000001</v>
      </c>
    </row>
    <row r="302" spans="1:26" hidden="1">
      <c r="A302" s="88" t="str">
        <f t="shared" si="39"/>
        <v>LHL8P4E2V2</v>
      </c>
      <c r="B302" s="88" t="str">
        <f t="shared" si="40"/>
        <v>LHL8P4E2</v>
      </c>
      <c r="C302" s="88" t="str">
        <f t="shared" si="41"/>
        <v>LHL8P4V2</v>
      </c>
      <c r="D302" s="88" t="str">
        <f t="shared" si="42"/>
        <v>LHL8P4</v>
      </c>
      <c r="E302" s="88" t="str">
        <f t="shared" si="43"/>
        <v>LHL8</v>
      </c>
      <c r="F302" s="109" t="s">
        <v>844</v>
      </c>
      <c r="G302" s="109">
        <v>8</v>
      </c>
      <c r="H302" s="109">
        <v>4</v>
      </c>
      <c r="I302" s="109" t="s">
        <v>8</v>
      </c>
      <c r="J302" s="138">
        <v>2</v>
      </c>
      <c r="K302" s="109">
        <v>2</v>
      </c>
      <c r="L302" s="109" t="s">
        <v>906</v>
      </c>
      <c r="M302" s="137">
        <v>1.6</v>
      </c>
      <c r="N302" s="133">
        <v>1.9</v>
      </c>
      <c r="O302" s="132">
        <f t="shared" si="46"/>
        <v>1.75</v>
      </c>
      <c r="P302" s="267"/>
      <c r="Q302" s="70"/>
      <c r="R302" s="67"/>
      <c r="S302" s="92"/>
      <c r="T302" s="72"/>
      <c r="U302" s="72"/>
      <c r="V302" s="176">
        <v>1.8569984677039828</v>
      </c>
      <c r="W302" s="94"/>
      <c r="X302" s="54"/>
      <c r="Y302" s="90">
        <f>VLOOKUP(D302,EXPLORACION!$A$2:$P$529,15,FALSE)</f>
        <v>4959903.2476000004</v>
      </c>
      <c r="Z302" s="90">
        <f>VLOOKUP(D302,EXPLORACION!$A$2:$P$529,16,FALSE)</f>
        <v>2169913.6008000001</v>
      </c>
    </row>
    <row r="303" spans="1:26" hidden="1">
      <c r="A303" s="88" t="str">
        <f t="shared" si="39"/>
        <v>LHL9P1E2V1</v>
      </c>
      <c r="B303" s="88" t="str">
        <f t="shared" si="40"/>
        <v>LHL9P1E2</v>
      </c>
      <c r="C303" s="88" t="str">
        <f t="shared" si="41"/>
        <v>LHL9P1V1</v>
      </c>
      <c r="D303" s="88" t="str">
        <f t="shared" si="42"/>
        <v>LHL9P1</v>
      </c>
      <c r="E303" s="88" t="str">
        <f t="shared" si="43"/>
        <v>LHL9</v>
      </c>
      <c r="F303" s="109" t="s">
        <v>844</v>
      </c>
      <c r="G303" s="109">
        <v>9</v>
      </c>
      <c r="H303" s="109">
        <v>1</v>
      </c>
      <c r="I303" s="109" t="s">
        <v>8</v>
      </c>
      <c r="J303" s="138">
        <v>2</v>
      </c>
      <c r="K303" s="109">
        <v>1</v>
      </c>
      <c r="L303" s="109" t="s">
        <v>906</v>
      </c>
      <c r="M303" s="137">
        <v>0.6</v>
      </c>
      <c r="N303" s="111">
        <v>0.9</v>
      </c>
      <c r="O303" s="132">
        <f t="shared" si="46"/>
        <v>0.75</v>
      </c>
      <c r="P303" s="267"/>
      <c r="Q303" s="70"/>
      <c r="R303" s="67"/>
      <c r="S303" s="67"/>
      <c r="T303" s="107"/>
      <c r="U303" s="67"/>
      <c r="V303" s="176">
        <v>2.0033607508015825</v>
      </c>
      <c r="W303" s="94"/>
      <c r="X303" s="54"/>
      <c r="Y303" s="90">
        <f>VLOOKUP(D303,EXPLORACION!$A$2:$P$529,15,FALSE)</f>
        <v>4959994.4173999997</v>
      </c>
      <c r="Z303" s="90">
        <f>VLOOKUP(D303,EXPLORACION!$A$2:$P$529,16,FALSE)</f>
        <v>2168948.2626</v>
      </c>
    </row>
    <row r="304" spans="1:26" hidden="1">
      <c r="A304" s="88" t="str">
        <f t="shared" si="39"/>
        <v>LHL9P1E2V2</v>
      </c>
      <c r="B304" s="88" t="str">
        <f t="shared" si="40"/>
        <v>LHL9P1E2</v>
      </c>
      <c r="C304" s="88" t="str">
        <f t="shared" si="41"/>
        <v>LHL9P1V2</v>
      </c>
      <c r="D304" s="88" t="str">
        <f t="shared" si="42"/>
        <v>LHL9P1</v>
      </c>
      <c r="E304" s="88" t="str">
        <f t="shared" si="43"/>
        <v>LHL9</v>
      </c>
      <c r="F304" s="109" t="s">
        <v>844</v>
      </c>
      <c r="G304" s="109">
        <v>9</v>
      </c>
      <c r="H304" s="109">
        <v>1</v>
      </c>
      <c r="I304" s="109" t="s">
        <v>8</v>
      </c>
      <c r="J304" s="138">
        <v>2</v>
      </c>
      <c r="K304" s="109">
        <v>2</v>
      </c>
      <c r="L304" s="109" t="s">
        <v>906</v>
      </c>
      <c r="M304" s="137">
        <v>1.6</v>
      </c>
      <c r="N304" s="111">
        <v>1.9</v>
      </c>
      <c r="O304" s="132">
        <f t="shared" si="46"/>
        <v>1.75</v>
      </c>
      <c r="P304" s="267"/>
      <c r="Q304" s="70"/>
      <c r="R304" s="67"/>
      <c r="S304" s="67"/>
      <c r="T304" s="107"/>
      <c r="U304" s="67"/>
      <c r="V304" s="176">
        <v>1.9325192877843755</v>
      </c>
      <c r="W304" s="94"/>
      <c r="X304" s="54"/>
      <c r="Y304" s="90">
        <f>VLOOKUP(D304,EXPLORACION!$A$2:$P$529,15,FALSE)</f>
        <v>4959994.4173999997</v>
      </c>
      <c r="Z304" s="90">
        <f>VLOOKUP(D304,EXPLORACION!$A$2:$P$529,16,FALSE)</f>
        <v>2168948.2626</v>
      </c>
    </row>
    <row r="305" spans="1:26" hidden="1">
      <c r="A305" s="88" t="str">
        <f t="shared" si="39"/>
        <v>LHL9P1E2V3</v>
      </c>
      <c r="B305" s="88" t="str">
        <f t="shared" si="40"/>
        <v>LHL9P1E2</v>
      </c>
      <c r="C305" s="88" t="str">
        <f t="shared" si="41"/>
        <v>LHL9P1V3</v>
      </c>
      <c r="D305" s="88" t="str">
        <f t="shared" si="42"/>
        <v>LHL9P1</v>
      </c>
      <c r="E305" s="88" t="str">
        <f t="shared" si="43"/>
        <v>LHL9</v>
      </c>
      <c r="F305" s="109" t="s">
        <v>844</v>
      </c>
      <c r="G305" s="109">
        <v>9</v>
      </c>
      <c r="H305" s="109">
        <v>1</v>
      </c>
      <c r="I305" s="109" t="s">
        <v>8</v>
      </c>
      <c r="J305" s="138">
        <v>2</v>
      </c>
      <c r="K305" s="109">
        <v>3</v>
      </c>
      <c r="L305" s="109" t="s">
        <v>906</v>
      </c>
      <c r="M305" s="137">
        <v>2.6</v>
      </c>
      <c r="N305" s="111">
        <v>2.9</v>
      </c>
      <c r="O305" s="132">
        <f t="shared" si="46"/>
        <v>2.75</v>
      </c>
      <c r="P305" s="267"/>
      <c r="Q305" s="70"/>
      <c r="R305" s="67"/>
      <c r="S305" s="67"/>
      <c r="T305" s="107"/>
      <c r="U305" s="67"/>
      <c r="V305" s="176">
        <v>1.9806916248762167</v>
      </c>
      <c r="W305" s="94"/>
      <c r="X305" s="54"/>
      <c r="Y305" s="90">
        <f>VLOOKUP(D305,EXPLORACION!$A$2:$P$529,15,FALSE)</f>
        <v>4959994.4173999997</v>
      </c>
      <c r="Z305" s="90">
        <f>VLOOKUP(D305,EXPLORACION!$A$2:$P$529,16,FALSE)</f>
        <v>2168948.2626</v>
      </c>
    </row>
    <row r="306" spans="1:26" hidden="1">
      <c r="A306" s="88" t="str">
        <f t="shared" si="39"/>
        <v>LHL9P1E3V4</v>
      </c>
      <c r="B306" s="88" t="str">
        <f t="shared" si="40"/>
        <v>LHL9P1E3</v>
      </c>
      <c r="C306" s="88" t="str">
        <f t="shared" si="41"/>
        <v>LHL9P1V4</v>
      </c>
      <c r="D306" s="88" t="str">
        <f t="shared" si="42"/>
        <v>LHL9P1</v>
      </c>
      <c r="E306" s="88" t="str">
        <f t="shared" si="43"/>
        <v>LHL9</v>
      </c>
      <c r="F306" s="109" t="s">
        <v>844</v>
      </c>
      <c r="G306" s="109">
        <v>9</v>
      </c>
      <c r="H306" s="109">
        <v>1</v>
      </c>
      <c r="I306" s="109" t="s">
        <v>8</v>
      </c>
      <c r="J306" s="138">
        <v>3</v>
      </c>
      <c r="K306" s="109">
        <v>4</v>
      </c>
      <c r="L306" s="109" t="s">
        <v>906</v>
      </c>
      <c r="M306" s="137">
        <v>3.7</v>
      </c>
      <c r="N306" s="111">
        <v>4</v>
      </c>
      <c r="O306" s="132">
        <f t="shared" si="46"/>
        <v>3.85</v>
      </c>
      <c r="P306" s="267"/>
      <c r="Q306" s="70"/>
      <c r="R306" s="67"/>
      <c r="S306" s="67"/>
      <c r="T306" s="107"/>
      <c r="U306" s="67"/>
      <c r="V306" s="176">
        <v>2.0255092177284335</v>
      </c>
      <c r="W306" s="94"/>
      <c r="X306" s="54"/>
      <c r="Y306" s="90">
        <f>VLOOKUP(D306,EXPLORACION!$A$2:$P$529,15,FALSE)</f>
        <v>4959994.4173999997</v>
      </c>
      <c r="Z306" s="90">
        <f>VLOOKUP(D306,EXPLORACION!$A$2:$P$529,16,FALSE)</f>
        <v>2168948.2626</v>
      </c>
    </row>
    <row r="307" spans="1:26" hidden="1">
      <c r="A307" s="88" t="str">
        <f t="shared" si="39"/>
        <v>LHL9P1E3V5</v>
      </c>
      <c r="B307" s="88" t="str">
        <f t="shared" si="40"/>
        <v>LHL9P1E3</v>
      </c>
      <c r="C307" s="88" t="str">
        <f t="shared" si="41"/>
        <v>LHL9P1V5</v>
      </c>
      <c r="D307" s="88" t="str">
        <f t="shared" si="42"/>
        <v>LHL9P1</v>
      </c>
      <c r="E307" s="88" t="str">
        <f t="shared" si="43"/>
        <v>LHL9</v>
      </c>
      <c r="F307" s="109" t="s">
        <v>844</v>
      </c>
      <c r="G307" s="109">
        <v>9</v>
      </c>
      <c r="H307" s="109">
        <v>1</v>
      </c>
      <c r="I307" s="109" t="s">
        <v>8</v>
      </c>
      <c r="J307" s="138">
        <v>3</v>
      </c>
      <c r="K307" s="109">
        <v>5</v>
      </c>
      <c r="L307" s="109" t="s">
        <v>906</v>
      </c>
      <c r="M307" s="137">
        <v>4.5999999999999996</v>
      </c>
      <c r="N307" s="133">
        <v>4.9000000000000004</v>
      </c>
      <c r="O307" s="132">
        <f t="shared" si="46"/>
        <v>4.75</v>
      </c>
      <c r="P307" s="267"/>
      <c r="Q307" s="70"/>
      <c r="R307" s="67"/>
      <c r="S307" s="67"/>
      <c r="T307" s="107"/>
      <c r="U307" s="67"/>
      <c r="V307" s="176">
        <v>1.6189441884779292</v>
      </c>
      <c r="W307" s="94"/>
      <c r="X307" s="54"/>
      <c r="Y307" s="90">
        <f>VLOOKUP(D307,EXPLORACION!$A$2:$P$529,15,FALSE)</f>
        <v>4959994.4173999997</v>
      </c>
      <c r="Z307" s="90">
        <f>VLOOKUP(D307,EXPLORACION!$A$2:$P$529,16,FALSE)</f>
        <v>2168948.2626</v>
      </c>
    </row>
    <row r="308" spans="1:26" hidden="1">
      <c r="A308" s="88" t="str">
        <f t="shared" si="39"/>
        <v>LHL9P1E4V6</v>
      </c>
      <c r="B308" s="88" t="str">
        <f t="shared" si="40"/>
        <v>LHL9P1E4</v>
      </c>
      <c r="C308" s="88" t="str">
        <f t="shared" si="41"/>
        <v>LHL9P1V6</v>
      </c>
      <c r="D308" s="88" t="str">
        <f t="shared" si="42"/>
        <v>LHL9P1</v>
      </c>
      <c r="E308" s="88" t="str">
        <f t="shared" si="43"/>
        <v>LHL9</v>
      </c>
      <c r="F308" s="109" t="s">
        <v>844</v>
      </c>
      <c r="G308" s="109">
        <v>9</v>
      </c>
      <c r="H308" s="109">
        <v>1</v>
      </c>
      <c r="I308" s="109" t="s">
        <v>8</v>
      </c>
      <c r="J308" s="138">
        <v>4</v>
      </c>
      <c r="K308" s="109">
        <v>6</v>
      </c>
      <c r="L308" s="109" t="s">
        <v>906</v>
      </c>
      <c r="M308" s="137">
        <v>6</v>
      </c>
      <c r="N308" s="133">
        <v>6.3</v>
      </c>
      <c r="O308" s="132">
        <f t="shared" si="46"/>
        <v>6.15</v>
      </c>
      <c r="P308" s="267"/>
      <c r="Q308" s="70"/>
      <c r="R308" s="67"/>
      <c r="S308" s="67"/>
      <c r="T308" s="107"/>
      <c r="U308" s="67"/>
      <c r="V308" s="176">
        <v>1.5622369842696098</v>
      </c>
      <c r="W308" s="94"/>
      <c r="X308" s="54"/>
      <c r="Y308" s="90">
        <f>VLOOKUP(D308,EXPLORACION!$A$2:$P$529,15,FALSE)</f>
        <v>4959994.4173999997</v>
      </c>
      <c r="Z308" s="90">
        <f>VLOOKUP(D308,EXPLORACION!$A$2:$P$529,16,FALSE)</f>
        <v>2168948.2626</v>
      </c>
    </row>
    <row r="309" spans="1:26" hidden="1">
      <c r="A309" s="88" t="str">
        <f t="shared" si="39"/>
        <v>LHL9P1E4V7</v>
      </c>
      <c r="B309" s="88" t="str">
        <f t="shared" si="40"/>
        <v>LHL9P1E4</v>
      </c>
      <c r="C309" s="88" t="str">
        <f t="shared" si="41"/>
        <v>LHL9P1V7</v>
      </c>
      <c r="D309" s="88" t="str">
        <f t="shared" si="42"/>
        <v>LHL9P1</v>
      </c>
      <c r="E309" s="88" t="str">
        <f t="shared" si="43"/>
        <v>LHL9</v>
      </c>
      <c r="F309" s="109" t="s">
        <v>844</v>
      </c>
      <c r="G309" s="109">
        <v>9</v>
      </c>
      <c r="H309" s="109">
        <v>1</v>
      </c>
      <c r="I309" s="109" t="s">
        <v>8</v>
      </c>
      <c r="J309" s="138">
        <v>4</v>
      </c>
      <c r="K309" s="109">
        <v>7</v>
      </c>
      <c r="L309" s="109" t="s">
        <v>906</v>
      </c>
      <c r="M309" s="137">
        <v>7.5</v>
      </c>
      <c r="N309" s="133">
        <v>7.8</v>
      </c>
      <c r="O309" s="132">
        <f t="shared" si="46"/>
        <v>7.65</v>
      </c>
      <c r="P309" s="267"/>
      <c r="Q309" s="70"/>
      <c r="R309" s="67"/>
      <c r="S309" s="67"/>
      <c r="T309" s="107"/>
      <c r="U309" s="67"/>
      <c r="V309" s="176">
        <v>1.3925301407243507</v>
      </c>
      <c r="W309" s="94"/>
      <c r="X309" s="54"/>
      <c r="Y309" s="90">
        <f>VLOOKUP(D309,EXPLORACION!$A$2:$P$529,15,FALSE)</f>
        <v>4959994.4173999997</v>
      </c>
      <c r="Z309" s="90">
        <f>VLOOKUP(D309,EXPLORACION!$A$2:$P$529,16,FALSE)</f>
        <v>2168948.2626</v>
      </c>
    </row>
    <row r="310" spans="1:26" hidden="1">
      <c r="A310" s="88" t="str">
        <f t="shared" si="39"/>
        <v>LHL9P1E4V8</v>
      </c>
      <c r="B310" s="88" t="str">
        <f t="shared" si="40"/>
        <v>LHL9P1E4</v>
      </c>
      <c r="C310" s="88" t="str">
        <f t="shared" si="41"/>
        <v>LHL9P1V8</v>
      </c>
      <c r="D310" s="88" t="str">
        <f t="shared" si="42"/>
        <v>LHL9P1</v>
      </c>
      <c r="E310" s="88" t="str">
        <f t="shared" si="43"/>
        <v>LHL9</v>
      </c>
      <c r="F310" s="109" t="s">
        <v>844</v>
      </c>
      <c r="G310" s="109">
        <v>9</v>
      </c>
      <c r="H310" s="109">
        <v>1</v>
      </c>
      <c r="I310" s="109" t="s">
        <v>8</v>
      </c>
      <c r="J310" s="138">
        <v>4</v>
      </c>
      <c r="K310" s="109">
        <v>8</v>
      </c>
      <c r="L310" s="109" t="s">
        <v>906</v>
      </c>
      <c r="M310" s="137">
        <v>9</v>
      </c>
      <c r="N310" s="133">
        <v>9.3000000000000007</v>
      </c>
      <c r="O310" s="132">
        <f t="shared" si="46"/>
        <v>9.15</v>
      </c>
      <c r="P310" s="267"/>
      <c r="Q310" s="70"/>
      <c r="R310" s="67"/>
      <c r="S310" s="67"/>
      <c r="T310" s="107"/>
      <c r="U310" s="67"/>
      <c r="V310" s="176">
        <v>1.9324444930616018</v>
      </c>
      <c r="W310" s="94"/>
      <c r="X310" s="54"/>
      <c r="Y310" s="90">
        <f>VLOOKUP(D310,EXPLORACION!$A$2:$P$529,15,FALSE)</f>
        <v>4959994.4173999997</v>
      </c>
      <c r="Z310" s="90">
        <f>VLOOKUP(D310,EXPLORACION!$A$2:$P$529,16,FALSE)</f>
        <v>2168948.2626</v>
      </c>
    </row>
    <row r="311" spans="1:26" hidden="1">
      <c r="A311" s="88" t="str">
        <f t="shared" si="39"/>
        <v>LHL9P1E4S9</v>
      </c>
      <c r="B311" s="88" t="str">
        <f t="shared" si="40"/>
        <v>LHL9P1E4</v>
      </c>
      <c r="C311" s="88" t="str">
        <f t="shared" si="41"/>
        <v>LHL9P1S9</v>
      </c>
      <c r="D311" s="88" t="str">
        <f t="shared" si="42"/>
        <v>LHL9P1</v>
      </c>
      <c r="E311" s="88" t="str">
        <f t="shared" si="43"/>
        <v>LHL9</v>
      </c>
      <c r="F311" s="109" t="s">
        <v>844</v>
      </c>
      <c r="G311" s="109">
        <v>9</v>
      </c>
      <c r="H311" s="109">
        <v>1</v>
      </c>
      <c r="I311" s="109" t="s">
        <v>8</v>
      </c>
      <c r="J311" s="138">
        <v>4</v>
      </c>
      <c r="K311" s="109">
        <v>9</v>
      </c>
      <c r="L311" s="109" t="s">
        <v>13</v>
      </c>
      <c r="M311" s="137">
        <v>10.5</v>
      </c>
      <c r="N311" s="133">
        <v>11.5</v>
      </c>
      <c r="O311" s="132">
        <f t="shared" si="46"/>
        <v>11</v>
      </c>
      <c r="P311" s="109"/>
      <c r="Q311" s="70"/>
      <c r="R311" s="67"/>
      <c r="S311" s="67"/>
      <c r="T311" s="67" t="s">
        <v>905</v>
      </c>
      <c r="U311" s="67">
        <v>160</v>
      </c>
      <c r="V311" s="176"/>
      <c r="W311" s="94"/>
      <c r="X311" s="54"/>
      <c r="Y311" s="90">
        <f>VLOOKUP(D311,EXPLORACION!$A$2:$P$529,15,FALSE)</f>
        <v>4959994.4173999997</v>
      </c>
      <c r="Z311" s="90">
        <f>VLOOKUP(D311,EXPLORACION!$A$2:$P$529,16,FALSE)</f>
        <v>2168948.2626</v>
      </c>
    </row>
    <row r="312" spans="1:26" hidden="1">
      <c r="A312" s="88" t="str">
        <f t="shared" si="39"/>
        <v>LHL9P1E5S10</v>
      </c>
      <c r="B312" s="88" t="str">
        <f t="shared" si="40"/>
        <v>LHL9P1E5</v>
      </c>
      <c r="C312" s="88" t="str">
        <f t="shared" si="41"/>
        <v>LHL9P1S10</v>
      </c>
      <c r="D312" s="88" t="str">
        <f t="shared" si="42"/>
        <v>LHL9P1</v>
      </c>
      <c r="E312" s="88" t="str">
        <f t="shared" si="43"/>
        <v>LHL9</v>
      </c>
      <c r="F312" s="109" t="s">
        <v>844</v>
      </c>
      <c r="G312" s="109">
        <v>9</v>
      </c>
      <c r="H312" s="109">
        <v>1</v>
      </c>
      <c r="I312" s="109" t="s">
        <v>8</v>
      </c>
      <c r="J312" s="138">
        <v>5</v>
      </c>
      <c r="K312" s="109">
        <v>10</v>
      </c>
      <c r="L312" s="109" t="s">
        <v>13</v>
      </c>
      <c r="M312" s="137">
        <v>12</v>
      </c>
      <c r="N312" s="133">
        <v>12</v>
      </c>
      <c r="O312" s="132">
        <f t="shared" si="46"/>
        <v>12</v>
      </c>
      <c r="P312" s="109"/>
      <c r="Q312" s="70"/>
      <c r="R312" s="67"/>
      <c r="S312" s="67"/>
      <c r="T312" s="67" t="s">
        <v>905</v>
      </c>
      <c r="U312" s="67">
        <v>160</v>
      </c>
      <c r="V312" s="176"/>
      <c r="W312" s="94"/>
      <c r="X312" s="54"/>
      <c r="Y312" s="90">
        <f>VLOOKUP(D312,EXPLORACION!$A$2:$P$529,15,FALSE)</f>
        <v>4959994.4173999997</v>
      </c>
      <c r="Z312" s="90">
        <f>VLOOKUP(D312,EXPLORACION!$A$2:$P$529,16,FALSE)</f>
        <v>2168948.2626</v>
      </c>
    </row>
    <row r="313" spans="1:26" hidden="1">
      <c r="A313" s="88" t="str">
        <f t="shared" si="39"/>
        <v>LHL9P3E2V1</v>
      </c>
      <c r="B313" s="88" t="str">
        <f t="shared" si="40"/>
        <v>LHL9P3E2</v>
      </c>
      <c r="C313" s="88" t="str">
        <f t="shared" si="41"/>
        <v>LHL9P3V1</v>
      </c>
      <c r="D313" s="88" t="str">
        <f t="shared" si="42"/>
        <v>LHL9P3</v>
      </c>
      <c r="E313" s="88" t="str">
        <f t="shared" si="43"/>
        <v>LHL9</v>
      </c>
      <c r="F313" s="41" t="s">
        <v>844</v>
      </c>
      <c r="G313" s="41">
        <v>9</v>
      </c>
      <c r="H313" s="54">
        <v>3</v>
      </c>
      <c r="I313" s="54" t="s">
        <v>8</v>
      </c>
      <c r="J313" s="86">
        <v>2</v>
      </c>
      <c r="K313" s="86">
        <v>1</v>
      </c>
      <c r="L313" s="54" t="s">
        <v>906</v>
      </c>
      <c r="M313" s="89">
        <v>0.7</v>
      </c>
      <c r="N313" s="67">
        <v>1</v>
      </c>
      <c r="O313" s="91">
        <v>0.85</v>
      </c>
      <c r="P313" s="267"/>
      <c r="Q313" s="70"/>
      <c r="R313" s="67"/>
      <c r="S313" s="67"/>
      <c r="T313" s="67"/>
      <c r="U313" s="67"/>
      <c r="V313" s="176">
        <v>2.010445702476729</v>
      </c>
      <c r="W313" s="94"/>
      <c r="X313" s="54"/>
      <c r="Y313" s="90">
        <f>VLOOKUP(D313,EXPLORACION!$A$2:$P$529,15,FALSE)</f>
        <v>4959994.4173999997</v>
      </c>
      <c r="Z313" s="90">
        <f>VLOOKUP(D313,EXPLORACION!$A$2:$P$529,16,FALSE)</f>
        <v>2168948.2626</v>
      </c>
    </row>
    <row r="314" spans="1:26" hidden="1">
      <c r="A314" s="88" t="str">
        <f t="shared" si="39"/>
        <v>LHL9P3E2V2</v>
      </c>
      <c r="B314" s="88" t="str">
        <f t="shared" si="40"/>
        <v>LHL9P3E2</v>
      </c>
      <c r="C314" s="88" t="str">
        <f t="shared" si="41"/>
        <v>LHL9P3V2</v>
      </c>
      <c r="D314" s="88" t="str">
        <f t="shared" si="42"/>
        <v>LHL9P3</v>
      </c>
      <c r="E314" s="88" t="str">
        <f t="shared" si="43"/>
        <v>LHL9</v>
      </c>
      <c r="F314" s="41" t="s">
        <v>844</v>
      </c>
      <c r="G314" s="41">
        <v>9</v>
      </c>
      <c r="H314" s="54">
        <v>3</v>
      </c>
      <c r="I314" s="54" t="s">
        <v>8</v>
      </c>
      <c r="J314" s="86">
        <v>2</v>
      </c>
      <c r="K314" s="86">
        <v>2</v>
      </c>
      <c r="L314" s="54" t="s">
        <v>906</v>
      </c>
      <c r="M314" s="89">
        <v>1.6</v>
      </c>
      <c r="N314" s="67">
        <v>1.9</v>
      </c>
      <c r="O314" s="91">
        <v>1.75</v>
      </c>
      <c r="P314" s="267"/>
      <c r="Q314" s="70"/>
      <c r="R314" s="67"/>
      <c r="S314" s="67"/>
      <c r="T314" s="67"/>
      <c r="U314" s="67"/>
      <c r="V314" s="176">
        <v>1.9227989407825474</v>
      </c>
      <c r="W314" s="94"/>
      <c r="X314" s="54"/>
      <c r="Y314" s="90">
        <f>VLOOKUP(D314,EXPLORACION!$A$2:$P$529,15,FALSE)</f>
        <v>4959994.4173999997</v>
      </c>
      <c r="Z314" s="90">
        <f>VLOOKUP(D314,EXPLORACION!$A$2:$P$529,16,FALSE)</f>
        <v>2168948.2626</v>
      </c>
    </row>
    <row r="315" spans="1:26" hidden="1">
      <c r="A315" s="88" t="str">
        <f t="shared" si="39"/>
        <v>LHL9P3E3V3</v>
      </c>
      <c r="B315" s="88" t="str">
        <f t="shared" si="40"/>
        <v>LHL9P3E3</v>
      </c>
      <c r="C315" s="88" t="str">
        <f t="shared" si="41"/>
        <v>LHL9P3V3</v>
      </c>
      <c r="D315" s="88" t="str">
        <f t="shared" si="42"/>
        <v>LHL9P3</v>
      </c>
      <c r="E315" s="88" t="str">
        <f t="shared" si="43"/>
        <v>LHL9</v>
      </c>
      <c r="F315" s="41" t="s">
        <v>844</v>
      </c>
      <c r="G315" s="41">
        <v>9</v>
      </c>
      <c r="H315" s="54">
        <v>3</v>
      </c>
      <c r="I315" s="54" t="s">
        <v>8</v>
      </c>
      <c r="J315" s="86">
        <v>3</v>
      </c>
      <c r="K315" s="86">
        <v>3</v>
      </c>
      <c r="L315" s="54" t="s">
        <v>906</v>
      </c>
      <c r="M315" s="89">
        <v>2.6</v>
      </c>
      <c r="N315" s="67">
        <v>2.9</v>
      </c>
      <c r="O315" s="91">
        <v>2.75</v>
      </c>
      <c r="P315" s="267"/>
      <c r="Q315" s="70"/>
      <c r="R315" s="67"/>
      <c r="S315" s="67"/>
      <c r="T315" s="67"/>
      <c r="U315" s="67"/>
      <c r="V315" s="176">
        <v>2.1556962733770355</v>
      </c>
      <c r="W315" s="94"/>
      <c r="X315" s="54"/>
      <c r="Y315" s="90">
        <f>VLOOKUP(D315,EXPLORACION!$A$2:$P$529,15,FALSE)</f>
        <v>4959994.4173999997</v>
      </c>
      <c r="Z315" s="90">
        <f>VLOOKUP(D315,EXPLORACION!$A$2:$P$529,16,FALSE)</f>
        <v>2168948.2626</v>
      </c>
    </row>
    <row r="316" spans="1:26" hidden="1">
      <c r="A316" s="88" t="str">
        <f t="shared" si="39"/>
        <v>LHL9P3E3V4</v>
      </c>
      <c r="B316" s="88" t="str">
        <f t="shared" si="40"/>
        <v>LHL9P3E3</v>
      </c>
      <c r="C316" s="88" t="str">
        <f t="shared" si="41"/>
        <v>LHL9P3V4</v>
      </c>
      <c r="D316" s="88" t="str">
        <f t="shared" si="42"/>
        <v>LHL9P3</v>
      </c>
      <c r="E316" s="88" t="str">
        <f t="shared" si="43"/>
        <v>LHL9</v>
      </c>
      <c r="F316" s="41" t="s">
        <v>844</v>
      </c>
      <c r="G316" s="41">
        <v>9</v>
      </c>
      <c r="H316" s="54">
        <v>3</v>
      </c>
      <c r="I316" s="54" t="s">
        <v>8</v>
      </c>
      <c r="J316" s="86">
        <v>3</v>
      </c>
      <c r="K316" s="86">
        <v>4</v>
      </c>
      <c r="L316" s="54" t="s">
        <v>906</v>
      </c>
      <c r="M316" s="89">
        <v>3.6</v>
      </c>
      <c r="N316" s="67">
        <v>3.9</v>
      </c>
      <c r="O316" s="91">
        <v>3.75</v>
      </c>
      <c r="P316" s="267"/>
      <c r="Q316" s="70"/>
      <c r="R316" s="67"/>
      <c r="S316" s="67"/>
      <c r="T316" s="67"/>
      <c r="U316" s="67"/>
      <c r="V316" s="176">
        <v>2.1257836584158252</v>
      </c>
      <c r="W316" s="94"/>
      <c r="X316" s="54"/>
      <c r="Y316" s="90">
        <f>VLOOKUP(D316,EXPLORACION!$A$2:$P$529,15,FALSE)</f>
        <v>4959994.4173999997</v>
      </c>
      <c r="Z316" s="90">
        <f>VLOOKUP(D316,EXPLORACION!$A$2:$P$529,16,FALSE)</f>
        <v>2168948.2626</v>
      </c>
    </row>
    <row r="317" spans="1:26" hidden="1">
      <c r="A317" s="88" t="str">
        <f t="shared" si="39"/>
        <v>LHL9P3E4V5</v>
      </c>
      <c r="B317" s="88" t="str">
        <f t="shared" si="40"/>
        <v>LHL9P3E4</v>
      </c>
      <c r="C317" s="88" t="str">
        <f t="shared" si="41"/>
        <v>LHL9P3V5</v>
      </c>
      <c r="D317" s="88" t="str">
        <f t="shared" si="42"/>
        <v>LHL9P3</v>
      </c>
      <c r="E317" s="88" t="str">
        <f t="shared" si="43"/>
        <v>LHL9</v>
      </c>
      <c r="F317" s="41" t="s">
        <v>844</v>
      </c>
      <c r="G317" s="41">
        <v>9</v>
      </c>
      <c r="H317" s="54">
        <v>3</v>
      </c>
      <c r="I317" s="54" t="s">
        <v>8</v>
      </c>
      <c r="J317" s="86">
        <v>4</v>
      </c>
      <c r="K317" s="86">
        <v>5</v>
      </c>
      <c r="L317" s="54" t="s">
        <v>906</v>
      </c>
      <c r="M317" s="89">
        <v>4.5999999999999996</v>
      </c>
      <c r="N317" s="67">
        <v>4.9000000000000004</v>
      </c>
      <c r="O317" s="91">
        <v>4.75</v>
      </c>
      <c r="P317" s="267"/>
      <c r="Q317" s="70"/>
      <c r="R317" s="67"/>
      <c r="S317" s="67"/>
      <c r="T317" s="67"/>
      <c r="U317" s="67"/>
      <c r="V317" s="176">
        <v>1.5000062923963815</v>
      </c>
      <c r="W317" s="94"/>
      <c r="X317" s="54"/>
      <c r="Y317" s="90">
        <f>VLOOKUP(D317,EXPLORACION!$A$2:$P$529,15,FALSE)</f>
        <v>4959994.4173999997</v>
      </c>
      <c r="Z317" s="90">
        <f>VLOOKUP(D317,EXPLORACION!$A$2:$P$529,16,FALSE)</f>
        <v>2168948.2626</v>
      </c>
    </row>
    <row r="318" spans="1:26" hidden="1">
      <c r="A318" s="88" t="str">
        <f t="shared" si="39"/>
        <v>LHL9P3E5V6</v>
      </c>
      <c r="B318" s="88" t="str">
        <f t="shared" si="40"/>
        <v>LHL9P3E5</v>
      </c>
      <c r="C318" s="88" t="str">
        <f t="shared" si="41"/>
        <v>LHL9P3V6</v>
      </c>
      <c r="D318" s="88" t="str">
        <f t="shared" si="42"/>
        <v>LHL9P3</v>
      </c>
      <c r="E318" s="88" t="str">
        <f t="shared" si="43"/>
        <v>LHL9</v>
      </c>
      <c r="F318" s="41" t="s">
        <v>844</v>
      </c>
      <c r="G318" s="41">
        <v>9</v>
      </c>
      <c r="H318" s="54">
        <v>3</v>
      </c>
      <c r="I318" s="54" t="s">
        <v>8</v>
      </c>
      <c r="J318" s="86">
        <v>5</v>
      </c>
      <c r="K318" s="86">
        <v>6</v>
      </c>
      <c r="L318" s="54" t="s">
        <v>906</v>
      </c>
      <c r="M318" s="89">
        <v>6</v>
      </c>
      <c r="N318" s="67">
        <v>6.3</v>
      </c>
      <c r="O318" s="91">
        <v>6.15</v>
      </c>
      <c r="P318" s="267"/>
      <c r="Q318" s="70"/>
      <c r="R318" s="67"/>
      <c r="S318" s="67"/>
      <c r="T318" s="97"/>
      <c r="U318" s="97"/>
      <c r="V318" s="176">
        <v>2.0111726776673451</v>
      </c>
      <c r="W318" s="94"/>
      <c r="X318" s="54"/>
      <c r="Y318" s="90">
        <f>VLOOKUP(D318,EXPLORACION!$A$2:$P$529,15,FALSE)</f>
        <v>4959994.4173999997</v>
      </c>
      <c r="Z318" s="90">
        <f>VLOOKUP(D318,EXPLORACION!$A$2:$P$529,16,FALSE)</f>
        <v>2168948.2626</v>
      </c>
    </row>
    <row r="319" spans="1:26" hidden="1">
      <c r="A319" s="88" t="str">
        <f t="shared" si="39"/>
        <v>LHL9P3E5S7</v>
      </c>
      <c r="B319" s="88" t="str">
        <f t="shared" si="40"/>
        <v>LHL9P3E5</v>
      </c>
      <c r="C319" s="88" t="str">
        <f t="shared" si="41"/>
        <v>LHL9P3S7</v>
      </c>
      <c r="D319" s="88" t="str">
        <f t="shared" si="42"/>
        <v>LHL9P3</v>
      </c>
      <c r="E319" s="88" t="str">
        <f t="shared" si="43"/>
        <v>LHL9</v>
      </c>
      <c r="F319" s="41" t="s">
        <v>844</v>
      </c>
      <c r="G319" s="41">
        <v>9</v>
      </c>
      <c r="H319" s="54">
        <v>3</v>
      </c>
      <c r="I319" s="54" t="s">
        <v>8</v>
      </c>
      <c r="J319" s="86">
        <v>5</v>
      </c>
      <c r="K319" s="86">
        <v>7</v>
      </c>
      <c r="L319" s="54" t="s">
        <v>13</v>
      </c>
      <c r="M319" s="89">
        <v>9</v>
      </c>
      <c r="N319" s="67">
        <v>9</v>
      </c>
      <c r="O319" s="91">
        <v>9</v>
      </c>
      <c r="P319" s="267"/>
      <c r="Q319" s="70"/>
      <c r="R319" s="67"/>
      <c r="S319" s="67"/>
      <c r="T319" s="67" t="s">
        <v>905</v>
      </c>
      <c r="U319" s="67">
        <v>160</v>
      </c>
      <c r="V319" s="176"/>
      <c r="W319" s="94"/>
      <c r="X319" s="54"/>
      <c r="Y319" s="90">
        <f>VLOOKUP(D319,EXPLORACION!$A$2:$P$529,15,FALSE)</f>
        <v>4959994.4173999997</v>
      </c>
      <c r="Z319" s="90">
        <f>VLOOKUP(D319,EXPLORACION!$A$2:$P$529,16,FALSE)</f>
        <v>2168948.2626</v>
      </c>
    </row>
    <row r="320" spans="1:26" hidden="1">
      <c r="A320" s="88" t="str">
        <f t="shared" si="39"/>
        <v>LHL9P3E5S8</v>
      </c>
      <c r="B320" s="88" t="str">
        <f t="shared" si="40"/>
        <v>LHL9P3E5</v>
      </c>
      <c r="C320" s="88" t="str">
        <f t="shared" si="41"/>
        <v>LHL9P3S8</v>
      </c>
      <c r="D320" s="88" t="str">
        <f t="shared" si="42"/>
        <v>LHL9P3</v>
      </c>
      <c r="E320" s="88" t="str">
        <f t="shared" si="43"/>
        <v>LHL9</v>
      </c>
      <c r="F320" s="41" t="s">
        <v>844</v>
      </c>
      <c r="G320" s="41">
        <v>9</v>
      </c>
      <c r="H320" s="54">
        <v>3</v>
      </c>
      <c r="I320" s="54" t="s">
        <v>8</v>
      </c>
      <c r="J320" s="86">
        <v>5</v>
      </c>
      <c r="K320" s="86">
        <v>8</v>
      </c>
      <c r="L320" s="54" t="s">
        <v>13</v>
      </c>
      <c r="M320" s="89">
        <v>10.5</v>
      </c>
      <c r="N320" s="67">
        <v>10.5</v>
      </c>
      <c r="O320" s="91">
        <v>10.5</v>
      </c>
      <c r="P320" s="267"/>
      <c r="Q320" s="70"/>
      <c r="R320" s="67"/>
      <c r="S320" s="67"/>
      <c r="T320" s="67" t="s">
        <v>905</v>
      </c>
      <c r="U320" s="67">
        <v>160</v>
      </c>
      <c r="V320" s="176"/>
      <c r="W320" s="94"/>
      <c r="X320" s="54"/>
      <c r="Y320" s="90">
        <f>VLOOKUP(D320,EXPLORACION!$A$2:$P$529,15,FALSE)</f>
        <v>4959994.4173999997</v>
      </c>
      <c r="Z320" s="90">
        <f>VLOOKUP(D320,EXPLORACION!$A$2:$P$529,16,FALSE)</f>
        <v>2168948.2626</v>
      </c>
    </row>
    <row r="321" spans="1:26" hidden="1">
      <c r="A321" s="88" t="str">
        <f t="shared" si="39"/>
        <v>LHL9P4E2V1</v>
      </c>
      <c r="B321" s="88" t="str">
        <f t="shared" si="40"/>
        <v>LHL9P4E2</v>
      </c>
      <c r="C321" s="88" t="str">
        <f t="shared" si="41"/>
        <v>LHL9P4V1</v>
      </c>
      <c r="D321" s="88" t="str">
        <f t="shared" si="42"/>
        <v>LHL9P4</v>
      </c>
      <c r="E321" s="88" t="str">
        <f t="shared" si="43"/>
        <v>LHL9</v>
      </c>
      <c r="F321" s="109" t="s">
        <v>844</v>
      </c>
      <c r="G321" s="109">
        <v>9</v>
      </c>
      <c r="H321" s="109">
        <v>4</v>
      </c>
      <c r="I321" s="109" t="s">
        <v>8</v>
      </c>
      <c r="J321" s="109">
        <v>2</v>
      </c>
      <c r="K321" s="111">
        <v>1</v>
      </c>
      <c r="L321" s="109" t="s">
        <v>906</v>
      </c>
      <c r="M321" s="137">
        <v>0.6</v>
      </c>
      <c r="N321" s="151">
        <v>0.9</v>
      </c>
      <c r="O321" s="132">
        <f t="shared" ref="O321:O352" si="47">AVERAGE(M321:N321)</f>
        <v>0.75</v>
      </c>
      <c r="P321" s="267"/>
      <c r="Q321" s="70"/>
      <c r="R321" s="67"/>
      <c r="S321" s="67"/>
      <c r="T321" s="67"/>
      <c r="U321" s="67"/>
      <c r="V321" s="176">
        <v>2.2221770808337218</v>
      </c>
      <c r="W321" s="94"/>
      <c r="X321" s="54"/>
      <c r="Y321" s="90">
        <f>VLOOKUP(D321,EXPLORACION!$A$2:$P$529,15,FALSE)</f>
        <v>4959994.4173999997</v>
      </c>
      <c r="Z321" s="90">
        <f>VLOOKUP(D321,EXPLORACION!$A$2:$P$529,16,FALSE)</f>
        <v>2168948.2626</v>
      </c>
    </row>
    <row r="322" spans="1:26" hidden="1">
      <c r="A322" s="88" t="str">
        <f t="shared" ref="A322:A383" si="48">CONCATENATE(F322,G322,I322,H322,"E",J322,L322,K322)</f>
        <v>LHL9P4E2V2</v>
      </c>
      <c r="B322" s="88" t="str">
        <f t="shared" ref="B322:B383" si="49">CONCATENATE(F322,G322,I322,H322,"E",J322)</f>
        <v>LHL9P4E2</v>
      </c>
      <c r="C322" s="88" t="str">
        <f t="shared" ref="C322:C383" si="50">CONCATENATE(F322,G322,I322,H322,L322,K322)</f>
        <v>LHL9P4V2</v>
      </c>
      <c r="D322" s="88" t="str">
        <f t="shared" ref="D322:D383" si="51">CONCATENATE(F322,G322,I322,H322)</f>
        <v>LHL9P4</v>
      </c>
      <c r="E322" s="88" t="str">
        <f t="shared" ref="E322:E383" si="52">CONCATENATE(F322,G322)</f>
        <v>LHL9</v>
      </c>
      <c r="F322" s="109" t="s">
        <v>844</v>
      </c>
      <c r="G322" s="109">
        <v>9</v>
      </c>
      <c r="H322" s="109">
        <v>4</v>
      </c>
      <c r="I322" s="109" t="s">
        <v>8</v>
      </c>
      <c r="J322" s="109">
        <v>2</v>
      </c>
      <c r="K322" s="111">
        <v>2</v>
      </c>
      <c r="L322" s="109" t="s">
        <v>906</v>
      </c>
      <c r="M322" s="137">
        <v>1.6</v>
      </c>
      <c r="N322" s="151">
        <v>1.9</v>
      </c>
      <c r="O322" s="132">
        <f t="shared" si="47"/>
        <v>1.75</v>
      </c>
      <c r="P322" s="267"/>
      <c r="Q322" s="70"/>
      <c r="R322" s="67"/>
      <c r="S322" s="67"/>
      <c r="T322" s="67"/>
      <c r="U322" s="67"/>
      <c r="V322" s="176">
        <v>2.1966002660093307</v>
      </c>
      <c r="W322" s="94"/>
      <c r="X322" s="54"/>
      <c r="Y322" s="90">
        <f>VLOOKUP(D322,EXPLORACION!$A$2:$P$529,15,FALSE)</f>
        <v>4959994.4173999997</v>
      </c>
      <c r="Z322" s="90">
        <f>VLOOKUP(D322,EXPLORACION!$A$2:$P$529,16,FALSE)</f>
        <v>2168948.2626</v>
      </c>
    </row>
    <row r="323" spans="1:26" hidden="1">
      <c r="A323" s="88" t="str">
        <f t="shared" si="48"/>
        <v>LHL9P4E3V3</v>
      </c>
      <c r="B323" s="88" t="str">
        <f t="shared" si="49"/>
        <v>LHL9P4E3</v>
      </c>
      <c r="C323" s="88" t="str">
        <f t="shared" si="50"/>
        <v>LHL9P4V3</v>
      </c>
      <c r="D323" s="88" t="str">
        <f t="shared" si="51"/>
        <v>LHL9P4</v>
      </c>
      <c r="E323" s="88" t="str">
        <f t="shared" si="52"/>
        <v>LHL9</v>
      </c>
      <c r="F323" s="109" t="s">
        <v>844</v>
      </c>
      <c r="G323" s="109">
        <v>9</v>
      </c>
      <c r="H323" s="109">
        <v>4</v>
      </c>
      <c r="I323" s="109" t="s">
        <v>8</v>
      </c>
      <c r="J323" s="109">
        <v>3</v>
      </c>
      <c r="K323" s="111">
        <v>3</v>
      </c>
      <c r="L323" s="109" t="s">
        <v>906</v>
      </c>
      <c r="M323" s="137">
        <v>2.6</v>
      </c>
      <c r="N323" s="151">
        <v>2.9</v>
      </c>
      <c r="O323" s="132">
        <f t="shared" si="47"/>
        <v>2.75</v>
      </c>
      <c r="P323" s="267"/>
      <c r="Q323" s="70"/>
      <c r="R323" s="67"/>
      <c r="S323" s="67"/>
      <c r="T323" s="67"/>
      <c r="U323" s="67"/>
      <c r="V323" s="176">
        <v>1.942734896517597</v>
      </c>
      <c r="W323" s="94"/>
      <c r="X323" s="54"/>
      <c r="Y323" s="90">
        <f>VLOOKUP(D323,EXPLORACION!$A$2:$P$529,15,FALSE)</f>
        <v>4959994.4173999997</v>
      </c>
      <c r="Z323" s="90">
        <f>VLOOKUP(D323,EXPLORACION!$A$2:$P$529,16,FALSE)</f>
        <v>2168948.2626</v>
      </c>
    </row>
    <row r="324" spans="1:26" hidden="1">
      <c r="A324" s="88" t="str">
        <f t="shared" si="48"/>
        <v>LHL9P4E3V4</v>
      </c>
      <c r="B324" s="88" t="str">
        <f t="shared" si="49"/>
        <v>LHL9P4E3</v>
      </c>
      <c r="C324" s="88" t="str">
        <f t="shared" si="50"/>
        <v>LHL9P4V4</v>
      </c>
      <c r="D324" s="88" t="str">
        <f t="shared" si="51"/>
        <v>LHL9P4</v>
      </c>
      <c r="E324" s="88" t="str">
        <f t="shared" si="52"/>
        <v>LHL9</v>
      </c>
      <c r="F324" s="109" t="s">
        <v>844</v>
      </c>
      <c r="G324" s="109">
        <v>9</v>
      </c>
      <c r="H324" s="109">
        <v>4</v>
      </c>
      <c r="I324" s="109" t="s">
        <v>8</v>
      </c>
      <c r="J324" s="109">
        <v>3</v>
      </c>
      <c r="K324" s="111">
        <v>4</v>
      </c>
      <c r="L324" s="109" t="s">
        <v>906</v>
      </c>
      <c r="M324" s="137">
        <v>3.7</v>
      </c>
      <c r="N324" s="151">
        <v>4</v>
      </c>
      <c r="O324" s="132">
        <f t="shared" si="47"/>
        <v>3.85</v>
      </c>
      <c r="P324" s="267"/>
      <c r="Q324" s="70"/>
      <c r="R324" s="67"/>
      <c r="S324" s="67"/>
      <c r="T324" s="67"/>
      <c r="U324" s="67"/>
      <c r="V324" s="176">
        <v>1.9999640873621398</v>
      </c>
      <c r="W324" s="94"/>
      <c r="X324" s="54"/>
      <c r="Y324" s="90">
        <f>VLOOKUP(D324,EXPLORACION!$A$2:$P$529,15,FALSE)</f>
        <v>4959994.4173999997</v>
      </c>
      <c r="Z324" s="90">
        <f>VLOOKUP(D324,EXPLORACION!$A$2:$P$529,16,FALSE)</f>
        <v>2168948.2626</v>
      </c>
    </row>
    <row r="325" spans="1:26" hidden="1">
      <c r="A325" s="88" t="str">
        <f t="shared" si="48"/>
        <v>LHL9P4E4V5</v>
      </c>
      <c r="B325" s="88" t="str">
        <f t="shared" si="49"/>
        <v>LHL9P4E4</v>
      </c>
      <c r="C325" s="88" t="str">
        <f t="shared" si="50"/>
        <v>LHL9P4V5</v>
      </c>
      <c r="D325" s="88" t="str">
        <f t="shared" si="51"/>
        <v>LHL9P4</v>
      </c>
      <c r="E325" s="88" t="str">
        <f t="shared" si="52"/>
        <v>LHL9</v>
      </c>
      <c r="F325" s="109" t="s">
        <v>844</v>
      </c>
      <c r="G325" s="109">
        <v>9</v>
      </c>
      <c r="H325" s="109">
        <v>4</v>
      </c>
      <c r="I325" s="109" t="s">
        <v>8</v>
      </c>
      <c r="J325" s="109">
        <v>4</v>
      </c>
      <c r="K325" s="111">
        <v>5</v>
      </c>
      <c r="L325" s="109" t="s">
        <v>906</v>
      </c>
      <c r="M325" s="137">
        <v>4.5999999999999996</v>
      </c>
      <c r="N325" s="151">
        <v>4.9000000000000004</v>
      </c>
      <c r="O325" s="132">
        <f t="shared" si="47"/>
        <v>4.75</v>
      </c>
      <c r="P325" s="267"/>
      <c r="Q325" s="70"/>
      <c r="R325" s="67"/>
      <c r="S325" s="67"/>
      <c r="T325" s="67"/>
      <c r="U325" s="67"/>
      <c r="V325" s="176">
        <v>2.0713974588428097</v>
      </c>
      <c r="W325" s="94"/>
      <c r="X325" s="54"/>
      <c r="Y325" s="90">
        <f>VLOOKUP(D325,EXPLORACION!$A$2:$P$529,15,FALSE)</f>
        <v>4959994.4173999997</v>
      </c>
      <c r="Z325" s="90">
        <f>VLOOKUP(D325,EXPLORACION!$A$2:$P$529,16,FALSE)</f>
        <v>2168948.2626</v>
      </c>
    </row>
    <row r="326" spans="1:26" hidden="1">
      <c r="A326" s="88" t="str">
        <f t="shared" si="48"/>
        <v>LHL9P4E4V6</v>
      </c>
      <c r="B326" s="88" t="str">
        <f t="shared" si="49"/>
        <v>LHL9P4E4</v>
      </c>
      <c r="C326" s="88" t="str">
        <f t="shared" si="50"/>
        <v>LHL9P4V6</v>
      </c>
      <c r="D326" s="88" t="str">
        <f t="shared" si="51"/>
        <v>LHL9P4</v>
      </c>
      <c r="E326" s="88" t="str">
        <f t="shared" si="52"/>
        <v>LHL9</v>
      </c>
      <c r="F326" s="109" t="s">
        <v>844</v>
      </c>
      <c r="G326" s="109">
        <v>9</v>
      </c>
      <c r="H326" s="109">
        <v>4</v>
      </c>
      <c r="I326" s="109" t="s">
        <v>8</v>
      </c>
      <c r="J326" s="109">
        <v>4</v>
      </c>
      <c r="K326" s="111">
        <v>6</v>
      </c>
      <c r="L326" s="109" t="s">
        <v>906</v>
      </c>
      <c r="M326" s="137">
        <v>6</v>
      </c>
      <c r="N326" s="151">
        <v>6.3</v>
      </c>
      <c r="O326" s="132">
        <f t="shared" si="47"/>
        <v>6.15</v>
      </c>
      <c r="P326" s="267"/>
      <c r="Q326" s="70"/>
      <c r="R326" s="67"/>
      <c r="S326" s="67"/>
      <c r="T326" s="67"/>
      <c r="U326" s="67"/>
      <c r="V326" s="176">
        <v>2.0670170039667299</v>
      </c>
      <c r="W326" s="94"/>
      <c r="X326" s="54"/>
      <c r="Y326" s="90">
        <f>VLOOKUP(D326,EXPLORACION!$A$2:$P$529,15,FALSE)</f>
        <v>4959994.4173999997</v>
      </c>
      <c r="Z326" s="90">
        <f>VLOOKUP(D326,EXPLORACION!$A$2:$P$529,16,FALSE)</f>
        <v>2168948.2626</v>
      </c>
    </row>
    <row r="327" spans="1:26" hidden="1">
      <c r="A327" s="88" t="str">
        <f t="shared" si="48"/>
        <v>LHL9P4E4V7</v>
      </c>
      <c r="B327" s="88" t="str">
        <f t="shared" si="49"/>
        <v>LHL9P4E4</v>
      </c>
      <c r="C327" s="88" t="str">
        <f t="shared" si="50"/>
        <v>LHL9P4V7</v>
      </c>
      <c r="D327" s="88" t="str">
        <f t="shared" si="51"/>
        <v>LHL9P4</v>
      </c>
      <c r="E327" s="88" t="str">
        <f t="shared" si="52"/>
        <v>LHL9</v>
      </c>
      <c r="F327" s="109" t="s">
        <v>844</v>
      </c>
      <c r="G327" s="109">
        <v>9</v>
      </c>
      <c r="H327" s="109">
        <v>4</v>
      </c>
      <c r="I327" s="109" t="s">
        <v>8</v>
      </c>
      <c r="J327" s="109">
        <v>4</v>
      </c>
      <c r="K327" s="111">
        <v>7</v>
      </c>
      <c r="L327" s="109" t="s">
        <v>906</v>
      </c>
      <c r="M327" s="137">
        <v>7.5</v>
      </c>
      <c r="N327" s="151">
        <v>7.8</v>
      </c>
      <c r="O327" s="132">
        <f t="shared" si="47"/>
        <v>7.65</v>
      </c>
      <c r="P327" s="267"/>
      <c r="Q327" s="70"/>
      <c r="R327" s="67"/>
      <c r="S327" s="67"/>
      <c r="T327" s="67"/>
      <c r="U327" s="67"/>
      <c r="V327" s="176">
        <v>2.0021329785538584</v>
      </c>
      <c r="W327" s="94"/>
      <c r="X327" s="54"/>
      <c r="Y327" s="90">
        <f>VLOOKUP(D327,EXPLORACION!$A$2:$P$529,15,FALSE)</f>
        <v>4959994.4173999997</v>
      </c>
      <c r="Z327" s="90">
        <f>VLOOKUP(D327,EXPLORACION!$A$2:$P$529,16,FALSE)</f>
        <v>2168948.2626</v>
      </c>
    </row>
    <row r="328" spans="1:26" hidden="1">
      <c r="A328" s="88" t="str">
        <f t="shared" si="48"/>
        <v>LHL9P4E4V8</v>
      </c>
      <c r="B328" s="88" t="str">
        <f t="shared" si="49"/>
        <v>LHL9P4E4</v>
      </c>
      <c r="C328" s="88" t="str">
        <f t="shared" si="50"/>
        <v>LHL9P4V8</v>
      </c>
      <c r="D328" s="88" t="str">
        <f t="shared" si="51"/>
        <v>LHL9P4</v>
      </c>
      <c r="E328" s="88" t="str">
        <f t="shared" si="52"/>
        <v>LHL9</v>
      </c>
      <c r="F328" s="109" t="s">
        <v>844</v>
      </c>
      <c r="G328" s="109">
        <v>9</v>
      </c>
      <c r="H328" s="109">
        <v>4</v>
      </c>
      <c r="I328" s="109" t="s">
        <v>8</v>
      </c>
      <c r="J328" s="109">
        <v>4</v>
      </c>
      <c r="K328" s="111">
        <v>8</v>
      </c>
      <c r="L328" s="109" t="s">
        <v>906</v>
      </c>
      <c r="M328" s="137">
        <v>9</v>
      </c>
      <c r="N328" s="151">
        <v>9.3000000000000007</v>
      </c>
      <c r="O328" s="132">
        <f t="shared" si="47"/>
        <v>9.15</v>
      </c>
      <c r="P328" s="267"/>
      <c r="Q328" s="70"/>
      <c r="R328" s="67"/>
      <c r="S328" s="67"/>
      <c r="T328" s="67"/>
      <c r="U328" s="67"/>
      <c r="V328" s="176">
        <v>2.1048237515127264</v>
      </c>
      <c r="W328" s="94"/>
      <c r="X328" s="54"/>
      <c r="Y328" s="90">
        <f>VLOOKUP(D328,EXPLORACION!$A$2:$P$529,15,FALSE)</f>
        <v>4959994.4173999997</v>
      </c>
      <c r="Z328" s="90">
        <f>VLOOKUP(D328,EXPLORACION!$A$2:$P$529,16,FALSE)</f>
        <v>2168948.2626</v>
      </c>
    </row>
    <row r="329" spans="1:26" hidden="1">
      <c r="A329" s="88" t="str">
        <f t="shared" si="48"/>
        <v>LHL9P4E4V9</v>
      </c>
      <c r="B329" s="88" t="str">
        <f t="shared" si="49"/>
        <v>LHL9P4E4</v>
      </c>
      <c r="C329" s="88" t="str">
        <f t="shared" si="50"/>
        <v>LHL9P4V9</v>
      </c>
      <c r="D329" s="88" t="str">
        <f t="shared" si="51"/>
        <v>LHL9P4</v>
      </c>
      <c r="E329" s="88" t="str">
        <f t="shared" si="52"/>
        <v>LHL9</v>
      </c>
      <c r="F329" s="109" t="s">
        <v>844</v>
      </c>
      <c r="G329" s="109">
        <v>9</v>
      </c>
      <c r="H329" s="109">
        <v>4</v>
      </c>
      <c r="I329" s="109" t="s">
        <v>8</v>
      </c>
      <c r="J329" s="109">
        <v>4</v>
      </c>
      <c r="K329" s="111">
        <v>9</v>
      </c>
      <c r="L329" s="109" t="s">
        <v>906</v>
      </c>
      <c r="M329" s="137">
        <v>10.5</v>
      </c>
      <c r="N329" s="151">
        <v>10.8</v>
      </c>
      <c r="O329" s="132">
        <f t="shared" si="47"/>
        <v>10.65</v>
      </c>
      <c r="P329" s="267"/>
      <c r="Q329" s="70"/>
      <c r="R329" s="67"/>
      <c r="S329" s="67"/>
      <c r="T329" s="67"/>
      <c r="U329" s="67"/>
      <c r="V329" s="176">
        <v>2.1605390336917161</v>
      </c>
      <c r="W329" s="94"/>
      <c r="X329" s="54"/>
      <c r="Y329" s="90">
        <f>VLOOKUP(D329,EXPLORACION!$A$2:$P$529,15,FALSE)</f>
        <v>4959994.4173999997</v>
      </c>
      <c r="Z329" s="90">
        <f>VLOOKUP(D329,EXPLORACION!$A$2:$P$529,16,FALSE)</f>
        <v>2168948.2626</v>
      </c>
    </row>
    <row r="330" spans="1:26" hidden="1">
      <c r="A330" s="88" t="str">
        <f t="shared" si="48"/>
        <v>LHL9P4E4V10</v>
      </c>
      <c r="B330" s="88" t="str">
        <f t="shared" si="49"/>
        <v>LHL9P4E4</v>
      </c>
      <c r="C330" s="88" t="str">
        <f t="shared" si="50"/>
        <v>LHL9P4V10</v>
      </c>
      <c r="D330" s="88" t="str">
        <f t="shared" si="51"/>
        <v>LHL9P4</v>
      </c>
      <c r="E330" s="88" t="str">
        <f t="shared" si="52"/>
        <v>LHL9</v>
      </c>
      <c r="F330" s="109" t="s">
        <v>844</v>
      </c>
      <c r="G330" s="109">
        <v>9</v>
      </c>
      <c r="H330" s="109">
        <v>4</v>
      </c>
      <c r="I330" s="109" t="s">
        <v>8</v>
      </c>
      <c r="J330" s="109">
        <v>4</v>
      </c>
      <c r="K330" s="111">
        <v>10</v>
      </c>
      <c r="L330" s="109" t="s">
        <v>906</v>
      </c>
      <c r="M330" s="137">
        <v>12.2</v>
      </c>
      <c r="N330" s="151">
        <v>12.5</v>
      </c>
      <c r="O330" s="132">
        <f t="shared" si="47"/>
        <v>12.35</v>
      </c>
      <c r="P330" s="267"/>
      <c r="Q330" s="70"/>
      <c r="R330" s="67"/>
      <c r="S330" s="67"/>
      <c r="T330" s="67"/>
      <c r="U330" s="67"/>
      <c r="V330" s="176">
        <v>2.0516342762070776</v>
      </c>
      <c r="W330" s="94"/>
      <c r="X330" s="54"/>
      <c r="Y330" s="90">
        <f>VLOOKUP(D330,EXPLORACION!$A$2:$P$529,15,FALSE)</f>
        <v>4959994.4173999997</v>
      </c>
      <c r="Z330" s="90">
        <f>VLOOKUP(D330,EXPLORACION!$A$2:$P$529,16,FALSE)</f>
        <v>2168948.2626</v>
      </c>
    </row>
    <row r="331" spans="1:26" hidden="1">
      <c r="A331" s="88" t="str">
        <f t="shared" si="48"/>
        <v>LHL9P4E5S11</v>
      </c>
      <c r="B331" s="88" t="str">
        <f t="shared" si="49"/>
        <v>LHL9P4E5</v>
      </c>
      <c r="C331" s="88" t="str">
        <f t="shared" si="50"/>
        <v>LHL9P4S11</v>
      </c>
      <c r="D331" s="88" t="str">
        <f t="shared" si="51"/>
        <v>LHL9P4</v>
      </c>
      <c r="E331" s="88" t="str">
        <f t="shared" si="52"/>
        <v>LHL9</v>
      </c>
      <c r="F331" s="109" t="s">
        <v>844</v>
      </c>
      <c r="G331" s="109">
        <v>9</v>
      </c>
      <c r="H331" s="109">
        <v>4</v>
      </c>
      <c r="I331" s="109" t="s">
        <v>8</v>
      </c>
      <c r="J331" s="109">
        <v>5</v>
      </c>
      <c r="K331" s="111">
        <v>11</v>
      </c>
      <c r="L331" s="109" t="s">
        <v>13</v>
      </c>
      <c r="M331" s="137">
        <v>14</v>
      </c>
      <c r="N331" s="151">
        <v>14</v>
      </c>
      <c r="O331" s="132">
        <f t="shared" si="47"/>
        <v>14</v>
      </c>
      <c r="P331" s="267"/>
      <c r="Q331" s="70"/>
      <c r="R331" s="67"/>
      <c r="S331" s="67"/>
      <c r="T331" s="67" t="s">
        <v>905</v>
      </c>
      <c r="U331" s="67">
        <v>160</v>
      </c>
      <c r="V331" s="176"/>
      <c r="W331" s="94"/>
      <c r="X331" s="54"/>
      <c r="Y331" s="90">
        <f>VLOOKUP(D331,EXPLORACION!$A$2:$P$529,15,FALSE)</f>
        <v>4959994.4173999997</v>
      </c>
      <c r="Z331" s="90">
        <f>VLOOKUP(D331,EXPLORACION!$A$2:$P$529,16,FALSE)</f>
        <v>2168948.2626</v>
      </c>
    </row>
    <row r="332" spans="1:26" hidden="1">
      <c r="A332" s="88" t="str">
        <f t="shared" si="48"/>
        <v>LHL9P4E5S12</v>
      </c>
      <c r="B332" s="88" t="str">
        <f t="shared" si="49"/>
        <v>LHL9P4E5</v>
      </c>
      <c r="C332" s="88" t="str">
        <f t="shared" si="50"/>
        <v>LHL9P4S12</v>
      </c>
      <c r="D332" s="88" t="str">
        <f t="shared" si="51"/>
        <v>LHL9P4</v>
      </c>
      <c r="E332" s="88" t="str">
        <f t="shared" si="52"/>
        <v>LHL9</v>
      </c>
      <c r="F332" s="109" t="s">
        <v>844</v>
      </c>
      <c r="G332" s="109">
        <v>9</v>
      </c>
      <c r="H332" s="109">
        <v>4</v>
      </c>
      <c r="I332" s="109" t="s">
        <v>8</v>
      </c>
      <c r="J332" s="109">
        <v>5</v>
      </c>
      <c r="K332" s="111">
        <v>12</v>
      </c>
      <c r="L332" s="109" t="s">
        <v>13</v>
      </c>
      <c r="M332" s="137">
        <v>15</v>
      </c>
      <c r="N332" s="151">
        <v>15</v>
      </c>
      <c r="O332" s="132">
        <f t="shared" si="47"/>
        <v>15</v>
      </c>
      <c r="P332" s="267"/>
      <c r="Q332" s="70"/>
      <c r="R332" s="67"/>
      <c r="S332" s="67"/>
      <c r="T332" s="67" t="s">
        <v>905</v>
      </c>
      <c r="U332" s="67">
        <v>160</v>
      </c>
      <c r="V332" s="176"/>
      <c r="W332" s="94"/>
      <c r="X332" s="54"/>
      <c r="Y332" s="90">
        <f>VLOOKUP(D332,EXPLORACION!$A$2:$P$529,15,FALSE)</f>
        <v>4959994.4173999997</v>
      </c>
      <c r="Z332" s="90">
        <f>VLOOKUP(D332,EXPLORACION!$A$2:$P$529,16,FALSE)</f>
        <v>2168948.2626</v>
      </c>
    </row>
    <row r="333" spans="1:26" hidden="1">
      <c r="A333" s="88" t="str">
        <f t="shared" si="48"/>
        <v>APP10P4E1V1</v>
      </c>
      <c r="B333" s="88" t="str">
        <f t="shared" si="49"/>
        <v>APP10P4E1</v>
      </c>
      <c r="C333" s="88" t="str">
        <f t="shared" si="50"/>
        <v>APP10P4V1</v>
      </c>
      <c r="D333" s="88" t="str">
        <f t="shared" si="51"/>
        <v>APP10P4</v>
      </c>
      <c r="E333" s="88" t="str">
        <f t="shared" si="52"/>
        <v>APP10</v>
      </c>
      <c r="F333" s="131" t="s">
        <v>654</v>
      </c>
      <c r="G333" s="131">
        <v>10</v>
      </c>
      <c r="H333" s="109">
        <v>4</v>
      </c>
      <c r="I333" s="109" t="s">
        <v>8</v>
      </c>
      <c r="J333" s="109">
        <v>1</v>
      </c>
      <c r="K333" s="109">
        <v>1</v>
      </c>
      <c r="L333" s="109" t="s">
        <v>906</v>
      </c>
      <c r="M333" s="137">
        <v>0.6</v>
      </c>
      <c r="N333" s="151">
        <v>0.9</v>
      </c>
      <c r="O333" s="132">
        <f t="shared" si="47"/>
        <v>0.75</v>
      </c>
      <c r="P333" s="267"/>
      <c r="Q333" s="70"/>
      <c r="R333" s="67"/>
      <c r="S333" s="92"/>
      <c r="T333" s="72"/>
      <c r="U333" s="72"/>
      <c r="V333" s="176">
        <v>2.195642906137258</v>
      </c>
      <c r="W333" s="94"/>
      <c r="X333" s="54"/>
      <c r="Y333" s="90">
        <f>VLOOKUP(D333,EXPLORACION!$A$2:$P$529,15,FALSE)</f>
        <v>4961111.1194000002</v>
      </c>
      <c r="Z333" s="90">
        <f>VLOOKUP(D333,EXPLORACION!$A$2:$P$529,16,FALSE)</f>
        <v>2172061.8585000001</v>
      </c>
    </row>
    <row r="334" spans="1:26" hidden="1">
      <c r="A334" s="88" t="str">
        <f t="shared" si="48"/>
        <v>APP10P4E2V2</v>
      </c>
      <c r="B334" s="88" t="str">
        <f t="shared" si="49"/>
        <v>APP10P4E2</v>
      </c>
      <c r="C334" s="88" t="str">
        <f t="shared" si="50"/>
        <v>APP10P4V2</v>
      </c>
      <c r="D334" s="88" t="str">
        <f t="shared" si="51"/>
        <v>APP10P4</v>
      </c>
      <c r="E334" s="88" t="str">
        <f t="shared" si="52"/>
        <v>APP10</v>
      </c>
      <c r="F334" s="131" t="s">
        <v>654</v>
      </c>
      <c r="G334" s="131">
        <v>10</v>
      </c>
      <c r="H334" s="109">
        <v>4</v>
      </c>
      <c r="I334" s="109" t="s">
        <v>8</v>
      </c>
      <c r="J334" s="109">
        <v>2</v>
      </c>
      <c r="K334" s="109">
        <v>2</v>
      </c>
      <c r="L334" s="109" t="s">
        <v>906</v>
      </c>
      <c r="M334" s="137">
        <v>1.6</v>
      </c>
      <c r="N334" s="151">
        <v>1.9</v>
      </c>
      <c r="O334" s="132">
        <f t="shared" si="47"/>
        <v>1.75</v>
      </c>
      <c r="P334" s="267"/>
      <c r="Q334" s="70"/>
      <c r="R334" s="67"/>
      <c r="S334" s="92"/>
      <c r="T334" s="72"/>
      <c r="U334" s="72"/>
      <c r="V334" s="176">
        <v>0.44072415621790773</v>
      </c>
      <c r="W334" s="94"/>
      <c r="X334" s="54"/>
      <c r="Y334" s="90">
        <f>VLOOKUP(D334,EXPLORACION!$A$2:$P$529,15,FALSE)</f>
        <v>4961111.1194000002</v>
      </c>
      <c r="Z334" s="90">
        <f>VLOOKUP(D334,EXPLORACION!$A$2:$P$529,16,FALSE)</f>
        <v>2172061.8585000001</v>
      </c>
    </row>
    <row r="335" spans="1:26" hidden="1">
      <c r="A335" s="88" t="str">
        <f t="shared" si="48"/>
        <v>APP10P4E3V3</v>
      </c>
      <c r="B335" s="88" t="str">
        <f t="shared" si="49"/>
        <v>APP10P4E3</v>
      </c>
      <c r="C335" s="88" t="str">
        <f t="shared" si="50"/>
        <v>APP10P4V3</v>
      </c>
      <c r="D335" s="88" t="str">
        <f t="shared" si="51"/>
        <v>APP10P4</v>
      </c>
      <c r="E335" s="88" t="str">
        <f t="shared" si="52"/>
        <v>APP10</v>
      </c>
      <c r="F335" s="131" t="s">
        <v>654</v>
      </c>
      <c r="G335" s="131">
        <v>10</v>
      </c>
      <c r="H335" s="109">
        <v>4</v>
      </c>
      <c r="I335" s="109" t="s">
        <v>8</v>
      </c>
      <c r="J335" s="109">
        <v>3</v>
      </c>
      <c r="K335" s="109">
        <v>3</v>
      </c>
      <c r="L335" s="109" t="s">
        <v>906</v>
      </c>
      <c r="M335" s="137">
        <v>2.6</v>
      </c>
      <c r="N335" s="151">
        <v>2.9</v>
      </c>
      <c r="O335" s="132">
        <f t="shared" si="47"/>
        <v>2.75</v>
      </c>
      <c r="P335" s="267"/>
      <c r="Q335" s="70"/>
      <c r="R335" s="67"/>
      <c r="S335" s="92"/>
      <c r="T335" s="72"/>
      <c r="U335" s="72"/>
      <c r="V335" s="176">
        <v>1.7564935612637247</v>
      </c>
      <c r="W335" s="94"/>
      <c r="X335" s="54"/>
      <c r="Y335" s="90">
        <f>VLOOKUP(D335,EXPLORACION!$A$2:$P$529,15,FALSE)</f>
        <v>4961111.1194000002</v>
      </c>
      <c r="Z335" s="90">
        <f>VLOOKUP(D335,EXPLORACION!$A$2:$P$529,16,FALSE)</f>
        <v>2172061.8585000001</v>
      </c>
    </row>
    <row r="336" spans="1:26" ht="15" hidden="1">
      <c r="A336" s="88" t="str">
        <f t="shared" si="48"/>
        <v>APP10P4E4V4</v>
      </c>
      <c r="B336" s="88" t="str">
        <f t="shared" si="49"/>
        <v>APP10P4E4</v>
      </c>
      <c r="C336" s="88" t="str">
        <f t="shared" si="50"/>
        <v>APP10P4V4</v>
      </c>
      <c r="D336" s="88" t="str">
        <f t="shared" si="51"/>
        <v>APP10P4</v>
      </c>
      <c r="E336" s="88" t="str">
        <f t="shared" si="52"/>
        <v>APP10</v>
      </c>
      <c r="F336" s="131" t="s">
        <v>654</v>
      </c>
      <c r="G336" s="131">
        <v>10</v>
      </c>
      <c r="H336" s="109">
        <v>4</v>
      </c>
      <c r="I336" s="109" t="s">
        <v>8</v>
      </c>
      <c r="J336" s="109">
        <v>4</v>
      </c>
      <c r="K336" s="109">
        <v>4</v>
      </c>
      <c r="L336" s="109" t="s">
        <v>906</v>
      </c>
      <c r="M336" s="137">
        <v>3.6</v>
      </c>
      <c r="N336" s="151">
        <v>3.9</v>
      </c>
      <c r="O336" s="132">
        <f t="shared" si="47"/>
        <v>3.75</v>
      </c>
      <c r="P336" s="267"/>
      <c r="Q336" s="70"/>
      <c r="R336" s="67"/>
      <c r="S336" s="92"/>
      <c r="T336" s="96"/>
      <c r="U336" s="80"/>
      <c r="V336" s="176">
        <v>0.67423552032658818</v>
      </c>
      <c r="W336" s="94"/>
      <c r="X336" s="54"/>
      <c r="Y336" s="90">
        <f>VLOOKUP(D336,EXPLORACION!$A$2:$P$529,15,FALSE)</f>
        <v>4961111.1194000002</v>
      </c>
      <c r="Z336" s="90">
        <f>VLOOKUP(D336,EXPLORACION!$A$2:$P$529,16,FALSE)</f>
        <v>2172061.8585000001</v>
      </c>
    </row>
    <row r="337" spans="1:26" hidden="1">
      <c r="A337" s="88" t="str">
        <f t="shared" si="48"/>
        <v>APP10P4E4V5</v>
      </c>
      <c r="B337" s="88" t="str">
        <f t="shared" si="49"/>
        <v>APP10P4E4</v>
      </c>
      <c r="C337" s="88" t="str">
        <f t="shared" si="50"/>
        <v>APP10P4V5</v>
      </c>
      <c r="D337" s="88" t="str">
        <f t="shared" si="51"/>
        <v>APP10P4</v>
      </c>
      <c r="E337" s="88" t="str">
        <f t="shared" si="52"/>
        <v>APP10</v>
      </c>
      <c r="F337" s="131" t="s">
        <v>654</v>
      </c>
      <c r="G337" s="131">
        <v>10</v>
      </c>
      <c r="H337" s="109">
        <v>4</v>
      </c>
      <c r="I337" s="109" t="s">
        <v>8</v>
      </c>
      <c r="J337" s="109">
        <v>4</v>
      </c>
      <c r="K337" s="109">
        <v>5</v>
      </c>
      <c r="L337" s="109" t="s">
        <v>906</v>
      </c>
      <c r="M337" s="137">
        <v>4.5999999999999996</v>
      </c>
      <c r="N337" s="151">
        <v>4.9000000000000004</v>
      </c>
      <c r="O337" s="132">
        <f t="shared" si="47"/>
        <v>4.75</v>
      </c>
      <c r="P337" s="267"/>
      <c r="Q337" s="70"/>
      <c r="R337" s="67"/>
      <c r="S337" s="92"/>
      <c r="T337" s="72"/>
      <c r="U337" s="80"/>
      <c r="V337" s="176">
        <v>0.90433456325138928</v>
      </c>
      <c r="W337" s="94"/>
      <c r="X337" s="54"/>
      <c r="Y337" s="90">
        <f>VLOOKUP(D337,EXPLORACION!$A$2:$P$529,15,FALSE)</f>
        <v>4961111.1194000002</v>
      </c>
      <c r="Z337" s="90">
        <f>VLOOKUP(D337,EXPLORACION!$A$2:$P$529,16,FALSE)</f>
        <v>2172061.8585000001</v>
      </c>
    </row>
    <row r="338" spans="1:26" hidden="1">
      <c r="A338" s="88" t="str">
        <f t="shared" si="48"/>
        <v>APP10P4E4V6</v>
      </c>
      <c r="B338" s="88" t="str">
        <f t="shared" si="49"/>
        <v>APP10P4E4</v>
      </c>
      <c r="C338" s="88" t="str">
        <f t="shared" si="50"/>
        <v>APP10P4V6</v>
      </c>
      <c r="D338" s="88" t="str">
        <f t="shared" si="51"/>
        <v>APP10P4</v>
      </c>
      <c r="E338" s="88" t="str">
        <f t="shared" si="52"/>
        <v>APP10</v>
      </c>
      <c r="F338" s="131" t="s">
        <v>654</v>
      </c>
      <c r="G338" s="131">
        <v>10</v>
      </c>
      <c r="H338" s="109">
        <v>4</v>
      </c>
      <c r="I338" s="109" t="s">
        <v>8</v>
      </c>
      <c r="J338" s="109">
        <v>4</v>
      </c>
      <c r="K338" s="109">
        <v>6</v>
      </c>
      <c r="L338" s="109" t="s">
        <v>906</v>
      </c>
      <c r="M338" s="137">
        <v>6</v>
      </c>
      <c r="N338" s="151">
        <v>6.3</v>
      </c>
      <c r="O338" s="132">
        <f t="shared" si="47"/>
        <v>6.15</v>
      </c>
      <c r="P338" s="72"/>
      <c r="Q338" s="72"/>
      <c r="R338" s="97"/>
      <c r="S338" s="97"/>
      <c r="T338" s="72"/>
      <c r="U338" s="72"/>
      <c r="V338" s="177">
        <v>1.771706357318789</v>
      </c>
      <c r="W338" s="97"/>
      <c r="X338" s="97"/>
      <c r="Y338" s="90">
        <f>VLOOKUP(D338,EXPLORACION!$A$2:$P$529,15,FALSE)</f>
        <v>4961111.1194000002</v>
      </c>
      <c r="Z338" s="90">
        <f>VLOOKUP(D338,EXPLORACION!$A$2:$P$529,16,FALSE)</f>
        <v>2172061.8585000001</v>
      </c>
    </row>
    <row r="339" spans="1:26" ht="15" hidden="1">
      <c r="A339" s="88" t="str">
        <f t="shared" si="48"/>
        <v>APP10P4E4V7</v>
      </c>
      <c r="B339" s="88" t="str">
        <f t="shared" si="49"/>
        <v>APP10P4E4</v>
      </c>
      <c r="C339" s="88" t="str">
        <f t="shared" si="50"/>
        <v>APP10P4V7</v>
      </c>
      <c r="D339" s="88" t="str">
        <f t="shared" si="51"/>
        <v>APP10P4</v>
      </c>
      <c r="E339" s="88" t="str">
        <f t="shared" si="52"/>
        <v>APP10</v>
      </c>
      <c r="F339" s="131" t="s">
        <v>654</v>
      </c>
      <c r="G339" s="131">
        <v>10</v>
      </c>
      <c r="H339" s="109">
        <v>4</v>
      </c>
      <c r="I339" s="109" t="s">
        <v>8</v>
      </c>
      <c r="J339" s="109">
        <v>4</v>
      </c>
      <c r="K339" s="109">
        <v>7</v>
      </c>
      <c r="L339" s="109" t="s">
        <v>906</v>
      </c>
      <c r="M339" s="137">
        <v>7.5</v>
      </c>
      <c r="N339" s="151">
        <v>7.8</v>
      </c>
      <c r="O339" s="132">
        <f t="shared" si="47"/>
        <v>7.65</v>
      </c>
      <c r="P339" s="72"/>
      <c r="Q339" s="72"/>
      <c r="R339" s="97"/>
      <c r="S339" s="97"/>
      <c r="T339" s="96"/>
      <c r="U339" s="72"/>
      <c r="V339" s="177">
        <v>1.7597961020368698</v>
      </c>
      <c r="W339" s="97"/>
      <c r="X339" s="97"/>
      <c r="Y339" s="90">
        <f>VLOOKUP(D339,EXPLORACION!$A$2:$P$529,15,FALSE)</f>
        <v>4961111.1194000002</v>
      </c>
      <c r="Z339" s="90">
        <f>VLOOKUP(D339,EXPLORACION!$A$2:$P$529,16,FALSE)</f>
        <v>2172061.8585000001</v>
      </c>
    </row>
    <row r="340" spans="1:26" hidden="1">
      <c r="A340" s="88" t="str">
        <f t="shared" si="48"/>
        <v>APP10P4E4V8</v>
      </c>
      <c r="B340" s="88" t="str">
        <f t="shared" si="49"/>
        <v>APP10P4E4</v>
      </c>
      <c r="C340" s="88" t="str">
        <f t="shared" si="50"/>
        <v>APP10P4V8</v>
      </c>
      <c r="D340" s="88" t="str">
        <f t="shared" si="51"/>
        <v>APP10P4</v>
      </c>
      <c r="E340" s="88" t="str">
        <f t="shared" si="52"/>
        <v>APP10</v>
      </c>
      <c r="F340" s="131" t="s">
        <v>654</v>
      </c>
      <c r="G340" s="131">
        <v>10</v>
      </c>
      <c r="H340" s="109">
        <v>4</v>
      </c>
      <c r="I340" s="109" t="s">
        <v>8</v>
      </c>
      <c r="J340" s="109">
        <v>4</v>
      </c>
      <c r="K340" s="109">
        <v>8</v>
      </c>
      <c r="L340" s="109" t="s">
        <v>906</v>
      </c>
      <c r="M340" s="137">
        <v>9</v>
      </c>
      <c r="N340" s="151">
        <v>9.3000000000000007</v>
      </c>
      <c r="O340" s="132">
        <f t="shared" si="47"/>
        <v>9.15</v>
      </c>
      <c r="P340" s="72"/>
      <c r="Q340" s="72"/>
      <c r="R340" s="97"/>
      <c r="S340" s="97"/>
      <c r="T340" s="72"/>
      <c r="U340" s="72"/>
      <c r="V340" s="177">
        <v>2.0360411006524535</v>
      </c>
      <c r="W340" s="97"/>
      <c r="X340" s="97"/>
      <c r="Y340" s="90">
        <f>VLOOKUP(D340,EXPLORACION!$A$2:$P$529,15,FALSE)</f>
        <v>4961111.1194000002</v>
      </c>
      <c r="Z340" s="90">
        <f>VLOOKUP(D340,EXPLORACION!$A$2:$P$529,16,FALSE)</f>
        <v>2172061.8585000001</v>
      </c>
    </row>
    <row r="341" spans="1:26" hidden="1">
      <c r="A341" s="88" t="str">
        <f t="shared" si="48"/>
        <v>APP10P4E5V9</v>
      </c>
      <c r="B341" s="88" t="str">
        <f t="shared" si="49"/>
        <v>APP10P4E5</v>
      </c>
      <c r="C341" s="88" t="str">
        <f t="shared" si="50"/>
        <v>APP10P4V9</v>
      </c>
      <c r="D341" s="88" t="str">
        <f t="shared" si="51"/>
        <v>APP10P4</v>
      </c>
      <c r="E341" s="88" t="str">
        <f t="shared" si="52"/>
        <v>APP10</v>
      </c>
      <c r="F341" s="131" t="s">
        <v>654</v>
      </c>
      <c r="G341" s="131">
        <v>10</v>
      </c>
      <c r="H341" s="109">
        <v>4</v>
      </c>
      <c r="I341" s="109" t="s">
        <v>8</v>
      </c>
      <c r="J341" s="109">
        <v>5</v>
      </c>
      <c r="K341" s="109">
        <v>9</v>
      </c>
      <c r="L341" s="109" t="s">
        <v>906</v>
      </c>
      <c r="M341" s="137">
        <v>10.5</v>
      </c>
      <c r="N341" s="151">
        <v>10.8</v>
      </c>
      <c r="O341" s="132">
        <f t="shared" si="47"/>
        <v>10.65</v>
      </c>
      <c r="P341" s="72"/>
      <c r="Q341" s="72"/>
      <c r="R341" s="97"/>
      <c r="S341" s="97"/>
      <c r="T341" s="72"/>
      <c r="U341" s="72"/>
      <c r="V341" s="177">
        <v>2.0890335672041127</v>
      </c>
      <c r="W341" s="97"/>
      <c r="X341" s="97"/>
      <c r="Y341" s="90">
        <f>VLOOKUP(D341,EXPLORACION!$A$2:$P$529,15,FALSE)</f>
        <v>4961111.1194000002</v>
      </c>
      <c r="Z341" s="90">
        <f>VLOOKUP(D341,EXPLORACION!$A$2:$P$529,16,FALSE)</f>
        <v>2172061.8585000001</v>
      </c>
    </row>
    <row r="342" spans="1:26" hidden="1">
      <c r="A342" s="88" t="str">
        <f t="shared" si="48"/>
        <v>APP10P4E5V10</v>
      </c>
      <c r="B342" s="88" t="str">
        <f t="shared" si="49"/>
        <v>APP10P4E5</v>
      </c>
      <c r="C342" s="88" t="str">
        <f t="shared" si="50"/>
        <v>APP10P4V10</v>
      </c>
      <c r="D342" s="88" t="str">
        <f t="shared" si="51"/>
        <v>APP10P4</v>
      </c>
      <c r="E342" s="88" t="str">
        <f t="shared" si="52"/>
        <v>APP10</v>
      </c>
      <c r="F342" s="131" t="s">
        <v>654</v>
      </c>
      <c r="G342" s="131">
        <v>10</v>
      </c>
      <c r="H342" s="109">
        <v>4</v>
      </c>
      <c r="I342" s="109" t="s">
        <v>8</v>
      </c>
      <c r="J342" s="109">
        <v>5</v>
      </c>
      <c r="K342" s="109">
        <v>10</v>
      </c>
      <c r="L342" s="109" t="s">
        <v>906</v>
      </c>
      <c r="M342" s="137">
        <v>12</v>
      </c>
      <c r="N342" s="151">
        <v>12.3</v>
      </c>
      <c r="O342" s="132">
        <f t="shared" si="47"/>
        <v>12.15</v>
      </c>
      <c r="P342" s="72"/>
      <c r="Q342" s="72"/>
      <c r="R342" s="97"/>
      <c r="S342" s="97"/>
      <c r="T342" s="72"/>
      <c r="U342" s="72"/>
      <c r="V342" s="177">
        <v>2.0282978820542081</v>
      </c>
      <c r="W342" s="97"/>
      <c r="X342" s="97"/>
      <c r="Y342" s="90">
        <f>VLOOKUP(D342,EXPLORACION!$A$2:$P$529,15,FALSE)</f>
        <v>4961111.1194000002</v>
      </c>
      <c r="Z342" s="90">
        <f>VLOOKUP(D342,EXPLORACION!$A$2:$P$529,16,FALSE)</f>
        <v>2172061.8585000001</v>
      </c>
    </row>
    <row r="343" spans="1:26" hidden="1">
      <c r="A343" s="88" t="str">
        <f t="shared" si="48"/>
        <v>APP10P4E6V11</v>
      </c>
      <c r="B343" s="88" t="str">
        <f t="shared" si="49"/>
        <v>APP10P4E6</v>
      </c>
      <c r="C343" s="88" t="str">
        <f t="shared" si="50"/>
        <v>APP10P4V11</v>
      </c>
      <c r="D343" s="88" t="str">
        <f t="shared" si="51"/>
        <v>APP10P4</v>
      </c>
      <c r="E343" s="88" t="str">
        <f t="shared" si="52"/>
        <v>APP10</v>
      </c>
      <c r="F343" s="131" t="s">
        <v>654</v>
      </c>
      <c r="G343" s="131">
        <v>10</v>
      </c>
      <c r="H343" s="109">
        <v>4</v>
      </c>
      <c r="I343" s="109" t="s">
        <v>8</v>
      </c>
      <c r="J343" s="109">
        <v>6</v>
      </c>
      <c r="K343" s="109">
        <v>11</v>
      </c>
      <c r="L343" s="109" t="s">
        <v>906</v>
      </c>
      <c r="M343" s="137">
        <v>13.5</v>
      </c>
      <c r="N343" s="151">
        <v>13.8</v>
      </c>
      <c r="O343" s="132">
        <f t="shared" si="47"/>
        <v>13.65</v>
      </c>
      <c r="P343" s="72"/>
      <c r="Q343" s="72"/>
      <c r="R343" s="97"/>
      <c r="S343" s="97"/>
      <c r="T343" s="72"/>
      <c r="U343" s="72"/>
      <c r="V343" s="177">
        <v>1.5452222282379624</v>
      </c>
      <c r="W343" s="97"/>
      <c r="X343" s="97"/>
      <c r="Y343" s="90">
        <f>VLOOKUP(D343,EXPLORACION!$A$2:$P$529,15,FALSE)</f>
        <v>4961111.1194000002</v>
      </c>
      <c r="Z343" s="90">
        <f>VLOOKUP(D343,EXPLORACION!$A$2:$P$529,16,FALSE)</f>
        <v>2172061.8585000001</v>
      </c>
    </row>
    <row r="344" spans="1:26" hidden="1">
      <c r="A344" s="88" t="str">
        <f t="shared" si="48"/>
        <v>APP10P4E6S12</v>
      </c>
      <c r="B344" s="88" t="str">
        <f t="shared" si="49"/>
        <v>APP10P4E6</v>
      </c>
      <c r="C344" s="88" t="str">
        <f t="shared" si="50"/>
        <v>APP10P4S12</v>
      </c>
      <c r="D344" s="88" t="str">
        <f t="shared" si="51"/>
        <v>APP10P4</v>
      </c>
      <c r="E344" s="88" t="str">
        <f t="shared" si="52"/>
        <v>APP10</v>
      </c>
      <c r="F344" s="131" t="s">
        <v>654</v>
      </c>
      <c r="G344" s="131">
        <v>10</v>
      </c>
      <c r="H344" s="109">
        <v>4</v>
      </c>
      <c r="I344" s="109" t="s">
        <v>8</v>
      </c>
      <c r="J344" s="109">
        <v>6</v>
      </c>
      <c r="K344" s="109">
        <v>12</v>
      </c>
      <c r="L344" s="109" t="s">
        <v>13</v>
      </c>
      <c r="M344" s="137">
        <f>N343</f>
        <v>13.8</v>
      </c>
      <c r="N344" s="151">
        <v>15</v>
      </c>
      <c r="O344" s="132">
        <f t="shared" si="47"/>
        <v>14.4</v>
      </c>
      <c r="P344" s="72"/>
      <c r="Q344" s="72"/>
      <c r="R344" s="97"/>
      <c r="S344" s="97"/>
      <c r="T344" s="72" t="s">
        <v>923</v>
      </c>
      <c r="U344" s="72">
        <v>38</v>
      </c>
      <c r="V344" s="177"/>
      <c r="W344" s="97"/>
      <c r="X344" s="97"/>
      <c r="Y344" s="90">
        <f>VLOOKUP(D344,EXPLORACION!$A$2:$P$529,15,FALSE)</f>
        <v>4961111.1194000002</v>
      </c>
      <c r="Z344" s="90">
        <f>VLOOKUP(D344,EXPLORACION!$A$2:$P$529,16,FALSE)</f>
        <v>2172061.8585000001</v>
      </c>
    </row>
    <row r="345" spans="1:26" hidden="1">
      <c r="A345" s="88" t="str">
        <f t="shared" si="48"/>
        <v>APP10P5E1V1</v>
      </c>
      <c r="B345" s="88" t="str">
        <f t="shared" si="49"/>
        <v>APP10P5E1</v>
      </c>
      <c r="C345" s="88" t="str">
        <f t="shared" si="50"/>
        <v>APP10P5V1</v>
      </c>
      <c r="D345" s="88" t="str">
        <f t="shared" si="51"/>
        <v>APP10P5</v>
      </c>
      <c r="E345" s="88" t="str">
        <f t="shared" si="52"/>
        <v>APP10</v>
      </c>
      <c r="F345" s="131" t="s">
        <v>654</v>
      </c>
      <c r="G345" s="131">
        <v>10</v>
      </c>
      <c r="H345" s="109">
        <v>5</v>
      </c>
      <c r="I345" s="109" t="s">
        <v>8</v>
      </c>
      <c r="J345" s="109">
        <v>1</v>
      </c>
      <c r="K345" s="109">
        <v>1</v>
      </c>
      <c r="L345" s="109" t="s">
        <v>906</v>
      </c>
      <c r="M345" s="137">
        <v>0.6</v>
      </c>
      <c r="N345" s="151">
        <v>0.9</v>
      </c>
      <c r="O345" s="132">
        <f t="shared" si="47"/>
        <v>0.75</v>
      </c>
      <c r="P345" s="72"/>
      <c r="Q345" s="72"/>
      <c r="R345" s="97"/>
      <c r="S345" s="97"/>
      <c r="T345" s="72"/>
      <c r="U345" s="72"/>
      <c r="V345" s="177">
        <v>2.1817287117038369</v>
      </c>
      <c r="W345" s="97"/>
      <c r="X345" s="97"/>
      <c r="Y345" s="90">
        <f>VLOOKUP(D345,EXPLORACION!$A$2:$P$529,15,FALSE)</f>
        <v>4961111.1194000002</v>
      </c>
      <c r="Z345" s="90">
        <f>VLOOKUP(D345,EXPLORACION!$A$2:$P$529,16,FALSE)</f>
        <v>2172061.8585000001</v>
      </c>
    </row>
    <row r="346" spans="1:26" hidden="1">
      <c r="A346" s="88" t="str">
        <f t="shared" si="48"/>
        <v>APP10P5E2V2</v>
      </c>
      <c r="B346" s="88" t="str">
        <f t="shared" si="49"/>
        <v>APP10P5E2</v>
      </c>
      <c r="C346" s="88" t="str">
        <f t="shared" si="50"/>
        <v>APP10P5V2</v>
      </c>
      <c r="D346" s="88" t="str">
        <f t="shared" si="51"/>
        <v>APP10P5</v>
      </c>
      <c r="E346" s="88" t="str">
        <f t="shared" si="52"/>
        <v>APP10</v>
      </c>
      <c r="F346" s="131" t="s">
        <v>654</v>
      </c>
      <c r="G346" s="131">
        <v>10</v>
      </c>
      <c r="H346" s="109">
        <v>5</v>
      </c>
      <c r="I346" s="109" t="s">
        <v>8</v>
      </c>
      <c r="J346" s="109">
        <v>2</v>
      </c>
      <c r="K346" s="109">
        <v>2</v>
      </c>
      <c r="L346" s="109" t="s">
        <v>906</v>
      </c>
      <c r="M346" s="137">
        <v>1.6</v>
      </c>
      <c r="N346" s="151">
        <v>1.9</v>
      </c>
      <c r="O346" s="132">
        <f t="shared" si="47"/>
        <v>1.75</v>
      </c>
      <c r="P346" s="72"/>
      <c r="Q346" s="72"/>
      <c r="R346" s="97"/>
      <c r="S346" s="97"/>
      <c r="T346" s="72"/>
      <c r="U346" s="72"/>
      <c r="V346" s="177">
        <v>0.85015650781492413</v>
      </c>
      <c r="W346" s="97"/>
      <c r="X346" s="97"/>
      <c r="Y346" s="90">
        <f>VLOOKUP(D346,EXPLORACION!$A$2:$P$529,15,FALSE)</f>
        <v>4961111.1194000002</v>
      </c>
      <c r="Z346" s="90">
        <f>VLOOKUP(D346,EXPLORACION!$A$2:$P$529,16,FALSE)</f>
        <v>2172061.8585000001</v>
      </c>
    </row>
    <row r="347" spans="1:26" hidden="1">
      <c r="A347" s="88" t="str">
        <f t="shared" si="48"/>
        <v>APP10P5E3V3</v>
      </c>
      <c r="B347" s="88" t="str">
        <f t="shared" si="49"/>
        <v>APP10P5E3</v>
      </c>
      <c r="C347" s="88" t="str">
        <f t="shared" si="50"/>
        <v>APP10P5V3</v>
      </c>
      <c r="D347" s="88" t="str">
        <f t="shared" si="51"/>
        <v>APP10P5</v>
      </c>
      <c r="E347" s="88" t="str">
        <f t="shared" si="52"/>
        <v>APP10</v>
      </c>
      <c r="F347" s="131" t="s">
        <v>654</v>
      </c>
      <c r="G347" s="131">
        <v>10</v>
      </c>
      <c r="H347" s="109">
        <v>5</v>
      </c>
      <c r="I347" s="109" t="s">
        <v>8</v>
      </c>
      <c r="J347" s="109">
        <v>3</v>
      </c>
      <c r="K347" s="109">
        <v>3</v>
      </c>
      <c r="L347" s="109" t="s">
        <v>906</v>
      </c>
      <c r="M347" s="137">
        <v>2.6</v>
      </c>
      <c r="N347" s="151">
        <v>2.9</v>
      </c>
      <c r="O347" s="132">
        <f t="shared" si="47"/>
        <v>2.75</v>
      </c>
      <c r="P347" s="72"/>
      <c r="Q347" s="72"/>
      <c r="R347" s="97"/>
      <c r="S347" s="97"/>
      <c r="T347" s="72"/>
      <c r="U347" s="72"/>
      <c r="V347" s="177">
        <v>0.65508211904458102</v>
      </c>
      <c r="W347" s="97"/>
      <c r="X347" s="97"/>
      <c r="Y347" s="90">
        <f>VLOOKUP(D347,EXPLORACION!$A$2:$P$529,15,FALSE)</f>
        <v>4961111.1194000002</v>
      </c>
      <c r="Z347" s="90">
        <f>VLOOKUP(D347,EXPLORACION!$A$2:$P$529,16,FALSE)</f>
        <v>2172061.8585000001</v>
      </c>
    </row>
    <row r="348" spans="1:26" hidden="1">
      <c r="A348" s="88" t="str">
        <f t="shared" si="48"/>
        <v>APP10P5E4V4</v>
      </c>
      <c r="B348" s="88" t="str">
        <f t="shared" si="49"/>
        <v>APP10P5E4</v>
      </c>
      <c r="C348" s="88" t="str">
        <f t="shared" si="50"/>
        <v>APP10P5V4</v>
      </c>
      <c r="D348" s="88" t="str">
        <f t="shared" si="51"/>
        <v>APP10P5</v>
      </c>
      <c r="E348" s="88" t="str">
        <f t="shared" si="52"/>
        <v>APP10</v>
      </c>
      <c r="F348" s="131" t="s">
        <v>654</v>
      </c>
      <c r="G348" s="131">
        <v>10</v>
      </c>
      <c r="H348" s="109">
        <v>5</v>
      </c>
      <c r="I348" s="109" t="s">
        <v>8</v>
      </c>
      <c r="J348" s="109">
        <v>4</v>
      </c>
      <c r="K348" s="109">
        <v>4</v>
      </c>
      <c r="L348" s="109" t="s">
        <v>906</v>
      </c>
      <c r="M348" s="137">
        <v>3.6</v>
      </c>
      <c r="N348" s="151">
        <v>3.9</v>
      </c>
      <c r="O348" s="132">
        <f t="shared" si="47"/>
        <v>3.75</v>
      </c>
      <c r="P348" s="72"/>
      <c r="Q348" s="72"/>
      <c r="R348" s="97"/>
      <c r="S348" s="97"/>
      <c r="T348" s="72"/>
      <c r="U348" s="72"/>
      <c r="V348" s="177">
        <v>1.7664889147028831</v>
      </c>
      <c r="W348" s="97"/>
      <c r="X348" s="97"/>
      <c r="Y348" s="90">
        <f>VLOOKUP(D348,EXPLORACION!$A$2:$P$529,15,FALSE)</f>
        <v>4961111.1194000002</v>
      </c>
      <c r="Z348" s="90">
        <f>VLOOKUP(D348,EXPLORACION!$A$2:$P$529,16,FALSE)</f>
        <v>2172061.8585000001</v>
      </c>
    </row>
    <row r="349" spans="1:26" hidden="1">
      <c r="A349" s="88" t="str">
        <f t="shared" si="48"/>
        <v>APP10P5E4V5</v>
      </c>
      <c r="B349" s="88" t="str">
        <f t="shared" si="49"/>
        <v>APP10P5E4</v>
      </c>
      <c r="C349" s="88" t="str">
        <f t="shared" si="50"/>
        <v>APP10P5V5</v>
      </c>
      <c r="D349" s="88" t="str">
        <f t="shared" si="51"/>
        <v>APP10P5</v>
      </c>
      <c r="E349" s="88" t="str">
        <f t="shared" si="52"/>
        <v>APP10</v>
      </c>
      <c r="F349" s="131" t="s">
        <v>654</v>
      </c>
      <c r="G349" s="131">
        <v>10</v>
      </c>
      <c r="H349" s="109">
        <v>5</v>
      </c>
      <c r="I349" s="109" t="s">
        <v>8</v>
      </c>
      <c r="J349" s="109">
        <v>4</v>
      </c>
      <c r="K349" s="109">
        <v>5</v>
      </c>
      <c r="L349" s="109" t="s">
        <v>906</v>
      </c>
      <c r="M349" s="137">
        <v>4.5999999999999996</v>
      </c>
      <c r="N349" s="151">
        <v>4.9000000000000004</v>
      </c>
      <c r="O349" s="132">
        <f t="shared" si="47"/>
        <v>4.75</v>
      </c>
      <c r="P349" s="72"/>
      <c r="Q349" s="72"/>
      <c r="R349" s="97"/>
      <c r="S349" s="97"/>
      <c r="T349" s="72"/>
      <c r="U349" s="72"/>
      <c r="V349" s="177">
        <v>1.7585080968783884</v>
      </c>
      <c r="W349" s="97"/>
      <c r="X349" s="97"/>
      <c r="Y349" s="90">
        <f>VLOOKUP(D349,EXPLORACION!$A$2:$P$529,15,FALSE)</f>
        <v>4961111.1194000002</v>
      </c>
      <c r="Z349" s="90">
        <f>VLOOKUP(D349,EXPLORACION!$A$2:$P$529,16,FALSE)</f>
        <v>2172061.8585000001</v>
      </c>
    </row>
    <row r="350" spans="1:26" hidden="1">
      <c r="A350" s="88" t="str">
        <f t="shared" si="48"/>
        <v>APP10P5E4V6</v>
      </c>
      <c r="B350" s="88" t="str">
        <f t="shared" si="49"/>
        <v>APP10P5E4</v>
      </c>
      <c r="C350" s="88" t="str">
        <f t="shared" si="50"/>
        <v>APP10P5V6</v>
      </c>
      <c r="D350" s="88" t="str">
        <f t="shared" si="51"/>
        <v>APP10P5</v>
      </c>
      <c r="E350" s="88" t="str">
        <f t="shared" si="52"/>
        <v>APP10</v>
      </c>
      <c r="F350" s="131" t="s">
        <v>654</v>
      </c>
      <c r="G350" s="131">
        <v>10</v>
      </c>
      <c r="H350" s="109">
        <v>5</v>
      </c>
      <c r="I350" s="109" t="s">
        <v>8</v>
      </c>
      <c r="J350" s="109">
        <v>4</v>
      </c>
      <c r="K350" s="109">
        <v>6</v>
      </c>
      <c r="L350" s="109" t="s">
        <v>906</v>
      </c>
      <c r="M350" s="137">
        <v>6</v>
      </c>
      <c r="N350" s="151">
        <v>6.3</v>
      </c>
      <c r="O350" s="132">
        <f t="shared" si="47"/>
        <v>6.15</v>
      </c>
      <c r="P350" s="72"/>
      <c r="Q350" s="72"/>
      <c r="R350" s="97"/>
      <c r="S350" s="97"/>
      <c r="T350" s="72"/>
      <c r="U350" s="72"/>
      <c r="V350" s="177">
        <v>2.0073142120493461</v>
      </c>
      <c r="W350" s="97"/>
      <c r="X350" s="97"/>
      <c r="Y350" s="90">
        <f>VLOOKUP(D350,EXPLORACION!$A$2:$P$529,15,FALSE)</f>
        <v>4961111.1194000002</v>
      </c>
      <c r="Z350" s="90">
        <f>VLOOKUP(D350,EXPLORACION!$A$2:$P$529,16,FALSE)</f>
        <v>2172061.8585000001</v>
      </c>
    </row>
    <row r="351" spans="1:26" hidden="1">
      <c r="A351" s="88" t="str">
        <f t="shared" si="48"/>
        <v>APP10P5E4V7</v>
      </c>
      <c r="B351" s="88" t="str">
        <f t="shared" si="49"/>
        <v>APP10P5E4</v>
      </c>
      <c r="C351" s="88" t="str">
        <f t="shared" si="50"/>
        <v>APP10P5V7</v>
      </c>
      <c r="D351" s="88" t="str">
        <f t="shared" si="51"/>
        <v>APP10P5</v>
      </c>
      <c r="E351" s="88" t="str">
        <f t="shared" si="52"/>
        <v>APP10</v>
      </c>
      <c r="F351" s="131" t="s">
        <v>654</v>
      </c>
      <c r="G351" s="131">
        <v>10</v>
      </c>
      <c r="H351" s="109">
        <v>5</v>
      </c>
      <c r="I351" s="109" t="s">
        <v>8</v>
      </c>
      <c r="J351" s="109">
        <v>4</v>
      </c>
      <c r="K351" s="109">
        <v>7</v>
      </c>
      <c r="L351" s="109" t="s">
        <v>906</v>
      </c>
      <c r="M351" s="137">
        <v>7.5</v>
      </c>
      <c r="N351" s="151">
        <v>7.8</v>
      </c>
      <c r="O351" s="132">
        <f t="shared" si="47"/>
        <v>7.65</v>
      </c>
      <c r="P351" s="72"/>
      <c r="Q351" s="72"/>
      <c r="R351" s="97"/>
      <c r="S351" s="97"/>
      <c r="T351" s="72"/>
      <c r="U351" s="72"/>
      <c r="V351" s="177">
        <v>1.7056673297357969</v>
      </c>
      <c r="W351" s="97"/>
      <c r="X351" s="97"/>
      <c r="Y351" s="90">
        <f>VLOOKUP(D351,EXPLORACION!$A$2:$P$529,15,FALSE)</f>
        <v>4961111.1194000002</v>
      </c>
      <c r="Z351" s="90">
        <f>VLOOKUP(D351,EXPLORACION!$A$2:$P$529,16,FALSE)</f>
        <v>2172061.8585000001</v>
      </c>
    </row>
    <row r="352" spans="1:26" hidden="1">
      <c r="A352" s="88" t="str">
        <f t="shared" si="48"/>
        <v>APP10P5E4V8</v>
      </c>
      <c r="B352" s="88" t="str">
        <f t="shared" si="49"/>
        <v>APP10P5E4</v>
      </c>
      <c r="C352" s="88" t="str">
        <f t="shared" si="50"/>
        <v>APP10P5V8</v>
      </c>
      <c r="D352" s="88" t="str">
        <f t="shared" si="51"/>
        <v>APP10P5</v>
      </c>
      <c r="E352" s="88" t="str">
        <f t="shared" si="52"/>
        <v>APP10</v>
      </c>
      <c r="F352" s="131" t="s">
        <v>654</v>
      </c>
      <c r="G352" s="131">
        <v>10</v>
      </c>
      <c r="H352" s="109">
        <v>5</v>
      </c>
      <c r="I352" s="109" t="s">
        <v>8</v>
      </c>
      <c r="J352" s="109">
        <v>4</v>
      </c>
      <c r="K352" s="109">
        <v>8</v>
      </c>
      <c r="L352" s="109" t="s">
        <v>906</v>
      </c>
      <c r="M352" s="137">
        <v>9</v>
      </c>
      <c r="N352" s="151">
        <v>9.3000000000000007</v>
      </c>
      <c r="O352" s="132">
        <f t="shared" si="47"/>
        <v>9.15</v>
      </c>
      <c r="P352" s="72"/>
      <c r="Q352" s="72"/>
      <c r="R352" s="97"/>
      <c r="S352" s="97"/>
      <c r="T352" s="72"/>
      <c r="U352" s="72"/>
      <c r="V352" s="177">
        <v>2.0090724661895463</v>
      </c>
      <c r="W352" s="97"/>
      <c r="X352" s="97"/>
      <c r="Y352" s="90">
        <f>VLOOKUP(D352,EXPLORACION!$A$2:$P$529,15,FALSE)</f>
        <v>4961111.1194000002</v>
      </c>
      <c r="Z352" s="90">
        <f>VLOOKUP(D352,EXPLORACION!$A$2:$P$529,16,FALSE)</f>
        <v>2172061.8585000001</v>
      </c>
    </row>
    <row r="353" spans="1:26" hidden="1">
      <c r="A353" s="88" t="str">
        <f t="shared" si="48"/>
        <v>APP10P5E5V9</v>
      </c>
      <c r="B353" s="88" t="str">
        <f t="shared" si="49"/>
        <v>APP10P5E5</v>
      </c>
      <c r="C353" s="88" t="str">
        <f t="shared" si="50"/>
        <v>APP10P5V9</v>
      </c>
      <c r="D353" s="88" t="str">
        <f t="shared" si="51"/>
        <v>APP10P5</v>
      </c>
      <c r="E353" s="88" t="str">
        <f t="shared" si="52"/>
        <v>APP10</v>
      </c>
      <c r="F353" s="131" t="s">
        <v>654</v>
      </c>
      <c r="G353" s="131">
        <v>10</v>
      </c>
      <c r="H353" s="109">
        <v>5</v>
      </c>
      <c r="I353" s="109" t="s">
        <v>8</v>
      </c>
      <c r="J353" s="109">
        <v>5</v>
      </c>
      <c r="K353" s="109">
        <v>9</v>
      </c>
      <c r="L353" s="109" t="s">
        <v>906</v>
      </c>
      <c r="M353" s="137">
        <v>10.5</v>
      </c>
      <c r="N353" s="151">
        <v>10.8</v>
      </c>
      <c r="O353" s="132">
        <f t="shared" ref="O353:O383" si="53">AVERAGE(M353:N353)</f>
        <v>10.65</v>
      </c>
      <c r="P353" s="72"/>
      <c r="Q353" s="72"/>
      <c r="R353" s="97"/>
      <c r="S353" s="97"/>
      <c r="T353" s="72"/>
      <c r="U353" s="72"/>
      <c r="V353" s="177">
        <v>0.83814230916680632</v>
      </c>
      <c r="W353" s="97"/>
      <c r="X353" s="97"/>
      <c r="Y353" s="90">
        <f>VLOOKUP(D353,EXPLORACION!$A$2:$P$529,15,FALSE)</f>
        <v>4961111.1194000002</v>
      </c>
      <c r="Z353" s="90">
        <f>VLOOKUP(D353,EXPLORACION!$A$2:$P$529,16,FALSE)</f>
        <v>2172061.8585000001</v>
      </c>
    </row>
    <row r="354" spans="1:26" hidden="1">
      <c r="A354" s="88" t="str">
        <f t="shared" si="48"/>
        <v>APP10P5E5V10</v>
      </c>
      <c r="B354" s="88" t="str">
        <f t="shared" si="49"/>
        <v>APP10P5E5</v>
      </c>
      <c r="C354" s="88" t="str">
        <f t="shared" si="50"/>
        <v>APP10P5V10</v>
      </c>
      <c r="D354" s="88" t="str">
        <f t="shared" si="51"/>
        <v>APP10P5</v>
      </c>
      <c r="E354" s="88" t="str">
        <f t="shared" si="52"/>
        <v>APP10</v>
      </c>
      <c r="F354" s="131" t="s">
        <v>654</v>
      </c>
      <c r="G354" s="131">
        <v>10</v>
      </c>
      <c r="H354" s="109">
        <v>5</v>
      </c>
      <c r="I354" s="109" t="s">
        <v>8</v>
      </c>
      <c r="J354" s="109">
        <v>5</v>
      </c>
      <c r="K354" s="109">
        <v>10</v>
      </c>
      <c r="L354" s="109" t="s">
        <v>906</v>
      </c>
      <c r="M354" s="137">
        <v>12</v>
      </c>
      <c r="N354" s="151">
        <v>12.3</v>
      </c>
      <c r="O354" s="132">
        <f t="shared" si="53"/>
        <v>12.15</v>
      </c>
      <c r="P354" s="72"/>
      <c r="Q354" s="72"/>
      <c r="R354" s="97"/>
      <c r="S354" s="97"/>
      <c r="T354" s="72"/>
      <c r="U354" s="72"/>
      <c r="V354" s="177">
        <v>0.42724779583375755</v>
      </c>
      <c r="W354" s="97"/>
      <c r="X354" s="97"/>
      <c r="Y354" s="90">
        <f>VLOOKUP(D354,EXPLORACION!$A$2:$P$529,15,FALSE)</f>
        <v>4961111.1194000002</v>
      </c>
      <c r="Z354" s="90">
        <f>VLOOKUP(D354,EXPLORACION!$A$2:$P$529,16,FALSE)</f>
        <v>2172061.8585000001</v>
      </c>
    </row>
    <row r="355" spans="1:26" hidden="1">
      <c r="A355" s="88" t="str">
        <f t="shared" si="48"/>
        <v>APP10P5E6S11</v>
      </c>
      <c r="B355" s="88" t="str">
        <f t="shared" si="49"/>
        <v>APP10P5E6</v>
      </c>
      <c r="C355" s="88" t="str">
        <f t="shared" si="50"/>
        <v>APP10P5S11</v>
      </c>
      <c r="D355" s="88" t="str">
        <f t="shared" si="51"/>
        <v>APP10P5</v>
      </c>
      <c r="E355" s="88" t="str">
        <f t="shared" si="52"/>
        <v>APP10</v>
      </c>
      <c r="F355" s="131" t="s">
        <v>654</v>
      </c>
      <c r="G355" s="131">
        <v>10</v>
      </c>
      <c r="H355" s="109">
        <v>5</v>
      </c>
      <c r="I355" s="109" t="s">
        <v>8</v>
      </c>
      <c r="J355" s="109">
        <v>6</v>
      </c>
      <c r="K355" s="109">
        <v>11</v>
      </c>
      <c r="L355" s="109" t="s">
        <v>13</v>
      </c>
      <c r="M355" s="137">
        <v>13.5</v>
      </c>
      <c r="N355" s="151">
        <v>13.8</v>
      </c>
      <c r="O355" s="132">
        <f t="shared" si="53"/>
        <v>13.65</v>
      </c>
      <c r="P355" s="72"/>
      <c r="Q355" s="72"/>
      <c r="R355" s="97"/>
      <c r="S355" s="97"/>
      <c r="T355" s="72" t="s">
        <v>922</v>
      </c>
      <c r="U355" s="72">
        <v>39</v>
      </c>
      <c r="V355" s="177"/>
      <c r="W355" s="97"/>
      <c r="X355" s="97"/>
      <c r="Y355" s="90">
        <f>VLOOKUP(D355,EXPLORACION!$A$2:$P$529,15,FALSE)</f>
        <v>4961111.1194000002</v>
      </c>
      <c r="Z355" s="90">
        <f>VLOOKUP(D355,EXPLORACION!$A$2:$P$529,16,FALSE)</f>
        <v>2172061.8585000001</v>
      </c>
    </row>
    <row r="356" spans="1:26" hidden="1">
      <c r="A356" s="88" t="str">
        <f t="shared" si="48"/>
        <v>APP10P5E612</v>
      </c>
      <c r="B356" s="88" t="str">
        <f t="shared" si="49"/>
        <v>APP10P5E6</v>
      </c>
      <c r="C356" s="88" t="str">
        <f t="shared" si="50"/>
        <v>APP10P512</v>
      </c>
      <c r="D356" s="88" t="str">
        <f t="shared" si="51"/>
        <v>APP10P5</v>
      </c>
      <c r="E356" s="88" t="str">
        <f t="shared" si="52"/>
        <v>APP10</v>
      </c>
      <c r="F356" s="131" t="s">
        <v>654</v>
      </c>
      <c r="G356" s="131">
        <v>10</v>
      </c>
      <c r="H356" s="109">
        <v>5</v>
      </c>
      <c r="I356" s="109" t="s">
        <v>8</v>
      </c>
      <c r="J356" s="109">
        <v>6</v>
      </c>
      <c r="K356" s="109">
        <v>12</v>
      </c>
      <c r="L356" s="109"/>
      <c r="M356" s="137">
        <v>14.7</v>
      </c>
      <c r="N356" s="151">
        <v>14.7</v>
      </c>
      <c r="O356" s="132">
        <f t="shared" si="53"/>
        <v>14.7</v>
      </c>
      <c r="P356" s="72"/>
      <c r="Q356" s="72"/>
      <c r="R356" s="97"/>
      <c r="S356" s="97"/>
      <c r="T356" s="72"/>
      <c r="U356" s="72"/>
      <c r="V356" s="177"/>
      <c r="W356" s="97"/>
      <c r="X356" s="97"/>
      <c r="Y356" s="90">
        <f>VLOOKUP(D356,EXPLORACION!$A$2:$P$529,15,FALSE)</f>
        <v>4961111.1194000002</v>
      </c>
      <c r="Z356" s="90">
        <f>VLOOKUP(D356,EXPLORACION!$A$2:$P$529,16,FALSE)</f>
        <v>2172061.8585000001</v>
      </c>
    </row>
    <row r="357" spans="1:26" hidden="1">
      <c r="A357" s="88" t="str">
        <f t="shared" si="48"/>
        <v>LHL11P1E1V1</v>
      </c>
      <c r="B357" s="88" t="str">
        <f t="shared" si="49"/>
        <v>LHL11P1E1</v>
      </c>
      <c r="C357" s="88" t="str">
        <f t="shared" si="50"/>
        <v>LHL11P1V1</v>
      </c>
      <c r="D357" s="88" t="str">
        <f t="shared" si="51"/>
        <v>LHL11P1</v>
      </c>
      <c r="E357" s="88" t="str">
        <f t="shared" si="52"/>
        <v>LHL11</v>
      </c>
      <c r="F357" s="109" t="s">
        <v>844</v>
      </c>
      <c r="G357" s="109">
        <v>11</v>
      </c>
      <c r="H357" s="109">
        <v>1</v>
      </c>
      <c r="I357" s="109" t="s">
        <v>8</v>
      </c>
      <c r="J357" s="109">
        <v>1</v>
      </c>
      <c r="K357" s="109">
        <v>1</v>
      </c>
      <c r="L357" s="109" t="s">
        <v>906</v>
      </c>
      <c r="M357" s="137">
        <v>0.7</v>
      </c>
      <c r="N357" s="151">
        <v>1</v>
      </c>
      <c r="O357" s="132">
        <f t="shared" si="53"/>
        <v>0.85</v>
      </c>
      <c r="P357" s="72"/>
      <c r="Q357" s="72"/>
      <c r="R357" s="97"/>
      <c r="S357" s="97"/>
      <c r="T357" s="72"/>
      <c r="U357" s="72"/>
      <c r="V357" s="177">
        <v>2.1020627805142258</v>
      </c>
      <c r="W357" s="97"/>
      <c r="X357" s="97"/>
      <c r="Y357" s="90">
        <f>VLOOKUP(D357,EXPLORACION!$A$2:$P$529,15,FALSE)</f>
        <v>4959980.9831999997</v>
      </c>
      <c r="Z357" s="90">
        <f>VLOOKUP(D357,EXPLORACION!$A$2:$P$529,16,FALSE)</f>
        <v>2170410.1340999999</v>
      </c>
    </row>
    <row r="358" spans="1:26" hidden="1">
      <c r="A358" s="88" t="str">
        <f t="shared" si="48"/>
        <v>LHL11P1E2V2</v>
      </c>
      <c r="B358" s="88" t="str">
        <f t="shared" si="49"/>
        <v>LHL11P1E2</v>
      </c>
      <c r="C358" s="88" t="str">
        <f t="shared" si="50"/>
        <v>LHL11P1V2</v>
      </c>
      <c r="D358" s="88" t="str">
        <f t="shared" si="51"/>
        <v>LHL11P1</v>
      </c>
      <c r="E358" s="88" t="str">
        <f t="shared" si="52"/>
        <v>LHL11</v>
      </c>
      <c r="F358" s="109" t="s">
        <v>844</v>
      </c>
      <c r="G358" s="109">
        <v>11</v>
      </c>
      <c r="H358" s="109">
        <v>1</v>
      </c>
      <c r="I358" s="109" t="s">
        <v>8</v>
      </c>
      <c r="J358" s="109">
        <v>2</v>
      </c>
      <c r="K358" s="109">
        <v>2</v>
      </c>
      <c r="L358" s="109" t="s">
        <v>906</v>
      </c>
      <c r="M358" s="137">
        <v>1.7</v>
      </c>
      <c r="N358" s="151">
        <v>2</v>
      </c>
      <c r="O358" s="132">
        <f t="shared" si="53"/>
        <v>1.85</v>
      </c>
      <c r="P358" s="72"/>
      <c r="Q358" s="72"/>
      <c r="R358" s="97"/>
      <c r="S358" s="97"/>
      <c r="T358" s="72"/>
      <c r="U358" s="72"/>
      <c r="V358" s="177">
        <v>1.5178746624173676</v>
      </c>
      <c r="W358" s="97"/>
      <c r="X358" s="97"/>
      <c r="Y358" s="90">
        <f>VLOOKUP(D358,EXPLORACION!$A$2:$P$529,15,FALSE)</f>
        <v>4959980.9831999997</v>
      </c>
      <c r="Z358" s="90">
        <f>VLOOKUP(D358,EXPLORACION!$A$2:$P$529,16,FALSE)</f>
        <v>2170410.1340999999</v>
      </c>
    </row>
    <row r="359" spans="1:26" hidden="1">
      <c r="A359" s="88" t="str">
        <f t="shared" si="48"/>
        <v>LHL11P1E2V3</v>
      </c>
      <c r="B359" s="88" t="str">
        <f t="shared" si="49"/>
        <v>LHL11P1E2</v>
      </c>
      <c r="C359" s="88" t="str">
        <f t="shared" si="50"/>
        <v>LHL11P1V3</v>
      </c>
      <c r="D359" s="88" t="str">
        <f t="shared" si="51"/>
        <v>LHL11P1</v>
      </c>
      <c r="E359" s="88" t="str">
        <f t="shared" si="52"/>
        <v>LHL11</v>
      </c>
      <c r="F359" s="109" t="s">
        <v>844</v>
      </c>
      <c r="G359" s="109">
        <v>11</v>
      </c>
      <c r="H359" s="109">
        <v>1</v>
      </c>
      <c r="I359" s="109" t="s">
        <v>8</v>
      </c>
      <c r="J359" s="109">
        <v>2</v>
      </c>
      <c r="K359" s="109">
        <v>3</v>
      </c>
      <c r="L359" s="109" t="s">
        <v>906</v>
      </c>
      <c r="M359" s="137">
        <v>2.7</v>
      </c>
      <c r="N359" s="151">
        <v>3</v>
      </c>
      <c r="O359" s="132">
        <f t="shared" si="53"/>
        <v>2.85</v>
      </c>
      <c r="P359" s="72"/>
      <c r="Q359" s="72"/>
      <c r="R359" s="97"/>
      <c r="S359" s="97"/>
      <c r="T359" s="72"/>
      <c r="U359" s="72"/>
      <c r="V359" s="177">
        <v>1.3663408073342469</v>
      </c>
      <c r="W359" s="97"/>
      <c r="X359" s="97"/>
      <c r="Y359" s="90">
        <f>VLOOKUP(D359,EXPLORACION!$A$2:$P$529,15,FALSE)</f>
        <v>4959980.9831999997</v>
      </c>
      <c r="Z359" s="90">
        <f>VLOOKUP(D359,EXPLORACION!$A$2:$P$529,16,FALSE)</f>
        <v>2170410.1340999999</v>
      </c>
    </row>
    <row r="360" spans="1:26" hidden="1">
      <c r="A360" s="88" t="str">
        <f t="shared" si="48"/>
        <v>LHL11P1E2S4</v>
      </c>
      <c r="B360" s="88" t="str">
        <f t="shared" si="49"/>
        <v>LHL11P1E2</v>
      </c>
      <c r="C360" s="88" t="str">
        <f t="shared" si="50"/>
        <v>LHL11P1S4</v>
      </c>
      <c r="D360" s="88" t="str">
        <f t="shared" si="51"/>
        <v>LHL11P1</v>
      </c>
      <c r="E360" s="88" t="str">
        <f t="shared" si="52"/>
        <v>LHL11</v>
      </c>
      <c r="F360" s="109" t="s">
        <v>844</v>
      </c>
      <c r="G360" s="109">
        <v>11</v>
      </c>
      <c r="H360" s="109">
        <v>1</v>
      </c>
      <c r="I360" s="109" t="s">
        <v>8</v>
      </c>
      <c r="J360" s="109">
        <v>2</v>
      </c>
      <c r="K360" s="109">
        <v>4</v>
      </c>
      <c r="L360" s="109" t="s">
        <v>13</v>
      </c>
      <c r="M360" s="137">
        <v>3</v>
      </c>
      <c r="N360" s="151">
        <v>3.45</v>
      </c>
      <c r="O360" s="132">
        <f t="shared" si="53"/>
        <v>3.2250000000000001</v>
      </c>
      <c r="P360" s="72"/>
      <c r="Q360" s="72"/>
      <c r="R360" s="97"/>
      <c r="S360" s="97"/>
      <c r="T360" s="107" t="s">
        <v>962</v>
      </c>
      <c r="U360" s="175">
        <v>10.94224924012158</v>
      </c>
      <c r="V360" s="177"/>
      <c r="W360" s="97"/>
      <c r="X360" s="97"/>
      <c r="Y360" s="90">
        <f>VLOOKUP(D360,EXPLORACION!$A$2:$P$529,15,FALSE)</f>
        <v>4959980.9831999997</v>
      </c>
      <c r="Z360" s="90">
        <f>VLOOKUP(D360,EXPLORACION!$A$2:$P$529,16,FALSE)</f>
        <v>2170410.1340999999</v>
      </c>
    </row>
    <row r="361" spans="1:26" hidden="1">
      <c r="A361" s="88" t="str">
        <f t="shared" si="48"/>
        <v>LHL11P1E25</v>
      </c>
      <c r="B361" s="88" t="str">
        <f t="shared" si="49"/>
        <v>LHL11P1E2</v>
      </c>
      <c r="C361" s="88" t="str">
        <f t="shared" si="50"/>
        <v>LHL11P15</v>
      </c>
      <c r="D361" s="88" t="str">
        <f t="shared" si="51"/>
        <v>LHL11P1</v>
      </c>
      <c r="E361" s="88" t="str">
        <f t="shared" si="52"/>
        <v>LHL11</v>
      </c>
      <c r="F361" s="109" t="s">
        <v>844</v>
      </c>
      <c r="G361" s="109">
        <v>11</v>
      </c>
      <c r="H361" s="109">
        <v>1</v>
      </c>
      <c r="I361" s="109" t="s">
        <v>8</v>
      </c>
      <c r="J361" s="109">
        <v>2</v>
      </c>
      <c r="K361" s="109">
        <v>5</v>
      </c>
      <c r="L361" s="109"/>
      <c r="M361" s="137">
        <v>3.7</v>
      </c>
      <c r="N361" s="151">
        <v>4</v>
      </c>
      <c r="O361" s="132">
        <f t="shared" si="53"/>
        <v>3.85</v>
      </c>
      <c r="P361" s="72"/>
      <c r="Q361" s="72"/>
      <c r="R361" s="97"/>
      <c r="S361" s="97"/>
      <c r="T361" s="107"/>
      <c r="U361" s="175"/>
      <c r="V361" s="177"/>
      <c r="W361" s="97"/>
      <c r="X361" s="97"/>
      <c r="Y361" s="90">
        <f>VLOOKUP(D361,EXPLORACION!$A$2:$P$529,15,FALSE)</f>
        <v>4959980.9831999997</v>
      </c>
      <c r="Z361" s="90">
        <f>VLOOKUP(D361,EXPLORACION!$A$2:$P$529,16,FALSE)</f>
        <v>2170410.1340999999</v>
      </c>
    </row>
    <row r="362" spans="1:26" hidden="1">
      <c r="A362" s="88" t="str">
        <f t="shared" si="48"/>
        <v>LHL11P1E2S6</v>
      </c>
      <c r="B362" s="88" t="str">
        <f t="shared" si="49"/>
        <v>LHL11P1E2</v>
      </c>
      <c r="C362" s="88" t="str">
        <f t="shared" si="50"/>
        <v>LHL11P1S6</v>
      </c>
      <c r="D362" s="88" t="str">
        <f t="shared" si="51"/>
        <v>LHL11P1</v>
      </c>
      <c r="E362" s="88" t="str">
        <f t="shared" si="52"/>
        <v>LHL11</v>
      </c>
      <c r="F362" s="109" t="s">
        <v>844</v>
      </c>
      <c r="G362" s="109">
        <v>11</v>
      </c>
      <c r="H362" s="109">
        <v>1</v>
      </c>
      <c r="I362" s="109" t="s">
        <v>8</v>
      </c>
      <c r="J362" s="109">
        <v>2</v>
      </c>
      <c r="K362" s="109">
        <v>6</v>
      </c>
      <c r="L362" s="109" t="s">
        <v>13</v>
      </c>
      <c r="M362" s="137">
        <v>4</v>
      </c>
      <c r="N362" s="151">
        <v>4.45</v>
      </c>
      <c r="O362" s="132">
        <f t="shared" si="53"/>
        <v>4.2249999999999996</v>
      </c>
      <c r="P362" s="72"/>
      <c r="Q362" s="72"/>
      <c r="R362" s="97"/>
      <c r="S362" s="97"/>
      <c r="T362" s="107" t="s">
        <v>961</v>
      </c>
      <c r="U362" s="175">
        <v>8.6720867208672097</v>
      </c>
      <c r="V362" s="177"/>
      <c r="W362" s="97"/>
      <c r="X362" s="97"/>
      <c r="Y362" s="90">
        <f>VLOOKUP(D362,EXPLORACION!$A$2:$P$529,15,FALSE)</f>
        <v>4959980.9831999997</v>
      </c>
      <c r="Z362" s="90">
        <f>VLOOKUP(D362,EXPLORACION!$A$2:$P$529,16,FALSE)</f>
        <v>2170410.1340999999</v>
      </c>
    </row>
    <row r="363" spans="1:26" hidden="1">
      <c r="A363" s="88" t="str">
        <f t="shared" si="48"/>
        <v>LHL11P1E2S7</v>
      </c>
      <c r="B363" s="88" t="str">
        <f t="shared" si="49"/>
        <v>LHL11P1E2</v>
      </c>
      <c r="C363" s="88" t="str">
        <f t="shared" si="50"/>
        <v>LHL11P1S7</v>
      </c>
      <c r="D363" s="88" t="str">
        <f t="shared" si="51"/>
        <v>LHL11P1</v>
      </c>
      <c r="E363" s="88" t="str">
        <f t="shared" si="52"/>
        <v>LHL11</v>
      </c>
      <c r="F363" s="109" t="s">
        <v>844</v>
      </c>
      <c r="G363" s="109">
        <v>11</v>
      </c>
      <c r="H363" s="109">
        <v>1</v>
      </c>
      <c r="I363" s="109" t="s">
        <v>8</v>
      </c>
      <c r="J363" s="109">
        <v>2</v>
      </c>
      <c r="K363" s="109">
        <v>7</v>
      </c>
      <c r="L363" s="109" t="s">
        <v>13</v>
      </c>
      <c r="M363" s="137">
        <v>4.7</v>
      </c>
      <c r="N363" s="151">
        <v>5.15</v>
      </c>
      <c r="O363" s="132">
        <f t="shared" si="53"/>
        <v>4.9250000000000007</v>
      </c>
      <c r="P363" s="72"/>
      <c r="Q363" s="72"/>
      <c r="R363" s="97"/>
      <c r="S363" s="97"/>
      <c r="T363" s="107" t="s">
        <v>960</v>
      </c>
      <c r="U363" s="175">
        <v>18.136020151133501</v>
      </c>
      <c r="V363" s="177"/>
      <c r="W363" s="97"/>
      <c r="X363" s="97"/>
      <c r="Y363" s="90">
        <f>VLOOKUP(D363,EXPLORACION!$A$2:$P$529,15,FALSE)</f>
        <v>4959980.9831999997</v>
      </c>
      <c r="Z363" s="90">
        <f>VLOOKUP(D363,EXPLORACION!$A$2:$P$529,16,FALSE)</f>
        <v>2170410.1340999999</v>
      </c>
    </row>
    <row r="364" spans="1:26" hidden="1">
      <c r="A364" s="88" t="str">
        <f t="shared" si="48"/>
        <v>LHL11P1E2V8</v>
      </c>
      <c r="B364" s="88" t="str">
        <f t="shared" si="49"/>
        <v>LHL11P1E2</v>
      </c>
      <c r="C364" s="88" t="str">
        <f t="shared" si="50"/>
        <v>LHL11P1V8</v>
      </c>
      <c r="D364" s="88" t="str">
        <f t="shared" si="51"/>
        <v>LHL11P1</v>
      </c>
      <c r="E364" s="88" t="str">
        <f t="shared" si="52"/>
        <v>LHL11</v>
      </c>
      <c r="F364" s="109" t="s">
        <v>844</v>
      </c>
      <c r="G364" s="109">
        <v>11</v>
      </c>
      <c r="H364" s="109">
        <v>1</v>
      </c>
      <c r="I364" s="109" t="s">
        <v>8</v>
      </c>
      <c r="J364" s="109">
        <v>2</v>
      </c>
      <c r="K364" s="109">
        <v>8</v>
      </c>
      <c r="L364" s="109" t="s">
        <v>906</v>
      </c>
      <c r="M364" s="137">
        <v>6</v>
      </c>
      <c r="N364" s="151">
        <v>6.3</v>
      </c>
      <c r="O364" s="132">
        <f t="shared" si="53"/>
        <v>6.15</v>
      </c>
      <c r="P364" s="72"/>
      <c r="Q364" s="72"/>
      <c r="R364" s="97"/>
      <c r="S364" s="97"/>
      <c r="T364" s="107"/>
      <c r="U364" s="175"/>
      <c r="V364" s="177">
        <v>2.0393634789255017</v>
      </c>
      <c r="W364" s="97"/>
      <c r="X364" s="97"/>
      <c r="Y364" s="90">
        <f>VLOOKUP(D364,EXPLORACION!$A$2:$P$529,15,FALSE)</f>
        <v>4959980.9831999997</v>
      </c>
      <c r="Z364" s="90">
        <f>VLOOKUP(D364,EXPLORACION!$A$2:$P$529,16,FALSE)</f>
        <v>2170410.1340999999</v>
      </c>
    </row>
    <row r="365" spans="1:26" hidden="1">
      <c r="A365" s="88" t="str">
        <f t="shared" si="48"/>
        <v>LHL11P1E2V9</v>
      </c>
      <c r="B365" s="88" t="str">
        <f t="shared" si="49"/>
        <v>LHL11P1E2</v>
      </c>
      <c r="C365" s="88" t="str">
        <f t="shared" si="50"/>
        <v>LHL11P1V9</v>
      </c>
      <c r="D365" s="88" t="str">
        <f t="shared" si="51"/>
        <v>LHL11P1</v>
      </c>
      <c r="E365" s="88" t="str">
        <f t="shared" si="52"/>
        <v>LHL11</v>
      </c>
      <c r="F365" s="109" t="s">
        <v>844</v>
      </c>
      <c r="G365" s="109">
        <v>11</v>
      </c>
      <c r="H365" s="109">
        <v>1</v>
      </c>
      <c r="I365" s="109" t="s">
        <v>8</v>
      </c>
      <c r="J365" s="109">
        <v>2</v>
      </c>
      <c r="K365" s="109">
        <v>9</v>
      </c>
      <c r="L365" s="109" t="s">
        <v>906</v>
      </c>
      <c r="M365" s="137">
        <v>7.7</v>
      </c>
      <c r="N365" s="151">
        <v>8</v>
      </c>
      <c r="O365" s="132">
        <f t="shared" si="53"/>
        <v>7.85</v>
      </c>
      <c r="P365" s="72"/>
      <c r="Q365" s="72"/>
      <c r="R365" s="97"/>
      <c r="S365" s="97"/>
      <c r="T365" s="107"/>
      <c r="U365" s="175"/>
      <c r="V365" s="177">
        <v>2.0181631064032857</v>
      </c>
      <c r="W365" s="97"/>
      <c r="X365" s="97"/>
      <c r="Y365" s="90">
        <f>VLOOKUP(D365,EXPLORACION!$A$2:$P$529,15,FALSE)</f>
        <v>4959980.9831999997</v>
      </c>
      <c r="Z365" s="90">
        <f>VLOOKUP(D365,EXPLORACION!$A$2:$P$529,16,FALSE)</f>
        <v>2170410.1340999999</v>
      </c>
    </row>
    <row r="366" spans="1:26" hidden="1">
      <c r="A366" s="88" t="str">
        <f t="shared" si="48"/>
        <v>LHL11P1E2V10</v>
      </c>
      <c r="B366" s="88" t="str">
        <f t="shared" si="49"/>
        <v>LHL11P1E2</v>
      </c>
      <c r="C366" s="88" t="str">
        <f t="shared" si="50"/>
        <v>LHL11P1V10</v>
      </c>
      <c r="D366" s="88" t="str">
        <f t="shared" si="51"/>
        <v>LHL11P1</v>
      </c>
      <c r="E366" s="88" t="str">
        <f t="shared" si="52"/>
        <v>LHL11</v>
      </c>
      <c r="F366" s="109" t="s">
        <v>844</v>
      </c>
      <c r="G366" s="109">
        <v>11</v>
      </c>
      <c r="H366" s="109">
        <v>1</v>
      </c>
      <c r="I366" s="109" t="s">
        <v>8</v>
      </c>
      <c r="J366" s="109">
        <v>2</v>
      </c>
      <c r="K366" s="109">
        <v>10</v>
      </c>
      <c r="L366" s="109" t="s">
        <v>906</v>
      </c>
      <c r="M366" s="137">
        <v>9.5</v>
      </c>
      <c r="N366" s="151">
        <v>9.6</v>
      </c>
      <c r="O366" s="132">
        <f t="shared" si="53"/>
        <v>9.5500000000000007</v>
      </c>
      <c r="P366" s="72"/>
      <c r="Q366" s="72"/>
      <c r="R366" s="97"/>
      <c r="S366" s="97"/>
      <c r="T366" s="107"/>
      <c r="U366" s="175"/>
      <c r="V366" s="177">
        <v>1.9654892764829484</v>
      </c>
      <c r="W366" s="97"/>
      <c r="X366" s="97"/>
      <c r="Y366" s="90">
        <f>VLOOKUP(D366,EXPLORACION!$A$2:$P$529,15,FALSE)</f>
        <v>4959980.9831999997</v>
      </c>
      <c r="Z366" s="90">
        <f>VLOOKUP(D366,EXPLORACION!$A$2:$P$529,16,FALSE)</f>
        <v>2170410.1340999999</v>
      </c>
    </row>
    <row r="367" spans="1:26" hidden="1">
      <c r="A367" s="88" t="str">
        <f t="shared" si="48"/>
        <v>LHL11P1E2V11</v>
      </c>
      <c r="B367" s="88" t="str">
        <f t="shared" si="49"/>
        <v>LHL11P1E2</v>
      </c>
      <c r="C367" s="88" t="str">
        <f t="shared" si="50"/>
        <v>LHL11P1V11</v>
      </c>
      <c r="D367" s="88" t="str">
        <f t="shared" si="51"/>
        <v>LHL11P1</v>
      </c>
      <c r="E367" s="88" t="str">
        <f t="shared" si="52"/>
        <v>LHL11</v>
      </c>
      <c r="F367" s="109" t="s">
        <v>844</v>
      </c>
      <c r="G367" s="109">
        <v>11</v>
      </c>
      <c r="H367" s="109">
        <v>1</v>
      </c>
      <c r="I367" s="109" t="s">
        <v>8</v>
      </c>
      <c r="J367" s="109">
        <v>2</v>
      </c>
      <c r="K367" s="109">
        <v>11</v>
      </c>
      <c r="L367" s="109" t="s">
        <v>906</v>
      </c>
      <c r="M367" s="137">
        <v>12.4</v>
      </c>
      <c r="N367" s="151">
        <v>12.7</v>
      </c>
      <c r="O367" s="137">
        <f t="shared" si="53"/>
        <v>12.55</v>
      </c>
      <c r="P367" s="72"/>
      <c r="Q367" s="72"/>
      <c r="R367" s="97"/>
      <c r="S367" s="97"/>
      <c r="T367" s="107"/>
      <c r="U367" s="175"/>
      <c r="V367" s="177">
        <v>2.0181631064032857</v>
      </c>
      <c r="W367" s="97"/>
      <c r="X367" s="97"/>
      <c r="Y367" s="90">
        <f>VLOOKUP(D367,EXPLORACION!$A$2:$P$529,15,FALSE)</f>
        <v>4959980.9831999997</v>
      </c>
      <c r="Z367" s="90">
        <f>VLOOKUP(D367,EXPLORACION!$A$2:$P$529,16,FALSE)</f>
        <v>2170410.1340999999</v>
      </c>
    </row>
    <row r="368" spans="1:26" hidden="1">
      <c r="A368" s="88" t="str">
        <f t="shared" si="48"/>
        <v>LHL11P1E2V12</v>
      </c>
      <c r="B368" s="88" t="str">
        <f t="shared" si="49"/>
        <v>LHL11P1E2</v>
      </c>
      <c r="C368" s="88" t="str">
        <f t="shared" si="50"/>
        <v>LHL11P1V12</v>
      </c>
      <c r="D368" s="88" t="str">
        <f t="shared" si="51"/>
        <v>LHL11P1</v>
      </c>
      <c r="E368" s="88" t="str">
        <f t="shared" si="52"/>
        <v>LHL11</v>
      </c>
      <c r="F368" s="109" t="s">
        <v>844</v>
      </c>
      <c r="G368" s="109">
        <v>11</v>
      </c>
      <c r="H368" s="109">
        <v>1</v>
      </c>
      <c r="I368" s="109" t="s">
        <v>8</v>
      </c>
      <c r="J368" s="109">
        <v>2</v>
      </c>
      <c r="K368" s="109">
        <v>12</v>
      </c>
      <c r="L368" s="109" t="s">
        <v>906</v>
      </c>
      <c r="M368" s="137">
        <v>14.5</v>
      </c>
      <c r="N368" s="109">
        <v>14.8</v>
      </c>
      <c r="O368" s="137">
        <f t="shared" si="53"/>
        <v>14.65</v>
      </c>
      <c r="P368" s="72"/>
      <c r="Q368" s="72"/>
      <c r="R368" s="97"/>
      <c r="S368" s="97"/>
      <c r="T368" s="107"/>
      <c r="U368" s="175"/>
      <c r="V368" s="177">
        <v>2.0605255360759278</v>
      </c>
      <c r="W368" s="97"/>
      <c r="X368" s="97"/>
      <c r="Y368" s="90">
        <f>VLOOKUP(D368,EXPLORACION!$A$2:$P$529,15,FALSE)</f>
        <v>4959980.9831999997</v>
      </c>
      <c r="Z368" s="90">
        <f>VLOOKUP(D368,EXPLORACION!$A$2:$P$529,16,FALSE)</f>
        <v>2170410.1340999999</v>
      </c>
    </row>
    <row r="369" spans="1:26" hidden="1">
      <c r="A369" s="88" t="str">
        <f t="shared" si="48"/>
        <v>LHL11P1E2V13</v>
      </c>
      <c r="B369" s="88" t="str">
        <f t="shared" si="49"/>
        <v>LHL11P1E2</v>
      </c>
      <c r="C369" s="88" t="str">
        <f t="shared" si="50"/>
        <v>LHL11P1V13</v>
      </c>
      <c r="D369" s="88" t="str">
        <f t="shared" si="51"/>
        <v>LHL11P1</v>
      </c>
      <c r="E369" s="88" t="str">
        <f t="shared" si="52"/>
        <v>LHL11</v>
      </c>
      <c r="F369" s="109" t="s">
        <v>844</v>
      </c>
      <c r="G369" s="109">
        <v>11</v>
      </c>
      <c r="H369" s="109">
        <v>1</v>
      </c>
      <c r="I369" s="109" t="s">
        <v>8</v>
      </c>
      <c r="J369" s="109">
        <v>2</v>
      </c>
      <c r="K369" s="109">
        <v>13</v>
      </c>
      <c r="L369" s="109" t="s">
        <v>906</v>
      </c>
      <c r="M369" s="137">
        <v>16.8</v>
      </c>
      <c r="N369" s="109">
        <v>17.100000000000001</v>
      </c>
      <c r="O369" s="137">
        <f t="shared" si="53"/>
        <v>16.950000000000003</v>
      </c>
      <c r="P369" s="72"/>
      <c r="Q369" s="72"/>
      <c r="R369" s="97"/>
      <c r="S369" s="97"/>
      <c r="T369" s="107"/>
      <c r="U369" s="175"/>
      <c r="V369" s="177">
        <v>2.0181631064032857</v>
      </c>
      <c r="W369" s="97"/>
      <c r="X369" s="97"/>
      <c r="Y369" s="90">
        <f>VLOOKUP(D369,EXPLORACION!$A$2:$P$529,15,FALSE)</f>
        <v>4959980.9831999997</v>
      </c>
      <c r="Z369" s="90">
        <f>VLOOKUP(D369,EXPLORACION!$A$2:$P$529,16,FALSE)</f>
        <v>2170410.1340999999</v>
      </c>
    </row>
    <row r="370" spans="1:26" hidden="1">
      <c r="A370" s="88" t="str">
        <f t="shared" si="48"/>
        <v>LHL11P1E2S14</v>
      </c>
      <c r="B370" s="88" t="str">
        <f t="shared" si="49"/>
        <v>LHL11P1E2</v>
      </c>
      <c r="C370" s="88" t="str">
        <f t="shared" si="50"/>
        <v>LHL11P1S14</v>
      </c>
      <c r="D370" s="88" t="str">
        <f t="shared" si="51"/>
        <v>LHL11P1</v>
      </c>
      <c r="E370" s="88" t="str">
        <f t="shared" si="52"/>
        <v>LHL11</v>
      </c>
      <c r="F370" s="109" t="s">
        <v>844</v>
      </c>
      <c r="G370" s="109">
        <v>11</v>
      </c>
      <c r="H370" s="109">
        <v>1</v>
      </c>
      <c r="I370" s="109" t="s">
        <v>8</v>
      </c>
      <c r="J370" s="109">
        <v>2</v>
      </c>
      <c r="K370" s="109">
        <v>14</v>
      </c>
      <c r="L370" s="109" t="s">
        <v>13</v>
      </c>
      <c r="M370" s="137">
        <v>18.3</v>
      </c>
      <c r="N370" s="109">
        <v>18.75</v>
      </c>
      <c r="O370" s="137">
        <f t="shared" si="53"/>
        <v>18.524999999999999</v>
      </c>
      <c r="P370" s="72"/>
      <c r="Q370" s="72"/>
      <c r="R370" s="97"/>
      <c r="S370" s="97"/>
      <c r="T370" s="107" t="s">
        <v>959</v>
      </c>
      <c r="U370" s="175">
        <v>30.180658873538789</v>
      </c>
      <c r="V370" s="177"/>
      <c r="W370" s="97"/>
      <c r="X370" s="97"/>
      <c r="Y370" s="90">
        <f>VLOOKUP(D370,EXPLORACION!$A$2:$P$529,15,FALSE)</f>
        <v>4959980.9831999997</v>
      </c>
      <c r="Z370" s="90">
        <f>VLOOKUP(D370,EXPLORACION!$A$2:$P$529,16,FALSE)</f>
        <v>2170410.1340999999</v>
      </c>
    </row>
    <row r="371" spans="1:26" hidden="1">
      <c r="A371" s="88" t="str">
        <f t="shared" si="48"/>
        <v>LHL11P1E2V15</v>
      </c>
      <c r="B371" s="88" t="str">
        <f t="shared" si="49"/>
        <v>LHL11P1E2</v>
      </c>
      <c r="C371" s="88" t="str">
        <f t="shared" si="50"/>
        <v>LHL11P1V15</v>
      </c>
      <c r="D371" s="88" t="str">
        <f t="shared" si="51"/>
        <v>LHL11P1</v>
      </c>
      <c r="E371" s="88" t="str">
        <f t="shared" si="52"/>
        <v>LHL11</v>
      </c>
      <c r="F371" s="109" t="s">
        <v>844</v>
      </c>
      <c r="G371" s="109">
        <v>11</v>
      </c>
      <c r="H371" s="109">
        <v>1</v>
      </c>
      <c r="I371" s="109" t="s">
        <v>8</v>
      </c>
      <c r="J371" s="109">
        <v>2</v>
      </c>
      <c r="K371" s="109">
        <v>15</v>
      </c>
      <c r="L371" s="109" t="s">
        <v>906</v>
      </c>
      <c r="M371" s="137">
        <v>20</v>
      </c>
      <c r="N371" s="109">
        <v>20.3</v>
      </c>
      <c r="O371" s="137">
        <f t="shared" si="53"/>
        <v>20.149999999999999</v>
      </c>
      <c r="P371" s="72"/>
      <c r="Q371" s="72"/>
      <c r="R371" s="97"/>
      <c r="S371" s="97"/>
      <c r="T371" s="72"/>
      <c r="U371" s="72"/>
      <c r="V371" s="177">
        <v>1.9996221677580841</v>
      </c>
      <c r="W371" s="97"/>
      <c r="X371" s="97"/>
      <c r="Y371" s="90">
        <f>VLOOKUP(D371,EXPLORACION!$A$2:$P$529,15,FALSE)</f>
        <v>4959980.9831999997</v>
      </c>
      <c r="Z371" s="90">
        <f>VLOOKUP(D371,EXPLORACION!$A$2:$P$529,16,FALSE)</f>
        <v>2170410.1340999999</v>
      </c>
    </row>
    <row r="372" spans="1:26" hidden="1">
      <c r="A372" s="88" t="str">
        <f t="shared" si="48"/>
        <v>LHL11P4E11</v>
      </c>
      <c r="B372" s="88" t="str">
        <f t="shared" si="49"/>
        <v>LHL11P4E1</v>
      </c>
      <c r="C372" s="88" t="str">
        <f t="shared" si="50"/>
        <v>LHL11P41</v>
      </c>
      <c r="D372" s="88" t="str">
        <f t="shared" si="51"/>
        <v>LHL11P4</v>
      </c>
      <c r="E372" s="88" t="str">
        <f t="shared" si="52"/>
        <v>LHL11</v>
      </c>
      <c r="F372" s="109" t="s">
        <v>844</v>
      </c>
      <c r="G372" s="109">
        <v>11</v>
      </c>
      <c r="H372" s="109">
        <v>4</v>
      </c>
      <c r="I372" s="109" t="s">
        <v>8</v>
      </c>
      <c r="J372" s="109">
        <v>1</v>
      </c>
      <c r="K372" s="109">
        <v>1</v>
      </c>
      <c r="L372" s="109"/>
      <c r="M372" s="137">
        <v>0.6</v>
      </c>
      <c r="N372" s="109">
        <v>1.05</v>
      </c>
      <c r="O372" s="137">
        <f t="shared" si="53"/>
        <v>0.82499999999999996</v>
      </c>
      <c r="P372" s="72"/>
      <c r="Q372" s="72"/>
      <c r="R372" s="97"/>
      <c r="S372" s="97"/>
      <c r="T372" s="72"/>
      <c r="U372" s="72"/>
      <c r="V372" s="177"/>
      <c r="W372" s="97"/>
      <c r="X372" s="97"/>
      <c r="Y372" s="90">
        <f>VLOOKUP(D372,EXPLORACION!$A$2:$P$529,15,FALSE)</f>
        <v>4959980.9831999997</v>
      </c>
      <c r="Z372" s="90">
        <f>VLOOKUP(D372,EXPLORACION!$A$2:$P$529,16,FALSE)</f>
        <v>2170410.1340999999</v>
      </c>
    </row>
    <row r="373" spans="1:26" hidden="1">
      <c r="A373" s="88" t="str">
        <f t="shared" si="48"/>
        <v>LHL11P4E22</v>
      </c>
      <c r="B373" s="88" t="str">
        <f t="shared" si="49"/>
        <v>LHL11P4E2</v>
      </c>
      <c r="C373" s="88" t="str">
        <f t="shared" si="50"/>
        <v>LHL11P42</v>
      </c>
      <c r="D373" s="88" t="str">
        <f t="shared" si="51"/>
        <v>LHL11P4</v>
      </c>
      <c r="E373" s="88" t="str">
        <f t="shared" si="52"/>
        <v>LHL11</v>
      </c>
      <c r="F373" s="109" t="s">
        <v>844</v>
      </c>
      <c r="G373" s="109">
        <v>11</v>
      </c>
      <c r="H373" s="109">
        <v>4</v>
      </c>
      <c r="I373" s="109" t="s">
        <v>8</v>
      </c>
      <c r="J373" s="109">
        <v>2</v>
      </c>
      <c r="K373" s="109">
        <v>2</v>
      </c>
      <c r="L373" s="109"/>
      <c r="M373" s="137">
        <v>1.6</v>
      </c>
      <c r="N373" s="151">
        <v>2.0499999999999998</v>
      </c>
      <c r="O373" s="137">
        <f t="shared" si="53"/>
        <v>1.825</v>
      </c>
      <c r="P373" s="72"/>
      <c r="Q373" s="72"/>
      <c r="R373" s="97"/>
      <c r="S373" s="97"/>
      <c r="T373" s="72"/>
      <c r="U373" s="72"/>
      <c r="V373" s="177"/>
      <c r="W373" s="97"/>
      <c r="X373" s="97"/>
      <c r="Y373" s="90">
        <f>VLOOKUP(D373,EXPLORACION!$A$2:$P$529,15,FALSE)</f>
        <v>4959980.9831999997</v>
      </c>
      <c r="Z373" s="90">
        <f>VLOOKUP(D373,EXPLORACION!$A$2:$P$529,16,FALSE)</f>
        <v>2170410.1340999999</v>
      </c>
    </row>
    <row r="374" spans="1:26" hidden="1">
      <c r="A374" s="88" t="str">
        <f t="shared" si="48"/>
        <v>LHL11P4E23</v>
      </c>
      <c r="B374" s="88" t="str">
        <f t="shared" si="49"/>
        <v>LHL11P4E2</v>
      </c>
      <c r="C374" s="88" t="str">
        <f t="shared" si="50"/>
        <v>LHL11P43</v>
      </c>
      <c r="D374" s="88" t="str">
        <f t="shared" si="51"/>
        <v>LHL11P4</v>
      </c>
      <c r="E374" s="88" t="str">
        <f t="shared" si="52"/>
        <v>LHL11</v>
      </c>
      <c r="F374" s="109" t="s">
        <v>844</v>
      </c>
      <c r="G374" s="109">
        <v>11</v>
      </c>
      <c r="H374" s="109">
        <v>4</v>
      </c>
      <c r="I374" s="109" t="s">
        <v>8</v>
      </c>
      <c r="J374" s="109">
        <v>2</v>
      </c>
      <c r="K374" s="109">
        <v>3</v>
      </c>
      <c r="L374" s="109"/>
      <c r="M374" s="137">
        <v>2.6</v>
      </c>
      <c r="N374" s="151">
        <v>3.05</v>
      </c>
      <c r="O374" s="137">
        <f t="shared" si="53"/>
        <v>2.8250000000000002</v>
      </c>
      <c r="P374" s="72"/>
      <c r="Q374" s="72"/>
      <c r="R374" s="97"/>
      <c r="S374" s="97"/>
      <c r="T374" s="72"/>
      <c r="U374" s="72"/>
      <c r="V374" s="177"/>
      <c r="W374" s="97"/>
      <c r="X374" s="97"/>
      <c r="Y374" s="90">
        <f>VLOOKUP(D374,EXPLORACION!$A$2:$P$529,15,FALSE)</f>
        <v>4959980.9831999997</v>
      </c>
      <c r="Z374" s="90">
        <f>VLOOKUP(D374,EXPLORACION!$A$2:$P$529,16,FALSE)</f>
        <v>2170410.1340999999</v>
      </c>
    </row>
    <row r="375" spans="1:26" hidden="1">
      <c r="A375" s="88" t="str">
        <f t="shared" si="48"/>
        <v>LHL11P4E2V4</v>
      </c>
      <c r="B375" s="88" t="str">
        <f t="shared" si="49"/>
        <v>LHL11P4E2</v>
      </c>
      <c r="C375" s="88" t="str">
        <f t="shared" si="50"/>
        <v>LHL11P4V4</v>
      </c>
      <c r="D375" s="88" t="str">
        <f t="shared" si="51"/>
        <v>LHL11P4</v>
      </c>
      <c r="E375" s="88" t="str">
        <f t="shared" si="52"/>
        <v>LHL11</v>
      </c>
      <c r="F375" s="109" t="s">
        <v>844</v>
      </c>
      <c r="G375" s="109">
        <v>11</v>
      </c>
      <c r="H375" s="109">
        <v>4</v>
      </c>
      <c r="I375" s="109" t="s">
        <v>8</v>
      </c>
      <c r="J375" s="109">
        <v>2</v>
      </c>
      <c r="K375" s="109">
        <v>4</v>
      </c>
      <c r="L375" s="109" t="s">
        <v>906</v>
      </c>
      <c r="M375" s="137">
        <v>3.6</v>
      </c>
      <c r="N375" s="151">
        <v>3.9</v>
      </c>
      <c r="O375" s="137">
        <f t="shared" si="53"/>
        <v>3.75</v>
      </c>
      <c r="P375" s="72"/>
      <c r="Q375" s="72"/>
      <c r="R375" s="97"/>
      <c r="S375" s="97"/>
      <c r="T375" s="72"/>
      <c r="U375" s="72"/>
      <c r="V375" s="177">
        <v>2.0942770864955031</v>
      </c>
      <c r="W375" s="97"/>
      <c r="X375" s="97"/>
      <c r="Y375" s="90">
        <f>VLOOKUP(D375,EXPLORACION!$A$2:$P$529,15,FALSE)</f>
        <v>4959980.9831999997</v>
      </c>
      <c r="Z375" s="90">
        <f>VLOOKUP(D375,EXPLORACION!$A$2:$P$529,16,FALSE)</f>
        <v>2170410.1340999999</v>
      </c>
    </row>
    <row r="376" spans="1:26" hidden="1">
      <c r="A376" s="88" t="str">
        <f t="shared" si="48"/>
        <v>LHL11P4E2V5</v>
      </c>
      <c r="B376" s="88" t="str">
        <f t="shared" si="49"/>
        <v>LHL11P4E2</v>
      </c>
      <c r="C376" s="88" t="str">
        <f t="shared" si="50"/>
        <v>LHL11P4V5</v>
      </c>
      <c r="D376" s="88" t="str">
        <f t="shared" si="51"/>
        <v>LHL11P4</v>
      </c>
      <c r="E376" s="88" t="str">
        <f t="shared" si="52"/>
        <v>LHL11</v>
      </c>
      <c r="F376" s="109" t="s">
        <v>844</v>
      </c>
      <c r="G376" s="109">
        <v>11</v>
      </c>
      <c r="H376" s="109">
        <v>4</v>
      </c>
      <c r="I376" s="109" t="s">
        <v>8</v>
      </c>
      <c r="J376" s="109">
        <v>2</v>
      </c>
      <c r="K376" s="109">
        <v>5</v>
      </c>
      <c r="L376" s="109" t="s">
        <v>906</v>
      </c>
      <c r="M376" s="137">
        <v>4.5999999999999996</v>
      </c>
      <c r="N376" s="151">
        <v>4.9000000000000004</v>
      </c>
      <c r="O376" s="137">
        <f t="shared" si="53"/>
        <v>4.75</v>
      </c>
      <c r="P376" s="72"/>
      <c r="Q376" s="72"/>
      <c r="R376" s="97"/>
      <c r="S376" s="97"/>
      <c r="T376" s="72"/>
      <c r="U376" s="72"/>
      <c r="V376" s="177">
        <v>2.0448175849675581</v>
      </c>
      <c r="W376" s="97"/>
      <c r="X376" s="97"/>
      <c r="Y376" s="90">
        <f>VLOOKUP(D376,EXPLORACION!$A$2:$P$529,15,FALSE)</f>
        <v>4959980.9831999997</v>
      </c>
      <c r="Z376" s="90">
        <f>VLOOKUP(D376,EXPLORACION!$A$2:$P$529,16,FALSE)</f>
        <v>2170410.1340999999</v>
      </c>
    </row>
    <row r="377" spans="1:26" hidden="1">
      <c r="A377" s="88" t="str">
        <f t="shared" si="48"/>
        <v>LHL11P4E2V6</v>
      </c>
      <c r="B377" s="88" t="str">
        <f t="shared" si="49"/>
        <v>LHL11P4E2</v>
      </c>
      <c r="C377" s="88" t="str">
        <f t="shared" si="50"/>
        <v>LHL11P4V6</v>
      </c>
      <c r="D377" s="88" t="str">
        <f t="shared" si="51"/>
        <v>LHL11P4</v>
      </c>
      <c r="E377" s="88" t="str">
        <f t="shared" si="52"/>
        <v>LHL11</v>
      </c>
      <c r="F377" s="109" t="s">
        <v>844</v>
      </c>
      <c r="G377" s="109">
        <v>11</v>
      </c>
      <c r="H377" s="109">
        <v>4</v>
      </c>
      <c r="I377" s="109" t="s">
        <v>8</v>
      </c>
      <c r="J377" s="109">
        <v>2</v>
      </c>
      <c r="K377" s="109">
        <v>6</v>
      </c>
      <c r="L377" s="109" t="s">
        <v>906</v>
      </c>
      <c r="M377" s="137">
        <v>6</v>
      </c>
      <c r="N377" s="151">
        <v>6.3</v>
      </c>
      <c r="O377" s="137">
        <f t="shared" si="53"/>
        <v>6.15</v>
      </c>
      <c r="P377" s="72"/>
      <c r="Q377" s="72"/>
      <c r="R377" s="97"/>
      <c r="S377" s="97"/>
      <c r="T377" s="72"/>
      <c r="U377" s="72"/>
      <c r="V377" s="177">
        <v>2.0872190117072504</v>
      </c>
      <c r="W377" s="97"/>
      <c r="X377" s="97"/>
      <c r="Y377" s="90">
        <f>VLOOKUP(D377,EXPLORACION!$A$2:$P$529,15,FALSE)</f>
        <v>4959980.9831999997</v>
      </c>
      <c r="Z377" s="90">
        <f>VLOOKUP(D377,EXPLORACION!$A$2:$P$529,16,FALSE)</f>
        <v>2170410.1340999999</v>
      </c>
    </row>
    <row r="378" spans="1:26" hidden="1">
      <c r="A378" s="88" t="str">
        <f t="shared" si="48"/>
        <v>LHL11P4E2V7</v>
      </c>
      <c r="B378" s="88" t="str">
        <f t="shared" si="49"/>
        <v>LHL11P4E2</v>
      </c>
      <c r="C378" s="88" t="str">
        <f t="shared" si="50"/>
        <v>LHL11P4V7</v>
      </c>
      <c r="D378" s="88" t="str">
        <f t="shared" si="51"/>
        <v>LHL11P4</v>
      </c>
      <c r="E378" s="88" t="str">
        <f t="shared" si="52"/>
        <v>LHL11</v>
      </c>
      <c r="F378" s="109" t="s">
        <v>844</v>
      </c>
      <c r="G378" s="109">
        <v>11</v>
      </c>
      <c r="H378" s="109">
        <v>4</v>
      </c>
      <c r="I378" s="109" t="s">
        <v>8</v>
      </c>
      <c r="J378" s="109">
        <v>2</v>
      </c>
      <c r="K378" s="109">
        <v>7</v>
      </c>
      <c r="L378" s="109" t="s">
        <v>906</v>
      </c>
      <c r="M378" s="137">
        <v>7.5</v>
      </c>
      <c r="N378" s="151">
        <v>7.8</v>
      </c>
      <c r="O378" s="137">
        <f t="shared" si="53"/>
        <v>7.65</v>
      </c>
      <c r="P378" s="72"/>
      <c r="Q378" s="72"/>
      <c r="R378" s="97"/>
      <c r="S378" s="97"/>
      <c r="T378" s="72"/>
      <c r="U378" s="72"/>
      <c r="V378" s="177">
        <v>2.0039725939876472</v>
      </c>
      <c r="W378" s="97"/>
      <c r="X378" s="97"/>
      <c r="Y378" s="90">
        <f>VLOOKUP(D378,EXPLORACION!$A$2:$P$529,15,FALSE)</f>
        <v>4959980.9831999997</v>
      </c>
      <c r="Z378" s="90">
        <f>VLOOKUP(D378,EXPLORACION!$A$2:$P$529,16,FALSE)</f>
        <v>2170410.1340999999</v>
      </c>
    </row>
    <row r="379" spans="1:26" hidden="1">
      <c r="A379" s="88" t="str">
        <f t="shared" si="48"/>
        <v>LHL11P4E2V8</v>
      </c>
      <c r="B379" s="88" t="str">
        <f t="shared" si="49"/>
        <v>LHL11P4E2</v>
      </c>
      <c r="C379" s="88" t="str">
        <f t="shared" si="50"/>
        <v>LHL11P4V8</v>
      </c>
      <c r="D379" s="88" t="str">
        <f t="shared" si="51"/>
        <v>LHL11P4</v>
      </c>
      <c r="E379" s="88" t="str">
        <f t="shared" si="52"/>
        <v>LHL11</v>
      </c>
      <c r="F379" s="109" t="s">
        <v>844</v>
      </c>
      <c r="G379" s="109">
        <v>11</v>
      </c>
      <c r="H379" s="109">
        <v>4</v>
      </c>
      <c r="I379" s="109" t="s">
        <v>8</v>
      </c>
      <c r="J379" s="109">
        <v>2</v>
      </c>
      <c r="K379" s="109">
        <v>8</v>
      </c>
      <c r="L379" s="109" t="s">
        <v>906</v>
      </c>
      <c r="M379" s="137">
        <v>9</v>
      </c>
      <c r="N379" s="151">
        <v>9.3000000000000007</v>
      </c>
      <c r="O379" s="137">
        <f t="shared" si="53"/>
        <v>9.15</v>
      </c>
      <c r="P379" s="72"/>
      <c r="Q379" s="72"/>
      <c r="R379" s="97"/>
      <c r="S379" s="97"/>
      <c r="T379" s="72"/>
      <c r="U379" s="72"/>
      <c r="V379" s="177">
        <v>2.0052769272298749</v>
      </c>
      <c r="W379" s="97"/>
      <c r="X379" s="97"/>
      <c r="Y379" s="90">
        <f>VLOOKUP(D379,EXPLORACION!$A$2:$P$529,15,FALSE)</f>
        <v>4959980.9831999997</v>
      </c>
      <c r="Z379" s="90">
        <f>VLOOKUP(D379,EXPLORACION!$A$2:$P$529,16,FALSE)</f>
        <v>2170410.1340999999</v>
      </c>
    </row>
    <row r="380" spans="1:26" hidden="1">
      <c r="A380" s="88" t="str">
        <f t="shared" si="48"/>
        <v>LHL11P4E2V9</v>
      </c>
      <c r="B380" s="88" t="str">
        <f t="shared" si="49"/>
        <v>LHL11P4E2</v>
      </c>
      <c r="C380" s="88" t="str">
        <f t="shared" si="50"/>
        <v>LHL11P4V9</v>
      </c>
      <c r="D380" s="88" t="str">
        <f t="shared" si="51"/>
        <v>LHL11P4</v>
      </c>
      <c r="E380" s="88" t="str">
        <f t="shared" si="52"/>
        <v>LHL11</v>
      </c>
      <c r="F380" s="109" t="s">
        <v>844</v>
      </c>
      <c r="G380" s="109">
        <v>11</v>
      </c>
      <c r="H380" s="109">
        <v>4</v>
      </c>
      <c r="I380" s="109" t="s">
        <v>8</v>
      </c>
      <c r="J380" s="109">
        <v>2</v>
      </c>
      <c r="K380" s="109">
        <v>9</v>
      </c>
      <c r="L380" s="109" t="s">
        <v>906</v>
      </c>
      <c r="M380" s="137">
        <v>10.7</v>
      </c>
      <c r="N380" s="151">
        <v>11</v>
      </c>
      <c r="O380" s="137">
        <f t="shared" si="53"/>
        <v>10.85</v>
      </c>
      <c r="P380" s="72"/>
      <c r="Q380" s="72"/>
      <c r="R380" s="97"/>
      <c r="S380" s="97"/>
      <c r="T380" s="72"/>
      <c r="U380" s="72"/>
      <c r="V380" s="177">
        <v>2.0479292466589492</v>
      </c>
      <c r="W380" s="97"/>
      <c r="X380" s="97"/>
      <c r="Y380" s="90">
        <f>VLOOKUP(D380,EXPLORACION!$A$2:$P$529,15,FALSE)</f>
        <v>4959980.9831999997</v>
      </c>
      <c r="Z380" s="90">
        <f>VLOOKUP(D380,EXPLORACION!$A$2:$P$529,16,FALSE)</f>
        <v>2170410.1340999999</v>
      </c>
    </row>
    <row r="381" spans="1:26" hidden="1">
      <c r="A381" s="88" t="str">
        <f t="shared" si="48"/>
        <v>LHL11P4E2S10</v>
      </c>
      <c r="B381" s="88" t="str">
        <f t="shared" si="49"/>
        <v>LHL11P4E2</v>
      </c>
      <c r="C381" s="88" t="str">
        <f t="shared" si="50"/>
        <v>LHL11P4S10</v>
      </c>
      <c r="D381" s="88" t="str">
        <f t="shared" si="51"/>
        <v>LHL11P4</v>
      </c>
      <c r="E381" s="88" t="str">
        <f t="shared" si="52"/>
        <v>LHL11</v>
      </c>
      <c r="F381" s="109" t="s">
        <v>844</v>
      </c>
      <c r="G381" s="109">
        <v>11</v>
      </c>
      <c r="H381" s="109">
        <v>4</v>
      </c>
      <c r="I381" s="109" t="s">
        <v>8</v>
      </c>
      <c r="J381" s="109">
        <v>2</v>
      </c>
      <c r="K381" s="109">
        <v>10</v>
      </c>
      <c r="L381" s="109" t="s">
        <v>13</v>
      </c>
      <c r="M381" s="137">
        <v>14.3</v>
      </c>
      <c r="N381" s="151">
        <v>14.75</v>
      </c>
      <c r="O381" s="137">
        <f t="shared" si="53"/>
        <v>14.525</v>
      </c>
      <c r="P381" s="72"/>
      <c r="Q381" s="72"/>
      <c r="R381" s="97"/>
      <c r="S381" s="97"/>
      <c r="T381" s="72" t="s">
        <v>963</v>
      </c>
      <c r="U381" s="175">
        <v>32.778489116517285</v>
      </c>
      <c r="V381" s="177"/>
      <c r="W381" s="97"/>
      <c r="X381" s="97"/>
      <c r="Y381" s="90">
        <f>VLOOKUP(D381,EXPLORACION!$A$2:$P$529,15,FALSE)</f>
        <v>4959980.9831999997</v>
      </c>
      <c r="Z381" s="90">
        <f>VLOOKUP(D381,EXPLORACION!$A$2:$P$529,16,FALSE)</f>
        <v>2170410.1340999999</v>
      </c>
    </row>
    <row r="382" spans="1:26" hidden="1">
      <c r="A382" s="88" t="str">
        <f t="shared" si="48"/>
        <v>LHL11P4E2S11</v>
      </c>
      <c r="B382" s="88" t="str">
        <f t="shared" si="49"/>
        <v>LHL11P4E2</v>
      </c>
      <c r="C382" s="88" t="str">
        <f t="shared" si="50"/>
        <v>LHL11P4S11</v>
      </c>
      <c r="D382" s="88" t="str">
        <f t="shared" si="51"/>
        <v>LHL11P4</v>
      </c>
      <c r="E382" s="88" t="str">
        <f t="shared" si="52"/>
        <v>LHL11</v>
      </c>
      <c r="F382" s="109" t="s">
        <v>844</v>
      </c>
      <c r="G382" s="109">
        <v>11</v>
      </c>
      <c r="H382" s="109">
        <v>4</v>
      </c>
      <c r="I382" s="109" t="s">
        <v>8</v>
      </c>
      <c r="J382" s="109">
        <v>2</v>
      </c>
      <c r="K382" s="109">
        <v>11</v>
      </c>
      <c r="L382" s="109" t="s">
        <v>13</v>
      </c>
      <c r="M382" s="137">
        <v>15.9</v>
      </c>
      <c r="N382" s="151">
        <v>16.2</v>
      </c>
      <c r="O382" s="137">
        <f t="shared" si="53"/>
        <v>16.05</v>
      </c>
      <c r="P382" s="72"/>
      <c r="Q382" s="72"/>
      <c r="R382" s="97"/>
      <c r="S382" s="97"/>
      <c r="T382" s="72" t="s">
        <v>964</v>
      </c>
      <c r="U382" s="175">
        <v>38.004750593824227</v>
      </c>
      <c r="V382" s="177"/>
      <c r="W382" s="97"/>
      <c r="X382" s="97"/>
      <c r="Y382" s="90">
        <f>VLOOKUP(D382,EXPLORACION!$A$2:$P$529,15,FALSE)</f>
        <v>4959980.9831999997</v>
      </c>
      <c r="Z382" s="90">
        <f>VLOOKUP(D382,EXPLORACION!$A$2:$P$529,16,FALSE)</f>
        <v>2170410.1340999999</v>
      </c>
    </row>
    <row r="383" spans="1:26" hidden="1">
      <c r="A383" s="88" t="str">
        <f t="shared" si="48"/>
        <v>LHL11P4E2S12</v>
      </c>
      <c r="B383" s="88" t="str">
        <f t="shared" si="49"/>
        <v>LHL11P4E2</v>
      </c>
      <c r="C383" s="88" t="str">
        <f t="shared" si="50"/>
        <v>LHL11P4S12</v>
      </c>
      <c r="D383" s="88" t="str">
        <f t="shared" si="51"/>
        <v>LHL11P4</v>
      </c>
      <c r="E383" s="88" t="str">
        <f t="shared" si="52"/>
        <v>LHL11</v>
      </c>
      <c r="F383" s="109" t="s">
        <v>844</v>
      </c>
      <c r="G383" s="109">
        <v>11</v>
      </c>
      <c r="H383" s="109">
        <v>4</v>
      </c>
      <c r="I383" s="109" t="s">
        <v>8</v>
      </c>
      <c r="J383" s="109">
        <v>2</v>
      </c>
      <c r="K383" s="109">
        <v>12</v>
      </c>
      <c r="L383" s="109" t="s">
        <v>13</v>
      </c>
      <c r="M383" s="137">
        <v>17.600000000000001</v>
      </c>
      <c r="N383" s="151">
        <v>18.25</v>
      </c>
      <c r="O383" s="137">
        <f t="shared" si="53"/>
        <v>17.925000000000001</v>
      </c>
      <c r="P383" s="72"/>
      <c r="Q383" s="72"/>
      <c r="R383" s="97"/>
      <c r="S383" s="97"/>
      <c r="T383" s="72" t="s">
        <v>965</v>
      </c>
      <c r="U383" s="175">
        <v>30.970556161395855</v>
      </c>
      <c r="V383" s="177"/>
      <c r="W383" s="97"/>
      <c r="X383" s="97"/>
      <c r="Y383" s="90">
        <f>VLOOKUP(D383,EXPLORACION!$A$2:$P$529,15,FALSE)</f>
        <v>4959980.9831999997</v>
      </c>
      <c r="Z383" s="90">
        <f>VLOOKUP(D383,EXPLORACION!$A$2:$P$529,16,FALSE)</f>
        <v>2170410.1340999999</v>
      </c>
    </row>
    <row r="384" spans="1:26" hidden="1">
      <c r="A384" s="181" t="s">
        <v>988</v>
      </c>
      <c r="B384" s="181" t="s">
        <v>989</v>
      </c>
      <c r="C384" s="181" t="s">
        <v>990</v>
      </c>
      <c r="D384" s="181" t="s">
        <v>991</v>
      </c>
      <c r="E384" s="181" t="s">
        <v>992</v>
      </c>
      <c r="F384" s="141" t="s">
        <v>844</v>
      </c>
      <c r="G384" s="141">
        <v>11</v>
      </c>
      <c r="H384" s="141">
        <v>4</v>
      </c>
      <c r="I384" s="141" t="s">
        <v>8</v>
      </c>
      <c r="J384" s="141">
        <v>2</v>
      </c>
      <c r="K384" s="141">
        <v>13</v>
      </c>
      <c r="L384" s="109" t="s">
        <v>13</v>
      </c>
      <c r="M384" s="191">
        <v>18.7</v>
      </c>
      <c r="N384" s="258">
        <v>19</v>
      </c>
      <c r="O384" s="137">
        <f>AVERAGE(M384:N384)</f>
        <v>18.850000000000001</v>
      </c>
      <c r="P384" s="72"/>
      <c r="Q384" s="72"/>
      <c r="R384" s="97"/>
      <c r="S384" s="97"/>
      <c r="T384" s="72" t="s">
        <v>966</v>
      </c>
      <c r="U384" s="175">
        <v>38</v>
      </c>
      <c r="V384" s="177"/>
      <c r="W384" s="97"/>
      <c r="X384" s="97"/>
      <c r="Y384" s="90">
        <f>VLOOKUP(D384,EXPLORACION!$A$2:$P$529,15,FALSE)</f>
        <v>4959980.9831999997</v>
      </c>
      <c r="Z384" s="90">
        <f>VLOOKUP(D384,EXPLORACION!$A$2:$P$529,16,FALSE)</f>
        <v>2170410.1340999999</v>
      </c>
    </row>
    <row r="385" spans="1:26" hidden="1">
      <c r="A385" s="88" t="str">
        <f t="shared" ref="A385:A416" si="54">CONCATENATE(F385,G385,I385,H385,"E",J385,L385,K385)</f>
        <v>LSP12P1E2S1</v>
      </c>
      <c r="B385" s="88" t="str">
        <f t="shared" ref="B385:B416" si="55">CONCATENATE(F385,G385,I385,H385,"E",J385)</f>
        <v>LSP12P1E2</v>
      </c>
      <c r="C385" s="88" t="str">
        <f t="shared" ref="C385:C416" si="56">CONCATENATE(F385,G385,I385,H385,L385,K385)</f>
        <v>LSP12P1S1</v>
      </c>
      <c r="D385" s="88" t="str">
        <f t="shared" ref="D385:D416" si="57">CONCATENATE(F385,G385,I385,H385)</f>
        <v>LSP12P1</v>
      </c>
      <c r="E385" s="88" t="str">
        <f t="shared" ref="E385:E416" si="58">CONCATENATE(F385,G385)</f>
        <v>LSP12</v>
      </c>
      <c r="F385" s="109" t="s">
        <v>975</v>
      </c>
      <c r="G385" s="109">
        <v>12</v>
      </c>
      <c r="H385" s="109">
        <v>1</v>
      </c>
      <c r="I385" s="109" t="s">
        <v>8</v>
      </c>
      <c r="J385" s="109">
        <v>2</v>
      </c>
      <c r="K385" s="109">
        <v>1</v>
      </c>
      <c r="L385" s="109" t="s">
        <v>13</v>
      </c>
      <c r="M385" s="137">
        <v>1.5</v>
      </c>
      <c r="N385" s="151">
        <v>2.5</v>
      </c>
      <c r="O385" s="137">
        <f t="shared" ref="O385:O416" si="59">AVERAGE(M385:N385)</f>
        <v>2</v>
      </c>
      <c r="P385" s="72"/>
      <c r="Q385" s="72"/>
      <c r="R385" s="97"/>
      <c r="S385" s="97"/>
      <c r="T385" s="72" t="s">
        <v>986</v>
      </c>
      <c r="U385" s="175">
        <v>16</v>
      </c>
      <c r="V385" s="177"/>
      <c r="W385" s="97"/>
      <c r="X385" s="97"/>
      <c r="Y385" s="90">
        <f>VLOOKUP(D385,EXPLORACION!$A$2:$P$529,15,FALSE)</f>
        <v>4961068.3323999997</v>
      </c>
      <c r="Z385" s="90">
        <f>VLOOKUP(D385,EXPLORACION!$A$2:$P$529,16,FALSE)</f>
        <v>2171939.5795999998</v>
      </c>
    </row>
    <row r="386" spans="1:26" hidden="1">
      <c r="A386" s="181" t="str">
        <f t="shared" si="54"/>
        <v>LSP12P1E3S2</v>
      </c>
      <c r="B386" s="181" t="str">
        <f t="shared" si="55"/>
        <v>LSP12P1E3</v>
      </c>
      <c r="C386" s="181" t="str">
        <f t="shared" si="56"/>
        <v>LSP12P1S2</v>
      </c>
      <c r="D386" s="181" t="str">
        <f t="shared" si="57"/>
        <v>LSP12P1</v>
      </c>
      <c r="E386" s="181" t="str">
        <f t="shared" si="58"/>
        <v>LSP12</v>
      </c>
      <c r="F386" s="141" t="s">
        <v>975</v>
      </c>
      <c r="G386" s="109">
        <v>12</v>
      </c>
      <c r="H386" s="141">
        <v>1</v>
      </c>
      <c r="I386" s="141" t="s">
        <v>8</v>
      </c>
      <c r="J386" s="141">
        <v>3</v>
      </c>
      <c r="K386" s="141">
        <v>2</v>
      </c>
      <c r="L386" s="141" t="s">
        <v>13</v>
      </c>
      <c r="M386" s="191">
        <v>4.5</v>
      </c>
      <c r="N386" s="258">
        <v>5.5</v>
      </c>
      <c r="O386" s="137">
        <f t="shared" si="59"/>
        <v>5</v>
      </c>
      <c r="P386" s="72"/>
      <c r="Q386" s="72"/>
      <c r="R386" s="97"/>
      <c r="S386" s="97"/>
      <c r="T386" s="72" t="s">
        <v>987</v>
      </c>
      <c r="U386" s="175">
        <v>23</v>
      </c>
      <c r="V386" s="177"/>
      <c r="W386" s="97"/>
      <c r="X386" s="97"/>
      <c r="Y386" s="90">
        <f>VLOOKUP(D386,EXPLORACION!$A$2:$P$529,15,FALSE)</f>
        <v>4961068.3323999997</v>
      </c>
      <c r="Z386" s="90">
        <f>VLOOKUP(D386,EXPLORACION!$A$2:$P$529,16,FALSE)</f>
        <v>2171939.5795999998</v>
      </c>
    </row>
    <row r="387" spans="1:26" hidden="1">
      <c r="A387" s="181" t="str">
        <f t="shared" si="54"/>
        <v>LSP12P2E2S1</v>
      </c>
      <c r="B387" s="181" t="str">
        <f t="shared" si="55"/>
        <v>LSP12P2E2</v>
      </c>
      <c r="C387" s="181" t="str">
        <f t="shared" si="56"/>
        <v>LSP12P2S1</v>
      </c>
      <c r="D387" s="181" t="str">
        <f t="shared" si="57"/>
        <v>LSP12P2</v>
      </c>
      <c r="E387" s="181" t="str">
        <f t="shared" si="58"/>
        <v>LSP12</v>
      </c>
      <c r="F387" s="109" t="s">
        <v>975</v>
      </c>
      <c r="G387" s="109">
        <v>12</v>
      </c>
      <c r="H387" s="109">
        <v>2</v>
      </c>
      <c r="I387" s="109" t="s">
        <v>8</v>
      </c>
      <c r="J387" s="109">
        <v>2</v>
      </c>
      <c r="K387" s="109">
        <v>1</v>
      </c>
      <c r="L387" s="109" t="s">
        <v>13</v>
      </c>
      <c r="M387" s="137">
        <v>1.5</v>
      </c>
      <c r="N387" s="151">
        <v>2.5</v>
      </c>
      <c r="O387" s="137">
        <f t="shared" si="59"/>
        <v>2</v>
      </c>
      <c r="P387" s="72"/>
      <c r="Q387" s="72"/>
      <c r="R387" s="97"/>
      <c r="S387" s="97"/>
      <c r="T387" s="203">
        <v>40520</v>
      </c>
      <c r="U387" s="175">
        <v>22</v>
      </c>
      <c r="V387" s="177"/>
      <c r="W387" s="97"/>
      <c r="X387" s="97"/>
      <c r="Y387" s="90">
        <f>VLOOKUP(D387,EXPLORACION!$A$2:$P$529,15,FALSE)</f>
        <v>4961068.3323999997</v>
      </c>
      <c r="Z387" s="90">
        <f>VLOOKUP(D387,EXPLORACION!$A$2:$P$529,16,FALSE)</f>
        <v>2171939.5795999998</v>
      </c>
    </row>
    <row r="388" spans="1:26" hidden="1">
      <c r="A388" s="181" t="str">
        <f t="shared" si="54"/>
        <v>LSP12P2E3S2</v>
      </c>
      <c r="B388" s="181" t="str">
        <f t="shared" si="55"/>
        <v>LSP12P2E3</v>
      </c>
      <c r="C388" s="181" t="str">
        <f t="shared" si="56"/>
        <v>LSP12P2S2</v>
      </c>
      <c r="D388" s="181" t="str">
        <f t="shared" si="57"/>
        <v>LSP12P2</v>
      </c>
      <c r="E388" s="181" t="str">
        <f t="shared" si="58"/>
        <v>LSP12</v>
      </c>
      <c r="F388" s="141" t="s">
        <v>975</v>
      </c>
      <c r="G388" s="109">
        <v>12</v>
      </c>
      <c r="H388" s="141">
        <v>2</v>
      </c>
      <c r="I388" s="141" t="s">
        <v>8</v>
      </c>
      <c r="J388" s="141">
        <v>3</v>
      </c>
      <c r="K388" s="141">
        <v>2</v>
      </c>
      <c r="L388" s="141" t="s">
        <v>13</v>
      </c>
      <c r="M388" s="191">
        <v>4.5</v>
      </c>
      <c r="N388" s="258">
        <v>5.5</v>
      </c>
      <c r="O388" s="137">
        <f t="shared" si="59"/>
        <v>5</v>
      </c>
      <c r="P388" s="72"/>
      <c r="Q388" s="72"/>
      <c r="R388" s="97"/>
      <c r="S388" s="97"/>
      <c r="T388" s="72" t="s">
        <v>987</v>
      </c>
      <c r="U388" s="175">
        <v>23</v>
      </c>
      <c r="V388" s="177"/>
      <c r="W388" s="97"/>
      <c r="X388" s="97"/>
      <c r="Y388" s="90">
        <f>VLOOKUP(D388,EXPLORACION!$A$2:$P$529,15,FALSE)</f>
        <v>4961068.3323999997</v>
      </c>
      <c r="Z388" s="90">
        <f>VLOOKUP(D388,EXPLORACION!$A$2:$P$529,16,FALSE)</f>
        <v>2171939.5795999998</v>
      </c>
    </row>
    <row r="389" spans="1:26" hidden="1">
      <c r="A389" s="181" t="str">
        <f t="shared" si="54"/>
        <v>LSP12P3E2S1</v>
      </c>
      <c r="B389" s="181" t="str">
        <f t="shared" si="55"/>
        <v>LSP12P3E2</v>
      </c>
      <c r="C389" s="181" t="str">
        <f t="shared" si="56"/>
        <v>LSP12P3S1</v>
      </c>
      <c r="D389" s="181" t="str">
        <f t="shared" si="57"/>
        <v>LSP12P3</v>
      </c>
      <c r="E389" s="181" t="str">
        <f t="shared" si="58"/>
        <v>LSP12</v>
      </c>
      <c r="F389" s="141" t="s">
        <v>975</v>
      </c>
      <c r="G389" s="109">
        <v>12</v>
      </c>
      <c r="H389" s="109">
        <v>3</v>
      </c>
      <c r="I389" s="109" t="s">
        <v>8</v>
      </c>
      <c r="J389" s="109">
        <v>2</v>
      </c>
      <c r="K389" s="109">
        <v>1</v>
      </c>
      <c r="L389" s="109" t="s">
        <v>13</v>
      </c>
      <c r="M389" s="137">
        <v>1.5</v>
      </c>
      <c r="N389" s="151">
        <v>2.5</v>
      </c>
      <c r="O389" s="137">
        <f t="shared" si="59"/>
        <v>2</v>
      </c>
      <c r="P389" s="72"/>
      <c r="Q389" s="72"/>
      <c r="R389" s="97"/>
      <c r="S389" s="97"/>
      <c r="T389" s="203">
        <v>40492</v>
      </c>
      <c r="U389" s="175">
        <v>21</v>
      </c>
      <c r="V389" s="177"/>
      <c r="W389" s="97"/>
      <c r="X389" s="97"/>
      <c r="Y389" s="90">
        <f>VLOOKUP(D389,EXPLORACION!$A$2:$P$529,15,FALSE)</f>
        <v>4961068.3323999997</v>
      </c>
      <c r="Z389" s="90">
        <f>VLOOKUP(D389,EXPLORACION!$A$2:$P$529,16,FALSE)</f>
        <v>2171939.5795999998</v>
      </c>
    </row>
    <row r="390" spans="1:26" hidden="1">
      <c r="A390" s="181" t="str">
        <f t="shared" si="54"/>
        <v>LSP12P3E3S2</v>
      </c>
      <c r="B390" s="181" t="str">
        <f t="shared" si="55"/>
        <v>LSP12P3E3</v>
      </c>
      <c r="C390" s="181" t="str">
        <f t="shared" si="56"/>
        <v>LSP12P3S2</v>
      </c>
      <c r="D390" s="181" t="str">
        <f t="shared" si="57"/>
        <v>LSP12P3</v>
      </c>
      <c r="E390" s="181" t="str">
        <f t="shared" si="58"/>
        <v>LSP12</v>
      </c>
      <c r="F390" s="141" t="s">
        <v>975</v>
      </c>
      <c r="G390" s="109">
        <v>12</v>
      </c>
      <c r="H390" s="141">
        <v>3</v>
      </c>
      <c r="I390" s="141" t="s">
        <v>8</v>
      </c>
      <c r="J390" s="141">
        <v>3</v>
      </c>
      <c r="K390" s="141">
        <v>2</v>
      </c>
      <c r="L390" s="141" t="s">
        <v>13</v>
      </c>
      <c r="M390" s="191">
        <v>4.5</v>
      </c>
      <c r="N390" s="258">
        <v>5.5</v>
      </c>
      <c r="O390" s="137">
        <f t="shared" si="59"/>
        <v>5</v>
      </c>
      <c r="P390" s="72"/>
      <c r="Q390" s="72"/>
      <c r="R390" s="97"/>
      <c r="S390" s="97"/>
      <c r="T390" s="203">
        <v>40427</v>
      </c>
      <c r="U390" s="175">
        <v>19</v>
      </c>
      <c r="V390" s="177"/>
      <c r="W390" s="97"/>
      <c r="X390" s="97"/>
      <c r="Y390" s="90">
        <f>VLOOKUP(D390,EXPLORACION!$A$2:$P$529,15,FALSE)</f>
        <v>4961068.3323999997</v>
      </c>
      <c r="Z390" s="90">
        <f>VLOOKUP(D390,EXPLORACION!$A$2:$P$529,16,FALSE)</f>
        <v>2171939.5795999998</v>
      </c>
    </row>
    <row r="391" spans="1:26" hidden="1">
      <c r="A391" s="181" t="str">
        <f t="shared" si="54"/>
        <v>JIS13P1E2S1</v>
      </c>
      <c r="B391" s="181" t="str">
        <f t="shared" si="55"/>
        <v>JIS13P1E2</v>
      </c>
      <c r="C391" s="181" t="str">
        <f t="shared" si="56"/>
        <v>JIS13P1S1</v>
      </c>
      <c r="D391" s="181" t="str">
        <f t="shared" si="57"/>
        <v>JIS13P1</v>
      </c>
      <c r="E391" s="181" t="str">
        <f t="shared" si="58"/>
        <v>JIS13</v>
      </c>
      <c r="F391" s="109" t="s">
        <v>1005</v>
      </c>
      <c r="G391" s="109">
        <v>13</v>
      </c>
      <c r="H391" s="109">
        <v>1</v>
      </c>
      <c r="I391" s="109" t="s">
        <v>8</v>
      </c>
      <c r="J391" s="109">
        <v>2</v>
      </c>
      <c r="K391" s="72">
        <v>1</v>
      </c>
      <c r="L391" s="141" t="s">
        <v>13</v>
      </c>
      <c r="M391" s="137">
        <v>2</v>
      </c>
      <c r="N391" s="133">
        <v>2.2000000000000002</v>
      </c>
      <c r="O391" s="137">
        <f t="shared" si="59"/>
        <v>2.1</v>
      </c>
      <c r="P391" s="109"/>
      <c r="Q391" s="72"/>
      <c r="R391" s="97"/>
      <c r="S391" s="97"/>
      <c r="T391" s="72"/>
      <c r="U391" s="175">
        <v>5</v>
      </c>
      <c r="V391" s="177"/>
      <c r="W391" s="97"/>
      <c r="X391" s="97"/>
      <c r="Y391" s="90">
        <f>VLOOKUP(D391,EXPLORACION!$A$2:$P$529,15,FALSE)</f>
        <v>4960585.7752999999</v>
      </c>
      <c r="Z391" s="90">
        <f>VLOOKUP(D391,EXPLORACION!$A$2:$P$529,16,FALSE)</f>
        <v>2170721.9558000001</v>
      </c>
    </row>
    <row r="392" spans="1:26" hidden="1">
      <c r="A392" s="181" t="str">
        <f t="shared" si="54"/>
        <v>JIS13P1E3S3</v>
      </c>
      <c r="B392" s="181" t="str">
        <f t="shared" si="55"/>
        <v>JIS13P1E3</v>
      </c>
      <c r="C392" s="181" t="str">
        <f t="shared" si="56"/>
        <v>JIS13P1S3</v>
      </c>
      <c r="D392" s="181" t="str">
        <f t="shared" si="57"/>
        <v>JIS13P1</v>
      </c>
      <c r="E392" s="181" t="str">
        <f t="shared" si="58"/>
        <v>JIS13</v>
      </c>
      <c r="F392" s="109" t="s">
        <v>1005</v>
      </c>
      <c r="G392" s="109">
        <v>13</v>
      </c>
      <c r="H392" s="109">
        <v>1</v>
      </c>
      <c r="I392" s="109" t="s">
        <v>8</v>
      </c>
      <c r="J392" s="109">
        <v>3</v>
      </c>
      <c r="K392" s="72">
        <v>3</v>
      </c>
      <c r="L392" s="141" t="s">
        <v>13</v>
      </c>
      <c r="M392" s="137">
        <f t="shared" ref="M392:M401" si="60">N391</f>
        <v>2.2000000000000002</v>
      </c>
      <c r="N392" s="133">
        <v>2.4</v>
      </c>
      <c r="O392" s="137">
        <f t="shared" si="59"/>
        <v>2.2999999999999998</v>
      </c>
      <c r="P392" s="109"/>
      <c r="Q392" s="72"/>
      <c r="R392" s="97"/>
      <c r="S392" s="97"/>
      <c r="T392" s="72"/>
      <c r="U392" s="175">
        <v>6</v>
      </c>
      <c r="V392" s="177"/>
      <c r="W392" s="97"/>
      <c r="X392" s="97"/>
      <c r="Y392" s="90">
        <f>VLOOKUP(D392,EXPLORACION!$A$2:$P$529,15,FALSE)</f>
        <v>4960585.7752999999</v>
      </c>
      <c r="Z392" s="90">
        <f>VLOOKUP(D392,EXPLORACION!$A$2:$P$529,16,FALSE)</f>
        <v>2170721.9558000001</v>
      </c>
    </row>
    <row r="393" spans="1:26" hidden="1">
      <c r="A393" s="181" t="str">
        <f t="shared" si="54"/>
        <v>JIS13P1E3S3</v>
      </c>
      <c r="B393" s="181" t="str">
        <f t="shared" si="55"/>
        <v>JIS13P1E3</v>
      </c>
      <c r="C393" s="181" t="str">
        <f t="shared" si="56"/>
        <v>JIS13P1S3</v>
      </c>
      <c r="D393" s="181" t="str">
        <f t="shared" si="57"/>
        <v>JIS13P1</v>
      </c>
      <c r="E393" s="181" t="str">
        <f t="shared" si="58"/>
        <v>JIS13</v>
      </c>
      <c r="F393" s="109" t="s">
        <v>1005</v>
      </c>
      <c r="G393" s="109">
        <v>13</v>
      </c>
      <c r="H393" s="109">
        <v>1</v>
      </c>
      <c r="I393" s="109" t="s">
        <v>8</v>
      </c>
      <c r="J393" s="109">
        <v>3</v>
      </c>
      <c r="K393" s="72">
        <v>3</v>
      </c>
      <c r="L393" s="141" t="s">
        <v>13</v>
      </c>
      <c r="M393" s="137">
        <f t="shared" si="60"/>
        <v>2.4</v>
      </c>
      <c r="N393" s="133">
        <v>2.6</v>
      </c>
      <c r="O393" s="137">
        <f t="shared" si="59"/>
        <v>2.5</v>
      </c>
      <c r="P393" s="109"/>
      <c r="Q393" s="72"/>
      <c r="R393" s="97"/>
      <c r="S393" s="97"/>
      <c r="T393" s="72"/>
      <c r="U393" s="175">
        <v>6</v>
      </c>
      <c r="V393" s="177"/>
      <c r="W393" s="97"/>
      <c r="X393" s="97"/>
      <c r="Y393" s="90">
        <f>VLOOKUP(D393,EXPLORACION!$A$2:$P$529,15,FALSE)</f>
        <v>4960585.7752999999</v>
      </c>
      <c r="Z393" s="90">
        <f>VLOOKUP(D393,EXPLORACION!$A$2:$P$529,16,FALSE)</f>
        <v>2170721.9558000001</v>
      </c>
    </row>
    <row r="394" spans="1:26" hidden="1">
      <c r="A394" s="181" t="str">
        <f t="shared" si="54"/>
        <v>JIS13P1E3S4</v>
      </c>
      <c r="B394" s="181" t="str">
        <f t="shared" si="55"/>
        <v>JIS13P1E3</v>
      </c>
      <c r="C394" s="181" t="str">
        <f t="shared" si="56"/>
        <v>JIS13P1S4</v>
      </c>
      <c r="D394" s="181" t="str">
        <f t="shared" si="57"/>
        <v>JIS13P1</v>
      </c>
      <c r="E394" s="181" t="str">
        <f t="shared" si="58"/>
        <v>JIS13</v>
      </c>
      <c r="F394" s="109" t="s">
        <v>1005</v>
      </c>
      <c r="G394" s="109">
        <v>13</v>
      </c>
      <c r="H394" s="109">
        <v>1</v>
      </c>
      <c r="I394" s="109" t="s">
        <v>8</v>
      </c>
      <c r="J394" s="109">
        <v>3</v>
      </c>
      <c r="K394" s="72">
        <v>4</v>
      </c>
      <c r="L394" s="141" t="s">
        <v>13</v>
      </c>
      <c r="M394" s="137">
        <f t="shared" si="60"/>
        <v>2.6</v>
      </c>
      <c r="N394" s="133">
        <v>2.8</v>
      </c>
      <c r="O394" s="137">
        <f t="shared" si="59"/>
        <v>2.7</v>
      </c>
      <c r="P394" s="109"/>
      <c r="Q394" s="72"/>
      <c r="R394" s="97"/>
      <c r="S394" s="97"/>
      <c r="T394" s="72"/>
      <c r="U394" s="175">
        <v>6</v>
      </c>
      <c r="V394" s="177"/>
      <c r="W394" s="97"/>
      <c r="X394" s="97"/>
      <c r="Y394" s="90">
        <f>VLOOKUP(D394,EXPLORACION!$A$2:$P$529,15,FALSE)</f>
        <v>4960585.7752999999</v>
      </c>
      <c r="Z394" s="90">
        <f>VLOOKUP(D394,EXPLORACION!$A$2:$P$529,16,FALSE)</f>
        <v>2170721.9558000001</v>
      </c>
    </row>
    <row r="395" spans="1:26" hidden="1">
      <c r="A395" s="181" t="str">
        <f t="shared" si="54"/>
        <v>JIS13P1E3S5</v>
      </c>
      <c r="B395" s="181" t="str">
        <f t="shared" si="55"/>
        <v>JIS13P1E3</v>
      </c>
      <c r="C395" s="181" t="str">
        <f t="shared" si="56"/>
        <v>JIS13P1S5</v>
      </c>
      <c r="D395" s="181" t="str">
        <f t="shared" si="57"/>
        <v>JIS13P1</v>
      </c>
      <c r="E395" s="181" t="str">
        <f t="shared" si="58"/>
        <v>JIS13</v>
      </c>
      <c r="F395" s="109" t="s">
        <v>1005</v>
      </c>
      <c r="G395" s="109">
        <v>13</v>
      </c>
      <c r="H395" s="109">
        <v>1</v>
      </c>
      <c r="I395" s="109" t="s">
        <v>8</v>
      </c>
      <c r="J395" s="109">
        <v>3</v>
      </c>
      <c r="K395" s="72">
        <v>5</v>
      </c>
      <c r="L395" s="141" t="s">
        <v>13</v>
      </c>
      <c r="M395" s="137">
        <f t="shared" si="60"/>
        <v>2.8</v>
      </c>
      <c r="N395" s="133">
        <v>3</v>
      </c>
      <c r="O395" s="137">
        <f t="shared" si="59"/>
        <v>2.9</v>
      </c>
      <c r="P395" s="109"/>
      <c r="Q395" s="72"/>
      <c r="R395" s="97"/>
      <c r="S395" s="97"/>
      <c r="T395" s="72"/>
      <c r="U395" s="175">
        <v>5</v>
      </c>
      <c r="V395" s="177"/>
      <c r="W395" s="97"/>
      <c r="X395" s="97"/>
      <c r="Y395" s="90">
        <f>VLOOKUP(D395,EXPLORACION!$A$2:$P$529,15,FALSE)</f>
        <v>4960585.7752999999</v>
      </c>
      <c r="Z395" s="90">
        <f>VLOOKUP(D395,EXPLORACION!$A$2:$P$529,16,FALSE)</f>
        <v>2170721.9558000001</v>
      </c>
    </row>
    <row r="396" spans="1:26" hidden="1">
      <c r="A396" s="181" t="str">
        <f t="shared" si="54"/>
        <v>JIS13P1E3S6</v>
      </c>
      <c r="B396" s="181" t="str">
        <f t="shared" si="55"/>
        <v>JIS13P1E3</v>
      </c>
      <c r="C396" s="181" t="str">
        <f t="shared" si="56"/>
        <v>JIS13P1S6</v>
      </c>
      <c r="D396" s="181" t="str">
        <f t="shared" si="57"/>
        <v>JIS13P1</v>
      </c>
      <c r="E396" s="181" t="str">
        <f t="shared" si="58"/>
        <v>JIS13</v>
      </c>
      <c r="F396" s="109" t="s">
        <v>1005</v>
      </c>
      <c r="G396" s="109">
        <v>13</v>
      </c>
      <c r="H396" s="109">
        <v>1</v>
      </c>
      <c r="I396" s="109" t="s">
        <v>8</v>
      </c>
      <c r="J396" s="109">
        <v>3</v>
      </c>
      <c r="K396" s="72">
        <v>6</v>
      </c>
      <c r="L396" s="141" t="s">
        <v>13</v>
      </c>
      <c r="M396" s="137">
        <f t="shared" si="60"/>
        <v>3</v>
      </c>
      <c r="N396" s="133">
        <v>3.2</v>
      </c>
      <c r="O396" s="137">
        <f t="shared" si="59"/>
        <v>3.1</v>
      </c>
      <c r="P396" s="109"/>
      <c r="Q396" s="72"/>
      <c r="R396" s="97"/>
      <c r="S396" s="97"/>
      <c r="T396" s="72"/>
      <c r="U396" s="175">
        <v>6</v>
      </c>
      <c r="V396" s="177"/>
      <c r="W396" s="97"/>
      <c r="X396" s="97"/>
      <c r="Y396" s="90">
        <f>VLOOKUP(D396,EXPLORACION!$A$2:$P$529,15,FALSE)</f>
        <v>4960585.7752999999</v>
      </c>
      <c r="Z396" s="90">
        <f>VLOOKUP(D396,EXPLORACION!$A$2:$P$529,16,FALSE)</f>
        <v>2170721.9558000001</v>
      </c>
    </row>
    <row r="397" spans="1:26" hidden="1">
      <c r="A397" s="181" t="str">
        <f t="shared" si="54"/>
        <v>JIS13P1E4S7</v>
      </c>
      <c r="B397" s="181" t="str">
        <f t="shared" si="55"/>
        <v>JIS13P1E4</v>
      </c>
      <c r="C397" s="181" t="str">
        <f t="shared" si="56"/>
        <v>JIS13P1S7</v>
      </c>
      <c r="D397" s="181" t="str">
        <f t="shared" si="57"/>
        <v>JIS13P1</v>
      </c>
      <c r="E397" s="181" t="str">
        <f t="shared" si="58"/>
        <v>JIS13</v>
      </c>
      <c r="F397" s="109" t="s">
        <v>1005</v>
      </c>
      <c r="G397" s="109">
        <v>13</v>
      </c>
      <c r="H397" s="109">
        <v>1</v>
      </c>
      <c r="I397" s="109" t="s">
        <v>8</v>
      </c>
      <c r="J397" s="109">
        <v>4</v>
      </c>
      <c r="K397" s="72">
        <v>7</v>
      </c>
      <c r="L397" s="141" t="s">
        <v>13</v>
      </c>
      <c r="M397" s="137">
        <f t="shared" si="60"/>
        <v>3.2</v>
      </c>
      <c r="N397" s="133">
        <v>3.4</v>
      </c>
      <c r="O397" s="137">
        <f t="shared" si="59"/>
        <v>3.3</v>
      </c>
      <c r="P397" s="109"/>
      <c r="Q397" s="72"/>
      <c r="R397" s="97"/>
      <c r="S397" s="97"/>
      <c r="T397" s="72"/>
      <c r="U397" s="175">
        <v>6</v>
      </c>
      <c r="V397" s="177"/>
      <c r="W397" s="97"/>
      <c r="X397" s="97"/>
      <c r="Y397" s="90">
        <f>VLOOKUP(D397,EXPLORACION!$A$2:$P$529,15,FALSE)</f>
        <v>4960585.7752999999</v>
      </c>
      <c r="Z397" s="90">
        <f>VLOOKUP(D397,EXPLORACION!$A$2:$P$529,16,FALSE)</f>
        <v>2170721.9558000001</v>
      </c>
    </row>
    <row r="398" spans="1:26" hidden="1">
      <c r="A398" s="181" t="str">
        <f t="shared" si="54"/>
        <v>JIS13P1E4S8</v>
      </c>
      <c r="B398" s="181" t="str">
        <f t="shared" si="55"/>
        <v>JIS13P1E4</v>
      </c>
      <c r="C398" s="181" t="str">
        <f t="shared" si="56"/>
        <v>JIS13P1S8</v>
      </c>
      <c r="D398" s="181" t="str">
        <f t="shared" si="57"/>
        <v>JIS13P1</v>
      </c>
      <c r="E398" s="181" t="str">
        <f t="shared" si="58"/>
        <v>JIS13</v>
      </c>
      <c r="F398" s="109" t="s">
        <v>1005</v>
      </c>
      <c r="G398" s="109">
        <v>13</v>
      </c>
      <c r="H398" s="109">
        <v>1</v>
      </c>
      <c r="I398" s="109" t="s">
        <v>8</v>
      </c>
      <c r="J398" s="109">
        <v>4</v>
      </c>
      <c r="K398" s="72">
        <v>8</v>
      </c>
      <c r="L398" s="141" t="s">
        <v>13</v>
      </c>
      <c r="M398" s="137">
        <f t="shared" si="60"/>
        <v>3.4</v>
      </c>
      <c r="N398" s="133">
        <v>3.6</v>
      </c>
      <c r="O398" s="137">
        <f t="shared" si="59"/>
        <v>3.5</v>
      </c>
      <c r="P398" s="109"/>
      <c r="Q398" s="72"/>
      <c r="R398" s="97"/>
      <c r="S398" s="97"/>
      <c r="T398" s="72"/>
      <c r="U398" s="175">
        <v>6</v>
      </c>
      <c r="V398" s="177"/>
      <c r="W398" s="97"/>
      <c r="X398" s="97"/>
      <c r="Y398" s="90">
        <f>VLOOKUP(D398,EXPLORACION!$A$2:$P$529,15,FALSE)</f>
        <v>4960585.7752999999</v>
      </c>
      <c r="Z398" s="90">
        <f>VLOOKUP(D398,EXPLORACION!$A$2:$P$529,16,FALSE)</f>
        <v>2170721.9558000001</v>
      </c>
    </row>
    <row r="399" spans="1:26" hidden="1">
      <c r="A399" s="181" t="str">
        <f t="shared" si="54"/>
        <v>JIS13P1E4S9</v>
      </c>
      <c r="B399" s="181" t="str">
        <f t="shared" si="55"/>
        <v>JIS13P1E4</v>
      </c>
      <c r="C399" s="181" t="str">
        <f t="shared" si="56"/>
        <v>JIS13P1S9</v>
      </c>
      <c r="D399" s="181" t="str">
        <f t="shared" si="57"/>
        <v>JIS13P1</v>
      </c>
      <c r="E399" s="181" t="str">
        <f t="shared" si="58"/>
        <v>JIS13</v>
      </c>
      <c r="F399" s="109" t="s">
        <v>1005</v>
      </c>
      <c r="G399" s="109">
        <v>13</v>
      </c>
      <c r="H399" s="109">
        <v>1</v>
      </c>
      <c r="I399" s="109" t="s">
        <v>8</v>
      </c>
      <c r="J399" s="109">
        <v>4</v>
      </c>
      <c r="K399" s="72">
        <v>9</v>
      </c>
      <c r="L399" s="141" t="s">
        <v>13</v>
      </c>
      <c r="M399" s="137">
        <f t="shared" si="60"/>
        <v>3.6</v>
      </c>
      <c r="N399" s="133">
        <v>3.8</v>
      </c>
      <c r="O399" s="137">
        <f t="shared" si="59"/>
        <v>3.7</v>
      </c>
      <c r="P399" s="109"/>
      <c r="Q399" s="72"/>
      <c r="R399" s="97"/>
      <c r="S399" s="97"/>
      <c r="T399" s="72"/>
      <c r="U399" s="175">
        <v>6</v>
      </c>
      <c r="V399" s="177"/>
      <c r="W399" s="97"/>
      <c r="X399" s="97"/>
      <c r="Y399" s="90">
        <f>VLOOKUP(D399,EXPLORACION!$A$2:$P$529,15,FALSE)</f>
        <v>4960585.7752999999</v>
      </c>
      <c r="Z399" s="90">
        <f>VLOOKUP(D399,EXPLORACION!$A$2:$P$529,16,FALSE)</f>
        <v>2170721.9558000001</v>
      </c>
    </row>
    <row r="400" spans="1:26" hidden="1">
      <c r="A400" s="181" t="str">
        <f t="shared" si="54"/>
        <v>JIS13P1E4S10</v>
      </c>
      <c r="B400" s="181" t="str">
        <f t="shared" si="55"/>
        <v>JIS13P1E4</v>
      </c>
      <c r="C400" s="181" t="str">
        <f t="shared" si="56"/>
        <v>JIS13P1S10</v>
      </c>
      <c r="D400" s="181" t="str">
        <f t="shared" si="57"/>
        <v>JIS13P1</v>
      </c>
      <c r="E400" s="181" t="str">
        <f t="shared" si="58"/>
        <v>JIS13</v>
      </c>
      <c r="F400" s="109" t="s">
        <v>1005</v>
      </c>
      <c r="G400" s="109">
        <v>13</v>
      </c>
      <c r="H400" s="109">
        <v>1</v>
      </c>
      <c r="I400" s="109" t="s">
        <v>8</v>
      </c>
      <c r="J400" s="109">
        <v>4</v>
      </c>
      <c r="K400" s="72">
        <v>10</v>
      </c>
      <c r="L400" s="141" t="s">
        <v>13</v>
      </c>
      <c r="M400" s="137">
        <f t="shared" si="60"/>
        <v>3.8</v>
      </c>
      <c r="N400" s="133">
        <v>4</v>
      </c>
      <c r="O400" s="137">
        <f t="shared" si="59"/>
        <v>3.9</v>
      </c>
      <c r="P400" s="109"/>
      <c r="Q400" s="72"/>
      <c r="R400" s="97"/>
      <c r="S400" s="97"/>
      <c r="T400" s="72"/>
      <c r="U400" s="175">
        <v>10</v>
      </c>
      <c r="V400" s="177"/>
      <c r="W400" s="97"/>
      <c r="X400" s="97"/>
      <c r="Y400" s="90">
        <f>VLOOKUP(D400,EXPLORACION!$A$2:$P$529,15,FALSE)</f>
        <v>4960585.7752999999</v>
      </c>
      <c r="Z400" s="90">
        <f>VLOOKUP(D400,EXPLORACION!$A$2:$P$529,16,FALSE)</f>
        <v>2170721.9558000001</v>
      </c>
    </row>
    <row r="401" spans="1:26" hidden="1">
      <c r="A401" s="181" t="str">
        <f t="shared" si="54"/>
        <v>JIS13P1E4S11</v>
      </c>
      <c r="B401" s="181" t="str">
        <f t="shared" si="55"/>
        <v>JIS13P1E4</v>
      </c>
      <c r="C401" s="181" t="str">
        <f t="shared" si="56"/>
        <v>JIS13P1S11</v>
      </c>
      <c r="D401" s="181" t="str">
        <f t="shared" si="57"/>
        <v>JIS13P1</v>
      </c>
      <c r="E401" s="181" t="str">
        <f t="shared" si="58"/>
        <v>JIS13</v>
      </c>
      <c r="F401" s="109" t="s">
        <v>1005</v>
      </c>
      <c r="G401" s="109">
        <v>13</v>
      </c>
      <c r="H401" s="109">
        <v>1</v>
      </c>
      <c r="I401" s="109" t="s">
        <v>8</v>
      </c>
      <c r="J401" s="109">
        <v>4</v>
      </c>
      <c r="K401" s="72">
        <v>11</v>
      </c>
      <c r="L401" s="141" t="s">
        <v>13</v>
      </c>
      <c r="M401" s="137">
        <f t="shared" si="60"/>
        <v>4</v>
      </c>
      <c r="N401" s="133">
        <v>4.2</v>
      </c>
      <c r="O401" s="137">
        <f t="shared" si="59"/>
        <v>4.0999999999999996</v>
      </c>
      <c r="P401" s="109"/>
      <c r="Q401" s="72"/>
      <c r="R401" s="97"/>
      <c r="S401" s="97"/>
      <c r="T401" s="72"/>
      <c r="U401" s="175">
        <v>10</v>
      </c>
      <c r="V401" s="177"/>
      <c r="W401" s="97"/>
      <c r="X401" s="97"/>
      <c r="Y401" s="90">
        <f>VLOOKUP(D401,EXPLORACION!$A$2:$P$529,15,FALSE)</f>
        <v>4960585.7752999999</v>
      </c>
      <c r="Z401" s="90">
        <f>VLOOKUP(D401,EXPLORACION!$A$2:$P$529,16,FALSE)</f>
        <v>2170721.9558000001</v>
      </c>
    </row>
    <row r="402" spans="1:26" hidden="1">
      <c r="A402" s="181" t="str">
        <f t="shared" si="54"/>
        <v>JIS13P1E5S12</v>
      </c>
      <c r="B402" s="181" t="str">
        <f t="shared" si="55"/>
        <v>JIS13P1E5</v>
      </c>
      <c r="C402" s="181" t="str">
        <f t="shared" si="56"/>
        <v>JIS13P1S12</v>
      </c>
      <c r="D402" s="181" t="str">
        <f t="shared" si="57"/>
        <v>JIS13P1</v>
      </c>
      <c r="E402" s="181" t="str">
        <f t="shared" si="58"/>
        <v>JIS13</v>
      </c>
      <c r="F402" s="109" t="s">
        <v>1005</v>
      </c>
      <c r="G402" s="109">
        <v>13</v>
      </c>
      <c r="H402" s="109">
        <v>1</v>
      </c>
      <c r="I402" s="109" t="s">
        <v>8</v>
      </c>
      <c r="J402" s="109">
        <v>5</v>
      </c>
      <c r="K402" s="72">
        <v>12</v>
      </c>
      <c r="L402" s="141" t="s">
        <v>13</v>
      </c>
      <c r="M402" s="137">
        <v>5.6</v>
      </c>
      <c r="N402" s="133">
        <v>5.8</v>
      </c>
      <c r="O402" s="137">
        <f t="shared" si="59"/>
        <v>5.6999999999999993</v>
      </c>
      <c r="P402" s="109"/>
      <c r="Q402" s="72"/>
      <c r="R402" s="97"/>
      <c r="S402" s="97"/>
      <c r="T402" s="72"/>
      <c r="U402" s="175">
        <v>15</v>
      </c>
      <c r="V402" s="177"/>
      <c r="W402" s="97"/>
      <c r="X402" s="97"/>
      <c r="Y402" s="90">
        <f>VLOOKUP(D402,EXPLORACION!$A$2:$P$529,15,FALSE)</f>
        <v>4960585.7752999999</v>
      </c>
      <c r="Z402" s="90">
        <f>VLOOKUP(D402,EXPLORACION!$A$2:$P$529,16,FALSE)</f>
        <v>2170721.9558000001</v>
      </c>
    </row>
    <row r="403" spans="1:26" hidden="1">
      <c r="A403" s="181" t="str">
        <f t="shared" si="54"/>
        <v>JIS13P1E5S13</v>
      </c>
      <c r="B403" s="181" t="str">
        <f t="shared" si="55"/>
        <v>JIS13P1E5</v>
      </c>
      <c r="C403" s="181" t="str">
        <f t="shared" si="56"/>
        <v>JIS13P1S13</v>
      </c>
      <c r="D403" s="181" t="str">
        <f t="shared" si="57"/>
        <v>JIS13P1</v>
      </c>
      <c r="E403" s="181" t="str">
        <f t="shared" si="58"/>
        <v>JIS13</v>
      </c>
      <c r="F403" s="109" t="s">
        <v>1005</v>
      </c>
      <c r="G403" s="109">
        <v>13</v>
      </c>
      <c r="H403" s="109">
        <v>1</v>
      </c>
      <c r="I403" s="109" t="s">
        <v>8</v>
      </c>
      <c r="J403" s="109">
        <v>5</v>
      </c>
      <c r="K403" s="72">
        <v>13</v>
      </c>
      <c r="L403" s="141" t="s">
        <v>13</v>
      </c>
      <c r="M403" s="137">
        <f>N402</f>
        <v>5.8</v>
      </c>
      <c r="N403" s="133">
        <v>6</v>
      </c>
      <c r="O403" s="137">
        <f t="shared" si="59"/>
        <v>5.9</v>
      </c>
      <c r="P403" s="109"/>
      <c r="Q403" s="72"/>
      <c r="R403" s="97"/>
      <c r="S403" s="97"/>
      <c r="T403" s="72"/>
      <c r="U403" s="175">
        <v>15</v>
      </c>
      <c r="V403" s="177"/>
      <c r="W403" s="97"/>
      <c r="X403" s="97"/>
      <c r="Y403" s="90">
        <f>VLOOKUP(D403,EXPLORACION!$A$2:$P$529,15,FALSE)</f>
        <v>4960585.7752999999</v>
      </c>
      <c r="Z403" s="90">
        <f>VLOOKUP(D403,EXPLORACION!$A$2:$P$529,16,FALSE)</f>
        <v>2170721.9558000001</v>
      </c>
    </row>
    <row r="404" spans="1:26" hidden="1">
      <c r="A404" s="181" t="str">
        <f t="shared" si="54"/>
        <v>JIS13P1E5S14</v>
      </c>
      <c r="B404" s="181" t="str">
        <f t="shared" si="55"/>
        <v>JIS13P1E5</v>
      </c>
      <c r="C404" s="181" t="str">
        <f t="shared" si="56"/>
        <v>JIS13P1S14</v>
      </c>
      <c r="D404" s="181" t="str">
        <f t="shared" si="57"/>
        <v>JIS13P1</v>
      </c>
      <c r="E404" s="181" t="str">
        <f t="shared" si="58"/>
        <v>JIS13</v>
      </c>
      <c r="F404" s="109" t="s">
        <v>1005</v>
      </c>
      <c r="G404" s="109">
        <v>13</v>
      </c>
      <c r="H404" s="109">
        <v>1</v>
      </c>
      <c r="I404" s="109" t="s">
        <v>8</v>
      </c>
      <c r="J404" s="109">
        <v>5</v>
      </c>
      <c r="K404" s="72">
        <v>14</v>
      </c>
      <c r="L404" s="141" t="s">
        <v>13</v>
      </c>
      <c r="M404" s="137">
        <f>N403</f>
        <v>6</v>
      </c>
      <c r="N404" s="133">
        <v>6.2</v>
      </c>
      <c r="O404" s="137">
        <f t="shared" si="59"/>
        <v>6.1</v>
      </c>
      <c r="P404" s="109"/>
      <c r="Q404" s="72"/>
      <c r="R404" s="97"/>
      <c r="S404" s="97"/>
      <c r="T404" s="72"/>
      <c r="U404" s="175">
        <v>14</v>
      </c>
      <c r="V404" s="177"/>
      <c r="W404" s="97"/>
      <c r="X404" s="97"/>
      <c r="Y404" s="90">
        <f>VLOOKUP(D404,EXPLORACION!$A$2:$P$529,15,FALSE)</f>
        <v>4960585.7752999999</v>
      </c>
      <c r="Z404" s="90">
        <f>VLOOKUP(D404,EXPLORACION!$A$2:$P$529,16,FALSE)</f>
        <v>2170721.9558000001</v>
      </c>
    </row>
    <row r="405" spans="1:26" hidden="1">
      <c r="A405" s="181" t="str">
        <f t="shared" si="54"/>
        <v>JIS13P1E5S15</v>
      </c>
      <c r="B405" s="181" t="str">
        <f t="shared" si="55"/>
        <v>JIS13P1E5</v>
      </c>
      <c r="C405" s="181" t="str">
        <f t="shared" si="56"/>
        <v>JIS13P1S15</v>
      </c>
      <c r="D405" s="181" t="str">
        <f t="shared" si="57"/>
        <v>JIS13P1</v>
      </c>
      <c r="E405" s="181" t="str">
        <f t="shared" si="58"/>
        <v>JIS13</v>
      </c>
      <c r="F405" s="109" t="s">
        <v>1005</v>
      </c>
      <c r="G405" s="109">
        <v>13</v>
      </c>
      <c r="H405" s="109">
        <v>1</v>
      </c>
      <c r="I405" s="109" t="s">
        <v>8</v>
      </c>
      <c r="J405" s="109">
        <v>5</v>
      </c>
      <c r="K405" s="72">
        <v>15</v>
      </c>
      <c r="L405" s="141" t="s">
        <v>13</v>
      </c>
      <c r="M405" s="137">
        <f>N404</f>
        <v>6.2</v>
      </c>
      <c r="N405" s="133">
        <v>6.4</v>
      </c>
      <c r="O405" s="137">
        <f t="shared" si="59"/>
        <v>6.3000000000000007</v>
      </c>
      <c r="P405" s="109"/>
      <c r="Q405" s="72"/>
      <c r="R405" s="97"/>
      <c r="S405" s="97"/>
      <c r="T405" s="72"/>
      <c r="U405" s="175">
        <v>14</v>
      </c>
      <c r="V405" s="177"/>
      <c r="W405" s="97"/>
      <c r="X405" s="97"/>
      <c r="Y405" s="90">
        <f>VLOOKUP(D405,EXPLORACION!$A$2:$P$529,15,FALSE)</f>
        <v>4960585.7752999999</v>
      </c>
      <c r="Z405" s="90">
        <f>VLOOKUP(D405,EXPLORACION!$A$2:$P$529,16,FALSE)</f>
        <v>2170721.9558000001</v>
      </c>
    </row>
    <row r="406" spans="1:26" hidden="1">
      <c r="A406" s="181" t="str">
        <f t="shared" si="54"/>
        <v>JIS13P1E5S16</v>
      </c>
      <c r="B406" s="181" t="str">
        <f t="shared" si="55"/>
        <v>JIS13P1E5</v>
      </c>
      <c r="C406" s="181" t="str">
        <f t="shared" si="56"/>
        <v>JIS13P1S16</v>
      </c>
      <c r="D406" s="181" t="str">
        <f t="shared" si="57"/>
        <v>JIS13P1</v>
      </c>
      <c r="E406" s="181" t="str">
        <f t="shared" si="58"/>
        <v>JIS13</v>
      </c>
      <c r="F406" s="109" t="s">
        <v>1005</v>
      </c>
      <c r="G406" s="109">
        <v>13</v>
      </c>
      <c r="H406" s="109">
        <v>1</v>
      </c>
      <c r="I406" s="109" t="s">
        <v>8</v>
      </c>
      <c r="J406" s="109">
        <v>5</v>
      </c>
      <c r="K406" s="72">
        <v>16</v>
      </c>
      <c r="L406" s="141" t="s">
        <v>13</v>
      </c>
      <c r="M406" s="137">
        <f>N405</f>
        <v>6.4</v>
      </c>
      <c r="N406" s="133">
        <v>6.6</v>
      </c>
      <c r="O406" s="137">
        <f t="shared" si="59"/>
        <v>6.5</v>
      </c>
      <c r="P406" s="109"/>
      <c r="Q406" s="72"/>
      <c r="R406" s="97"/>
      <c r="S406" s="97"/>
      <c r="T406" s="72"/>
      <c r="U406" s="175">
        <v>14</v>
      </c>
      <c r="V406" s="177"/>
      <c r="W406" s="97"/>
      <c r="X406" s="97"/>
      <c r="Y406" s="90">
        <f>VLOOKUP(D406,EXPLORACION!$A$2:$P$529,15,FALSE)</f>
        <v>4960585.7752999999</v>
      </c>
      <c r="Z406" s="90">
        <f>VLOOKUP(D406,EXPLORACION!$A$2:$P$529,16,FALSE)</f>
        <v>2170721.9558000001</v>
      </c>
    </row>
    <row r="407" spans="1:26" hidden="1">
      <c r="A407" s="181" t="str">
        <f t="shared" si="54"/>
        <v>JIS13P1E5S17</v>
      </c>
      <c r="B407" s="181" t="str">
        <f t="shared" si="55"/>
        <v>JIS13P1E5</v>
      </c>
      <c r="C407" s="181" t="str">
        <f t="shared" si="56"/>
        <v>JIS13P1S17</v>
      </c>
      <c r="D407" s="181" t="str">
        <f t="shared" si="57"/>
        <v>JIS13P1</v>
      </c>
      <c r="E407" s="181" t="str">
        <f t="shared" si="58"/>
        <v>JIS13</v>
      </c>
      <c r="F407" s="109" t="s">
        <v>1005</v>
      </c>
      <c r="G407" s="109">
        <v>13</v>
      </c>
      <c r="H407" s="109">
        <v>1</v>
      </c>
      <c r="I407" s="109" t="s">
        <v>8</v>
      </c>
      <c r="J407" s="109">
        <v>5</v>
      </c>
      <c r="K407" s="72">
        <v>17</v>
      </c>
      <c r="L407" s="141" t="s">
        <v>13</v>
      </c>
      <c r="M407" s="137">
        <f>N406</f>
        <v>6.6</v>
      </c>
      <c r="N407" s="133">
        <v>6.8</v>
      </c>
      <c r="O407" s="137">
        <f t="shared" si="59"/>
        <v>6.6999999999999993</v>
      </c>
      <c r="P407" s="109"/>
      <c r="Q407" s="72"/>
      <c r="R407" s="97"/>
      <c r="S407" s="97"/>
      <c r="T407" s="72"/>
      <c r="U407" s="175">
        <v>14</v>
      </c>
      <c r="V407" s="177"/>
      <c r="W407" s="97"/>
      <c r="X407" s="97"/>
      <c r="Y407" s="90">
        <f>VLOOKUP(D407,EXPLORACION!$A$2:$P$529,15,FALSE)</f>
        <v>4960585.7752999999</v>
      </c>
      <c r="Z407" s="90">
        <f>VLOOKUP(D407,EXPLORACION!$A$2:$P$529,16,FALSE)</f>
        <v>2170721.9558000001</v>
      </c>
    </row>
    <row r="408" spans="1:26" hidden="1">
      <c r="A408" s="181" t="str">
        <f t="shared" si="54"/>
        <v>JIS13P1E7S18</v>
      </c>
      <c r="B408" s="181" t="str">
        <f t="shared" si="55"/>
        <v>JIS13P1E7</v>
      </c>
      <c r="C408" s="181" t="str">
        <f t="shared" si="56"/>
        <v>JIS13P1S18</v>
      </c>
      <c r="D408" s="181" t="str">
        <f t="shared" si="57"/>
        <v>JIS13P1</v>
      </c>
      <c r="E408" s="181" t="str">
        <f t="shared" si="58"/>
        <v>JIS13</v>
      </c>
      <c r="F408" s="109" t="s">
        <v>1005</v>
      </c>
      <c r="G408" s="109">
        <v>13</v>
      </c>
      <c r="H408" s="109">
        <v>1</v>
      </c>
      <c r="I408" s="109" t="s">
        <v>8</v>
      </c>
      <c r="J408" s="109">
        <v>7</v>
      </c>
      <c r="K408" s="72">
        <v>18</v>
      </c>
      <c r="L408" s="141" t="s">
        <v>13</v>
      </c>
      <c r="M408" s="137">
        <v>8.6</v>
      </c>
      <c r="N408" s="133">
        <v>8.8000000000000007</v>
      </c>
      <c r="O408" s="137">
        <f t="shared" si="59"/>
        <v>8.6999999999999993</v>
      </c>
      <c r="P408" s="109"/>
      <c r="Q408" s="72"/>
      <c r="R408" s="97"/>
      <c r="S408" s="97"/>
      <c r="T408" s="72"/>
      <c r="U408" s="175">
        <v>19</v>
      </c>
      <c r="V408" s="177"/>
      <c r="W408" s="97"/>
      <c r="X408" s="97"/>
      <c r="Y408" s="90">
        <f>VLOOKUP(D408,EXPLORACION!$A$2:$P$529,15,FALSE)</f>
        <v>4960585.7752999999</v>
      </c>
      <c r="Z408" s="90">
        <f>VLOOKUP(D408,EXPLORACION!$A$2:$P$529,16,FALSE)</f>
        <v>2170721.9558000001</v>
      </c>
    </row>
    <row r="409" spans="1:26" hidden="1">
      <c r="A409" s="181" t="str">
        <f t="shared" si="54"/>
        <v>JIS13P1E7S19</v>
      </c>
      <c r="B409" s="181" t="str">
        <f t="shared" si="55"/>
        <v>JIS13P1E7</v>
      </c>
      <c r="C409" s="181" t="str">
        <f t="shared" si="56"/>
        <v>JIS13P1S19</v>
      </c>
      <c r="D409" s="181" t="str">
        <f t="shared" si="57"/>
        <v>JIS13P1</v>
      </c>
      <c r="E409" s="181" t="str">
        <f t="shared" si="58"/>
        <v>JIS13</v>
      </c>
      <c r="F409" s="109" t="s">
        <v>1005</v>
      </c>
      <c r="G409" s="109">
        <v>13</v>
      </c>
      <c r="H409" s="109">
        <v>1</v>
      </c>
      <c r="I409" s="109" t="s">
        <v>8</v>
      </c>
      <c r="J409" s="109">
        <v>7</v>
      </c>
      <c r="K409" s="72">
        <v>19</v>
      </c>
      <c r="L409" s="141" t="s">
        <v>13</v>
      </c>
      <c r="M409" s="137">
        <f>N408</f>
        <v>8.8000000000000007</v>
      </c>
      <c r="N409" s="133">
        <v>9</v>
      </c>
      <c r="O409" s="137">
        <f t="shared" si="59"/>
        <v>8.9</v>
      </c>
      <c r="P409" s="109"/>
      <c r="Q409" s="72"/>
      <c r="R409" s="97"/>
      <c r="S409" s="97"/>
      <c r="T409" s="72"/>
      <c r="U409" s="175">
        <v>20</v>
      </c>
      <c r="V409" s="177"/>
      <c r="W409" s="97"/>
      <c r="X409" s="97"/>
      <c r="Y409" s="90">
        <f>VLOOKUP(D409,EXPLORACION!$A$2:$P$529,15,FALSE)</f>
        <v>4960585.7752999999</v>
      </c>
      <c r="Z409" s="90">
        <f>VLOOKUP(D409,EXPLORACION!$A$2:$P$529,16,FALSE)</f>
        <v>2170721.9558000001</v>
      </c>
    </row>
    <row r="410" spans="1:26" hidden="1">
      <c r="A410" s="181" t="str">
        <f t="shared" si="54"/>
        <v>JIS13P1E7S20</v>
      </c>
      <c r="B410" s="181" t="str">
        <f t="shared" si="55"/>
        <v>JIS13P1E7</v>
      </c>
      <c r="C410" s="181" t="str">
        <f t="shared" si="56"/>
        <v>JIS13P1S20</v>
      </c>
      <c r="D410" s="181" t="str">
        <f t="shared" si="57"/>
        <v>JIS13P1</v>
      </c>
      <c r="E410" s="181" t="str">
        <f t="shared" si="58"/>
        <v>JIS13</v>
      </c>
      <c r="F410" s="109" t="s">
        <v>1005</v>
      </c>
      <c r="G410" s="109">
        <v>13</v>
      </c>
      <c r="H410" s="109">
        <v>1</v>
      </c>
      <c r="I410" s="109" t="s">
        <v>8</v>
      </c>
      <c r="J410" s="109">
        <v>7</v>
      </c>
      <c r="K410" s="72">
        <v>20</v>
      </c>
      <c r="L410" s="141" t="s">
        <v>13</v>
      </c>
      <c r="M410" s="137">
        <f>N409</f>
        <v>9</v>
      </c>
      <c r="N410" s="133">
        <v>9.1999999999999993</v>
      </c>
      <c r="O410" s="137">
        <f t="shared" si="59"/>
        <v>9.1</v>
      </c>
      <c r="P410" s="109"/>
      <c r="Q410" s="72"/>
      <c r="R410" s="97"/>
      <c r="S410" s="97"/>
      <c r="T410" s="72"/>
      <c r="U410" s="175">
        <v>19</v>
      </c>
      <c r="V410" s="177"/>
      <c r="W410" s="97"/>
      <c r="X410" s="97"/>
      <c r="Y410" s="90">
        <f>VLOOKUP(D410,EXPLORACION!$A$2:$P$529,15,FALSE)</f>
        <v>4960585.7752999999</v>
      </c>
      <c r="Z410" s="90">
        <f>VLOOKUP(D410,EXPLORACION!$A$2:$P$529,16,FALSE)</f>
        <v>2170721.9558000001</v>
      </c>
    </row>
    <row r="411" spans="1:26" hidden="1">
      <c r="A411" s="181" t="str">
        <f t="shared" si="54"/>
        <v>JIS13P1E8S21</v>
      </c>
      <c r="B411" s="181" t="str">
        <f t="shared" si="55"/>
        <v>JIS13P1E8</v>
      </c>
      <c r="C411" s="181" t="str">
        <f t="shared" si="56"/>
        <v>JIS13P1S21</v>
      </c>
      <c r="D411" s="181" t="str">
        <f t="shared" si="57"/>
        <v>JIS13P1</v>
      </c>
      <c r="E411" s="181" t="str">
        <f t="shared" si="58"/>
        <v>JIS13</v>
      </c>
      <c r="F411" s="109" t="s">
        <v>1005</v>
      </c>
      <c r="G411" s="109">
        <v>13</v>
      </c>
      <c r="H411" s="109">
        <v>1</v>
      </c>
      <c r="I411" s="109" t="s">
        <v>8</v>
      </c>
      <c r="J411" s="109">
        <v>8</v>
      </c>
      <c r="K411" s="72">
        <v>21</v>
      </c>
      <c r="L411" s="141" t="s">
        <v>13</v>
      </c>
      <c r="M411" s="137">
        <v>10.8</v>
      </c>
      <c r="N411" s="133">
        <v>11</v>
      </c>
      <c r="O411" s="137">
        <f t="shared" si="59"/>
        <v>10.9</v>
      </c>
      <c r="P411" s="109"/>
      <c r="Q411" s="72"/>
      <c r="R411" s="97"/>
      <c r="S411" s="97"/>
      <c r="T411" s="72"/>
      <c r="U411" s="175">
        <v>19</v>
      </c>
      <c r="V411" s="177"/>
      <c r="W411" s="97"/>
      <c r="X411" s="97"/>
      <c r="Y411" s="90">
        <f>VLOOKUP(D411,EXPLORACION!$A$2:$P$529,15,FALSE)</f>
        <v>4960585.7752999999</v>
      </c>
      <c r="Z411" s="90">
        <f>VLOOKUP(D411,EXPLORACION!$A$2:$P$529,16,FALSE)</f>
        <v>2170721.9558000001</v>
      </c>
    </row>
    <row r="412" spans="1:26" hidden="1">
      <c r="A412" s="181" t="str">
        <f t="shared" si="54"/>
        <v>JIS13P1E8S22</v>
      </c>
      <c r="B412" s="181" t="str">
        <f t="shared" si="55"/>
        <v>JIS13P1E8</v>
      </c>
      <c r="C412" s="181" t="str">
        <f t="shared" si="56"/>
        <v>JIS13P1S22</v>
      </c>
      <c r="D412" s="181" t="str">
        <f t="shared" si="57"/>
        <v>JIS13P1</v>
      </c>
      <c r="E412" s="181" t="str">
        <f t="shared" si="58"/>
        <v>JIS13</v>
      </c>
      <c r="F412" s="109" t="s">
        <v>1005</v>
      </c>
      <c r="G412" s="109">
        <v>13</v>
      </c>
      <c r="H412" s="109">
        <v>1</v>
      </c>
      <c r="I412" s="109" t="s">
        <v>8</v>
      </c>
      <c r="J412" s="109">
        <v>8</v>
      </c>
      <c r="K412" s="72">
        <v>22</v>
      </c>
      <c r="L412" s="141" t="s">
        <v>13</v>
      </c>
      <c r="M412" s="137">
        <v>11</v>
      </c>
      <c r="N412" s="133">
        <v>11.2</v>
      </c>
      <c r="O412" s="137">
        <f t="shared" si="59"/>
        <v>11.1</v>
      </c>
      <c r="P412" s="109"/>
      <c r="Q412" s="72"/>
      <c r="R412" s="97"/>
      <c r="S412" s="97"/>
      <c r="T412" s="72"/>
      <c r="U412" s="175">
        <v>20</v>
      </c>
      <c r="V412" s="177"/>
      <c r="W412" s="97"/>
      <c r="X412" s="97"/>
      <c r="Y412" s="90">
        <f>VLOOKUP(D412,EXPLORACION!$A$2:$P$529,15,FALSE)</f>
        <v>4960585.7752999999</v>
      </c>
      <c r="Z412" s="90">
        <f>VLOOKUP(D412,EXPLORACION!$A$2:$P$529,16,FALSE)</f>
        <v>2170721.9558000001</v>
      </c>
    </row>
    <row r="413" spans="1:26" hidden="1">
      <c r="A413" s="181" t="str">
        <f t="shared" si="54"/>
        <v>JIS13P1E9S23</v>
      </c>
      <c r="B413" s="181" t="str">
        <f t="shared" si="55"/>
        <v>JIS13P1E9</v>
      </c>
      <c r="C413" s="181" t="str">
        <f t="shared" si="56"/>
        <v>JIS13P1S23</v>
      </c>
      <c r="D413" s="181" t="str">
        <f t="shared" si="57"/>
        <v>JIS13P1</v>
      </c>
      <c r="E413" s="181" t="str">
        <f t="shared" si="58"/>
        <v>JIS13</v>
      </c>
      <c r="F413" s="109" t="s">
        <v>1005</v>
      </c>
      <c r="G413" s="109">
        <v>13</v>
      </c>
      <c r="H413" s="109">
        <v>1</v>
      </c>
      <c r="I413" s="109" t="s">
        <v>8</v>
      </c>
      <c r="J413" s="109">
        <v>9</v>
      </c>
      <c r="K413" s="72">
        <v>23</v>
      </c>
      <c r="L413" s="141" t="s">
        <v>13</v>
      </c>
      <c r="M413" s="137">
        <f>N412</f>
        <v>11.2</v>
      </c>
      <c r="N413" s="133">
        <v>11.4</v>
      </c>
      <c r="O413" s="137">
        <f t="shared" si="59"/>
        <v>11.3</v>
      </c>
      <c r="P413" s="109"/>
      <c r="Q413" s="72"/>
      <c r="R413" s="97"/>
      <c r="S413" s="97"/>
      <c r="T413" s="72"/>
      <c r="U413" s="175">
        <v>19</v>
      </c>
      <c r="V413" s="177"/>
      <c r="W413" s="97"/>
      <c r="X413" s="97"/>
      <c r="Y413" s="90">
        <f>VLOOKUP(D413,EXPLORACION!$A$2:$P$529,15,FALSE)</f>
        <v>4960585.7752999999</v>
      </c>
      <c r="Z413" s="90">
        <f>VLOOKUP(D413,EXPLORACION!$A$2:$P$529,16,FALSE)</f>
        <v>2170721.9558000001</v>
      </c>
    </row>
    <row r="414" spans="1:26" hidden="1">
      <c r="A414" s="181" t="str">
        <f t="shared" si="54"/>
        <v>JIS13P2E21</v>
      </c>
      <c r="B414" s="181" t="str">
        <f t="shared" si="55"/>
        <v>JIS13P2E2</v>
      </c>
      <c r="C414" s="181" t="str">
        <f t="shared" si="56"/>
        <v>JIS13P21</v>
      </c>
      <c r="D414" s="181" t="str">
        <f t="shared" si="57"/>
        <v>JIS13P2</v>
      </c>
      <c r="E414" s="181" t="str">
        <f t="shared" si="58"/>
        <v>JIS13</v>
      </c>
      <c r="F414" s="109" t="s">
        <v>1005</v>
      </c>
      <c r="G414" s="109">
        <v>13</v>
      </c>
      <c r="H414" s="109">
        <v>2</v>
      </c>
      <c r="I414" s="109" t="s">
        <v>8</v>
      </c>
      <c r="J414" s="109">
        <v>2</v>
      </c>
      <c r="K414" s="72">
        <v>1</v>
      </c>
      <c r="L414" s="141"/>
      <c r="M414" s="137">
        <v>1.6</v>
      </c>
      <c r="N414" s="133">
        <v>1.8</v>
      </c>
      <c r="O414" s="137">
        <f t="shared" si="59"/>
        <v>1.7000000000000002</v>
      </c>
      <c r="P414" s="109"/>
      <c r="Q414" s="72"/>
      <c r="R414" s="97"/>
      <c r="S414" s="97"/>
      <c r="T414" s="72"/>
      <c r="U414" s="175"/>
      <c r="V414" s="177"/>
      <c r="W414" s="97"/>
      <c r="X414" s="97"/>
      <c r="Y414" s="90">
        <f>VLOOKUP(D414,EXPLORACION!$A$2:$P$529,15,FALSE)</f>
        <v>4960585.7752999999</v>
      </c>
      <c r="Z414" s="90">
        <f>VLOOKUP(D414,EXPLORACION!$A$2:$P$529,16,FALSE)</f>
        <v>2170721.9558000001</v>
      </c>
    </row>
    <row r="415" spans="1:26" hidden="1">
      <c r="A415" s="181" t="str">
        <f t="shared" si="54"/>
        <v>JIS13P2E3S3</v>
      </c>
      <c r="B415" s="181" t="str">
        <f t="shared" si="55"/>
        <v>JIS13P2E3</v>
      </c>
      <c r="C415" s="181" t="str">
        <f t="shared" si="56"/>
        <v>JIS13P2S3</v>
      </c>
      <c r="D415" s="181" t="str">
        <f t="shared" si="57"/>
        <v>JIS13P2</v>
      </c>
      <c r="E415" s="181" t="str">
        <f t="shared" si="58"/>
        <v>JIS13</v>
      </c>
      <c r="F415" s="109" t="s">
        <v>1005</v>
      </c>
      <c r="G415" s="109">
        <v>13</v>
      </c>
      <c r="H415" s="109">
        <v>2</v>
      </c>
      <c r="I415" s="109" t="s">
        <v>8</v>
      </c>
      <c r="J415" s="109">
        <v>3</v>
      </c>
      <c r="K415" s="72">
        <v>3</v>
      </c>
      <c r="L415" s="141" t="s">
        <v>13</v>
      </c>
      <c r="M415" s="137">
        <f t="shared" ref="M415:M420" si="61">N414</f>
        <v>1.8</v>
      </c>
      <c r="N415" s="133">
        <v>2</v>
      </c>
      <c r="O415" s="137">
        <f t="shared" si="59"/>
        <v>1.9</v>
      </c>
      <c r="P415" s="109"/>
      <c r="Q415" s="72"/>
      <c r="R415" s="97"/>
      <c r="S415" s="97"/>
      <c r="T415" s="72"/>
      <c r="U415" s="175">
        <v>5</v>
      </c>
      <c r="V415" s="177"/>
      <c r="W415" s="97"/>
      <c r="X415" s="97"/>
      <c r="Y415" s="90">
        <f>VLOOKUP(D415,EXPLORACION!$A$2:$P$529,15,FALSE)</f>
        <v>4960585.7752999999</v>
      </c>
      <c r="Z415" s="90">
        <f>VLOOKUP(D415,EXPLORACION!$A$2:$P$529,16,FALSE)</f>
        <v>2170721.9558000001</v>
      </c>
    </row>
    <row r="416" spans="1:26" hidden="1">
      <c r="A416" s="181" t="str">
        <f t="shared" si="54"/>
        <v>JIS13P2E3S3</v>
      </c>
      <c r="B416" s="181" t="str">
        <f t="shared" si="55"/>
        <v>JIS13P2E3</v>
      </c>
      <c r="C416" s="181" t="str">
        <f t="shared" si="56"/>
        <v>JIS13P2S3</v>
      </c>
      <c r="D416" s="181" t="str">
        <f t="shared" si="57"/>
        <v>JIS13P2</v>
      </c>
      <c r="E416" s="181" t="str">
        <f t="shared" si="58"/>
        <v>JIS13</v>
      </c>
      <c r="F416" s="109" t="s">
        <v>1005</v>
      </c>
      <c r="G416" s="109">
        <v>13</v>
      </c>
      <c r="H416" s="109">
        <v>2</v>
      </c>
      <c r="I416" s="109" t="s">
        <v>8</v>
      </c>
      <c r="J416" s="109">
        <v>3</v>
      </c>
      <c r="K416" s="72">
        <v>3</v>
      </c>
      <c r="L416" s="141" t="s">
        <v>13</v>
      </c>
      <c r="M416" s="137">
        <f t="shared" si="61"/>
        <v>2</v>
      </c>
      <c r="N416" s="133">
        <v>2.2000000000000002</v>
      </c>
      <c r="O416" s="137">
        <f t="shared" si="59"/>
        <v>2.1</v>
      </c>
      <c r="P416" s="109"/>
      <c r="Q416" s="72"/>
      <c r="R416" s="97"/>
      <c r="S416" s="97"/>
      <c r="T416" s="72"/>
      <c r="U416" s="175">
        <v>6</v>
      </c>
      <c r="V416" s="177"/>
      <c r="W416" s="97"/>
      <c r="X416" s="97"/>
      <c r="Y416" s="90">
        <f>VLOOKUP(D416,EXPLORACION!$A$2:$P$529,15,FALSE)</f>
        <v>4960585.7752999999</v>
      </c>
      <c r="Z416" s="90">
        <f>VLOOKUP(D416,EXPLORACION!$A$2:$P$529,16,FALSE)</f>
        <v>2170721.9558000001</v>
      </c>
    </row>
    <row r="417" spans="1:26" hidden="1">
      <c r="A417" s="181" t="str">
        <f t="shared" ref="A417:A448" si="62">CONCATENATE(F417,G417,I417,H417,"E",J417,L417,K417)</f>
        <v>JIS13P2E3S4</v>
      </c>
      <c r="B417" s="181" t="str">
        <f t="shared" ref="B417:B448" si="63">CONCATENATE(F417,G417,I417,H417,"E",J417)</f>
        <v>JIS13P2E3</v>
      </c>
      <c r="C417" s="181" t="str">
        <f t="shared" ref="C417:C448" si="64">CONCATENATE(F417,G417,I417,H417,L417,K417)</f>
        <v>JIS13P2S4</v>
      </c>
      <c r="D417" s="181" t="str">
        <f t="shared" ref="D417:D448" si="65">CONCATENATE(F417,G417,I417,H417)</f>
        <v>JIS13P2</v>
      </c>
      <c r="E417" s="181" t="str">
        <f t="shared" ref="E417:E448" si="66">CONCATENATE(F417,G417)</f>
        <v>JIS13</v>
      </c>
      <c r="F417" s="109" t="s">
        <v>1005</v>
      </c>
      <c r="G417" s="109">
        <v>13</v>
      </c>
      <c r="H417" s="109">
        <v>2</v>
      </c>
      <c r="I417" s="109" t="s">
        <v>8</v>
      </c>
      <c r="J417" s="109">
        <v>3</v>
      </c>
      <c r="K417" s="72">
        <v>4</v>
      </c>
      <c r="L417" s="141" t="s">
        <v>13</v>
      </c>
      <c r="M417" s="137">
        <f t="shared" si="61"/>
        <v>2.2000000000000002</v>
      </c>
      <c r="N417" s="133">
        <v>2.4</v>
      </c>
      <c r="O417" s="137">
        <f t="shared" ref="O417:O448" si="67">AVERAGE(M417:N417)</f>
        <v>2.2999999999999998</v>
      </c>
      <c r="P417" s="109"/>
      <c r="Q417" s="72"/>
      <c r="R417" s="97"/>
      <c r="S417" s="97"/>
      <c r="T417" s="72"/>
      <c r="U417" s="175">
        <v>6</v>
      </c>
      <c r="V417" s="177"/>
      <c r="W417" s="97"/>
      <c r="X417" s="97"/>
      <c r="Y417" s="90">
        <f>VLOOKUP(D417,EXPLORACION!$A$2:$P$529,15,FALSE)</f>
        <v>4960585.7752999999</v>
      </c>
      <c r="Z417" s="90">
        <f>VLOOKUP(D417,EXPLORACION!$A$2:$P$529,16,FALSE)</f>
        <v>2170721.9558000001</v>
      </c>
    </row>
    <row r="418" spans="1:26" hidden="1">
      <c r="A418" s="181" t="str">
        <f t="shared" si="62"/>
        <v>JIS13P2E3S5</v>
      </c>
      <c r="B418" s="181" t="str">
        <f t="shared" si="63"/>
        <v>JIS13P2E3</v>
      </c>
      <c r="C418" s="181" t="str">
        <f t="shared" si="64"/>
        <v>JIS13P2S5</v>
      </c>
      <c r="D418" s="181" t="str">
        <f t="shared" si="65"/>
        <v>JIS13P2</v>
      </c>
      <c r="E418" s="181" t="str">
        <f t="shared" si="66"/>
        <v>JIS13</v>
      </c>
      <c r="F418" s="109" t="s">
        <v>1005</v>
      </c>
      <c r="G418" s="109">
        <v>13</v>
      </c>
      <c r="H418" s="109">
        <v>2</v>
      </c>
      <c r="I418" s="109" t="s">
        <v>8</v>
      </c>
      <c r="J418" s="109">
        <v>3</v>
      </c>
      <c r="K418" s="72">
        <v>5</v>
      </c>
      <c r="L418" s="141" t="s">
        <v>13</v>
      </c>
      <c r="M418" s="137">
        <f t="shared" si="61"/>
        <v>2.4</v>
      </c>
      <c r="N418" s="133">
        <v>2.6</v>
      </c>
      <c r="O418" s="137">
        <f t="shared" si="67"/>
        <v>2.5</v>
      </c>
      <c r="P418" s="109"/>
      <c r="Q418" s="72"/>
      <c r="R418" s="97"/>
      <c r="S418" s="97"/>
      <c r="T418" s="72"/>
      <c r="U418" s="175">
        <v>5</v>
      </c>
      <c r="V418" s="177"/>
      <c r="W418" s="97"/>
      <c r="X418" s="97"/>
      <c r="Y418" s="90">
        <f>VLOOKUP(D418,EXPLORACION!$A$2:$P$529,15,FALSE)</f>
        <v>4960585.7752999999</v>
      </c>
      <c r="Z418" s="90">
        <f>VLOOKUP(D418,EXPLORACION!$A$2:$P$529,16,FALSE)</f>
        <v>2170721.9558000001</v>
      </c>
    </row>
    <row r="419" spans="1:26" hidden="1">
      <c r="A419" s="181" t="str">
        <f t="shared" si="62"/>
        <v>JIS13P2E3S6</v>
      </c>
      <c r="B419" s="181" t="str">
        <f t="shared" si="63"/>
        <v>JIS13P2E3</v>
      </c>
      <c r="C419" s="181" t="str">
        <f t="shared" si="64"/>
        <v>JIS13P2S6</v>
      </c>
      <c r="D419" s="181" t="str">
        <f t="shared" si="65"/>
        <v>JIS13P2</v>
      </c>
      <c r="E419" s="181" t="str">
        <f t="shared" si="66"/>
        <v>JIS13</v>
      </c>
      <c r="F419" s="109" t="s">
        <v>1005</v>
      </c>
      <c r="G419" s="109">
        <v>13</v>
      </c>
      <c r="H419" s="109">
        <v>2</v>
      </c>
      <c r="I419" s="109" t="s">
        <v>8</v>
      </c>
      <c r="J419" s="109">
        <v>3</v>
      </c>
      <c r="K419" s="72">
        <v>6</v>
      </c>
      <c r="L419" s="141" t="s">
        <v>13</v>
      </c>
      <c r="M419" s="137">
        <f t="shared" si="61"/>
        <v>2.6</v>
      </c>
      <c r="N419" s="133">
        <v>2.8</v>
      </c>
      <c r="O419" s="137">
        <f t="shared" si="67"/>
        <v>2.7</v>
      </c>
      <c r="P419" s="109"/>
      <c r="Q419" s="72"/>
      <c r="R419" s="97"/>
      <c r="S419" s="97"/>
      <c r="T419" s="72"/>
      <c r="U419" s="175">
        <v>5</v>
      </c>
      <c r="V419" s="177"/>
      <c r="W419" s="97"/>
      <c r="X419" s="97"/>
      <c r="Y419" s="90">
        <f>VLOOKUP(D419,EXPLORACION!$A$2:$P$529,15,FALSE)</f>
        <v>4960585.7752999999</v>
      </c>
      <c r="Z419" s="90">
        <f>VLOOKUP(D419,EXPLORACION!$A$2:$P$529,16,FALSE)</f>
        <v>2170721.9558000001</v>
      </c>
    </row>
    <row r="420" spans="1:26" hidden="1">
      <c r="A420" s="181" t="str">
        <f t="shared" si="62"/>
        <v>JIS13P2E3S7</v>
      </c>
      <c r="B420" s="181" t="str">
        <f t="shared" si="63"/>
        <v>JIS13P2E3</v>
      </c>
      <c r="C420" s="181" t="str">
        <f t="shared" si="64"/>
        <v>JIS13P2S7</v>
      </c>
      <c r="D420" s="181" t="str">
        <f t="shared" si="65"/>
        <v>JIS13P2</v>
      </c>
      <c r="E420" s="181" t="str">
        <f t="shared" si="66"/>
        <v>JIS13</v>
      </c>
      <c r="F420" s="109" t="s">
        <v>1005</v>
      </c>
      <c r="G420" s="109">
        <v>13</v>
      </c>
      <c r="H420" s="109">
        <v>2</v>
      </c>
      <c r="I420" s="109" t="s">
        <v>8</v>
      </c>
      <c r="J420" s="109">
        <v>3</v>
      </c>
      <c r="K420" s="72">
        <v>7</v>
      </c>
      <c r="L420" s="141" t="s">
        <v>13</v>
      </c>
      <c r="M420" s="137">
        <f t="shared" si="61"/>
        <v>2.8</v>
      </c>
      <c r="N420" s="133">
        <v>3</v>
      </c>
      <c r="O420" s="137">
        <f t="shared" si="67"/>
        <v>2.9</v>
      </c>
      <c r="P420" s="109"/>
      <c r="Q420" s="72"/>
      <c r="R420" s="97"/>
      <c r="S420" s="97"/>
      <c r="T420" s="72"/>
      <c r="U420" s="175">
        <v>5</v>
      </c>
      <c r="V420" s="177"/>
      <c r="W420" s="97"/>
      <c r="X420" s="97"/>
      <c r="Y420" s="90">
        <f>VLOOKUP(D420,EXPLORACION!$A$2:$P$529,15,FALSE)</f>
        <v>4960585.7752999999</v>
      </c>
      <c r="Z420" s="90">
        <f>VLOOKUP(D420,EXPLORACION!$A$2:$P$529,16,FALSE)</f>
        <v>2170721.9558000001</v>
      </c>
    </row>
    <row r="421" spans="1:26" hidden="1">
      <c r="A421" s="181" t="str">
        <f t="shared" si="62"/>
        <v>JIS13P2E5S9</v>
      </c>
      <c r="B421" s="181" t="str">
        <f t="shared" si="63"/>
        <v>JIS13P2E5</v>
      </c>
      <c r="C421" s="181" t="str">
        <f t="shared" si="64"/>
        <v>JIS13P2S9</v>
      </c>
      <c r="D421" s="181" t="str">
        <f t="shared" si="65"/>
        <v>JIS13P2</v>
      </c>
      <c r="E421" s="181" t="str">
        <f t="shared" si="66"/>
        <v>JIS13</v>
      </c>
      <c r="F421" s="109" t="s">
        <v>1005</v>
      </c>
      <c r="G421" s="109">
        <v>13</v>
      </c>
      <c r="H421" s="109">
        <v>2</v>
      </c>
      <c r="I421" s="109" t="s">
        <v>8</v>
      </c>
      <c r="J421" s="109">
        <v>5</v>
      </c>
      <c r="K421" s="72">
        <v>9</v>
      </c>
      <c r="L421" s="141" t="s">
        <v>13</v>
      </c>
      <c r="M421" s="137">
        <v>5.8</v>
      </c>
      <c r="N421" s="133">
        <v>6</v>
      </c>
      <c r="O421" s="137">
        <f t="shared" si="67"/>
        <v>5.9</v>
      </c>
      <c r="P421" s="109"/>
      <c r="Q421" s="72"/>
      <c r="R421" s="97"/>
      <c r="S421" s="97"/>
      <c r="T421" s="72"/>
      <c r="U421" s="175">
        <v>11</v>
      </c>
      <c r="V421" s="177"/>
      <c r="W421" s="97"/>
      <c r="X421" s="97"/>
      <c r="Y421" s="90">
        <f>VLOOKUP(D421,EXPLORACION!$A$2:$P$529,15,FALSE)</f>
        <v>4960585.7752999999</v>
      </c>
      <c r="Z421" s="90">
        <f>VLOOKUP(D421,EXPLORACION!$A$2:$P$529,16,FALSE)</f>
        <v>2170721.9558000001</v>
      </c>
    </row>
    <row r="422" spans="1:26" hidden="1">
      <c r="A422" s="181" t="str">
        <f t="shared" si="62"/>
        <v>JIS13P2E5S10</v>
      </c>
      <c r="B422" s="181" t="str">
        <f t="shared" si="63"/>
        <v>JIS13P2E5</v>
      </c>
      <c r="C422" s="181" t="str">
        <f t="shared" si="64"/>
        <v>JIS13P2S10</v>
      </c>
      <c r="D422" s="181" t="str">
        <f t="shared" si="65"/>
        <v>JIS13P2</v>
      </c>
      <c r="E422" s="181" t="str">
        <f t="shared" si="66"/>
        <v>JIS13</v>
      </c>
      <c r="F422" s="109" t="s">
        <v>1005</v>
      </c>
      <c r="G422" s="109">
        <v>13</v>
      </c>
      <c r="H422" s="109">
        <v>2</v>
      </c>
      <c r="I422" s="109" t="s">
        <v>8</v>
      </c>
      <c r="J422" s="109">
        <v>5</v>
      </c>
      <c r="K422" s="72">
        <v>10</v>
      </c>
      <c r="L422" s="141" t="s">
        <v>13</v>
      </c>
      <c r="M422" s="137">
        <v>6</v>
      </c>
      <c r="N422" s="133">
        <v>6.2</v>
      </c>
      <c r="O422" s="137">
        <f t="shared" si="67"/>
        <v>6.1</v>
      </c>
      <c r="P422" s="109"/>
      <c r="Q422" s="72"/>
      <c r="R422" s="97"/>
      <c r="S422" s="97"/>
      <c r="T422" s="72"/>
      <c r="U422" s="175">
        <v>12</v>
      </c>
      <c r="V422" s="177"/>
      <c r="W422" s="97"/>
      <c r="X422" s="97"/>
      <c r="Y422" s="90">
        <f>VLOOKUP(D422,EXPLORACION!$A$2:$P$529,15,FALSE)</f>
        <v>4960585.7752999999</v>
      </c>
      <c r="Z422" s="90">
        <f>VLOOKUP(D422,EXPLORACION!$A$2:$P$529,16,FALSE)</f>
        <v>2170721.9558000001</v>
      </c>
    </row>
    <row r="423" spans="1:26" hidden="1">
      <c r="A423" s="181" t="str">
        <f t="shared" si="62"/>
        <v>JIS13P2E5S11</v>
      </c>
      <c r="B423" s="181" t="str">
        <f t="shared" si="63"/>
        <v>JIS13P2E5</v>
      </c>
      <c r="C423" s="181" t="str">
        <f t="shared" si="64"/>
        <v>JIS13P2S11</v>
      </c>
      <c r="D423" s="181" t="str">
        <f t="shared" si="65"/>
        <v>JIS13P2</v>
      </c>
      <c r="E423" s="181" t="str">
        <f t="shared" si="66"/>
        <v>JIS13</v>
      </c>
      <c r="F423" s="109" t="s">
        <v>1005</v>
      </c>
      <c r="G423" s="109">
        <v>13</v>
      </c>
      <c r="H423" s="109">
        <v>2</v>
      </c>
      <c r="I423" s="109" t="s">
        <v>8</v>
      </c>
      <c r="J423" s="109">
        <v>5</v>
      </c>
      <c r="K423" s="72">
        <v>11</v>
      </c>
      <c r="L423" s="141" t="s">
        <v>13</v>
      </c>
      <c r="M423" s="137">
        <v>6.2</v>
      </c>
      <c r="N423" s="133">
        <v>6.4</v>
      </c>
      <c r="O423" s="137">
        <f t="shared" si="67"/>
        <v>6.3000000000000007</v>
      </c>
      <c r="P423" s="109"/>
      <c r="Q423" s="72"/>
      <c r="R423" s="97"/>
      <c r="S423" s="97"/>
      <c r="T423" s="72"/>
      <c r="U423" s="175">
        <v>12</v>
      </c>
      <c r="V423" s="177"/>
      <c r="W423" s="97"/>
      <c r="X423" s="97"/>
      <c r="Y423" s="90">
        <f>VLOOKUP(D423,EXPLORACION!$A$2:$P$529,15,FALSE)</f>
        <v>4960585.7752999999</v>
      </c>
      <c r="Z423" s="90">
        <f>VLOOKUP(D423,EXPLORACION!$A$2:$P$529,16,FALSE)</f>
        <v>2170721.9558000001</v>
      </c>
    </row>
    <row r="424" spans="1:26" hidden="1">
      <c r="A424" s="181" t="str">
        <f t="shared" si="62"/>
        <v>JIS13P2E5S12</v>
      </c>
      <c r="B424" s="181" t="str">
        <f t="shared" si="63"/>
        <v>JIS13P2E5</v>
      </c>
      <c r="C424" s="181" t="str">
        <f t="shared" si="64"/>
        <v>JIS13P2S12</v>
      </c>
      <c r="D424" s="181" t="str">
        <f t="shared" si="65"/>
        <v>JIS13P2</v>
      </c>
      <c r="E424" s="181" t="str">
        <f t="shared" si="66"/>
        <v>JIS13</v>
      </c>
      <c r="F424" s="109" t="s">
        <v>1005</v>
      </c>
      <c r="G424" s="109">
        <v>13</v>
      </c>
      <c r="H424" s="109">
        <v>2</v>
      </c>
      <c r="I424" s="109" t="s">
        <v>8</v>
      </c>
      <c r="J424" s="109">
        <v>5</v>
      </c>
      <c r="K424" s="72">
        <v>12</v>
      </c>
      <c r="L424" s="141" t="s">
        <v>13</v>
      </c>
      <c r="M424" s="137">
        <v>6.4</v>
      </c>
      <c r="N424" s="133">
        <v>6.6</v>
      </c>
      <c r="O424" s="137">
        <f t="shared" si="67"/>
        <v>6.5</v>
      </c>
      <c r="P424" s="109"/>
      <c r="Q424" s="72"/>
      <c r="R424" s="97"/>
      <c r="S424" s="97"/>
      <c r="T424" s="72"/>
      <c r="U424" s="175">
        <v>12</v>
      </c>
      <c r="V424" s="177"/>
      <c r="W424" s="97"/>
      <c r="X424" s="97"/>
      <c r="Y424" s="90">
        <f>VLOOKUP(D424,EXPLORACION!$A$2:$P$529,15,FALSE)</f>
        <v>4960585.7752999999</v>
      </c>
      <c r="Z424" s="90">
        <f>VLOOKUP(D424,EXPLORACION!$A$2:$P$529,16,FALSE)</f>
        <v>2170721.9558000001</v>
      </c>
    </row>
    <row r="425" spans="1:26" hidden="1">
      <c r="A425" s="181" t="str">
        <f t="shared" si="62"/>
        <v>JIS13P2E6S13</v>
      </c>
      <c r="B425" s="181" t="str">
        <f t="shared" si="63"/>
        <v>JIS13P2E6</v>
      </c>
      <c r="C425" s="181" t="str">
        <f t="shared" si="64"/>
        <v>JIS13P2S13</v>
      </c>
      <c r="D425" s="181" t="str">
        <f t="shared" si="65"/>
        <v>JIS13P2</v>
      </c>
      <c r="E425" s="181" t="str">
        <f t="shared" si="66"/>
        <v>JIS13</v>
      </c>
      <c r="F425" s="109" t="s">
        <v>1005</v>
      </c>
      <c r="G425" s="109">
        <v>13</v>
      </c>
      <c r="H425" s="109">
        <v>2</v>
      </c>
      <c r="I425" s="109" t="s">
        <v>8</v>
      </c>
      <c r="J425" s="109">
        <v>6</v>
      </c>
      <c r="K425" s="72">
        <v>13</v>
      </c>
      <c r="L425" s="141" t="s">
        <v>13</v>
      </c>
      <c r="M425" s="137">
        <v>7.4</v>
      </c>
      <c r="N425" s="133">
        <v>7.6</v>
      </c>
      <c r="O425" s="137">
        <f t="shared" si="67"/>
        <v>7.5</v>
      </c>
      <c r="P425" s="109"/>
      <c r="Q425" s="72"/>
      <c r="R425" s="97"/>
      <c r="S425" s="97"/>
      <c r="T425" s="72"/>
      <c r="U425" s="175">
        <v>14</v>
      </c>
      <c r="V425" s="177"/>
      <c r="W425" s="97"/>
      <c r="X425" s="97"/>
      <c r="Y425" s="90">
        <f>VLOOKUP(D425,EXPLORACION!$A$2:$P$529,15,FALSE)</f>
        <v>4960585.7752999999</v>
      </c>
      <c r="Z425" s="90">
        <f>VLOOKUP(D425,EXPLORACION!$A$2:$P$529,16,FALSE)</f>
        <v>2170721.9558000001</v>
      </c>
    </row>
    <row r="426" spans="1:26" hidden="1">
      <c r="A426" s="181" t="str">
        <f t="shared" si="62"/>
        <v>JIS13P2E6S14</v>
      </c>
      <c r="B426" s="181" t="str">
        <f t="shared" si="63"/>
        <v>JIS13P2E6</v>
      </c>
      <c r="C426" s="181" t="str">
        <f t="shared" si="64"/>
        <v>JIS13P2S14</v>
      </c>
      <c r="D426" s="181" t="str">
        <f t="shared" si="65"/>
        <v>JIS13P2</v>
      </c>
      <c r="E426" s="181" t="str">
        <f t="shared" si="66"/>
        <v>JIS13</v>
      </c>
      <c r="F426" s="109" t="s">
        <v>1005</v>
      </c>
      <c r="G426" s="109">
        <v>13</v>
      </c>
      <c r="H426" s="109">
        <v>2</v>
      </c>
      <c r="I426" s="109" t="s">
        <v>8</v>
      </c>
      <c r="J426" s="109">
        <v>6</v>
      </c>
      <c r="K426" s="72">
        <v>14</v>
      </c>
      <c r="L426" s="141" t="s">
        <v>13</v>
      </c>
      <c r="M426" s="137">
        <f>N425</f>
        <v>7.6</v>
      </c>
      <c r="N426" s="133">
        <v>7.8000000000000096</v>
      </c>
      <c r="O426" s="137">
        <f t="shared" si="67"/>
        <v>7.7000000000000046</v>
      </c>
      <c r="P426" s="109"/>
      <c r="Q426" s="72"/>
      <c r="R426" s="97"/>
      <c r="S426" s="97"/>
      <c r="T426" s="72"/>
      <c r="U426" s="175">
        <v>15</v>
      </c>
      <c r="V426" s="177"/>
      <c r="W426" s="97"/>
      <c r="X426" s="97"/>
      <c r="Y426" s="90">
        <f>VLOOKUP(D426,EXPLORACION!$A$2:$P$529,15,FALSE)</f>
        <v>4960585.7752999999</v>
      </c>
      <c r="Z426" s="90">
        <f>VLOOKUP(D426,EXPLORACION!$A$2:$P$529,16,FALSE)</f>
        <v>2170721.9558000001</v>
      </c>
    </row>
    <row r="427" spans="1:26" hidden="1">
      <c r="A427" s="181" t="str">
        <f t="shared" si="62"/>
        <v>JIS13P2E6S15</v>
      </c>
      <c r="B427" s="181" t="str">
        <f t="shared" si="63"/>
        <v>JIS13P2E6</v>
      </c>
      <c r="C427" s="181" t="str">
        <f t="shared" si="64"/>
        <v>JIS13P2S15</v>
      </c>
      <c r="D427" s="181" t="str">
        <f t="shared" si="65"/>
        <v>JIS13P2</v>
      </c>
      <c r="E427" s="181" t="str">
        <f t="shared" si="66"/>
        <v>JIS13</v>
      </c>
      <c r="F427" s="109" t="s">
        <v>1005</v>
      </c>
      <c r="G427" s="109">
        <v>13</v>
      </c>
      <c r="H427" s="109">
        <v>2</v>
      </c>
      <c r="I427" s="109" t="s">
        <v>8</v>
      </c>
      <c r="J427" s="109">
        <v>6</v>
      </c>
      <c r="K427" s="72">
        <v>15</v>
      </c>
      <c r="L427" s="141" t="s">
        <v>13</v>
      </c>
      <c r="M427" s="137">
        <f>N426</f>
        <v>7.8000000000000096</v>
      </c>
      <c r="N427" s="133">
        <v>8.0000000000000107</v>
      </c>
      <c r="O427" s="137">
        <f t="shared" si="67"/>
        <v>7.9000000000000101</v>
      </c>
      <c r="P427" s="109"/>
      <c r="Q427" s="72"/>
      <c r="R427" s="97"/>
      <c r="S427" s="97"/>
      <c r="T427" s="72"/>
      <c r="U427" s="175">
        <v>15</v>
      </c>
      <c r="V427" s="177"/>
      <c r="W427" s="97"/>
      <c r="X427" s="97"/>
      <c r="Y427" s="90">
        <f>VLOOKUP(D427,EXPLORACION!$A$2:$P$529,15,FALSE)</f>
        <v>4960585.7752999999</v>
      </c>
      <c r="Z427" s="90">
        <f>VLOOKUP(D427,EXPLORACION!$A$2:$P$529,16,FALSE)</f>
        <v>2170721.9558000001</v>
      </c>
    </row>
    <row r="428" spans="1:26" hidden="1">
      <c r="A428" s="181" t="str">
        <f t="shared" si="62"/>
        <v>JIS13P2E6S16</v>
      </c>
      <c r="B428" s="181" t="str">
        <f t="shared" si="63"/>
        <v>JIS13P2E6</v>
      </c>
      <c r="C428" s="181" t="str">
        <f t="shared" si="64"/>
        <v>JIS13P2S16</v>
      </c>
      <c r="D428" s="181" t="str">
        <f t="shared" si="65"/>
        <v>JIS13P2</v>
      </c>
      <c r="E428" s="181" t="str">
        <f t="shared" si="66"/>
        <v>JIS13</v>
      </c>
      <c r="F428" s="109" t="s">
        <v>1005</v>
      </c>
      <c r="G428" s="109">
        <v>13</v>
      </c>
      <c r="H428" s="109">
        <v>2</v>
      </c>
      <c r="I428" s="109" t="s">
        <v>8</v>
      </c>
      <c r="J428" s="109">
        <v>6</v>
      </c>
      <c r="K428" s="72">
        <v>16</v>
      </c>
      <c r="L428" s="141" t="s">
        <v>13</v>
      </c>
      <c r="M428" s="137">
        <f>N427</f>
        <v>8.0000000000000107</v>
      </c>
      <c r="N428" s="133">
        <v>8.2000000000000099</v>
      </c>
      <c r="O428" s="137">
        <f t="shared" si="67"/>
        <v>8.1000000000000103</v>
      </c>
      <c r="P428" s="109"/>
      <c r="Q428" s="72"/>
      <c r="R428" s="97"/>
      <c r="S428" s="97"/>
      <c r="T428" s="72"/>
      <c r="U428" s="175">
        <v>15</v>
      </c>
      <c r="V428" s="177"/>
      <c r="W428" s="97"/>
      <c r="X428" s="97"/>
      <c r="Y428" s="90">
        <f>VLOOKUP(D428,EXPLORACION!$A$2:$P$529,15,FALSE)</f>
        <v>4960585.7752999999</v>
      </c>
      <c r="Z428" s="90">
        <f>VLOOKUP(D428,EXPLORACION!$A$2:$P$529,16,FALSE)</f>
        <v>2170721.9558000001</v>
      </c>
    </row>
    <row r="429" spans="1:26" hidden="1">
      <c r="A429" s="181" t="str">
        <f t="shared" si="62"/>
        <v>JIS13P2E6S17</v>
      </c>
      <c r="B429" s="181" t="str">
        <f t="shared" si="63"/>
        <v>JIS13P2E6</v>
      </c>
      <c r="C429" s="181" t="str">
        <f t="shared" si="64"/>
        <v>JIS13P2S17</v>
      </c>
      <c r="D429" s="181" t="str">
        <f t="shared" si="65"/>
        <v>JIS13P2</v>
      </c>
      <c r="E429" s="181" t="str">
        <f t="shared" si="66"/>
        <v>JIS13</v>
      </c>
      <c r="F429" s="109" t="s">
        <v>1005</v>
      </c>
      <c r="G429" s="109">
        <v>13</v>
      </c>
      <c r="H429" s="109">
        <v>2</v>
      </c>
      <c r="I429" s="109" t="s">
        <v>8</v>
      </c>
      <c r="J429" s="109">
        <v>6</v>
      </c>
      <c r="K429" s="72">
        <v>17</v>
      </c>
      <c r="L429" s="141" t="s">
        <v>13</v>
      </c>
      <c r="M429" s="137">
        <f>N428</f>
        <v>8.2000000000000099</v>
      </c>
      <c r="N429" s="133">
        <v>8.4000000000000092</v>
      </c>
      <c r="O429" s="137">
        <f t="shared" si="67"/>
        <v>8.3000000000000096</v>
      </c>
      <c r="P429" s="109"/>
      <c r="Q429" s="72"/>
      <c r="R429" s="97"/>
      <c r="S429" s="97"/>
      <c r="T429" s="72"/>
      <c r="U429" s="175">
        <v>15</v>
      </c>
      <c r="V429" s="177"/>
      <c r="W429" s="97"/>
      <c r="X429" s="97"/>
      <c r="Y429" s="90">
        <f>VLOOKUP(D429,EXPLORACION!$A$2:$P$529,15,FALSE)</f>
        <v>4960585.7752999999</v>
      </c>
      <c r="Z429" s="90">
        <f>VLOOKUP(D429,EXPLORACION!$A$2:$P$529,16,FALSE)</f>
        <v>2170721.9558000001</v>
      </c>
    </row>
    <row r="430" spans="1:26" hidden="1">
      <c r="A430" s="181" t="str">
        <f t="shared" si="62"/>
        <v>JIS13P2E6S18</v>
      </c>
      <c r="B430" s="181" t="str">
        <f t="shared" si="63"/>
        <v>JIS13P2E6</v>
      </c>
      <c r="C430" s="181" t="str">
        <f t="shared" si="64"/>
        <v>JIS13P2S18</v>
      </c>
      <c r="D430" s="181" t="str">
        <f t="shared" si="65"/>
        <v>JIS13P2</v>
      </c>
      <c r="E430" s="181" t="str">
        <f t="shared" si="66"/>
        <v>JIS13</v>
      </c>
      <c r="F430" s="109" t="s">
        <v>1005</v>
      </c>
      <c r="G430" s="109">
        <v>13</v>
      </c>
      <c r="H430" s="109">
        <v>2</v>
      </c>
      <c r="I430" s="109" t="s">
        <v>8</v>
      </c>
      <c r="J430" s="109">
        <v>6</v>
      </c>
      <c r="K430" s="72">
        <v>18</v>
      </c>
      <c r="L430" s="141" t="s">
        <v>13</v>
      </c>
      <c r="M430" s="137">
        <f>N429</f>
        <v>8.4000000000000092</v>
      </c>
      <c r="N430" s="133">
        <v>8.6000000000000103</v>
      </c>
      <c r="O430" s="137">
        <f t="shared" si="67"/>
        <v>8.5000000000000107</v>
      </c>
      <c r="P430" s="109"/>
      <c r="Q430" s="72"/>
      <c r="R430" s="97"/>
      <c r="S430" s="97"/>
      <c r="T430" s="72"/>
      <c r="U430" s="175">
        <v>19</v>
      </c>
      <c r="V430" s="177"/>
      <c r="W430" s="97"/>
      <c r="X430" s="97"/>
      <c r="Y430" s="90">
        <f>VLOOKUP(D430,EXPLORACION!$A$2:$P$529,15,FALSE)</f>
        <v>4960585.7752999999</v>
      </c>
      <c r="Z430" s="90">
        <f>VLOOKUP(D430,EXPLORACION!$A$2:$P$529,16,FALSE)</f>
        <v>2170721.9558000001</v>
      </c>
    </row>
    <row r="431" spans="1:26" hidden="1">
      <c r="A431" s="181" t="str">
        <f t="shared" si="62"/>
        <v>JIS13P2E6S19</v>
      </c>
      <c r="B431" s="181" t="str">
        <f t="shared" si="63"/>
        <v>JIS13P2E6</v>
      </c>
      <c r="C431" s="181" t="str">
        <f t="shared" si="64"/>
        <v>JIS13P2S19</v>
      </c>
      <c r="D431" s="181" t="str">
        <f t="shared" si="65"/>
        <v>JIS13P2</v>
      </c>
      <c r="E431" s="181" t="str">
        <f t="shared" si="66"/>
        <v>JIS13</v>
      </c>
      <c r="F431" s="109" t="s">
        <v>1005</v>
      </c>
      <c r="G431" s="109">
        <v>13</v>
      </c>
      <c r="H431" s="109">
        <v>2</v>
      </c>
      <c r="I431" s="109" t="s">
        <v>8</v>
      </c>
      <c r="J431" s="109">
        <v>6</v>
      </c>
      <c r="K431" s="72">
        <v>19</v>
      </c>
      <c r="L431" s="141" t="s">
        <v>13</v>
      </c>
      <c r="M431" s="137">
        <v>10.6</v>
      </c>
      <c r="N431" s="133">
        <v>10.8</v>
      </c>
      <c r="O431" s="137">
        <f t="shared" si="67"/>
        <v>10.7</v>
      </c>
      <c r="P431" s="109"/>
      <c r="Q431" s="72"/>
      <c r="R431" s="97"/>
      <c r="S431" s="97"/>
      <c r="T431" s="72"/>
      <c r="U431" s="175">
        <v>19</v>
      </c>
      <c r="V431" s="177"/>
      <c r="W431" s="97"/>
      <c r="X431" s="97"/>
      <c r="Y431" s="90">
        <f>VLOOKUP(D431,EXPLORACION!$A$2:$P$529,15,FALSE)</f>
        <v>4960585.7752999999</v>
      </c>
      <c r="Z431" s="90">
        <f>VLOOKUP(D431,EXPLORACION!$A$2:$P$529,16,FALSE)</f>
        <v>2170721.9558000001</v>
      </c>
    </row>
    <row r="432" spans="1:26" hidden="1">
      <c r="A432" s="181" t="str">
        <f t="shared" si="62"/>
        <v>JIS13P2E8S20</v>
      </c>
      <c r="B432" s="181" t="str">
        <f t="shared" si="63"/>
        <v>JIS13P2E8</v>
      </c>
      <c r="C432" s="181" t="str">
        <f t="shared" si="64"/>
        <v>JIS13P2S20</v>
      </c>
      <c r="D432" s="181" t="str">
        <f t="shared" si="65"/>
        <v>JIS13P2</v>
      </c>
      <c r="E432" s="181" t="str">
        <f t="shared" si="66"/>
        <v>JIS13</v>
      </c>
      <c r="F432" s="109" t="s">
        <v>1005</v>
      </c>
      <c r="G432" s="109">
        <v>13</v>
      </c>
      <c r="H432" s="109">
        <v>2</v>
      </c>
      <c r="I432" s="109" t="s">
        <v>8</v>
      </c>
      <c r="J432" s="109">
        <v>8</v>
      </c>
      <c r="K432" s="72">
        <v>20</v>
      </c>
      <c r="L432" s="141" t="s">
        <v>13</v>
      </c>
      <c r="M432" s="137">
        <f>N431</f>
        <v>10.8</v>
      </c>
      <c r="N432" s="133">
        <v>11</v>
      </c>
      <c r="O432" s="137">
        <f t="shared" si="67"/>
        <v>10.9</v>
      </c>
      <c r="P432" s="109"/>
      <c r="Q432" s="72"/>
      <c r="R432" s="97"/>
      <c r="S432" s="97"/>
      <c r="T432" s="72"/>
      <c r="U432" s="175">
        <v>20</v>
      </c>
      <c r="V432" s="177"/>
      <c r="W432" s="97"/>
      <c r="X432" s="97"/>
      <c r="Y432" s="90">
        <f>VLOOKUP(D432,EXPLORACION!$A$2:$P$529,15,FALSE)</f>
        <v>4960585.7752999999</v>
      </c>
      <c r="Z432" s="90">
        <f>VLOOKUP(D432,EXPLORACION!$A$2:$P$529,16,FALSE)</f>
        <v>2170721.9558000001</v>
      </c>
    </row>
    <row r="433" spans="1:26" hidden="1">
      <c r="A433" s="181" t="str">
        <f t="shared" si="62"/>
        <v>JIS13P2E9S21</v>
      </c>
      <c r="B433" s="181" t="str">
        <f t="shared" si="63"/>
        <v>JIS13P2E9</v>
      </c>
      <c r="C433" s="181" t="str">
        <f t="shared" si="64"/>
        <v>JIS13P2S21</v>
      </c>
      <c r="D433" s="181" t="str">
        <f t="shared" si="65"/>
        <v>JIS13P2</v>
      </c>
      <c r="E433" s="181" t="str">
        <f t="shared" si="66"/>
        <v>JIS13</v>
      </c>
      <c r="F433" s="109" t="s">
        <v>1005</v>
      </c>
      <c r="G433" s="109">
        <v>13</v>
      </c>
      <c r="H433" s="109">
        <v>2</v>
      </c>
      <c r="I433" s="109" t="s">
        <v>8</v>
      </c>
      <c r="J433" s="109">
        <v>9</v>
      </c>
      <c r="K433" s="72">
        <v>21</v>
      </c>
      <c r="L433" s="141" t="s">
        <v>13</v>
      </c>
      <c r="M433" s="137">
        <f>N432</f>
        <v>11</v>
      </c>
      <c r="N433" s="133">
        <v>11.2</v>
      </c>
      <c r="O433" s="137">
        <f t="shared" si="67"/>
        <v>11.1</v>
      </c>
      <c r="P433" s="109"/>
      <c r="Q433" s="72"/>
      <c r="R433" s="97"/>
      <c r="S433" s="97"/>
      <c r="T433" s="72"/>
      <c r="U433" s="175">
        <v>19</v>
      </c>
      <c r="V433" s="177"/>
      <c r="W433" s="97"/>
      <c r="X433" s="97"/>
      <c r="Y433" s="90">
        <f>VLOOKUP(D433,EXPLORACION!$A$2:$P$529,15,FALSE)</f>
        <v>4960585.7752999999</v>
      </c>
      <c r="Z433" s="90">
        <f>VLOOKUP(D433,EXPLORACION!$A$2:$P$529,16,FALSE)</f>
        <v>2170721.9558000001</v>
      </c>
    </row>
    <row r="434" spans="1:26" hidden="1">
      <c r="A434" s="181" t="str">
        <f t="shared" si="62"/>
        <v>JIS13P2E9S22</v>
      </c>
      <c r="B434" s="181" t="str">
        <f t="shared" si="63"/>
        <v>JIS13P2E9</v>
      </c>
      <c r="C434" s="181" t="str">
        <f t="shared" si="64"/>
        <v>JIS13P2S22</v>
      </c>
      <c r="D434" s="181" t="str">
        <f t="shared" si="65"/>
        <v>JIS13P2</v>
      </c>
      <c r="E434" s="181" t="str">
        <f t="shared" si="66"/>
        <v>JIS13</v>
      </c>
      <c r="F434" s="109" t="s">
        <v>1005</v>
      </c>
      <c r="G434" s="109">
        <v>13</v>
      </c>
      <c r="H434" s="109">
        <v>2</v>
      </c>
      <c r="I434" s="109" t="s">
        <v>8</v>
      </c>
      <c r="J434" s="109">
        <v>9</v>
      </c>
      <c r="K434" s="72">
        <v>22</v>
      </c>
      <c r="L434" s="141" t="s">
        <v>13</v>
      </c>
      <c r="M434" s="137">
        <f>N433</f>
        <v>11.2</v>
      </c>
      <c r="N434" s="133">
        <v>11.4</v>
      </c>
      <c r="O434" s="137">
        <f t="shared" si="67"/>
        <v>11.3</v>
      </c>
      <c r="P434" s="109"/>
      <c r="Q434" s="72"/>
      <c r="R434" s="97"/>
      <c r="S434" s="97"/>
      <c r="T434" s="72"/>
      <c r="U434" s="175">
        <v>18</v>
      </c>
      <c r="V434" s="177"/>
      <c r="W434" s="97"/>
      <c r="X434" s="97"/>
      <c r="Y434" s="90">
        <f>VLOOKUP(D434,EXPLORACION!$A$2:$P$529,15,FALSE)</f>
        <v>4960585.7752999999</v>
      </c>
      <c r="Z434" s="90">
        <f>VLOOKUP(D434,EXPLORACION!$A$2:$P$529,16,FALSE)</f>
        <v>2170721.9558000001</v>
      </c>
    </row>
    <row r="435" spans="1:26" hidden="1">
      <c r="A435" s="181" t="str">
        <f t="shared" si="62"/>
        <v>JIS13P2E9S23</v>
      </c>
      <c r="B435" s="181" t="str">
        <f t="shared" si="63"/>
        <v>JIS13P2E9</v>
      </c>
      <c r="C435" s="181" t="str">
        <f t="shared" si="64"/>
        <v>JIS13P2S23</v>
      </c>
      <c r="D435" s="181" t="str">
        <f t="shared" si="65"/>
        <v>JIS13P2</v>
      </c>
      <c r="E435" s="181" t="str">
        <f t="shared" si="66"/>
        <v>JIS13</v>
      </c>
      <c r="F435" s="109" t="s">
        <v>1005</v>
      </c>
      <c r="G435" s="109">
        <v>13</v>
      </c>
      <c r="H435" s="109">
        <v>2</v>
      </c>
      <c r="I435" s="109" t="s">
        <v>8</v>
      </c>
      <c r="J435" s="109">
        <v>9</v>
      </c>
      <c r="K435" s="72">
        <v>23</v>
      </c>
      <c r="L435" s="141" t="s">
        <v>13</v>
      </c>
      <c r="M435" s="137">
        <f>N434</f>
        <v>11.4</v>
      </c>
      <c r="N435" s="133">
        <v>11.6</v>
      </c>
      <c r="O435" s="137">
        <f t="shared" si="67"/>
        <v>11.5</v>
      </c>
      <c r="P435" s="109"/>
      <c r="Q435" s="72"/>
      <c r="R435" s="97"/>
      <c r="S435" s="97"/>
      <c r="T435" s="72"/>
      <c r="U435" s="175">
        <v>17</v>
      </c>
      <c r="V435" s="177"/>
      <c r="W435" s="97"/>
      <c r="X435" s="97"/>
      <c r="Y435" s="90">
        <f>VLOOKUP(D435,EXPLORACION!$A$2:$P$529,15,FALSE)</f>
        <v>4960585.7752999999</v>
      </c>
      <c r="Z435" s="90">
        <f>VLOOKUP(D435,EXPLORACION!$A$2:$P$529,16,FALSE)</f>
        <v>2170721.9558000001</v>
      </c>
    </row>
    <row r="436" spans="1:26" hidden="1">
      <c r="A436" s="181" t="str">
        <f t="shared" si="62"/>
        <v>JIS13P2E9S23</v>
      </c>
      <c r="B436" s="181" t="str">
        <f t="shared" si="63"/>
        <v>JIS13P2E9</v>
      </c>
      <c r="C436" s="181" t="str">
        <f t="shared" si="64"/>
        <v>JIS13P2S23</v>
      </c>
      <c r="D436" s="181" t="str">
        <f t="shared" si="65"/>
        <v>JIS13P2</v>
      </c>
      <c r="E436" s="181" t="str">
        <f t="shared" si="66"/>
        <v>JIS13</v>
      </c>
      <c r="F436" s="109" t="s">
        <v>1005</v>
      </c>
      <c r="G436" s="109">
        <v>13</v>
      </c>
      <c r="H436" s="109">
        <v>2</v>
      </c>
      <c r="I436" s="109" t="s">
        <v>8</v>
      </c>
      <c r="J436" s="109">
        <v>9</v>
      </c>
      <c r="K436" s="72">
        <v>23</v>
      </c>
      <c r="L436" s="141" t="s">
        <v>13</v>
      </c>
      <c r="M436" s="137">
        <f>N435</f>
        <v>11.6</v>
      </c>
      <c r="N436" s="133">
        <v>11.8</v>
      </c>
      <c r="O436" s="137">
        <f t="shared" si="67"/>
        <v>11.7</v>
      </c>
      <c r="P436" s="109"/>
      <c r="Q436" s="72"/>
      <c r="R436" s="97"/>
      <c r="S436" s="97"/>
      <c r="T436" s="72"/>
      <c r="U436" s="175">
        <v>16</v>
      </c>
      <c r="V436" s="177"/>
      <c r="W436" s="97"/>
      <c r="X436" s="97"/>
      <c r="Y436" s="90">
        <f>VLOOKUP(D436,EXPLORACION!$A$2:$P$529,15,FALSE)</f>
        <v>4960585.7752999999</v>
      </c>
      <c r="Z436" s="90">
        <f>VLOOKUP(D436,EXPLORACION!$A$2:$P$529,16,FALSE)</f>
        <v>2170721.9558000001</v>
      </c>
    </row>
    <row r="437" spans="1:26" hidden="1">
      <c r="A437" s="181" t="str">
        <f t="shared" si="62"/>
        <v>JIS13P3E3S1</v>
      </c>
      <c r="B437" s="181" t="str">
        <f t="shared" si="63"/>
        <v>JIS13P3E3</v>
      </c>
      <c r="C437" s="181" t="str">
        <f t="shared" si="64"/>
        <v>JIS13P3S1</v>
      </c>
      <c r="D437" s="181" t="str">
        <f t="shared" si="65"/>
        <v>JIS13P3</v>
      </c>
      <c r="E437" s="181" t="str">
        <f t="shared" si="66"/>
        <v>JIS13</v>
      </c>
      <c r="F437" s="109" t="s">
        <v>1005</v>
      </c>
      <c r="G437" s="109">
        <v>13</v>
      </c>
      <c r="H437" s="109">
        <v>3</v>
      </c>
      <c r="I437" s="109" t="s">
        <v>8</v>
      </c>
      <c r="J437" s="109">
        <v>3</v>
      </c>
      <c r="K437" s="72">
        <v>1</v>
      </c>
      <c r="L437" s="141" t="s">
        <v>13</v>
      </c>
      <c r="M437" s="137">
        <v>1.8</v>
      </c>
      <c r="N437" s="133">
        <v>2</v>
      </c>
      <c r="O437" s="137">
        <f t="shared" si="67"/>
        <v>1.9</v>
      </c>
      <c r="P437" s="109"/>
      <c r="Q437" s="72"/>
      <c r="R437" s="97"/>
      <c r="S437" s="97"/>
      <c r="T437" s="72"/>
      <c r="U437" s="175">
        <v>5</v>
      </c>
      <c r="V437" s="177"/>
      <c r="W437" s="97"/>
      <c r="X437" s="97"/>
      <c r="Y437" s="90">
        <f>VLOOKUP(D437,EXPLORACION!$A$2:$P$529,15,FALSE)</f>
        <v>4960585.7752999999</v>
      </c>
      <c r="Z437" s="90">
        <f>VLOOKUP(D437,EXPLORACION!$A$2:$P$529,16,FALSE)</f>
        <v>2170721.9558000001</v>
      </c>
    </row>
    <row r="438" spans="1:26" hidden="1">
      <c r="A438" s="181" t="str">
        <f t="shared" si="62"/>
        <v>JIS13P3E3S2</v>
      </c>
      <c r="B438" s="181" t="str">
        <f t="shared" si="63"/>
        <v>JIS13P3E3</v>
      </c>
      <c r="C438" s="181" t="str">
        <f t="shared" si="64"/>
        <v>JIS13P3S2</v>
      </c>
      <c r="D438" s="181" t="str">
        <f t="shared" si="65"/>
        <v>JIS13P3</v>
      </c>
      <c r="E438" s="181" t="str">
        <f t="shared" si="66"/>
        <v>JIS13</v>
      </c>
      <c r="F438" s="109" t="s">
        <v>1005</v>
      </c>
      <c r="G438" s="109">
        <v>13</v>
      </c>
      <c r="H438" s="109">
        <v>3</v>
      </c>
      <c r="I438" s="109" t="s">
        <v>8</v>
      </c>
      <c r="J438" s="109">
        <v>3</v>
      </c>
      <c r="K438" s="72">
        <v>2</v>
      </c>
      <c r="L438" s="141" t="s">
        <v>13</v>
      </c>
      <c r="M438" s="137">
        <f t="shared" ref="M438:M444" si="68">N437</f>
        <v>2</v>
      </c>
      <c r="N438" s="133">
        <v>2.2000000000000002</v>
      </c>
      <c r="O438" s="137">
        <f t="shared" si="67"/>
        <v>2.1</v>
      </c>
      <c r="P438" s="109"/>
      <c r="Q438" s="72"/>
      <c r="R438" s="97"/>
      <c r="S438" s="97"/>
      <c r="T438" s="72"/>
      <c r="U438" s="175">
        <v>6</v>
      </c>
      <c r="V438" s="177"/>
      <c r="W438" s="97"/>
      <c r="X438" s="97"/>
      <c r="Y438" s="90">
        <f>VLOOKUP(D438,EXPLORACION!$A$2:$P$529,15,FALSE)</f>
        <v>4960585.7752999999</v>
      </c>
      <c r="Z438" s="90">
        <f>VLOOKUP(D438,EXPLORACION!$A$2:$P$529,16,FALSE)</f>
        <v>2170721.9558000001</v>
      </c>
    </row>
    <row r="439" spans="1:26" hidden="1">
      <c r="A439" s="181" t="str">
        <f t="shared" si="62"/>
        <v>JIS13P3E3S3</v>
      </c>
      <c r="B439" s="181" t="str">
        <f t="shared" si="63"/>
        <v>JIS13P3E3</v>
      </c>
      <c r="C439" s="181" t="str">
        <f t="shared" si="64"/>
        <v>JIS13P3S3</v>
      </c>
      <c r="D439" s="181" t="str">
        <f t="shared" si="65"/>
        <v>JIS13P3</v>
      </c>
      <c r="E439" s="181" t="str">
        <f t="shared" si="66"/>
        <v>JIS13</v>
      </c>
      <c r="F439" s="109" t="s">
        <v>1005</v>
      </c>
      <c r="G439" s="109">
        <v>13</v>
      </c>
      <c r="H439" s="109">
        <v>3</v>
      </c>
      <c r="I439" s="109" t="s">
        <v>8</v>
      </c>
      <c r="J439" s="109">
        <v>3</v>
      </c>
      <c r="K439" s="72">
        <v>3</v>
      </c>
      <c r="L439" s="141" t="s">
        <v>13</v>
      </c>
      <c r="M439" s="137">
        <f t="shared" si="68"/>
        <v>2.2000000000000002</v>
      </c>
      <c r="N439" s="133">
        <v>2.4</v>
      </c>
      <c r="O439" s="137">
        <f t="shared" si="67"/>
        <v>2.2999999999999998</v>
      </c>
      <c r="P439" s="109"/>
      <c r="Q439" s="72"/>
      <c r="R439" s="97"/>
      <c r="S439" s="97"/>
      <c r="T439" s="72"/>
      <c r="U439" s="175">
        <v>6</v>
      </c>
      <c r="V439" s="177"/>
      <c r="W439" s="97"/>
      <c r="X439" s="97"/>
      <c r="Y439" s="90">
        <f>VLOOKUP(D439,EXPLORACION!$A$2:$P$529,15,FALSE)</f>
        <v>4960585.7752999999</v>
      </c>
      <c r="Z439" s="90">
        <f>VLOOKUP(D439,EXPLORACION!$A$2:$P$529,16,FALSE)</f>
        <v>2170721.9558000001</v>
      </c>
    </row>
    <row r="440" spans="1:26" hidden="1">
      <c r="A440" s="181" t="str">
        <f t="shared" si="62"/>
        <v>JIS13P3E3S4</v>
      </c>
      <c r="B440" s="181" t="str">
        <f t="shared" si="63"/>
        <v>JIS13P3E3</v>
      </c>
      <c r="C440" s="181" t="str">
        <f t="shared" si="64"/>
        <v>JIS13P3S4</v>
      </c>
      <c r="D440" s="181" t="str">
        <f t="shared" si="65"/>
        <v>JIS13P3</v>
      </c>
      <c r="E440" s="181" t="str">
        <f t="shared" si="66"/>
        <v>JIS13</v>
      </c>
      <c r="F440" s="109" t="s">
        <v>1005</v>
      </c>
      <c r="G440" s="109">
        <v>13</v>
      </c>
      <c r="H440" s="109">
        <v>3</v>
      </c>
      <c r="I440" s="109" t="s">
        <v>8</v>
      </c>
      <c r="J440" s="109">
        <v>3</v>
      </c>
      <c r="K440" s="72">
        <v>4</v>
      </c>
      <c r="L440" s="141" t="s">
        <v>13</v>
      </c>
      <c r="M440" s="137">
        <f t="shared" si="68"/>
        <v>2.4</v>
      </c>
      <c r="N440" s="133">
        <v>2.6</v>
      </c>
      <c r="O440" s="137">
        <f t="shared" si="67"/>
        <v>2.5</v>
      </c>
      <c r="P440" s="109"/>
      <c r="Q440" s="72"/>
      <c r="R440" s="97"/>
      <c r="S440" s="97"/>
      <c r="T440" s="72"/>
      <c r="U440" s="175">
        <v>6</v>
      </c>
      <c r="V440" s="177"/>
      <c r="W440" s="97"/>
      <c r="X440" s="97"/>
      <c r="Y440" s="90">
        <f>VLOOKUP(D440,EXPLORACION!$A$2:$P$529,15,FALSE)</f>
        <v>4960585.7752999999</v>
      </c>
      <c r="Z440" s="90">
        <f>VLOOKUP(D440,EXPLORACION!$A$2:$P$529,16,FALSE)</f>
        <v>2170721.9558000001</v>
      </c>
    </row>
    <row r="441" spans="1:26" hidden="1">
      <c r="A441" s="181" t="str">
        <f t="shared" si="62"/>
        <v>JIS13P3E3S5</v>
      </c>
      <c r="B441" s="181" t="str">
        <f t="shared" si="63"/>
        <v>JIS13P3E3</v>
      </c>
      <c r="C441" s="181" t="str">
        <f t="shared" si="64"/>
        <v>JIS13P3S5</v>
      </c>
      <c r="D441" s="181" t="str">
        <f t="shared" si="65"/>
        <v>JIS13P3</v>
      </c>
      <c r="E441" s="181" t="str">
        <f t="shared" si="66"/>
        <v>JIS13</v>
      </c>
      <c r="F441" s="109" t="s">
        <v>1005</v>
      </c>
      <c r="G441" s="109">
        <v>13</v>
      </c>
      <c r="H441" s="109">
        <v>3</v>
      </c>
      <c r="I441" s="109" t="s">
        <v>8</v>
      </c>
      <c r="J441" s="109">
        <v>3</v>
      </c>
      <c r="K441" s="72">
        <v>5</v>
      </c>
      <c r="L441" s="141" t="s">
        <v>13</v>
      </c>
      <c r="M441" s="137">
        <f t="shared" si="68"/>
        <v>2.6</v>
      </c>
      <c r="N441" s="133">
        <v>2.8</v>
      </c>
      <c r="O441" s="137">
        <f t="shared" si="67"/>
        <v>2.7</v>
      </c>
      <c r="P441" s="109"/>
      <c r="Q441" s="72"/>
      <c r="R441" s="97"/>
      <c r="S441" s="97"/>
      <c r="T441" s="72"/>
      <c r="U441" s="175">
        <v>6</v>
      </c>
      <c r="V441" s="177"/>
      <c r="W441" s="97"/>
      <c r="X441" s="97"/>
      <c r="Y441" s="90">
        <f>VLOOKUP(D441,EXPLORACION!$A$2:$P$529,15,FALSE)</f>
        <v>4960585.7752999999</v>
      </c>
      <c r="Z441" s="90">
        <f>VLOOKUP(D441,EXPLORACION!$A$2:$P$529,16,FALSE)</f>
        <v>2170721.9558000001</v>
      </c>
    </row>
    <row r="442" spans="1:26" hidden="1">
      <c r="A442" s="181" t="str">
        <f t="shared" si="62"/>
        <v>JIS13P3E3S6</v>
      </c>
      <c r="B442" s="181" t="str">
        <f t="shared" si="63"/>
        <v>JIS13P3E3</v>
      </c>
      <c r="C442" s="181" t="str">
        <f t="shared" si="64"/>
        <v>JIS13P3S6</v>
      </c>
      <c r="D442" s="181" t="str">
        <f t="shared" si="65"/>
        <v>JIS13P3</v>
      </c>
      <c r="E442" s="181" t="str">
        <f t="shared" si="66"/>
        <v>JIS13</v>
      </c>
      <c r="F442" s="109" t="s">
        <v>1005</v>
      </c>
      <c r="G442" s="109">
        <v>13</v>
      </c>
      <c r="H442" s="109">
        <v>3</v>
      </c>
      <c r="I442" s="109" t="s">
        <v>8</v>
      </c>
      <c r="J442" s="109">
        <v>3</v>
      </c>
      <c r="K442" s="72">
        <v>6</v>
      </c>
      <c r="L442" s="141" t="s">
        <v>13</v>
      </c>
      <c r="M442" s="137">
        <f t="shared" si="68"/>
        <v>2.8</v>
      </c>
      <c r="N442" s="133">
        <v>3</v>
      </c>
      <c r="O442" s="137">
        <f t="shared" si="67"/>
        <v>2.9</v>
      </c>
      <c r="P442" s="109"/>
      <c r="Q442" s="72"/>
      <c r="R442" s="97"/>
      <c r="S442" s="97"/>
      <c r="T442" s="72"/>
      <c r="U442" s="175">
        <v>6</v>
      </c>
      <c r="V442" s="177"/>
      <c r="W442" s="97"/>
      <c r="X442" s="97"/>
      <c r="Y442" s="90">
        <f>VLOOKUP(D442,EXPLORACION!$A$2:$P$529,15,FALSE)</f>
        <v>4960585.7752999999</v>
      </c>
      <c r="Z442" s="90">
        <f>VLOOKUP(D442,EXPLORACION!$A$2:$P$529,16,FALSE)</f>
        <v>2170721.9558000001</v>
      </c>
    </row>
    <row r="443" spans="1:26" hidden="1">
      <c r="A443" s="181" t="str">
        <f t="shared" si="62"/>
        <v>JIS13P3E4S7</v>
      </c>
      <c r="B443" s="181" t="str">
        <f t="shared" si="63"/>
        <v>JIS13P3E4</v>
      </c>
      <c r="C443" s="181" t="str">
        <f t="shared" si="64"/>
        <v>JIS13P3S7</v>
      </c>
      <c r="D443" s="181" t="str">
        <f t="shared" si="65"/>
        <v>JIS13P3</v>
      </c>
      <c r="E443" s="181" t="str">
        <f t="shared" si="66"/>
        <v>JIS13</v>
      </c>
      <c r="F443" s="109" t="s">
        <v>1005</v>
      </c>
      <c r="G443" s="109">
        <v>13</v>
      </c>
      <c r="H443" s="109">
        <v>3</v>
      </c>
      <c r="I443" s="109" t="s">
        <v>8</v>
      </c>
      <c r="J443" s="109">
        <v>4</v>
      </c>
      <c r="K443" s="72">
        <v>7</v>
      </c>
      <c r="L443" s="141" t="s">
        <v>13</v>
      </c>
      <c r="M443" s="137">
        <f t="shared" si="68"/>
        <v>3</v>
      </c>
      <c r="N443" s="133">
        <v>3.2</v>
      </c>
      <c r="O443" s="137">
        <f t="shared" si="67"/>
        <v>3.1</v>
      </c>
      <c r="P443" s="109"/>
      <c r="Q443" s="72"/>
      <c r="R443" s="97"/>
      <c r="S443" s="97"/>
      <c r="T443" s="72"/>
      <c r="U443" s="175">
        <v>6</v>
      </c>
      <c r="V443" s="177"/>
      <c r="W443" s="97"/>
      <c r="X443" s="97"/>
      <c r="Y443" s="90">
        <f>VLOOKUP(D443,EXPLORACION!$A$2:$P$529,15,FALSE)</f>
        <v>4960585.7752999999</v>
      </c>
      <c r="Z443" s="90">
        <f>VLOOKUP(D443,EXPLORACION!$A$2:$P$529,16,FALSE)</f>
        <v>2170721.9558000001</v>
      </c>
    </row>
    <row r="444" spans="1:26" hidden="1">
      <c r="A444" s="181" t="str">
        <f t="shared" si="62"/>
        <v>JIS13P3E4S8</v>
      </c>
      <c r="B444" s="181" t="str">
        <f t="shared" si="63"/>
        <v>JIS13P3E4</v>
      </c>
      <c r="C444" s="181" t="str">
        <f t="shared" si="64"/>
        <v>JIS13P3S8</v>
      </c>
      <c r="D444" s="181" t="str">
        <f t="shared" si="65"/>
        <v>JIS13P3</v>
      </c>
      <c r="E444" s="181" t="str">
        <f t="shared" si="66"/>
        <v>JIS13</v>
      </c>
      <c r="F444" s="109" t="s">
        <v>1005</v>
      </c>
      <c r="G444" s="109">
        <v>13</v>
      </c>
      <c r="H444" s="109">
        <v>3</v>
      </c>
      <c r="I444" s="109" t="s">
        <v>8</v>
      </c>
      <c r="J444" s="109">
        <v>4</v>
      </c>
      <c r="K444" s="72">
        <v>8</v>
      </c>
      <c r="L444" s="141" t="s">
        <v>13</v>
      </c>
      <c r="M444" s="137">
        <f t="shared" si="68"/>
        <v>3.2</v>
      </c>
      <c r="N444" s="133">
        <v>3.4</v>
      </c>
      <c r="O444" s="137">
        <f t="shared" si="67"/>
        <v>3.3</v>
      </c>
      <c r="P444" s="109"/>
      <c r="Q444" s="72"/>
      <c r="R444" s="97"/>
      <c r="S444" s="97"/>
      <c r="T444" s="72"/>
      <c r="U444" s="175">
        <v>6</v>
      </c>
      <c r="V444" s="177"/>
      <c r="W444" s="97"/>
      <c r="X444" s="97"/>
      <c r="Y444" s="90">
        <f>VLOOKUP(D444,EXPLORACION!$A$2:$P$529,15,FALSE)</f>
        <v>4960585.7752999999</v>
      </c>
      <c r="Z444" s="90">
        <f>VLOOKUP(D444,EXPLORACION!$A$2:$P$529,16,FALSE)</f>
        <v>2170721.9558000001</v>
      </c>
    </row>
    <row r="445" spans="1:26" hidden="1">
      <c r="A445" s="181" t="str">
        <f t="shared" si="62"/>
        <v>JIS13P3E5S9</v>
      </c>
      <c r="B445" s="181" t="str">
        <f t="shared" si="63"/>
        <v>JIS13P3E5</v>
      </c>
      <c r="C445" s="181" t="str">
        <f t="shared" si="64"/>
        <v>JIS13P3S9</v>
      </c>
      <c r="D445" s="181" t="str">
        <f t="shared" si="65"/>
        <v>JIS13P3</v>
      </c>
      <c r="E445" s="181" t="str">
        <f t="shared" si="66"/>
        <v>JIS13</v>
      </c>
      <c r="F445" s="109" t="s">
        <v>1005</v>
      </c>
      <c r="G445" s="109">
        <v>13</v>
      </c>
      <c r="H445" s="109">
        <v>3</v>
      </c>
      <c r="I445" s="109" t="s">
        <v>8</v>
      </c>
      <c r="J445" s="109">
        <v>5</v>
      </c>
      <c r="K445" s="72">
        <v>9</v>
      </c>
      <c r="L445" s="141" t="s">
        <v>13</v>
      </c>
      <c r="M445" s="137">
        <v>5.8</v>
      </c>
      <c r="N445" s="133">
        <v>6</v>
      </c>
      <c r="O445" s="137">
        <f t="shared" si="67"/>
        <v>5.9</v>
      </c>
      <c r="P445" s="109"/>
      <c r="Q445" s="72"/>
      <c r="R445" s="97"/>
      <c r="S445" s="97"/>
      <c r="T445" s="72"/>
      <c r="U445" s="175">
        <v>14</v>
      </c>
      <c r="V445" s="177"/>
      <c r="W445" s="97"/>
      <c r="X445" s="97"/>
      <c r="Y445" s="90">
        <f>VLOOKUP(D445,EXPLORACION!$A$2:$P$529,15,FALSE)</f>
        <v>4960585.7752999999</v>
      </c>
      <c r="Z445" s="90">
        <f>VLOOKUP(D445,EXPLORACION!$A$2:$P$529,16,FALSE)</f>
        <v>2170721.9558000001</v>
      </c>
    </row>
    <row r="446" spans="1:26" hidden="1">
      <c r="A446" s="181" t="str">
        <f t="shared" si="62"/>
        <v>JIS13P3E5S10</v>
      </c>
      <c r="B446" s="181" t="str">
        <f t="shared" si="63"/>
        <v>JIS13P3E5</v>
      </c>
      <c r="C446" s="181" t="str">
        <f t="shared" si="64"/>
        <v>JIS13P3S10</v>
      </c>
      <c r="D446" s="181" t="str">
        <f t="shared" si="65"/>
        <v>JIS13P3</v>
      </c>
      <c r="E446" s="181" t="str">
        <f t="shared" si="66"/>
        <v>JIS13</v>
      </c>
      <c r="F446" s="109" t="s">
        <v>1005</v>
      </c>
      <c r="G446" s="109">
        <v>13</v>
      </c>
      <c r="H446" s="109">
        <v>3</v>
      </c>
      <c r="I446" s="109" t="s">
        <v>8</v>
      </c>
      <c r="J446" s="109">
        <v>5</v>
      </c>
      <c r="K446" s="72">
        <v>10</v>
      </c>
      <c r="L446" s="141" t="s">
        <v>13</v>
      </c>
      <c r="M446" s="137">
        <f>N445</f>
        <v>6</v>
      </c>
      <c r="N446" s="133">
        <v>6.2</v>
      </c>
      <c r="O446" s="137">
        <f t="shared" si="67"/>
        <v>6.1</v>
      </c>
      <c r="P446" s="109"/>
      <c r="Q446" s="72"/>
      <c r="R446" s="97"/>
      <c r="S446" s="97"/>
      <c r="T446" s="72"/>
      <c r="U446" s="175">
        <v>14</v>
      </c>
      <c r="V446" s="177"/>
      <c r="W446" s="97"/>
      <c r="X446" s="97"/>
      <c r="Y446" s="90">
        <f>VLOOKUP(D446,EXPLORACION!$A$2:$P$529,15,FALSE)</f>
        <v>4960585.7752999999</v>
      </c>
      <c r="Z446" s="90">
        <f>VLOOKUP(D446,EXPLORACION!$A$2:$P$529,16,FALSE)</f>
        <v>2170721.9558000001</v>
      </c>
    </row>
    <row r="447" spans="1:26" hidden="1">
      <c r="A447" s="181" t="str">
        <f t="shared" si="62"/>
        <v>JIS13P3E5S11</v>
      </c>
      <c r="B447" s="181" t="str">
        <f t="shared" si="63"/>
        <v>JIS13P3E5</v>
      </c>
      <c r="C447" s="181" t="str">
        <f t="shared" si="64"/>
        <v>JIS13P3S11</v>
      </c>
      <c r="D447" s="181" t="str">
        <f t="shared" si="65"/>
        <v>JIS13P3</v>
      </c>
      <c r="E447" s="181" t="str">
        <f t="shared" si="66"/>
        <v>JIS13</v>
      </c>
      <c r="F447" s="109" t="s">
        <v>1005</v>
      </c>
      <c r="G447" s="109">
        <v>13</v>
      </c>
      <c r="H447" s="109">
        <v>3</v>
      </c>
      <c r="I447" s="109" t="s">
        <v>8</v>
      </c>
      <c r="J447" s="109">
        <v>5</v>
      </c>
      <c r="K447" s="72">
        <v>11</v>
      </c>
      <c r="L447" s="141" t="s">
        <v>13</v>
      </c>
      <c r="M447" s="137">
        <f>N446</f>
        <v>6.2</v>
      </c>
      <c r="N447" s="133">
        <v>6.4</v>
      </c>
      <c r="O447" s="137">
        <f t="shared" si="67"/>
        <v>6.3000000000000007</v>
      </c>
      <c r="P447" s="109"/>
      <c r="Q447" s="72"/>
      <c r="R447" s="97"/>
      <c r="S447" s="97"/>
      <c r="T447" s="72"/>
      <c r="U447" s="175">
        <v>15</v>
      </c>
      <c r="V447" s="177"/>
      <c r="W447" s="97"/>
      <c r="X447" s="97"/>
      <c r="Y447" s="90">
        <f>VLOOKUP(D447,EXPLORACION!$A$2:$P$529,15,FALSE)</f>
        <v>4960585.7752999999</v>
      </c>
      <c r="Z447" s="90">
        <f>VLOOKUP(D447,EXPLORACION!$A$2:$P$529,16,FALSE)</f>
        <v>2170721.9558000001</v>
      </c>
    </row>
    <row r="448" spans="1:26" hidden="1">
      <c r="A448" s="181" t="str">
        <f t="shared" si="62"/>
        <v>JIS13P3E5S12</v>
      </c>
      <c r="B448" s="181" t="str">
        <f t="shared" si="63"/>
        <v>JIS13P3E5</v>
      </c>
      <c r="C448" s="181" t="str">
        <f t="shared" si="64"/>
        <v>JIS13P3S12</v>
      </c>
      <c r="D448" s="181" t="str">
        <f t="shared" si="65"/>
        <v>JIS13P3</v>
      </c>
      <c r="E448" s="181" t="str">
        <f t="shared" si="66"/>
        <v>JIS13</v>
      </c>
      <c r="F448" s="109" t="s">
        <v>1005</v>
      </c>
      <c r="G448" s="109">
        <v>13</v>
      </c>
      <c r="H448" s="109">
        <v>3</v>
      </c>
      <c r="I448" s="109" t="s">
        <v>8</v>
      </c>
      <c r="J448" s="109">
        <v>5</v>
      </c>
      <c r="K448" s="72">
        <v>12</v>
      </c>
      <c r="L448" s="141" t="s">
        <v>13</v>
      </c>
      <c r="M448" s="137">
        <f>N447</f>
        <v>6.4</v>
      </c>
      <c r="N448" s="133">
        <v>6.6</v>
      </c>
      <c r="O448" s="137">
        <f t="shared" si="67"/>
        <v>6.5</v>
      </c>
      <c r="P448" s="109"/>
      <c r="Q448" s="72"/>
      <c r="R448" s="97"/>
      <c r="S448" s="97"/>
      <c r="T448" s="72"/>
      <c r="U448" s="175">
        <v>15</v>
      </c>
      <c r="V448" s="177"/>
      <c r="W448" s="97"/>
      <c r="X448" s="97"/>
      <c r="Y448" s="90">
        <f>VLOOKUP(D448,EXPLORACION!$A$2:$P$529,15,FALSE)</f>
        <v>4960585.7752999999</v>
      </c>
      <c r="Z448" s="90">
        <f>VLOOKUP(D448,EXPLORACION!$A$2:$P$529,16,FALSE)</f>
        <v>2170721.9558000001</v>
      </c>
    </row>
    <row r="449" spans="1:26" hidden="1">
      <c r="A449" s="181" t="str">
        <f t="shared" ref="A449:A480" si="69">CONCATENATE(F449,G449,I449,H449,"E",J449,L449,K449)</f>
        <v>JIS13P3E5S13</v>
      </c>
      <c r="B449" s="181" t="str">
        <f t="shared" ref="B449:B480" si="70">CONCATENATE(F449,G449,I449,H449,"E",J449)</f>
        <v>JIS13P3E5</v>
      </c>
      <c r="C449" s="181" t="str">
        <f t="shared" ref="C449:C480" si="71">CONCATENATE(F449,G449,I449,H449,L449,K449)</f>
        <v>JIS13P3S13</v>
      </c>
      <c r="D449" s="181" t="str">
        <f t="shared" ref="D449:D480" si="72">CONCATENATE(F449,G449,I449,H449)</f>
        <v>JIS13P3</v>
      </c>
      <c r="E449" s="181" t="str">
        <f t="shared" ref="E449:E480" si="73">CONCATENATE(F449,G449)</f>
        <v>JIS13</v>
      </c>
      <c r="F449" s="109" t="s">
        <v>1005</v>
      </c>
      <c r="G449" s="109">
        <v>13</v>
      </c>
      <c r="H449" s="109">
        <v>3</v>
      </c>
      <c r="I449" s="109" t="s">
        <v>8</v>
      </c>
      <c r="J449" s="109">
        <v>5</v>
      </c>
      <c r="K449" s="72">
        <v>13</v>
      </c>
      <c r="L449" s="141" t="s">
        <v>13</v>
      </c>
      <c r="M449" s="137">
        <f>N448</f>
        <v>6.6</v>
      </c>
      <c r="N449" s="133">
        <v>6.8</v>
      </c>
      <c r="O449" s="137">
        <f t="shared" ref="O449:O480" si="74">AVERAGE(M449:N449)</f>
        <v>6.6999999999999993</v>
      </c>
      <c r="P449" s="109"/>
      <c r="Q449" s="72"/>
      <c r="R449" s="97"/>
      <c r="S449" s="97"/>
      <c r="T449" s="72"/>
      <c r="U449" s="175">
        <v>15</v>
      </c>
      <c r="V449" s="177"/>
      <c r="W449" s="97"/>
      <c r="X449" s="97"/>
      <c r="Y449" s="90">
        <f>VLOOKUP(D449,EXPLORACION!$A$2:$P$529,15,FALSE)</f>
        <v>4960585.7752999999</v>
      </c>
      <c r="Z449" s="90">
        <f>VLOOKUP(D449,EXPLORACION!$A$2:$P$529,16,FALSE)</f>
        <v>2170721.9558000001</v>
      </c>
    </row>
    <row r="450" spans="1:26" hidden="1">
      <c r="A450" s="181" t="str">
        <f t="shared" si="69"/>
        <v>JIS13P3E6S14</v>
      </c>
      <c r="B450" s="181" t="str">
        <f t="shared" si="70"/>
        <v>JIS13P3E6</v>
      </c>
      <c r="C450" s="181" t="str">
        <f t="shared" si="71"/>
        <v>JIS13P3S14</v>
      </c>
      <c r="D450" s="181" t="str">
        <f t="shared" si="72"/>
        <v>JIS13P3</v>
      </c>
      <c r="E450" s="181" t="str">
        <f t="shared" si="73"/>
        <v>JIS13</v>
      </c>
      <c r="F450" s="109" t="s">
        <v>1005</v>
      </c>
      <c r="G450" s="109">
        <v>13</v>
      </c>
      <c r="H450" s="109">
        <v>3</v>
      </c>
      <c r="I450" s="109" t="s">
        <v>8</v>
      </c>
      <c r="J450" s="109">
        <v>6</v>
      </c>
      <c r="K450" s="72">
        <v>14</v>
      </c>
      <c r="L450" s="141" t="s">
        <v>13</v>
      </c>
      <c r="M450" s="137">
        <v>8.4</v>
      </c>
      <c r="N450" s="133">
        <v>8.6</v>
      </c>
      <c r="O450" s="137">
        <f t="shared" si="74"/>
        <v>8.5</v>
      </c>
      <c r="P450" s="109"/>
      <c r="Q450" s="72"/>
      <c r="R450" s="97"/>
      <c r="S450" s="97"/>
      <c r="T450" s="72"/>
      <c r="U450" s="175">
        <v>13</v>
      </c>
      <c r="V450" s="177"/>
      <c r="W450" s="97"/>
      <c r="X450" s="97"/>
      <c r="Y450" s="90">
        <f>VLOOKUP(D450,EXPLORACION!$A$2:$P$529,15,FALSE)</f>
        <v>4960585.7752999999</v>
      </c>
      <c r="Z450" s="90">
        <f>VLOOKUP(D450,EXPLORACION!$A$2:$P$529,16,FALSE)</f>
        <v>2170721.9558000001</v>
      </c>
    </row>
    <row r="451" spans="1:26" hidden="1">
      <c r="A451" s="181" t="str">
        <f t="shared" si="69"/>
        <v>JIS13P3E6S15</v>
      </c>
      <c r="B451" s="181" t="str">
        <f t="shared" si="70"/>
        <v>JIS13P3E6</v>
      </c>
      <c r="C451" s="181" t="str">
        <f t="shared" si="71"/>
        <v>JIS13P3S15</v>
      </c>
      <c r="D451" s="181" t="str">
        <f t="shared" si="72"/>
        <v>JIS13P3</v>
      </c>
      <c r="E451" s="181" t="str">
        <f t="shared" si="73"/>
        <v>JIS13</v>
      </c>
      <c r="F451" s="109" t="s">
        <v>1005</v>
      </c>
      <c r="G451" s="109">
        <v>13</v>
      </c>
      <c r="H451" s="109">
        <v>3</v>
      </c>
      <c r="I451" s="109" t="s">
        <v>8</v>
      </c>
      <c r="J451" s="109">
        <v>6</v>
      </c>
      <c r="K451" s="72">
        <v>15</v>
      </c>
      <c r="L451" s="141" t="s">
        <v>13</v>
      </c>
      <c r="M451" s="137">
        <f>N450</f>
        <v>8.6</v>
      </c>
      <c r="N451" s="133">
        <v>8.8000000000000007</v>
      </c>
      <c r="O451" s="137">
        <f t="shared" si="74"/>
        <v>8.6999999999999993</v>
      </c>
      <c r="P451" s="109"/>
      <c r="Q451" s="72"/>
      <c r="R451" s="97"/>
      <c r="S451" s="97"/>
      <c r="T451" s="72"/>
      <c r="U451" s="175">
        <v>14</v>
      </c>
      <c r="V451" s="177"/>
      <c r="W451" s="97"/>
      <c r="X451" s="97"/>
      <c r="Y451" s="90">
        <f>VLOOKUP(D451,EXPLORACION!$A$2:$P$529,15,FALSE)</f>
        <v>4960585.7752999999</v>
      </c>
      <c r="Z451" s="90">
        <f>VLOOKUP(D451,EXPLORACION!$A$2:$P$529,16,FALSE)</f>
        <v>2170721.9558000001</v>
      </c>
    </row>
    <row r="452" spans="1:26" hidden="1">
      <c r="A452" s="181" t="str">
        <f t="shared" si="69"/>
        <v>JIS13P3E7S16</v>
      </c>
      <c r="B452" s="181" t="str">
        <f t="shared" si="70"/>
        <v>JIS13P3E7</v>
      </c>
      <c r="C452" s="181" t="str">
        <f t="shared" si="71"/>
        <v>JIS13P3S16</v>
      </c>
      <c r="D452" s="181" t="str">
        <f t="shared" si="72"/>
        <v>JIS13P3</v>
      </c>
      <c r="E452" s="181" t="str">
        <f t="shared" si="73"/>
        <v>JIS13</v>
      </c>
      <c r="F452" s="109" t="s">
        <v>1005</v>
      </c>
      <c r="G452" s="109">
        <v>13</v>
      </c>
      <c r="H452" s="109">
        <v>3</v>
      </c>
      <c r="I452" s="109" t="s">
        <v>8</v>
      </c>
      <c r="J452" s="109">
        <v>7</v>
      </c>
      <c r="K452" s="72">
        <v>16</v>
      </c>
      <c r="L452" s="141" t="s">
        <v>13</v>
      </c>
      <c r="M452" s="137">
        <f>N451</f>
        <v>8.8000000000000007</v>
      </c>
      <c r="N452" s="133">
        <v>9</v>
      </c>
      <c r="O452" s="137">
        <f t="shared" si="74"/>
        <v>8.9</v>
      </c>
      <c r="P452" s="109"/>
      <c r="Q452" s="72"/>
      <c r="R452" s="97"/>
      <c r="S452" s="97"/>
      <c r="T452" s="72"/>
      <c r="U452" s="175">
        <v>19</v>
      </c>
      <c r="V452" s="177"/>
      <c r="W452" s="97"/>
      <c r="X452" s="97"/>
      <c r="Y452" s="90">
        <f>VLOOKUP(D452,EXPLORACION!$A$2:$P$529,15,FALSE)</f>
        <v>4960585.7752999999</v>
      </c>
      <c r="Z452" s="90">
        <f>VLOOKUP(D452,EXPLORACION!$A$2:$P$529,16,FALSE)</f>
        <v>2170721.9558000001</v>
      </c>
    </row>
    <row r="453" spans="1:26" hidden="1">
      <c r="A453" s="181" t="str">
        <f t="shared" si="69"/>
        <v>JIS13P3E7S17</v>
      </c>
      <c r="B453" s="181" t="str">
        <f t="shared" si="70"/>
        <v>JIS13P3E7</v>
      </c>
      <c r="C453" s="181" t="str">
        <f t="shared" si="71"/>
        <v>JIS13P3S17</v>
      </c>
      <c r="D453" s="181" t="str">
        <f t="shared" si="72"/>
        <v>JIS13P3</v>
      </c>
      <c r="E453" s="181" t="str">
        <f t="shared" si="73"/>
        <v>JIS13</v>
      </c>
      <c r="F453" s="109" t="s">
        <v>1005</v>
      </c>
      <c r="G453" s="109">
        <v>13</v>
      </c>
      <c r="H453" s="109">
        <v>3</v>
      </c>
      <c r="I453" s="109" t="s">
        <v>8</v>
      </c>
      <c r="J453" s="109">
        <v>7</v>
      </c>
      <c r="K453" s="72">
        <v>17</v>
      </c>
      <c r="L453" s="141" t="s">
        <v>13</v>
      </c>
      <c r="M453" s="137">
        <f>N452</f>
        <v>9</v>
      </c>
      <c r="N453" s="133">
        <v>9.1999999999999993</v>
      </c>
      <c r="O453" s="137">
        <f t="shared" si="74"/>
        <v>9.1</v>
      </c>
      <c r="P453" s="109"/>
      <c r="Q453" s="72"/>
      <c r="R453" s="97"/>
      <c r="S453" s="97"/>
      <c r="T453" s="72"/>
      <c r="U453" s="175">
        <v>19</v>
      </c>
      <c r="V453" s="177"/>
      <c r="W453" s="97"/>
      <c r="X453" s="97"/>
      <c r="Y453" s="90">
        <f>VLOOKUP(D453,EXPLORACION!$A$2:$P$529,15,FALSE)</f>
        <v>4960585.7752999999</v>
      </c>
      <c r="Z453" s="90">
        <f>VLOOKUP(D453,EXPLORACION!$A$2:$P$529,16,FALSE)</f>
        <v>2170721.9558000001</v>
      </c>
    </row>
    <row r="454" spans="1:26" hidden="1">
      <c r="A454" s="181" t="str">
        <f t="shared" si="69"/>
        <v>JIS13P3E7S18</v>
      </c>
      <c r="B454" s="181" t="str">
        <f t="shared" si="70"/>
        <v>JIS13P3E7</v>
      </c>
      <c r="C454" s="181" t="str">
        <f t="shared" si="71"/>
        <v>JIS13P3S18</v>
      </c>
      <c r="D454" s="181" t="str">
        <f t="shared" si="72"/>
        <v>JIS13P3</v>
      </c>
      <c r="E454" s="181" t="str">
        <f t="shared" si="73"/>
        <v>JIS13</v>
      </c>
      <c r="F454" s="109" t="s">
        <v>1005</v>
      </c>
      <c r="G454" s="109">
        <v>13</v>
      </c>
      <c r="H454" s="109">
        <v>3</v>
      </c>
      <c r="I454" s="109" t="s">
        <v>8</v>
      </c>
      <c r="J454" s="109">
        <v>7</v>
      </c>
      <c r="K454" s="72">
        <v>18</v>
      </c>
      <c r="L454" s="141" t="s">
        <v>13</v>
      </c>
      <c r="M454" s="137">
        <f>N453</f>
        <v>9.1999999999999993</v>
      </c>
      <c r="N454" s="133">
        <v>9.4</v>
      </c>
      <c r="O454" s="137">
        <f t="shared" si="74"/>
        <v>9.3000000000000007</v>
      </c>
      <c r="P454" s="109"/>
      <c r="Q454" s="72"/>
      <c r="R454" s="97"/>
      <c r="S454" s="97"/>
      <c r="T454" s="72"/>
      <c r="U454" s="175">
        <v>20</v>
      </c>
      <c r="V454" s="177"/>
      <c r="W454" s="97"/>
      <c r="X454" s="97"/>
      <c r="Y454" s="90">
        <f>VLOOKUP(D454,EXPLORACION!$A$2:$P$529,15,FALSE)</f>
        <v>4960585.7752999999</v>
      </c>
      <c r="Z454" s="90">
        <f>VLOOKUP(D454,EXPLORACION!$A$2:$P$529,16,FALSE)</f>
        <v>2170721.9558000001</v>
      </c>
    </row>
    <row r="455" spans="1:26" hidden="1">
      <c r="A455" s="181" t="str">
        <f t="shared" si="69"/>
        <v>JIS13P3E8S19</v>
      </c>
      <c r="B455" s="181" t="str">
        <f t="shared" si="70"/>
        <v>JIS13P3E8</v>
      </c>
      <c r="C455" s="181" t="str">
        <f t="shared" si="71"/>
        <v>JIS13P3S19</v>
      </c>
      <c r="D455" s="181" t="str">
        <f t="shared" si="72"/>
        <v>JIS13P3</v>
      </c>
      <c r="E455" s="181" t="str">
        <f t="shared" si="73"/>
        <v>JIS13</v>
      </c>
      <c r="F455" s="109" t="s">
        <v>1005</v>
      </c>
      <c r="G455" s="109">
        <v>13</v>
      </c>
      <c r="H455" s="109">
        <v>3</v>
      </c>
      <c r="I455" s="109" t="s">
        <v>8</v>
      </c>
      <c r="J455" s="109">
        <v>8</v>
      </c>
      <c r="K455" s="72">
        <v>19</v>
      </c>
      <c r="L455" s="141" t="s">
        <v>13</v>
      </c>
      <c r="M455" s="137">
        <v>11.2</v>
      </c>
      <c r="N455" s="133">
        <v>11.4</v>
      </c>
      <c r="O455" s="137">
        <f t="shared" si="74"/>
        <v>11.3</v>
      </c>
      <c r="P455" s="109"/>
      <c r="Q455" s="72"/>
      <c r="R455" s="97"/>
      <c r="S455" s="97"/>
      <c r="T455" s="72"/>
      <c r="U455" s="175">
        <v>13</v>
      </c>
      <c r="V455" s="177"/>
      <c r="W455" s="97"/>
      <c r="X455" s="97"/>
      <c r="Y455" s="90">
        <f>VLOOKUP(D455,EXPLORACION!$A$2:$P$529,15,FALSE)</f>
        <v>4960585.7752999999</v>
      </c>
      <c r="Z455" s="90">
        <f>VLOOKUP(D455,EXPLORACION!$A$2:$P$529,16,FALSE)</f>
        <v>2170721.9558000001</v>
      </c>
    </row>
    <row r="456" spans="1:26" hidden="1">
      <c r="A456" s="181" t="str">
        <f t="shared" si="69"/>
        <v>JIS13P3E8S20</v>
      </c>
      <c r="B456" s="181" t="str">
        <f t="shared" si="70"/>
        <v>JIS13P3E8</v>
      </c>
      <c r="C456" s="181" t="str">
        <f t="shared" si="71"/>
        <v>JIS13P3S20</v>
      </c>
      <c r="D456" s="181" t="str">
        <f t="shared" si="72"/>
        <v>JIS13P3</v>
      </c>
      <c r="E456" s="181" t="str">
        <f t="shared" si="73"/>
        <v>JIS13</v>
      </c>
      <c r="F456" s="109" t="s">
        <v>1005</v>
      </c>
      <c r="G456" s="109">
        <v>13</v>
      </c>
      <c r="H456" s="109">
        <v>3</v>
      </c>
      <c r="I456" s="109" t="s">
        <v>8</v>
      </c>
      <c r="J456" s="109">
        <v>8</v>
      </c>
      <c r="K456" s="72">
        <v>20</v>
      </c>
      <c r="L456" s="141" t="s">
        <v>13</v>
      </c>
      <c r="M456" s="137">
        <f>N455</f>
        <v>11.4</v>
      </c>
      <c r="N456" s="133">
        <v>11.6</v>
      </c>
      <c r="O456" s="137">
        <f t="shared" si="74"/>
        <v>11.5</v>
      </c>
      <c r="P456" s="109"/>
      <c r="Q456" s="72"/>
      <c r="R456" s="97"/>
      <c r="S456" s="97"/>
      <c r="T456" s="72"/>
      <c r="U456" s="175">
        <v>14</v>
      </c>
      <c r="V456" s="177"/>
      <c r="W456" s="97"/>
      <c r="X456" s="97"/>
      <c r="Y456" s="90">
        <f>VLOOKUP(D456,EXPLORACION!$A$2:$P$529,15,FALSE)</f>
        <v>4960585.7752999999</v>
      </c>
      <c r="Z456" s="90">
        <f>VLOOKUP(D456,EXPLORACION!$A$2:$P$529,16,FALSE)</f>
        <v>2170721.9558000001</v>
      </c>
    </row>
    <row r="457" spans="1:26" hidden="1">
      <c r="A457" s="181" t="str">
        <f t="shared" si="69"/>
        <v>JIS13P3E8S21</v>
      </c>
      <c r="B457" s="181" t="str">
        <f t="shared" si="70"/>
        <v>JIS13P3E8</v>
      </c>
      <c r="C457" s="181" t="str">
        <f t="shared" si="71"/>
        <v>JIS13P3S21</v>
      </c>
      <c r="D457" s="181" t="str">
        <f t="shared" si="72"/>
        <v>JIS13P3</v>
      </c>
      <c r="E457" s="181" t="str">
        <f t="shared" si="73"/>
        <v>JIS13</v>
      </c>
      <c r="F457" s="109" t="s">
        <v>1005</v>
      </c>
      <c r="G457" s="109">
        <v>13</v>
      </c>
      <c r="H457" s="109">
        <v>3</v>
      </c>
      <c r="I457" s="109" t="s">
        <v>8</v>
      </c>
      <c r="J457" s="109">
        <v>8</v>
      </c>
      <c r="K457" s="72">
        <v>21</v>
      </c>
      <c r="L457" s="141" t="s">
        <v>13</v>
      </c>
      <c r="M457" s="137">
        <f>N456</f>
        <v>11.6</v>
      </c>
      <c r="N457" s="133">
        <v>11.8</v>
      </c>
      <c r="O457" s="137">
        <f t="shared" si="74"/>
        <v>11.7</v>
      </c>
      <c r="P457" s="109"/>
      <c r="Q457" s="72"/>
      <c r="R457" s="97"/>
      <c r="S457" s="97"/>
      <c r="T457" s="72"/>
      <c r="U457" s="175">
        <v>19</v>
      </c>
      <c r="V457" s="177"/>
      <c r="W457" s="97"/>
      <c r="X457" s="97"/>
      <c r="Y457" s="90">
        <f>VLOOKUP(D457,EXPLORACION!$A$2:$P$529,15,FALSE)</f>
        <v>4960585.7752999999</v>
      </c>
      <c r="Z457" s="90">
        <f>VLOOKUP(D457,EXPLORACION!$A$2:$P$529,16,FALSE)</f>
        <v>2170721.9558000001</v>
      </c>
    </row>
    <row r="458" spans="1:26" hidden="1">
      <c r="A458" s="181" t="str">
        <f t="shared" si="69"/>
        <v>JIS13P3E8S22</v>
      </c>
      <c r="B458" s="181" t="str">
        <f t="shared" si="70"/>
        <v>JIS13P3E8</v>
      </c>
      <c r="C458" s="181" t="str">
        <f t="shared" si="71"/>
        <v>JIS13P3S22</v>
      </c>
      <c r="D458" s="181" t="str">
        <f t="shared" si="72"/>
        <v>JIS13P3</v>
      </c>
      <c r="E458" s="181" t="str">
        <f t="shared" si="73"/>
        <v>JIS13</v>
      </c>
      <c r="F458" s="109" t="s">
        <v>1005</v>
      </c>
      <c r="G458" s="109">
        <v>13</v>
      </c>
      <c r="H458" s="109">
        <v>3</v>
      </c>
      <c r="I458" s="109" t="s">
        <v>8</v>
      </c>
      <c r="J458" s="109">
        <v>8</v>
      </c>
      <c r="K458" s="72">
        <v>22</v>
      </c>
      <c r="L458" s="141" t="s">
        <v>13</v>
      </c>
      <c r="M458" s="137">
        <f>N457</f>
        <v>11.8</v>
      </c>
      <c r="N458" s="133">
        <v>12</v>
      </c>
      <c r="O458" s="137">
        <f t="shared" si="74"/>
        <v>11.9</v>
      </c>
      <c r="P458" s="109"/>
      <c r="Q458" s="72"/>
      <c r="R458" s="97"/>
      <c r="S458" s="97"/>
      <c r="T458" s="72"/>
      <c r="U458" s="175">
        <v>19</v>
      </c>
      <c r="V458" s="177"/>
      <c r="W458" s="97"/>
      <c r="X458" s="97"/>
      <c r="Y458" s="90">
        <f>VLOOKUP(D458,EXPLORACION!$A$2:$P$529,15,FALSE)</f>
        <v>4960585.7752999999</v>
      </c>
      <c r="Z458" s="90">
        <f>VLOOKUP(D458,EXPLORACION!$A$2:$P$529,16,FALSE)</f>
        <v>2170721.9558000001</v>
      </c>
    </row>
    <row r="459" spans="1:26" hidden="1">
      <c r="A459" s="181" t="str">
        <f t="shared" si="69"/>
        <v>JIS13P3E8S23</v>
      </c>
      <c r="B459" s="181" t="str">
        <f t="shared" si="70"/>
        <v>JIS13P3E8</v>
      </c>
      <c r="C459" s="181" t="str">
        <f t="shared" si="71"/>
        <v>JIS13P3S23</v>
      </c>
      <c r="D459" s="181" t="str">
        <f t="shared" si="72"/>
        <v>JIS13P3</v>
      </c>
      <c r="E459" s="181" t="str">
        <f t="shared" si="73"/>
        <v>JIS13</v>
      </c>
      <c r="F459" s="109" t="s">
        <v>1005</v>
      </c>
      <c r="G459" s="109">
        <v>13</v>
      </c>
      <c r="H459" s="109">
        <v>3</v>
      </c>
      <c r="I459" s="109" t="s">
        <v>8</v>
      </c>
      <c r="J459" s="109">
        <v>8</v>
      </c>
      <c r="K459" s="72">
        <v>23</v>
      </c>
      <c r="L459" s="141" t="s">
        <v>13</v>
      </c>
      <c r="M459" s="137">
        <f>N458</f>
        <v>12</v>
      </c>
      <c r="N459" s="133">
        <v>12.2</v>
      </c>
      <c r="O459" s="137">
        <f t="shared" si="74"/>
        <v>12.1</v>
      </c>
      <c r="P459" s="109"/>
      <c r="Q459" s="72"/>
      <c r="R459" s="97"/>
      <c r="S459" s="97"/>
      <c r="T459" s="72"/>
      <c r="U459" s="175">
        <v>20</v>
      </c>
      <c r="V459" s="177"/>
      <c r="W459" s="97"/>
      <c r="X459" s="97"/>
      <c r="Y459" s="90">
        <f>VLOOKUP(D459,EXPLORACION!$A$2:$P$529,15,FALSE)</f>
        <v>4960585.7752999999</v>
      </c>
      <c r="Z459" s="90">
        <f>VLOOKUP(D459,EXPLORACION!$A$2:$P$529,16,FALSE)</f>
        <v>2170721.9558000001</v>
      </c>
    </row>
    <row r="460" spans="1:26" hidden="1">
      <c r="A460" s="181" t="str">
        <f t="shared" si="69"/>
        <v>JIS13P4E2S1</v>
      </c>
      <c r="B460" s="181" t="str">
        <f t="shared" si="70"/>
        <v>JIS13P4E2</v>
      </c>
      <c r="C460" s="181" t="str">
        <f t="shared" si="71"/>
        <v>JIS13P4S1</v>
      </c>
      <c r="D460" s="181" t="str">
        <f t="shared" si="72"/>
        <v>JIS13P4</v>
      </c>
      <c r="E460" s="181" t="str">
        <f t="shared" si="73"/>
        <v>JIS13</v>
      </c>
      <c r="F460" s="109" t="s">
        <v>1005</v>
      </c>
      <c r="G460" s="109">
        <v>13</v>
      </c>
      <c r="H460" s="109">
        <v>4</v>
      </c>
      <c r="I460" s="109" t="s">
        <v>8</v>
      </c>
      <c r="J460" s="109">
        <v>2</v>
      </c>
      <c r="K460" s="72">
        <v>1</v>
      </c>
      <c r="L460" s="141" t="s">
        <v>13</v>
      </c>
      <c r="M460" s="137">
        <v>1.8</v>
      </c>
      <c r="N460" s="133">
        <v>2</v>
      </c>
      <c r="O460" s="137">
        <f t="shared" si="74"/>
        <v>1.9</v>
      </c>
      <c r="P460" s="109"/>
      <c r="Q460" s="72"/>
      <c r="R460" s="97"/>
      <c r="S460" s="97"/>
      <c r="T460" s="72"/>
      <c r="U460" s="175">
        <v>5</v>
      </c>
      <c r="V460" s="177"/>
      <c r="W460" s="97"/>
      <c r="X460" s="97"/>
      <c r="Y460" s="90">
        <f>VLOOKUP(D460,EXPLORACION!$A$2:$P$529,15,FALSE)</f>
        <v>4960585.7752999999</v>
      </c>
      <c r="Z460" s="90">
        <f>VLOOKUP(D460,EXPLORACION!$A$2:$P$529,16,FALSE)</f>
        <v>2170721.9558000001</v>
      </c>
    </row>
    <row r="461" spans="1:26" hidden="1">
      <c r="A461" s="181" t="str">
        <f t="shared" si="69"/>
        <v>JIS13P4E2S2</v>
      </c>
      <c r="B461" s="181" t="str">
        <f t="shared" si="70"/>
        <v>JIS13P4E2</v>
      </c>
      <c r="C461" s="181" t="str">
        <f t="shared" si="71"/>
        <v>JIS13P4S2</v>
      </c>
      <c r="D461" s="181" t="str">
        <f t="shared" si="72"/>
        <v>JIS13P4</v>
      </c>
      <c r="E461" s="181" t="str">
        <f t="shared" si="73"/>
        <v>JIS13</v>
      </c>
      <c r="F461" s="109" t="s">
        <v>1005</v>
      </c>
      <c r="G461" s="109">
        <v>13</v>
      </c>
      <c r="H461" s="109">
        <v>4</v>
      </c>
      <c r="I461" s="109" t="s">
        <v>8</v>
      </c>
      <c r="J461" s="109">
        <v>2</v>
      </c>
      <c r="K461" s="72">
        <v>2</v>
      </c>
      <c r="L461" s="141" t="s">
        <v>13</v>
      </c>
      <c r="M461" s="137">
        <f t="shared" ref="M461:M467" si="75">N460</f>
        <v>2</v>
      </c>
      <c r="N461" s="133">
        <v>2.2000000000000002</v>
      </c>
      <c r="O461" s="137">
        <f t="shared" si="74"/>
        <v>2.1</v>
      </c>
      <c r="P461" s="109"/>
      <c r="Q461" s="72"/>
      <c r="R461" s="97"/>
      <c r="S461" s="97"/>
      <c r="T461" s="72"/>
      <c r="U461" s="175">
        <v>6</v>
      </c>
      <c r="V461" s="177"/>
      <c r="W461" s="97"/>
      <c r="X461" s="97"/>
      <c r="Y461" s="90">
        <f>VLOOKUP(D461,EXPLORACION!$A$2:$P$529,15,FALSE)</f>
        <v>4960585.7752999999</v>
      </c>
      <c r="Z461" s="90">
        <f>VLOOKUP(D461,EXPLORACION!$A$2:$P$529,16,FALSE)</f>
        <v>2170721.9558000001</v>
      </c>
    </row>
    <row r="462" spans="1:26" hidden="1">
      <c r="A462" s="181" t="str">
        <f t="shared" si="69"/>
        <v>JIS13P4E2S3</v>
      </c>
      <c r="B462" s="181" t="str">
        <f t="shared" si="70"/>
        <v>JIS13P4E2</v>
      </c>
      <c r="C462" s="181" t="str">
        <f t="shared" si="71"/>
        <v>JIS13P4S3</v>
      </c>
      <c r="D462" s="181" t="str">
        <f t="shared" si="72"/>
        <v>JIS13P4</v>
      </c>
      <c r="E462" s="181" t="str">
        <f t="shared" si="73"/>
        <v>JIS13</v>
      </c>
      <c r="F462" s="109" t="s">
        <v>1005</v>
      </c>
      <c r="G462" s="109">
        <v>13</v>
      </c>
      <c r="H462" s="109">
        <v>4</v>
      </c>
      <c r="I462" s="109" t="s">
        <v>8</v>
      </c>
      <c r="J462" s="109">
        <v>2</v>
      </c>
      <c r="K462" s="72">
        <v>3</v>
      </c>
      <c r="L462" s="141" t="s">
        <v>13</v>
      </c>
      <c r="M462" s="137">
        <f t="shared" si="75"/>
        <v>2.2000000000000002</v>
      </c>
      <c r="N462" s="133">
        <v>2.4</v>
      </c>
      <c r="O462" s="137">
        <f t="shared" si="74"/>
        <v>2.2999999999999998</v>
      </c>
      <c r="P462" s="109"/>
      <c r="Q462" s="72"/>
      <c r="R462" s="97"/>
      <c r="S462" s="97"/>
      <c r="T462" s="72"/>
      <c r="U462" s="175">
        <v>5</v>
      </c>
      <c r="V462" s="177"/>
      <c r="W462" s="97"/>
      <c r="X462" s="97"/>
      <c r="Y462" s="90">
        <f>VLOOKUP(D462,EXPLORACION!$A$2:$P$529,15,FALSE)</f>
        <v>4960585.7752999999</v>
      </c>
      <c r="Z462" s="90">
        <f>VLOOKUP(D462,EXPLORACION!$A$2:$P$529,16,FALSE)</f>
        <v>2170721.9558000001</v>
      </c>
    </row>
    <row r="463" spans="1:26" hidden="1">
      <c r="A463" s="181" t="str">
        <f t="shared" si="69"/>
        <v>JIS13P4E2S4</v>
      </c>
      <c r="B463" s="181" t="str">
        <f t="shared" si="70"/>
        <v>JIS13P4E2</v>
      </c>
      <c r="C463" s="181" t="str">
        <f t="shared" si="71"/>
        <v>JIS13P4S4</v>
      </c>
      <c r="D463" s="181" t="str">
        <f t="shared" si="72"/>
        <v>JIS13P4</v>
      </c>
      <c r="E463" s="181" t="str">
        <f t="shared" si="73"/>
        <v>JIS13</v>
      </c>
      <c r="F463" s="109" t="s">
        <v>1005</v>
      </c>
      <c r="G463" s="109">
        <v>13</v>
      </c>
      <c r="H463" s="109">
        <v>4</v>
      </c>
      <c r="I463" s="109" t="s">
        <v>8</v>
      </c>
      <c r="J463" s="109">
        <v>2</v>
      </c>
      <c r="K463" s="72">
        <v>4</v>
      </c>
      <c r="L463" s="141" t="s">
        <v>13</v>
      </c>
      <c r="M463" s="137">
        <f t="shared" si="75"/>
        <v>2.4</v>
      </c>
      <c r="N463" s="133">
        <v>2.6</v>
      </c>
      <c r="O463" s="137">
        <f t="shared" si="74"/>
        <v>2.5</v>
      </c>
      <c r="P463" s="109"/>
      <c r="Q463" s="72"/>
      <c r="R463" s="97"/>
      <c r="S463" s="97"/>
      <c r="T463" s="72"/>
      <c r="U463" s="175">
        <v>6</v>
      </c>
      <c r="V463" s="177"/>
      <c r="W463" s="97"/>
      <c r="X463" s="97"/>
      <c r="Y463" s="90">
        <f>VLOOKUP(D463,EXPLORACION!$A$2:$P$529,15,FALSE)</f>
        <v>4960585.7752999999</v>
      </c>
      <c r="Z463" s="90">
        <f>VLOOKUP(D463,EXPLORACION!$A$2:$P$529,16,FALSE)</f>
        <v>2170721.9558000001</v>
      </c>
    </row>
    <row r="464" spans="1:26" hidden="1">
      <c r="A464" s="181" t="str">
        <f t="shared" si="69"/>
        <v>JIS13P4E2S5</v>
      </c>
      <c r="B464" s="181" t="str">
        <f t="shared" si="70"/>
        <v>JIS13P4E2</v>
      </c>
      <c r="C464" s="181" t="str">
        <f t="shared" si="71"/>
        <v>JIS13P4S5</v>
      </c>
      <c r="D464" s="181" t="str">
        <f t="shared" si="72"/>
        <v>JIS13P4</v>
      </c>
      <c r="E464" s="181" t="str">
        <f t="shared" si="73"/>
        <v>JIS13</v>
      </c>
      <c r="F464" s="109" t="s">
        <v>1005</v>
      </c>
      <c r="G464" s="109">
        <v>13</v>
      </c>
      <c r="H464" s="109">
        <v>4</v>
      </c>
      <c r="I464" s="109" t="s">
        <v>8</v>
      </c>
      <c r="J464" s="109">
        <v>2</v>
      </c>
      <c r="K464" s="72">
        <v>5</v>
      </c>
      <c r="L464" s="141" t="s">
        <v>13</v>
      </c>
      <c r="M464" s="137">
        <f t="shared" si="75"/>
        <v>2.6</v>
      </c>
      <c r="N464" s="133">
        <v>2.8</v>
      </c>
      <c r="O464" s="137">
        <f t="shared" si="74"/>
        <v>2.7</v>
      </c>
      <c r="P464" s="109"/>
      <c r="Q464" s="72"/>
      <c r="R464" s="97"/>
      <c r="S464" s="97"/>
      <c r="T464" s="72"/>
      <c r="U464" s="175">
        <v>6</v>
      </c>
      <c r="V464" s="177"/>
      <c r="W464" s="97"/>
      <c r="X464" s="97"/>
      <c r="Y464" s="90">
        <f>VLOOKUP(D464,EXPLORACION!$A$2:$P$529,15,FALSE)</f>
        <v>4960585.7752999999</v>
      </c>
      <c r="Z464" s="90">
        <f>VLOOKUP(D464,EXPLORACION!$A$2:$P$529,16,FALSE)</f>
        <v>2170721.9558000001</v>
      </c>
    </row>
    <row r="465" spans="1:26" hidden="1">
      <c r="A465" s="181" t="str">
        <f t="shared" si="69"/>
        <v>JIS13P4E3S6</v>
      </c>
      <c r="B465" s="181" t="str">
        <f t="shared" si="70"/>
        <v>JIS13P4E3</v>
      </c>
      <c r="C465" s="181" t="str">
        <f t="shared" si="71"/>
        <v>JIS13P4S6</v>
      </c>
      <c r="D465" s="181" t="str">
        <f t="shared" si="72"/>
        <v>JIS13P4</v>
      </c>
      <c r="E465" s="181" t="str">
        <f t="shared" si="73"/>
        <v>JIS13</v>
      </c>
      <c r="F465" s="109" t="s">
        <v>1005</v>
      </c>
      <c r="G465" s="109">
        <v>13</v>
      </c>
      <c r="H465" s="109">
        <v>4</v>
      </c>
      <c r="I465" s="109" t="s">
        <v>8</v>
      </c>
      <c r="J465" s="109">
        <v>3</v>
      </c>
      <c r="K465" s="72">
        <v>6</v>
      </c>
      <c r="L465" s="141" t="s">
        <v>13</v>
      </c>
      <c r="M465" s="137">
        <f t="shared" si="75"/>
        <v>2.8</v>
      </c>
      <c r="N465" s="133">
        <v>3</v>
      </c>
      <c r="O465" s="137">
        <f t="shared" si="74"/>
        <v>2.9</v>
      </c>
      <c r="P465" s="109"/>
      <c r="Q465" s="72"/>
      <c r="R465" s="97"/>
      <c r="S465" s="97"/>
      <c r="T465" s="72"/>
      <c r="U465" s="175">
        <v>6</v>
      </c>
      <c r="V465" s="177"/>
      <c r="W465" s="97"/>
      <c r="X465" s="97"/>
      <c r="Y465" s="90">
        <f>VLOOKUP(D465,EXPLORACION!$A$2:$P$529,15,FALSE)</f>
        <v>4960585.7752999999</v>
      </c>
      <c r="Z465" s="90">
        <f>VLOOKUP(D465,EXPLORACION!$A$2:$P$529,16,FALSE)</f>
        <v>2170721.9558000001</v>
      </c>
    </row>
    <row r="466" spans="1:26" hidden="1">
      <c r="A466" s="181" t="str">
        <f t="shared" si="69"/>
        <v>JIS13P4E3S7</v>
      </c>
      <c r="B466" s="181" t="str">
        <f t="shared" si="70"/>
        <v>JIS13P4E3</v>
      </c>
      <c r="C466" s="181" t="str">
        <f t="shared" si="71"/>
        <v>JIS13P4S7</v>
      </c>
      <c r="D466" s="181" t="str">
        <f t="shared" si="72"/>
        <v>JIS13P4</v>
      </c>
      <c r="E466" s="181" t="str">
        <f t="shared" si="73"/>
        <v>JIS13</v>
      </c>
      <c r="F466" s="109" t="s">
        <v>1005</v>
      </c>
      <c r="G466" s="109">
        <v>13</v>
      </c>
      <c r="H466" s="109">
        <v>4</v>
      </c>
      <c r="I466" s="109" t="s">
        <v>8</v>
      </c>
      <c r="J466" s="109">
        <v>3</v>
      </c>
      <c r="K466" s="72">
        <v>7</v>
      </c>
      <c r="L466" s="141" t="s">
        <v>13</v>
      </c>
      <c r="M466" s="137">
        <f t="shared" si="75"/>
        <v>3</v>
      </c>
      <c r="N466" s="133">
        <v>3.2</v>
      </c>
      <c r="O466" s="137">
        <f t="shared" si="74"/>
        <v>3.1</v>
      </c>
      <c r="P466" s="109"/>
      <c r="Q466" s="72"/>
      <c r="R466" s="97"/>
      <c r="S466" s="97"/>
      <c r="T466" s="72"/>
      <c r="U466" s="175">
        <v>6</v>
      </c>
      <c r="V466" s="177"/>
      <c r="W466" s="97"/>
      <c r="X466" s="97"/>
      <c r="Y466" s="90">
        <f>VLOOKUP(D466,EXPLORACION!$A$2:$P$529,15,FALSE)</f>
        <v>4960585.7752999999</v>
      </c>
      <c r="Z466" s="90">
        <f>VLOOKUP(D466,EXPLORACION!$A$2:$P$529,16,FALSE)</f>
        <v>2170721.9558000001</v>
      </c>
    </row>
    <row r="467" spans="1:26" hidden="1">
      <c r="A467" s="181" t="str">
        <f t="shared" si="69"/>
        <v>JIS13P4E3S8</v>
      </c>
      <c r="B467" s="181" t="str">
        <f t="shared" si="70"/>
        <v>JIS13P4E3</v>
      </c>
      <c r="C467" s="181" t="str">
        <f t="shared" si="71"/>
        <v>JIS13P4S8</v>
      </c>
      <c r="D467" s="181" t="str">
        <f t="shared" si="72"/>
        <v>JIS13P4</v>
      </c>
      <c r="E467" s="181" t="str">
        <f t="shared" si="73"/>
        <v>JIS13</v>
      </c>
      <c r="F467" s="109" t="s">
        <v>1005</v>
      </c>
      <c r="G467" s="109">
        <v>13</v>
      </c>
      <c r="H467" s="109">
        <v>4</v>
      </c>
      <c r="I467" s="109" t="s">
        <v>8</v>
      </c>
      <c r="J467" s="109">
        <v>3</v>
      </c>
      <c r="K467" s="72">
        <v>8</v>
      </c>
      <c r="L467" s="141" t="s">
        <v>13</v>
      </c>
      <c r="M467" s="137">
        <f t="shared" si="75"/>
        <v>3.2</v>
      </c>
      <c r="N467" s="133">
        <v>3.4</v>
      </c>
      <c r="O467" s="137">
        <f t="shared" si="74"/>
        <v>3.3</v>
      </c>
      <c r="P467" s="109"/>
      <c r="Q467" s="72"/>
      <c r="R467" s="97"/>
      <c r="S467" s="97"/>
      <c r="T467" s="72"/>
      <c r="U467" s="175">
        <v>6</v>
      </c>
      <c r="V467" s="177"/>
      <c r="W467" s="97"/>
      <c r="X467" s="97"/>
      <c r="Y467" s="90">
        <f>VLOOKUP(D467,EXPLORACION!$A$2:$P$529,15,FALSE)</f>
        <v>4960585.7752999999</v>
      </c>
      <c r="Z467" s="90">
        <f>VLOOKUP(D467,EXPLORACION!$A$2:$P$529,16,FALSE)</f>
        <v>2170721.9558000001</v>
      </c>
    </row>
    <row r="468" spans="1:26" hidden="1">
      <c r="A468" s="181" t="str">
        <f t="shared" si="69"/>
        <v>JIS13P4E4S9</v>
      </c>
      <c r="B468" s="181" t="str">
        <f t="shared" si="70"/>
        <v>JIS13P4E4</v>
      </c>
      <c r="C468" s="181" t="str">
        <f t="shared" si="71"/>
        <v>JIS13P4S9</v>
      </c>
      <c r="D468" s="181" t="str">
        <f t="shared" si="72"/>
        <v>JIS13P4</v>
      </c>
      <c r="E468" s="181" t="str">
        <f t="shared" si="73"/>
        <v>JIS13</v>
      </c>
      <c r="F468" s="109" t="s">
        <v>1005</v>
      </c>
      <c r="G468" s="109">
        <v>13</v>
      </c>
      <c r="H468" s="109">
        <v>4</v>
      </c>
      <c r="I468" s="109" t="s">
        <v>8</v>
      </c>
      <c r="J468" s="109">
        <v>4</v>
      </c>
      <c r="K468" s="72">
        <v>9</v>
      </c>
      <c r="L468" s="141" t="s">
        <v>13</v>
      </c>
      <c r="M468" s="137">
        <v>5.2</v>
      </c>
      <c r="N468" s="133">
        <v>5.4</v>
      </c>
      <c r="O468" s="137">
        <f t="shared" si="74"/>
        <v>5.3000000000000007</v>
      </c>
      <c r="P468" s="109"/>
      <c r="Q468" s="72"/>
      <c r="R468" s="97"/>
      <c r="S468" s="97"/>
      <c r="T468" s="72"/>
      <c r="U468" s="175">
        <v>11</v>
      </c>
      <c r="V468" s="177"/>
      <c r="W468" s="97"/>
      <c r="X468" s="97"/>
      <c r="Y468" s="90">
        <f>VLOOKUP(D468,EXPLORACION!$A$2:$P$529,15,FALSE)</f>
        <v>4960585.7752999999</v>
      </c>
      <c r="Z468" s="90">
        <f>VLOOKUP(D468,EXPLORACION!$A$2:$P$529,16,FALSE)</f>
        <v>2170721.9558000001</v>
      </c>
    </row>
    <row r="469" spans="1:26" hidden="1">
      <c r="A469" s="181" t="str">
        <f t="shared" si="69"/>
        <v>JIS13P4E4S10</v>
      </c>
      <c r="B469" s="181" t="str">
        <f t="shared" si="70"/>
        <v>JIS13P4E4</v>
      </c>
      <c r="C469" s="181" t="str">
        <f t="shared" si="71"/>
        <v>JIS13P4S10</v>
      </c>
      <c r="D469" s="181" t="str">
        <f t="shared" si="72"/>
        <v>JIS13P4</v>
      </c>
      <c r="E469" s="181" t="str">
        <f t="shared" si="73"/>
        <v>JIS13</v>
      </c>
      <c r="F469" s="109" t="s">
        <v>1005</v>
      </c>
      <c r="G469" s="109">
        <v>13</v>
      </c>
      <c r="H469" s="109">
        <v>4</v>
      </c>
      <c r="I469" s="109" t="s">
        <v>8</v>
      </c>
      <c r="J469" s="109">
        <v>4</v>
      </c>
      <c r="K469" s="72">
        <v>10</v>
      </c>
      <c r="L469" s="141" t="s">
        <v>13</v>
      </c>
      <c r="M469" s="137">
        <f t="shared" ref="M469:M476" si="76">N468</f>
        <v>5.4</v>
      </c>
      <c r="N469" s="133">
        <v>5.6</v>
      </c>
      <c r="O469" s="137">
        <f t="shared" si="74"/>
        <v>5.5</v>
      </c>
      <c r="P469" s="109"/>
      <c r="Q469" s="72"/>
      <c r="R469" s="97"/>
      <c r="S469" s="97"/>
      <c r="T469" s="72"/>
      <c r="U469" s="175">
        <v>11</v>
      </c>
      <c r="V469" s="177"/>
      <c r="W469" s="97"/>
      <c r="X469" s="97"/>
      <c r="Y469" s="90">
        <f>VLOOKUP(D469,EXPLORACION!$A$2:$P$529,15,FALSE)</f>
        <v>4960585.7752999999</v>
      </c>
      <c r="Z469" s="90">
        <f>VLOOKUP(D469,EXPLORACION!$A$2:$P$529,16,FALSE)</f>
        <v>2170721.9558000001</v>
      </c>
    </row>
    <row r="470" spans="1:26" hidden="1">
      <c r="A470" s="181" t="str">
        <f t="shared" si="69"/>
        <v>JIS13P4E4S11</v>
      </c>
      <c r="B470" s="181" t="str">
        <f t="shared" si="70"/>
        <v>JIS13P4E4</v>
      </c>
      <c r="C470" s="181" t="str">
        <f t="shared" si="71"/>
        <v>JIS13P4S11</v>
      </c>
      <c r="D470" s="181" t="str">
        <f t="shared" si="72"/>
        <v>JIS13P4</v>
      </c>
      <c r="E470" s="181" t="str">
        <f t="shared" si="73"/>
        <v>JIS13</v>
      </c>
      <c r="F470" s="109" t="s">
        <v>1005</v>
      </c>
      <c r="G470" s="109">
        <v>13</v>
      </c>
      <c r="H470" s="109">
        <v>4</v>
      </c>
      <c r="I470" s="109" t="s">
        <v>8</v>
      </c>
      <c r="J470" s="109">
        <v>4</v>
      </c>
      <c r="K470" s="72">
        <v>11</v>
      </c>
      <c r="L470" s="141" t="s">
        <v>13</v>
      </c>
      <c r="M470" s="137">
        <f t="shared" si="76"/>
        <v>5.6</v>
      </c>
      <c r="N470" s="133">
        <v>5.8</v>
      </c>
      <c r="O470" s="137">
        <f t="shared" si="74"/>
        <v>5.6999999999999993</v>
      </c>
      <c r="P470" s="109"/>
      <c r="Q470" s="72"/>
      <c r="R470" s="97"/>
      <c r="S470" s="97"/>
      <c r="T470" s="72"/>
      <c r="U470" s="175">
        <v>12</v>
      </c>
      <c r="V470" s="177"/>
      <c r="W470" s="97"/>
      <c r="X470" s="97"/>
      <c r="Y470" s="90">
        <f>VLOOKUP(D470,EXPLORACION!$A$2:$P$529,15,FALSE)</f>
        <v>4960585.7752999999</v>
      </c>
      <c r="Z470" s="90">
        <f>VLOOKUP(D470,EXPLORACION!$A$2:$P$529,16,FALSE)</f>
        <v>2170721.9558000001</v>
      </c>
    </row>
    <row r="471" spans="1:26" hidden="1">
      <c r="A471" s="181" t="str">
        <f t="shared" si="69"/>
        <v>JIS13P4E5S12</v>
      </c>
      <c r="B471" s="181" t="str">
        <f t="shared" si="70"/>
        <v>JIS13P4E5</v>
      </c>
      <c r="C471" s="181" t="str">
        <f t="shared" si="71"/>
        <v>JIS13P4S12</v>
      </c>
      <c r="D471" s="181" t="str">
        <f t="shared" si="72"/>
        <v>JIS13P4</v>
      </c>
      <c r="E471" s="181" t="str">
        <f t="shared" si="73"/>
        <v>JIS13</v>
      </c>
      <c r="F471" s="109" t="s">
        <v>1005</v>
      </c>
      <c r="G471" s="109">
        <v>13</v>
      </c>
      <c r="H471" s="109">
        <v>4</v>
      </c>
      <c r="I471" s="109" t="s">
        <v>8</v>
      </c>
      <c r="J471" s="109">
        <v>5</v>
      </c>
      <c r="K471" s="72">
        <v>12</v>
      </c>
      <c r="L471" s="141" t="s">
        <v>13</v>
      </c>
      <c r="M471" s="137">
        <f t="shared" si="76"/>
        <v>5.8</v>
      </c>
      <c r="N471" s="133">
        <v>6</v>
      </c>
      <c r="O471" s="137">
        <f t="shared" si="74"/>
        <v>5.9</v>
      </c>
      <c r="P471" s="109"/>
      <c r="Q471" s="72"/>
      <c r="R471" s="97"/>
      <c r="S471" s="97"/>
      <c r="T471" s="72"/>
      <c r="U471" s="175">
        <v>11</v>
      </c>
      <c r="V471" s="177"/>
      <c r="W471" s="97"/>
      <c r="X471" s="97"/>
      <c r="Y471" s="90">
        <f>VLOOKUP(D471,EXPLORACION!$A$2:$P$529,15,FALSE)</f>
        <v>4960585.7752999999</v>
      </c>
      <c r="Z471" s="90">
        <f>VLOOKUP(D471,EXPLORACION!$A$2:$P$529,16,FALSE)</f>
        <v>2170721.9558000001</v>
      </c>
    </row>
    <row r="472" spans="1:26" hidden="1">
      <c r="A472" s="181" t="str">
        <f t="shared" si="69"/>
        <v>JIS13P4E5S13</v>
      </c>
      <c r="B472" s="181" t="str">
        <f t="shared" si="70"/>
        <v>JIS13P4E5</v>
      </c>
      <c r="C472" s="181" t="str">
        <f t="shared" si="71"/>
        <v>JIS13P4S13</v>
      </c>
      <c r="D472" s="181" t="str">
        <f t="shared" si="72"/>
        <v>JIS13P4</v>
      </c>
      <c r="E472" s="181" t="str">
        <f t="shared" si="73"/>
        <v>JIS13</v>
      </c>
      <c r="F472" s="109" t="s">
        <v>1005</v>
      </c>
      <c r="G472" s="109">
        <v>13</v>
      </c>
      <c r="H472" s="109">
        <v>4</v>
      </c>
      <c r="I472" s="109" t="s">
        <v>8</v>
      </c>
      <c r="J472" s="109">
        <v>5</v>
      </c>
      <c r="K472" s="72">
        <v>13</v>
      </c>
      <c r="L472" s="141" t="s">
        <v>13</v>
      </c>
      <c r="M472" s="137">
        <f t="shared" si="76"/>
        <v>6</v>
      </c>
      <c r="N472" s="133">
        <v>6.2</v>
      </c>
      <c r="O472" s="137">
        <f t="shared" si="74"/>
        <v>6.1</v>
      </c>
      <c r="P472" s="109"/>
      <c r="Q472" s="72"/>
      <c r="R472" s="97"/>
      <c r="S472" s="97"/>
      <c r="T472" s="72"/>
      <c r="U472" s="175">
        <v>11</v>
      </c>
      <c r="V472" s="177"/>
      <c r="W472" s="97"/>
      <c r="X472" s="97"/>
      <c r="Y472" s="90">
        <f>VLOOKUP(D472,EXPLORACION!$A$2:$P$529,15,FALSE)</f>
        <v>4960585.7752999999</v>
      </c>
      <c r="Z472" s="90">
        <f>VLOOKUP(D472,EXPLORACION!$A$2:$P$529,16,FALSE)</f>
        <v>2170721.9558000001</v>
      </c>
    </row>
    <row r="473" spans="1:26" hidden="1">
      <c r="A473" s="181" t="str">
        <f t="shared" si="69"/>
        <v>JIS13P4E5S14</v>
      </c>
      <c r="B473" s="181" t="str">
        <f t="shared" si="70"/>
        <v>JIS13P4E5</v>
      </c>
      <c r="C473" s="181" t="str">
        <f t="shared" si="71"/>
        <v>JIS13P4S14</v>
      </c>
      <c r="D473" s="181" t="str">
        <f t="shared" si="72"/>
        <v>JIS13P4</v>
      </c>
      <c r="E473" s="181" t="str">
        <f t="shared" si="73"/>
        <v>JIS13</v>
      </c>
      <c r="F473" s="109" t="s">
        <v>1005</v>
      </c>
      <c r="G473" s="109">
        <v>13</v>
      </c>
      <c r="H473" s="109">
        <v>4</v>
      </c>
      <c r="I473" s="109" t="s">
        <v>8</v>
      </c>
      <c r="J473" s="109">
        <v>5</v>
      </c>
      <c r="K473" s="72">
        <v>14</v>
      </c>
      <c r="L473" s="141" t="s">
        <v>13</v>
      </c>
      <c r="M473" s="137">
        <f t="shared" si="76"/>
        <v>6.2</v>
      </c>
      <c r="N473" s="133">
        <v>6.4</v>
      </c>
      <c r="O473" s="137">
        <f t="shared" si="74"/>
        <v>6.3000000000000007</v>
      </c>
      <c r="P473" s="109"/>
      <c r="Q473" s="72"/>
      <c r="R473" s="97"/>
      <c r="S473" s="97"/>
      <c r="T473" s="72"/>
      <c r="U473" s="175">
        <v>11</v>
      </c>
      <c r="V473" s="177"/>
      <c r="W473" s="97"/>
      <c r="X473" s="97"/>
      <c r="Y473" s="90">
        <f>VLOOKUP(D473,EXPLORACION!$A$2:$P$529,15,FALSE)</f>
        <v>4960585.7752999999</v>
      </c>
      <c r="Z473" s="90">
        <f>VLOOKUP(D473,EXPLORACION!$A$2:$P$529,16,FALSE)</f>
        <v>2170721.9558000001</v>
      </c>
    </row>
    <row r="474" spans="1:26" hidden="1">
      <c r="A474" s="181" t="str">
        <f t="shared" si="69"/>
        <v>JIS13P4E5S15</v>
      </c>
      <c r="B474" s="181" t="str">
        <f t="shared" si="70"/>
        <v>JIS13P4E5</v>
      </c>
      <c r="C474" s="181" t="str">
        <f t="shared" si="71"/>
        <v>JIS13P4S15</v>
      </c>
      <c r="D474" s="181" t="str">
        <f t="shared" si="72"/>
        <v>JIS13P4</v>
      </c>
      <c r="E474" s="181" t="str">
        <f t="shared" si="73"/>
        <v>JIS13</v>
      </c>
      <c r="F474" s="109" t="s">
        <v>1005</v>
      </c>
      <c r="G474" s="109">
        <v>13</v>
      </c>
      <c r="H474" s="109">
        <v>4</v>
      </c>
      <c r="I474" s="109" t="s">
        <v>8</v>
      </c>
      <c r="J474" s="109">
        <v>5</v>
      </c>
      <c r="K474" s="72">
        <v>15</v>
      </c>
      <c r="L474" s="141" t="s">
        <v>13</v>
      </c>
      <c r="M474" s="137">
        <f t="shared" si="76"/>
        <v>6.4</v>
      </c>
      <c r="N474" s="133">
        <v>6.6</v>
      </c>
      <c r="O474" s="137">
        <f t="shared" si="74"/>
        <v>6.5</v>
      </c>
      <c r="P474" s="109"/>
      <c r="Q474" s="72"/>
      <c r="R474" s="97"/>
      <c r="S474" s="97"/>
      <c r="T474" s="72"/>
      <c r="U474" s="175">
        <v>11</v>
      </c>
      <c r="V474" s="177"/>
      <c r="W474" s="97"/>
      <c r="X474" s="97"/>
      <c r="Y474" s="90">
        <f>VLOOKUP(D474,EXPLORACION!$A$2:$P$529,15,FALSE)</f>
        <v>4960585.7752999999</v>
      </c>
      <c r="Z474" s="90">
        <f>VLOOKUP(D474,EXPLORACION!$A$2:$P$529,16,FALSE)</f>
        <v>2170721.9558000001</v>
      </c>
    </row>
    <row r="475" spans="1:26" hidden="1">
      <c r="A475" s="181" t="str">
        <f t="shared" si="69"/>
        <v>JIS13P4E5S16</v>
      </c>
      <c r="B475" s="181" t="str">
        <f t="shared" si="70"/>
        <v>JIS13P4E5</v>
      </c>
      <c r="C475" s="181" t="str">
        <f t="shared" si="71"/>
        <v>JIS13P4S16</v>
      </c>
      <c r="D475" s="181" t="str">
        <f t="shared" si="72"/>
        <v>JIS13P4</v>
      </c>
      <c r="E475" s="181" t="str">
        <f t="shared" si="73"/>
        <v>JIS13</v>
      </c>
      <c r="F475" s="109" t="s">
        <v>1005</v>
      </c>
      <c r="G475" s="109">
        <v>13</v>
      </c>
      <c r="H475" s="109">
        <v>4</v>
      </c>
      <c r="I475" s="109" t="s">
        <v>8</v>
      </c>
      <c r="J475" s="109">
        <v>5</v>
      </c>
      <c r="K475" s="72">
        <v>16</v>
      </c>
      <c r="L475" s="141" t="s">
        <v>13</v>
      </c>
      <c r="M475" s="137">
        <f t="shared" si="76"/>
        <v>6.6</v>
      </c>
      <c r="N475" s="133">
        <v>6.8</v>
      </c>
      <c r="O475" s="137">
        <f t="shared" si="74"/>
        <v>6.6999999999999993</v>
      </c>
      <c r="P475" s="109"/>
      <c r="Q475" s="72"/>
      <c r="R475" s="97"/>
      <c r="S475" s="97"/>
      <c r="T475" s="72"/>
      <c r="U475" s="175">
        <v>11</v>
      </c>
      <c r="V475" s="177"/>
      <c r="W475" s="97"/>
      <c r="X475" s="97"/>
      <c r="Y475" s="90">
        <f>VLOOKUP(D475,EXPLORACION!$A$2:$P$529,15,FALSE)</f>
        <v>4960585.7752999999</v>
      </c>
      <c r="Z475" s="90">
        <f>VLOOKUP(D475,EXPLORACION!$A$2:$P$529,16,FALSE)</f>
        <v>2170721.9558000001</v>
      </c>
    </row>
    <row r="476" spans="1:26" hidden="1">
      <c r="A476" s="181" t="str">
        <f t="shared" si="69"/>
        <v>JIS13P4E5S17</v>
      </c>
      <c r="B476" s="181" t="str">
        <f t="shared" si="70"/>
        <v>JIS13P4E5</v>
      </c>
      <c r="C476" s="181" t="str">
        <f t="shared" si="71"/>
        <v>JIS13P4S17</v>
      </c>
      <c r="D476" s="181" t="str">
        <f t="shared" si="72"/>
        <v>JIS13P4</v>
      </c>
      <c r="E476" s="181" t="str">
        <f t="shared" si="73"/>
        <v>JIS13</v>
      </c>
      <c r="F476" s="109" t="s">
        <v>1005</v>
      </c>
      <c r="G476" s="109">
        <v>13</v>
      </c>
      <c r="H476" s="109">
        <v>4</v>
      </c>
      <c r="I476" s="109" t="s">
        <v>8</v>
      </c>
      <c r="J476" s="109">
        <v>5</v>
      </c>
      <c r="K476" s="72">
        <v>17</v>
      </c>
      <c r="L476" s="141" t="s">
        <v>13</v>
      </c>
      <c r="M476" s="137">
        <f t="shared" si="76"/>
        <v>6.8</v>
      </c>
      <c r="N476" s="133">
        <v>6.9999999999999902</v>
      </c>
      <c r="O476" s="137">
        <f t="shared" si="74"/>
        <v>6.899999999999995</v>
      </c>
      <c r="P476" s="109"/>
      <c r="Q476" s="72"/>
      <c r="R476" s="97"/>
      <c r="S476" s="97"/>
      <c r="T476" s="72"/>
      <c r="U476" s="175">
        <v>12</v>
      </c>
      <c r="V476" s="177"/>
      <c r="W476" s="97"/>
      <c r="X476" s="97"/>
      <c r="Y476" s="90">
        <f>VLOOKUP(D476,EXPLORACION!$A$2:$P$529,15,FALSE)</f>
        <v>4960585.7752999999</v>
      </c>
      <c r="Z476" s="90">
        <f>VLOOKUP(D476,EXPLORACION!$A$2:$P$529,16,FALSE)</f>
        <v>2170721.9558000001</v>
      </c>
    </row>
    <row r="477" spans="1:26" hidden="1">
      <c r="A477" s="181" t="str">
        <f t="shared" si="69"/>
        <v>JIS13P4E7S18</v>
      </c>
      <c r="B477" s="181" t="str">
        <f t="shared" si="70"/>
        <v>JIS13P4E7</v>
      </c>
      <c r="C477" s="181" t="str">
        <f t="shared" si="71"/>
        <v>JIS13P4S18</v>
      </c>
      <c r="D477" s="181" t="str">
        <f t="shared" si="72"/>
        <v>JIS13P4</v>
      </c>
      <c r="E477" s="181" t="str">
        <f t="shared" si="73"/>
        <v>JIS13</v>
      </c>
      <c r="F477" s="109" t="s">
        <v>1005</v>
      </c>
      <c r="G477" s="109">
        <v>13</v>
      </c>
      <c r="H477" s="109">
        <v>4</v>
      </c>
      <c r="I477" s="109" t="s">
        <v>8</v>
      </c>
      <c r="J477" s="109">
        <v>7</v>
      </c>
      <c r="K477" s="72">
        <v>18</v>
      </c>
      <c r="L477" s="141" t="s">
        <v>13</v>
      </c>
      <c r="M477" s="137">
        <v>9.1999999999999993</v>
      </c>
      <c r="N477" s="133">
        <v>9.4</v>
      </c>
      <c r="O477" s="137">
        <f t="shared" si="74"/>
        <v>9.3000000000000007</v>
      </c>
      <c r="P477" s="109"/>
      <c r="Q477" s="72"/>
      <c r="R477" s="97"/>
      <c r="S477" s="97"/>
      <c r="T477" s="72"/>
      <c r="U477" s="175">
        <v>19</v>
      </c>
      <c r="V477" s="177"/>
      <c r="W477" s="97"/>
      <c r="X477" s="97"/>
      <c r="Y477" s="90">
        <f>VLOOKUP(D477,EXPLORACION!$A$2:$P$529,15,FALSE)</f>
        <v>4960585.7752999999</v>
      </c>
      <c r="Z477" s="90">
        <f>VLOOKUP(D477,EXPLORACION!$A$2:$P$529,16,FALSE)</f>
        <v>2170721.9558000001</v>
      </c>
    </row>
    <row r="478" spans="1:26" hidden="1">
      <c r="A478" s="181" t="str">
        <f t="shared" si="69"/>
        <v>JIS13P4E7S19</v>
      </c>
      <c r="B478" s="181" t="str">
        <f t="shared" si="70"/>
        <v>JIS13P4E7</v>
      </c>
      <c r="C478" s="181" t="str">
        <f t="shared" si="71"/>
        <v>JIS13P4S19</v>
      </c>
      <c r="D478" s="181" t="str">
        <f t="shared" si="72"/>
        <v>JIS13P4</v>
      </c>
      <c r="E478" s="181" t="str">
        <f t="shared" si="73"/>
        <v>JIS13</v>
      </c>
      <c r="F478" s="109" t="s">
        <v>1005</v>
      </c>
      <c r="G478" s="109">
        <v>13</v>
      </c>
      <c r="H478" s="109">
        <v>4</v>
      </c>
      <c r="I478" s="109" t="s">
        <v>8</v>
      </c>
      <c r="J478" s="109">
        <v>7</v>
      </c>
      <c r="K478" s="72">
        <v>19</v>
      </c>
      <c r="L478" s="141" t="s">
        <v>13</v>
      </c>
      <c r="M478" s="137">
        <f>N477</f>
        <v>9.4</v>
      </c>
      <c r="N478" s="133">
        <v>9.6</v>
      </c>
      <c r="O478" s="137">
        <f t="shared" si="74"/>
        <v>9.5</v>
      </c>
      <c r="P478" s="109"/>
      <c r="Q478" s="72"/>
      <c r="R478" s="97"/>
      <c r="S478" s="97"/>
      <c r="T478" s="72"/>
      <c r="U478" s="175">
        <v>19</v>
      </c>
      <c r="V478" s="177"/>
      <c r="W478" s="97"/>
      <c r="X478" s="97"/>
      <c r="Y478" s="90">
        <f>VLOOKUP(D478,EXPLORACION!$A$2:$P$529,15,FALSE)</f>
        <v>4960585.7752999999</v>
      </c>
      <c r="Z478" s="90">
        <f>VLOOKUP(D478,EXPLORACION!$A$2:$P$529,16,FALSE)</f>
        <v>2170721.9558000001</v>
      </c>
    </row>
    <row r="479" spans="1:26" hidden="1">
      <c r="A479" s="181" t="str">
        <f t="shared" si="69"/>
        <v>JIS13P4E7S20</v>
      </c>
      <c r="B479" s="181" t="str">
        <f t="shared" si="70"/>
        <v>JIS13P4E7</v>
      </c>
      <c r="C479" s="181" t="str">
        <f t="shared" si="71"/>
        <v>JIS13P4S20</v>
      </c>
      <c r="D479" s="181" t="str">
        <f t="shared" si="72"/>
        <v>JIS13P4</v>
      </c>
      <c r="E479" s="181" t="str">
        <f t="shared" si="73"/>
        <v>JIS13</v>
      </c>
      <c r="F479" s="109" t="s">
        <v>1005</v>
      </c>
      <c r="G479" s="109">
        <v>13</v>
      </c>
      <c r="H479" s="109">
        <v>4</v>
      </c>
      <c r="I479" s="109" t="s">
        <v>8</v>
      </c>
      <c r="J479" s="109">
        <v>7</v>
      </c>
      <c r="K479" s="72">
        <v>20</v>
      </c>
      <c r="L479" s="141" t="s">
        <v>13</v>
      </c>
      <c r="M479" s="137">
        <f>N478</f>
        <v>9.6</v>
      </c>
      <c r="N479" s="133">
        <v>9.8000000000000007</v>
      </c>
      <c r="O479" s="137">
        <f t="shared" si="74"/>
        <v>9.6999999999999993</v>
      </c>
      <c r="P479" s="109"/>
      <c r="Q479" s="72"/>
      <c r="R479" s="97"/>
      <c r="S479" s="97"/>
      <c r="T479" s="72"/>
      <c r="U479" s="175">
        <v>19</v>
      </c>
      <c r="V479" s="177"/>
      <c r="W479" s="97"/>
      <c r="X479" s="97"/>
      <c r="Y479" s="90">
        <f>VLOOKUP(D479,EXPLORACION!$A$2:$P$529,15,FALSE)</f>
        <v>4960585.7752999999</v>
      </c>
      <c r="Z479" s="90">
        <f>VLOOKUP(D479,EXPLORACION!$A$2:$P$529,16,FALSE)</f>
        <v>2170721.9558000001</v>
      </c>
    </row>
    <row r="480" spans="1:26" hidden="1">
      <c r="A480" s="181" t="str">
        <f t="shared" si="69"/>
        <v>JIS13P4E8S21</v>
      </c>
      <c r="B480" s="181" t="str">
        <f t="shared" si="70"/>
        <v>JIS13P4E8</v>
      </c>
      <c r="C480" s="181" t="str">
        <f t="shared" si="71"/>
        <v>JIS13P4S21</v>
      </c>
      <c r="D480" s="181" t="str">
        <f t="shared" si="72"/>
        <v>JIS13P4</v>
      </c>
      <c r="E480" s="181" t="str">
        <f t="shared" si="73"/>
        <v>JIS13</v>
      </c>
      <c r="F480" s="109" t="s">
        <v>1005</v>
      </c>
      <c r="G480" s="109">
        <v>13</v>
      </c>
      <c r="H480" s="109">
        <v>4</v>
      </c>
      <c r="I480" s="109" t="s">
        <v>8</v>
      </c>
      <c r="J480" s="109">
        <v>8</v>
      </c>
      <c r="K480" s="72">
        <v>21</v>
      </c>
      <c r="L480" s="141" t="s">
        <v>13</v>
      </c>
      <c r="M480" s="137">
        <f>N479</f>
        <v>9.8000000000000007</v>
      </c>
      <c r="N480" s="133">
        <v>10</v>
      </c>
      <c r="O480" s="137">
        <f t="shared" si="74"/>
        <v>9.9</v>
      </c>
      <c r="P480" s="109"/>
      <c r="Q480" s="72"/>
      <c r="R480" s="97"/>
      <c r="S480" s="97"/>
      <c r="T480" s="72"/>
      <c r="U480" s="175">
        <v>19</v>
      </c>
      <c r="V480" s="177"/>
      <c r="W480" s="97"/>
      <c r="X480" s="97"/>
      <c r="Y480" s="90">
        <f>VLOOKUP(D480,EXPLORACION!$A$2:$P$529,15,FALSE)</f>
        <v>4960585.7752999999</v>
      </c>
      <c r="Z480" s="90">
        <f>VLOOKUP(D480,EXPLORACION!$A$2:$P$529,16,FALSE)</f>
        <v>2170721.9558000001</v>
      </c>
    </row>
    <row r="481" spans="1:26" hidden="1">
      <c r="A481" s="181" t="str">
        <f t="shared" ref="A481:A512" si="77">CONCATENATE(F481,G481,I481,H481,"E",J481,L481,K481)</f>
        <v>JIS13P4E8S22</v>
      </c>
      <c r="B481" s="181" t="str">
        <f t="shared" ref="B481:B512" si="78">CONCATENATE(F481,G481,I481,H481,"E",J481)</f>
        <v>JIS13P4E8</v>
      </c>
      <c r="C481" s="181" t="str">
        <f t="shared" ref="C481:C512" si="79">CONCATENATE(F481,G481,I481,H481,L481,K481)</f>
        <v>JIS13P4S22</v>
      </c>
      <c r="D481" s="181" t="str">
        <f t="shared" ref="D481:D512" si="80">CONCATENATE(F481,G481,I481,H481)</f>
        <v>JIS13P4</v>
      </c>
      <c r="E481" s="181" t="str">
        <f t="shared" ref="E481:E512" si="81">CONCATENATE(F481,G481)</f>
        <v>JIS13</v>
      </c>
      <c r="F481" s="109" t="s">
        <v>1005</v>
      </c>
      <c r="G481" s="109">
        <v>13</v>
      </c>
      <c r="H481" s="109">
        <v>4</v>
      </c>
      <c r="I481" s="109" t="s">
        <v>8</v>
      </c>
      <c r="J481" s="109">
        <v>8</v>
      </c>
      <c r="K481" s="72">
        <v>22</v>
      </c>
      <c r="L481" s="141" t="s">
        <v>13</v>
      </c>
      <c r="M481" s="137">
        <f>N480</f>
        <v>10</v>
      </c>
      <c r="N481" s="133">
        <v>10.199999999999999</v>
      </c>
      <c r="O481" s="137">
        <f t="shared" ref="O481:O512" si="82">AVERAGE(M481:N481)</f>
        <v>10.1</v>
      </c>
      <c r="P481" s="109"/>
      <c r="Q481" s="72"/>
      <c r="R481" s="97"/>
      <c r="S481" s="97"/>
      <c r="T481" s="72"/>
      <c r="U481" s="175">
        <v>19</v>
      </c>
      <c r="V481" s="177"/>
      <c r="W481" s="97"/>
      <c r="X481" s="97"/>
      <c r="Y481" s="90">
        <f>VLOOKUP(D481,EXPLORACION!$A$2:$P$529,15,FALSE)</f>
        <v>4960585.7752999999</v>
      </c>
      <c r="Z481" s="90">
        <f>VLOOKUP(D481,EXPLORACION!$A$2:$P$529,16,FALSE)</f>
        <v>2170721.9558000001</v>
      </c>
    </row>
    <row r="482" spans="1:26">
      <c r="A482" s="181" t="str">
        <f t="shared" si="77"/>
        <v>AUS16P8E1S1</v>
      </c>
      <c r="B482" s="181" t="str">
        <f t="shared" si="78"/>
        <v>AUS16P8E1</v>
      </c>
      <c r="C482" s="181" t="str">
        <f t="shared" si="79"/>
        <v>AUS16P8S1</v>
      </c>
      <c r="D482" s="181" t="str">
        <f t="shared" si="80"/>
        <v>AUS16P8</v>
      </c>
      <c r="E482" s="181" t="str">
        <f t="shared" si="81"/>
        <v>AUS16</v>
      </c>
      <c r="F482" s="109" t="s">
        <v>273</v>
      </c>
      <c r="G482" s="109">
        <v>16</v>
      </c>
      <c r="H482" s="109">
        <v>8</v>
      </c>
      <c r="I482" s="109" t="s">
        <v>8</v>
      </c>
      <c r="J482" s="109">
        <v>1</v>
      </c>
      <c r="K482" s="72">
        <v>1</v>
      </c>
      <c r="L482" s="141" t="s">
        <v>13</v>
      </c>
      <c r="M482" s="137">
        <v>0</v>
      </c>
      <c r="N482" s="133">
        <v>1</v>
      </c>
      <c r="O482" s="137">
        <f t="shared" si="82"/>
        <v>0.5</v>
      </c>
      <c r="P482" s="109"/>
      <c r="Q482" s="72"/>
      <c r="R482" s="97"/>
      <c r="S482" s="97"/>
      <c r="T482" s="203">
        <v>39301</v>
      </c>
      <c r="U482" s="175"/>
      <c r="V482" s="177">
        <v>0.93</v>
      </c>
      <c r="W482" s="97"/>
      <c r="X482" s="97"/>
      <c r="Y482" s="204">
        <v>1079342</v>
      </c>
      <c r="Z482" s="204">
        <v>1104654</v>
      </c>
    </row>
    <row r="483" spans="1:26">
      <c r="A483" s="181" t="str">
        <f t="shared" si="77"/>
        <v>AUS16P8E1S2</v>
      </c>
      <c r="B483" s="181" t="str">
        <f t="shared" si="78"/>
        <v>AUS16P8E1</v>
      </c>
      <c r="C483" s="181" t="str">
        <f t="shared" si="79"/>
        <v>AUS16P8S2</v>
      </c>
      <c r="D483" s="181" t="str">
        <f t="shared" si="80"/>
        <v>AUS16P8</v>
      </c>
      <c r="E483" s="181" t="str">
        <f t="shared" si="81"/>
        <v>AUS16</v>
      </c>
      <c r="F483" s="109" t="s">
        <v>273</v>
      </c>
      <c r="G483" s="109">
        <v>16</v>
      </c>
      <c r="H483" s="109">
        <v>8</v>
      </c>
      <c r="I483" s="109" t="s">
        <v>8</v>
      </c>
      <c r="J483" s="109">
        <v>1</v>
      </c>
      <c r="K483" s="72">
        <f t="shared" ref="K483:K495" si="83">K482+1</f>
        <v>2</v>
      </c>
      <c r="L483" s="141" t="s">
        <v>13</v>
      </c>
      <c r="M483" s="137">
        <v>1</v>
      </c>
      <c r="N483" s="133">
        <v>2</v>
      </c>
      <c r="O483" s="137">
        <f t="shared" si="82"/>
        <v>1.5</v>
      </c>
      <c r="P483" s="72"/>
      <c r="Q483" s="72"/>
      <c r="R483" s="97"/>
      <c r="S483" s="97"/>
      <c r="T483" s="203">
        <v>39206</v>
      </c>
      <c r="U483" s="72"/>
      <c r="V483" s="177">
        <v>0.69</v>
      </c>
      <c r="W483" s="97"/>
      <c r="X483" s="97"/>
      <c r="Y483" s="204">
        <v>1079342</v>
      </c>
      <c r="Z483" s="204">
        <v>1104654</v>
      </c>
    </row>
    <row r="484" spans="1:26">
      <c r="A484" s="181" t="str">
        <f t="shared" si="77"/>
        <v>AUS16P8E1S3</v>
      </c>
      <c r="B484" s="181" t="str">
        <f t="shared" si="78"/>
        <v>AUS16P8E1</v>
      </c>
      <c r="C484" s="181" t="str">
        <f t="shared" si="79"/>
        <v>AUS16P8S3</v>
      </c>
      <c r="D484" s="181" t="str">
        <f t="shared" si="80"/>
        <v>AUS16P8</v>
      </c>
      <c r="E484" s="181" t="str">
        <f t="shared" si="81"/>
        <v>AUS16</v>
      </c>
      <c r="F484" s="109" t="s">
        <v>273</v>
      </c>
      <c r="G484" s="109">
        <v>16</v>
      </c>
      <c r="H484" s="109">
        <v>8</v>
      </c>
      <c r="I484" s="109" t="s">
        <v>8</v>
      </c>
      <c r="J484" s="109">
        <v>1</v>
      </c>
      <c r="K484" s="72">
        <f t="shared" si="83"/>
        <v>3</v>
      </c>
      <c r="L484" s="141" t="s">
        <v>13</v>
      </c>
      <c r="M484" s="137">
        <v>2</v>
      </c>
      <c r="N484" s="133">
        <v>3</v>
      </c>
      <c r="O484" s="137">
        <f t="shared" si="82"/>
        <v>2.5</v>
      </c>
      <c r="P484" s="72"/>
      <c r="Q484" s="72"/>
      <c r="R484" s="97"/>
      <c r="S484" s="97"/>
      <c r="T484" s="203">
        <v>39699</v>
      </c>
      <c r="U484" s="72"/>
      <c r="V484" s="177">
        <v>0.74</v>
      </c>
      <c r="W484" s="97"/>
      <c r="X484" s="97"/>
      <c r="Y484" s="204">
        <v>1079342</v>
      </c>
      <c r="Z484" s="204">
        <v>1104654</v>
      </c>
    </row>
    <row r="485" spans="1:26">
      <c r="A485" s="181" t="str">
        <f t="shared" si="77"/>
        <v>AUS16P8E2S4</v>
      </c>
      <c r="B485" s="181" t="str">
        <f t="shared" si="78"/>
        <v>AUS16P8E2</v>
      </c>
      <c r="C485" s="181" t="str">
        <f t="shared" si="79"/>
        <v>AUS16P8S4</v>
      </c>
      <c r="D485" s="181" t="str">
        <f t="shared" si="80"/>
        <v>AUS16P8</v>
      </c>
      <c r="E485" s="181" t="str">
        <f t="shared" si="81"/>
        <v>AUS16</v>
      </c>
      <c r="F485" s="109" t="s">
        <v>273</v>
      </c>
      <c r="G485" s="109">
        <v>16</v>
      </c>
      <c r="H485" s="109">
        <v>8</v>
      </c>
      <c r="I485" s="109" t="s">
        <v>8</v>
      </c>
      <c r="J485" s="109">
        <v>2</v>
      </c>
      <c r="K485" s="72">
        <f t="shared" si="83"/>
        <v>4</v>
      </c>
      <c r="L485" s="141" t="s">
        <v>13</v>
      </c>
      <c r="M485" s="137">
        <v>4</v>
      </c>
      <c r="N485" s="133">
        <v>5</v>
      </c>
      <c r="O485" s="137">
        <f t="shared" si="82"/>
        <v>4.5</v>
      </c>
      <c r="P485" s="72"/>
      <c r="Q485" s="72"/>
      <c r="R485" s="97"/>
      <c r="S485" s="97"/>
      <c r="T485" s="203">
        <v>37683</v>
      </c>
      <c r="U485" s="72"/>
      <c r="V485" s="177"/>
      <c r="W485" s="97"/>
      <c r="X485" s="97"/>
      <c r="Y485" s="204">
        <v>1079342</v>
      </c>
      <c r="Z485" s="204">
        <v>1104654</v>
      </c>
    </row>
    <row r="486" spans="1:26">
      <c r="A486" s="181" t="str">
        <f t="shared" si="77"/>
        <v>AUS16P8E2S5</v>
      </c>
      <c r="B486" s="181" t="str">
        <f t="shared" si="78"/>
        <v>AUS16P8E2</v>
      </c>
      <c r="C486" s="181" t="str">
        <f t="shared" si="79"/>
        <v>AUS16P8S5</v>
      </c>
      <c r="D486" s="181" t="str">
        <f t="shared" si="80"/>
        <v>AUS16P8</v>
      </c>
      <c r="E486" s="181" t="str">
        <f t="shared" si="81"/>
        <v>AUS16</v>
      </c>
      <c r="F486" s="109" t="s">
        <v>273</v>
      </c>
      <c r="G486" s="109">
        <v>16</v>
      </c>
      <c r="H486" s="109">
        <v>8</v>
      </c>
      <c r="I486" s="109" t="s">
        <v>8</v>
      </c>
      <c r="J486" s="109">
        <v>2</v>
      </c>
      <c r="K486" s="72">
        <f t="shared" si="83"/>
        <v>5</v>
      </c>
      <c r="L486" s="141" t="s">
        <v>13</v>
      </c>
      <c r="M486" s="137">
        <v>6</v>
      </c>
      <c r="N486" s="133">
        <v>8</v>
      </c>
      <c r="O486" s="137">
        <f t="shared" si="82"/>
        <v>7</v>
      </c>
      <c r="P486" s="72"/>
      <c r="Q486" s="72"/>
      <c r="R486" s="97"/>
      <c r="S486" s="97"/>
      <c r="T486" s="203" t="s">
        <v>1137</v>
      </c>
      <c r="U486" s="72"/>
      <c r="V486" s="177"/>
      <c r="W486" s="97"/>
      <c r="X486" s="97"/>
      <c r="Y486" s="204">
        <v>1079342</v>
      </c>
      <c r="Z486" s="204">
        <v>1104654</v>
      </c>
    </row>
    <row r="487" spans="1:26">
      <c r="A487" s="181" t="str">
        <f t="shared" si="77"/>
        <v>AUS16P8E2S6</v>
      </c>
      <c r="B487" s="181" t="str">
        <f t="shared" si="78"/>
        <v>AUS16P8E2</v>
      </c>
      <c r="C487" s="181" t="str">
        <f t="shared" si="79"/>
        <v>AUS16P8S6</v>
      </c>
      <c r="D487" s="181" t="str">
        <f t="shared" si="80"/>
        <v>AUS16P8</v>
      </c>
      <c r="E487" s="181" t="str">
        <f t="shared" si="81"/>
        <v>AUS16</v>
      </c>
      <c r="F487" s="109" t="s">
        <v>273</v>
      </c>
      <c r="G487" s="109">
        <v>16</v>
      </c>
      <c r="H487" s="109">
        <v>8</v>
      </c>
      <c r="I487" s="109" t="s">
        <v>8</v>
      </c>
      <c r="J487" s="109">
        <v>2</v>
      </c>
      <c r="K487" s="72">
        <f t="shared" si="83"/>
        <v>6</v>
      </c>
      <c r="L487" s="141" t="s">
        <v>13</v>
      </c>
      <c r="M487" s="137">
        <v>8</v>
      </c>
      <c r="N487" s="133">
        <v>10</v>
      </c>
      <c r="O487" s="137">
        <f t="shared" si="82"/>
        <v>9</v>
      </c>
      <c r="P487" s="72"/>
      <c r="Q487" s="72"/>
      <c r="R487" s="97"/>
      <c r="S487" s="97"/>
      <c r="T487" s="203" t="s">
        <v>1138</v>
      </c>
      <c r="U487" s="72"/>
      <c r="V487" s="177"/>
      <c r="W487" s="97"/>
      <c r="X487" s="97"/>
      <c r="Y487" s="204">
        <v>1079342</v>
      </c>
      <c r="Z487" s="204">
        <v>1104654</v>
      </c>
    </row>
    <row r="488" spans="1:26">
      <c r="A488" s="181" t="str">
        <f t="shared" si="77"/>
        <v>AUS16P8E3S7</v>
      </c>
      <c r="B488" s="181" t="str">
        <f t="shared" si="78"/>
        <v>AUS16P8E3</v>
      </c>
      <c r="C488" s="181" t="str">
        <f t="shared" si="79"/>
        <v>AUS16P8S7</v>
      </c>
      <c r="D488" s="181" t="str">
        <f t="shared" si="80"/>
        <v>AUS16P8</v>
      </c>
      <c r="E488" s="181" t="str">
        <f t="shared" si="81"/>
        <v>AUS16</v>
      </c>
      <c r="F488" s="109" t="s">
        <v>273</v>
      </c>
      <c r="G488" s="109">
        <v>16</v>
      </c>
      <c r="H488" s="109">
        <v>8</v>
      </c>
      <c r="I488" s="109" t="s">
        <v>8</v>
      </c>
      <c r="J488" s="109">
        <v>3</v>
      </c>
      <c r="K488" s="72">
        <f t="shared" si="83"/>
        <v>7</v>
      </c>
      <c r="L488" s="141" t="s">
        <v>13</v>
      </c>
      <c r="M488" s="137">
        <v>10</v>
      </c>
      <c r="N488" s="133">
        <v>12</v>
      </c>
      <c r="O488" s="137">
        <f t="shared" si="82"/>
        <v>11</v>
      </c>
      <c r="P488" s="72"/>
      <c r="Q488" s="72"/>
      <c r="R488" s="97"/>
      <c r="S488" s="97"/>
      <c r="T488" s="203" t="s">
        <v>1139</v>
      </c>
      <c r="U488" s="72"/>
      <c r="V488" s="177"/>
      <c r="W488" s="97"/>
      <c r="X488" s="97"/>
      <c r="Y488" s="204">
        <v>1079342</v>
      </c>
      <c r="Z488" s="204">
        <v>1104654</v>
      </c>
    </row>
    <row r="489" spans="1:26">
      <c r="A489" s="181" t="str">
        <f t="shared" si="77"/>
        <v>AUS16P8E3S8</v>
      </c>
      <c r="B489" s="181" t="str">
        <f t="shared" si="78"/>
        <v>AUS16P8E3</v>
      </c>
      <c r="C489" s="181" t="str">
        <f t="shared" si="79"/>
        <v>AUS16P8S8</v>
      </c>
      <c r="D489" s="181" t="str">
        <f t="shared" si="80"/>
        <v>AUS16P8</v>
      </c>
      <c r="E489" s="181" t="str">
        <f t="shared" si="81"/>
        <v>AUS16</v>
      </c>
      <c r="F489" s="109" t="s">
        <v>273</v>
      </c>
      <c r="G489" s="109">
        <v>16</v>
      </c>
      <c r="H489" s="109">
        <v>8</v>
      </c>
      <c r="I489" s="109" t="s">
        <v>8</v>
      </c>
      <c r="J489" s="109">
        <v>3</v>
      </c>
      <c r="K489" s="72">
        <f t="shared" si="83"/>
        <v>8</v>
      </c>
      <c r="L489" s="141" t="s">
        <v>13</v>
      </c>
      <c r="M489" s="137">
        <v>12</v>
      </c>
      <c r="N489" s="133">
        <v>14</v>
      </c>
      <c r="O489" s="137">
        <f t="shared" si="82"/>
        <v>13</v>
      </c>
      <c r="P489" s="72"/>
      <c r="Q489" s="72"/>
      <c r="R489" s="97"/>
      <c r="S489" s="97"/>
      <c r="T489" s="203">
        <v>39669</v>
      </c>
      <c r="U489" s="72"/>
      <c r="V489" s="177"/>
      <c r="W489" s="97"/>
      <c r="X489" s="97"/>
      <c r="Y489" s="204">
        <v>1079342</v>
      </c>
      <c r="Z489" s="204">
        <v>1104654</v>
      </c>
    </row>
    <row r="490" spans="1:26">
      <c r="A490" s="181" t="str">
        <f t="shared" si="77"/>
        <v>AUS16P8E4S9</v>
      </c>
      <c r="B490" s="181" t="str">
        <f t="shared" si="78"/>
        <v>AUS16P8E4</v>
      </c>
      <c r="C490" s="181" t="str">
        <f t="shared" si="79"/>
        <v>AUS16P8S9</v>
      </c>
      <c r="D490" s="181" t="str">
        <f t="shared" si="80"/>
        <v>AUS16P8</v>
      </c>
      <c r="E490" s="181" t="str">
        <f t="shared" si="81"/>
        <v>AUS16</v>
      </c>
      <c r="F490" s="109" t="s">
        <v>273</v>
      </c>
      <c r="G490" s="109">
        <v>16</v>
      </c>
      <c r="H490" s="109">
        <v>8</v>
      </c>
      <c r="I490" s="109" t="s">
        <v>8</v>
      </c>
      <c r="J490" s="109">
        <v>4</v>
      </c>
      <c r="K490" s="72">
        <f t="shared" si="83"/>
        <v>9</v>
      </c>
      <c r="L490" s="141" t="s">
        <v>13</v>
      </c>
      <c r="M490" s="137">
        <v>14</v>
      </c>
      <c r="N490" s="133">
        <v>16</v>
      </c>
      <c r="O490" s="137">
        <f t="shared" si="82"/>
        <v>15</v>
      </c>
      <c r="P490" s="72"/>
      <c r="Q490" s="72"/>
      <c r="R490" s="97"/>
      <c r="S490" s="97"/>
      <c r="T490" s="203">
        <v>43356</v>
      </c>
      <c r="U490" s="72"/>
      <c r="V490" s="177"/>
      <c r="W490" s="97"/>
      <c r="X490" s="97"/>
      <c r="Y490" s="204">
        <v>1079342</v>
      </c>
      <c r="Z490" s="204">
        <v>1104654</v>
      </c>
    </row>
    <row r="491" spans="1:26">
      <c r="A491" s="181" t="str">
        <f t="shared" si="77"/>
        <v>AUS16P8E5S10</v>
      </c>
      <c r="B491" s="181" t="str">
        <f t="shared" si="78"/>
        <v>AUS16P8E5</v>
      </c>
      <c r="C491" s="181" t="str">
        <f t="shared" si="79"/>
        <v>AUS16P8S10</v>
      </c>
      <c r="D491" s="181" t="str">
        <f t="shared" si="80"/>
        <v>AUS16P8</v>
      </c>
      <c r="E491" s="181" t="str">
        <f t="shared" si="81"/>
        <v>AUS16</v>
      </c>
      <c r="F491" s="109" t="s">
        <v>273</v>
      </c>
      <c r="G491" s="109">
        <v>16</v>
      </c>
      <c r="H491" s="109">
        <v>8</v>
      </c>
      <c r="I491" s="109" t="s">
        <v>8</v>
      </c>
      <c r="J491" s="109">
        <v>5</v>
      </c>
      <c r="K491" s="72">
        <f t="shared" si="83"/>
        <v>10</v>
      </c>
      <c r="L491" s="141" t="s">
        <v>13</v>
      </c>
      <c r="M491" s="137">
        <v>16</v>
      </c>
      <c r="N491" s="133">
        <v>18</v>
      </c>
      <c r="O491" s="137">
        <f t="shared" si="82"/>
        <v>17</v>
      </c>
      <c r="P491" s="72"/>
      <c r="Q491" s="72"/>
      <c r="R491" s="97"/>
      <c r="S491" s="97"/>
      <c r="T491" s="203">
        <v>39572</v>
      </c>
      <c r="U491" s="72"/>
      <c r="V491" s="177"/>
      <c r="W491" s="97"/>
      <c r="X491" s="97"/>
      <c r="Y491" s="204">
        <v>1079342</v>
      </c>
      <c r="Z491" s="204">
        <v>1104654</v>
      </c>
    </row>
    <row r="492" spans="1:26">
      <c r="A492" s="181" t="str">
        <f t="shared" si="77"/>
        <v>AUS16P8E5S11</v>
      </c>
      <c r="B492" s="181" t="str">
        <f t="shared" si="78"/>
        <v>AUS16P8E5</v>
      </c>
      <c r="C492" s="181" t="str">
        <f t="shared" si="79"/>
        <v>AUS16P8S11</v>
      </c>
      <c r="D492" s="181" t="str">
        <f t="shared" si="80"/>
        <v>AUS16P8</v>
      </c>
      <c r="E492" s="181" t="str">
        <f t="shared" si="81"/>
        <v>AUS16</v>
      </c>
      <c r="F492" s="109" t="s">
        <v>273</v>
      </c>
      <c r="G492" s="109">
        <v>16</v>
      </c>
      <c r="H492" s="109">
        <v>8</v>
      </c>
      <c r="I492" s="109" t="s">
        <v>8</v>
      </c>
      <c r="J492" s="109">
        <v>5</v>
      </c>
      <c r="K492" s="72">
        <f t="shared" si="83"/>
        <v>11</v>
      </c>
      <c r="L492" s="141" t="s">
        <v>13</v>
      </c>
      <c r="M492" s="137">
        <v>19</v>
      </c>
      <c r="N492" s="133">
        <v>20</v>
      </c>
      <c r="O492" s="137">
        <f t="shared" si="82"/>
        <v>19.5</v>
      </c>
      <c r="P492" s="72"/>
      <c r="Q492" s="72"/>
      <c r="R492" s="97"/>
      <c r="S492" s="97"/>
      <c r="T492" s="203" t="s">
        <v>1140</v>
      </c>
      <c r="U492" s="72"/>
      <c r="V492" s="177"/>
      <c r="W492" s="97"/>
      <c r="X492" s="97"/>
      <c r="Y492" s="204">
        <v>1079342</v>
      </c>
      <c r="Z492" s="204">
        <v>1104654</v>
      </c>
    </row>
    <row r="493" spans="1:26">
      <c r="A493" s="181" t="str">
        <f t="shared" si="77"/>
        <v>AUS16P8E6S12</v>
      </c>
      <c r="B493" s="181" t="str">
        <f t="shared" si="78"/>
        <v>AUS16P8E6</v>
      </c>
      <c r="C493" s="181" t="str">
        <f t="shared" si="79"/>
        <v>AUS16P8S12</v>
      </c>
      <c r="D493" s="181" t="str">
        <f t="shared" si="80"/>
        <v>AUS16P8</v>
      </c>
      <c r="E493" s="181" t="str">
        <f t="shared" si="81"/>
        <v>AUS16</v>
      </c>
      <c r="F493" s="109" t="s">
        <v>273</v>
      </c>
      <c r="G493" s="109">
        <v>16</v>
      </c>
      <c r="H493" s="109">
        <v>8</v>
      </c>
      <c r="I493" s="109" t="s">
        <v>8</v>
      </c>
      <c r="J493" s="109">
        <v>6</v>
      </c>
      <c r="K493" s="72">
        <f t="shared" si="83"/>
        <v>12</v>
      </c>
      <c r="L493" s="141" t="s">
        <v>13</v>
      </c>
      <c r="M493" s="137">
        <v>20</v>
      </c>
      <c r="N493" s="133">
        <v>22</v>
      </c>
      <c r="O493" s="137">
        <f t="shared" si="82"/>
        <v>21</v>
      </c>
      <c r="P493" s="72"/>
      <c r="Q493" s="72"/>
      <c r="R493" s="97"/>
      <c r="S493" s="97"/>
      <c r="T493" s="72" t="s">
        <v>1141</v>
      </c>
      <c r="U493" s="72"/>
      <c r="V493" s="177"/>
      <c r="W493" s="97"/>
      <c r="X493" s="97"/>
      <c r="Y493" s="204">
        <v>1079342</v>
      </c>
      <c r="Z493" s="204">
        <v>1104654</v>
      </c>
    </row>
    <row r="494" spans="1:26">
      <c r="A494" s="181" t="str">
        <f t="shared" si="77"/>
        <v>AUS16P8E6S13</v>
      </c>
      <c r="B494" s="181" t="str">
        <f t="shared" si="78"/>
        <v>AUS16P8E6</v>
      </c>
      <c r="C494" s="181" t="str">
        <f t="shared" si="79"/>
        <v>AUS16P8S13</v>
      </c>
      <c r="D494" s="181" t="str">
        <f t="shared" si="80"/>
        <v>AUS16P8</v>
      </c>
      <c r="E494" s="181" t="str">
        <f t="shared" si="81"/>
        <v>AUS16</v>
      </c>
      <c r="F494" s="109" t="s">
        <v>273</v>
      </c>
      <c r="G494" s="109">
        <v>16</v>
      </c>
      <c r="H494" s="109">
        <v>8</v>
      </c>
      <c r="I494" s="109" t="s">
        <v>8</v>
      </c>
      <c r="J494" s="109">
        <v>6</v>
      </c>
      <c r="K494" s="72">
        <f t="shared" si="83"/>
        <v>13</v>
      </c>
      <c r="L494" s="141" t="s">
        <v>13</v>
      </c>
      <c r="M494" s="137">
        <v>22</v>
      </c>
      <c r="N494" s="133">
        <v>24</v>
      </c>
      <c r="O494" s="137">
        <f t="shared" si="82"/>
        <v>23</v>
      </c>
      <c r="P494" s="72"/>
      <c r="Q494" s="72"/>
      <c r="R494" s="97"/>
      <c r="S494" s="97"/>
      <c r="T494" s="72" t="s">
        <v>1142</v>
      </c>
      <c r="U494" s="72"/>
      <c r="V494" s="177"/>
      <c r="W494" s="97"/>
      <c r="X494" s="97"/>
      <c r="Y494" s="204">
        <v>1079342</v>
      </c>
      <c r="Z494" s="204">
        <v>1104654</v>
      </c>
    </row>
    <row r="495" spans="1:26">
      <c r="A495" s="181" t="str">
        <f t="shared" si="77"/>
        <v>AUS16P8E6S14</v>
      </c>
      <c r="B495" s="181" t="str">
        <f t="shared" si="78"/>
        <v>AUS16P8E6</v>
      </c>
      <c r="C495" s="181" t="str">
        <f t="shared" si="79"/>
        <v>AUS16P8S14</v>
      </c>
      <c r="D495" s="181" t="str">
        <f t="shared" si="80"/>
        <v>AUS16P8</v>
      </c>
      <c r="E495" s="181" t="str">
        <f t="shared" si="81"/>
        <v>AUS16</v>
      </c>
      <c r="F495" s="109" t="s">
        <v>273</v>
      </c>
      <c r="G495" s="109">
        <v>16</v>
      </c>
      <c r="H495" s="109">
        <v>8</v>
      </c>
      <c r="I495" s="109" t="s">
        <v>8</v>
      </c>
      <c r="J495" s="109">
        <v>6</v>
      </c>
      <c r="K495" s="72">
        <f t="shared" si="83"/>
        <v>14</v>
      </c>
      <c r="L495" s="141" t="s">
        <v>13</v>
      </c>
      <c r="M495" s="137">
        <v>25</v>
      </c>
      <c r="N495" s="133">
        <v>26</v>
      </c>
      <c r="O495" s="137">
        <f t="shared" si="82"/>
        <v>25.5</v>
      </c>
      <c r="P495" s="72"/>
      <c r="Q495" s="72"/>
      <c r="R495" s="97"/>
      <c r="S495" s="97"/>
      <c r="T495" s="72" t="s">
        <v>1143</v>
      </c>
      <c r="U495" s="72"/>
      <c r="V495" s="177"/>
      <c r="W495" s="97"/>
      <c r="X495" s="97"/>
      <c r="Y495" s="204">
        <v>1079342</v>
      </c>
      <c r="Z495" s="204">
        <v>1104654</v>
      </c>
    </row>
    <row r="496" spans="1:26">
      <c r="A496" s="181" t="str">
        <f t="shared" si="77"/>
        <v>AUS16P5E1S1</v>
      </c>
      <c r="B496" s="181" t="str">
        <f t="shared" si="78"/>
        <v>AUS16P5E1</v>
      </c>
      <c r="C496" s="181" t="str">
        <f t="shared" si="79"/>
        <v>AUS16P5S1</v>
      </c>
      <c r="D496" s="181" t="str">
        <f t="shared" si="80"/>
        <v>AUS16P5</v>
      </c>
      <c r="E496" s="181" t="str">
        <f t="shared" si="81"/>
        <v>AUS16</v>
      </c>
      <c r="F496" s="109" t="s">
        <v>273</v>
      </c>
      <c r="G496" s="109">
        <v>16</v>
      </c>
      <c r="H496" s="109">
        <v>5</v>
      </c>
      <c r="I496" s="109" t="s">
        <v>8</v>
      </c>
      <c r="J496" s="109">
        <v>1</v>
      </c>
      <c r="K496" s="72">
        <v>1</v>
      </c>
      <c r="L496" s="141" t="s">
        <v>13</v>
      </c>
      <c r="M496" s="137">
        <v>0.1</v>
      </c>
      <c r="N496" s="133">
        <v>0.9</v>
      </c>
      <c r="O496" s="137">
        <f t="shared" si="82"/>
        <v>0.5</v>
      </c>
      <c r="P496" s="72"/>
      <c r="Q496" s="72"/>
      <c r="R496" s="97"/>
      <c r="S496" s="97"/>
      <c r="T496" s="203">
        <v>40731</v>
      </c>
      <c r="U496" s="72"/>
      <c r="V496" s="177">
        <v>0.78</v>
      </c>
      <c r="W496" s="97"/>
      <c r="X496" s="97"/>
      <c r="Y496" s="204">
        <v>1079342</v>
      </c>
      <c r="Z496" s="204">
        <v>1104654</v>
      </c>
    </row>
    <row r="497" spans="1:26">
      <c r="A497" s="181" t="str">
        <f t="shared" si="77"/>
        <v>AUS16P5E2S2</v>
      </c>
      <c r="B497" s="181" t="str">
        <f t="shared" si="78"/>
        <v>AUS16P5E2</v>
      </c>
      <c r="C497" s="181" t="str">
        <f t="shared" si="79"/>
        <v>AUS16P5S2</v>
      </c>
      <c r="D497" s="181" t="str">
        <f t="shared" si="80"/>
        <v>AUS16P5</v>
      </c>
      <c r="E497" s="181" t="str">
        <f t="shared" si="81"/>
        <v>AUS16</v>
      </c>
      <c r="F497" s="109" t="s">
        <v>273</v>
      </c>
      <c r="G497" s="109">
        <v>16</v>
      </c>
      <c r="H497" s="109">
        <v>5</v>
      </c>
      <c r="I497" s="109" t="s">
        <v>8</v>
      </c>
      <c r="J497" s="72">
        <v>2</v>
      </c>
      <c r="K497" s="72">
        <f>K496+1</f>
        <v>2</v>
      </c>
      <c r="L497" s="141" t="s">
        <v>13</v>
      </c>
      <c r="M497" s="137">
        <v>0.9</v>
      </c>
      <c r="N497" s="133">
        <v>3</v>
      </c>
      <c r="O497" s="137">
        <f t="shared" si="82"/>
        <v>1.95</v>
      </c>
      <c r="P497" s="72"/>
      <c r="Q497" s="72"/>
      <c r="R497" s="97"/>
      <c r="S497" s="97"/>
      <c r="T497" s="203">
        <v>42318</v>
      </c>
      <c r="U497" s="72"/>
      <c r="V497" s="177">
        <v>0.97</v>
      </c>
      <c r="W497" s="97"/>
      <c r="X497" s="97"/>
      <c r="Y497" s="204">
        <v>1079342</v>
      </c>
      <c r="Z497" s="204">
        <v>1104654</v>
      </c>
    </row>
    <row r="498" spans="1:26">
      <c r="A498" s="181" t="str">
        <f t="shared" si="77"/>
        <v>AUS16P5E3S3</v>
      </c>
      <c r="B498" s="181" t="str">
        <f t="shared" si="78"/>
        <v>AUS16P5E3</v>
      </c>
      <c r="C498" s="181" t="str">
        <f t="shared" si="79"/>
        <v>AUS16P5S3</v>
      </c>
      <c r="D498" s="181" t="str">
        <f t="shared" si="80"/>
        <v>AUS16P5</v>
      </c>
      <c r="E498" s="181" t="str">
        <f t="shared" si="81"/>
        <v>AUS16</v>
      </c>
      <c r="F498" s="109" t="s">
        <v>273</v>
      </c>
      <c r="G498" s="109">
        <v>16</v>
      </c>
      <c r="H498" s="109">
        <v>5</v>
      </c>
      <c r="I498" s="109" t="s">
        <v>8</v>
      </c>
      <c r="J498" s="72">
        <v>3</v>
      </c>
      <c r="K498" s="72">
        <f>K497+1</f>
        <v>3</v>
      </c>
      <c r="L498" s="141" t="s">
        <v>13</v>
      </c>
      <c r="M498" s="137">
        <v>3</v>
      </c>
      <c r="N498" s="133">
        <v>7</v>
      </c>
      <c r="O498" s="137">
        <f t="shared" si="82"/>
        <v>5</v>
      </c>
      <c r="P498" s="72"/>
      <c r="Q498" s="72"/>
      <c r="R498" s="97"/>
      <c r="S498" s="97"/>
      <c r="T498" s="203">
        <v>40000</v>
      </c>
      <c r="U498" s="72"/>
      <c r="V498" s="177"/>
      <c r="W498" s="97"/>
      <c r="X498" s="97"/>
      <c r="Y498" s="204">
        <v>1079342</v>
      </c>
      <c r="Z498" s="204">
        <v>1104654</v>
      </c>
    </row>
    <row r="499" spans="1:26">
      <c r="A499" s="181" t="str">
        <f t="shared" si="77"/>
        <v>AUS16P5E5S4</v>
      </c>
      <c r="B499" s="181" t="str">
        <f t="shared" si="78"/>
        <v>AUS16P5E5</v>
      </c>
      <c r="C499" s="181" t="str">
        <f t="shared" si="79"/>
        <v>AUS16P5S4</v>
      </c>
      <c r="D499" s="181" t="str">
        <f t="shared" si="80"/>
        <v>AUS16P5</v>
      </c>
      <c r="E499" s="181" t="str">
        <f t="shared" si="81"/>
        <v>AUS16</v>
      </c>
      <c r="F499" s="109" t="s">
        <v>273</v>
      </c>
      <c r="G499" s="109">
        <v>16</v>
      </c>
      <c r="H499" s="109">
        <v>5</v>
      </c>
      <c r="I499" s="109" t="s">
        <v>8</v>
      </c>
      <c r="J499" s="72">
        <v>5</v>
      </c>
      <c r="K499" s="72">
        <f>K498+1</f>
        <v>4</v>
      </c>
      <c r="L499" s="141" t="s">
        <v>13</v>
      </c>
      <c r="M499" s="137">
        <v>7</v>
      </c>
      <c r="N499" s="133">
        <v>11</v>
      </c>
      <c r="O499" s="137">
        <f t="shared" si="82"/>
        <v>9</v>
      </c>
      <c r="P499" s="72"/>
      <c r="Q499" s="72"/>
      <c r="R499" s="97"/>
      <c r="S499" s="97"/>
      <c r="T499" s="203">
        <v>40759</v>
      </c>
      <c r="U499" s="72"/>
      <c r="V499" s="177"/>
      <c r="W499" s="97"/>
      <c r="X499" s="97"/>
      <c r="Y499" s="204">
        <v>1079342</v>
      </c>
      <c r="Z499" s="204">
        <v>1104654</v>
      </c>
    </row>
    <row r="500" spans="1:26">
      <c r="A500" s="181" t="str">
        <f t="shared" si="77"/>
        <v>AUS16P5E6S5</v>
      </c>
      <c r="B500" s="181" t="str">
        <f t="shared" si="78"/>
        <v>AUS16P5E6</v>
      </c>
      <c r="C500" s="181" t="str">
        <f t="shared" si="79"/>
        <v>AUS16P5S5</v>
      </c>
      <c r="D500" s="181" t="str">
        <f t="shared" si="80"/>
        <v>AUS16P5</v>
      </c>
      <c r="E500" s="181" t="str">
        <f t="shared" si="81"/>
        <v>AUS16</v>
      </c>
      <c r="F500" s="109" t="s">
        <v>273</v>
      </c>
      <c r="G500" s="109">
        <v>16</v>
      </c>
      <c r="H500" s="109">
        <v>5</v>
      </c>
      <c r="I500" s="109" t="s">
        <v>8</v>
      </c>
      <c r="J500" s="72">
        <v>6</v>
      </c>
      <c r="K500" s="72">
        <f>K499+1</f>
        <v>5</v>
      </c>
      <c r="L500" s="141" t="s">
        <v>13</v>
      </c>
      <c r="M500" s="137">
        <v>11</v>
      </c>
      <c r="N500" s="133">
        <v>3</v>
      </c>
      <c r="O500" s="137">
        <f t="shared" si="82"/>
        <v>7</v>
      </c>
      <c r="P500" s="72"/>
      <c r="Q500" s="72"/>
      <c r="R500" s="97"/>
      <c r="S500" s="97"/>
      <c r="T500" s="203" t="s">
        <v>1144</v>
      </c>
      <c r="U500" s="72"/>
      <c r="V500" s="177"/>
      <c r="W500" s="97"/>
      <c r="X500" s="97"/>
      <c r="Y500" s="204">
        <v>1079342</v>
      </c>
      <c r="Z500" s="204">
        <v>1104654</v>
      </c>
    </row>
    <row r="501" spans="1:26">
      <c r="A501" s="181" t="str">
        <f t="shared" si="77"/>
        <v>AUS16P3E1S1</v>
      </c>
      <c r="B501" s="181" t="str">
        <f t="shared" si="78"/>
        <v>AUS16P3E1</v>
      </c>
      <c r="C501" s="181" t="str">
        <f t="shared" si="79"/>
        <v>AUS16P3S1</v>
      </c>
      <c r="D501" s="181" t="str">
        <f t="shared" si="80"/>
        <v>AUS16P3</v>
      </c>
      <c r="E501" s="181" t="str">
        <f t="shared" si="81"/>
        <v>AUS16</v>
      </c>
      <c r="F501" s="72" t="s">
        <v>273</v>
      </c>
      <c r="G501" s="109">
        <v>16</v>
      </c>
      <c r="H501" s="72">
        <v>3</v>
      </c>
      <c r="I501" s="72" t="s">
        <v>8</v>
      </c>
      <c r="J501" s="72">
        <v>1</v>
      </c>
      <c r="K501" s="72">
        <v>1</v>
      </c>
      <c r="L501" s="72" t="s">
        <v>13</v>
      </c>
      <c r="M501" s="137">
        <v>0.1</v>
      </c>
      <c r="N501" s="133">
        <v>0.8</v>
      </c>
      <c r="O501" s="137">
        <f t="shared" si="82"/>
        <v>0.45</v>
      </c>
      <c r="P501" s="72"/>
      <c r="Q501" s="72"/>
      <c r="R501" s="97"/>
      <c r="S501" s="97"/>
      <c r="T501" s="203">
        <v>39667</v>
      </c>
      <c r="U501" s="72"/>
      <c r="V501" s="177">
        <v>0.65</v>
      </c>
      <c r="W501" s="97"/>
      <c r="X501" s="97"/>
      <c r="Y501" s="90">
        <f>VLOOKUP(D501,EXPLORACION!$A$2:$P$529,15,FALSE)</f>
        <v>4962953.9058999997</v>
      </c>
      <c r="Z501" s="90">
        <f>VLOOKUP(D501,EXPLORACION!$A$2:$P$529,16,FALSE)</f>
        <v>2172942.9145999998</v>
      </c>
    </row>
    <row r="502" spans="1:26">
      <c r="A502" s="181" t="str">
        <f t="shared" si="77"/>
        <v>AUS16P3E2S2</v>
      </c>
      <c r="B502" s="181" t="str">
        <f t="shared" si="78"/>
        <v>AUS16P3E2</v>
      </c>
      <c r="C502" s="181" t="str">
        <f t="shared" si="79"/>
        <v>AUS16P3S2</v>
      </c>
      <c r="D502" s="181" t="str">
        <f t="shared" si="80"/>
        <v>AUS16P3</v>
      </c>
      <c r="E502" s="181" t="str">
        <f t="shared" si="81"/>
        <v>AUS16</v>
      </c>
      <c r="F502" s="72" t="s">
        <v>273</v>
      </c>
      <c r="G502" s="109">
        <v>16</v>
      </c>
      <c r="H502" s="72">
        <v>3</v>
      </c>
      <c r="I502" s="72" t="s">
        <v>8</v>
      </c>
      <c r="J502" s="72">
        <v>2</v>
      </c>
      <c r="K502" s="72">
        <f t="shared" ref="K502:K510" si="84">K501+1</f>
        <v>2</v>
      </c>
      <c r="L502" s="72" t="s">
        <v>13</v>
      </c>
      <c r="M502" s="137">
        <f t="shared" ref="M502:M510" si="85">N501</f>
        <v>0.8</v>
      </c>
      <c r="N502" s="133">
        <v>2</v>
      </c>
      <c r="O502" s="137">
        <f t="shared" si="82"/>
        <v>1.4</v>
      </c>
      <c r="P502" s="72"/>
      <c r="Q502" s="72"/>
      <c r="R502" s="97"/>
      <c r="S502" s="97"/>
      <c r="T502" s="203">
        <v>39206</v>
      </c>
      <c r="U502" s="72"/>
      <c r="V502" s="177">
        <v>1</v>
      </c>
      <c r="W502" s="97"/>
      <c r="X502" s="97"/>
      <c r="Y502" s="90">
        <f>VLOOKUP(D502,EXPLORACION!$A$2:$P$529,15,FALSE)</f>
        <v>4962953.9058999997</v>
      </c>
      <c r="Z502" s="90">
        <f>VLOOKUP(D502,EXPLORACION!$A$2:$P$529,16,FALSE)</f>
        <v>2172942.9145999998</v>
      </c>
    </row>
    <row r="503" spans="1:26">
      <c r="A503" s="181" t="str">
        <f t="shared" si="77"/>
        <v>AUS16P3E3S3</v>
      </c>
      <c r="B503" s="181" t="str">
        <f t="shared" si="78"/>
        <v>AUS16P3E3</v>
      </c>
      <c r="C503" s="181" t="str">
        <f t="shared" si="79"/>
        <v>AUS16P3S3</v>
      </c>
      <c r="D503" s="181" t="str">
        <f t="shared" si="80"/>
        <v>AUS16P3</v>
      </c>
      <c r="E503" s="181" t="str">
        <f t="shared" si="81"/>
        <v>AUS16</v>
      </c>
      <c r="F503" s="72" t="s">
        <v>273</v>
      </c>
      <c r="G503" s="109">
        <v>16</v>
      </c>
      <c r="H503" s="72">
        <v>3</v>
      </c>
      <c r="I503" s="72" t="s">
        <v>8</v>
      </c>
      <c r="J503" s="72">
        <v>3</v>
      </c>
      <c r="K503" s="72">
        <f t="shared" si="84"/>
        <v>3</v>
      </c>
      <c r="L503" s="72" t="s">
        <v>13</v>
      </c>
      <c r="M503" s="137">
        <f t="shared" si="85"/>
        <v>2</v>
      </c>
      <c r="N503" s="133">
        <v>2.8</v>
      </c>
      <c r="O503" s="137">
        <f t="shared" si="82"/>
        <v>2.4</v>
      </c>
      <c r="P503" s="72"/>
      <c r="Q503" s="72"/>
      <c r="R503" s="97"/>
      <c r="S503" s="97"/>
      <c r="T503" s="203">
        <v>39699</v>
      </c>
      <c r="U503" s="72"/>
      <c r="V503" s="177">
        <v>0.93</v>
      </c>
      <c r="W503" s="97"/>
      <c r="X503" s="97"/>
      <c r="Y503" s="90">
        <f>VLOOKUP(D503,EXPLORACION!$A$2:$P$529,15,FALSE)</f>
        <v>4962953.9058999997</v>
      </c>
      <c r="Z503" s="90">
        <f>VLOOKUP(D503,EXPLORACION!$A$2:$P$529,16,FALSE)</f>
        <v>2172942.9145999998</v>
      </c>
    </row>
    <row r="504" spans="1:26">
      <c r="A504" s="181" t="str">
        <f t="shared" si="77"/>
        <v>AUS16P3E4V4</v>
      </c>
      <c r="B504" s="181" t="str">
        <f t="shared" si="78"/>
        <v>AUS16P3E4</v>
      </c>
      <c r="C504" s="181" t="str">
        <f t="shared" si="79"/>
        <v>AUS16P3V4</v>
      </c>
      <c r="D504" s="181" t="str">
        <f t="shared" si="80"/>
        <v>AUS16P3</v>
      </c>
      <c r="E504" s="181" t="str">
        <f t="shared" si="81"/>
        <v>AUS16</v>
      </c>
      <c r="F504" s="72" t="s">
        <v>273</v>
      </c>
      <c r="G504" s="109">
        <v>16</v>
      </c>
      <c r="H504" s="72">
        <v>3</v>
      </c>
      <c r="I504" s="72" t="s">
        <v>8</v>
      </c>
      <c r="J504" s="72">
        <v>4</v>
      </c>
      <c r="K504" s="72">
        <f t="shared" si="84"/>
        <v>4</v>
      </c>
      <c r="L504" s="72" t="s">
        <v>906</v>
      </c>
      <c r="M504" s="137">
        <f t="shared" si="85"/>
        <v>2.8</v>
      </c>
      <c r="N504" s="133">
        <v>3.6</v>
      </c>
      <c r="O504" s="137">
        <f t="shared" si="82"/>
        <v>3.2</v>
      </c>
      <c r="P504" s="72"/>
      <c r="Q504" s="72"/>
      <c r="R504" s="97"/>
      <c r="S504" s="97"/>
      <c r="T504" s="72"/>
      <c r="U504" s="72"/>
      <c r="V504" s="177">
        <v>0.87</v>
      </c>
      <c r="W504" s="97"/>
      <c r="X504" s="97"/>
      <c r="Y504" s="90">
        <f>VLOOKUP(D504,EXPLORACION!$A$2:$P$529,15,FALSE)</f>
        <v>4962953.9058999997</v>
      </c>
      <c r="Z504" s="90">
        <f>VLOOKUP(D504,EXPLORACION!$A$2:$P$529,16,FALSE)</f>
        <v>2172942.9145999998</v>
      </c>
    </row>
    <row r="505" spans="1:26">
      <c r="A505" s="181" t="str">
        <f t="shared" si="77"/>
        <v>AUS16P3E5V5</v>
      </c>
      <c r="B505" s="181" t="str">
        <f t="shared" si="78"/>
        <v>AUS16P3E5</v>
      </c>
      <c r="C505" s="181" t="str">
        <f t="shared" si="79"/>
        <v>AUS16P3V5</v>
      </c>
      <c r="D505" s="181" t="str">
        <f t="shared" si="80"/>
        <v>AUS16P3</v>
      </c>
      <c r="E505" s="181" t="str">
        <f t="shared" si="81"/>
        <v>AUS16</v>
      </c>
      <c r="F505" s="72" t="s">
        <v>273</v>
      </c>
      <c r="G505" s="109">
        <v>16</v>
      </c>
      <c r="H505" s="72">
        <v>3</v>
      </c>
      <c r="I505" s="72" t="s">
        <v>8</v>
      </c>
      <c r="J505" s="72">
        <v>5</v>
      </c>
      <c r="K505" s="72">
        <f t="shared" si="84"/>
        <v>5</v>
      </c>
      <c r="L505" s="72" t="s">
        <v>906</v>
      </c>
      <c r="M505" s="137">
        <f t="shared" si="85"/>
        <v>3.6</v>
      </c>
      <c r="N505" s="133">
        <v>4.5999999999999996</v>
      </c>
      <c r="O505" s="137">
        <f t="shared" si="82"/>
        <v>4.0999999999999996</v>
      </c>
      <c r="P505" s="72"/>
      <c r="Q505" s="72"/>
      <c r="R505" s="97"/>
      <c r="S505" s="97"/>
      <c r="T505" s="72"/>
      <c r="U505" s="72"/>
      <c r="V505" s="177">
        <v>1</v>
      </c>
      <c r="W505" s="97"/>
      <c r="X505" s="97"/>
      <c r="Y505" s="90">
        <f>VLOOKUP(D505,EXPLORACION!$A$2:$P$529,15,FALSE)</f>
        <v>4962953.9058999997</v>
      </c>
      <c r="Z505" s="90">
        <f>VLOOKUP(D505,EXPLORACION!$A$2:$P$529,16,FALSE)</f>
        <v>2172942.9145999998</v>
      </c>
    </row>
    <row r="506" spans="1:26">
      <c r="A506" s="181" t="str">
        <f t="shared" si="77"/>
        <v>AUS16P3E6S6</v>
      </c>
      <c r="B506" s="181" t="str">
        <f t="shared" si="78"/>
        <v>AUS16P3E6</v>
      </c>
      <c r="C506" s="181" t="str">
        <f t="shared" si="79"/>
        <v>AUS16P3S6</v>
      </c>
      <c r="D506" s="181" t="str">
        <f t="shared" si="80"/>
        <v>AUS16P3</v>
      </c>
      <c r="E506" s="181" t="str">
        <f t="shared" si="81"/>
        <v>AUS16</v>
      </c>
      <c r="F506" s="72" t="s">
        <v>273</v>
      </c>
      <c r="G506" s="109">
        <v>16</v>
      </c>
      <c r="H506" s="72">
        <v>3</v>
      </c>
      <c r="I506" s="72" t="s">
        <v>8</v>
      </c>
      <c r="J506" s="72">
        <v>6</v>
      </c>
      <c r="K506" s="72">
        <f t="shared" si="84"/>
        <v>6</v>
      </c>
      <c r="L506" s="72" t="s">
        <v>13</v>
      </c>
      <c r="M506" s="137">
        <f t="shared" si="85"/>
        <v>4.5999999999999996</v>
      </c>
      <c r="N506" s="133">
        <v>6</v>
      </c>
      <c r="O506" s="137">
        <f t="shared" si="82"/>
        <v>5.3</v>
      </c>
      <c r="P506" s="72"/>
      <c r="Q506" s="72"/>
      <c r="R506" s="97"/>
      <c r="S506" s="97"/>
      <c r="T506" s="203">
        <v>37683</v>
      </c>
      <c r="U506" s="72"/>
      <c r="V506" s="177">
        <v>0.76</v>
      </c>
      <c r="W506" s="97"/>
      <c r="X506" s="97"/>
      <c r="Y506" s="90">
        <f>VLOOKUP(D506,EXPLORACION!$A$2:$P$529,15,FALSE)</f>
        <v>4962953.9058999997</v>
      </c>
      <c r="Z506" s="90">
        <f>VLOOKUP(D506,EXPLORACION!$A$2:$P$529,16,FALSE)</f>
        <v>2172942.9145999998</v>
      </c>
    </row>
    <row r="507" spans="1:26">
      <c r="A507" s="181" t="str">
        <f t="shared" si="77"/>
        <v>AUS16P3E7S7</v>
      </c>
      <c r="B507" s="181" t="str">
        <f t="shared" si="78"/>
        <v>AUS16P3E7</v>
      </c>
      <c r="C507" s="181" t="str">
        <f t="shared" si="79"/>
        <v>AUS16P3S7</v>
      </c>
      <c r="D507" s="181" t="str">
        <f t="shared" si="80"/>
        <v>AUS16P3</v>
      </c>
      <c r="E507" s="181" t="str">
        <f t="shared" si="81"/>
        <v>AUS16</v>
      </c>
      <c r="F507" s="72" t="s">
        <v>273</v>
      </c>
      <c r="G507" s="109">
        <v>16</v>
      </c>
      <c r="H507" s="72">
        <v>3</v>
      </c>
      <c r="I507" s="72" t="s">
        <v>8</v>
      </c>
      <c r="J507" s="72">
        <v>7</v>
      </c>
      <c r="K507" s="72">
        <f t="shared" si="84"/>
        <v>7</v>
      </c>
      <c r="L507" s="72" t="s">
        <v>13</v>
      </c>
      <c r="M507" s="137">
        <f t="shared" si="85"/>
        <v>6</v>
      </c>
      <c r="N507" s="133">
        <v>11</v>
      </c>
      <c r="O507" s="137">
        <f t="shared" si="82"/>
        <v>8.5</v>
      </c>
      <c r="P507" s="72"/>
      <c r="Q507" s="72"/>
      <c r="R507" s="97"/>
      <c r="S507" s="97"/>
      <c r="T507" s="203" t="s">
        <v>1138</v>
      </c>
      <c r="U507" s="72"/>
      <c r="V507" s="177">
        <v>0.81</v>
      </c>
      <c r="W507" s="97"/>
      <c r="X507" s="97"/>
      <c r="Y507" s="90">
        <f>VLOOKUP(D507,EXPLORACION!$A$2:$P$529,15,FALSE)</f>
        <v>4962953.9058999997</v>
      </c>
      <c r="Z507" s="90">
        <f>VLOOKUP(D507,EXPLORACION!$A$2:$P$529,16,FALSE)</f>
        <v>2172942.9145999998</v>
      </c>
    </row>
    <row r="508" spans="1:26">
      <c r="A508" s="181" t="str">
        <f t="shared" si="77"/>
        <v>AUS16P3E8S8</v>
      </c>
      <c r="B508" s="181" t="str">
        <f t="shared" si="78"/>
        <v>AUS16P3E8</v>
      </c>
      <c r="C508" s="181" t="str">
        <f t="shared" si="79"/>
        <v>AUS16P3S8</v>
      </c>
      <c r="D508" s="181" t="str">
        <f t="shared" si="80"/>
        <v>AUS16P3</v>
      </c>
      <c r="E508" s="181" t="str">
        <f t="shared" si="81"/>
        <v>AUS16</v>
      </c>
      <c r="F508" s="72" t="s">
        <v>273</v>
      </c>
      <c r="G508" s="109">
        <v>16</v>
      </c>
      <c r="H508" s="72">
        <v>3</v>
      </c>
      <c r="I508" s="72" t="s">
        <v>8</v>
      </c>
      <c r="J508" s="72">
        <v>8</v>
      </c>
      <c r="K508" s="72">
        <f t="shared" si="84"/>
        <v>8</v>
      </c>
      <c r="L508" s="72" t="s">
        <v>13</v>
      </c>
      <c r="M508" s="137">
        <f t="shared" si="85"/>
        <v>11</v>
      </c>
      <c r="N508" s="133">
        <v>15</v>
      </c>
      <c r="O508" s="137">
        <f t="shared" si="82"/>
        <v>13</v>
      </c>
      <c r="P508" s="72"/>
      <c r="Q508" s="72"/>
      <c r="R508" s="97"/>
      <c r="S508" s="97"/>
      <c r="T508" s="203">
        <v>39669</v>
      </c>
      <c r="U508" s="72"/>
      <c r="V508" s="177"/>
      <c r="W508" s="97"/>
      <c r="X508" s="97"/>
      <c r="Y508" s="90">
        <f>VLOOKUP(D508,EXPLORACION!$A$2:$P$529,15,FALSE)</f>
        <v>4962953.9058999997</v>
      </c>
      <c r="Z508" s="90">
        <f>VLOOKUP(D508,EXPLORACION!$A$2:$P$529,16,FALSE)</f>
        <v>2172942.9145999998</v>
      </c>
    </row>
    <row r="509" spans="1:26">
      <c r="A509" s="181" t="str">
        <f t="shared" si="77"/>
        <v>AUS16P3E9S9</v>
      </c>
      <c r="B509" s="181" t="str">
        <f t="shared" si="78"/>
        <v>AUS16P3E9</v>
      </c>
      <c r="C509" s="181" t="str">
        <f t="shared" si="79"/>
        <v>AUS16P3S9</v>
      </c>
      <c r="D509" s="181" t="str">
        <f t="shared" si="80"/>
        <v>AUS16P3</v>
      </c>
      <c r="E509" s="181" t="str">
        <f t="shared" si="81"/>
        <v>AUS16</v>
      </c>
      <c r="F509" s="72" t="s">
        <v>273</v>
      </c>
      <c r="G509" s="109">
        <v>16</v>
      </c>
      <c r="H509" s="72">
        <v>3</v>
      </c>
      <c r="I509" s="72" t="s">
        <v>8</v>
      </c>
      <c r="J509" s="72">
        <v>9</v>
      </c>
      <c r="K509" s="72">
        <f t="shared" si="84"/>
        <v>9</v>
      </c>
      <c r="L509" s="72" t="s">
        <v>13</v>
      </c>
      <c r="M509" s="137">
        <f t="shared" si="85"/>
        <v>15</v>
      </c>
      <c r="N509" s="133">
        <v>17</v>
      </c>
      <c r="O509" s="137">
        <f t="shared" si="82"/>
        <v>16</v>
      </c>
      <c r="P509" s="72"/>
      <c r="Q509" s="72"/>
      <c r="R509" s="97"/>
      <c r="S509" s="97"/>
      <c r="T509" s="203" t="s">
        <v>1145</v>
      </c>
      <c r="U509" s="72"/>
      <c r="V509" s="177"/>
      <c r="W509" s="97"/>
      <c r="X509" s="97"/>
      <c r="Y509" s="90">
        <f>VLOOKUP(D509,EXPLORACION!$A$2:$P$529,15,FALSE)</f>
        <v>4962953.9058999997</v>
      </c>
      <c r="Z509" s="90">
        <f>VLOOKUP(D509,EXPLORACION!$A$2:$P$529,16,FALSE)</f>
        <v>2172942.9145999998</v>
      </c>
    </row>
    <row r="510" spans="1:26">
      <c r="A510" s="181" t="str">
        <f t="shared" si="77"/>
        <v>AUS16P3E10S10</v>
      </c>
      <c r="B510" s="181" t="str">
        <f t="shared" si="78"/>
        <v>AUS16P3E10</v>
      </c>
      <c r="C510" s="181" t="str">
        <f t="shared" si="79"/>
        <v>AUS16P3S10</v>
      </c>
      <c r="D510" s="181" t="str">
        <f t="shared" si="80"/>
        <v>AUS16P3</v>
      </c>
      <c r="E510" s="181" t="str">
        <f t="shared" si="81"/>
        <v>AUS16</v>
      </c>
      <c r="F510" s="72" t="s">
        <v>273</v>
      </c>
      <c r="G510" s="109">
        <v>16</v>
      </c>
      <c r="H510" s="72">
        <v>3</v>
      </c>
      <c r="I510" s="72" t="s">
        <v>8</v>
      </c>
      <c r="J510" s="72">
        <v>10</v>
      </c>
      <c r="K510" s="72">
        <f t="shared" si="84"/>
        <v>10</v>
      </c>
      <c r="L510" s="72" t="s">
        <v>13</v>
      </c>
      <c r="M510" s="137">
        <f t="shared" si="85"/>
        <v>17</v>
      </c>
      <c r="N510" s="133">
        <v>25</v>
      </c>
      <c r="O510" s="137">
        <f t="shared" si="82"/>
        <v>21</v>
      </c>
      <c r="P510" s="72"/>
      <c r="Q510" s="72"/>
      <c r="R510" s="97"/>
      <c r="S510" s="97"/>
      <c r="T510" s="203" t="s">
        <v>1146</v>
      </c>
      <c r="U510" s="72"/>
      <c r="V510" s="177"/>
      <c r="W510" s="97"/>
      <c r="X510" s="97"/>
      <c r="Y510" s="90">
        <f>VLOOKUP(D510,EXPLORACION!$A$2:$P$529,15,FALSE)</f>
        <v>4962953.9058999997</v>
      </c>
      <c r="Z510" s="90">
        <f>VLOOKUP(D510,EXPLORACION!$A$2:$P$529,16,FALSE)</f>
        <v>2172942.9145999998</v>
      </c>
    </row>
    <row r="511" spans="1:26" hidden="1">
      <c r="A511" s="181" t="str">
        <f t="shared" si="77"/>
        <v>SIS18P2E2S1</v>
      </c>
      <c r="B511" s="181" t="str">
        <f t="shared" si="78"/>
        <v>SIS18P2E2</v>
      </c>
      <c r="C511" s="181" t="str">
        <f t="shared" si="79"/>
        <v>SIS18P2S1</v>
      </c>
      <c r="D511" s="181" t="str">
        <f t="shared" si="80"/>
        <v>SIS18P2</v>
      </c>
      <c r="E511" s="181" t="str">
        <f t="shared" si="81"/>
        <v>SIS18</v>
      </c>
      <c r="F511" s="141" t="s">
        <v>1147</v>
      </c>
      <c r="G511" s="141">
        <v>18</v>
      </c>
      <c r="H511" s="141">
        <v>2</v>
      </c>
      <c r="I511" s="141" t="s">
        <v>8</v>
      </c>
      <c r="J511" s="141">
        <v>2</v>
      </c>
      <c r="K511" s="72">
        <v>1</v>
      </c>
      <c r="L511" s="72" t="s">
        <v>13</v>
      </c>
      <c r="M511" s="191">
        <v>0</v>
      </c>
      <c r="N511" s="192">
        <v>2</v>
      </c>
      <c r="O511" s="132">
        <f t="shared" si="82"/>
        <v>1</v>
      </c>
      <c r="P511" s="141"/>
      <c r="Q511" s="72"/>
      <c r="R511" s="97"/>
      <c r="S511" s="97"/>
      <c r="T511" s="72"/>
      <c r="U511" s="72">
        <v>17</v>
      </c>
      <c r="V511" s="177"/>
      <c r="W511" s="97"/>
      <c r="X511" s="97"/>
      <c r="Y511" s="90">
        <f>VLOOKUP(D511,EXPLORACION!$A$2:$P$529,15,FALSE)</f>
        <v>4960981.5743000004</v>
      </c>
      <c r="Z511" s="90">
        <f>VLOOKUP(D511,EXPLORACION!$A$2:$P$529,16,FALSE)</f>
        <v>2172008.5825</v>
      </c>
    </row>
    <row r="512" spans="1:26" hidden="1">
      <c r="A512" s="181" t="str">
        <f t="shared" si="77"/>
        <v>SIS18P2E2S2</v>
      </c>
      <c r="B512" s="181" t="str">
        <f t="shared" si="78"/>
        <v>SIS18P2E2</v>
      </c>
      <c r="C512" s="181" t="str">
        <f t="shared" si="79"/>
        <v>SIS18P2S2</v>
      </c>
      <c r="D512" s="181" t="str">
        <f t="shared" si="80"/>
        <v>SIS18P2</v>
      </c>
      <c r="E512" s="181" t="str">
        <f t="shared" si="81"/>
        <v>SIS18</v>
      </c>
      <c r="F512" s="141" t="s">
        <v>1147</v>
      </c>
      <c r="G512" s="141">
        <v>18</v>
      </c>
      <c r="H512" s="141">
        <v>2</v>
      </c>
      <c r="I512" s="141" t="s">
        <v>8</v>
      </c>
      <c r="J512" s="141">
        <v>2</v>
      </c>
      <c r="K512" s="72">
        <v>2</v>
      </c>
      <c r="L512" s="72" t="s">
        <v>13</v>
      </c>
      <c r="M512" s="191">
        <v>2</v>
      </c>
      <c r="N512" s="192">
        <v>4</v>
      </c>
      <c r="O512" s="132">
        <f t="shared" si="82"/>
        <v>3</v>
      </c>
      <c r="P512" s="141"/>
      <c r="Q512" s="72"/>
      <c r="R512" s="97"/>
      <c r="S512" s="97"/>
      <c r="T512" s="72"/>
      <c r="U512" s="72">
        <v>25</v>
      </c>
      <c r="V512" s="177"/>
      <c r="W512" s="97"/>
      <c r="X512" s="97"/>
      <c r="Y512" s="90">
        <f>VLOOKUP(D512,EXPLORACION!$A$2:$P$529,15,FALSE)</f>
        <v>4960981.5743000004</v>
      </c>
      <c r="Z512" s="90">
        <f>VLOOKUP(D512,EXPLORACION!$A$2:$P$529,16,FALSE)</f>
        <v>2172008.5825</v>
      </c>
    </row>
    <row r="513" spans="1:26" hidden="1">
      <c r="A513" s="181" t="str">
        <f t="shared" ref="A513:A544" si="86">CONCATENATE(F513,G513,I513,H513,"E",J513,L513,K513)</f>
        <v>SIS18P2E2S3</v>
      </c>
      <c r="B513" s="181" t="str">
        <f t="shared" ref="B513:B544" si="87">CONCATENATE(F513,G513,I513,H513,"E",J513)</f>
        <v>SIS18P2E2</v>
      </c>
      <c r="C513" s="181" t="str">
        <f t="shared" ref="C513:C544" si="88">CONCATENATE(F513,G513,I513,H513,L513,K513)</f>
        <v>SIS18P2S3</v>
      </c>
      <c r="D513" s="181" t="str">
        <f t="shared" ref="D513:D544" si="89">CONCATENATE(F513,G513,I513,H513)</f>
        <v>SIS18P2</v>
      </c>
      <c r="E513" s="181" t="str">
        <f t="shared" ref="E513:E544" si="90">CONCATENATE(F513,G513)</f>
        <v>SIS18</v>
      </c>
      <c r="F513" s="141" t="s">
        <v>1147</v>
      </c>
      <c r="G513" s="141">
        <v>18</v>
      </c>
      <c r="H513" s="141">
        <v>2</v>
      </c>
      <c r="I513" s="141" t="s">
        <v>8</v>
      </c>
      <c r="J513" s="141">
        <v>2</v>
      </c>
      <c r="K513" s="72">
        <v>3</v>
      </c>
      <c r="L513" s="72" t="s">
        <v>13</v>
      </c>
      <c r="M513" s="191">
        <v>4</v>
      </c>
      <c r="N513" s="192">
        <v>6</v>
      </c>
      <c r="O513" s="132">
        <f t="shared" ref="O513:O519" si="91">AVERAGE(M513:N513)</f>
        <v>5</v>
      </c>
      <c r="P513" s="141"/>
      <c r="Q513" s="72"/>
      <c r="R513" s="97"/>
      <c r="S513" s="97"/>
      <c r="T513" s="72"/>
      <c r="U513" s="72">
        <v>55</v>
      </c>
      <c r="V513" s="177"/>
      <c r="W513" s="97"/>
      <c r="X513" s="97"/>
      <c r="Y513" s="90">
        <f>VLOOKUP(D513,EXPLORACION!$A$2:$P$529,15,FALSE)</f>
        <v>4960981.5743000004</v>
      </c>
      <c r="Z513" s="90">
        <f>VLOOKUP(D513,EXPLORACION!$A$2:$P$529,16,FALSE)</f>
        <v>2172008.5825</v>
      </c>
    </row>
    <row r="514" spans="1:26" hidden="1">
      <c r="A514" s="181" t="str">
        <f t="shared" si="86"/>
        <v>SIS18P2E3S4</v>
      </c>
      <c r="B514" s="181" t="str">
        <f t="shared" si="87"/>
        <v>SIS18P2E3</v>
      </c>
      <c r="C514" s="181" t="str">
        <f t="shared" si="88"/>
        <v>SIS18P2S4</v>
      </c>
      <c r="D514" s="181" t="str">
        <f t="shared" si="89"/>
        <v>SIS18P2</v>
      </c>
      <c r="E514" s="181" t="str">
        <f t="shared" si="90"/>
        <v>SIS18</v>
      </c>
      <c r="F514" s="141" t="s">
        <v>1147</v>
      </c>
      <c r="G514" s="141">
        <v>18</v>
      </c>
      <c r="H514" s="141">
        <v>2</v>
      </c>
      <c r="I514" s="141" t="s">
        <v>8</v>
      </c>
      <c r="J514" s="141">
        <v>3</v>
      </c>
      <c r="K514" s="72">
        <v>4</v>
      </c>
      <c r="L514" s="72" t="s">
        <v>13</v>
      </c>
      <c r="M514" s="191">
        <v>6</v>
      </c>
      <c r="N514" s="192">
        <v>10</v>
      </c>
      <c r="O514" s="132">
        <f t="shared" si="91"/>
        <v>8</v>
      </c>
      <c r="P514" s="141"/>
      <c r="Q514" s="72"/>
      <c r="R514" s="97"/>
      <c r="S514" s="97"/>
      <c r="T514" s="72"/>
      <c r="U514" s="72">
        <v>54</v>
      </c>
      <c r="V514" s="177"/>
      <c r="W514" s="97"/>
      <c r="X514" s="97"/>
      <c r="Y514" s="90">
        <f>VLOOKUP(D514,EXPLORACION!$A$2:$P$529,15,FALSE)</f>
        <v>4960981.5743000004</v>
      </c>
      <c r="Z514" s="90">
        <f>VLOOKUP(D514,EXPLORACION!$A$2:$P$529,16,FALSE)</f>
        <v>2172008.5825</v>
      </c>
    </row>
    <row r="515" spans="1:26" hidden="1">
      <c r="A515" s="181" t="str">
        <f t="shared" si="86"/>
        <v>SIS18P4E11</v>
      </c>
      <c r="B515" s="181" t="str">
        <f t="shared" si="87"/>
        <v>SIS18P4E1</v>
      </c>
      <c r="C515" s="181" t="str">
        <f t="shared" si="88"/>
        <v>SIS18P41</v>
      </c>
      <c r="D515" s="181" t="str">
        <f t="shared" si="89"/>
        <v>SIS18P4</v>
      </c>
      <c r="E515" s="181" t="str">
        <f t="shared" si="90"/>
        <v>SIS18</v>
      </c>
      <c r="F515" s="141" t="s">
        <v>1147</v>
      </c>
      <c r="G515" s="141">
        <v>18</v>
      </c>
      <c r="H515" s="141">
        <v>4</v>
      </c>
      <c r="I515" s="141" t="s">
        <v>8</v>
      </c>
      <c r="J515" s="141">
        <v>1</v>
      </c>
      <c r="K515" s="72">
        <v>1</v>
      </c>
      <c r="L515" s="72"/>
      <c r="M515" s="191">
        <v>0</v>
      </c>
      <c r="N515" s="192">
        <v>1.2</v>
      </c>
      <c r="O515" s="132">
        <f t="shared" si="91"/>
        <v>0.6</v>
      </c>
      <c r="P515" s="72"/>
      <c r="Q515" s="72"/>
      <c r="R515" s="97"/>
      <c r="S515" s="97"/>
      <c r="T515" s="72"/>
      <c r="U515" s="72"/>
      <c r="V515" s="177"/>
      <c r="W515" s="97"/>
      <c r="X515" s="97"/>
      <c r="Y515" s="90">
        <f>VLOOKUP(D515,EXPLORACION!$A$2:$P$529,15,FALSE)</f>
        <v>4960981.5743000004</v>
      </c>
      <c r="Z515" s="90">
        <f>VLOOKUP(D515,EXPLORACION!$A$2:$P$529,16,FALSE)</f>
        <v>2172008.5825</v>
      </c>
    </row>
    <row r="516" spans="1:26" hidden="1">
      <c r="A516" s="181" t="str">
        <f t="shared" si="86"/>
        <v>SIS18P4E2S2</v>
      </c>
      <c r="B516" s="181" t="str">
        <f t="shared" si="87"/>
        <v>SIS18P4E2</v>
      </c>
      <c r="C516" s="181" t="str">
        <f t="shared" si="88"/>
        <v>SIS18P4S2</v>
      </c>
      <c r="D516" s="181" t="str">
        <f t="shared" si="89"/>
        <v>SIS18P4</v>
      </c>
      <c r="E516" s="181" t="str">
        <f t="shared" si="90"/>
        <v>SIS18</v>
      </c>
      <c r="F516" s="141" t="s">
        <v>1147</v>
      </c>
      <c r="G516" s="141">
        <v>18</v>
      </c>
      <c r="H516" s="141">
        <v>4</v>
      </c>
      <c r="I516" s="141" t="s">
        <v>8</v>
      </c>
      <c r="J516" s="141">
        <v>2</v>
      </c>
      <c r="K516" s="72">
        <v>2</v>
      </c>
      <c r="L516" s="72" t="s">
        <v>13</v>
      </c>
      <c r="M516" s="191">
        <v>1.2</v>
      </c>
      <c r="N516" s="192">
        <v>3</v>
      </c>
      <c r="O516" s="132">
        <f t="shared" si="91"/>
        <v>2.1</v>
      </c>
      <c r="P516" s="72"/>
      <c r="Q516" s="72"/>
      <c r="R516" s="97"/>
      <c r="S516" s="97"/>
      <c r="T516" s="72"/>
      <c r="U516" s="72">
        <v>40</v>
      </c>
      <c r="V516" s="177"/>
      <c r="W516" s="97"/>
      <c r="X516" s="97"/>
      <c r="Y516" s="90">
        <f>VLOOKUP(D516,EXPLORACION!$A$2:$P$529,15,FALSE)</f>
        <v>4960981.5743000004</v>
      </c>
      <c r="Z516" s="90">
        <f>VLOOKUP(D516,EXPLORACION!$A$2:$P$529,16,FALSE)</f>
        <v>2172008.5825</v>
      </c>
    </row>
    <row r="517" spans="1:26" hidden="1">
      <c r="A517" s="181" t="str">
        <f t="shared" si="86"/>
        <v>SIS18P4E2S3</v>
      </c>
      <c r="B517" s="181" t="str">
        <f t="shared" si="87"/>
        <v>SIS18P4E2</v>
      </c>
      <c r="C517" s="181" t="str">
        <f t="shared" si="88"/>
        <v>SIS18P4S3</v>
      </c>
      <c r="D517" s="181" t="str">
        <f t="shared" si="89"/>
        <v>SIS18P4</v>
      </c>
      <c r="E517" s="181" t="str">
        <f t="shared" si="90"/>
        <v>SIS18</v>
      </c>
      <c r="F517" s="141" t="s">
        <v>1147</v>
      </c>
      <c r="G517" s="141">
        <v>18</v>
      </c>
      <c r="H517" s="141">
        <v>4</v>
      </c>
      <c r="I517" s="141" t="s">
        <v>8</v>
      </c>
      <c r="J517" s="141">
        <v>2</v>
      </c>
      <c r="K517" s="72">
        <v>3</v>
      </c>
      <c r="L517" s="72" t="s">
        <v>13</v>
      </c>
      <c r="M517" s="191">
        <v>3</v>
      </c>
      <c r="N517" s="192">
        <v>4.8</v>
      </c>
      <c r="O517" s="132">
        <f t="shared" si="91"/>
        <v>3.9</v>
      </c>
      <c r="P517" s="72"/>
      <c r="Q517" s="72"/>
      <c r="R517" s="97"/>
      <c r="S517" s="97"/>
      <c r="T517" s="72"/>
      <c r="U517" s="72">
        <v>53</v>
      </c>
      <c r="V517" s="177"/>
      <c r="W517" s="97"/>
      <c r="X517" s="97"/>
      <c r="Y517" s="90">
        <f>VLOOKUP(D517,EXPLORACION!$A$2:$P$529,15,FALSE)</f>
        <v>4960981.5743000004</v>
      </c>
      <c r="Z517" s="90">
        <f>VLOOKUP(D517,EXPLORACION!$A$2:$P$529,16,FALSE)</f>
        <v>2172008.5825</v>
      </c>
    </row>
    <row r="518" spans="1:26" hidden="1">
      <c r="A518" s="181" t="str">
        <f t="shared" si="86"/>
        <v>SIS18P4E4S4</v>
      </c>
      <c r="B518" s="181" t="str">
        <f t="shared" si="87"/>
        <v>SIS18P4E4</v>
      </c>
      <c r="C518" s="181" t="str">
        <f t="shared" si="88"/>
        <v>SIS18P4S4</v>
      </c>
      <c r="D518" s="181" t="str">
        <f t="shared" si="89"/>
        <v>SIS18P4</v>
      </c>
      <c r="E518" s="181" t="str">
        <f t="shared" si="90"/>
        <v>SIS18</v>
      </c>
      <c r="F518" s="141" t="s">
        <v>1147</v>
      </c>
      <c r="G518" s="141">
        <v>18</v>
      </c>
      <c r="H518" s="141">
        <v>4</v>
      </c>
      <c r="I518" s="141" t="s">
        <v>8</v>
      </c>
      <c r="J518" s="141">
        <v>4</v>
      </c>
      <c r="K518" s="72">
        <v>4</v>
      </c>
      <c r="L518" s="72" t="s">
        <v>13</v>
      </c>
      <c r="M518" s="191">
        <v>4.8</v>
      </c>
      <c r="N518" s="192">
        <v>7</v>
      </c>
      <c r="O518" s="132">
        <f t="shared" si="91"/>
        <v>5.9</v>
      </c>
      <c r="P518" s="72"/>
      <c r="Q518" s="72"/>
      <c r="R518" s="97"/>
      <c r="S518" s="97"/>
      <c r="T518" s="72"/>
      <c r="U518" s="72">
        <v>55</v>
      </c>
      <c r="V518" s="177"/>
      <c r="W518" s="97"/>
      <c r="X518" s="97"/>
      <c r="Y518" s="90">
        <f>VLOOKUP(D518,EXPLORACION!$A$2:$P$529,15,FALSE)</f>
        <v>4960981.5743000004</v>
      </c>
      <c r="Z518" s="90">
        <f>VLOOKUP(D518,EXPLORACION!$A$2:$P$529,16,FALSE)</f>
        <v>2172008.5825</v>
      </c>
    </row>
    <row r="519" spans="1:26" hidden="1">
      <c r="A519" s="181" t="str">
        <f t="shared" si="86"/>
        <v>SIS18P4E4S4</v>
      </c>
      <c r="B519" s="181" t="str">
        <f t="shared" si="87"/>
        <v>SIS18P4E4</v>
      </c>
      <c r="C519" s="181" t="str">
        <f t="shared" si="88"/>
        <v>SIS18P4S4</v>
      </c>
      <c r="D519" s="181" t="str">
        <f t="shared" si="89"/>
        <v>SIS18P4</v>
      </c>
      <c r="E519" s="181" t="str">
        <f t="shared" si="90"/>
        <v>SIS18</v>
      </c>
      <c r="F519" s="141" t="s">
        <v>1147</v>
      </c>
      <c r="G519" s="141">
        <v>18</v>
      </c>
      <c r="H519" s="141">
        <v>4</v>
      </c>
      <c r="I519" s="141" t="s">
        <v>8</v>
      </c>
      <c r="J519" s="141">
        <v>4</v>
      </c>
      <c r="K519" s="72">
        <v>4</v>
      </c>
      <c r="L519" s="72" t="s">
        <v>13</v>
      </c>
      <c r="M519" s="191">
        <v>7</v>
      </c>
      <c r="N519" s="192">
        <v>10</v>
      </c>
      <c r="O519" s="132">
        <f t="shared" si="91"/>
        <v>8.5</v>
      </c>
      <c r="P519" s="72"/>
      <c r="Q519" s="72"/>
      <c r="R519" s="97"/>
      <c r="S519" s="97"/>
      <c r="T519" s="72"/>
      <c r="U519" s="72">
        <v>60</v>
      </c>
      <c r="V519" s="177"/>
      <c r="W519" s="97"/>
      <c r="X519" s="97"/>
      <c r="Y519" s="90">
        <f>VLOOKUP(D519,EXPLORACION!$A$2:$P$529,15,FALSE)</f>
        <v>4960981.5743000004</v>
      </c>
      <c r="Z519" s="90">
        <f>VLOOKUP(D519,EXPLORACION!$A$2:$P$529,16,FALSE)</f>
        <v>2172008.5825</v>
      </c>
    </row>
    <row r="520" spans="1:26" hidden="1">
      <c r="A520" s="181" t="str">
        <f t="shared" si="86"/>
        <v>SIS19P9E1V1</v>
      </c>
      <c r="B520" s="181" t="str">
        <f t="shared" si="87"/>
        <v>SIS19P9E1</v>
      </c>
      <c r="C520" s="181" t="str">
        <f t="shared" si="88"/>
        <v>SIS19P9V1</v>
      </c>
      <c r="D520" s="181" t="str">
        <f t="shared" si="89"/>
        <v>SIS19P9</v>
      </c>
      <c r="E520" s="181" t="str">
        <f t="shared" si="90"/>
        <v>SIS19</v>
      </c>
      <c r="F520" s="141" t="s">
        <v>1147</v>
      </c>
      <c r="G520" s="72">
        <v>19</v>
      </c>
      <c r="H520" s="72">
        <v>9</v>
      </c>
      <c r="I520" s="141" t="s">
        <v>8</v>
      </c>
      <c r="J520" s="72">
        <v>1</v>
      </c>
      <c r="K520" s="72">
        <v>1</v>
      </c>
      <c r="L520" s="72" t="s">
        <v>906</v>
      </c>
      <c r="M520" s="191">
        <f t="shared" ref="M520:M551" si="92">O520-0.4</f>
        <v>0.6</v>
      </c>
      <c r="N520" s="192">
        <f t="shared" ref="N520:N551" si="93">O520+0.4</f>
        <v>1.4</v>
      </c>
      <c r="O520" s="132">
        <v>1</v>
      </c>
      <c r="P520" s="72"/>
      <c r="Q520" s="72"/>
      <c r="R520" s="97"/>
      <c r="S520" s="97"/>
      <c r="T520" s="72"/>
      <c r="U520" s="72"/>
      <c r="V520" s="177">
        <v>1.17</v>
      </c>
      <c r="W520" s="97"/>
      <c r="X520" s="97"/>
      <c r="Y520" s="204">
        <v>1079342</v>
      </c>
      <c r="Z520" s="204">
        <v>1104654</v>
      </c>
    </row>
    <row r="521" spans="1:26" hidden="1">
      <c r="A521" s="181" t="str">
        <f t="shared" si="86"/>
        <v>SIS19P9E2V2</v>
      </c>
      <c r="B521" s="181" t="str">
        <f t="shared" si="87"/>
        <v>SIS19P9E2</v>
      </c>
      <c r="C521" s="181" t="str">
        <f t="shared" si="88"/>
        <v>SIS19P9V2</v>
      </c>
      <c r="D521" s="181" t="str">
        <f t="shared" si="89"/>
        <v>SIS19P9</v>
      </c>
      <c r="E521" s="181" t="str">
        <f t="shared" si="90"/>
        <v>SIS19</v>
      </c>
      <c r="F521" s="141" t="s">
        <v>1147</v>
      </c>
      <c r="G521" s="72">
        <v>19</v>
      </c>
      <c r="H521" s="72">
        <v>9</v>
      </c>
      <c r="I521" s="141" t="s">
        <v>8</v>
      </c>
      <c r="J521" s="72">
        <v>2</v>
      </c>
      <c r="K521" s="72">
        <f t="shared" ref="K521:K534" si="94">K520+1</f>
        <v>2</v>
      </c>
      <c r="L521" s="72" t="s">
        <v>906</v>
      </c>
      <c r="M521" s="191">
        <f t="shared" si="92"/>
        <v>1.4</v>
      </c>
      <c r="N521" s="192">
        <f t="shared" si="93"/>
        <v>2.2000000000000002</v>
      </c>
      <c r="O521" s="132">
        <v>1.8</v>
      </c>
      <c r="P521" s="72"/>
      <c r="Q521" s="72"/>
      <c r="R521" s="97"/>
      <c r="S521" s="97"/>
      <c r="T521" s="72"/>
      <c r="U521" s="72"/>
      <c r="V521" s="177">
        <v>1.17</v>
      </c>
      <c r="W521" s="97"/>
      <c r="X521" s="97"/>
      <c r="Y521" s="204">
        <v>1079342</v>
      </c>
      <c r="Z521" s="204">
        <v>1104654</v>
      </c>
    </row>
    <row r="522" spans="1:26" hidden="1">
      <c r="A522" s="181" t="str">
        <f t="shared" si="86"/>
        <v>SIS19P9E3V3</v>
      </c>
      <c r="B522" s="181" t="str">
        <f t="shared" si="87"/>
        <v>SIS19P9E3</v>
      </c>
      <c r="C522" s="181" t="str">
        <f t="shared" si="88"/>
        <v>SIS19P9V3</v>
      </c>
      <c r="D522" s="181" t="str">
        <f t="shared" si="89"/>
        <v>SIS19P9</v>
      </c>
      <c r="E522" s="181" t="str">
        <f t="shared" si="90"/>
        <v>SIS19</v>
      </c>
      <c r="F522" s="141" t="s">
        <v>1147</v>
      </c>
      <c r="G522" s="72">
        <v>19</v>
      </c>
      <c r="H522" s="72">
        <v>9</v>
      </c>
      <c r="I522" s="141" t="s">
        <v>8</v>
      </c>
      <c r="J522" s="72">
        <v>3</v>
      </c>
      <c r="K522" s="72">
        <f t="shared" si="94"/>
        <v>3</v>
      </c>
      <c r="L522" s="72" t="s">
        <v>906</v>
      </c>
      <c r="M522" s="191">
        <f t="shared" si="92"/>
        <v>2.1</v>
      </c>
      <c r="N522" s="192">
        <f t="shared" si="93"/>
        <v>2.9</v>
      </c>
      <c r="O522" s="132">
        <v>2.5</v>
      </c>
      <c r="P522" s="72"/>
      <c r="Q522" s="72"/>
      <c r="R522" s="97"/>
      <c r="S522" s="97"/>
      <c r="T522" s="72"/>
      <c r="U522" s="72"/>
      <c r="V522" s="177">
        <v>0.89</v>
      </c>
      <c r="W522" s="97"/>
      <c r="X522" s="97"/>
      <c r="Y522" s="204">
        <v>1079342</v>
      </c>
      <c r="Z522" s="204">
        <v>1104654</v>
      </c>
    </row>
    <row r="523" spans="1:26" hidden="1">
      <c r="A523" s="181" t="str">
        <f t="shared" si="86"/>
        <v>SIS19P9E4V4</v>
      </c>
      <c r="B523" s="181" t="str">
        <f t="shared" si="87"/>
        <v>SIS19P9E4</v>
      </c>
      <c r="C523" s="181" t="str">
        <f t="shared" si="88"/>
        <v>SIS19P9V4</v>
      </c>
      <c r="D523" s="181" t="str">
        <f t="shared" si="89"/>
        <v>SIS19P9</v>
      </c>
      <c r="E523" s="181" t="str">
        <f t="shared" si="90"/>
        <v>SIS19</v>
      </c>
      <c r="F523" s="141" t="s">
        <v>1147</v>
      </c>
      <c r="G523" s="72">
        <v>19</v>
      </c>
      <c r="H523" s="72">
        <v>9</v>
      </c>
      <c r="I523" s="141" t="s">
        <v>8</v>
      </c>
      <c r="J523" s="72">
        <v>4</v>
      </c>
      <c r="K523" s="72">
        <f t="shared" si="94"/>
        <v>4</v>
      </c>
      <c r="L523" s="72" t="s">
        <v>906</v>
      </c>
      <c r="M523" s="191">
        <f t="shared" si="92"/>
        <v>3.1</v>
      </c>
      <c r="N523" s="192">
        <f t="shared" si="93"/>
        <v>3.9</v>
      </c>
      <c r="O523" s="132">
        <v>3.5</v>
      </c>
      <c r="P523" s="72"/>
      <c r="Q523" s="72"/>
      <c r="R523" s="97"/>
      <c r="S523" s="97"/>
      <c r="T523" s="72"/>
      <c r="U523" s="72"/>
      <c r="V523" s="177">
        <v>1.05</v>
      </c>
      <c r="W523" s="97"/>
      <c r="X523" s="97"/>
      <c r="Y523" s="204">
        <v>1079342</v>
      </c>
      <c r="Z523" s="204">
        <v>1104654</v>
      </c>
    </row>
    <row r="524" spans="1:26" hidden="1">
      <c r="A524" s="181" t="str">
        <f t="shared" si="86"/>
        <v>SIS19P9E5V5</v>
      </c>
      <c r="B524" s="181" t="str">
        <f t="shared" si="87"/>
        <v>SIS19P9E5</v>
      </c>
      <c r="C524" s="181" t="str">
        <f t="shared" si="88"/>
        <v>SIS19P9V5</v>
      </c>
      <c r="D524" s="181" t="str">
        <f t="shared" si="89"/>
        <v>SIS19P9</v>
      </c>
      <c r="E524" s="181" t="str">
        <f t="shared" si="90"/>
        <v>SIS19</v>
      </c>
      <c r="F524" s="141" t="s">
        <v>1147</v>
      </c>
      <c r="G524" s="72">
        <v>19</v>
      </c>
      <c r="H524" s="72">
        <v>9</v>
      </c>
      <c r="I524" s="141" t="s">
        <v>8</v>
      </c>
      <c r="J524" s="72">
        <v>5</v>
      </c>
      <c r="K524" s="72">
        <f t="shared" si="94"/>
        <v>5</v>
      </c>
      <c r="L524" s="72" t="s">
        <v>906</v>
      </c>
      <c r="M524" s="191">
        <f t="shared" si="92"/>
        <v>3.8000000000000003</v>
      </c>
      <c r="N524" s="192">
        <f t="shared" si="93"/>
        <v>4.6000000000000005</v>
      </c>
      <c r="O524" s="132">
        <v>4.2</v>
      </c>
      <c r="P524" s="72"/>
      <c r="Q524" s="72"/>
      <c r="R524" s="97"/>
      <c r="S524" s="97"/>
      <c r="T524" s="72"/>
      <c r="U524" s="72"/>
      <c r="V524" s="177">
        <v>1.17</v>
      </c>
      <c r="W524" s="97"/>
      <c r="X524" s="97"/>
      <c r="Y524" s="204">
        <v>1079342</v>
      </c>
      <c r="Z524" s="204">
        <v>1104654</v>
      </c>
    </row>
    <row r="525" spans="1:26" hidden="1">
      <c r="A525" s="181" t="str">
        <f t="shared" si="86"/>
        <v>SIS19P9E6V6</v>
      </c>
      <c r="B525" s="181" t="str">
        <f t="shared" si="87"/>
        <v>SIS19P9E6</v>
      </c>
      <c r="C525" s="181" t="str">
        <f t="shared" si="88"/>
        <v>SIS19P9V6</v>
      </c>
      <c r="D525" s="181" t="str">
        <f t="shared" si="89"/>
        <v>SIS19P9</v>
      </c>
      <c r="E525" s="181" t="str">
        <f t="shared" si="90"/>
        <v>SIS19</v>
      </c>
      <c r="F525" s="141" t="s">
        <v>1147</v>
      </c>
      <c r="G525" s="72">
        <v>19</v>
      </c>
      <c r="H525" s="72">
        <v>9</v>
      </c>
      <c r="I525" s="141" t="s">
        <v>8</v>
      </c>
      <c r="J525" s="72">
        <v>6</v>
      </c>
      <c r="K525" s="72">
        <f t="shared" si="94"/>
        <v>6</v>
      </c>
      <c r="L525" s="72" t="s">
        <v>906</v>
      </c>
      <c r="M525" s="191">
        <f t="shared" si="92"/>
        <v>4.5999999999999996</v>
      </c>
      <c r="N525" s="192">
        <f t="shared" si="93"/>
        <v>5.4</v>
      </c>
      <c r="O525" s="132">
        <v>5</v>
      </c>
      <c r="P525" s="72"/>
      <c r="Q525" s="72"/>
      <c r="R525" s="97"/>
      <c r="S525" s="97"/>
      <c r="T525" s="72"/>
      <c r="U525" s="72"/>
      <c r="V525" s="177">
        <v>1.17</v>
      </c>
      <c r="W525" s="97"/>
      <c r="X525" s="97"/>
      <c r="Y525" s="204">
        <v>1079342</v>
      </c>
      <c r="Z525" s="204">
        <v>1104654</v>
      </c>
    </row>
    <row r="526" spans="1:26" hidden="1">
      <c r="A526" s="181" t="str">
        <f t="shared" si="86"/>
        <v>SIS19P9E7V7</v>
      </c>
      <c r="B526" s="181" t="str">
        <f t="shared" si="87"/>
        <v>SIS19P9E7</v>
      </c>
      <c r="C526" s="181" t="str">
        <f t="shared" si="88"/>
        <v>SIS19P9V7</v>
      </c>
      <c r="D526" s="181" t="str">
        <f t="shared" si="89"/>
        <v>SIS19P9</v>
      </c>
      <c r="E526" s="181" t="str">
        <f t="shared" si="90"/>
        <v>SIS19</v>
      </c>
      <c r="F526" s="141" t="s">
        <v>1147</v>
      </c>
      <c r="G526" s="72">
        <v>19</v>
      </c>
      <c r="H526" s="72">
        <v>9</v>
      </c>
      <c r="I526" s="141" t="s">
        <v>8</v>
      </c>
      <c r="J526" s="72">
        <v>7</v>
      </c>
      <c r="K526" s="72">
        <f t="shared" si="94"/>
        <v>7</v>
      </c>
      <c r="L526" s="72" t="s">
        <v>906</v>
      </c>
      <c r="M526" s="191">
        <f t="shared" si="92"/>
        <v>5.3999999999999995</v>
      </c>
      <c r="N526" s="192">
        <f t="shared" si="93"/>
        <v>6.2</v>
      </c>
      <c r="O526" s="132">
        <v>5.8</v>
      </c>
      <c r="P526" s="72"/>
      <c r="Q526" s="72"/>
      <c r="R526" s="97"/>
      <c r="S526" s="97"/>
      <c r="T526" s="72"/>
      <c r="U526" s="72"/>
      <c r="V526" s="177">
        <v>0.97</v>
      </c>
      <c r="W526" s="97"/>
      <c r="X526" s="97"/>
      <c r="Y526" s="204">
        <v>1079342</v>
      </c>
      <c r="Z526" s="204">
        <v>1104654</v>
      </c>
    </row>
    <row r="527" spans="1:26" hidden="1">
      <c r="A527" s="181" t="str">
        <f t="shared" si="86"/>
        <v>SIS19P9E8V8</v>
      </c>
      <c r="B527" s="181" t="str">
        <f t="shared" si="87"/>
        <v>SIS19P9E8</v>
      </c>
      <c r="C527" s="181" t="str">
        <f t="shared" si="88"/>
        <v>SIS19P9V8</v>
      </c>
      <c r="D527" s="181" t="str">
        <f t="shared" si="89"/>
        <v>SIS19P9</v>
      </c>
      <c r="E527" s="181" t="str">
        <f t="shared" si="90"/>
        <v>SIS19</v>
      </c>
      <c r="F527" s="141" t="s">
        <v>1147</v>
      </c>
      <c r="G527" s="72">
        <v>19</v>
      </c>
      <c r="H527" s="72">
        <v>9</v>
      </c>
      <c r="I527" s="141" t="s">
        <v>8</v>
      </c>
      <c r="J527" s="72">
        <v>8</v>
      </c>
      <c r="K527" s="72">
        <f t="shared" si="94"/>
        <v>8</v>
      </c>
      <c r="L527" s="72" t="s">
        <v>906</v>
      </c>
      <c r="M527" s="191">
        <f t="shared" si="92"/>
        <v>6.1</v>
      </c>
      <c r="N527" s="192">
        <f t="shared" si="93"/>
        <v>6.9</v>
      </c>
      <c r="O527" s="132">
        <v>6.5</v>
      </c>
      <c r="P527" s="72"/>
      <c r="Q527" s="72"/>
      <c r="R527" s="97"/>
      <c r="S527" s="97"/>
      <c r="T527" s="72"/>
      <c r="U527" s="72"/>
      <c r="V527" s="177">
        <v>0.93</v>
      </c>
      <c r="W527" s="97"/>
      <c r="X527" s="97"/>
      <c r="Y527" s="204">
        <v>1079342</v>
      </c>
      <c r="Z527" s="204">
        <v>1104654</v>
      </c>
    </row>
    <row r="528" spans="1:26" hidden="1">
      <c r="A528" s="181" t="str">
        <f t="shared" si="86"/>
        <v>SIS19P9E9V9</v>
      </c>
      <c r="B528" s="181" t="str">
        <f t="shared" si="87"/>
        <v>SIS19P9E9</v>
      </c>
      <c r="C528" s="181" t="str">
        <f t="shared" si="88"/>
        <v>SIS19P9V9</v>
      </c>
      <c r="D528" s="181" t="str">
        <f t="shared" si="89"/>
        <v>SIS19P9</v>
      </c>
      <c r="E528" s="181" t="str">
        <f t="shared" si="90"/>
        <v>SIS19</v>
      </c>
      <c r="F528" s="141" t="s">
        <v>1147</v>
      </c>
      <c r="G528" s="72">
        <v>19</v>
      </c>
      <c r="H528" s="72">
        <v>9</v>
      </c>
      <c r="I528" s="141" t="s">
        <v>8</v>
      </c>
      <c r="J528" s="72">
        <v>9</v>
      </c>
      <c r="K528" s="72">
        <f t="shared" si="94"/>
        <v>9</v>
      </c>
      <c r="L528" s="72" t="s">
        <v>906</v>
      </c>
      <c r="M528" s="191">
        <f t="shared" si="92"/>
        <v>7.1</v>
      </c>
      <c r="N528" s="192">
        <f t="shared" si="93"/>
        <v>7.9</v>
      </c>
      <c r="O528" s="132">
        <v>7.5</v>
      </c>
      <c r="P528" s="72"/>
      <c r="Q528" s="72"/>
      <c r="R528" s="97"/>
      <c r="S528" s="97"/>
      <c r="T528" s="72"/>
      <c r="U528" s="72"/>
      <c r="V528" s="177">
        <v>0.93</v>
      </c>
      <c r="W528" s="97"/>
      <c r="X528" s="97"/>
      <c r="Y528" s="204">
        <v>1079342</v>
      </c>
      <c r="Z528" s="204">
        <v>1104654</v>
      </c>
    </row>
    <row r="529" spans="1:26" hidden="1">
      <c r="A529" s="181" t="str">
        <f t="shared" si="86"/>
        <v>SIS19P9E9V10</v>
      </c>
      <c r="B529" s="181" t="str">
        <f t="shared" si="87"/>
        <v>SIS19P9E9</v>
      </c>
      <c r="C529" s="181" t="str">
        <f t="shared" si="88"/>
        <v>SIS19P9V10</v>
      </c>
      <c r="D529" s="181" t="str">
        <f t="shared" si="89"/>
        <v>SIS19P9</v>
      </c>
      <c r="E529" s="181" t="str">
        <f t="shared" si="90"/>
        <v>SIS19</v>
      </c>
      <c r="F529" s="141" t="s">
        <v>1147</v>
      </c>
      <c r="G529" s="72">
        <v>19</v>
      </c>
      <c r="H529" s="72">
        <v>9</v>
      </c>
      <c r="I529" s="141" t="s">
        <v>8</v>
      </c>
      <c r="J529" s="72">
        <v>9</v>
      </c>
      <c r="K529" s="72">
        <f t="shared" si="94"/>
        <v>10</v>
      </c>
      <c r="L529" s="72" t="s">
        <v>906</v>
      </c>
      <c r="M529" s="191">
        <f t="shared" si="92"/>
        <v>7.7999999999999989</v>
      </c>
      <c r="N529" s="192">
        <f t="shared" si="93"/>
        <v>8.6</v>
      </c>
      <c r="O529" s="132">
        <v>8.1999999999999993</v>
      </c>
      <c r="P529" s="72"/>
      <c r="Q529" s="72"/>
      <c r="R529" s="97"/>
      <c r="S529" s="97"/>
      <c r="T529" s="72"/>
      <c r="U529" s="72"/>
      <c r="V529" s="177">
        <v>0.61</v>
      </c>
      <c r="W529" s="97"/>
      <c r="X529" s="97"/>
      <c r="Y529" s="204">
        <v>1079342</v>
      </c>
      <c r="Z529" s="204">
        <v>1104654</v>
      </c>
    </row>
    <row r="530" spans="1:26" hidden="1">
      <c r="A530" s="181" t="str">
        <f t="shared" si="86"/>
        <v>SIS19P9E10V11</v>
      </c>
      <c r="B530" s="181" t="str">
        <f t="shared" si="87"/>
        <v>SIS19P9E10</v>
      </c>
      <c r="C530" s="181" t="str">
        <f t="shared" si="88"/>
        <v>SIS19P9V11</v>
      </c>
      <c r="D530" s="181" t="str">
        <f t="shared" si="89"/>
        <v>SIS19P9</v>
      </c>
      <c r="E530" s="181" t="str">
        <f t="shared" si="90"/>
        <v>SIS19</v>
      </c>
      <c r="F530" s="141" t="s">
        <v>1147</v>
      </c>
      <c r="G530" s="72">
        <v>19</v>
      </c>
      <c r="H530" s="72">
        <v>9</v>
      </c>
      <c r="I530" s="141" t="s">
        <v>8</v>
      </c>
      <c r="J530" s="72">
        <v>10</v>
      </c>
      <c r="K530" s="72">
        <f t="shared" si="94"/>
        <v>11</v>
      </c>
      <c r="L530" s="72" t="s">
        <v>906</v>
      </c>
      <c r="M530" s="191">
        <f t="shared" si="92"/>
        <v>8.6</v>
      </c>
      <c r="N530" s="192">
        <f t="shared" si="93"/>
        <v>9.4</v>
      </c>
      <c r="O530" s="132">
        <v>9</v>
      </c>
      <c r="P530" s="72"/>
      <c r="Q530" s="72"/>
      <c r="R530" s="97"/>
      <c r="S530" s="97"/>
      <c r="T530" s="72"/>
      <c r="U530" s="72"/>
      <c r="V530" s="177">
        <v>0.76</v>
      </c>
      <c r="W530" s="97"/>
      <c r="X530" s="97"/>
      <c r="Y530" s="204">
        <v>1079342</v>
      </c>
      <c r="Z530" s="204">
        <v>1104654</v>
      </c>
    </row>
    <row r="531" spans="1:26" hidden="1">
      <c r="A531" s="181" t="str">
        <f t="shared" si="86"/>
        <v>SIS19P9E11V12</v>
      </c>
      <c r="B531" s="181" t="str">
        <f t="shared" si="87"/>
        <v>SIS19P9E11</v>
      </c>
      <c r="C531" s="181" t="str">
        <f t="shared" si="88"/>
        <v>SIS19P9V12</v>
      </c>
      <c r="D531" s="181" t="str">
        <f t="shared" si="89"/>
        <v>SIS19P9</v>
      </c>
      <c r="E531" s="181" t="str">
        <f t="shared" si="90"/>
        <v>SIS19</v>
      </c>
      <c r="F531" s="141" t="s">
        <v>1147</v>
      </c>
      <c r="G531" s="72">
        <v>19</v>
      </c>
      <c r="H531" s="72">
        <v>9</v>
      </c>
      <c r="I531" s="141" t="s">
        <v>8</v>
      </c>
      <c r="J531" s="72">
        <v>11</v>
      </c>
      <c r="K531" s="72">
        <f t="shared" si="94"/>
        <v>12</v>
      </c>
      <c r="L531" s="72" t="s">
        <v>906</v>
      </c>
      <c r="M531" s="191">
        <f t="shared" si="92"/>
        <v>9.1</v>
      </c>
      <c r="N531" s="192">
        <f t="shared" si="93"/>
        <v>9.9</v>
      </c>
      <c r="O531" s="132">
        <v>9.5</v>
      </c>
      <c r="P531" s="72"/>
      <c r="Q531" s="72"/>
      <c r="R531" s="97"/>
      <c r="S531" s="97"/>
      <c r="T531" s="72"/>
      <c r="U531" s="72"/>
      <c r="V531" s="177">
        <v>0.76</v>
      </c>
      <c r="W531" s="97"/>
      <c r="X531" s="97"/>
      <c r="Y531" s="204">
        <v>1079342</v>
      </c>
      <c r="Z531" s="204">
        <v>1104654</v>
      </c>
    </row>
    <row r="532" spans="1:26" hidden="1">
      <c r="A532" s="181" t="str">
        <f t="shared" si="86"/>
        <v>SIS19P9E11V13</v>
      </c>
      <c r="B532" s="181" t="str">
        <f t="shared" si="87"/>
        <v>SIS19P9E11</v>
      </c>
      <c r="C532" s="181" t="str">
        <f t="shared" si="88"/>
        <v>SIS19P9V13</v>
      </c>
      <c r="D532" s="181" t="str">
        <f t="shared" si="89"/>
        <v>SIS19P9</v>
      </c>
      <c r="E532" s="181" t="str">
        <f t="shared" si="90"/>
        <v>SIS19</v>
      </c>
      <c r="F532" s="141" t="s">
        <v>1147</v>
      </c>
      <c r="G532" s="72">
        <v>19</v>
      </c>
      <c r="H532" s="72">
        <v>9</v>
      </c>
      <c r="I532" s="141" t="s">
        <v>8</v>
      </c>
      <c r="J532" s="72">
        <v>11</v>
      </c>
      <c r="K532" s="72">
        <f t="shared" si="94"/>
        <v>13</v>
      </c>
      <c r="L532" s="72" t="s">
        <v>906</v>
      </c>
      <c r="M532" s="191">
        <f t="shared" si="92"/>
        <v>10.1</v>
      </c>
      <c r="N532" s="192">
        <f t="shared" si="93"/>
        <v>10.9</v>
      </c>
      <c r="O532" s="132">
        <v>10.5</v>
      </c>
      <c r="P532" s="72"/>
      <c r="Q532" s="72"/>
      <c r="R532" s="97"/>
      <c r="S532" s="97"/>
      <c r="T532" s="72"/>
      <c r="U532" s="72"/>
      <c r="V532" s="177">
        <v>0.85</v>
      </c>
      <c r="W532" s="97"/>
      <c r="X532" s="97"/>
      <c r="Y532" s="204">
        <v>1079342</v>
      </c>
      <c r="Z532" s="204">
        <v>1104654</v>
      </c>
    </row>
    <row r="533" spans="1:26" hidden="1">
      <c r="A533" s="181" t="str">
        <f t="shared" si="86"/>
        <v>SIS19P9E12V14</v>
      </c>
      <c r="B533" s="181" t="str">
        <f t="shared" si="87"/>
        <v>SIS19P9E12</v>
      </c>
      <c r="C533" s="181" t="str">
        <f t="shared" si="88"/>
        <v>SIS19P9V14</v>
      </c>
      <c r="D533" s="181" t="str">
        <f t="shared" si="89"/>
        <v>SIS19P9</v>
      </c>
      <c r="E533" s="181" t="str">
        <f t="shared" si="90"/>
        <v>SIS19</v>
      </c>
      <c r="F533" s="141" t="s">
        <v>1147</v>
      </c>
      <c r="G533" s="72">
        <v>19</v>
      </c>
      <c r="H533" s="72">
        <v>9</v>
      </c>
      <c r="I533" s="141" t="s">
        <v>8</v>
      </c>
      <c r="J533" s="72">
        <v>12</v>
      </c>
      <c r="K533" s="72">
        <f t="shared" si="94"/>
        <v>14</v>
      </c>
      <c r="L533" s="72" t="s">
        <v>906</v>
      </c>
      <c r="M533" s="191">
        <f t="shared" si="92"/>
        <v>10.799999999999999</v>
      </c>
      <c r="N533" s="192">
        <f t="shared" si="93"/>
        <v>11.6</v>
      </c>
      <c r="O533" s="132">
        <v>11.2</v>
      </c>
      <c r="P533" s="72"/>
      <c r="Q533" s="72"/>
      <c r="R533" s="97"/>
      <c r="S533" s="97"/>
      <c r="T533" s="72"/>
      <c r="U533" s="72"/>
      <c r="V533" s="177">
        <v>0.97</v>
      </c>
      <c r="W533" s="97"/>
      <c r="X533" s="97"/>
      <c r="Y533" s="204">
        <v>1079342</v>
      </c>
      <c r="Z533" s="204">
        <v>1104654</v>
      </c>
    </row>
    <row r="534" spans="1:26" hidden="1">
      <c r="A534" s="181" t="str">
        <f t="shared" si="86"/>
        <v>SIS19P9E12V15</v>
      </c>
      <c r="B534" s="181" t="str">
        <f t="shared" si="87"/>
        <v>SIS19P9E12</v>
      </c>
      <c r="C534" s="181" t="str">
        <f t="shared" si="88"/>
        <v>SIS19P9V15</v>
      </c>
      <c r="D534" s="181" t="str">
        <f t="shared" si="89"/>
        <v>SIS19P9</v>
      </c>
      <c r="E534" s="181" t="str">
        <f t="shared" si="90"/>
        <v>SIS19</v>
      </c>
      <c r="F534" s="141" t="s">
        <v>1147</v>
      </c>
      <c r="G534" s="72">
        <v>19</v>
      </c>
      <c r="H534" s="72">
        <v>9</v>
      </c>
      <c r="I534" s="141" t="s">
        <v>8</v>
      </c>
      <c r="J534" s="72">
        <v>12</v>
      </c>
      <c r="K534" s="72">
        <f t="shared" si="94"/>
        <v>15</v>
      </c>
      <c r="L534" s="72" t="s">
        <v>906</v>
      </c>
      <c r="M534" s="191">
        <f t="shared" si="92"/>
        <v>11.6</v>
      </c>
      <c r="N534" s="192">
        <f t="shared" si="93"/>
        <v>12.4</v>
      </c>
      <c r="O534" s="132">
        <v>12</v>
      </c>
      <c r="P534" s="72"/>
      <c r="Q534" s="72"/>
      <c r="R534" s="97"/>
      <c r="S534" s="97"/>
      <c r="T534" s="72"/>
      <c r="U534" s="72"/>
      <c r="V534" s="177">
        <v>0.85</v>
      </c>
      <c r="W534" s="97"/>
      <c r="X534" s="97"/>
      <c r="Y534" s="204">
        <v>1079342</v>
      </c>
      <c r="Z534" s="204">
        <v>1104654</v>
      </c>
    </row>
    <row r="535" spans="1:26" hidden="1">
      <c r="A535" s="181" t="str">
        <f t="shared" si="86"/>
        <v>SIS19P10E1V1</v>
      </c>
      <c r="B535" s="181" t="str">
        <f t="shared" si="87"/>
        <v>SIS19P10E1</v>
      </c>
      <c r="C535" s="181" t="str">
        <f t="shared" si="88"/>
        <v>SIS19P10V1</v>
      </c>
      <c r="D535" s="181" t="str">
        <f t="shared" si="89"/>
        <v>SIS19P10</v>
      </c>
      <c r="E535" s="181" t="str">
        <f t="shared" si="90"/>
        <v>SIS19</v>
      </c>
      <c r="F535" s="141" t="s">
        <v>1147</v>
      </c>
      <c r="G535" s="72">
        <v>19</v>
      </c>
      <c r="H535" s="72">
        <v>10</v>
      </c>
      <c r="I535" s="141" t="s">
        <v>8</v>
      </c>
      <c r="J535" s="72">
        <v>1</v>
      </c>
      <c r="K535" s="72">
        <v>1</v>
      </c>
      <c r="L535" s="72" t="s">
        <v>906</v>
      </c>
      <c r="M535" s="191">
        <f t="shared" si="92"/>
        <v>0.6</v>
      </c>
      <c r="N535" s="192">
        <f t="shared" si="93"/>
        <v>1.4</v>
      </c>
      <c r="O535" s="132">
        <v>1</v>
      </c>
      <c r="P535" s="72"/>
      <c r="Q535" s="72"/>
      <c r="R535" s="97"/>
      <c r="S535" s="97"/>
      <c r="T535" s="72"/>
      <c r="U535" s="72"/>
      <c r="V535" s="177">
        <v>1.17</v>
      </c>
      <c r="W535" s="97"/>
      <c r="X535" s="97"/>
      <c r="Y535" s="204">
        <v>1079342</v>
      </c>
      <c r="Z535" s="204">
        <v>1104654</v>
      </c>
    </row>
    <row r="536" spans="1:26" hidden="1">
      <c r="A536" s="181" t="str">
        <f t="shared" si="86"/>
        <v>SIS19P10E2V2</v>
      </c>
      <c r="B536" s="181" t="str">
        <f t="shared" si="87"/>
        <v>SIS19P10E2</v>
      </c>
      <c r="C536" s="181" t="str">
        <f t="shared" si="88"/>
        <v>SIS19P10V2</v>
      </c>
      <c r="D536" s="181" t="str">
        <f t="shared" si="89"/>
        <v>SIS19P10</v>
      </c>
      <c r="E536" s="181" t="str">
        <f t="shared" si="90"/>
        <v>SIS19</v>
      </c>
      <c r="F536" s="141" t="s">
        <v>1147</v>
      </c>
      <c r="G536" s="72">
        <v>19</v>
      </c>
      <c r="H536" s="72">
        <v>10</v>
      </c>
      <c r="I536" s="141" t="s">
        <v>8</v>
      </c>
      <c r="J536" s="72">
        <v>2</v>
      </c>
      <c r="K536" s="72">
        <v>2</v>
      </c>
      <c r="L536" s="72" t="s">
        <v>906</v>
      </c>
      <c r="M536" s="191">
        <f t="shared" si="92"/>
        <v>1.4</v>
      </c>
      <c r="N536" s="192">
        <f t="shared" si="93"/>
        <v>2.2000000000000002</v>
      </c>
      <c r="O536" s="132">
        <v>1.8</v>
      </c>
      <c r="P536" s="72"/>
      <c r="Q536" s="72"/>
      <c r="R536" s="97"/>
      <c r="S536" s="97"/>
      <c r="T536" s="72"/>
      <c r="U536" s="72"/>
      <c r="V536" s="177">
        <v>1.17</v>
      </c>
      <c r="W536" s="97"/>
      <c r="X536" s="97"/>
      <c r="Y536" s="204">
        <v>1079342</v>
      </c>
      <c r="Z536" s="204">
        <v>1104654</v>
      </c>
    </row>
    <row r="537" spans="1:26" hidden="1">
      <c r="A537" s="181" t="str">
        <f t="shared" si="86"/>
        <v>SIS19P10E2V3</v>
      </c>
      <c r="B537" s="181" t="str">
        <f t="shared" si="87"/>
        <v>SIS19P10E2</v>
      </c>
      <c r="C537" s="181" t="str">
        <f t="shared" si="88"/>
        <v>SIS19P10V3</v>
      </c>
      <c r="D537" s="181" t="str">
        <f t="shared" si="89"/>
        <v>SIS19P10</v>
      </c>
      <c r="E537" s="181" t="str">
        <f t="shared" si="90"/>
        <v>SIS19</v>
      </c>
      <c r="F537" s="141" t="s">
        <v>1147</v>
      </c>
      <c r="G537" s="72">
        <v>19</v>
      </c>
      <c r="H537" s="72">
        <v>10</v>
      </c>
      <c r="I537" s="141" t="s">
        <v>8</v>
      </c>
      <c r="J537" s="72">
        <v>2</v>
      </c>
      <c r="K537" s="72">
        <v>3</v>
      </c>
      <c r="L537" s="72" t="s">
        <v>906</v>
      </c>
      <c r="M537" s="191">
        <f t="shared" si="92"/>
        <v>2.2000000000000002</v>
      </c>
      <c r="N537" s="192">
        <f t="shared" si="93"/>
        <v>3</v>
      </c>
      <c r="O537" s="132">
        <f t="shared" ref="O537:O549" si="95">O536+0.8</f>
        <v>2.6</v>
      </c>
      <c r="P537" s="72"/>
      <c r="Q537" s="72"/>
      <c r="R537" s="97"/>
      <c r="S537" s="97"/>
      <c r="T537" s="72"/>
      <c r="U537" s="72"/>
      <c r="V537" s="177">
        <v>1.17</v>
      </c>
      <c r="W537" s="97"/>
      <c r="X537" s="97"/>
      <c r="Y537" s="204">
        <v>1079342</v>
      </c>
      <c r="Z537" s="204">
        <v>1104654</v>
      </c>
    </row>
    <row r="538" spans="1:26" hidden="1">
      <c r="A538" s="181" t="str">
        <f t="shared" si="86"/>
        <v>SIS19P10E3V4</v>
      </c>
      <c r="B538" s="181" t="str">
        <f t="shared" si="87"/>
        <v>SIS19P10E3</v>
      </c>
      <c r="C538" s="181" t="str">
        <f t="shared" si="88"/>
        <v>SIS19P10V4</v>
      </c>
      <c r="D538" s="181" t="str">
        <f t="shared" si="89"/>
        <v>SIS19P10</v>
      </c>
      <c r="E538" s="181" t="str">
        <f t="shared" si="90"/>
        <v>SIS19</v>
      </c>
      <c r="F538" s="141" t="s">
        <v>1147</v>
      </c>
      <c r="G538" s="72">
        <v>19</v>
      </c>
      <c r="H538" s="72">
        <v>10</v>
      </c>
      <c r="I538" s="141" t="s">
        <v>8</v>
      </c>
      <c r="J538" s="72">
        <v>3</v>
      </c>
      <c r="K538" s="72">
        <v>4</v>
      </c>
      <c r="L538" s="72" t="s">
        <v>906</v>
      </c>
      <c r="M538" s="191">
        <f t="shared" si="92"/>
        <v>3.0000000000000004</v>
      </c>
      <c r="N538" s="192">
        <f t="shared" si="93"/>
        <v>3.8000000000000003</v>
      </c>
      <c r="O538" s="132">
        <f t="shared" si="95"/>
        <v>3.4000000000000004</v>
      </c>
      <c r="P538" s="72"/>
      <c r="Q538" s="72"/>
      <c r="R538" s="97"/>
      <c r="S538" s="97"/>
      <c r="T538" s="72"/>
      <c r="U538" s="72"/>
      <c r="V538" s="177">
        <v>0.7</v>
      </c>
      <c r="W538" s="97"/>
      <c r="X538" s="97"/>
      <c r="Y538" s="204">
        <v>1079342</v>
      </c>
      <c r="Z538" s="204">
        <v>1104654</v>
      </c>
    </row>
    <row r="539" spans="1:26" hidden="1">
      <c r="A539" s="181" t="str">
        <f t="shared" si="86"/>
        <v>SIS19P10E4V5</v>
      </c>
      <c r="B539" s="181" t="str">
        <f t="shared" si="87"/>
        <v>SIS19P10E4</v>
      </c>
      <c r="C539" s="181" t="str">
        <f t="shared" si="88"/>
        <v>SIS19P10V5</v>
      </c>
      <c r="D539" s="181" t="str">
        <f t="shared" si="89"/>
        <v>SIS19P10</v>
      </c>
      <c r="E539" s="181" t="str">
        <f t="shared" si="90"/>
        <v>SIS19</v>
      </c>
      <c r="F539" s="141" t="s">
        <v>1147</v>
      </c>
      <c r="G539" s="72">
        <v>19</v>
      </c>
      <c r="H539" s="72">
        <v>10</v>
      </c>
      <c r="I539" s="141" t="s">
        <v>8</v>
      </c>
      <c r="J539" s="72">
        <v>4</v>
      </c>
      <c r="K539" s="72">
        <v>5</v>
      </c>
      <c r="L539" s="72" t="s">
        <v>906</v>
      </c>
      <c r="M539" s="191">
        <f t="shared" si="92"/>
        <v>3.8000000000000003</v>
      </c>
      <c r="N539" s="192">
        <f t="shared" si="93"/>
        <v>4.6000000000000005</v>
      </c>
      <c r="O539" s="132">
        <f t="shared" si="95"/>
        <v>4.2</v>
      </c>
      <c r="P539" s="72"/>
      <c r="Q539" s="72"/>
      <c r="R539" s="97"/>
      <c r="S539" s="97"/>
      <c r="T539" s="72"/>
      <c r="U539" s="72"/>
      <c r="V539" s="177">
        <v>0.76</v>
      </c>
      <c r="W539" s="97"/>
      <c r="X539" s="97"/>
      <c r="Y539" s="204">
        <v>1079342</v>
      </c>
      <c r="Z539" s="204">
        <v>1104654</v>
      </c>
    </row>
    <row r="540" spans="1:26" hidden="1">
      <c r="A540" s="181" t="str">
        <f t="shared" si="86"/>
        <v>SIS19P10E4V6</v>
      </c>
      <c r="B540" s="181" t="str">
        <f t="shared" si="87"/>
        <v>SIS19P10E4</v>
      </c>
      <c r="C540" s="181" t="str">
        <f t="shared" si="88"/>
        <v>SIS19P10V6</v>
      </c>
      <c r="D540" s="181" t="str">
        <f t="shared" si="89"/>
        <v>SIS19P10</v>
      </c>
      <c r="E540" s="181" t="str">
        <f t="shared" si="90"/>
        <v>SIS19</v>
      </c>
      <c r="F540" s="141" t="s">
        <v>1147</v>
      </c>
      <c r="G540" s="72">
        <v>19</v>
      </c>
      <c r="H540" s="72">
        <v>10</v>
      </c>
      <c r="I540" s="141" t="s">
        <v>8</v>
      </c>
      <c r="J540" s="72">
        <v>4</v>
      </c>
      <c r="K540" s="72">
        <v>6</v>
      </c>
      <c r="L540" s="72" t="s">
        <v>906</v>
      </c>
      <c r="M540" s="191">
        <f t="shared" si="92"/>
        <v>4.5999999999999996</v>
      </c>
      <c r="N540" s="192">
        <f t="shared" si="93"/>
        <v>5.4</v>
      </c>
      <c r="O540" s="132">
        <f t="shared" si="95"/>
        <v>5</v>
      </c>
      <c r="P540" s="72"/>
      <c r="Q540" s="72"/>
      <c r="R540" s="97"/>
      <c r="S540" s="97"/>
      <c r="T540" s="72"/>
      <c r="U540" s="72"/>
      <c r="V540" s="177">
        <v>0.66</v>
      </c>
      <c r="W540" s="97"/>
      <c r="X540" s="97"/>
      <c r="Y540" s="204">
        <v>1079342</v>
      </c>
      <c r="Z540" s="204">
        <v>1104654</v>
      </c>
    </row>
    <row r="541" spans="1:26" hidden="1">
      <c r="A541" s="181" t="str">
        <f t="shared" si="86"/>
        <v>SIS19P10E5V7</v>
      </c>
      <c r="B541" s="181" t="str">
        <f t="shared" si="87"/>
        <v>SIS19P10E5</v>
      </c>
      <c r="C541" s="181" t="str">
        <f t="shared" si="88"/>
        <v>SIS19P10V7</v>
      </c>
      <c r="D541" s="181" t="str">
        <f t="shared" si="89"/>
        <v>SIS19P10</v>
      </c>
      <c r="E541" s="181" t="str">
        <f t="shared" si="90"/>
        <v>SIS19</v>
      </c>
      <c r="F541" s="141" t="s">
        <v>1147</v>
      </c>
      <c r="G541" s="72">
        <v>19</v>
      </c>
      <c r="H541" s="72">
        <v>10</v>
      </c>
      <c r="I541" s="141" t="s">
        <v>8</v>
      </c>
      <c r="J541" s="72">
        <v>5</v>
      </c>
      <c r="K541" s="72">
        <v>7</v>
      </c>
      <c r="L541" s="72" t="s">
        <v>906</v>
      </c>
      <c r="M541" s="191">
        <f t="shared" si="92"/>
        <v>5.3999999999999995</v>
      </c>
      <c r="N541" s="192">
        <f t="shared" si="93"/>
        <v>6.2</v>
      </c>
      <c r="O541" s="132">
        <f t="shared" si="95"/>
        <v>5.8</v>
      </c>
      <c r="P541" s="72"/>
      <c r="Q541" s="72"/>
      <c r="R541" s="97"/>
      <c r="S541" s="97"/>
      <c r="T541" s="72"/>
      <c r="U541" s="72"/>
      <c r="V541" s="177">
        <v>0.57999999999999996</v>
      </c>
      <c r="W541" s="97"/>
      <c r="X541" s="97"/>
      <c r="Y541" s="204">
        <v>1079342</v>
      </c>
      <c r="Z541" s="204">
        <v>1104654</v>
      </c>
    </row>
    <row r="542" spans="1:26" hidden="1">
      <c r="A542" s="181" t="str">
        <f t="shared" si="86"/>
        <v>SIS19P10E6V8</v>
      </c>
      <c r="B542" s="181" t="str">
        <f t="shared" si="87"/>
        <v>SIS19P10E6</v>
      </c>
      <c r="C542" s="181" t="str">
        <f t="shared" si="88"/>
        <v>SIS19P10V8</v>
      </c>
      <c r="D542" s="181" t="str">
        <f t="shared" si="89"/>
        <v>SIS19P10</v>
      </c>
      <c r="E542" s="181" t="str">
        <f t="shared" si="90"/>
        <v>SIS19</v>
      </c>
      <c r="F542" s="141" t="s">
        <v>1147</v>
      </c>
      <c r="G542" s="72">
        <v>19</v>
      </c>
      <c r="H542" s="72">
        <v>10</v>
      </c>
      <c r="I542" s="141" t="s">
        <v>8</v>
      </c>
      <c r="J542" s="72">
        <v>6</v>
      </c>
      <c r="K542" s="72">
        <v>8</v>
      </c>
      <c r="L542" s="72" t="s">
        <v>906</v>
      </c>
      <c r="M542" s="191">
        <f t="shared" si="92"/>
        <v>6.1999999999999993</v>
      </c>
      <c r="N542" s="192">
        <f t="shared" si="93"/>
        <v>7</v>
      </c>
      <c r="O542" s="132">
        <f t="shared" si="95"/>
        <v>6.6</v>
      </c>
      <c r="P542" s="72"/>
      <c r="Q542" s="72"/>
      <c r="R542" s="97"/>
      <c r="S542" s="97"/>
      <c r="T542" s="72"/>
      <c r="U542" s="72"/>
      <c r="V542" s="177">
        <v>0.66</v>
      </c>
      <c r="W542" s="97"/>
      <c r="X542" s="97"/>
      <c r="Y542" s="204">
        <v>1079342</v>
      </c>
      <c r="Z542" s="204">
        <v>1104654</v>
      </c>
    </row>
    <row r="543" spans="1:26" hidden="1">
      <c r="A543" s="181" t="str">
        <f t="shared" si="86"/>
        <v>SIS19P10E6V9</v>
      </c>
      <c r="B543" s="181" t="str">
        <f t="shared" si="87"/>
        <v>SIS19P10E6</v>
      </c>
      <c r="C543" s="181" t="str">
        <f t="shared" si="88"/>
        <v>SIS19P10V9</v>
      </c>
      <c r="D543" s="181" t="str">
        <f t="shared" si="89"/>
        <v>SIS19P10</v>
      </c>
      <c r="E543" s="181" t="str">
        <f t="shared" si="90"/>
        <v>SIS19</v>
      </c>
      <c r="F543" s="141" t="s">
        <v>1147</v>
      </c>
      <c r="G543" s="72">
        <v>19</v>
      </c>
      <c r="H543" s="72">
        <v>10</v>
      </c>
      <c r="I543" s="141" t="s">
        <v>8</v>
      </c>
      <c r="J543" s="72">
        <v>6</v>
      </c>
      <c r="K543" s="72">
        <v>9</v>
      </c>
      <c r="L543" s="72" t="s">
        <v>906</v>
      </c>
      <c r="M543" s="191">
        <f t="shared" si="92"/>
        <v>6.9999999999999991</v>
      </c>
      <c r="N543" s="192">
        <f t="shared" si="93"/>
        <v>7.8</v>
      </c>
      <c r="O543" s="132">
        <f t="shared" si="95"/>
        <v>7.3999999999999995</v>
      </c>
      <c r="P543" s="72"/>
      <c r="Q543" s="72"/>
      <c r="R543" s="97"/>
      <c r="S543" s="97"/>
      <c r="T543" s="72"/>
      <c r="U543" s="72"/>
      <c r="V543" s="177">
        <v>0.54</v>
      </c>
      <c r="W543" s="97"/>
      <c r="X543" s="97"/>
      <c r="Y543" s="204">
        <v>1079342</v>
      </c>
      <c r="Z543" s="204">
        <v>1104654</v>
      </c>
    </row>
    <row r="544" spans="1:26" hidden="1">
      <c r="A544" s="181" t="str">
        <f t="shared" si="86"/>
        <v>SIS19P10E7V10</v>
      </c>
      <c r="B544" s="181" t="str">
        <f t="shared" si="87"/>
        <v>SIS19P10E7</v>
      </c>
      <c r="C544" s="181" t="str">
        <f t="shared" si="88"/>
        <v>SIS19P10V10</v>
      </c>
      <c r="D544" s="181" t="str">
        <f t="shared" si="89"/>
        <v>SIS19P10</v>
      </c>
      <c r="E544" s="181" t="str">
        <f t="shared" si="90"/>
        <v>SIS19</v>
      </c>
      <c r="F544" s="141" t="s">
        <v>1147</v>
      </c>
      <c r="G544" s="72">
        <v>19</v>
      </c>
      <c r="H544" s="72">
        <v>10</v>
      </c>
      <c r="I544" s="141" t="s">
        <v>8</v>
      </c>
      <c r="J544" s="72">
        <v>7</v>
      </c>
      <c r="K544" s="72">
        <f>K543+1</f>
        <v>10</v>
      </c>
      <c r="L544" s="72" t="s">
        <v>906</v>
      </c>
      <c r="M544" s="191">
        <f t="shared" si="92"/>
        <v>7.7999999999999989</v>
      </c>
      <c r="N544" s="192">
        <f t="shared" si="93"/>
        <v>8.6</v>
      </c>
      <c r="O544" s="132">
        <f t="shared" si="95"/>
        <v>8.1999999999999993</v>
      </c>
      <c r="P544" s="72"/>
      <c r="Q544" s="72"/>
      <c r="R544" s="97"/>
      <c r="S544" s="97"/>
      <c r="T544" s="72"/>
      <c r="U544" s="72"/>
      <c r="V544" s="177">
        <v>0.54</v>
      </c>
      <c r="W544" s="97"/>
      <c r="X544" s="97"/>
      <c r="Y544" s="204">
        <v>1079342</v>
      </c>
      <c r="Z544" s="204">
        <v>1104654</v>
      </c>
    </row>
    <row r="545" spans="1:26" hidden="1">
      <c r="A545" s="181" t="str">
        <f t="shared" ref="A545:A579" si="96">CONCATENATE(F545,G545,I545,H545,"E",J545,L545,K545)</f>
        <v>SIS19P10E7V11</v>
      </c>
      <c r="B545" s="181" t="str">
        <f t="shared" ref="B545:B579" si="97">CONCATENATE(F545,G545,I545,H545,"E",J545)</f>
        <v>SIS19P10E7</v>
      </c>
      <c r="C545" s="181" t="str">
        <f t="shared" ref="C545:C579" si="98">CONCATENATE(F545,G545,I545,H545,L545,K545)</f>
        <v>SIS19P10V11</v>
      </c>
      <c r="D545" s="181" t="str">
        <f t="shared" ref="D545:D579" si="99">CONCATENATE(F545,G545,I545,H545)</f>
        <v>SIS19P10</v>
      </c>
      <c r="E545" s="181" t="str">
        <f t="shared" ref="E545:E576" si="100">CONCATENATE(F545,G545)</f>
        <v>SIS19</v>
      </c>
      <c r="F545" s="141" t="s">
        <v>1147</v>
      </c>
      <c r="G545" s="72">
        <v>19</v>
      </c>
      <c r="H545" s="72">
        <v>10</v>
      </c>
      <c r="I545" s="141" t="s">
        <v>8</v>
      </c>
      <c r="J545" s="72">
        <v>7</v>
      </c>
      <c r="K545" s="72">
        <f>K544+1</f>
        <v>11</v>
      </c>
      <c r="L545" s="72" t="s">
        <v>906</v>
      </c>
      <c r="M545" s="191">
        <f t="shared" si="92"/>
        <v>8.6</v>
      </c>
      <c r="N545" s="192">
        <f t="shared" si="93"/>
        <v>9.4</v>
      </c>
      <c r="O545" s="132">
        <f t="shared" si="95"/>
        <v>9</v>
      </c>
      <c r="P545" s="72"/>
      <c r="Q545" s="72"/>
      <c r="R545" s="97"/>
      <c r="S545" s="97"/>
      <c r="T545" s="72"/>
      <c r="U545" s="72"/>
      <c r="V545" s="177">
        <v>0.66</v>
      </c>
      <c r="W545" s="97"/>
      <c r="X545" s="97"/>
      <c r="Y545" s="204">
        <v>1079342</v>
      </c>
      <c r="Z545" s="204">
        <v>1104654</v>
      </c>
    </row>
    <row r="546" spans="1:26" hidden="1">
      <c r="A546" s="181" t="str">
        <f t="shared" si="96"/>
        <v>SIS19P10E7V12</v>
      </c>
      <c r="B546" s="181" t="str">
        <f t="shared" si="97"/>
        <v>SIS19P10E7</v>
      </c>
      <c r="C546" s="181" t="str">
        <f t="shared" si="98"/>
        <v>SIS19P10V12</v>
      </c>
      <c r="D546" s="181" t="str">
        <f t="shared" si="99"/>
        <v>SIS19P10</v>
      </c>
      <c r="E546" s="181" t="str">
        <f t="shared" si="100"/>
        <v>SIS19</v>
      </c>
      <c r="F546" s="141" t="s">
        <v>1147</v>
      </c>
      <c r="G546" s="72">
        <v>19</v>
      </c>
      <c r="H546" s="72">
        <v>10</v>
      </c>
      <c r="I546" s="141" t="s">
        <v>8</v>
      </c>
      <c r="J546" s="72">
        <v>7</v>
      </c>
      <c r="K546" s="72">
        <f>K545+1</f>
        <v>12</v>
      </c>
      <c r="L546" s="72" t="s">
        <v>906</v>
      </c>
      <c r="M546" s="191">
        <f t="shared" si="92"/>
        <v>9.4</v>
      </c>
      <c r="N546" s="192">
        <f t="shared" si="93"/>
        <v>10.200000000000001</v>
      </c>
      <c r="O546" s="132">
        <f t="shared" si="95"/>
        <v>9.8000000000000007</v>
      </c>
      <c r="P546" s="72"/>
      <c r="Q546" s="72"/>
      <c r="R546" s="97"/>
      <c r="S546" s="97"/>
      <c r="T546" s="72"/>
      <c r="U546" s="72"/>
      <c r="V546" s="177">
        <v>0.62</v>
      </c>
      <c r="W546" s="97"/>
      <c r="X546" s="97"/>
      <c r="Y546" s="204">
        <v>1079342</v>
      </c>
      <c r="Z546" s="204">
        <v>1104654</v>
      </c>
    </row>
    <row r="547" spans="1:26" hidden="1">
      <c r="A547" s="181" t="str">
        <f t="shared" si="96"/>
        <v>SIS19P10E7V13</v>
      </c>
      <c r="B547" s="181" t="str">
        <f t="shared" si="97"/>
        <v>SIS19P10E7</v>
      </c>
      <c r="C547" s="181" t="str">
        <f t="shared" si="98"/>
        <v>SIS19P10V13</v>
      </c>
      <c r="D547" s="181" t="str">
        <f t="shared" si="99"/>
        <v>SIS19P10</v>
      </c>
      <c r="E547" s="181" t="str">
        <f t="shared" si="100"/>
        <v>SIS19</v>
      </c>
      <c r="F547" s="141" t="s">
        <v>1147</v>
      </c>
      <c r="G547" s="72">
        <v>19</v>
      </c>
      <c r="H547" s="72">
        <v>10</v>
      </c>
      <c r="I547" s="141" t="s">
        <v>8</v>
      </c>
      <c r="J547" s="72">
        <v>7</v>
      </c>
      <c r="K547" s="72">
        <f>K546+1</f>
        <v>13</v>
      </c>
      <c r="L547" s="72" t="s">
        <v>906</v>
      </c>
      <c r="M547" s="191">
        <f t="shared" si="92"/>
        <v>10.200000000000001</v>
      </c>
      <c r="N547" s="192">
        <f t="shared" si="93"/>
        <v>11.000000000000002</v>
      </c>
      <c r="O547" s="132">
        <f t="shared" si="95"/>
        <v>10.600000000000001</v>
      </c>
      <c r="P547" s="72"/>
      <c r="Q547" s="72"/>
      <c r="R547" s="97"/>
      <c r="S547" s="97"/>
      <c r="T547" s="72"/>
      <c r="U547" s="72"/>
      <c r="V547" s="177">
        <v>0.57999999999999996</v>
      </c>
      <c r="W547" s="97"/>
      <c r="X547" s="97"/>
      <c r="Y547" s="204">
        <v>1079342</v>
      </c>
      <c r="Z547" s="204">
        <v>1104654</v>
      </c>
    </row>
    <row r="548" spans="1:26" hidden="1">
      <c r="A548" s="181" t="str">
        <f t="shared" si="96"/>
        <v>SIS19P10E7V14</v>
      </c>
      <c r="B548" s="181" t="str">
        <f t="shared" si="97"/>
        <v>SIS19P10E7</v>
      </c>
      <c r="C548" s="181" t="str">
        <f t="shared" si="98"/>
        <v>SIS19P10V14</v>
      </c>
      <c r="D548" s="181" t="str">
        <f t="shared" si="99"/>
        <v>SIS19P10</v>
      </c>
      <c r="E548" s="181" t="str">
        <f t="shared" si="100"/>
        <v>SIS19</v>
      </c>
      <c r="F548" s="141" t="s">
        <v>1147</v>
      </c>
      <c r="G548" s="72">
        <v>19</v>
      </c>
      <c r="H548" s="72">
        <v>10</v>
      </c>
      <c r="I548" s="141" t="s">
        <v>8</v>
      </c>
      <c r="J548" s="72">
        <v>7</v>
      </c>
      <c r="K548" s="72">
        <v>14</v>
      </c>
      <c r="L548" s="72" t="s">
        <v>906</v>
      </c>
      <c r="M548" s="191">
        <f t="shared" si="92"/>
        <v>11.000000000000002</v>
      </c>
      <c r="N548" s="192">
        <f t="shared" si="93"/>
        <v>11.800000000000002</v>
      </c>
      <c r="O548" s="132">
        <f t="shared" si="95"/>
        <v>11.400000000000002</v>
      </c>
      <c r="P548" s="72"/>
      <c r="Q548" s="72"/>
      <c r="R548" s="97"/>
      <c r="S548" s="97"/>
      <c r="T548" s="72"/>
      <c r="U548" s="72"/>
      <c r="V548" s="177">
        <v>0.62</v>
      </c>
      <c r="W548" s="97"/>
      <c r="X548" s="97"/>
      <c r="Y548" s="204">
        <v>1079342</v>
      </c>
      <c r="Z548" s="204">
        <v>1104654</v>
      </c>
    </row>
    <row r="549" spans="1:26" hidden="1">
      <c r="A549" s="181" t="str">
        <f t="shared" si="96"/>
        <v>SIS19P10E7V15</v>
      </c>
      <c r="B549" s="181" t="str">
        <f t="shared" si="97"/>
        <v>SIS19P10E7</v>
      </c>
      <c r="C549" s="181" t="str">
        <f t="shared" si="98"/>
        <v>SIS19P10V15</v>
      </c>
      <c r="D549" s="181" t="str">
        <f t="shared" si="99"/>
        <v>SIS19P10</v>
      </c>
      <c r="E549" s="181" t="str">
        <f t="shared" si="100"/>
        <v>SIS19</v>
      </c>
      <c r="F549" s="141" t="s">
        <v>1147</v>
      </c>
      <c r="G549" s="72">
        <v>19</v>
      </c>
      <c r="H549" s="72">
        <v>10</v>
      </c>
      <c r="I549" s="141" t="s">
        <v>8</v>
      </c>
      <c r="J549" s="72">
        <v>7</v>
      </c>
      <c r="K549" s="72">
        <v>15</v>
      </c>
      <c r="L549" s="72" t="s">
        <v>906</v>
      </c>
      <c r="M549" s="191">
        <f t="shared" si="92"/>
        <v>11.800000000000002</v>
      </c>
      <c r="N549" s="192">
        <f t="shared" si="93"/>
        <v>12.600000000000003</v>
      </c>
      <c r="O549" s="132">
        <f t="shared" si="95"/>
        <v>12.200000000000003</v>
      </c>
      <c r="P549" s="72"/>
      <c r="Q549" s="72"/>
      <c r="R549" s="97"/>
      <c r="S549" s="97"/>
      <c r="T549" s="72"/>
      <c r="U549" s="72"/>
      <c r="V549" s="177">
        <v>0.62</v>
      </c>
      <c r="W549" s="97"/>
      <c r="X549" s="97"/>
      <c r="Y549" s="204">
        <v>1079342</v>
      </c>
      <c r="Z549" s="204">
        <v>1104654</v>
      </c>
    </row>
    <row r="550" spans="1:26" hidden="1">
      <c r="A550" s="181" t="str">
        <f t="shared" si="96"/>
        <v>LSG20P3E1S1</v>
      </c>
      <c r="B550" s="181" t="str">
        <f t="shared" si="97"/>
        <v>LSG20P3E1</v>
      </c>
      <c r="C550" s="181" t="str">
        <f t="shared" si="98"/>
        <v>LSG20P3S1</v>
      </c>
      <c r="D550" s="181" t="str">
        <f t="shared" si="99"/>
        <v>LSG20P3</v>
      </c>
      <c r="E550" s="181" t="str">
        <f t="shared" si="100"/>
        <v>LSG20</v>
      </c>
      <c r="F550" s="72" t="s">
        <v>588</v>
      </c>
      <c r="G550" s="72">
        <v>20</v>
      </c>
      <c r="H550" s="72">
        <v>3</v>
      </c>
      <c r="I550" s="72" t="s">
        <v>8</v>
      </c>
      <c r="J550" s="72">
        <v>1</v>
      </c>
      <c r="K550" s="72">
        <v>1</v>
      </c>
      <c r="L550" s="72" t="s">
        <v>13</v>
      </c>
      <c r="M550" s="191">
        <f t="shared" si="92"/>
        <v>0.6</v>
      </c>
      <c r="N550" s="192">
        <f t="shared" si="93"/>
        <v>1.4</v>
      </c>
      <c r="O550" s="132">
        <v>1</v>
      </c>
      <c r="P550" s="72"/>
      <c r="Q550" s="72"/>
      <c r="R550" s="97"/>
      <c r="S550" s="97"/>
      <c r="T550" s="72"/>
      <c r="U550" s="72">
        <v>18</v>
      </c>
      <c r="V550" s="177"/>
      <c r="W550" s="97"/>
      <c r="X550" s="97"/>
      <c r="Y550" s="90">
        <f>VLOOKUP(D550,EXPLORACION!$A$2:$P$529,15,FALSE)</f>
        <v>4960480.2591000004</v>
      </c>
      <c r="Z550" s="90">
        <f>VLOOKUP(D550,EXPLORACION!$A$2:$P$529,16,FALSE)</f>
        <v>2169978.034</v>
      </c>
    </row>
    <row r="551" spans="1:26" hidden="1">
      <c r="A551" s="181" t="str">
        <f t="shared" si="96"/>
        <v>LSG20P3E1S2</v>
      </c>
      <c r="B551" s="181" t="str">
        <f t="shared" si="97"/>
        <v>LSG20P3E1</v>
      </c>
      <c r="C551" s="181" t="str">
        <f t="shared" si="98"/>
        <v>LSG20P3S2</v>
      </c>
      <c r="D551" s="181" t="str">
        <f t="shared" si="99"/>
        <v>LSG20P3</v>
      </c>
      <c r="E551" s="181" t="str">
        <f t="shared" si="100"/>
        <v>LSG20</v>
      </c>
      <c r="F551" s="72" t="s">
        <v>588</v>
      </c>
      <c r="G551" s="72">
        <v>20</v>
      </c>
      <c r="H551" s="72">
        <v>3</v>
      </c>
      <c r="I551" s="72" t="s">
        <v>8</v>
      </c>
      <c r="J551" s="72">
        <v>1</v>
      </c>
      <c r="K551" s="72">
        <v>2</v>
      </c>
      <c r="L551" s="72" t="s">
        <v>13</v>
      </c>
      <c r="M551" s="191">
        <f t="shared" si="92"/>
        <v>1.1000000000000001</v>
      </c>
      <c r="N551" s="192">
        <f t="shared" si="93"/>
        <v>1.9</v>
      </c>
      <c r="O551" s="132">
        <v>1.5</v>
      </c>
      <c r="P551" s="72"/>
      <c r="Q551" s="72"/>
      <c r="R551" s="97"/>
      <c r="S551" s="97"/>
      <c r="T551" s="72"/>
      <c r="U551" s="72">
        <v>19</v>
      </c>
      <c r="V551" s="177"/>
      <c r="W551" s="97"/>
      <c r="X551" s="97"/>
      <c r="Y551" s="90">
        <f>VLOOKUP(D551,EXPLORACION!$A$2:$P$529,15,FALSE)</f>
        <v>4960480.2591000004</v>
      </c>
      <c r="Z551" s="90">
        <f>VLOOKUP(D551,EXPLORACION!$A$2:$P$529,16,FALSE)</f>
        <v>2169978.034</v>
      </c>
    </row>
    <row r="552" spans="1:26" hidden="1">
      <c r="A552" s="181" t="str">
        <f t="shared" si="96"/>
        <v>LSG20P3E2S3</v>
      </c>
      <c r="B552" s="181" t="str">
        <f t="shared" si="97"/>
        <v>LSG20P3E2</v>
      </c>
      <c r="C552" s="181" t="str">
        <f t="shared" si="98"/>
        <v>LSG20P3S3</v>
      </c>
      <c r="D552" s="181" t="str">
        <f t="shared" si="99"/>
        <v>LSG20P3</v>
      </c>
      <c r="E552" s="181" t="str">
        <f t="shared" si="100"/>
        <v>LSG20</v>
      </c>
      <c r="F552" s="72" t="s">
        <v>588</v>
      </c>
      <c r="G552" s="72">
        <v>20</v>
      </c>
      <c r="H552" s="72">
        <v>3</v>
      </c>
      <c r="I552" s="72" t="s">
        <v>8</v>
      </c>
      <c r="J552" s="72">
        <v>2</v>
      </c>
      <c r="K552" s="72">
        <v>3</v>
      </c>
      <c r="L552" s="72" t="s">
        <v>13</v>
      </c>
      <c r="M552" s="191">
        <f t="shared" ref="M552:M579" si="101">O552-0.4</f>
        <v>1.6</v>
      </c>
      <c r="N552" s="192">
        <f t="shared" ref="N552:N579" si="102">O552+0.4</f>
        <v>2.4</v>
      </c>
      <c r="O552" s="132">
        <v>2</v>
      </c>
      <c r="P552" s="72"/>
      <c r="Q552" s="72"/>
      <c r="R552" s="97"/>
      <c r="S552" s="97"/>
      <c r="T552" s="72"/>
      <c r="U552" s="72">
        <v>18</v>
      </c>
      <c r="V552" s="177"/>
      <c r="W552" s="97"/>
      <c r="X552" s="97"/>
      <c r="Y552" s="90">
        <f>VLOOKUP(D552,EXPLORACION!$A$2:$P$529,15,FALSE)</f>
        <v>4960480.2591000004</v>
      </c>
      <c r="Z552" s="90">
        <f>VLOOKUP(D552,EXPLORACION!$A$2:$P$529,16,FALSE)</f>
        <v>2169978.034</v>
      </c>
    </row>
    <row r="553" spans="1:26" hidden="1">
      <c r="A553" s="181" t="str">
        <f t="shared" si="96"/>
        <v>LSG20P3E2S4</v>
      </c>
      <c r="B553" s="181" t="str">
        <f t="shared" si="97"/>
        <v>LSG20P3E2</v>
      </c>
      <c r="C553" s="181" t="str">
        <f t="shared" si="98"/>
        <v>LSG20P3S4</v>
      </c>
      <c r="D553" s="181" t="str">
        <f t="shared" si="99"/>
        <v>LSG20P3</v>
      </c>
      <c r="E553" s="181" t="str">
        <f t="shared" si="100"/>
        <v>LSG20</v>
      </c>
      <c r="F553" s="72" t="s">
        <v>588</v>
      </c>
      <c r="G553" s="72">
        <v>20</v>
      </c>
      <c r="H553" s="72">
        <v>3</v>
      </c>
      <c r="I553" s="72" t="s">
        <v>8</v>
      </c>
      <c r="J553" s="72">
        <v>2</v>
      </c>
      <c r="K553" s="72">
        <v>4</v>
      </c>
      <c r="L553" s="72" t="s">
        <v>13</v>
      </c>
      <c r="M553" s="191">
        <f t="shared" si="101"/>
        <v>2.1</v>
      </c>
      <c r="N553" s="192">
        <f t="shared" si="102"/>
        <v>2.9</v>
      </c>
      <c r="O553" s="132">
        <f t="shared" ref="O553:O559" si="103">O552+0.5</f>
        <v>2.5</v>
      </c>
      <c r="P553" s="72"/>
      <c r="Q553" s="72"/>
      <c r="R553" s="97"/>
      <c r="S553" s="97"/>
      <c r="T553" s="72"/>
      <c r="U553" s="72">
        <v>22</v>
      </c>
      <c r="V553" s="177"/>
      <c r="W553" s="97"/>
      <c r="X553" s="97"/>
      <c r="Y553" s="90">
        <f>VLOOKUP(D553,EXPLORACION!$A$2:$P$529,15,FALSE)</f>
        <v>4960480.2591000004</v>
      </c>
      <c r="Z553" s="90">
        <f>VLOOKUP(D553,EXPLORACION!$A$2:$P$529,16,FALSE)</f>
        <v>2169978.034</v>
      </c>
    </row>
    <row r="554" spans="1:26" hidden="1">
      <c r="A554" s="181" t="str">
        <f t="shared" si="96"/>
        <v>LSG20P3E2S5</v>
      </c>
      <c r="B554" s="181" t="str">
        <f t="shared" si="97"/>
        <v>LSG20P3E2</v>
      </c>
      <c r="C554" s="181" t="str">
        <f t="shared" si="98"/>
        <v>LSG20P3S5</v>
      </c>
      <c r="D554" s="181" t="str">
        <f t="shared" si="99"/>
        <v>LSG20P3</v>
      </c>
      <c r="E554" s="181" t="str">
        <f t="shared" si="100"/>
        <v>LSG20</v>
      </c>
      <c r="F554" s="72" t="s">
        <v>588</v>
      </c>
      <c r="G554" s="72">
        <v>20</v>
      </c>
      <c r="H554" s="72">
        <v>3</v>
      </c>
      <c r="I554" s="72" t="s">
        <v>8</v>
      </c>
      <c r="J554" s="72">
        <v>2</v>
      </c>
      <c r="K554" s="72">
        <v>5</v>
      </c>
      <c r="L554" s="72" t="s">
        <v>13</v>
      </c>
      <c r="M554" s="191">
        <f t="shared" si="101"/>
        <v>2.6</v>
      </c>
      <c r="N554" s="192">
        <f t="shared" si="102"/>
        <v>3.4</v>
      </c>
      <c r="O554" s="132">
        <f t="shared" si="103"/>
        <v>3</v>
      </c>
      <c r="P554" s="72"/>
      <c r="Q554" s="72"/>
      <c r="R554" s="97"/>
      <c r="S554" s="97"/>
      <c r="T554" s="72"/>
      <c r="U554" s="72">
        <v>23</v>
      </c>
      <c r="V554" s="177"/>
      <c r="W554" s="97"/>
      <c r="X554" s="97"/>
      <c r="Y554" s="90">
        <f>VLOOKUP(D554,EXPLORACION!$A$2:$P$529,15,FALSE)</f>
        <v>4960480.2591000004</v>
      </c>
      <c r="Z554" s="90">
        <f>VLOOKUP(D554,EXPLORACION!$A$2:$P$529,16,FALSE)</f>
        <v>2169978.034</v>
      </c>
    </row>
    <row r="555" spans="1:26" hidden="1">
      <c r="A555" s="181" t="str">
        <f t="shared" si="96"/>
        <v>LSG20P3E2S6</v>
      </c>
      <c r="B555" s="181" t="str">
        <f t="shared" si="97"/>
        <v>LSG20P3E2</v>
      </c>
      <c r="C555" s="181" t="str">
        <f t="shared" si="98"/>
        <v>LSG20P3S6</v>
      </c>
      <c r="D555" s="181" t="str">
        <f t="shared" si="99"/>
        <v>LSG20P3</v>
      </c>
      <c r="E555" s="181" t="str">
        <f t="shared" si="100"/>
        <v>LSG20</v>
      </c>
      <c r="F555" s="72" t="s">
        <v>588</v>
      </c>
      <c r="G555" s="72">
        <v>20</v>
      </c>
      <c r="H555" s="72">
        <v>3</v>
      </c>
      <c r="I555" s="72" t="s">
        <v>8</v>
      </c>
      <c r="J555" s="72">
        <v>2</v>
      </c>
      <c r="K555" s="72">
        <v>6</v>
      </c>
      <c r="L555" s="72" t="s">
        <v>13</v>
      </c>
      <c r="M555" s="191">
        <f t="shared" si="101"/>
        <v>3.1</v>
      </c>
      <c r="N555" s="192">
        <f t="shared" si="102"/>
        <v>3.9</v>
      </c>
      <c r="O555" s="132">
        <f t="shared" si="103"/>
        <v>3.5</v>
      </c>
      <c r="P555" s="72"/>
      <c r="Q555" s="72"/>
      <c r="R555" s="97"/>
      <c r="S555" s="97"/>
      <c r="T555" s="72"/>
      <c r="U555" s="72">
        <v>24</v>
      </c>
      <c r="V555" s="177"/>
      <c r="W555" s="97"/>
      <c r="X555" s="97"/>
      <c r="Y555" s="90">
        <f>VLOOKUP(D555,EXPLORACION!$A$2:$P$529,15,FALSE)</f>
        <v>4960480.2591000004</v>
      </c>
      <c r="Z555" s="90">
        <f>VLOOKUP(D555,EXPLORACION!$A$2:$P$529,16,FALSE)</f>
        <v>2169978.034</v>
      </c>
    </row>
    <row r="556" spans="1:26" hidden="1">
      <c r="A556" s="181" t="str">
        <f t="shared" si="96"/>
        <v>LSG20P3E2S7</v>
      </c>
      <c r="B556" s="181" t="str">
        <f t="shared" si="97"/>
        <v>LSG20P3E2</v>
      </c>
      <c r="C556" s="181" t="str">
        <f t="shared" si="98"/>
        <v>LSG20P3S7</v>
      </c>
      <c r="D556" s="181" t="str">
        <f t="shared" si="99"/>
        <v>LSG20P3</v>
      </c>
      <c r="E556" s="181" t="str">
        <f t="shared" si="100"/>
        <v>LSG20</v>
      </c>
      <c r="F556" s="72" t="s">
        <v>588</v>
      </c>
      <c r="G556" s="72">
        <v>20</v>
      </c>
      <c r="H556" s="72">
        <v>3</v>
      </c>
      <c r="I556" s="72" t="s">
        <v>8</v>
      </c>
      <c r="J556" s="72">
        <v>2</v>
      </c>
      <c r="K556" s="72">
        <v>7</v>
      </c>
      <c r="L556" s="72" t="s">
        <v>13</v>
      </c>
      <c r="M556" s="191">
        <f t="shared" si="101"/>
        <v>3.6</v>
      </c>
      <c r="N556" s="192">
        <f t="shared" si="102"/>
        <v>4.4000000000000004</v>
      </c>
      <c r="O556" s="132">
        <f t="shared" si="103"/>
        <v>4</v>
      </c>
      <c r="P556" s="72"/>
      <c r="Q556" s="72"/>
      <c r="R556" s="97"/>
      <c r="S556" s="97"/>
      <c r="T556" s="72"/>
      <c r="U556" s="72">
        <v>29</v>
      </c>
      <c r="V556" s="177"/>
      <c r="W556" s="97"/>
      <c r="X556" s="97"/>
      <c r="Y556" s="90">
        <f>VLOOKUP(D556,EXPLORACION!$A$2:$P$529,15,FALSE)</f>
        <v>4960480.2591000004</v>
      </c>
      <c r="Z556" s="90">
        <f>VLOOKUP(D556,EXPLORACION!$A$2:$P$529,16,FALSE)</f>
        <v>2169978.034</v>
      </c>
    </row>
    <row r="557" spans="1:26" hidden="1">
      <c r="A557" s="181" t="str">
        <f t="shared" si="96"/>
        <v>LSG20P3E3S8</v>
      </c>
      <c r="B557" s="181" t="str">
        <f t="shared" si="97"/>
        <v>LSG20P3E3</v>
      </c>
      <c r="C557" s="181" t="str">
        <f t="shared" si="98"/>
        <v>LSG20P3S8</v>
      </c>
      <c r="D557" s="181" t="str">
        <f t="shared" si="99"/>
        <v>LSG20P3</v>
      </c>
      <c r="E557" s="181" t="str">
        <f t="shared" si="100"/>
        <v>LSG20</v>
      </c>
      <c r="F557" s="72" t="s">
        <v>588</v>
      </c>
      <c r="G557" s="72">
        <v>20</v>
      </c>
      <c r="H557" s="72">
        <v>3</v>
      </c>
      <c r="I557" s="72" t="s">
        <v>8</v>
      </c>
      <c r="J557" s="72">
        <v>3</v>
      </c>
      <c r="K557" s="72">
        <v>8</v>
      </c>
      <c r="L557" s="72" t="s">
        <v>13</v>
      </c>
      <c r="M557" s="191">
        <f t="shared" si="101"/>
        <v>4.0999999999999996</v>
      </c>
      <c r="N557" s="192">
        <f t="shared" si="102"/>
        <v>4.9000000000000004</v>
      </c>
      <c r="O557" s="132">
        <f t="shared" si="103"/>
        <v>4.5</v>
      </c>
      <c r="P557" s="72"/>
      <c r="Q557" s="72"/>
      <c r="R557" s="97"/>
      <c r="S557" s="97"/>
      <c r="T557" s="72"/>
      <c r="U557" s="72">
        <v>29</v>
      </c>
      <c r="V557" s="177"/>
      <c r="W557" s="97"/>
      <c r="X557" s="97"/>
      <c r="Y557" s="90">
        <f>VLOOKUP(D557,EXPLORACION!$A$2:$P$529,15,FALSE)</f>
        <v>4960480.2591000004</v>
      </c>
      <c r="Z557" s="90">
        <f>VLOOKUP(D557,EXPLORACION!$A$2:$P$529,16,FALSE)</f>
        <v>2169978.034</v>
      </c>
    </row>
    <row r="558" spans="1:26" hidden="1">
      <c r="A558" s="181" t="str">
        <f t="shared" si="96"/>
        <v>LSG20P3E3S9</v>
      </c>
      <c r="B558" s="181" t="str">
        <f t="shared" si="97"/>
        <v>LSG20P3E3</v>
      </c>
      <c r="C558" s="181" t="str">
        <f t="shared" si="98"/>
        <v>LSG20P3S9</v>
      </c>
      <c r="D558" s="181" t="str">
        <f t="shared" si="99"/>
        <v>LSG20P3</v>
      </c>
      <c r="E558" s="181" t="str">
        <f t="shared" si="100"/>
        <v>LSG20</v>
      </c>
      <c r="F558" s="72" t="s">
        <v>588</v>
      </c>
      <c r="G558" s="72">
        <v>20</v>
      </c>
      <c r="H558" s="72">
        <v>3</v>
      </c>
      <c r="I558" s="72" t="s">
        <v>8</v>
      </c>
      <c r="J558" s="72">
        <v>3</v>
      </c>
      <c r="K558" s="72">
        <v>9</v>
      </c>
      <c r="L558" s="72" t="s">
        <v>13</v>
      </c>
      <c r="M558" s="191">
        <f t="shared" si="101"/>
        <v>4.5999999999999996</v>
      </c>
      <c r="N558" s="192">
        <f t="shared" si="102"/>
        <v>5.4</v>
      </c>
      <c r="O558" s="132">
        <f t="shared" si="103"/>
        <v>5</v>
      </c>
      <c r="P558" s="72"/>
      <c r="Q558" s="72"/>
      <c r="R558" s="97"/>
      <c r="S558" s="97"/>
      <c r="T558" s="72"/>
      <c r="U558" s="72">
        <v>33</v>
      </c>
      <c r="V558" s="177"/>
      <c r="W558" s="97"/>
      <c r="X558" s="97"/>
      <c r="Y558" s="90">
        <f>VLOOKUP(D558,EXPLORACION!$A$2:$P$529,15,FALSE)</f>
        <v>4960480.2591000004</v>
      </c>
      <c r="Z558" s="90">
        <f>VLOOKUP(D558,EXPLORACION!$A$2:$P$529,16,FALSE)</f>
        <v>2169978.034</v>
      </c>
    </row>
    <row r="559" spans="1:26" hidden="1">
      <c r="A559" s="181" t="str">
        <f t="shared" si="96"/>
        <v>LSG20P3E3S10</v>
      </c>
      <c r="B559" s="181" t="str">
        <f t="shared" si="97"/>
        <v>LSG20P3E3</v>
      </c>
      <c r="C559" s="181" t="str">
        <f t="shared" si="98"/>
        <v>LSG20P3S10</v>
      </c>
      <c r="D559" s="181" t="str">
        <f t="shared" si="99"/>
        <v>LSG20P3</v>
      </c>
      <c r="E559" s="181" t="str">
        <f t="shared" si="100"/>
        <v>LSG20</v>
      </c>
      <c r="F559" s="72" t="s">
        <v>588</v>
      </c>
      <c r="G559" s="72">
        <v>20</v>
      </c>
      <c r="H559" s="72">
        <v>3</v>
      </c>
      <c r="I559" s="72" t="s">
        <v>8</v>
      </c>
      <c r="J559" s="72">
        <v>3</v>
      </c>
      <c r="K559" s="72">
        <v>10</v>
      </c>
      <c r="L559" s="72" t="s">
        <v>13</v>
      </c>
      <c r="M559" s="191">
        <f t="shared" si="101"/>
        <v>5.0999999999999996</v>
      </c>
      <c r="N559" s="192">
        <f t="shared" si="102"/>
        <v>5.9</v>
      </c>
      <c r="O559" s="132">
        <f t="shared" si="103"/>
        <v>5.5</v>
      </c>
      <c r="P559" s="72"/>
      <c r="Q559" s="72"/>
      <c r="R559" s="97"/>
      <c r="S559" s="97"/>
      <c r="T559" s="72"/>
      <c r="U559" s="72">
        <v>33</v>
      </c>
      <c r="V559" s="177"/>
      <c r="W559" s="97"/>
      <c r="X559" s="97"/>
      <c r="Y559" s="90">
        <f>VLOOKUP(D559,EXPLORACION!$A$2:$P$529,15,FALSE)</f>
        <v>4960480.2591000004</v>
      </c>
      <c r="Z559" s="90">
        <f>VLOOKUP(D559,EXPLORACION!$A$2:$P$529,16,FALSE)</f>
        <v>2169978.034</v>
      </c>
    </row>
    <row r="560" spans="1:26" hidden="1">
      <c r="A560" s="181" t="str">
        <f t="shared" si="96"/>
        <v>LSG20P3E3S11</v>
      </c>
      <c r="B560" s="181" t="str">
        <f t="shared" si="97"/>
        <v>LSG20P3E3</v>
      </c>
      <c r="C560" s="181" t="str">
        <f t="shared" si="98"/>
        <v>LSG20P3S11</v>
      </c>
      <c r="D560" s="181" t="str">
        <f t="shared" si="99"/>
        <v>LSG20P3</v>
      </c>
      <c r="E560" s="181" t="str">
        <f t="shared" si="100"/>
        <v>LSG20</v>
      </c>
      <c r="F560" s="72" t="s">
        <v>588</v>
      </c>
      <c r="G560" s="72">
        <v>20</v>
      </c>
      <c r="H560" s="72">
        <v>3</v>
      </c>
      <c r="I560" s="72" t="s">
        <v>8</v>
      </c>
      <c r="J560" s="72">
        <v>3</v>
      </c>
      <c r="K560" s="72">
        <v>11</v>
      </c>
      <c r="L560" s="72" t="s">
        <v>13</v>
      </c>
      <c r="M560" s="191">
        <f t="shared" si="101"/>
        <v>9.6</v>
      </c>
      <c r="N560" s="192">
        <f t="shared" si="102"/>
        <v>10.4</v>
      </c>
      <c r="O560" s="132">
        <v>10</v>
      </c>
      <c r="P560" s="72"/>
      <c r="Q560" s="72"/>
      <c r="R560" s="97"/>
      <c r="S560" s="97"/>
      <c r="T560" s="72"/>
      <c r="U560" s="72">
        <v>39</v>
      </c>
      <c r="V560" s="177"/>
      <c r="W560" s="97"/>
      <c r="X560" s="97"/>
      <c r="Y560" s="90">
        <f>VLOOKUP(D560,EXPLORACION!$A$2:$P$529,15,FALSE)</f>
        <v>4960480.2591000004</v>
      </c>
      <c r="Z560" s="90">
        <f>VLOOKUP(D560,EXPLORACION!$A$2:$P$529,16,FALSE)</f>
        <v>2169978.034</v>
      </c>
    </row>
    <row r="561" spans="1:26" hidden="1">
      <c r="A561" s="181" t="str">
        <f t="shared" si="96"/>
        <v>LSG20P3E3S12</v>
      </c>
      <c r="B561" s="181" t="str">
        <f t="shared" si="97"/>
        <v>LSG20P3E3</v>
      </c>
      <c r="C561" s="181" t="str">
        <f t="shared" si="98"/>
        <v>LSG20P3S12</v>
      </c>
      <c r="D561" s="181" t="str">
        <f t="shared" si="99"/>
        <v>LSG20P3</v>
      </c>
      <c r="E561" s="181" t="str">
        <f t="shared" si="100"/>
        <v>LSG20</v>
      </c>
      <c r="F561" s="72" t="s">
        <v>588</v>
      </c>
      <c r="G561" s="72">
        <v>20</v>
      </c>
      <c r="H561" s="72">
        <v>3</v>
      </c>
      <c r="I561" s="72" t="s">
        <v>8</v>
      </c>
      <c r="J561" s="72">
        <v>3</v>
      </c>
      <c r="K561" s="72">
        <v>12</v>
      </c>
      <c r="L561" s="72" t="s">
        <v>13</v>
      </c>
      <c r="M561" s="191">
        <f t="shared" si="101"/>
        <v>11.6</v>
      </c>
      <c r="N561" s="192">
        <f t="shared" si="102"/>
        <v>12.4</v>
      </c>
      <c r="O561" s="132">
        <v>12</v>
      </c>
      <c r="P561" s="72"/>
      <c r="Q561" s="72"/>
      <c r="R561" s="97"/>
      <c r="S561" s="97"/>
      <c r="T561" s="72"/>
      <c r="U561" s="72">
        <v>41</v>
      </c>
      <c r="V561" s="177"/>
      <c r="W561" s="97"/>
      <c r="X561" s="97"/>
      <c r="Y561" s="90">
        <f>VLOOKUP(D561,EXPLORACION!$A$2:$P$529,15,FALSE)</f>
        <v>4960480.2591000004</v>
      </c>
      <c r="Z561" s="90">
        <f>VLOOKUP(D561,EXPLORACION!$A$2:$P$529,16,FALSE)</f>
        <v>2169978.034</v>
      </c>
    </row>
    <row r="562" spans="1:26" hidden="1">
      <c r="A562" s="181" t="str">
        <f t="shared" si="96"/>
        <v>LSG20P3E3S13</v>
      </c>
      <c r="B562" s="181" t="str">
        <f t="shared" si="97"/>
        <v>LSG20P3E3</v>
      </c>
      <c r="C562" s="181" t="str">
        <f t="shared" si="98"/>
        <v>LSG20P3S13</v>
      </c>
      <c r="D562" s="181" t="str">
        <f t="shared" si="99"/>
        <v>LSG20P3</v>
      </c>
      <c r="E562" s="181" t="str">
        <f t="shared" si="100"/>
        <v>LSG20</v>
      </c>
      <c r="F562" s="72" t="s">
        <v>588</v>
      </c>
      <c r="G562" s="72">
        <v>20</v>
      </c>
      <c r="H562" s="72">
        <v>3</v>
      </c>
      <c r="I562" s="72" t="s">
        <v>8</v>
      </c>
      <c r="J562" s="72">
        <v>3</v>
      </c>
      <c r="K562" s="72">
        <v>13</v>
      </c>
      <c r="L562" s="72" t="s">
        <v>13</v>
      </c>
      <c r="M562" s="191">
        <f t="shared" si="101"/>
        <v>12.6</v>
      </c>
      <c r="N562" s="192">
        <f t="shared" si="102"/>
        <v>13.4</v>
      </c>
      <c r="O562" s="132">
        <v>13</v>
      </c>
      <c r="P562" s="72"/>
      <c r="Q562" s="72"/>
      <c r="R562" s="97"/>
      <c r="S562" s="97"/>
      <c r="T562" s="72"/>
      <c r="U562" s="72">
        <v>38</v>
      </c>
      <c r="V562" s="177"/>
      <c r="W562" s="97"/>
      <c r="X562" s="97"/>
      <c r="Y562" s="90">
        <f>VLOOKUP(D562,EXPLORACION!$A$2:$P$529,15,FALSE)</f>
        <v>4960480.2591000004</v>
      </c>
      <c r="Z562" s="90">
        <f>VLOOKUP(D562,EXPLORACION!$A$2:$P$529,16,FALSE)</f>
        <v>2169978.034</v>
      </c>
    </row>
    <row r="563" spans="1:26" hidden="1">
      <c r="A563" s="181" t="str">
        <f t="shared" si="96"/>
        <v>LSG20P3E3S14</v>
      </c>
      <c r="B563" s="181" t="str">
        <f t="shared" si="97"/>
        <v>LSG20P3E3</v>
      </c>
      <c r="C563" s="181" t="str">
        <f t="shared" si="98"/>
        <v>LSG20P3S14</v>
      </c>
      <c r="D563" s="181" t="str">
        <f t="shared" si="99"/>
        <v>LSG20P3</v>
      </c>
      <c r="E563" s="181" t="str">
        <f t="shared" si="100"/>
        <v>LSG20</v>
      </c>
      <c r="F563" s="72" t="s">
        <v>588</v>
      </c>
      <c r="G563" s="72">
        <v>20</v>
      </c>
      <c r="H563" s="72">
        <v>3</v>
      </c>
      <c r="I563" s="72" t="s">
        <v>8</v>
      </c>
      <c r="J563" s="72">
        <v>3</v>
      </c>
      <c r="K563" s="72">
        <v>14</v>
      </c>
      <c r="L563" s="72" t="s">
        <v>13</v>
      </c>
      <c r="M563" s="191">
        <f t="shared" si="101"/>
        <v>14.1</v>
      </c>
      <c r="N563" s="192">
        <f t="shared" si="102"/>
        <v>14.9</v>
      </c>
      <c r="O563" s="132">
        <v>14.5</v>
      </c>
      <c r="P563" s="72"/>
      <c r="Q563" s="72"/>
      <c r="R563" s="97"/>
      <c r="S563" s="97"/>
      <c r="T563" s="72"/>
      <c r="U563" s="72">
        <v>40</v>
      </c>
      <c r="V563" s="177"/>
      <c r="W563" s="97"/>
      <c r="X563" s="97"/>
      <c r="Y563" s="90">
        <f>VLOOKUP(D563,EXPLORACION!$A$2:$P$529,15,FALSE)</f>
        <v>4960480.2591000004</v>
      </c>
      <c r="Z563" s="90">
        <f>VLOOKUP(D563,EXPLORACION!$A$2:$P$529,16,FALSE)</f>
        <v>2169978.034</v>
      </c>
    </row>
    <row r="564" spans="1:26" hidden="1">
      <c r="A564" s="181" t="str">
        <f t="shared" si="96"/>
        <v>LSG20P4E11</v>
      </c>
      <c r="B564" s="181" t="str">
        <f t="shared" si="97"/>
        <v>LSG20P4E1</v>
      </c>
      <c r="C564" s="181" t="str">
        <f t="shared" si="98"/>
        <v>LSG20P41</v>
      </c>
      <c r="D564" s="181" t="str">
        <f t="shared" si="99"/>
        <v>LSG20P4</v>
      </c>
      <c r="E564" s="181" t="str">
        <f t="shared" si="100"/>
        <v>LSG20</v>
      </c>
      <c r="F564" s="72" t="s">
        <v>588</v>
      </c>
      <c r="G564" s="72">
        <v>20</v>
      </c>
      <c r="H564" s="72">
        <v>4</v>
      </c>
      <c r="I564" s="72" t="s">
        <v>8</v>
      </c>
      <c r="J564" s="72">
        <v>1</v>
      </c>
      <c r="K564" s="72">
        <v>1</v>
      </c>
      <c r="L564" s="72"/>
      <c r="M564" s="191">
        <f t="shared" si="101"/>
        <v>0.6</v>
      </c>
      <c r="N564" s="192">
        <f t="shared" si="102"/>
        <v>1.4</v>
      </c>
      <c r="O564" s="132">
        <v>1</v>
      </c>
      <c r="P564" s="72"/>
      <c r="Q564" s="72"/>
      <c r="R564" s="97"/>
      <c r="S564" s="97"/>
      <c r="T564" s="72"/>
      <c r="U564" s="72"/>
      <c r="V564" s="177"/>
      <c r="W564" s="97"/>
      <c r="X564" s="97"/>
      <c r="Y564" s="90">
        <f>VLOOKUP(D564,EXPLORACION!$A$2:$P$529,15,FALSE)</f>
        <v>4960480.2591000004</v>
      </c>
      <c r="Z564" s="90">
        <f>VLOOKUP(D564,EXPLORACION!$A$2:$P$529,16,FALSE)</f>
        <v>2169978.034</v>
      </c>
    </row>
    <row r="565" spans="1:26" hidden="1">
      <c r="A565" s="181" t="str">
        <f t="shared" si="96"/>
        <v>LSG20P4E22S2</v>
      </c>
      <c r="B565" s="181" t="str">
        <f t="shared" si="97"/>
        <v>LSG20P4E22</v>
      </c>
      <c r="C565" s="181" t="str">
        <f t="shared" si="98"/>
        <v>LSG20P4S2</v>
      </c>
      <c r="D565" s="181" t="str">
        <f t="shared" si="99"/>
        <v>LSG20P4</v>
      </c>
      <c r="E565" s="181" t="str">
        <f t="shared" si="100"/>
        <v>LSG20</v>
      </c>
      <c r="F565" s="72" t="s">
        <v>588</v>
      </c>
      <c r="G565" s="72">
        <v>20</v>
      </c>
      <c r="H565" s="72">
        <v>4</v>
      </c>
      <c r="I565" s="72" t="s">
        <v>8</v>
      </c>
      <c r="J565" s="72">
        <v>22</v>
      </c>
      <c r="K565" s="72">
        <v>2</v>
      </c>
      <c r="L565" s="72" t="s">
        <v>13</v>
      </c>
      <c r="M565" s="191">
        <f t="shared" si="101"/>
        <v>1.1000000000000001</v>
      </c>
      <c r="N565" s="192">
        <f t="shared" si="102"/>
        <v>1.9</v>
      </c>
      <c r="O565" s="132">
        <v>1.5</v>
      </c>
      <c r="P565" s="72"/>
      <c r="Q565" s="72"/>
      <c r="R565" s="97"/>
      <c r="S565" s="97"/>
      <c r="T565" s="72"/>
      <c r="U565" s="72">
        <v>19</v>
      </c>
      <c r="V565" s="177"/>
      <c r="W565" s="97"/>
      <c r="X565" s="97"/>
      <c r="Y565" s="90">
        <f>VLOOKUP(D565,EXPLORACION!$A$2:$P$529,15,FALSE)</f>
        <v>4960480.2591000004</v>
      </c>
      <c r="Z565" s="90">
        <f>VLOOKUP(D565,EXPLORACION!$A$2:$P$529,16,FALSE)</f>
        <v>2169978.034</v>
      </c>
    </row>
    <row r="566" spans="1:26" hidden="1">
      <c r="A566" s="181" t="str">
        <f t="shared" si="96"/>
        <v>LSG20P4E2S3</v>
      </c>
      <c r="B566" s="181" t="str">
        <f t="shared" si="97"/>
        <v>LSG20P4E2</v>
      </c>
      <c r="C566" s="181" t="str">
        <f t="shared" si="98"/>
        <v>LSG20P4S3</v>
      </c>
      <c r="D566" s="181" t="str">
        <f t="shared" si="99"/>
        <v>LSG20P4</v>
      </c>
      <c r="E566" s="181" t="str">
        <f t="shared" si="100"/>
        <v>LSG20</v>
      </c>
      <c r="F566" s="72" t="s">
        <v>588</v>
      </c>
      <c r="G566" s="72">
        <v>20</v>
      </c>
      <c r="H566" s="72">
        <v>4</v>
      </c>
      <c r="I566" s="72" t="s">
        <v>8</v>
      </c>
      <c r="J566" s="72">
        <v>2</v>
      </c>
      <c r="K566" s="72">
        <f t="shared" ref="K566:K579" si="104">K565+1</f>
        <v>3</v>
      </c>
      <c r="L566" s="72" t="s">
        <v>13</v>
      </c>
      <c r="M566" s="191">
        <f t="shared" si="101"/>
        <v>1.6</v>
      </c>
      <c r="N566" s="192">
        <f t="shared" si="102"/>
        <v>2.4</v>
      </c>
      <c r="O566" s="132">
        <v>2</v>
      </c>
      <c r="P566" s="72"/>
      <c r="Q566" s="72"/>
      <c r="R566" s="97"/>
      <c r="S566" s="97"/>
      <c r="T566" s="72"/>
      <c r="U566" s="72">
        <v>23</v>
      </c>
      <c r="V566" s="177"/>
      <c r="W566" s="97"/>
      <c r="X566" s="97"/>
      <c r="Y566" s="90">
        <f>VLOOKUP(D566,EXPLORACION!$A$2:$P$529,15,FALSE)</f>
        <v>4960480.2591000004</v>
      </c>
      <c r="Z566" s="90">
        <f>VLOOKUP(D566,EXPLORACION!$A$2:$P$529,16,FALSE)</f>
        <v>2169978.034</v>
      </c>
    </row>
    <row r="567" spans="1:26" hidden="1">
      <c r="A567" s="181" t="str">
        <f t="shared" si="96"/>
        <v>LSG20P4E2S4</v>
      </c>
      <c r="B567" s="181" t="str">
        <f t="shared" si="97"/>
        <v>LSG20P4E2</v>
      </c>
      <c r="C567" s="181" t="str">
        <f t="shared" si="98"/>
        <v>LSG20P4S4</v>
      </c>
      <c r="D567" s="181" t="str">
        <f t="shared" si="99"/>
        <v>LSG20P4</v>
      </c>
      <c r="E567" s="181" t="str">
        <f t="shared" si="100"/>
        <v>LSG20</v>
      </c>
      <c r="F567" s="72" t="s">
        <v>588</v>
      </c>
      <c r="G567" s="72">
        <v>20</v>
      </c>
      <c r="H567" s="72">
        <v>4</v>
      </c>
      <c r="I567" s="72" t="s">
        <v>8</v>
      </c>
      <c r="J567" s="72">
        <v>2</v>
      </c>
      <c r="K567" s="72">
        <f t="shared" si="104"/>
        <v>4</v>
      </c>
      <c r="L567" s="72" t="s">
        <v>13</v>
      </c>
      <c r="M567" s="191">
        <f t="shared" si="101"/>
        <v>2.1</v>
      </c>
      <c r="N567" s="192">
        <f t="shared" si="102"/>
        <v>2.9</v>
      </c>
      <c r="O567" s="132">
        <f t="shared" ref="O567:O573" si="105">O566+0.5</f>
        <v>2.5</v>
      </c>
      <c r="P567" s="72"/>
      <c r="Q567" s="72"/>
      <c r="R567" s="97"/>
      <c r="S567" s="97"/>
      <c r="T567" s="72"/>
      <c r="U567" s="72">
        <v>25</v>
      </c>
      <c r="V567" s="177"/>
      <c r="W567" s="97"/>
      <c r="X567" s="97"/>
      <c r="Y567" s="90">
        <f>VLOOKUP(D567,EXPLORACION!$A$2:$P$529,15,FALSE)</f>
        <v>4960480.2591000004</v>
      </c>
      <c r="Z567" s="90">
        <f>VLOOKUP(D567,EXPLORACION!$A$2:$P$529,16,FALSE)</f>
        <v>2169978.034</v>
      </c>
    </row>
    <row r="568" spans="1:26" hidden="1">
      <c r="A568" s="181" t="str">
        <f t="shared" si="96"/>
        <v>LSG20P4E2S5</v>
      </c>
      <c r="B568" s="181" t="str">
        <f t="shared" si="97"/>
        <v>LSG20P4E2</v>
      </c>
      <c r="C568" s="181" t="str">
        <f t="shared" si="98"/>
        <v>LSG20P4S5</v>
      </c>
      <c r="D568" s="181" t="str">
        <f t="shared" si="99"/>
        <v>LSG20P4</v>
      </c>
      <c r="E568" s="181" t="str">
        <f t="shared" si="100"/>
        <v>LSG20</v>
      </c>
      <c r="F568" s="72" t="s">
        <v>588</v>
      </c>
      <c r="G568" s="72">
        <v>20</v>
      </c>
      <c r="H568" s="72">
        <v>4</v>
      </c>
      <c r="I568" s="72" t="s">
        <v>8</v>
      </c>
      <c r="J568" s="72">
        <v>2</v>
      </c>
      <c r="K568" s="72">
        <f t="shared" si="104"/>
        <v>5</v>
      </c>
      <c r="L568" s="72" t="s">
        <v>13</v>
      </c>
      <c r="M568" s="191">
        <f t="shared" si="101"/>
        <v>2.6</v>
      </c>
      <c r="N568" s="192">
        <f t="shared" si="102"/>
        <v>3.4</v>
      </c>
      <c r="O568" s="132">
        <f t="shared" si="105"/>
        <v>3</v>
      </c>
      <c r="P568" s="72"/>
      <c r="Q568" s="72"/>
      <c r="R568" s="97"/>
      <c r="S568" s="97"/>
      <c r="T568" s="72"/>
      <c r="U568" s="72">
        <v>26</v>
      </c>
      <c r="V568" s="177"/>
      <c r="W568" s="97"/>
      <c r="X568" s="97"/>
      <c r="Y568" s="90">
        <f>VLOOKUP(D568,EXPLORACION!$A$2:$P$529,15,FALSE)</f>
        <v>4960480.2591000004</v>
      </c>
      <c r="Z568" s="90">
        <f>VLOOKUP(D568,EXPLORACION!$A$2:$P$529,16,FALSE)</f>
        <v>2169978.034</v>
      </c>
    </row>
    <row r="569" spans="1:26" hidden="1">
      <c r="A569" s="181" t="str">
        <f t="shared" si="96"/>
        <v>LSG20P4E2S6</v>
      </c>
      <c r="B569" s="181" t="str">
        <f t="shared" si="97"/>
        <v>LSG20P4E2</v>
      </c>
      <c r="C569" s="181" t="str">
        <f t="shared" si="98"/>
        <v>LSG20P4S6</v>
      </c>
      <c r="D569" s="181" t="str">
        <f t="shared" si="99"/>
        <v>LSG20P4</v>
      </c>
      <c r="E569" s="181" t="str">
        <f t="shared" si="100"/>
        <v>LSG20</v>
      </c>
      <c r="F569" s="72" t="s">
        <v>588</v>
      </c>
      <c r="G569" s="72">
        <v>20</v>
      </c>
      <c r="H569" s="72">
        <v>4</v>
      </c>
      <c r="I569" s="72" t="s">
        <v>8</v>
      </c>
      <c r="J569" s="72">
        <v>2</v>
      </c>
      <c r="K569" s="72">
        <f t="shared" si="104"/>
        <v>6</v>
      </c>
      <c r="L569" s="72" t="s">
        <v>13</v>
      </c>
      <c r="M569" s="191">
        <f t="shared" si="101"/>
        <v>3.1</v>
      </c>
      <c r="N569" s="192">
        <f t="shared" si="102"/>
        <v>3.9</v>
      </c>
      <c r="O569" s="132">
        <f t="shared" si="105"/>
        <v>3.5</v>
      </c>
      <c r="P569" s="72"/>
      <c r="Q569" s="72"/>
      <c r="R569" s="97"/>
      <c r="S569" s="97"/>
      <c r="T569" s="72"/>
      <c r="U569" s="72">
        <v>31</v>
      </c>
      <c r="V569" s="177"/>
      <c r="W569" s="97"/>
      <c r="X569" s="97"/>
      <c r="Y569" s="90">
        <f>VLOOKUP(D569,EXPLORACION!$A$2:$P$529,15,FALSE)</f>
        <v>4960480.2591000004</v>
      </c>
      <c r="Z569" s="90">
        <f>VLOOKUP(D569,EXPLORACION!$A$2:$P$529,16,FALSE)</f>
        <v>2169978.034</v>
      </c>
    </row>
    <row r="570" spans="1:26" hidden="1">
      <c r="A570" s="181" t="str">
        <f t="shared" si="96"/>
        <v>LSG20P4E3S7</v>
      </c>
      <c r="B570" s="181" t="str">
        <f t="shared" si="97"/>
        <v>LSG20P4E3</v>
      </c>
      <c r="C570" s="181" t="str">
        <f t="shared" si="98"/>
        <v>LSG20P4S7</v>
      </c>
      <c r="D570" s="181" t="str">
        <f t="shared" si="99"/>
        <v>LSG20P4</v>
      </c>
      <c r="E570" s="181" t="str">
        <f t="shared" si="100"/>
        <v>LSG20</v>
      </c>
      <c r="F570" s="72" t="s">
        <v>588</v>
      </c>
      <c r="G570" s="72">
        <v>20</v>
      </c>
      <c r="H570" s="72">
        <v>4</v>
      </c>
      <c r="I570" s="72" t="s">
        <v>8</v>
      </c>
      <c r="J570" s="72">
        <v>3</v>
      </c>
      <c r="K570" s="72">
        <f t="shared" si="104"/>
        <v>7</v>
      </c>
      <c r="L570" s="72" t="s">
        <v>13</v>
      </c>
      <c r="M570" s="191">
        <f t="shared" si="101"/>
        <v>3.6</v>
      </c>
      <c r="N570" s="192">
        <f t="shared" si="102"/>
        <v>4.4000000000000004</v>
      </c>
      <c r="O570" s="132">
        <f t="shared" si="105"/>
        <v>4</v>
      </c>
      <c r="P570" s="72"/>
      <c r="Q570" s="72"/>
      <c r="R570" s="97"/>
      <c r="S570" s="97"/>
      <c r="T570" s="72"/>
      <c r="U570" s="72">
        <v>33</v>
      </c>
      <c r="V570" s="177"/>
      <c r="W570" s="97"/>
      <c r="X570" s="97"/>
      <c r="Y570" s="90">
        <f>VLOOKUP(D570,EXPLORACION!$A$2:$P$529,15,FALSE)</f>
        <v>4960480.2591000004</v>
      </c>
      <c r="Z570" s="90">
        <f>VLOOKUP(D570,EXPLORACION!$A$2:$P$529,16,FALSE)</f>
        <v>2169978.034</v>
      </c>
    </row>
    <row r="571" spans="1:26" hidden="1">
      <c r="A571" s="181" t="str">
        <f t="shared" si="96"/>
        <v>LSG20P4E3S8</v>
      </c>
      <c r="B571" s="181" t="str">
        <f t="shared" si="97"/>
        <v>LSG20P4E3</v>
      </c>
      <c r="C571" s="181" t="str">
        <f t="shared" si="98"/>
        <v>LSG20P4S8</v>
      </c>
      <c r="D571" s="181" t="str">
        <f t="shared" si="99"/>
        <v>LSG20P4</v>
      </c>
      <c r="E571" s="181" t="str">
        <f t="shared" si="100"/>
        <v>LSG20</v>
      </c>
      <c r="F571" s="72" t="s">
        <v>588</v>
      </c>
      <c r="G571" s="72">
        <v>20</v>
      </c>
      <c r="H571" s="72">
        <v>4</v>
      </c>
      <c r="I571" s="72" t="s">
        <v>8</v>
      </c>
      <c r="J571" s="72">
        <v>3</v>
      </c>
      <c r="K571" s="72">
        <f t="shared" si="104"/>
        <v>8</v>
      </c>
      <c r="L571" s="72" t="s">
        <v>13</v>
      </c>
      <c r="M571" s="191">
        <f t="shared" si="101"/>
        <v>4.0999999999999996</v>
      </c>
      <c r="N571" s="192">
        <f t="shared" si="102"/>
        <v>4.9000000000000004</v>
      </c>
      <c r="O571" s="132">
        <f t="shared" si="105"/>
        <v>4.5</v>
      </c>
      <c r="P571" s="72"/>
      <c r="Q571" s="72"/>
      <c r="R571" s="97"/>
      <c r="S571" s="97"/>
      <c r="T571" s="72"/>
      <c r="U571" s="72">
        <v>30</v>
      </c>
      <c r="V571" s="177"/>
      <c r="W571" s="97"/>
      <c r="X571" s="97"/>
      <c r="Y571" s="90">
        <f>VLOOKUP(D571,EXPLORACION!$A$2:$P$529,15,FALSE)</f>
        <v>4960480.2591000004</v>
      </c>
      <c r="Z571" s="90">
        <f>VLOOKUP(D571,EXPLORACION!$A$2:$P$529,16,FALSE)</f>
        <v>2169978.034</v>
      </c>
    </row>
    <row r="572" spans="1:26" hidden="1">
      <c r="A572" s="181" t="str">
        <f t="shared" si="96"/>
        <v>LSG20P4E3S9</v>
      </c>
      <c r="B572" s="181" t="str">
        <f t="shared" si="97"/>
        <v>LSG20P4E3</v>
      </c>
      <c r="C572" s="181" t="str">
        <f t="shared" si="98"/>
        <v>LSG20P4S9</v>
      </c>
      <c r="D572" s="181" t="str">
        <f t="shared" si="99"/>
        <v>LSG20P4</v>
      </c>
      <c r="E572" s="181" t="str">
        <f t="shared" si="100"/>
        <v>LSG20</v>
      </c>
      <c r="F572" s="72" t="s">
        <v>588</v>
      </c>
      <c r="G572" s="72">
        <v>20</v>
      </c>
      <c r="H572" s="72">
        <v>4</v>
      </c>
      <c r="I572" s="72" t="s">
        <v>8</v>
      </c>
      <c r="J572" s="72">
        <v>3</v>
      </c>
      <c r="K572" s="72">
        <f t="shared" si="104"/>
        <v>9</v>
      </c>
      <c r="L572" s="72" t="s">
        <v>13</v>
      </c>
      <c r="M572" s="191">
        <f t="shared" si="101"/>
        <v>4.5999999999999996</v>
      </c>
      <c r="N572" s="192">
        <f t="shared" si="102"/>
        <v>5.4</v>
      </c>
      <c r="O572" s="132">
        <f t="shared" si="105"/>
        <v>5</v>
      </c>
      <c r="P572" s="72"/>
      <c r="Q572" s="72"/>
      <c r="R572" s="97"/>
      <c r="S572" s="97"/>
      <c r="T572" s="72"/>
      <c r="U572" s="72">
        <v>31</v>
      </c>
      <c r="V572" s="177"/>
      <c r="W572" s="97"/>
      <c r="X572" s="97"/>
      <c r="Y572" s="90">
        <f>VLOOKUP(D572,EXPLORACION!$A$2:$P$529,15,FALSE)</f>
        <v>4960480.2591000004</v>
      </c>
      <c r="Z572" s="90">
        <f>VLOOKUP(D572,EXPLORACION!$A$2:$P$529,16,FALSE)</f>
        <v>2169978.034</v>
      </c>
    </row>
    <row r="573" spans="1:26" hidden="1">
      <c r="A573" s="181" t="str">
        <f t="shared" si="96"/>
        <v>LSG20P4E3S10</v>
      </c>
      <c r="B573" s="181" t="str">
        <f t="shared" si="97"/>
        <v>LSG20P4E3</v>
      </c>
      <c r="C573" s="181" t="str">
        <f t="shared" si="98"/>
        <v>LSG20P4S10</v>
      </c>
      <c r="D573" s="181" t="str">
        <f t="shared" si="99"/>
        <v>LSG20P4</v>
      </c>
      <c r="E573" s="181" t="str">
        <f t="shared" si="100"/>
        <v>LSG20</v>
      </c>
      <c r="F573" s="72" t="s">
        <v>588</v>
      </c>
      <c r="G573" s="72">
        <v>20</v>
      </c>
      <c r="H573" s="72">
        <v>4</v>
      </c>
      <c r="I573" s="72" t="s">
        <v>8</v>
      </c>
      <c r="J573" s="72">
        <v>3</v>
      </c>
      <c r="K573" s="72">
        <f t="shared" si="104"/>
        <v>10</v>
      </c>
      <c r="L573" s="72" t="s">
        <v>13</v>
      </c>
      <c r="M573" s="191">
        <f t="shared" si="101"/>
        <v>5.0999999999999996</v>
      </c>
      <c r="N573" s="192">
        <f t="shared" si="102"/>
        <v>5.9</v>
      </c>
      <c r="O573" s="132">
        <f t="shared" si="105"/>
        <v>5.5</v>
      </c>
      <c r="P573" s="72"/>
      <c r="Q573" s="72"/>
      <c r="R573" s="97"/>
      <c r="S573" s="97"/>
      <c r="T573" s="72"/>
      <c r="U573" s="72">
        <v>31</v>
      </c>
      <c r="V573" s="177"/>
      <c r="W573" s="97"/>
      <c r="X573" s="97"/>
      <c r="Y573" s="90">
        <f>VLOOKUP(D573,EXPLORACION!$A$2:$P$529,15,FALSE)</f>
        <v>4960480.2591000004</v>
      </c>
      <c r="Z573" s="90">
        <f>VLOOKUP(D573,EXPLORACION!$A$2:$P$529,16,FALSE)</f>
        <v>2169978.034</v>
      </c>
    </row>
    <row r="574" spans="1:26" hidden="1">
      <c r="A574" s="181" t="str">
        <f t="shared" si="96"/>
        <v>LSG20P4E3S11</v>
      </c>
      <c r="B574" s="181" t="str">
        <f t="shared" si="97"/>
        <v>LSG20P4E3</v>
      </c>
      <c r="C574" s="181" t="str">
        <f t="shared" si="98"/>
        <v>LSG20P4S11</v>
      </c>
      <c r="D574" s="181" t="str">
        <f t="shared" si="99"/>
        <v>LSG20P4</v>
      </c>
      <c r="E574" s="181" t="str">
        <f t="shared" si="100"/>
        <v>LSG20</v>
      </c>
      <c r="F574" s="72" t="s">
        <v>588</v>
      </c>
      <c r="G574" s="72">
        <v>20</v>
      </c>
      <c r="H574" s="72">
        <v>4</v>
      </c>
      <c r="I574" s="72" t="s">
        <v>8</v>
      </c>
      <c r="J574" s="72">
        <v>3</v>
      </c>
      <c r="K574" s="72">
        <f t="shared" si="104"/>
        <v>11</v>
      </c>
      <c r="L574" s="72" t="s">
        <v>13</v>
      </c>
      <c r="M574" s="191">
        <f t="shared" si="101"/>
        <v>5.6</v>
      </c>
      <c r="N574" s="192">
        <f t="shared" si="102"/>
        <v>6.4</v>
      </c>
      <c r="O574" s="132">
        <v>6</v>
      </c>
      <c r="P574" s="72"/>
      <c r="Q574" s="72"/>
      <c r="R574" s="97"/>
      <c r="S574" s="97"/>
      <c r="T574" s="72"/>
      <c r="U574" s="72">
        <v>34</v>
      </c>
      <c r="V574" s="177"/>
      <c r="W574" s="97"/>
      <c r="X574" s="97"/>
      <c r="Y574" s="90">
        <f>VLOOKUP(D574,EXPLORACION!$A$2:$P$529,15,FALSE)</f>
        <v>4960480.2591000004</v>
      </c>
      <c r="Z574" s="90">
        <f>VLOOKUP(D574,EXPLORACION!$A$2:$P$529,16,FALSE)</f>
        <v>2169978.034</v>
      </c>
    </row>
    <row r="575" spans="1:26" hidden="1">
      <c r="A575" s="181" t="str">
        <f t="shared" si="96"/>
        <v>LSG20P4E3S12</v>
      </c>
      <c r="B575" s="181" t="str">
        <f t="shared" si="97"/>
        <v>LSG20P4E3</v>
      </c>
      <c r="C575" s="181" t="str">
        <f t="shared" si="98"/>
        <v>LSG20P4S12</v>
      </c>
      <c r="D575" s="181" t="str">
        <f t="shared" si="99"/>
        <v>LSG20P4</v>
      </c>
      <c r="E575" s="181" t="str">
        <f t="shared" si="100"/>
        <v>LSG20</v>
      </c>
      <c r="F575" s="72" t="s">
        <v>588</v>
      </c>
      <c r="G575" s="72">
        <v>20</v>
      </c>
      <c r="H575" s="72">
        <v>4</v>
      </c>
      <c r="I575" s="72" t="s">
        <v>8</v>
      </c>
      <c r="J575" s="72">
        <v>3</v>
      </c>
      <c r="K575" s="72">
        <f t="shared" si="104"/>
        <v>12</v>
      </c>
      <c r="L575" s="72" t="s">
        <v>13</v>
      </c>
      <c r="M575" s="191">
        <f t="shared" si="101"/>
        <v>6.6</v>
      </c>
      <c r="N575" s="192">
        <f t="shared" si="102"/>
        <v>7.4</v>
      </c>
      <c r="O575" s="132">
        <v>7</v>
      </c>
      <c r="P575" s="72"/>
      <c r="Q575" s="72"/>
      <c r="R575" s="97"/>
      <c r="S575" s="97"/>
      <c r="T575" s="72"/>
      <c r="U575" s="72">
        <v>31</v>
      </c>
      <c r="V575" s="177"/>
      <c r="W575" s="97"/>
      <c r="X575" s="97"/>
      <c r="Y575" s="90">
        <f>VLOOKUP(D575,EXPLORACION!$A$2:$P$529,15,FALSE)</f>
        <v>4960480.2591000004</v>
      </c>
      <c r="Z575" s="90">
        <f>VLOOKUP(D575,EXPLORACION!$A$2:$P$529,16,FALSE)</f>
        <v>2169978.034</v>
      </c>
    </row>
    <row r="576" spans="1:26" hidden="1">
      <c r="A576" s="181" t="str">
        <f t="shared" si="96"/>
        <v>LSG20P4E4S13</v>
      </c>
      <c r="B576" s="181" t="str">
        <f t="shared" si="97"/>
        <v>LSG20P4E4</v>
      </c>
      <c r="C576" s="181" t="str">
        <f t="shared" si="98"/>
        <v>LSG20P4S13</v>
      </c>
      <c r="D576" s="181" t="str">
        <f t="shared" si="99"/>
        <v>LSG20P4</v>
      </c>
      <c r="E576" s="181" t="str">
        <f t="shared" si="100"/>
        <v>LSG20</v>
      </c>
      <c r="F576" s="72" t="s">
        <v>588</v>
      </c>
      <c r="G576" s="72">
        <v>20</v>
      </c>
      <c r="H576" s="72">
        <v>4</v>
      </c>
      <c r="I576" s="72" t="s">
        <v>8</v>
      </c>
      <c r="J576" s="72">
        <v>4</v>
      </c>
      <c r="K576" s="72">
        <f t="shared" si="104"/>
        <v>13</v>
      </c>
      <c r="L576" s="72" t="s">
        <v>13</v>
      </c>
      <c r="M576" s="191">
        <f t="shared" si="101"/>
        <v>8.6</v>
      </c>
      <c r="N576" s="192">
        <f t="shared" si="102"/>
        <v>9.4</v>
      </c>
      <c r="O576" s="132">
        <v>9</v>
      </c>
      <c r="P576" s="72"/>
      <c r="Q576" s="72"/>
      <c r="R576" s="97"/>
      <c r="S576" s="97"/>
      <c r="T576" s="72"/>
      <c r="U576" s="72">
        <v>38</v>
      </c>
      <c r="V576" s="177"/>
      <c r="W576" s="97"/>
      <c r="X576" s="97"/>
      <c r="Y576" s="90">
        <f>VLOOKUP(D576,EXPLORACION!$A$2:$P$529,15,FALSE)</f>
        <v>4960480.2591000004</v>
      </c>
      <c r="Z576" s="90">
        <f>VLOOKUP(D576,EXPLORACION!$A$2:$P$529,16,FALSE)</f>
        <v>2169978.034</v>
      </c>
    </row>
    <row r="577" spans="1:26" hidden="1">
      <c r="A577" s="181" t="str">
        <f t="shared" si="96"/>
        <v>LSG20P4E4S14</v>
      </c>
      <c r="B577" s="181" t="str">
        <f t="shared" si="97"/>
        <v>LSG20P4E4</v>
      </c>
      <c r="C577" s="181" t="str">
        <f t="shared" si="98"/>
        <v>LSG20P4S14</v>
      </c>
      <c r="D577" s="181" t="str">
        <f t="shared" si="99"/>
        <v>LSG20P4</v>
      </c>
      <c r="E577" s="181" t="str">
        <f>CONCATENATE(F577,G577)</f>
        <v>LSG20</v>
      </c>
      <c r="F577" s="72" t="s">
        <v>588</v>
      </c>
      <c r="G577" s="72">
        <v>20</v>
      </c>
      <c r="H577" s="72">
        <v>4</v>
      </c>
      <c r="I577" s="72" t="s">
        <v>8</v>
      </c>
      <c r="J577" s="72">
        <v>4</v>
      </c>
      <c r="K577" s="72">
        <f t="shared" si="104"/>
        <v>14</v>
      </c>
      <c r="L577" s="72" t="s">
        <v>13</v>
      </c>
      <c r="M577" s="191">
        <f t="shared" si="101"/>
        <v>10.6</v>
      </c>
      <c r="N577" s="192">
        <f t="shared" si="102"/>
        <v>11.4</v>
      </c>
      <c r="O577" s="132">
        <v>11</v>
      </c>
      <c r="P577" s="72"/>
      <c r="Q577" s="72"/>
      <c r="R577" s="97"/>
      <c r="S577" s="97"/>
      <c r="T577" s="72"/>
      <c r="U577" s="72">
        <v>34</v>
      </c>
      <c r="V577" s="177"/>
      <c r="W577" s="97"/>
      <c r="X577" s="97"/>
      <c r="Y577" s="90">
        <f>VLOOKUP(D577,EXPLORACION!$A$2:$P$529,15,FALSE)</f>
        <v>4960480.2591000004</v>
      </c>
      <c r="Z577" s="90">
        <f>VLOOKUP(D577,EXPLORACION!$A$2:$P$529,16,FALSE)</f>
        <v>2169978.034</v>
      </c>
    </row>
    <row r="578" spans="1:26" hidden="1">
      <c r="A578" s="181" t="str">
        <f t="shared" si="96"/>
        <v>LSG20P4E4S15</v>
      </c>
      <c r="B578" s="181" t="str">
        <f t="shared" si="97"/>
        <v>LSG20P4E4</v>
      </c>
      <c r="C578" s="181" t="str">
        <f t="shared" si="98"/>
        <v>LSG20P4S15</v>
      </c>
      <c r="D578" s="181" t="str">
        <f t="shared" si="99"/>
        <v>LSG20P4</v>
      </c>
      <c r="E578" s="181" t="str">
        <f>CONCATENATE(F578,G578)</f>
        <v>LSG20</v>
      </c>
      <c r="F578" s="72" t="s">
        <v>588</v>
      </c>
      <c r="G578" s="72">
        <v>20</v>
      </c>
      <c r="H578" s="72">
        <v>4</v>
      </c>
      <c r="I578" s="72" t="s">
        <v>8</v>
      </c>
      <c r="J578" s="72">
        <v>4</v>
      </c>
      <c r="K578" s="72">
        <f t="shared" si="104"/>
        <v>15</v>
      </c>
      <c r="L578" s="72" t="s">
        <v>13</v>
      </c>
      <c r="M578" s="191">
        <f t="shared" si="101"/>
        <v>12.6</v>
      </c>
      <c r="N578" s="192">
        <f t="shared" si="102"/>
        <v>13.4</v>
      </c>
      <c r="O578" s="132">
        <v>13</v>
      </c>
      <c r="P578" s="72"/>
      <c r="Q578" s="72"/>
      <c r="R578" s="97"/>
      <c r="S578" s="97"/>
      <c r="T578" s="72"/>
      <c r="U578" s="72">
        <v>38</v>
      </c>
      <c r="V578" s="177"/>
      <c r="W578" s="97"/>
      <c r="X578" s="97"/>
      <c r="Y578" s="90">
        <f>VLOOKUP(D578,EXPLORACION!$A$2:$P$529,15,FALSE)</f>
        <v>4960480.2591000004</v>
      </c>
      <c r="Z578" s="90">
        <f>VLOOKUP(D578,EXPLORACION!$A$2:$P$529,16,FALSE)</f>
        <v>2169978.034</v>
      </c>
    </row>
    <row r="579" spans="1:26" hidden="1">
      <c r="A579" s="181" t="str">
        <f t="shared" si="96"/>
        <v>LSG20P4E4S16</v>
      </c>
      <c r="B579" s="181" t="str">
        <f t="shared" si="97"/>
        <v>LSG20P4E4</v>
      </c>
      <c r="C579" s="181" t="str">
        <f t="shared" si="98"/>
        <v>LSG20P4S16</v>
      </c>
      <c r="D579" s="181" t="str">
        <f t="shared" si="99"/>
        <v>LSG20P4</v>
      </c>
      <c r="E579" s="181" t="str">
        <f>CONCATENATE(F579,G579)</f>
        <v>LSG20</v>
      </c>
      <c r="F579" s="72" t="s">
        <v>588</v>
      </c>
      <c r="G579" s="72">
        <v>20</v>
      </c>
      <c r="H579" s="72">
        <v>4</v>
      </c>
      <c r="I579" s="72" t="s">
        <v>8</v>
      </c>
      <c r="J579" s="72">
        <v>4</v>
      </c>
      <c r="K579" s="72">
        <f t="shared" si="104"/>
        <v>16</v>
      </c>
      <c r="L579" s="72" t="s">
        <v>13</v>
      </c>
      <c r="M579" s="191">
        <f t="shared" si="101"/>
        <v>13.6</v>
      </c>
      <c r="N579" s="192">
        <f t="shared" si="102"/>
        <v>14.4</v>
      </c>
      <c r="O579" s="132">
        <v>14</v>
      </c>
      <c r="P579" s="72"/>
      <c r="Q579" s="72"/>
      <c r="R579" s="97"/>
      <c r="S579" s="97"/>
      <c r="T579" s="72"/>
      <c r="U579" s="72">
        <v>38</v>
      </c>
      <c r="V579" s="177"/>
      <c r="W579" s="97"/>
      <c r="X579" s="97"/>
      <c r="Y579" s="90">
        <f>VLOOKUP(D579,EXPLORACION!$A$2:$P$529,15,FALSE)</f>
        <v>4960480.2591000004</v>
      </c>
      <c r="Z579" s="90">
        <f>VLOOKUP(D579,EXPLORACION!$A$2:$P$529,16,FALSE)</f>
        <v>2169978.034</v>
      </c>
    </row>
    <row r="580" spans="1:26">
      <c r="A580" s="181" t="str">
        <f t="shared" ref="A580:A595" si="106">CONCATENATE(F580,G580,I580,H580,"E",J580,L580,K580)</f>
        <v>AUS22P1E1S1</v>
      </c>
      <c r="B580" s="181" t="str">
        <f t="shared" ref="B580:B595" si="107">CONCATENATE(F580,G580,I580,H580,"E",J580)</f>
        <v>AUS22P1E1</v>
      </c>
      <c r="C580" s="181" t="str">
        <f t="shared" ref="C580:C595" si="108">CONCATENATE(F580,G580,I580,H580,L580,K580)</f>
        <v>AUS22P1S1</v>
      </c>
      <c r="D580" s="181" t="str">
        <f t="shared" ref="D580:D595" si="109">CONCATENATE(F580,G580,I580,H580)</f>
        <v>AUS22P1</v>
      </c>
      <c r="E580" s="181" t="str">
        <f t="shared" ref="E580:E595" si="110">CONCATENATE(F580,G580)</f>
        <v>AUS22</v>
      </c>
      <c r="F580" s="72" t="s">
        <v>273</v>
      </c>
      <c r="G580" s="72">
        <v>22</v>
      </c>
      <c r="H580" s="72">
        <v>1</v>
      </c>
      <c r="I580" s="72" t="s">
        <v>8</v>
      </c>
      <c r="J580" s="72">
        <v>1</v>
      </c>
      <c r="K580" s="72">
        <v>1</v>
      </c>
      <c r="L580" s="72" t="s">
        <v>13</v>
      </c>
      <c r="M580" s="191">
        <f>N580-1</f>
        <v>0</v>
      </c>
      <c r="N580" s="192">
        <v>1</v>
      </c>
      <c r="O580" s="132">
        <f>AVERAGE(M580:N580)</f>
        <v>0.5</v>
      </c>
      <c r="P580" s="72"/>
      <c r="Q580" s="72"/>
      <c r="R580" s="97"/>
      <c r="S580" s="97"/>
      <c r="T580" s="203">
        <v>41465</v>
      </c>
      <c r="U580" s="72"/>
      <c r="V580" s="177">
        <v>1.1299999999999999</v>
      </c>
      <c r="W580" s="97"/>
      <c r="X580" s="97"/>
      <c r="Y580" s="90">
        <f>VLOOKUP(D580,EXPLORACION!$A$2:$P$529,15,FALSE)</f>
        <v>4961989.9417000003</v>
      </c>
      <c r="Z580" s="90">
        <f>VLOOKUP(D580,EXPLORACION!$A$2:$P$529,16,FALSE)</f>
        <v>2172183.4608999998</v>
      </c>
    </row>
    <row r="581" spans="1:26">
      <c r="A581" s="181" t="str">
        <f t="shared" si="106"/>
        <v>AUS22P1E1S2</v>
      </c>
      <c r="B581" s="181" t="str">
        <f t="shared" si="107"/>
        <v>AUS22P1E1</v>
      </c>
      <c r="C581" s="181" t="str">
        <f t="shared" si="108"/>
        <v>AUS22P1S2</v>
      </c>
      <c r="D581" s="181" t="str">
        <f t="shared" si="109"/>
        <v>AUS22P1</v>
      </c>
      <c r="E581" s="181" t="str">
        <f t="shared" si="110"/>
        <v>AUS22</v>
      </c>
      <c r="F581" s="72" t="s">
        <v>273</v>
      </c>
      <c r="G581" s="72">
        <v>22</v>
      </c>
      <c r="H581" s="72">
        <v>1</v>
      </c>
      <c r="I581" s="72" t="s">
        <v>8</v>
      </c>
      <c r="J581" s="72">
        <v>1</v>
      </c>
      <c r="K581" s="72">
        <v>2</v>
      </c>
      <c r="L581" s="72" t="s">
        <v>13</v>
      </c>
      <c r="M581" s="191">
        <f t="shared" ref="M581:M644" si="111">N581-1</f>
        <v>1</v>
      </c>
      <c r="N581" s="192">
        <f>N580+1</f>
        <v>2</v>
      </c>
      <c r="O581" s="132">
        <f t="shared" ref="O581:O595" si="112">AVERAGE(M581:N581)</f>
        <v>1.5</v>
      </c>
      <c r="P581" s="72"/>
      <c r="Q581" s="72"/>
      <c r="R581" s="97"/>
      <c r="S581" s="97"/>
      <c r="T581" s="203">
        <v>38904</v>
      </c>
      <c r="U581" s="72"/>
      <c r="V581" s="177">
        <v>1.17</v>
      </c>
      <c r="W581" s="97"/>
      <c r="X581" s="97"/>
      <c r="Y581" s="90">
        <f>VLOOKUP(D581,EXPLORACION!$A$2:$P$529,15,FALSE)</f>
        <v>4961989.9417000003</v>
      </c>
      <c r="Z581" s="90">
        <f>VLOOKUP(D581,EXPLORACION!$A$2:$P$529,16,FALSE)</f>
        <v>2172183.4608999998</v>
      </c>
    </row>
    <row r="582" spans="1:26">
      <c r="A582" s="181" t="str">
        <f t="shared" si="106"/>
        <v>AUS22P1E1S3</v>
      </c>
      <c r="B582" s="181" t="str">
        <f t="shared" si="107"/>
        <v>AUS22P1E1</v>
      </c>
      <c r="C582" s="181" t="str">
        <f t="shared" si="108"/>
        <v>AUS22P1S3</v>
      </c>
      <c r="D582" s="181" t="str">
        <f t="shared" si="109"/>
        <v>AUS22P1</v>
      </c>
      <c r="E582" s="181" t="str">
        <f t="shared" si="110"/>
        <v>AUS22</v>
      </c>
      <c r="F582" s="72" t="s">
        <v>273</v>
      </c>
      <c r="G582" s="72">
        <v>22</v>
      </c>
      <c r="H582" s="72">
        <v>1</v>
      </c>
      <c r="I582" s="72" t="s">
        <v>8</v>
      </c>
      <c r="J582" s="72">
        <v>1</v>
      </c>
      <c r="K582" s="72">
        <v>3</v>
      </c>
      <c r="L582" s="72" t="s">
        <v>13</v>
      </c>
      <c r="M582" s="191">
        <f t="shared" si="111"/>
        <v>2</v>
      </c>
      <c r="N582" s="192">
        <f t="shared" ref="N582:N595" si="113">N581+1</f>
        <v>3</v>
      </c>
      <c r="O582" s="132">
        <f t="shared" si="112"/>
        <v>2.5</v>
      </c>
      <c r="P582" s="72"/>
      <c r="Q582" s="72"/>
      <c r="R582" s="97"/>
      <c r="S582" s="97"/>
      <c r="T582" s="203">
        <v>39603</v>
      </c>
      <c r="U582" s="72"/>
      <c r="V582" s="177">
        <v>1.17</v>
      </c>
      <c r="W582" s="97"/>
      <c r="X582" s="97"/>
      <c r="Y582" s="90">
        <f>VLOOKUP(D582,EXPLORACION!$A$2:$P$529,15,FALSE)</f>
        <v>4961989.9417000003</v>
      </c>
      <c r="Z582" s="90">
        <f>VLOOKUP(D582,EXPLORACION!$A$2:$P$529,16,FALSE)</f>
        <v>2172183.4608999998</v>
      </c>
    </row>
    <row r="583" spans="1:26">
      <c r="A583" s="181" t="str">
        <f t="shared" si="106"/>
        <v>AUS22P1E1S4</v>
      </c>
      <c r="B583" s="181" t="str">
        <f t="shared" si="107"/>
        <v>AUS22P1E1</v>
      </c>
      <c r="C583" s="181" t="str">
        <f t="shared" si="108"/>
        <v>AUS22P1S4</v>
      </c>
      <c r="D583" s="181" t="str">
        <f t="shared" si="109"/>
        <v>AUS22P1</v>
      </c>
      <c r="E583" s="181" t="str">
        <f t="shared" si="110"/>
        <v>AUS22</v>
      </c>
      <c r="F583" s="72" t="s">
        <v>273</v>
      </c>
      <c r="G583" s="72">
        <v>22</v>
      </c>
      <c r="H583" s="72">
        <v>1</v>
      </c>
      <c r="I583" s="72" t="s">
        <v>8</v>
      </c>
      <c r="J583" s="72">
        <v>1</v>
      </c>
      <c r="K583" s="72">
        <v>4</v>
      </c>
      <c r="L583" s="72" t="s">
        <v>13</v>
      </c>
      <c r="M583" s="191">
        <f t="shared" si="111"/>
        <v>3</v>
      </c>
      <c r="N583" s="192">
        <f t="shared" si="113"/>
        <v>4</v>
      </c>
      <c r="O583" s="132">
        <f t="shared" si="112"/>
        <v>3.5</v>
      </c>
      <c r="P583" s="72"/>
      <c r="Q583" s="72"/>
      <c r="R583" s="97"/>
      <c r="S583" s="97"/>
      <c r="T583" s="203">
        <v>39271</v>
      </c>
      <c r="U583" s="72"/>
      <c r="V583" s="177"/>
      <c r="W583" s="97"/>
      <c r="X583" s="97"/>
      <c r="Y583" s="90">
        <f>VLOOKUP(D583,EXPLORACION!$A$2:$P$529,15,FALSE)</f>
        <v>4961989.9417000003</v>
      </c>
      <c r="Z583" s="90">
        <f>VLOOKUP(D583,EXPLORACION!$A$2:$P$529,16,FALSE)</f>
        <v>2172183.4608999998</v>
      </c>
    </row>
    <row r="584" spans="1:26">
      <c r="A584" s="181" t="str">
        <f t="shared" si="106"/>
        <v>AUS22P1E2S5</v>
      </c>
      <c r="B584" s="181" t="str">
        <f t="shared" si="107"/>
        <v>AUS22P1E2</v>
      </c>
      <c r="C584" s="181" t="str">
        <f t="shared" si="108"/>
        <v>AUS22P1S5</v>
      </c>
      <c r="D584" s="181" t="str">
        <f t="shared" si="109"/>
        <v>AUS22P1</v>
      </c>
      <c r="E584" s="181" t="str">
        <f t="shared" si="110"/>
        <v>AUS22</v>
      </c>
      <c r="F584" s="72" t="s">
        <v>273</v>
      </c>
      <c r="G584" s="72">
        <v>22</v>
      </c>
      <c r="H584" s="72">
        <v>1</v>
      </c>
      <c r="I584" s="72" t="s">
        <v>8</v>
      </c>
      <c r="J584" s="72">
        <v>2</v>
      </c>
      <c r="K584" s="72">
        <v>5</v>
      </c>
      <c r="L584" s="72" t="s">
        <v>13</v>
      </c>
      <c r="M584" s="191">
        <f t="shared" si="111"/>
        <v>4</v>
      </c>
      <c r="N584" s="192">
        <f t="shared" si="113"/>
        <v>5</v>
      </c>
      <c r="O584" s="132">
        <f t="shared" si="112"/>
        <v>4.5</v>
      </c>
      <c r="P584" s="72"/>
      <c r="Q584" s="72"/>
      <c r="R584" s="97"/>
      <c r="S584" s="97"/>
      <c r="T584" s="203">
        <v>37715</v>
      </c>
      <c r="U584" s="72"/>
      <c r="V584" s="177"/>
      <c r="W584" s="97"/>
      <c r="X584" s="97"/>
      <c r="Y584" s="90">
        <f>VLOOKUP(D584,EXPLORACION!$A$2:$P$529,15,FALSE)</f>
        <v>4961989.9417000003</v>
      </c>
      <c r="Z584" s="90">
        <f>VLOOKUP(D584,EXPLORACION!$A$2:$P$529,16,FALSE)</f>
        <v>2172183.4608999998</v>
      </c>
    </row>
    <row r="585" spans="1:26">
      <c r="A585" s="181" t="str">
        <f t="shared" si="106"/>
        <v>AUS22P1E26</v>
      </c>
      <c r="B585" s="181" t="str">
        <f t="shared" si="107"/>
        <v>AUS22P1E2</v>
      </c>
      <c r="C585" s="181" t="str">
        <f t="shared" si="108"/>
        <v>AUS22P16</v>
      </c>
      <c r="D585" s="181" t="str">
        <f t="shared" si="109"/>
        <v>AUS22P1</v>
      </c>
      <c r="E585" s="181" t="str">
        <f t="shared" si="110"/>
        <v>AUS22</v>
      </c>
      <c r="F585" s="72" t="s">
        <v>273</v>
      </c>
      <c r="G585" s="72">
        <v>22</v>
      </c>
      <c r="H585" s="72">
        <v>1</v>
      </c>
      <c r="I585" s="72" t="s">
        <v>8</v>
      </c>
      <c r="J585" s="72">
        <v>2</v>
      </c>
      <c r="K585" s="72">
        <v>6</v>
      </c>
      <c r="L585" s="72"/>
      <c r="M585" s="191">
        <f t="shared" si="111"/>
        <v>5</v>
      </c>
      <c r="N585" s="192">
        <f t="shared" si="113"/>
        <v>6</v>
      </c>
      <c r="O585" s="132">
        <f t="shared" si="112"/>
        <v>5.5</v>
      </c>
      <c r="P585" s="72"/>
      <c r="Q585" s="72"/>
      <c r="R585" s="97"/>
      <c r="S585" s="97"/>
      <c r="T585" s="203"/>
      <c r="U585" s="72"/>
      <c r="V585" s="177"/>
      <c r="W585" s="97"/>
      <c r="X585" s="97"/>
      <c r="Y585" s="90">
        <f>VLOOKUP(D585,EXPLORACION!$A$2:$P$529,15,FALSE)</f>
        <v>4961989.9417000003</v>
      </c>
      <c r="Z585" s="90">
        <f>VLOOKUP(D585,EXPLORACION!$A$2:$P$529,16,FALSE)</f>
        <v>2172183.4608999998</v>
      </c>
    </row>
    <row r="586" spans="1:26">
      <c r="A586" s="181" t="str">
        <f t="shared" si="106"/>
        <v>AUS22P1E27</v>
      </c>
      <c r="B586" s="181" t="str">
        <f t="shared" si="107"/>
        <v>AUS22P1E2</v>
      </c>
      <c r="C586" s="181" t="str">
        <f t="shared" si="108"/>
        <v>AUS22P17</v>
      </c>
      <c r="D586" s="181" t="str">
        <f t="shared" si="109"/>
        <v>AUS22P1</v>
      </c>
      <c r="E586" s="181" t="str">
        <f t="shared" si="110"/>
        <v>AUS22</v>
      </c>
      <c r="F586" s="72" t="s">
        <v>273</v>
      </c>
      <c r="G586" s="72">
        <v>22</v>
      </c>
      <c r="H586" s="72">
        <v>1</v>
      </c>
      <c r="I586" s="72" t="s">
        <v>8</v>
      </c>
      <c r="J586" s="72">
        <v>2</v>
      </c>
      <c r="K586" s="72">
        <v>7</v>
      </c>
      <c r="L586" s="72"/>
      <c r="M586" s="191">
        <f t="shared" si="111"/>
        <v>6</v>
      </c>
      <c r="N586" s="192">
        <f t="shared" si="113"/>
        <v>7</v>
      </c>
      <c r="O586" s="132">
        <f t="shared" si="112"/>
        <v>6.5</v>
      </c>
      <c r="P586" s="72"/>
      <c r="Q586" s="72"/>
      <c r="R586" s="97"/>
      <c r="S586" s="97"/>
      <c r="T586" s="203"/>
      <c r="U586" s="72"/>
      <c r="V586" s="177"/>
      <c r="W586" s="97"/>
      <c r="X586" s="97"/>
      <c r="Y586" s="90">
        <f>VLOOKUP(D586,EXPLORACION!$A$2:$P$529,15,FALSE)</f>
        <v>4961989.9417000003</v>
      </c>
      <c r="Z586" s="90">
        <f>VLOOKUP(D586,EXPLORACION!$A$2:$P$529,16,FALSE)</f>
        <v>2172183.4608999998</v>
      </c>
    </row>
    <row r="587" spans="1:26">
      <c r="A587" s="181" t="str">
        <f t="shared" si="106"/>
        <v>AUS22P1E3S8</v>
      </c>
      <c r="B587" s="181" t="str">
        <f t="shared" si="107"/>
        <v>AUS22P1E3</v>
      </c>
      <c r="C587" s="181" t="str">
        <f t="shared" si="108"/>
        <v>AUS22P1S8</v>
      </c>
      <c r="D587" s="181" t="str">
        <f t="shared" si="109"/>
        <v>AUS22P1</v>
      </c>
      <c r="E587" s="181" t="str">
        <f t="shared" si="110"/>
        <v>AUS22</v>
      </c>
      <c r="F587" s="72" t="s">
        <v>273</v>
      </c>
      <c r="G587" s="72">
        <v>22</v>
      </c>
      <c r="H587" s="72">
        <v>1</v>
      </c>
      <c r="I587" s="72" t="s">
        <v>8</v>
      </c>
      <c r="J587" s="72">
        <v>3</v>
      </c>
      <c r="K587" s="72">
        <v>8</v>
      </c>
      <c r="L587" s="72" t="s">
        <v>13</v>
      </c>
      <c r="M587" s="191">
        <f t="shared" si="111"/>
        <v>7</v>
      </c>
      <c r="N587" s="192">
        <f t="shared" si="113"/>
        <v>8</v>
      </c>
      <c r="O587" s="132">
        <f t="shared" si="112"/>
        <v>7.5</v>
      </c>
      <c r="P587" s="72"/>
      <c r="Q587" s="72"/>
      <c r="R587" s="97"/>
      <c r="S587" s="97"/>
      <c r="T587" s="203" t="s">
        <v>1244</v>
      </c>
      <c r="U587" s="72"/>
      <c r="V587" s="177"/>
      <c r="W587" s="97"/>
      <c r="X587" s="97"/>
      <c r="Y587" s="90">
        <f>VLOOKUP(D587,EXPLORACION!$A$2:$P$529,15,FALSE)</f>
        <v>4961989.9417000003</v>
      </c>
      <c r="Z587" s="90">
        <f>VLOOKUP(D587,EXPLORACION!$A$2:$P$529,16,FALSE)</f>
        <v>2172183.4608999998</v>
      </c>
    </row>
    <row r="588" spans="1:26">
      <c r="A588" s="181" t="str">
        <f t="shared" si="106"/>
        <v>AUS22P1E39</v>
      </c>
      <c r="B588" s="181" t="str">
        <f t="shared" si="107"/>
        <v>AUS22P1E3</v>
      </c>
      <c r="C588" s="181" t="str">
        <f t="shared" si="108"/>
        <v>AUS22P19</v>
      </c>
      <c r="D588" s="181" t="str">
        <f t="shared" si="109"/>
        <v>AUS22P1</v>
      </c>
      <c r="E588" s="181" t="str">
        <f t="shared" si="110"/>
        <v>AUS22</v>
      </c>
      <c r="F588" s="72" t="s">
        <v>273</v>
      </c>
      <c r="G588" s="72">
        <v>22</v>
      </c>
      <c r="H588" s="72">
        <v>1</v>
      </c>
      <c r="I588" s="72" t="s">
        <v>8</v>
      </c>
      <c r="J588" s="72">
        <v>3</v>
      </c>
      <c r="K588" s="72">
        <v>9</v>
      </c>
      <c r="L588" s="72"/>
      <c r="M588" s="191">
        <f t="shared" si="111"/>
        <v>8</v>
      </c>
      <c r="N588" s="192">
        <f t="shared" si="113"/>
        <v>9</v>
      </c>
      <c r="O588" s="132">
        <f t="shared" si="112"/>
        <v>8.5</v>
      </c>
      <c r="P588" s="72"/>
      <c r="Q588" s="72"/>
      <c r="R588" s="97"/>
      <c r="S588" s="97"/>
      <c r="T588" s="203"/>
      <c r="U588" s="72"/>
      <c r="V588" s="177"/>
      <c r="W588" s="97"/>
      <c r="X588" s="97"/>
      <c r="Y588" s="90">
        <f>VLOOKUP(D588,EXPLORACION!$A$2:$P$529,15,FALSE)</f>
        <v>4961989.9417000003</v>
      </c>
      <c r="Z588" s="90">
        <f>VLOOKUP(D588,EXPLORACION!$A$2:$P$529,16,FALSE)</f>
        <v>2172183.4608999998</v>
      </c>
    </row>
    <row r="589" spans="1:26">
      <c r="A589" s="181" t="str">
        <f t="shared" si="106"/>
        <v>AUS22P1E3S10</v>
      </c>
      <c r="B589" s="181" t="str">
        <f t="shared" si="107"/>
        <v>AUS22P1E3</v>
      </c>
      <c r="C589" s="181" t="str">
        <f t="shared" si="108"/>
        <v>AUS22P1S10</v>
      </c>
      <c r="D589" s="181" t="str">
        <f t="shared" si="109"/>
        <v>AUS22P1</v>
      </c>
      <c r="E589" s="181" t="str">
        <f t="shared" si="110"/>
        <v>AUS22</v>
      </c>
      <c r="F589" s="72" t="s">
        <v>273</v>
      </c>
      <c r="G589" s="72">
        <v>22</v>
      </c>
      <c r="H589" s="72">
        <v>1</v>
      </c>
      <c r="I589" s="72" t="s">
        <v>8</v>
      </c>
      <c r="J589" s="72">
        <v>3</v>
      </c>
      <c r="K589" s="72">
        <v>10</v>
      </c>
      <c r="L589" s="72" t="s">
        <v>13</v>
      </c>
      <c r="M589" s="191">
        <f t="shared" si="111"/>
        <v>9</v>
      </c>
      <c r="N589" s="192">
        <f t="shared" si="113"/>
        <v>10</v>
      </c>
      <c r="O589" s="132">
        <f t="shared" si="112"/>
        <v>9.5</v>
      </c>
      <c r="P589" s="72"/>
      <c r="Q589" s="72"/>
      <c r="R589" s="97"/>
      <c r="S589" s="97"/>
      <c r="T589" s="203" t="s">
        <v>1245</v>
      </c>
      <c r="U589" s="72"/>
      <c r="V589" s="177"/>
      <c r="W589" s="97"/>
      <c r="X589" s="97"/>
      <c r="Y589" s="90">
        <f>VLOOKUP(D589,EXPLORACION!$A$2:$P$529,15,FALSE)</f>
        <v>4961989.9417000003</v>
      </c>
      <c r="Z589" s="90">
        <f>VLOOKUP(D589,EXPLORACION!$A$2:$P$529,16,FALSE)</f>
        <v>2172183.4608999998</v>
      </c>
    </row>
    <row r="590" spans="1:26">
      <c r="A590" s="181" t="str">
        <f t="shared" si="106"/>
        <v>AUS22P1E311</v>
      </c>
      <c r="B590" s="181" t="str">
        <f t="shared" si="107"/>
        <v>AUS22P1E3</v>
      </c>
      <c r="C590" s="181" t="str">
        <f t="shared" si="108"/>
        <v>AUS22P111</v>
      </c>
      <c r="D590" s="181" t="str">
        <f t="shared" si="109"/>
        <v>AUS22P1</v>
      </c>
      <c r="E590" s="181" t="str">
        <f t="shared" si="110"/>
        <v>AUS22</v>
      </c>
      <c r="F590" s="72" t="s">
        <v>273</v>
      </c>
      <c r="G590" s="72">
        <v>22</v>
      </c>
      <c r="H590" s="72">
        <v>1</v>
      </c>
      <c r="I590" s="72" t="s">
        <v>8</v>
      </c>
      <c r="J590" s="72">
        <v>3</v>
      </c>
      <c r="K590" s="72">
        <v>11</v>
      </c>
      <c r="L590" s="72"/>
      <c r="M590" s="191">
        <f t="shared" si="111"/>
        <v>10</v>
      </c>
      <c r="N590" s="192">
        <f t="shared" si="113"/>
        <v>11</v>
      </c>
      <c r="O590" s="132">
        <f t="shared" si="112"/>
        <v>10.5</v>
      </c>
      <c r="P590" s="72"/>
      <c r="Q590" s="72"/>
      <c r="R590" s="97"/>
      <c r="S590" s="97"/>
      <c r="T590" s="203"/>
      <c r="U590" s="72"/>
      <c r="V590" s="177"/>
      <c r="W590" s="97"/>
      <c r="X590" s="97"/>
      <c r="Y590" s="90">
        <f>VLOOKUP(D590,EXPLORACION!$A$2:$P$529,15,FALSE)</f>
        <v>4961989.9417000003</v>
      </c>
      <c r="Z590" s="90">
        <f>VLOOKUP(D590,EXPLORACION!$A$2:$P$529,16,FALSE)</f>
        <v>2172183.4608999998</v>
      </c>
    </row>
    <row r="591" spans="1:26">
      <c r="A591" s="181" t="str">
        <f t="shared" si="106"/>
        <v>AUS22P1E4S12</v>
      </c>
      <c r="B591" s="181" t="str">
        <f t="shared" si="107"/>
        <v>AUS22P1E4</v>
      </c>
      <c r="C591" s="181" t="str">
        <f t="shared" si="108"/>
        <v>AUS22P1S12</v>
      </c>
      <c r="D591" s="181" t="str">
        <f t="shared" si="109"/>
        <v>AUS22P1</v>
      </c>
      <c r="E591" s="181" t="str">
        <f t="shared" si="110"/>
        <v>AUS22</v>
      </c>
      <c r="F591" s="72" t="s">
        <v>273</v>
      </c>
      <c r="G591" s="72">
        <v>22</v>
      </c>
      <c r="H591" s="72">
        <v>1</v>
      </c>
      <c r="I591" s="72" t="s">
        <v>8</v>
      </c>
      <c r="J591" s="72">
        <v>4</v>
      </c>
      <c r="K591" s="72">
        <v>12</v>
      </c>
      <c r="L591" s="72" t="s">
        <v>13</v>
      </c>
      <c r="M591" s="191">
        <f t="shared" si="111"/>
        <v>11</v>
      </c>
      <c r="N591" s="192">
        <f t="shared" si="113"/>
        <v>12</v>
      </c>
      <c r="O591" s="132">
        <f t="shared" si="112"/>
        <v>11.5</v>
      </c>
      <c r="P591" s="72"/>
      <c r="Q591" s="72"/>
      <c r="R591" s="97"/>
      <c r="S591" s="97"/>
      <c r="T591" s="203">
        <v>38144</v>
      </c>
      <c r="U591" s="72"/>
      <c r="V591" s="177"/>
      <c r="W591" s="97"/>
      <c r="X591" s="97"/>
      <c r="Y591" s="90">
        <f>VLOOKUP(D591,EXPLORACION!$A$2:$P$529,15,FALSE)</f>
        <v>4961989.9417000003</v>
      </c>
      <c r="Z591" s="90">
        <f>VLOOKUP(D591,EXPLORACION!$A$2:$P$529,16,FALSE)</f>
        <v>2172183.4608999998</v>
      </c>
    </row>
    <row r="592" spans="1:26">
      <c r="A592" s="181" t="str">
        <f t="shared" si="106"/>
        <v>AUS22P1E413</v>
      </c>
      <c r="B592" s="181" t="str">
        <f t="shared" si="107"/>
        <v>AUS22P1E4</v>
      </c>
      <c r="C592" s="181" t="str">
        <f t="shared" si="108"/>
        <v>AUS22P113</v>
      </c>
      <c r="D592" s="181" t="str">
        <f t="shared" si="109"/>
        <v>AUS22P1</v>
      </c>
      <c r="E592" s="181" t="str">
        <f t="shared" si="110"/>
        <v>AUS22</v>
      </c>
      <c r="F592" s="72" t="s">
        <v>273</v>
      </c>
      <c r="G592" s="72">
        <v>22</v>
      </c>
      <c r="H592" s="72">
        <v>1</v>
      </c>
      <c r="I592" s="72" t="s">
        <v>8</v>
      </c>
      <c r="J592" s="72">
        <v>4</v>
      </c>
      <c r="K592" s="72">
        <v>13</v>
      </c>
      <c r="L592" s="72"/>
      <c r="M592" s="191">
        <f t="shared" si="111"/>
        <v>12</v>
      </c>
      <c r="N592" s="192">
        <f t="shared" si="113"/>
        <v>13</v>
      </c>
      <c r="O592" s="132">
        <f t="shared" si="112"/>
        <v>12.5</v>
      </c>
      <c r="P592" s="72"/>
      <c r="Q592" s="72"/>
      <c r="R592" s="97"/>
      <c r="S592" s="97"/>
      <c r="T592" s="203"/>
      <c r="U592" s="72"/>
      <c r="V592" s="177"/>
      <c r="W592" s="97"/>
      <c r="X592" s="97"/>
      <c r="Y592" s="90">
        <f>VLOOKUP(D592,EXPLORACION!$A$2:$P$529,15,FALSE)</f>
        <v>4961989.9417000003</v>
      </c>
      <c r="Z592" s="90">
        <f>VLOOKUP(D592,EXPLORACION!$A$2:$P$529,16,FALSE)</f>
        <v>2172183.4608999998</v>
      </c>
    </row>
    <row r="593" spans="1:26">
      <c r="A593" s="181" t="str">
        <f t="shared" si="106"/>
        <v>AUS22P1E5S14</v>
      </c>
      <c r="B593" s="181" t="str">
        <f t="shared" si="107"/>
        <v>AUS22P1E5</v>
      </c>
      <c r="C593" s="181" t="str">
        <f t="shared" si="108"/>
        <v>AUS22P1S14</v>
      </c>
      <c r="D593" s="181" t="str">
        <f t="shared" si="109"/>
        <v>AUS22P1</v>
      </c>
      <c r="E593" s="181" t="str">
        <f t="shared" si="110"/>
        <v>AUS22</v>
      </c>
      <c r="F593" s="72" t="s">
        <v>273</v>
      </c>
      <c r="G593" s="72">
        <v>22</v>
      </c>
      <c r="H593" s="72">
        <v>1</v>
      </c>
      <c r="I593" s="72" t="s">
        <v>8</v>
      </c>
      <c r="J593" s="72">
        <v>5</v>
      </c>
      <c r="K593" s="72">
        <v>14</v>
      </c>
      <c r="L593" s="72" t="s">
        <v>13</v>
      </c>
      <c r="M593" s="191">
        <f t="shared" si="111"/>
        <v>13</v>
      </c>
      <c r="N593" s="192">
        <f t="shared" si="113"/>
        <v>14</v>
      </c>
      <c r="O593" s="132">
        <f t="shared" si="112"/>
        <v>13.5</v>
      </c>
      <c r="P593" s="72"/>
      <c r="Q593" s="72"/>
      <c r="R593" s="97"/>
      <c r="S593" s="97"/>
      <c r="T593" s="203" t="s">
        <v>1246</v>
      </c>
      <c r="U593" s="72"/>
      <c r="V593" s="177"/>
      <c r="W593" s="97"/>
      <c r="X593" s="97"/>
      <c r="Y593" s="90">
        <f>VLOOKUP(D593,EXPLORACION!$A$2:$P$529,15,FALSE)</f>
        <v>4961989.9417000003</v>
      </c>
      <c r="Z593" s="90">
        <f>VLOOKUP(D593,EXPLORACION!$A$2:$P$529,16,FALSE)</f>
        <v>2172183.4608999998</v>
      </c>
    </row>
    <row r="594" spans="1:26">
      <c r="A594" s="181" t="str">
        <f t="shared" si="106"/>
        <v>AUS22P1E515</v>
      </c>
      <c r="B594" s="181" t="str">
        <f t="shared" si="107"/>
        <v>AUS22P1E5</v>
      </c>
      <c r="C594" s="181" t="str">
        <f t="shared" si="108"/>
        <v>AUS22P115</v>
      </c>
      <c r="D594" s="181" t="str">
        <f t="shared" si="109"/>
        <v>AUS22P1</v>
      </c>
      <c r="E594" s="181" t="str">
        <f t="shared" si="110"/>
        <v>AUS22</v>
      </c>
      <c r="F594" s="72" t="s">
        <v>273</v>
      </c>
      <c r="G594" s="72">
        <v>22</v>
      </c>
      <c r="H594" s="72">
        <v>1</v>
      </c>
      <c r="I594" s="72" t="s">
        <v>8</v>
      </c>
      <c r="J594" s="72">
        <v>5</v>
      </c>
      <c r="K594" s="72">
        <v>15</v>
      </c>
      <c r="L594" s="72"/>
      <c r="M594" s="191">
        <f t="shared" si="111"/>
        <v>14</v>
      </c>
      <c r="N594" s="192">
        <f t="shared" si="113"/>
        <v>15</v>
      </c>
      <c r="O594" s="132">
        <f t="shared" si="112"/>
        <v>14.5</v>
      </c>
      <c r="P594" s="72"/>
      <c r="Q594" s="72"/>
      <c r="R594" s="97"/>
      <c r="S594" s="97"/>
      <c r="T594" s="203"/>
      <c r="U594" s="72"/>
      <c r="V594" s="177"/>
      <c r="W594" s="97"/>
      <c r="X594" s="97"/>
      <c r="Y594" s="90">
        <f>VLOOKUP(D594,EXPLORACION!$A$2:$P$529,15,FALSE)</f>
        <v>4961989.9417000003</v>
      </c>
      <c r="Z594" s="90">
        <f>VLOOKUP(D594,EXPLORACION!$A$2:$P$529,16,FALSE)</f>
        <v>2172183.4608999998</v>
      </c>
    </row>
    <row r="595" spans="1:26">
      <c r="A595" s="181" t="str">
        <f t="shared" si="106"/>
        <v>AUS22P1E5S16</v>
      </c>
      <c r="B595" s="181" t="str">
        <f t="shared" si="107"/>
        <v>AUS22P1E5</v>
      </c>
      <c r="C595" s="181" t="str">
        <f t="shared" si="108"/>
        <v>AUS22P1S16</v>
      </c>
      <c r="D595" s="181" t="str">
        <f t="shared" si="109"/>
        <v>AUS22P1</v>
      </c>
      <c r="E595" s="181" t="str">
        <f t="shared" si="110"/>
        <v>AUS22</v>
      </c>
      <c r="F595" s="72" t="s">
        <v>273</v>
      </c>
      <c r="G595" s="72">
        <v>22</v>
      </c>
      <c r="H595" s="72">
        <v>1</v>
      </c>
      <c r="I595" s="72" t="s">
        <v>8</v>
      </c>
      <c r="J595" s="72">
        <v>5</v>
      </c>
      <c r="K595" s="72">
        <v>16</v>
      </c>
      <c r="L595" s="72" t="s">
        <v>13</v>
      </c>
      <c r="M595" s="191">
        <f t="shared" si="111"/>
        <v>15</v>
      </c>
      <c r="N595" s="192">
        <f t="shared" si="113"/>
        <v>16</v>
      </c>
      <c r="O595" s="132">
        <f t="shared" si="112"/>
        <v>15.5</v>
      </c>
      <c r="P595" s="72"/>
      <c r="Q595" s="72"/>
      <c r="R595" s="97"/>
      <c r="S595" s="97"/>
      <c r="T595" s="203" t="s">
        <v>1247</v>
      </c>
      <c r="U595" s="72"/>
      <c r="V595" s="177"/>
      <c r="W595" s="97"/>
      <c r="X595" s="97"/>
      <c r="Y595" s="90">
        <f>VLOOKUP(D595,EXPLORACION!$A$2:$P$529,15,FALSE)</f>
        <v>4961989.9417000003</v>
      </c>
      <c r="Z595" s="90">
        <f>VLOOKUP(D595,EXPLORACION!$A$2:$P$529,16,FALSE)</f>
        <v>2172183.4608999998</v>
      </c>
    </row>
    <row r="596" spans="1:26">
      <c r="A596" s="181" t="str">
        <f t="shared" ref="A596:A606" si="114">CONCATENATE(F596,G596,I596,H596,"E",J596,L596,K596)</f>
        <v>AUS22P2E1S1</v>
      </c>
      <c r="B596" s="181" t="str">
        <f t="shared" ref="B596:B606" si="115">CONCATENATE(F596,G596,I596,H596,"E",J596)</f>
        <v>AUS22P2E1</v>
      </c>
      <c r="C596" s="181" t="str">
        <f t="shared" ref="C596:C606" si="116">CONCATENATE(F596,G596,I596,H596,L596,K596)</f>
        <v>AUS22P2S1</v>
      </c>
      <c r="D596" s="181" t="str">
        <f t="shared" ref="D596:D606" si="117">CONCATENATE(F596,G596,I596,H596)</f>
        <v>AUS22P2</v>
      </c>
      <c r="E596" s="181" t="str">
        <f t="shared" ref="E596:E606" si="118">CONCATENATE(F596,G596)</f>
        <v>AUS22</v>
      </c>
      <c r="F596" s="72" t="s">
        <v>273</v>
      </c>
      <c r="G596" s="72">
        <v>22</v>
      </c>
      <c r="H596" s="72">
        <v>2</v>
      </c>
      <c r="I596" s="72" t="s">
        <v>8</v>
      </c>
      <c r="J596" s="72">
        <v>1</v>
      </c>
      <c r="K596" s="72">
        <v>1</v>
      </c>
      <c r="L596" s="72" t="s">
        <v>13</v>
      </c>
      <c r="M596" s="191">
        <f>N596-1</f>
        <v>0</v>
      </c>
      <c r="N596" s="192">
        <v>1</v>
      </c>
      <c r="O596" s="132">
        <f>AVERAGE(M596:N596)</f>
        <v>0.5</v>
      </c>
      <c r="P596" s="72"/>
      <c r="Q596" s="72"/>
      <c r="R596" s="97"/>
      <c r="S596" s="97"/>
      <c r="T596" s="203">
        <v>38841</v>
      </c>
      <c r="U596" s="72"/>
      <c r="V596" s="177">
        <v>1.1299999999999999</v>
      </c>
      <c r="W596" s="97"/>
      <c r="X596" s="97"/>
      <c r="Y596" s="90">
        <f>VLOOKUP(D596,EXPLORACION!$A$2:$P$529,15,FALSE)</f>
        <v>4961989.9417000003</v>
      </c>
      <c r="Z596" s="90">
        <f>VLOOKUP(D596,EXPLORACION!$A$2:$P$529,16,FALSE)</f>
        <v>2172183.4608999998</v>
      </c>
    </row>
    <row r="597" spans="1:26">
      <c r="A597" s="181" t="str">
        <f t="shared" si="114"/>
        <v>AUS22P2E1S2</v>
      </c>
      <c r="B597" s="181" t="str">
        <f t="shared" si="115"/>
        <v>AUS22P2E1</v>
      </c>
      <c r="C597" s="181" t="str">
        <f t="shared" si="116"/>
        <v>AUS22P2S2</v>
      </c>
      <c r="D597" s="181" t="str">
        <f t="shared" si="117"/>
        <v>AUS22P2</v>
      </c>
      <c r="E597" s="181" t="str">
        <f t="shared" si="118"/>
        <v>AUS22</v>
      </c>
      <c r="F597" s="72" t="s">
        <v>273</v>
      </c>
      <c r="G597" s="72">
        <v>22</v>
      </c>
      <c r="H597" s="72">
        <v>2</v>
      </c>
      <c r="I597" s="72" t="s">
        <v>8</v>
      </c>
      <c r="J597" s="72">
        <v>1</v>
      </c>
      <c r="K597" s="72">
        <v>2</v>
      </c>
      <c r="L597" s="72" t="s">
        <v>13</v>
      </c>
      <c r="M597" s="191">
        <f t="shared" si="111"/>
        <v>1</v>
      </c>
      <c r="N597" s="192">
        <f>N596+1</f>
        <v>2</v>
      </c>
      <c r="O597" s="132">
        <f t="shared" ref="O597:O615" si="119">AVERAGE(M597:N597)</f>
        <v>1.5</v>
      </c>
      <c r="P597" s="72"/>
      <c r="Q597" s="72"/>
      <c r="R597" s="97"/>
      <c r="S597" s="97"/>
      <c r="T597" s="203" t="s">
        <v>1248</v>
      </c>
      <c r="U597" s="72"/>
      <c r="V597" s="177"/>
      <c r="W597" s="97"/>
      <c r="X597" s="97"/>
      <c r="Y597" s="90">
        <f>VLOOKUP(D597,EXPLORACION!$A$2:$P$529,15,FALSE)</f>
        <v>4961989.9417000003</v>
      </c>
      <c r="Z597" s="90">
        <f>VLOOKUP(D597,EXPLORACION!$A$2:$P$529,16,FALSE)</f>
        <v>2172183.4608999998</v>
      </c>
    </row>
    <row r="598" spans="1:26">
      <c r="A598" s="181" t="str">
        <f t="shared" si="114"/>
        <v>AUS22P2E1S3</v>
      </c>
      <c r="B598" s="181" t="str">
        <f t="shared" si="115"/>
        <v>AUS22P2E1</v>
      </c>
      <c r="C598" s="181" t="str">
        <f t="shared" si="116"/>
        <v>AUS22P2S3</v>
      </c>
      <c r="D598" s="181" t="str">
        <f t="shared" si="117"/>
        <v>AUS22P2</v>
      </c>
      <c r="E598" s="181" t="str">
        <f t="shared" si="118"/>
        <v>AUS22</v>
      </c>
      <c r="F598" s="72" t="s">
        <v>273</v>
      </c>
      <c r="G598" s="72">
        <v>22</v>
      </c>
      <c r="H598" s="72">
        <v>2</v>
      </c>
      <c r="I598" s="72" t="s">
        <v>8</v>
      </c>
      <c r="J598" s="72">
        <v>1</v>
      </c>
      <c r="K598" s="72">
        <v>3</v>
      </c>
      <c r="L598" s="72" t="s">
        <v>13</v>
      </c>
      <c r="M598" s="191">
        <f t="shared" si="111"/>
        <v>2</v>
      </c>
      <c r="N598" s="192">
        <f t="shared" ref="N598:N615" si="120">N597+1</f>
        <v>3</v>
      </c>
      <c r="O598" s="132">
        <f t="shared" si="119"/>
        <v>2.5</v>
      </c>
      <c r="P598" s="72"/>
      <c r="Q598" s="72"/>
      <c r="R598" s="97"/>
      <c r="S598" s="97"/>
      <c r="T598" s="203">
        <v>37318</v>
      </c>
      <c r="U598" s="72"/>
      <c r="V598" s="177">
        <v>1.1299999999999999</v>
      </c>
      <c r="W598" s="97"/>
      <c r="X598" s="97"/>
      <c r="Y598" s="90">
        <f>VLOOKUP(D598,EXPLORACION!$A$2:$P$529,15,FALSE)</f>
        <v>4961989.9417000003</v>
      </c>
      <c r="Z598" s="90">
        <f>VLOOKUP(D598,EXPLORACION!$A$2:$P$529,16,FALSE)</f>
        <v>2172183.4608999998</v>
      </c>
    </row>
    <row r="599" spans="1:26">
      <c r="A599" s="181" t="str">
        <f t="shared" si="114"/>
        <v>AUS22P2E1S4</v>
      </c>
      <c r="B599" s="181" t="str">
        <f t="shared" si="115"/>
        <v>AUS22P2E1</v>
      </c>
      <c r="C599" s="181" t="str">
        <f t="shared" si="116"/>
        <v>AUS22P2S4</v>
      </c>
      <c r="D599" s="181" t="str">
        <f t="shared" si="117"/>
        <v>AUS22P2</v>
      </c>
      <c r="E599" s="181" t="str">
        <f t="shared" si="118"/>
        <v>AUS22</v>
      </c>
      <c r="F599" s="72" t="s">
        <v>273</v>
      </c>
      <c r="G599" s="72">
        <v>22</v>
      </c>
      <c r="H599" s="72">
        <v>2</v>
      </c>
      <c r="I599" s="72" t="s">
        <v>8</v>
      </c>
      <c r="J599" s="72">
        <v>1</v>
      </c>
      <c r="K599" s="72">
        <v>4</v>
      </c>
      <c r="L599" s="72" t="s">
        <v>13</v>
      </c>
      <c r="M599" s="191">
        <f t="shared" si="111"/>
        <v>3</v>
      </c>
      <c r="N599" s="192">
        <f t="shared" si="120"/>
        <v>4</v>
      </c>
      <c r="O599" s="132">
        <f t="shared" si="119"/>
        <v>3.5</v>
      </c>
      <c r="P599" s="72"/>
      <c r="Q599" s="72"/>
      <c r="R599" s="97"/>
      <c r="S599" s="97"/>
      <c r="T599" s="203">
        <v>37350</v>
      </c>
      <c r="U599" s="72"/>
      <c r="V599" s="177"/>
      <c r="W599" s="97"/>
      <c r="X599" s="97"/>
      <c r="Y599" s="90">
        <f>VLOOKUP(D599,EXPLORACION!$A$2:$P$529,15,FALSE)</f>
        <v>4961989.9417000003</v>
      </c>
      <c r="Z599" s="90">
        <f>VLOOKUP(D599,EXPLORACION!$A$2:$P$529,16,FALSE)</f>
        <v>2172183.4608999998</v>
      </c>
    </row>
    <row r="600" spans="1:26">
      <c r="A600" s="181" t="str">
        <f t="shared" si="114"/>
        <v>AUS22P2E25</v>
      </c>
      <c r="B600" s="181" t="str">
        <f t="shared" si="115"/>
        <v>AUS22P2E2</v>
      </c>
      <c r="C600" s="181" t="str">
        <f t="shared" si="116"/>
        <v>AUS22P25</v>
      </c>
      <c r="D600" s="181" t="str">
        <f t="shared" si="117"/>
        <v>AUS22P2</v>
      </c>
      <c r="E600" s="181" t="str">
        <f t="shared" si="118"/>
        <v>AUS22</v>
      </c>
      <c r="F600" s="72" t="s">
        <v>273</v>
      </c>
      <c r="G600" s="72">
        <v>22</v>
      </c>
      <c r="H600" s="72">
        <v>2</v>
      </c>
      <c r="I600" s="72" t="s">
        <v>8</v>
      </c>
      <c r="J600" s="72">
        <v>2</v>
      </c>
      <c r="K600" s="72">
        <v>5</v>
      </c>
      <c r="L600" s="72"/>
      <c r="M600" s="191">
        <f t="shared" si="111"/>
        <v>4</v>
      </c>
      <c r="N600" s="192">
        <f t="shared" si="120"/>
        <v>5</v>
      </c>
      <c r="O600" s="132">
        <f t="shared" si="119"/>
        <v>4.5</v>
      </c>
      <c r="P600" s="72"/>
      <c r="Q600" s="72"/>
      <c r="R600" s="97"/>
      <c r="S600" s="97"/>
      <c r="T600" s="203"/>
      <c r="U600" s="72"/>
      <c r="V600" s="177"/>
      <c r="W600" s="97"/>
      <c r="X600" s="97"/>
      <c r="Y600" s="90">
        <f>VLOOKUP(D600,EXPLORACION!$A$2:$P$529,15,FALSE)</f>
        <v>4961989.9417000003</v>
      </c>
      <c r="Z600" s="90">
        <f>VLOOKUP(D600,EXPLORACION!$A$2:$P$529,16,FALSE)</f>
        <v>2172183.4608999998</v>
      </c>
    </row>
    <row r="601" spans="1:26">
      <c r="A601" s="181" t="str">
        <f t="shared" si="114"/>
        <v>AUS22P2E2S6</v>
      </c>
      <c r="B601" s="181" t="str">
        <f t="shared" si="115"/>
        <v>AUS22P2E2</v>
      </c>
      <c r="C601" s="181" t="str">
        <f t="shared" si="116"/>
        <v>AUS22P2S6</v>
      </c>
      <c r="D601" s="181" t="str">
        <f t="shared" si="117"/>
        <v>AUS22P2</v>
      </c>
      <c r="E601" s="181" t="str">
        <f t="shared" si="118"/>
        <v>AUS22</v>
      </c>
      <c r="F601" s="72" t="s">
        <v>273</v>
      </c>
      <c r="G601" s="72">
        <v>22</v>
      </c>
      <c r="H601" s="72">
        <v>2</v>
      </c>
      <c r="I601" s="72" t="s">
        <v>8</v>
      </c>
      <c r="J601" s="72">
        <v>2</v>
      </c>
      <c r="K601" s="72">
        <v>6</v>
      </c>
      <c r="L601" s="72" t="s">
        <v>13</v>
      </c>
      <c r="M601" s="191">
        <f t="shared" si="111"/>
        <v>5</v>
      </c>
      <c r="N601" s="192">
        <f t="shared" si="120"/>
        <v>6</v>
      </c>
      <c r="O601" s="132">
        <f t="shared" si="119"/>
        <v>5.5</v>
      </c>
      <c r="P601" s="72"/>
      <c r="Q601" s="72"/>
      <c r="R601" s="97"/>
      <c r="S601" s="97"/>
      <c r="T601" s="203">
        <v>38083</v>
      </c>
      <c r="U601" s="72"/>
      <c r="V601" s="177"/>
      <c r="W601" s="97"/>
      <c r="X601" s="97"/>
      <c r="Y601" s="90">
        <f>VLOOKUP(D601,EXPLORACION!$A$2:$P$529,15,FALSE)</f>
        <v>4961989.9417000003</v>
      </c>
      <c r="Z601" s="90">
        <f>VLOOKUP(D601,EXPLORACION!$A$2:$P$529,16,FALSE)</f>
        <v>2172183.4608999998</v>
      </c>
    </row>
    <row r="602" spans="1:26">
      <c r="A602" s="181" t="str">
        <f t="shared" si="114"/>
        <v>AUS22P2E27</v>
      </c>
      <c r="B602" s="181" t="str">
        <f t="shared" si="115"/>
        <v>AUS22P2E2</v>
      </c>
      <c r="C602" s="181" t="str">
        <f t="shared" si="116"/>
        <v>AUS22P27</v>
      </c>
      <c r="D602" s="181" t="str">
        <f t="shared" si="117"/>
        <v>AUS22P2</v>
      </c>
      <c r="E602" s="181" t="str">
        <f t="shared" si="118"/>
        <v>AUS22</v>
      </c>
      <c r="F602" s="72" t="s">
        <v>273</v>
      </c>
      <c r="G602" s="72">
        <v>22</v>
      </c>
      <c r="H602" s="72">
        <v>2</v>
      </c>
      <c r="I602" s="72" t="s">
        <v>8</v>
      </c>
      <c r="J602" s="72">
        <v>2</v>
      </c>
      <c r="K602" s="72">
        <v>7</v>
      </c>
      <c r="L602" s="72"/>
      <c r="M602" s="191">
        <f t="shared" si="111"/>
        <v>6</v>
      </c>
      <c r="N602" s="192">
        <f t="shared" si="120"/>
        <v>7</v>
      </c>
      <c r="O602" s="132">
        <f t="shared" si="119"/>
        <v>6.5</v>
      </c>
      <c r="P602" s="72"/>
      <c r="Q602" s="72"/>
      <c r="R602" s="97"/>
      <c r="S602" s="97"/>
      <c r="T602" s="72"/>
      <c r="U602" s="72"/>
      <c r="V602" s="177"/>
      <c r="W602" s="97"/>
      <c r="X602" s="97"/>
      <c r="Y602" s="90">
        <f>VLOOKUP(D602,EXPLORACION!$A$2:$P$529,15,FALSE)</f>
        <v>4961989.9417000003</v>
      </c>
      <c r="Z602" s="90">
        <f>VLOOKUP(D602,EXPLORACION!$A$2:$P$529,16,FALSE)</f>
        <v>2172183.4608999998</v>
      </c>
    </row>
    <row r="603" spans="1:26">
      <c r="A603" s="181" t="str">
        <f t="shared" si="114"/>
        <v>AUS22P2E3S8</v>
      </c>
      <c r="B603" s="181" t="str">
        <f t="shared" si="115"/>
        <v>AUS22P2E3</v>
      </c>
      <c r="C603" s="181" t="str">
        <f t="shared" si="116"/>
        <v>AUS22P2S8</v>
      </c>
      <c r="D603" s="181" t="str">
        <f t="shared" si="117"/>
        <v>AUS22P2</v>
      </c>
      <c r="E603" s="181" t="str">
        <f t="shared" si="118"/>
        <v>AUS22</v>
      </c>
      <c r="F603" s="72" t="s">
        <v>273</v>
      </c>
      <c r="G603" s="72">
        <v>22</v>
      </c>
      <c r="H603" s="72">
        <v>2</v>
      </c>
      <c r="I603" s="72" t="s">
        <v>8</v>
      </c>
      <c r="J603" s="72">
        <v>3</v>
      </c>
      <c r="K603" s="72">
        <v>8</v>
      </c>
      <c r="L603" s="72" t="s">
        <v>13</v>
      </c>
      <c r="M603" s="191">
        <f t="shared" si="111"/>
        <v>7</v>
      </c>
      <c r="N603" s="192">
        <f t="shared" si="120"/>
        <v>8</v>
      </c>
      <c r="O603" s="132">
        <f t="shared" si="119"/>
        <v>7.5</v>
      </c>
      <c r="P603" s="72"/>
      <c r="Q603" s="72"/>
      <c r="R603" s="97"/>
      <c r="S603" s="97"/>
      <c r="T603" s="203" t="s">
        <v>1249</v>
      </c>
      <c r="U603" s="72"/>
      <c r="V603" s="177"/>
      <c r="W603" s="97"/>
      <c r="X603" s="97"/>
      <c r="Y603" s="90">
        <f>VLOOKUP(D603,EXPLORACION!$A$2:$P$529,15,FALSE)</f>
        <v>4961989.9417000003</v>
      </c>
      <c r="Z603" s="90">
        <f>VLOOKUP(D603,EXPLORACION!$A$2:$P$529,16,FALSE)</f>
        <v>2172183.4608999998</v>
      </c>
    </row>
    <row r="604" spans="1:26">
      <c r="A604" s="181" t="str">
        <f t="shared" si="114"/>
        <v>AUS22P2E39</v>
      </c>
      <c r="B604" s="181" t="str">
        <f t="shared" si="115"/>
        <v>AUS22P2E3</v>
      </c>
      <c r="C604" s="181" t="str">
        <f t="shared" si="116"/>
        <v>AUS22P29</v>
      </c>
      <c r="D604" s="181" t="str">
        <f t="shared" si="117"/>
        <v>AUS22P2</v>
      </c>
      <c r="E604" s="181" t="str">
        <f t="shared" si="118"/>
        <v>AUS22</v>
      </c>
      <c r="F604" s="72" t="s">
        <v>273</v>
      </c>
      <c r="G604" s="72">
        <v>22</v>
      </c>
      <c r="H604" s="72">
        <v>2</v>
      </c>
      <c r="I604" s="72" t="s">
        <v>8</v>
      </c>
      <c r="J604" s="72">
        <v>3</v>
      </c>
      <c r="K604" s="72">
        <v>9</v>
      </c>
      <c r="L604" s="72"/>
      <c r="M604" s="191">
        <f t="shared" si="111"/>
        <v>8</v>
      </c>
      <c r="N604" s="192">
        <f t="shared" si="120"/>
        <v>9</v>
      </c>
      <c r="O604" s="132">
        <f t="shared" si="119"/>
        <v>8.5</v>
      </c>
      <c r="P604" s="72"/>
      <c r="Q604" s="72"/>
      <c r="R604" s="97"/>
      <c r="S604" s="97"/>
      <c r="T604" s="203"/>
      <c r="U604" s="72"/>
      <c r="V604" s="177"/>
      <c r="W604" s="97"/>
      <c r="X604" s="97"/>
      <c r="Y604" s="90">
        <f>VLOOKUP(D604,EXPLORACION!$A$2:$P$529,15,FALSE)</f>
        <v>4961989.9417000003</v>
      </c>
      <c r="Z604" s="90">
        <f>VLOOKUP(D604,EXPLORACION!$A$2:$P$529,16,FALSE)</f>
        <v>2172183.4608999998</v>
      </c>
    </row>
    <row r="605" spans="1:26">
      <c r="A605" s="181" t="str">
        <f t="shared" si="114"/>
        <v>AUS22P2E3S10</v>
      </c>
      <c r="B605" s="181" t="str">
        <f t="shared" si="115"/>
        <v>AUS22P2E3</v>
      </c>
      <c r="C605" s="181" t="str">
        <f t="shared" si="116"/>
        <v>AUS22P2S10</v>
      </c>
      <c r="D605" s="181" t="str">
        <f t="shared" si="117"/>
        <v>AUS22P2</v>
      </c>
      <c r="E605" s="181" t="str">
        <f t="shared" si="118"/>
        <v>AUS22</v>
      </c>
      <c r="F605" s="72" t="s">
        <v>273</v>
      </c>
      <c r="G605" s="72">
        <v>22</v>
      </c>
      <c r="H605" s="72">
        <v>2</v>
      </c>
      <c r="I605" s="72" t="s">
        <v>8</v>
      </c>
      <c r="J605" s="72">
        <v>3</v>
      </c>
      <c r="K605" s="72">
        <v>10</v>
      </c>
      <c r="L605" s="72" t="s">
        <v>13</v>
      </c>
      <c r="M605" s="191">
        <f t="shared" si="111"/>
        <v>9</v>
      </c>
      <c r="N605" s="192">
        <f t="shared" si="120"/>
        <v>10</v>
      </c>
      <c r="O605" s="132">
        <f t="shared" si="119"/>
        <v>9.5</v>
      </c>
      <c r="P605" s="72"/>
      <c r="Q605" s="72"/>
      <c r="R605" s="97"/>
      <c r="S605" s="97"/>
      <c r="T605" s="203" t="s">
        <v>1250</v>
      </c>
      <c r="U605" s="72"/>
      <c r="V605" s="177"/>
      <c r="W605" s="97"/>
      <c r="X605" s="97"/>
      <c r="Y605" s="90">
        <f>VLOOKUP(D605,EXPLORACION!$A$2:$P$529,15,FALSE)</f>
        <v>4961989.9417000003</v>
      </c>
      <c r="Z605" s="90">
        <f>VLOOKUP(D605,EXPLORACION!$A$2:$P$529,16,FALSE)</f>
        <v>2172183.4608999998</v>
      </c>
    </row>
    <row r="606" spans="1:26">
      <c r="A606" s="181" t="str">
        <f t="shared" si="114"/>
        <v>AUS22P2E311</v>
      </c>
      <c r="B606" s="181" t="str">
        <f t="shared" si="115"/>
        <v>AUS22P2E3</v>
      </c>
      <c r="C606" s="181" t="str">
        <f t="shared" si="116"/>
        <v>AUS22P211</v>
      </c>
      <c r="D606" s="181" t="str">
        <f t="shared" si="117"/>
        <v>AUS22P2</v>
      </c>
      <c r="E606" s="181" t="str">
        <f t="shared" si="118"/>
        <v>AUS22</v>
      </c>
      <c r="F606" s="72" t="s">
        <v>273</v>
      </c>
      <c r="G606" s="72">
        <v>22</v>
      </c>
      <c r="H606" s="72">
        <v>2</v>
      </c>
      <c r="I606" s="72" t="s">
        <v>8</v>
      </c>
      <c r="J606" s="72">
        <v>3</v>
      </c>
      <c r="K606" s="72">
        <v>11</v>
      </c>
      <c r="L606" s="72"/>
      <c r="M606" s="191">
        <f t="shared" si="111"/>
        <v>10</v>
      </c>
      <c r="N606" s="192">
        <f t="shared" si="120"/>
        <v>11</v>
      </c>
      <c r="O606" s="132">
        <f t="shared" si="119"/>
        <v>10.5</v>
      </c>
      <c r="P606" s="72"/>
      <c r="Q606" s="72"/>
      <c r="R606" s="97"/>
      <c r="S606" s="97"/>
      <c r="T606" s="203"/>
      <c r="U606" s="72"/>
      <c r="V606" s="177"/>
      <c r="W606" s="97"/>
      <c r="X606" s="97"/>
      <c r="Y606" s="90">
        <f>VLOOKUP(D606,EXPLORACION!$A$2:$P$529,15,FALSE)</f>
        <v>4961989.9417000003</v>
      </c>
      <c r="Z606" s="90">
        <f>VLOOKUP(D606,EXPLORACION!$A$2:$P$529,16,FALSE)</f>
        <v>2172183.4608999998</v>
      </c>
    </row>
    <row r="607" spans="1:26">
      <c r="A607" s="181" t="str">
        <f t="shared" ref="A607:A615" si="121">CONCATENATE(F607,G607,I607,H607,"E",J607,L607,K607)</f>
        <v>AUS22P2E3S12</v>
      </c>
      <c r="B607" s="181" t="str">
        <f t="shared" ref="B607:B615" si="122">CONCATENATE(F607,G607,I607,H607,"E",J607)</f>
        <v>AUS22P2E3</v>
      </c>
      <c r="C607" s="181" t="str">
        <f t="shared" ref="C607:C615" si="123">CONCATENATE(F607,G607,I607,H607,L607,K607)</f>
        <v>AUS22P2S12</v>
      </c>
      <c r="D607" s="181" t="str">
        <f t="shared" ref="D607:D615" si="124">CONCATENATE(F607,G607,I607,H607)</f>
        <v>AUS22P2</v>
      </c>
      <c r="E607" s="181" t="str">
        <f t="shared" ref="E607:E615" si="125">CONCATENATE(F607,G607)</f>
        <v>AUS22</v>
      </c>
      <c r="F607" s="72" t="s">
        <v>273</v>
      </c>
      <c r="G607" s="72">
        <v>22</v>
      </c>
      <c r="H607" s="72">
        <v>2</v>
      </c>
      <c r="I607" s="72" t="s">
        <v>8</v>
      </c>
      <c r="J607" s="72">
        <v>3</v>
      </c>
      <c r="K607" s="72">
        <v>12</v>
      </c>
      <c r="L607" s="72" t="s">
        <v>13</v>
      </c>
      <c r="M607" s="191">
        <f t="shared" si="111"/>
        <v>11</v>
      </c>
      <c r="N607" s="192">
        <f t="shared" si="120"/>
        <v>12</v>
      </c>
      <c r="O607" s="132">
        <f t="shared" si="119"/>
        <v>11.5</v>
      </c>
      <c r="P607" s="72"/>
      <c r="Q607" s="72"/>
      <c r="R607" s="97"/>
      <c r="S607" s="97"/>
      <c r="T607" s="203" t="s">
        <v>1251</v>
      </c>
      <c r="U607" s="72"/>
      <c r="V607" s="177"/>
      <c r="W607" s="97"/>
      <c r="X607" s="97"/>
      <c r="Y607" s="90">
        <f>VLOOKUP(D607,EXPLORACION!$A$2:$P$529,15,FALSE)</f>
        <v>4961989.9417000003</v>
      </c>
      <c r="Z607" s="90">
        <f>VLOOKUP(D607,EXPLORACION!$A$2:$P$529,16,FALSE)</f>
        <v>2172183.4608999998</v>
      </c>
    </row>
    <row r="608" spans="1:26">
      <c r="A608" s="181" t="str">
        <f t="shared" si="121"/>
        <v>AUS22P2E413</v>
      </c>
      <c r="B608" s="181" t="str">
        <f t="shared" si="122"/>
        <v>AUS22P2E4</v>
      </c>
      <c r="C608" s="181" t="str">
        <f t="shared" si="123"/>
        <v>AUS22P213</v>
      </c>
      <c r="D608" s="181" t="str">
        <f t="shared" si="124"/>
        <v>AUS22P2</v>
      </c>
      <c r="E608" s="181" t="str">
        <f t="shared" si="125"/>
        <v>AUS22</v>
      </c>
      <c r="F608" s="72" t="s">
        <v>273</v>
      </c>
      <c r="G608" s="72">
        <v>22</v>
      </c>
      <c r="H608" s="72">
        <v>2</v>
      </c>
      <c r="I608" s="72" t="s">
        <v>8</v>
      </c>
      <c r="J608" s="72">
        <v>4</v>
      </c>
      <c r="K608" s="72">
        <v>13</v>
      </c>
      <c r="L608" s="72"/>
      <c r="M608" s="191">
        <f t="shared" si="111"/>
        <v>12</v>
      </c>
      <c r="N608" s="192">
        <f t="shared" si="120"/>
        <v>13</v>
      </c>
      <c r="O608" s="132">
        <f t="shared" si="119"/>
        <v>12.5</v>
      </c>
      <c r="P608" s="72"/>
      <c r="Q608" s="72"/>
      <c r="R608" s="97"/>
      <c r="S608" s="97"/>
      <c r="T608" s="203"/>
      <c r="U608" s="72"/>
      <c r="V608" s="177"/>
      <c r="W608" s="97"/>
      <c r="X608" s="97"/>
      <c r="Y608" s="90">
        <f>VLOOKUP(D608,EXPLORACION!$A$2:$P$529,15,FALSE)</f>
        <v>4961989.9417000003</v>
      </c>
      <c r="Z608" s="90">
        <f>VLOOKUP(D608,EXPLORACION!$A$2:$P$529,16,FALSE)</f>
        <v>2172183.4608999998</v>
      </c>
    </row>
    <row r="609" spans="1:26">
      <c r="A609" s="181" t="str">
        <f t="shared" si="121"/>
        <v>AUS22P2E414</v>
      </c>
      <c r="B609" s="181" t="str">
        <f t="shared" si="122"/>
        <v>AUS22P2E4</v>
      </c>
      <c r="C609" s="181" t="str">
        <f t="shared" si="123"/>
        <v>AUS22P214</v>
      </c>
      <c r="D609" s="181" t="str">
        <f t="shared" si="124"/>
        <v>AUS22P2</v>
      </c>
      <c r="E609" s="181" t="str">
        <f t="shared" si="125"/>
        <v>AUS22</v>
      </c>
      <c r="F609" s="72" t="s">
        <v>273</v>
      </c>
      <c r="G609" s="72">
        <v>22</v>
      </c>
      <c r="H609" s="72">
        <v>2</v>
      </c>
      <c r="I609" s="72" t="s">
        <v>8</v>
      </c>
      <c r="J609" s="72">
        <v>4</v>
      </c>
      <c r="K609" s="72">
        <v>14</v>
      </c>
      <c r="L609" s="72"/>
      <c r="M609" s="191">
        <f t="shared" si="111"/>
        <v>13</v>
      </c>
      <c r="N609" s="192">
        <f t="shared" si="120"/>
        <v>14</v>
      </c>
      <c r="O609" s="132">
        <f t="shared" si="119"/>
        <v>13.5</v>
      </c>
      <c r="P609" s="72"/>
      <c r="Q609" s="72"/>
      <c r="R609" s="97"/>
      <c r="S609" s="97"/>
      <c r="T609" s="203"/>
      <c r="U609" s="72"/>
      <c r="V609" s="177"/>
      <c r="W609" s="97"/>
      <c r="X609" s="97"/>
      <c r="Y609" s="90">
        <f>VLOOKUP(D609,EXPLORACION!$A$2:$P$529,15,FALSE)</f>
        <v>4961989.9417000003</v>
      </c>
      <c r="Z609" s="90">
        <f>VLOOKUP(D609,EXPLORACION!$A$2:$P$529,16,FALSE)</f>
        <v>2172183.4608999998</v>
      </c>
    </row>
    <row r="610" spans="1:26">
      <c r="A610" s="181" t="str">
        <f t="shared" si="121"/>
        <v>AUS22P2E415</v>
      </c>
      <c r="B610" s="181" t="str">
        <f t="shared" si="122"/>
        <v>AUS22P2E4</v>
      </c>
      <c r="C610" s="181" t="str">
        <f t="shared" si="123"/>
        <v>AUS22P215</v>
      </c>
      <c r="D610" s="181" t="str">
        <f t="shared" si="124"/>
        <v>AUS22P2</v>
      </c>
      <c r="E610" s="181" t="str">
        <f t="shared" si="125"/>
        <v>AUS22</v>
      </c>
      <c r="F610" s="72" t="s">
        <v>273</v>
      </c>
      <c r="G610" s="72">
        <v>22</v>
      </c>
      <c r="H610" s="72">
        <v>2</v>
      </c>
      <c r="I610" s="72" t="s">
        <v>8</v>
      </c>
      <c r="J610" s="72">
        <v>4</v>
      </c>
      <c r="K610" s="72">
        <v>15</v>
      </c>
      <c r="L610" s="72"/>
      <c r="M610" s="191">
        <f t="shared" si="111"/>
        <v>14</v>
      </c>
      <c r="N610" s="192">
        <f t="shared" si="120"/>
        <v>15</v>
      </c>
      <c r="O610" s="132">
        <f t="shared" si="119"/>
        <v>14.5</v>
      </c>
      <c r="P610" s="72"/>
      <c r="Q610" s="72"/>
      <c r="R610" s="97"/>
      <c r="S610" s="97"/>
      <c r="T610" s="203"/>
      <c r="U610" s="72"/>
      <c r="V610" s="177"/>
      <c r="W610" s="97"/>
      <c r="X610" s="97"/>
      <c r="Y610" s="90">
        <f>VLOOKUP(D610,EXPLORACION!$A$2:$P$529,15,FALSE)</f>
        <v>4961989.9417000003</v>
      </c>
      <c r="Z610" s="90">
        <f>VLOOKUP(D610,EXPLORACION!$A$2:$P$529,16,FALSE)</f>
        <v>2172183.4608999998</v>
      </c>
    </row>
    <row r="611" spans="1:26">
      <c r="A611" s="181" t="str">
        <f t="shared" si="121"/>
        <v>AUS22P2E416</v>
      </c>
      <c r="B611" s="181" t="str">
        <f t="shared" si="122"/>
        <v>AUS22P2E4</v>
      </c>
      <c r="C611" s="181" t="str">
        <f t="shared" si="123"/>
        <v>AUS22P216</v>
      </c>
      <c r="D611" s="181" t="str">
        <f t="shared" si="124"/>
        <v>AUS22P2</v>
      </c>
      <c r="E611" s="181" t="str">
        <f t="shared" si="125"/>
        <v>AUS22</v>
      </c>
      <c r="F611" s="72" t="s">
        <v>273</v>
      </c>
      <c r="G611" s="72">
        <v>22</v>
      </c>
      <c r="H611" s="72">
        <v>2</v>
      </c>
      <c r="I611" s="72" t="s">
        <v>8</v>
      </c>
      <c r="J611" s="72">
        <v>4</v>
      </c>
      <c r="K611" s="72">
        <v>16</v>
      </c>
      <c r="L611" s="72"/>
      <c r="M611" s="191">
        <f t="shared" si="111"/>
        <v>15</v>
      </c>
      <c r="N611" s="192">
        <f t="shared" si="120"/>
        <v>16</v>
      </c>
      <c r="O611" s="132">
        <f t="shared" si="119"/>
        <v>15.5</v>
      </c>
      <c r="P611" s="72"/>
      <c r="Q611" s="72"/>
      <c r="R611" s="97"/>
      <c r="S611" s="97"/>
      <c r="T611" s="203"/>
      <c r="U611" s="72"/>
      <c r="V611" s="177"/>
      <c r="W611" s="97"/>
      <c r="X611" s="97"/>
      <c r="Y611" s="90">
        <f>VLOOKUP(D611,EXPLORACION!$A$2:$P$529,15,FALSE)</f>
        <v>4961989.9417000003</v>
      </c>
      <c r="Z611" s="90">
        <f>VLOOKUP(D611,EXPLORACION!$A$2:$P$529,16,FALSE)</f>
        <v>2172183.4608999998</v>
      </c>
    </row>
    <row r="612" spans="1:26">
      <c r="A612" s="181" t="str">
        <f t="shared" si="121"/>
        <v>AUS22P2E5S17</v>
      </c>
      <c r="B612" s="181" t="str">
        <f t="shared" si="122"/>
        <v>AUS22P2E5</v>
      </c>
      <c r="C612" s="181" t="str">
        <f t="shared" si="123"/>
        <v>AUS22P2S17</v>
      </c>
      <c r="D612" s="181" t="str">
        <f t="shared" si="124"/>
        <v>AUS22P2</v>
      </c>
      <c r="E612" s="181" t="str">
        <f t="shared" si="125"/>
        <v>AUS22</v>
      </c>
      <c r="F612" s="72" t="s">
        <v>273</v>
      </c>
      <c r="G612" s="72">
        <v>22</v>
      </c>
      <c r="H612" s="72">
        <v>2</v>
      </c>
      <c r="I612" s="72" t="s">
        <v>8</v>
      </c>
      <c r="J612" s="72">
        <v>5</v>
      </c>
      <c r="K612" s="72">
        <v>17</v>
      </c>
      <c r="L612" s="72" t="s">
        <v>13</v>
      </c>
      <c r="M612" s="191">
        <f t="shared" si="111"/>
        <v>16</v>
      </c>
      <c r="N612" s="192">
        <f t="shared" si="120"/>
        <v>17</v>
      </c>
      <c r="O612" s="132">
        <f t="shared" si="119"/>
        <v>16.5</v>
      </c>
      <c r="P612" s="72"/>
      <c r="Q612" s="72"/>
      <c r="R612" s="97"/>
      <c r="S612" s="97"/>
      <c r="T612" s="203">
        <v>39271</v>
      </c>
      <c r="U612" s="72"/>
      <c r="V612" s="177"/>
      <c r="W612" s="97"/>
      <c r="X612" s="97"/>
      <c r="Y612" s="90">
        <f>VLOOKUP(D612,EXPLORACION!$A$2:$P$529,15,FALSE)</f>
        <v>4961989.9417000003</v>
      </c>
      <c r="Z612" s="90">
        <f>VLOOKUP(D612,EXPLORACION!$A$2:$P$529,16,FALSE)</f>
        <v>2172183.4608999998</v>
      </c>
    </row>
    <row r="613" spans="1:26">
      <c r="A613" s="181" t="str">
        <f t="shared" si="121"/>
        <v>AUS22P2E518</v>
      </c>
      <c r="B613" s="181" t="str">
        <f t="shared" si="122"/>
        <v>AUS22P2E5</v>
      </c>
      <c r="C613" s="181" t="str">
        <f t="shared" si="123"/>
        <v>AUS22P218</v>
      </c>
      <c r="D613" s="181" t="str">
        <f t="shared" si="124"/>
        <v>AUS22P2</v>
      </c>
      <c r="E613" s="181" t="str">
        <f t="shared" si="125"/>
        <v>AUS22</v>
      </c>
      <c r="F613" s="72" t="s">
        <v>273</v>
      </c>
      <c r="G613" s="72">
        <v>22</v>
      </c>
      <c r="H613" s="72">
        <v>2</v>
      </c>
      <c r="I613" s="72" t="s">
        <v>8</v>
      </c>
      <c r="J613" s="72">
        <v>5</v>
      </c>
      <c r="K613" s="72">
        <v>18</v>
      </c>
      <c r="L613" s="72"/>
      <c r="M613" s="191">
        <f t="shared" si="111"/>
        <v>17</v>
      </c>
      <c r="N613" s="192">
        <f t="shared" si="120"/>
        <v>18</v>
      </c>
      <c r="O613" s="132">
        <f t="shared" si="119"/>
        <v>17.5</v>
      </c>
      <c r="P613" s="72"/>
      <c r="Q613" s="72"/>
      <c r="R613" s="97"/>
      <c r="S613" s="97"/>
      <c r="T613" s="203"/>
      <c r="U613" s="72"/>
      <c r="V613" s="177"/>
      <c r="W613" s="97"/>
      <c r="X613" s="97"/>
      <c r="Y613" s="90">
        <f>VLOOKUP(D613,EXPLORACION!$A$2:$P$529,15,FALSE)</f>
        <v>4961989.9417000003</v>
      </c>
      <c r="Z613" s="90">
        <f>VLOOKUP(D613,EXPLORACION!$A$2:$P$529,16,FALSE)</f>
        <v>2172183.4608999998</v>
      </c>
    </row>
    <row r="614" spans="1:26">
      <c r="A614" s="181" t="str">
        <f t="shared" si="121"/>
        <v>AUS22P2E519</v>
      </c>
      <c r="B614" s="181" t="str">
        <f t="shared" si="122"/>
        <v>AUS22P2E5</v>
      </c>
      <c r="C614" s="181" t="str">
        <f t="shared" si="123"/>
        <v>AUS22P219</v>
      </c>
      <c r="D614" s="181" t="str">
        <f t="shared" si="124"/>
        <v>AUS22P2</v>
      </c>
      <c r="E614" s="181" t="str">
        <f t="shared" si="125"/>
        <v>AUS22</v>
      </c>
      <c r="F614" s="72" t="s">
        <v>273</v>
      </c>
      <c r="G614" s="72">
        <v>22</v>
      </c>
      <c r="H614" s="72">
        <v>2</v>
      </c>
      <c r="I614" s="72" t="s">
        <v>8</v>
      </c>
      <c r="J614" s="72">
        <v>5</v>
      </c>
      <c r="K614" s="72">
        <v>19</v>
      </c>
      <c r="L614" s="72"/>
      <c r="M614" s="191">
        <f t="shared" si="111"/>
        <v>18</v>
      </c>
      <c r="N614" s="192">
        <f t="shared" si="120"/>
        <v>19</v>
      </c>
      <c r="O614" s="132">
        <f t="shared" si="119"/>
        <v>18.5</v>
      </c>
      <c r="P614" s="72"/>
      <c r="Q614" s="72"/>
      <c r="R614" s="97"/>
      <c r="S614" s="97"/>
      <c r="T614" s="203"/>
      <c r="U614" s="72"/>
      <c r="V614" s="177"/>
      <c r="W614" s="97"/>
      <c r="X614" s="97"/>
      <c r="Y614" s="90">
        <f>VLOOKUP(D614,EXPLORACION!$A$2:$P$529,15,FALSE)</f>
        <v>4961989.9417000003</v>
      </c>
      <c r="Z614" s="90">
        <f>VLOOKUP(D614,EXPLORACION!$A$2:$P$529,16,FALSE)</f>
        <v>2172183.4608999998</v>
      </c>
    </row>
    <row r="615" spans="1:26">
      <c r="A615" s="181" t="str">
        <f t="shared" si="121"/>
        <v>AUS22P2E5S20</v>
      </c>
      <c r="B615" s="181" t="str">
        <f t="shared" si="122"/>
        <v>AUS22P2E5</v>
      </c>
      <c r="C615" s="181" t="str">
        <f t="shared" si="123"/>
        <v>AUS22P2S20</v>
      </c>
      <c r="D615" s="181" t="str">
        <f t="shared" si="124"/>
        <v>AUS22P2</v>
      </c>
      <c r="E615" s="181" t="str">
        <f t="shared" si="125"/>
        <v>AUS22</v>
      </c>
      <c r="F615" s="72" t="s">
        <v>273</v>
      </c>
      <c r="G615" s="72">
        <v>22</v>
      </c>
      <c r="H615" s="72">
        <v>2</v>
      </c>
      <c r="I615" s="72" t="s">
        <v>8</v>
      </c>
      <c r="J615" s="72">
        <v>5</v>
      </c>
      <c r="K615" s="72">
        <v>20</v>
      </c>
      <c r="L615" s="72" t="s">
        <v>13</v>
      </c>
      <c r="M615" s="191">
        <f t="shared" si="111"/>
        <v>19</v>
      </c>
      <c r="N615" s="192">
        <f t="shared" si="120"/>
        <v>20</v>
      </c>
      <c r="O615" s="132">
        <f t="shared" si="119"/>
        <v>19.5</v>
      </c>
      <c r="P615" s="72"/>
      <c r="Q615" s="72"/>
      <c r="R615" s="97"/>
      <c r="S615" s="97"/>
      <c r="T615" s="203" t="s">
        <v>1252</v>
      </c>
      <c r="U615" s="72"/>
      <c r="V615" s="262"/>
      <c r="W615" s="97"/>
      <c r="X615" s="97"/>
      <c r="Y615" s="90">
        <f>VLOOKUP(D615,EXPLORACION!$A$2:$P$529,15,FALSE)</f>
        <v>4961989.9417000003</v>
      </c>
      <c r="Z615" s="90">
        <f>VLOOKUP(D615,EXPLORACION!$A$2:$P$529,16,FALSE)</f>
        <v>2172183.4608999998</v>
      </c>
    </row>
    <row r="616" spans="1:26">
      <c r="A616" s="181" t="str">
        <f>CONCATENATE(F616,G616,I616,H616,"E",J616,L616,K616)</f>
        <v>AUS22P3E1S1</v>
      </c>
      <c r="B616" s="181" t="str">
        <f>CONCATENATE(F616,G616,I616,H616,"E",J616)</f>
        <v>AUS22P3E1</v>
      </c>
      <c r="C616" s="181" t="str">
        <f>CONCATENATE(F616,G616,I616,H616,L616,K616)</f>
        <v>AUS22P3S1</v>
      </c>
      <c r="D616" s="181" t="str">
        <f>CONCATENATE(F616,G616,I616,H616)</f>
        <v>AUS22P3</v>
      </c>
      <c r="E616" s="181" t="str">
        <f>CONCATENATE(F616,G616)</f>
        <v>AUS22</v>
      </c>
      <c r="F616" s="72" t="s">
        <v>273</v>
      </c>
      <c r="G616" s="72">
        <v>22</v>
      </c>
      <c r="H616" s="72">
        <v>3</v>
      </c>
      <c r="I616" s="72" t="s">
        <v>8</v>
      </c>
      <c r="J616" s="72">
        <v>1</v>
      </c>
      <c r="K616" s="72">
        <v>1</v>
      </c>
      <c r="L616" s="72" t="s">
        <v>13</v>
      </c>
      <c r="M616" s="191">
        <f>N616-1</f>
        <v>0</v>
      </c>
      <c r="N616" s="192">
        <v>1</v>
      </c>
      <c r="O616" s="132">
        <f>AVERAGE(M616:N616)</f>
        <v>0.5</v>
      </c>
      <c r="P616" s="72"/>
      <c r="Q616" s="72"/>
      <c r="R616" s="97"/>
      <c r="S616" s="97"/>
      <c r="T616" s="203">
        <v>39635</v>
      </c>
      <c r="U616" s="72"/>
      <c r="V616" s="263">
        <v>0.8</v>
      </c>
      <c r="W616" s="97"/>
      <c r="X616" s="97"/>
      <c r="Y616" s="90" t="e">
        <f>VLOOKUP(D616,EXPLORACION!$A$2:$P$529,15,FALSE)</f>
        <v>#N/A</v>
      </c>
      <c r="Z616" s="90" t="e">
        <f>VLOOKUP(D616,EXPLORACION!$A$2:$P$529,16,FALSE)</f>
        <v>#N/A</v>
      </c>
    </row>
    <row r="617" spans="1:26">
      <c r="A617" s="181" t="str">
        <f t="shared" ref="A617:A634" si="126">CONCATENATE(F617,G617,I617,H617,"E",J617,L617,K617)</f>
        <v>AUS22P3E1S2</v>
      </c>
      <c r="B617" s="181" t="str">
        <f t="shared" ref="B617:B635" si="127">CONCATENATE(F617,G617,I617,H617,"E",J617)</f>
        <v>AUS22P3E1</v>
      </c>
      <c r="C617" s="181" t="str">
        <f t="shared" ref="C617:C635" si="128">CONCATENATE(F617,G617,I617,H617,L617,K617)</f>
        <v>AUS22P3S2</v>
      </c>
      <c r="D617" s="181" t="str">
        <f t="shared" ref="D617:D635" si="129">CONCATENATE(F617,G617,I617,H617)</f>
        <v>AUS22P3</v>
      </c>
      <c r="E617" s="181" t="str">
        <f t="shared" ref="E617:E635" si="130">CONCATENATE(F617,G617)</f>
        <v>AUS22</v>
      </c>
      <c r="F617" s="72" t="s">
        <v>273</v>
      </c>
      <c r="G617" s="72">
        <v>22</v>
      </c>
      <c r="H617" s="72">
        <v>3</v>
      </c>
      <c r="I617" s="72" t="s">
        <v>8</v>
      </c>
      <c r="J617" s="72">
        <v>1</v>
      </c>
      <c r="K617" s="72">
        <v>2</v>
      </c>
      <c r="L617" s="72" t="s">
        <v>13</v>
      </c>
      <c r="M617" s="191">
        <f t="shared" si="111"/>
        <v>1</v>
      </c>
      <c r="N617" s="192">
        <f>N616+1</f>
        <v>2</v>
      </c>
      <c r="O617" s="132">
        <f t="shared" ref="O617:O635" si="131">AVERAGE(M617:N617)</f>
        <v>1.5</v>
      </c>
      <c r="P617" s="72"/>
      <c r="Q617" s="72"/>
      <c r="R617" s="97"/>
      <c r="S617" s="97"/>
      <c r="T617" s="203">
        <v>41254</v>
      </c>
      <c r="U617" s="72"/>
      <c r="V617" s="263">
        <v>1.8</v>
      </c>
      <c r="W617" s="97"/>
      <c r="X617" s="97"/>
      <c r="Y617" s="90" t="e">
        <f>VLOOKUP(D617,EXPLORACION!$A$2:$P$529,15,FALSE)</f>
        <v>#N/A</v>
      </c>
      <c r="Z617" s="90" t="e">
        <f>VLOOKUP(D617,EXPLORACION!$A$2:$P$529,16,FALSE)</f>
        <v>#N/A</v>
      </c>
    </row>
    <row r="618" spans="1:26">
      <c r="A618" s="181" t="str">
        <f t="shared" si="126"/>
        <v>AUS22P3E1S3</v>
      </c>
      <c r="B618" s="181" t="str">
        <f t="shared" si="127"/>
        <v>AUS22P3E1</v>
      </c>
      <c r="C618" s="181" t="str">
        <f t="shared" si="128"/>
        <v>AUS22P3S3</v>
      </c>
      <c r="D618" s="181" t="str">
        <f t="shared" si="129"/>
        <v>AUS22P3</v>
      </c>
      <c r="E618" s="181" t="str">
        <f t="shared" si="130"/>
        <v>AUS22</v>
      </c>
      <c r="F618" s="72" t="s">
        <v>273</v>
      </c>
      <c r="G618" s="72">
        <v>22</v>
      </c>
      <c r="H618" s="72">
        <v>3</v>
      </c>
      <c r="I618" s="72" t="s">
        <v>8</v>
      </c>
      <c r="J618" s="72">
        <v>1</v>
      </c>
      <c r="K618" s="72">
        <v>3</v>
      </c>
      <c r="L618" s="72" t="s">
        <v>13</v>
      </c>
      <c r="M618" s="191">
        <f t="shared" si="111"/>
        <v>2</v>
      </c>
      <c r="N618" s="192">
        <f t="shared" ref="N618:N635" si="132">N617+1</f>
        <v>3</v>
      </c>
      <c r="O618" s="132">
        <f t="shared" si="131"/>
        <v>2.5</v>
      </c>
      <c r="P618" s="72"/>
      <c r="Q618" s="72"/>
      <c r="R618" s="97"/>
      <c r="S618" s="97"/>
      <c r="T618" s="203">
        <v>38082</v>
      </c>
      <c r="U618" s="72"/>
      <c r="V618" s="177"/>
      <c r="W618" s="97"/>
      <c r="X618" s="97"/>
      <c r="Y618" s="90" t="e">
        <f>VLOOKUP(D618,EXPLORACION!$A$2:$P$529,15,FALSE)</f>
        <v>#N/A</v>
      </c>
      <c r="Z618" s="90" t="e">
        <f>VLOOKUP(D618,EXPLORACION!$A$2:$P$529,16,FALSE)</f>
        <v>#N/A</v>
      </c>
    </row>
    <row r="619" spans="1:26">
      <c r="A619" s="181" t="str">
        <f t="shared" si="126"/>
        <v>AUS22P3E24</v>
      </c>
      <c r="B619" s="181" t="str">
        <f t="shared" si="127"/>
        <v>AUS22P3E2</v>
      </c>
      <c r="C619" s="181" t="str">
        <f t="shared" si="128"/>
        <v>AUS22P34</v>
      </c>
      <c r="D619" s="181" t="str">
        <f t="shared" si="129"/>
        <v>AUS22P3</v>
      </c>
      <c r="E619" s="181" t="str">
        <f t="shared" si="130"/>
        <v>AUS22</v>
      </c>
      <c r="F619" s="72" t="s">
        <v>273</v>
      </c>
      <c r="G619" s="72">
        <v>22</v>
      </c>
      <c r="H619" s="72">
        <v>3</v>
      </c>
      <c r="I619" s="72" t="s">
        <v>8</v>
      </c>
      <c r="J619" s="72">
        <v>2</v>
      </c>
      <c r="K619" s="72">
        <v>4</v>
      </c>
      <c r="L619" s="72"/>
      <c r="M619" s="191">
        <f t="shared" si="111"/>
        <v>3</v>
      </c>
      <c r="N619" s="192">
        <f t="shared" si="132"/>
        <v>4</v>
      </c>
      <c r="O619" s="132">
        <f t="shared" si="131"/>
        <v>3.5</v>
      </c>
      <c r="P619" s="72"/>
      <c r="Q619" s="72"/>
      <c r="R619" s="97"/>
      <c r="S619" s="97"/>
      <c r="T619" s="203"/>
      <c r="U619" s="72"/>
      <c r="V619" s="177"/>
      <c r="W619" s="97"/>
      <c r="X619" s="97"/>
      <c r="Y619" s="90" t="e">
        <f>VLOOKUP(D619,EXPLORACION!$A$2:$P$529,15,FALSE)</f>
        <v>#N/A</v>
      </c>
      <c r="Z619" s="90" t="e">
        <f>VLOOKUP(D619,EXPLORACION!$A$2:$P$529,16,FALSE)</f>
        <v>#N/A</v>
      </c>
    </row>
    <row r="620" spans="1:26">
      <c r="A620" s="181" t="str">
        <f t="shared" si="126"/>
        <v>AUS22P3E25</v>
      </c>
      <c r="B620" s="181" t="str">
        <f t="shared" si="127"/>
        <v>AUS22P3E2</v>
      </c>
      <c r="C620" s="181" t="str">
        <f t="shared" si="128"/>
        <v>AUS22P35</v>
      </c>
      <c r="D620" s="181" t="str">
        <f t="shared" si="129"/>
        <v>AUS22P3</v>
      </c>
      <c r="E620" s="181" t="str">
        <f t="shared" si="130"/>
        <v>AUS22</v>
      </c>
      <c r="F620" s="72" t="s">
        <v>273</v>
      </c>
      <c r="G620" s="72">
        <v>22</v>
      </c>
      <c r="H620" s="72">
        <v>3</v>
      </c>
      <c r="I620" s="72" t="s">
        <v>8</v>
      </c>
      <c r="J620" s="72">
        <v>2</v>
      </c>
      <c r="K620" s="72">
        <v>5</v>
      </c>
      <c r="L620" s="72"/>
      <c r="M620" s="191">
        <f t="shared" si="111"/>
        <v>4</v>
      </c>
      <c r="N620" s="192">
        <f t="shared" si="132"/>
        <v>5</v>
      </c>
      <c r="O620" s="132">
        <f t="shared" si="131"/>
        <v>4.5</v>
      </c>
      <c r="P620" s="72"/>
      <c r="Q620" s="72"/>
      <c r="R620" s="97"/>
      <c r="S620" s="97"/>
      <c r="T620" s="203"/>
      <c r="U620" s="72"/>
      <c r="V620" s="177"/>
      <c r="W620" s="97"/>
      <c r="X620" s="97"/>
      <c r="Y620" s="90" t="e">
        <f>VLOOKUP(D620,EXPLORACION!$A$2:$P$529,15,FALSE)</f>
        <v>#N/A</v>
      </c>
      <c r="Z620" s="90" t="e">
        <f>VLOOKUP(D620,EXPLORACION!$A$2:$P$529,16,FALSE)</f>
        <v>#N/A</v>
      </c>
    </row>
    <row r="621" spans="1:26">
      <c r="A621" s="181" t="str">
        <f t="shared" si="126"/>
        <v>AUS22P3E26</v>
      </c>
      <c r="B621" s="181" t="str">
        <f t="shared" si="127"/>
        <v>AUS22P3E2</v>
      </c>
      <c r="C621" s="181" t="str">
        <f t="shared" si="128"/>
        <v>AUS22P36</v>
      </c>
      <c r="D621" s="181" t="str">
        <f t="shared" si="129"/>
        <v>AUS22P3</v>
      </c>
      <c r="E621" s="181" t="str">
        <f t="shared" si="130"/>
        <v>AUS22</v>
      </c>
      <c r="F621" s="72" t="s">
        <v>273</v>
      </c>
      <c r="G621" s="72">
        <v>22</v>
      </c>
      <c r="H621" s="72">
        <v>3</v>
      </c>
      <c r="I621" s="72" t="s">
        <v>8</v>
      </c>
      <c r="J621" s="72">
        <v>2</v>
      </c>
      <c r="K621" s="72">
        <v>6</v>
      </c>
      <c r="L621" s="72"/>
      <c r="M621" s="191">
        <f t="shared" si="111"/>
        <v>5</v>
      </c>
      <c r="N621" s="192">
        <f t="shared" si="132"/>
        <v>6</v>
      </c>
      <c r="O621" s="132">
        <f t="shared" si="131"/>
        <v>5.5</v>
      </c>
      <c r="P621" s="72"/>
      <c r="Q621" s="72"/>
      <c r="R621" s="97"/>
      <c r="S621" s="97"/>
      <c r="T621" s="203"/>
      <c r="U621" s="72"/>
      <c r="V621" s="177"/>
      <c r="W621" s="97"/>
      <c r="X621" s="97"/>
      <c r="Y621" s="90" t="e">
        <f>VLOOKUP(D621,EXPLORACION!$A$2:$P$529,15,FALSE)</f>
        <v>#N/A</v>
      </c>
      <c r="Z621" s="90" t="e">
        <f>VLOOKUP(D621,EXPLORACION!$A$2:$P$529,16,FALSE)</f>
        <v>#N/A</v>
      </c>
    </row>
    <row r="622" spans="1:26">
      <c r="A622" s="181" t="str">
        <f t="shared" si="126"/>
        <v>AUS22P3E27</v>
      </c>
      <c r="B622" s="181" t="str">
        <f t="shared" si="127"/>
        <v>AUS22P3E2</v>
      </c>
      <c r="C622" s="181" t="str">
        <f t="shared" si="128"/>
        <v>AUS22P37</v>
      </c>
      <c r="D622" s="181" t="str">
        <f t="shared" si="129"/>
        <v>AUS22P3</v>
      </c>
      <c r="E622" s="181" t="str">
        <f t="shared" si="130"/>
        <v>AUS22</v>
      </c>
      <c r="F622" s="72" t="s">
        <v>273</v>
      </c>
      <c r="G622" s="72">
        <v>22</v>
      </c>
      <c r="H622" s="72">
        <v>3</v>
      </c>
      <c r="I622" s="72" t="s">
        <v>8</v>
      </c>
      <c r="J622" s="72">
        <v>2</v>
      </c>
      <c r="K622" s="72">
        <v>7</v>
      </c>
      <c r="L622" s="72"/>
      <c r="M622" s="191">
        <f t="shared" si="111"/>
        <v>6</v>
      </c>
      <c r="N622" s="192">
        <f t="shared" si="132"/>
        <v>7</v>
      </c>
      <c r="O622" s="132">
        <f t="shared" si="131"/>
        <v>6.5</v>
      </c>
      <c r="P622" s="72"/>
      <c r="Q622" s="72"/>
      <c r="R622" s="97"/>
      <c r="S622" s="97"/>
      <c r="T622" s="203"/>
      <c r="U622" s="72"/>
      <c r="V622" s="177"/>
      <c r="W622" s="97"/>
      <c r="X622" s="97"/>
      <c r="Y622" s="90" t="e">
        <f>VLOOKUP(D622,EXPLORACION!$A$2:$P$529,15,FALSE)</f>
        <v>#N/A</v>
      </c>
      <c r="Z622" s="90" t="e">
        <f>VLOOKUP(D622,EXPLORACION!$A$2:$P$529,16,FALSE)</f>
        <v>#N/A</v>
      </c>
    </row>
    <row r="623" spans="1:26">
      <c r="A623" s="181" t="str">
        <f t="shared" si="126"/>
        <v>AUS22P3E3S8</v>
      </c>
      <c r="B623" s="181" t="str">
        <f t="shared" si="127"/>
        <v>AUS22P3E3</v>
      </c>
      <c r="C623" s="181" t="str">
        <f t="shared" si="128"/>
        <v>AUS22P3S8</v>
      </c>
      <c r="D623" s="181" t="str">
        <f t="shared" si="129"/>
        <v>AUS22P3</v>
      </c>
      <c r="E623" s="181" t="str">
        <f t="shared" si="130"/>
        <v>AUS22</v>
      </c>
      <c r="F623" s="72" t="s">
        <v>273</v>
      </c>
      <c r="G623" s="72">
        <v>22</v>
      </c>
      <c r="H623" s="72">
        <v>3</v>
      </c>
      <c r="I623" s="72" t="s">
        <v>8</v>
      </c>
      <c r="J623" s="72">
        <v>3</v>
      </c>
      <c r="K623" s="72">
        <v>8</v>
      </c>
      <c r="L623" s="72" t="s">
        <v>13</v>
      </c>
      <c r="M623" s="191">
        <f t="shared" si="111"/>
        <v>7</v>
      </c>
      <c r="N623" s="192">
        <f t="shared" si="132"/>
        <v>8</v>
      </c>
      <c r="O623" s="132">
        <f t="shared" si="131"/>
        <v>7.5</v>
      </c>
      <c r="P623" s="72"/>
      <c r="Q623" s="72"/>
      <c r="R623" s="97"/>
      <c r="S623" s="97"/>
      <c r="T623" s="203" t="s">
        <v>1253</v>
      </c>
      <c r="U623" s="72"/>
      <c r="V623" s="177"/>
      <c r="W623" s="97"/>
      <c r="X623" s="97"/>
      <c r="Y623" s="90" t="e">
        <f>VLOOKUP(D623,EXPLORACION!$A$2:$P$529,15,FALSE)</f>
        <v>#N/A</v>
      </c>
      <c r="Z623" s="90" t="e">
        <f>VLOOKUP(D623,EXPLORACION!$A$2:$P$529,16,FALSE)</f>
        <v>#N/A</v>
      </c>
    </row>
    <row r="624" spans="1:26">
      <c r="A624" s="181" t="str">
        <f t="shared" si="126"/>
        <v>AUS22P3E39</v>
      </c>
      <c r="B624" s="181" t="str">
        <f t="shared" si="127"/>
        <v>AUS22P3E3</v>
      </c>
      <c r="C624" s="181" t="str">
        <f t="shared" si="128"/>
        <v>AUS22P39</v>
      </c>
      <c r="D624" s="181" t="str">
        <f t="shared" si="129"/>
        <v>AUS22P3</v>
      </c>
      <c r="E624" s="181" t="str">
        <f t="shared" si="130"/>
        <v>AUS22</v>
      </c>
      <c r="F624" s="72" t="s">
        <v>273</v>
      </c>
      <c r="G624" s="72">
        <v>22</v>
      </c>
      <c r="H624" s="72">
        <v>3</v>
      </c>
      <c r="I624" s="72" t="s">
        <v>8</v>
      </c>
      <c r="J624" s="72">
        <v>3</v>
      </c>
      <c r="K624" s="72">
        <v>9</v>
      </c>
      <c r="L624" s="72"/>
      <c r="M624" s="191">
        <f t="shared" si="111"/>
        <v>8</v>
      </c>
      <c r="N624" s="192">
        <f t="shared" si="132"/>
        <v>9</v>
      </c>
      <c r="O624" s="132">
        <f t="shared" si="131"/>
        <v>8.5</v>
      </c>
      <c r="P624" s="72"/>
      <c r="Q624" s="72"/>
      <c r="R624" s="97"/>
      <c r="S624" s="97"/>
      <c r="T624" s="203"/>
      <c r="U624" s="72"/>
      <c r="V624" s="177"/>
      <c r="W624" s="97"/>
      <c r="X624" s="97"/>
      <c r="Y624" s="90" t="e">
        <f>VLOOKUP(D624,EXPLORACION!$A$2:$P$529,15,FALSE)</f>
        <v>#N/A</v>
      </c>
      <c r="Z624" s="90" t="e">
        <f>VLOOKUP(D624,EXPLORACION!$A$2:$P$529,16,FALSE)</f>
        <v>#N/A</v>
      </c>
    </row>
    <row r="625" spans="1:26">
      <c r="A625" s="181" t="str">
        <f t="shared" si="126"/>
        <v>AUS22P3E4S10</v>
      </c>
      <c r="B625" s="181" t="str">
        <f t="shared" si="127"/>
        <v>AUS22P3E4</v>
      </c>
      <c r="C625" s="181" t="str">
        <f t="shared" si="128"/>
        <v>AUS22P3S10</v>
      </c>
      <c r="D625" s="181" t="str">
        <f t="shared" si="129"/>
        <v>AUS22P3</v>
      </c>
      <c r="E625" s="181" t="str">
        <f t="shared" si="130"/>
        <v>AUS22</v>
      </c>
      <c r="F625" s="72" t="s">
        <v>273</v>
      </c>
      <c r="G625" s="72">
        <v>22</v>
      </c>
      <c r="H625" s="72">
        <v>3</v>
      </c>
      <c r="I625" s="72" t="s">
        <v>8</v>
      </c>
      <c r="J625" s="72">
        <v>4</v>
      </c>
      <c r="K625" s="72">
        <v>10</v>
      </c>
      <c r="L625" s="72" t="s">
        <v>13</v>
      </c>
      <c r="M625" s="191">
        <f t="shared" si="111"/>
        <v>9</v>
      </c>
      <c r="N625" s="192">
        <f t="shared" si="132"/>
        <v>10</v>
      </c>
      <c r="O625" s="132">
        <f t="shared" si="131"/>
        <v>9.5</v>
      </c>
      <c r="P625" s="72"/>
      <c r="Q625" s="72"/>
      <c r="R625" s="97"/>
      <c r="S625" s="97"/>
      <c r="T625" s="203" t="s">
        <v>1254</v>
      </c>
      <c r="U625" s="72"/>
      <c r="V625" s="177"/>
      <c r="W625" s="97"/>
      <c r="X625" s="97"/>
      <c r="Y625" s="90" t="e">
        <f>VLOOKUP(D625,EXPLORACION!$A$2:$P$529,15,FALSE)</f>
        <v>#N/A</v>
      </c>
      <c r="Z625" s="90" t="e">
        <f>VLOOKUP(D625,EXPLORACION!$A$2:$P$529,16,FALSE)</f>
        <v>#N/A</v>
      </c>
    </row>
    <row r="626" spans="1:26">
      <c r="A626" s="181" t="str">
        <f t="shared" si="126"/>
        <v>AUS22P3E411</v>
      </c>
      <c r="B626" s="181" t="str">
        <f t="shared" si="127"/>
        <v>AUS22P3E4</v>
      </c>
      <c r="C626" s="181" t="str">
        <f t="shared" si="128"/>
        <v>AUS22P311</v>
      </c>
      <c r="D626" s="181" t="str">
        <f t="shared" si="129"/>
        <v>AUS22P3</v>
      </c>
      <c r="E626" s="181" t="str">
        <f t="shared" si="130"/>
        <v>AUS22</v>
      </c>
      <c r="F626" s="72" t="s">
        <v>273</v>
      </c>
      <c r="G626" s="72">
        <v>22</v>
      </c>
      <c r="H626" s="72">
        <v>3</v>
      </c>
      <c r="I626" s="72" t="s">
        <v>8</v>
      </c>
      <c r="J626" s="72">
        <v>4</v>
      </c>
      <c r="K626" s="72">
        <v>11</v>
      </c>
      <c r="L626" s="72"/>
      <c r="M626" s="191">
        <f t="shared" si="111"/>
        <v>10</v>
      </c>
      <c r="N626" s="192">
        <f t="shared" si="132"/>
        <v>11</v>
      </c>
      <c r="O626" s="132">
        <f t="shared" si="131"/>
        <v>10.5</v>
      </c>
      <c r="P626" s="72"/>
      <c r="Q626" s="72"/>
      <c r="R626" s="97"/>
      <c r="S626" s="97"/>
      <c r="T626" s="203"/>
      <c r="U626" s="72"/>
      <c r="V626" s="177"/>
      <c r="W626" s="97"/>
      <c r="X626" s="97"/>
      <c r="Y626" s="90" t="e">
        <f>VLOOKUP(D626,EXPLORACION!$A$2:$P$529,15,FALSE)</f>
        <v>#N/A</v>
      </c>
      <c r="Z626" s="90" t="e">
        <f>VLOOKUP(D626,EXPLORACION!$A$2:$P$529,16,FALSE)</f>
        <v>#N/A</v>
      </c>
    </row>
    <row r="627" spans="1:26">
      <c r="A627" s="181" t="str">
        <f t="shared" si="126"/>
        <v>AUS22P3E4S12</v>
      </c>
      <c r="B627" s="181" t="str">
        <f t="shared" si="127"/>
        <v>AUS22P3E4</v>
      </c>
      <c r="C627" s="181" t="str">
        <f t="shared" si="128"/>
        <v>AUS22P3S12</v>
      </c>
      <c r="D627" s="181" t="str">
        <f t="shared" si="129"/>
        <v>AUS22P3</v>
      </c>
      <c r="E627" s="181" t="str">
        <f t="shared" si="130"/>
        <v>AUS22</v>
      </c>
      <c r="F627" s="72" t="s">
        <v>273</v>
      </c>
      <c r="G627" s="72">
        <v>22</v>
      </c>
      <c r="H627" s="72">
        <v>3</v>
      </c>
      <c r="I627" s="72" t="s">
        <v>8</v>
      </c>
      <c r="J627" s="72">
        <v>4</v>
      </c>
      <c r="K627" s="72">
        <v>12</v>
      </c>
      <c r="L627" s="72" t="s">
        <v>13</v>
      </c>
      <c r="M627" s="191">
        <f t="shared" si="111"/>
        <v>11</v>
      </c>
      <c r="N627" s="192">
        <f t="shared" si="132"/>
        <v>12</v>
      </c>
      <c r="O627" s="132">
        <f t="shared" si="131"/>
        <v>11.5</v>
      </c>
      <c r="P627" s="72"/>
      <c r="Q627" s="72"/>
      <c r="R627" s="97"/>
      <c r="S627" s="97"/>
      <c r="T627" s="203" t="s">
        <v>1255</v>
      </c>
      <c r="U627" s="72"/>
      <c r="V627" s="177"/>
      <c r="W627" s="97"/>
      <c r="X627" s="97"/>
      <c r="Y627" s="90" t="e">
        <f>VLOOKUP(D627,EXPLORACION!$A$2:$P$529,15,FALSE)</f>
        <v>#N/A</v>
      </c>
      <c r="Z627" s="90" t="e">
        <f>VLOOKUP(D627,EXPLORACION!$A$2:$P$529,16,FALSE)</f>
        <v>#N/A</v>
      </c>
    </row>
    <row r="628" spans="1:26">
      <c r="A628" s="181" t="str">
        <f t="shared" si="126"/>
        <v>AUS22P3E413</v>
      </c>
      <c r="B628" s="181" t="str">
        <f t="shared" si="127"/>
        <v>AUS22P3E4</v>
      </c>
      <c r="C628" s="181" t="str">
        <f t="shared" si="128"/>
        <v>AUS22P313</v>
      </c>
      <c r="D628" s="181" t="str">
        <f t="shared" si="129"/>
        <v>AUS22P3</v>
      </c>
      <c r="E628" s="181" t="str">
        <f t="shared" si="130"/>
        <v>AUS22</v>
      </c>
      <c r="F628" s="72" t="s">
        <v>273</v>
      </c>
      <c r="G628" s="72">
        <v>22</v>
      </c>
      <c r="H628" s="72">
        <v>3</v>
      </c>
      <c r="I628" s="72" t="s">
        <v>8</v>
      </c>
      <c r="J628" s="72">
        <v>4</v>
      </c>
      <c r="K628" s="72">
        <v>13</v>
      </c>
      <c r="L628" s="72"/>
      <c r="M628" s="191">
        <f t="shared" si="111"/>
        <v>12</v>
      </c>
      <c r="N628" s="192">
        <f t="shared" si="132"/>
        <v>13</v>
      </c>
      <c r="O628" s="132">
        <f t="shared" si="131"/>
        <v>12.5</v>
      </c>
      <c r="P628" s="72"/>
      <c r="Q628" s="72"/>
      <c r="R628" s="97"/>
      <c r="S628" s="97"/>
      <c r="T628" s="203"/>
      <c r="U628" s="72"/>
      <c r="V628" s="177"/>
      <c r="W628" s="97"/>
      <c r="X628" s="97"/>
      <c r="Y628" s="90" t="e">
        <f>VLOOKUP(D628,EXPLORACION!$A$2:$P$529,15,FALSE)</f>
        <v>#N/A</v>
      </c>
      <c r="Z628" s="90" t="e">
        <f>VLOOKUP(D628,EXPLORACION!$A$2:$P$529,16,FALSE)</f>
        <v>#N/A</v>
      </c>
    </row>
    <row r="629" spans="1:26">
      <c r="A629" s="181" t="str">
        <f t="shared" si="126"/>
        <v>AUS22P3E4S14</v>
      </c>
      <c r="B629" s="181" t="str">
        <f t="shared" si="127"/>
        <v>AUS22P3E4</v>
      </c>
      <c r="C629" s="181" t="str">
        <f t="shared" si="128"/>
        <v>AUS22P3S14</v>
      </c>
      <c r="D629" s="181" t="str">
        <f t="shared" si="129"/>
        <v>AUS22P3</v>
      </c>
      <c r="E629" s="181" t="str">
        <f t="shared" si="130"/>
        <v>AUS22</v>
      </c>
      <c r="F629" s="72" t="s">
        <v>273</v>
      </c>
      <c r="G629" s="72">
        <v>22</v>
      </c>
      <c r="H629" s="72">
        <v>3</v>
      </c>
      <c r="I629" s="72" t="s">
        <v>8</v>
      </c>
      <c r="J629" s="72">
        <v>4</v>
      </c>
      <c r="K629" s="72">
        <v>14</v>
      </c>
      <c r="L629" s="72" t="s">
        <v>13</v>
      </c>
      <c r="M629" s="191">
        <f t="shared" si="111"/>
        <v>13</v>
      </c>
      <c r="N629" s="192">
        <f t="shared" si="132"/>
        <v>14</v>
      </c>
      <c r="O629" s="132">
        <f t="shared" si="131"/>
        <v>13.5</v>
      </c>
      <c r="P629" s="72"/>
      <c r="Q629" s="72"/>
      <c r="R629" s="97"/>
      <c r="S629" s="97"/>
      <c r="T629" s="203" t="s">
        <v>1256</v>
      </c>
      <c r="U629" s="72"/>
      <c r="V629" s="177"/>
      <c r="W629" s="97"/>
      <c r="X629" s="97"/>
      <c r="Y629" s="90" t="e">
        <f>VLOOKUP(D629,EXPLORACION!$A$2:$P$529,15,FALSE)</f>
        <v>#N/A</v>
      </c>
      <c r="Z629" s="90" t="e">
        <f>VLOOKUP(D629,EXPLORACION!$A$2:$P$529,16,FALSE)</f>
        <v>#N/A</v>
      </c>
    </row>
    <row r="630" spans="1:26">
      <c r="A630" s="181" t="str">
        <f t="shared" si="126"/>
        <v>AUS22P3E515</v>
      </c>
      <c r="B630" s="181" t="str">
        <f t="shared" si="127"/>
        <v>AUS22P3E5</v>
      </c>
      <c r="C630" s="181" t="str">
        <f t="shared" si="128"/>
        <v>AUS22P315</v>
      </c>
      <c r="D630" s="181" t="str">
        <f t="shared" si="129"/>
        <v>AUS22P3</v>
      </c>
      <c r="E630" s="181" t="str">
        <f t="shared" si="130"/>
        <v>AUS22</v>
      </c>
      <c r="F630" s="72" t="s">
        <v>273</v>
      </c>
      <c r="G630" s="72">
        <v>22</v>
      </c>
      <c r="H630" s="72">
        <v>3</v>
      </c>
      <c r="I630" s="72" t="s">
        <v>8</v>
      </c>
      <c r="J630" s="72">
        <v>5</v>
      </c>
      <c r="K630" s="72">
        <v>15</v>
      </c>
      <c r="L630" s="72"/>
      <c r="M630" s="191">
        <f t="shared" si="111"/>
        <v>14</v>
      </c>
      <c r="N630" s="192">
        <f t="shared" si="132"/>
        <v>15</v>
      </c>
      <c r="O630" s="132">
        <f t="shared" si="131"/>
        <v>14.5</v>
      </c>
      <c r="P630" s="72"/>
      <c r="Q630" s="72"/>
      <c r="R630" s="97"/>
      <c r="S630" s="97"/>
      <c r="T630" s="203"/>
      <c r="U630" s="72"/>
      <c r="V630" s="177"/>
      <c r="W630" s="97"/>
      <c r="X630" s="97"/>
      <c r="Y630" s="90" t="e">
        <f>VLOOKUP(D630,EXPLORACION!$A$2:$P$529,15,FALSE)</f>
        <v>#N/A</v>
      </c>
      <c r="Z630" s="90" t="e">
        <f>VLOOKUP(D630,EXPLORACION!$A$2:$P$529,16,FALSE)</f>
        <v>#N/A</v>
      </c>
    </row>
    <row r="631" spans="1:26">
      <c r="A631" s="181" t="str">
        <f t="shared" si="126"/>
        <v>AUS22P3E5S16</v>
      </c>
      <c r="B631" s="181" t="str">
        <f t="shared" si="127"/>
        <v>AUS22P3E5</v>
      </c>
      <c r="C631" s="181" t="str">
        <f t="shared" si="128"/>
        <v>AUS22P3S16</v>
      </c>
      <c r="D631" s="181" t="str">
        <f t="shared" si="129"/>
        <v>AUS22P3</v>
      </c>
      <c r="E631" s="181" t="str">
        <f t="shared" si="130"/>
        <v>AUS22</v>
      </c>
      <c r="F631" s="72" t="s">
        <v>273</v>
      </c>
      <c r="G631" s="72">
        <v>22</v>
      </c>
      <c r="H631" s="72">
        <v>3</v>
      </c>
      <c r="I631" s="72" t="s">
        <v>8</v>
      </c>
      <c r="J631" s="72">
        <v>5</v>
      </c>
      <c r="K631" s="72">
        <v>16</v>
      </c>
      <c r="L631" s="72" t="s">
        <v>13</v>
      </c>
      <c r="M631" s="191">
        <f t="shared" si="111"/>
        <v>15</v>
      </c>
      <c r="N631" s="192">
        <f t="shared" si="132"/>
        <v>16</v>
      </c>
      <c r="O631" s="132">
        <f t="shared" si="131"/>
        <v>15.5</v>
      </c>
      <c r="P631" s="72"/>
      <c r="Q631" s="72"/>
      <c r="R631" s="97"/>
      <c r="S631" s="97"/>
      <c r="T631" s="203">
        <v>40066</v>
      </c>
      <c r="U631" s="72"/>
      <c r="V631" s="177"/>
      <c r="W631" s="97"/>
      <c r="X631" s="97"/>
      <c r="Y631" s="90" t="e">
        <f>VLOOKUP(D631,EXPLORACION!$A$2:$P$529,15,FALSE)</f>
        <v>#N/A</v>
      </c>
      <c r="Z631" s="90" t="e">
        <f>VLOOKUP(D631,EXPLORACION!$A$2:$P$529,16,FALSE)</f>
        <v>#N/A</v>
      </c>
    </row>
    <row r="632" spans="1:26">
      <c r="A632" s="181" t="str">
        <f t="shared" si="126"/>
        <v>AUS22P3E517</v>
      </c>
      <c r="B632" s="181" t="str">
        <f t="shared" si="127"/>
        <v>AUS22P3E5</v>
      </c>
      <c r="C632" s="181" t="str">
        <f t="shared" si="128"/>
        <v>AUS22P317</v>
      </c>
      <c r="D632" s="181" t="str">
        <f t="shared" si="129"/>
        <v>AUS22P3</v>
      </c>
      <c r="E632" s="181" t="str">
        <f t="shared" si="130"/>
        <v>AUS22</v>
      </c>
      <c r="F632" s="72" t="s">
        <v>273</v>
      </c>
      <c r="G632" s="72">
        <v>22</v>
      </c>
      <c r="H632" s="72">
        <v>3</v>
      </c>
      <c r="I632" s="72" t="s">
        <v>8</v>
      </c>
      <c r="J632" s="72">
        <v>5</v>
      </c>
      <c r="K632" s="72">
        <v>17</v>
      </c>
      <c r="L632" s="72"/>
      <c r="M632" s="191">
        <f t="shared" si="111"/>
        <v>16</v>
      </c>
      <c r="N632" s="192">
        <f t="shared" si="132"/>
        <v>17</v>
      </c>
      <c r="O632" s="132">
        <f t="shared" si="131"/>
        <v>16.5</v>
      </c>
      <c r="P632" s="72"/>
      <c r="Q632" s="72"/>
      <c r="R632" s="97"/>
      <c r="S632" s="97"/>
      <c r="T632" s="203"/>
      <c r="U632" s="72"/>
      <c r="V632" s="177"/>
      <c r="W632" s="97"/>
      <c r="X632" s="97"/>
      <c r="Y632" s="90" t="e">
        <f>VLOOKUP(D632,EXPLORACION!$A$2:$P$529,15,FALSE)</f>
        <v>#N/A</v>
      </c>
      <c r="Z632" s="90" t="e">
        <f>VLOOKUP(D632,EXPLORACION!$A$2:$P$529,16,FALSE)</f>
        <v>#N/A</v>
      </c>
    </row>
    <row r="633" spans="1:26">
      <c r="A633" s="181" t="str">
        <f t="shared" si="126"/>
        <v>AUS22P3E518</v>
      </c>
      <c r="B633" s="181" t="str">
        <f t="shared" si="127"/>
        <v>AUS22P3E5</v>
      </c>
      <c r="C633" s="181" t="str">
        <f t="shared" si="128"/>
        <v>AUS22P318</v>
      </c>
      <c r="D633" s="181" t="str">
        <f t="shared" si="129"/>
        <v>AUS22P3</v>
      </c>
      <c r="E633" s="181" t="str">
        <f t="shared" si="130"/>
        <v>AUS22</v>
      </c>
      <c r="F633" s="72" t="s">
        <v>273</v>
      </c>
      <c r="G633" s="72">
        <v>22</v>
      </c>
      <c r="H633" s="72">
        <v>3</v>
      </c>
      <c r="I633" s="72" t="s">
        <v>8</v>
      </c>
      <c r="J633" s="72">
        <v>5</v>
      </c>
      <c r="K633" s="72">
        <v>18</v>
      </c>
      <c r="L633" s="72"/>
      <c r="M633" s="191">
        <f t="shared" si="111"/>
        <v>17</v>
      </c>
      <c r="N633" s="192">
        <f t="shared" si="132"/>
        <v>18</v>
      </c>
      <c r="O633" s="132">
        <f t="shared" si="131"/>
        <v>17.5</v>
      </c>
      <c r="P633" s="72"/>
      <c r="Q633" s="72"/>
      <c r="R633" s="97"/>
      <c r="S633" s="97"/>
      <c r="T633" s="203"/>
      <c r="U633" s="72"/>
      <c r="V633" s="177"/>
      <c r="W633" s="97"/>
      <c r="X633" s="97"/>
      <c r="Y633" s="90" t="e">
        <f>VLOOKUP(D633,EXPLORACION!$A$2:$P$529,15,FALSE)</f>
        <v>#N/A</v>
      </c>
      <c r="Z633" s="90" t="e">
        <f>VLOOKUP(D633,EXPLORACION!$A$2:$P$529,16,FALSE)</f>
        <v>#N/A</v>
      </c>
    </row>
    <row r="634" spans="1:26">
      <c r="A634" s="181" t="str">
        <f t="shared" si="126"/>
        <v>AUS22P3E619</v>
      </c>
      <c r="B634" s="181" t="str">
        <f t="shared" si="127"/>
        <v>AUS22P3E6</v>
      </c>
      <c r="C634" s="181" t="str">
        <f t="shared" si="128"/>
        <v>AUS22P319</v>
      </c>
      <c r="D634" s="181" t="str">
        <f t="shared" si="129"/>
        <v>AUS22P3</v>
      </c>
      <c r="E634" s="181" t="str">
        <f t="shared" si="130"/>
        <v>AUS22</v>
      </c>
      <c r="F634" s="72" t="s">
        <v>273</v>
      </c>
      <c r="G634" s="72">
        <v>22</v>
      </c>
      <c r="H634" s="72">
        <v>3</v>
      </c>
      <c r="I634" s="72" t="s">
        <v>8</v>
      </c>
      <c r="J634" s="72">
        <v>6</v>
      </c>
      <c r="K634" s="72">
        <v>19</v>
      </c>
      <c r="L634" s="72"/>
      <c r="M634" s="191">
        <f t="shared" si="111"/>
        <v>18</v>
      </c>
      <c r="N634" s="192">
        <f t="shared" si="132"/>
        <v>19</v>
      </c>
      <c r="O634" s="132">
        <f t="shared" si="131"/>
        <v>18.5</v>
      </c>
      <c r="P634" s="72"/>
      <c r="Q634" s="72"/>
      <c r="R634" s="97"/>
      <c r="S634" s="97"/>
      <c r="T634" s="203"/>
      <c r="U634" s="72"/>
      <c r="V634" s="177"/>
      <c r="W634" s="97"/>
      <c r="X634" s="97"/>
      <c r="Y634" s="90" t="e">
        <f>VLOOKUP(D634,EXPLORACION!$A$2:$P$529,15,FALSE)</f>
        <v>#N/A</v>
      </c>
      <c r="Z634" s="90" t="e">
        <f>VLOOKUP(D634,EXPLORACION!$A$2:$P$529,16,FALSE)</f>
        <v>#N/A</v>
      </c>
    </row>
    <row r="635" spans="1:26">
      <c r="A635" s="181" t="str">
        <f>CONCATENATE(F635,G635,I635,H635,"E",J635,L635,K635)</f>
        <v>AUS22P3E6S20</v>
      </c>
      <c r="B635" s="181" t="str">
        <f t="shared" si="127"/>
        <v>AUS22P3E6</v>
      </c>
      <c r="C635" s="181" t="str">
        <f t="shared" si="128"/>
        <v>AUS22P3S20</v>
      </c>
      <c r="D635" s="181" t="str">
        <f t="shared" si="129"/>
        <v>AUS22P3</v>
      </c>
      <c r="E635" s="181" t="str">
        <f t="shared" si="130"/>
        <v>AUS22</v>
      </c>
      <c r="F635" s="72" t="s">
        <v>273</v>
      </c>
      <c r="G635" s="72">
        <v>22</v>
      </c>
      <c r="H635" s="72">
        <v>3</v>
      </c>
      <c r="I635" s="72" t="s">
        <v>8</v>
      </c>
      <c r="J635" s="72">
        <v>6</v>
      </c>
      <c r="K635" s="72">
        <v>20</v>
      </c>
      <c r="L635" s="72" t="s">
        <v>13</v>
      </c>
      <c r="M635" s="191">
        <f t="shared" si="111"/>
        <v>19</v>
      </c>
      <c r="N635" s="192">
        <f t="shared" si="132"/>
        <v>20</v>
      </c>
      <c r="O635" s="132">
        <f t="shared" si="131"/>
        <v>19.5</v>
      </c>
      <c r="P635" s="72"/>
      <c r="Q635" s="72"/>
      <c r="R635" s="97"/>
      <c r="S635" s="97"/>
      <c r="T635" s="203" t="s">
        <v>1257</v>
      </c>
      <c r="U635" s="72"/>
      <c r="V635" s="177"/>
      <c r="W635" s="97"/>
      <c r="X635" s="97"/>
      <c r="Y635" s="90" t="e">
        <f>VLOOKUP(D635,EXPLORACION!$A$2:$P$529,15,FALSE)</f>
        <v>#N/A</v>
      </c>
      <c r="Z635" s="90" t="e">
        <f>VLOOKUP(D635,EXPLORACION!$A$2:$P$529,16,FALSE)</f>
        <v>#N/A</v>
      </c>
    </row>
    <row r="636" spans="1:26">
      <c r="A636" s="181" t="str">
        <f>CONCATENATE(F636,G636,I636,H636,"E",J636,L636,K636)</f>
        <v>AUS22P4E1S1</v>
      </c>
      <c r="B636" s="181" t="str">
        <f>CONCATENATE(F636,G636,I636,H636,"E",J636)</f>
        <v>AUS22P4E1</v>
      </c>
      <c r="C636" s="181" t="str">
        <f>CONCATENATE(F636,G636,I636,H636,L636,K636)</f>
        <v>AUS22P4S1</v>
      </c>
      <c r="D636" s="181" t="str">
        <f>CONCATENATE(F636,G636,I636,H636)</f>
        <v>AUS22P4</v>
      </c>
      <c r="E636" s="181" t="str">
        <f>CONCATENATE(F636,G636)</f>
        <v>AUS22</v>
      </c>
      <c r="F636" s="72" t="s">
        <v>273</v>
      </c>
      <c r="G636" s="72">
        <v>22</v>
      </c>
      <c r="H636" s="72">
        <v>4</v>
      </c>
      <c r="I636" s="72" t="s">
        <v>8</v>
      </c>
      <c r="J636" s="72">
        <v>1</v>
      </c>
      <c r="K636" s="72">
        <v>1</v>
      </c>
      <c r="L636" s="72" t="s">
        <v>13</v>
      </c>
      <c r="M636" s="191">
        <f>N636-1</f>
        <v>0</v>
      </c>
      <c r="N636" s="192">
        <v>1</v>
      </c>
      <c r="O636" s="132">
        <f>AVERAGE(M636:N636)</f>
        <v>0.5</v>
      </c>
      <c r="P636" s="72"/>
      <c r="Q636" s="72"/>
      <c r="R636" s="97"/>
      <c r="S636" s="97"/>
      <c r="T636" s="203">
        <v>39635</v>
      </c>
      <c r="U636" s="72"/>
      <c r="V636" s="177">
        <v>0.89</v>
      </c>
      <c r="W636" s="97"/>
      <c r="X636" s="97"/>
      <c r="Y636" s="90">
        <f>VLOOKUP(D636,EXPLORACION!$A$2:$P$529,15,FALSE)</f>
        <v>4961989.9417000003</v>
      </c>
      <c r="Z636" s="90">
        <f>VLOOKUP(D636,EXPLORACION!$A$2:$P$529,16,FALSE)</f>
        <v>2172183.4608999998</v>
      </c>
    </row>
    <row r="637" spans="1:26">
      <c r="A637" s="181" t="str">
        <f t="shared" ref="A637:A655" si="133">CONCATENATE(F637,G637,I637,H637,"E",J637,L637,K637)</f>
        <v>AUS22P4E1S2</v>
      </c>
      <c r="B637" s="181" t="str">
        <f t="shared" ref="B637:B655" si="134">CONCATENATE(F637,G637,I637,H637,"E",J637)</f>
        <v>AUS22P4E1</v>
      </c>
      <c r="C637" s="181" t="str">
        <f t="shared" ref="C637:C655" si="135">CONCATENATE(F637,G637,I637,H637,L637,K637)</f>
        <v>AUS22P4S2</v>
      </c>
      <c r="D637" s="181" t="str">
        <f t="shared" ref="D637:D655" si="136">CONCATENATE(F637,G637,I637,H637)</f>
        <v>AUS22P4</v>
      </c>
      <c r="E637" s="181" t="str">
        <f t="shared" ref="E637:E655" si="137">CONCATENATE(F637,G637)</f>
        <v>AUS22</v>
      </c>
      <c r="F637" s="72" t="s">
        <v>273</v>
      </c>
      <c r="G637" s="72">
        <v>22</v>
      </c>
      <c r="H637" s="72">
        <v>4</v>
      </c>
      <c r="I637" s="72" t="s">
        <v>8</v>
      </c>
      <c r="J637" s="72">
        <v>1</v>
      </c>
      <c r="K637" s="72">
        <v>2</v>
      </c>
      <c r="L637" s="72" t="s">
        <v>13</v>
      </c>
      <c r="M637" s="191">
        <f t="shared" si="111"/>
        <v>1</v>
      </c>
      <c r="N637" s="192">
        <f>N636+1</f>
        <v>2</v>
      </c>
      <c r="O637" s="132">
        <f t="shared" ref="O637:O655" si="138">AVERAGE(M637:N637)</f>
        <v>1.5</v>
      </c>
      <c r="P637" s="72"/>
      <c r="Q637" s="72"/>
      <c r="R637" s="97"/>
      <c r="S637" s="97"/>
      <c r="T637" s="203">
        <v>41254</v>
      </c>
      <c r="U637" s="72"/>
      <c r="V637" s="177">
        <v>1.17</v>
      </c>
      <c r="W637" s="97"/>
      <c r="X637" s="97"/>
      <c r="Y637" s="90">
        <f>VLOOKUP(D637,EXPLORACION!$A$2:$P$529,15,FALSE)</f>
        <v>4961989.9417000003</v>
      </c>
      <c r="Z637" s="90">
        <f>VLOOKUP(D637,EXPLORACION!$A$2:$P$529,16,FALSE)</f>
        <v>2172183.4608999998</v>
      </c>
    </row>
    <row r="638" spans="1:26">
      <c r="A638" s="181" t="str">
        <f t="shared" si="133"/>
        <v>AUS22P4E1S3</v>
      </c>
      <c r="B638" s="181" t="str">
        <f t="shared" si="134"/>
        <v>AUS22P4E1</v>
      </c>
      <c r="C638" s="181" t="str">
        <f t="shared" si="135"/>
        <v>AUS22P4S3</v>
      </c>
      <c r="D638" s="181" t="str">
        <f t="shared" si="136"/>
        <v>AUS22P4</v>
      </c>
      <c r="E638" s="181" t="str">
        <f t="shared" si="137"/>
        <v>AUS22</v>
      </c>
      <c r="F638" s="72" t="s">
        <v>273</v>
      </c>
      <c r="G638" s="72">
        <v>22</v>
      </c>
      <c r="H638" s="72">
        <v>4</v>
      </c>
      <c r="I638" s="72" t="s">
        <v>8</v>
      </c>
      <c r="J638" s="72">
        <v>1</v>
      </c>
      <c r="K638" s="72">
        <v>3</v>
      </c>
      <c r="L638" s="72" t="s">
        <v>13</v>
      </c>
      <c r="M638" s="191">
        <f t="shared" si="111"/>
        <v>2</v>
      </c>
      <c r="N638" s="192">
        <f t="shared" ref="N638:N655" si="139">N637+1</f>
        <v>3</v>
      </c>
      <c r="O638" s="132">
        <f t="shared" si="138"/>
        <v>2.5</v>
      </c>
      <c r="P638" s="72"/>
      <c r="Q638" s="72"/>
      <c r="R638" s="97"/>
      <c r="S638" s="97"/>
      <c r="T638" s="203">
        <v>38509</v>
      </c>
      <c r="U638" s="72"/>
      <c r="V638" s="177">
        <v>1.17</v>
      </c>
      <c r="W638" s="97"/>
      <c r="X638" s="97"/>
      <c r="Y638" s="90">
        <f>VLOOKUP(D638,EXPLORACION!$A$2:$P$529,15,FALSE)</f>
        <v>4961989.9417000003</v>
      </c>
      <c r="Z638" s="90">
        <f>VLOOKUP(D638,EXPLORACION!$A$2:$P$529,16,FALSE)</f>
        <v>2172183.4608999998</v>
      </c>
    </row>
    <row r="639" spans="1:26">
      <c r="A639" s="181" t="str">
        <f t="shared" si="133"/>
        <v>AUS22P4E2S4</v>
      </c>
      <c r="B639" s="181" t="str">
        <f t="shared" si="134"/>
        <v>AUS22P4E2</v>
      </c>
      <c r="C639" s="181" t="str">
        <f t="shared" si="135"/>
        <v>AUS22P4S4</v>
      </c>
      <c r="D639" s="181" t="str">
        <f t="shared" si="136"/>
        <v>AUS22P4</v>
      </c>
      <c r="E639" s="181" t="str">
        <f t="shared" si="137"/>
        <v>AUS22</v>
      </c>
      <c r="F639" s="72" t="s">
        <v>273</v>
      </c>
      <c r="G639" s="72">
        <v>22</v>
      </c>
      <c r="H639" s="72">
        <v>4</v>
      </c>
      <c r="I639" s="72" t="s">
        <v>8</v>
      </c>
      <c r="J639" s="72">
        <v>2</v>
      </c>
      <c r="K639" s="72">
        <v>4</v>
      </c>
      <c r="L639" s="72" t="s">
        <v>13</v>
      </c>
      <c r="M639" s="191">
        <f t="shared" si="111"/>
        <v>3</v>
      </c>
      <c r="N639" s="192">
        <f t="shared" si="139"/>
        <v>4</v>
      </c>
      <c r="O639" s="132">
        <f t="shared" si="138"/>
        <v>3.5</v>
      </c>
      <c r="P639" s="72"/>
      <c r="Q639" s="72"/>
      <c r="R639" s="97"/>
      <c r="S639" s="97"/>
      <c r="T639" s="203"/>
      <c r="U639" s="72"/>
      <c r="V639" s="177">
        <v>1.17</v>
      </c>
      <c r="W639" s="97"/>
      <c r="X639" s="97"/>
      <c r="Y639" s="90">
        <f>VLOOKUP(D639,EXPLORACION!$A$2:$P$529,15,FALSE)</f>
        <v>4961989.9417000003</v>
      </c>
      <c r="Z639" s="90">
        <f>VLOOKUP(D639,EXPLORACION!$A$2:$P$529,16,FALSE)</f>
        <v>2172183.4608999998</v>
      </c>
    </row>
    <row r="640" spans="1:26">
      <c r="A640" s="181" t="str">
        <f t="shared" si="133"/>
        <v>AUS22P4E3S5</v>
      </c>
      <c r="B640" s="181" t="str">
        <f t="shared" si="134"/>
        <v>AUS22P4E3</v>
      </c>
      <c r="C640" s="181" t="str">
        <f t="shared" si="135"/>
        <v>AUS22P4S5</v>
      </c>
      <c r="D640" s="181" t="str">
        <f t="shared" si="136"/>
        <v>AUS22P4</v>
      </c>
      <c r="E640" s="181" t="str">
        <f t="shared" si="137"/>
        <v>AUS22</v>
      </c>
      <c r="F640" s="72" t="s">
        <v>273</v>
      </c>
      <c r="G640" s="72">
        <v>22</v>
      </c>
      <c r="H640" s="72">
        <v>4</v>
      </c>
      <c r="I640" s="72" t="s">
        <v>8</v>
      </c>
      <c r="J640" s="72">
        <v>3</v>
      </c>
      <c r="K640" s="72">
        <v>5</v>
      </c>
      <c r="L640" s="72" t="s">
        <v>13</v>
      </c>
      <c r="M640" s="191">
        <f t="shared" si="111"/>
        <v>4</v>
      </c>
      <c r="N640" s="192">
        <f t="shared" si="139"/>
        <v>5</v>
      </c>
      <c r="O640" s="132">
        <f t="shared" si="138"/>
        <v>4.5</v>
      </c>
      <c r="P640" s="72"/>
      <c r="Q640" s="72"/>
      <c r="R640" s="97"/>
      <c r="S640" s="97"/>
      <c r="T640" s="203"/>
      <c r="U640" s="72"/>
      <c r="V640" s="177">
        <v>1.17</v>
      </c>
      <c r="W640" s="97"/>
      <c r="X640" s="97"/>
      <c r="Y640" s="90">
        <f>VLOOKUP(D640,EXPLORACION!$A$2:$P$529,15,FALSE)</f>
        <v>4961989.9417000003</v>
      </c>
      <c r="Z640" s="90">
        <f>VLOOKUP(D640,EXPLORACION!$A$2:$P$529,16,FALSE)</f>
        <v>2172183.4608999998</v>
      </c>
    </row>
    <row r="641" spans="1:26">
      <c r="A641" s="181" t="str">
        <f t="shared" si="133"/>
        <v>AUS22P4E46</v>
      </c>
      <c r="B641" s="181" t="str">
        <f t="shared" si="134"/>
        <v>AUS22P4E4</v>
      </c>
      <c r="C641" s="181" t="str">
        <f t="shared" si="135"/>
        <v>AUS22P46</v>
      </c>
      <c r="D641" s="181" t="str">
        <f t="shared" si="136"/>
        <v>AUS22P4</v>
      </c>
      <c r="E641" s="181" t="str">
        <f t="shared" si="137"/>
        <v>AUS22</v>
      </c>
      <c r="F641" s="72" t="s">
        <v>273</v>
      </c>
      <c r="G641" s="72">
        <v>22</v>
      </c>
      <c r="H641" s="72">
        <v>4</v>
      </c>
      <c r="I641" s="72" t="s">
        <v>8</v>
      </c>
      <c r="J641" s="72">
        <v>4</v>
      </c>
      <c r="K641" s="72">
        <v>6</v>
      </c>
      <c r="L641" s="72"/>
      <c r="M641" s="191">
        <f t="shared" si="111"/>
        <v>5</v>
      </c>
      <c r="N641" s="192">
        <f t="shared" si="139"/>
        <v>6</v>
      </c>
      <c r="O641" s="132">
        <f t="shared" si="138"/>
        <v>5.5</v>
      </c>
      <c r="P641" s="72"/>
      <c r="Q641" s="72"/>
      <c r="R641" s="97"/>
      <c r="S641" s="97"/>
      <c r="T641" s="203"/>
      <c r="U641" s="72"/>
      <c r="V641" s="177"/>
      <c r="W641" s="97"/>
      <c r="X641" s="97"/>
      <c r="Y641" s="90">
        <f>VLOOKUP(D641,EXPLORACION!$A$2:$P$529,15,FALSE)</f>
        <v>4961989.9417000003</v>
      </c>
      <c r="Z641" s="90">
        <f>VLOOKUP(D641,EXPLORACION!$A$2:$P$529,16,FALSE)</f>
        <v>2172183.4608999998</v>
      </c>
    </row>
    <row r="642" spans="1:26">
      <c r="A642" s="181" t="str">
        <f t="shared" si="133"/>
        <v>AUS22P4E57</v>
      </c>
      <c r="B642" s="181" t="str">
        <f t="shared" si="134"/>
        <v>AUS22P4E5</v>
      </c>
      <c r="C642" s="181" t="str">
        <f t="shared" si="135"/>
        <v>AUS22P47</v>
      </c>
      <c r="D642" s="181" t="str">
        <f t="shared" si="136"/>
        <v>AUS22P4</v>
      </c>
      <c r="E642" s="181" t="str">
        <f t="shared" si="137"/>
        <v>AUS22</v>
      </c>
      <c r="F642" s="72" t="s">
        <v>273</v>
      </c>
      <c r="G642" s="72">
        <v>22</v>
      </c>
      <c r="H642" s="72">
        <v>4</v>
      </c>
      <c r="I642" s="72" t="s">
        <v>8</v>
      </c>
      <c r="J642" s="72">
        <v>5</v>
      </c>
      <c r="K642" s="72">
        <v>7</v>
      </c>
      <c r="L642" s="72"/>
      <c r="M642" s="191">
        <f t="shared" si="111"/>
        <v>6</v>
      </c>
      <c r="N642" s="192">
        <f t="shared" si="139"/>
        <v>7</v>
      </c>
      <c r="O642" s="132">
        <f t="shared" si="138"/>
        <v>6.5</v>
      </c>
      <c r="P642" s="72"/>
      <c r="Q642" s="72"/>
      <c r="R642" s="97"/>
      <c r="S642" s="97"/>
      <c r="T642" s="203"/>
      <c r="U642" s="72"/>
      <c r="V642" s="177"/>
      <c r="W642" s="97"/>
      <c r="X642" s="97"/>
      <c r="Y642" s="90">
        <f>VLOOKUP(D642,EXPLORACION!$A$2:$P$529,15,FALSE)</f>
        <v>4961989.9417000003</v>
      </c>
      <c r="Z642" s="90">
        <f>VLOOKUP(D642,EXPLORACION!$A$2:$P$529,16,FALSE)</f>
        <v>2172183.4608999998</v>
      </c>
    </row>
    <row r="643" spans="1:26">
      <c r="A643" s="181" t="str">
        <f t="shared" si="133"/>
        <v>AUS22P4E6S8</v>
      </c>
      <c r="B643" s="181" t="str">
        <f t="shared" si="134"/>
        <v>AUS22P4E6</v>
      </c>
      <c r="C643" s="181" t="str">
        <f t="shared" si="135"/>
        <v>AUS22P4S8</v>
      </c>
      <c r="D643" s="181" t="str">
        <f t="shared" si="136"/>
        <v>AUS22P4</v>
      </c>
      <c r="E643" s="181" t="str">
        <f t="shared" si="137"/>
        <v>AUS22</v>
      </c>
      <c r="F643" s="72" t="s">
        <v>273</v>
      </c>
      <c r="G643" s="72">
        <v>22</v>
      </c>
      <c r="H643" s="72">
        <v>4</v>
      </c>
      <c r="I643" s="72" t="s">
        <v>8</v>
      </c>
      <c r="J643" s="72">
        <v>6</v>
      </c>
      <c r="K643" s="72">
        <v>8</v>
      </c>
      <c r="L643" s="72" t="s">
        <v>13</v>
      </c>
      <c r="M643" s="191">
        <f t="shared" si="111"/>
        <v>7</v>
      </c>
      <c r="N643" s="192">
        <f t="shared" si="139"/>
        <v>8</v>
      </c>
      <c r="O643" s="132">
        <f t="shared" si="138"/>
        <v>7.5</v>
      </c>
      <c r="P643" s="72"/>
      <c r="Q643" s="72"/>
      <c r="R643" s="97"/>
      <c r="S643" s="97"/>
      <c r="T643" s="203" t="s">
        <v>1253</v>
      </c>
      <c r="U643" s="72"/>
      <c r="V643" s="177"/>
      <c r="W643" s="97"/>
      <c r="X643" s="97"/>
      <c r="Y643" s="90">
        <f>VLOOKUP(D643,EXPLORACION!$A$2:$P$529,15,FALSE)</f>
        <v>4961989.9417000003</v>
      </c>
      <c r="Z643" s="90">
        <f>VLOOKUP(D643,EXPLORACION!$A$2:$P$529,16,FALSE)</f>
        <v>2172183.4608999998</v>
      </c>
    </row>
    <row r="644" spans="1:26">
      <c r="A644" s="181" t="str">
        <f t="shared" si="133"/>
        <v>AUS22P4E69</v>
      </c>
      <c r="B644" s="181" t="str">
        <f t="shared" si="134"/>
        <v>AUS22P4E6</v>
      </c>
      <c r="C644" s="181" t="str">
        <f t="shared" si="135"/>
        <v>AUS22P49</v>
      </c>
      <c r="D644" s="181" t="str">
        <f t="shared" si="136"/>
        <v>AUS22P4</v>
      </c>
      <c r="E644" s="181" t="str">
        <f t="shared" si="137"/>
        <v>AUS22</v>
      </c>
      <c r="F644" s="72" t="s">
        <v>273</v>
      </c>
      <c r="G644" s="72">
        <v>22</v>
      </c>
      <c r="H644" s="72">
        <v>4</v>
      </c>
      <c r="I644" s="72" t="s">
        <v>8</v>
      </c>
      <c r="J644" s="72">
        <v>6</v>
      </c>
      <c r="K644" s="72">
        <v>9</v>
      </c>
      <c r="L644" s="72"/>
      <c r="M644" s="191">
        <f t="shared" si="111"/>
        <v>8</v>
      </c>
      <c r="N644" s="192">
        <f t="shared" si="139"/>
        <v>9</v>
      </c>
      <c r="O644" s="132">
        <f t="shared" si="138"/>
        <v>8.5</v>
      </c>
      <c r="P644" s="72"/>
      <c r="Q644" s="72"/>
      <c r="R644" s="97"/>
      <c r="S644" s="97"/>
      <c r="T644" s="203"/>
      <c r="U644" s="72"/>
      <c r="V644" s="177"/>
      <c r="W644" s="97"/>
      <c r="X644" s="97"/>
      <c r="Y644" s="90">
        <f>VLOOKUP(D644,EXPLORACION!$A$2:$P$529,15,FALSE)</f>
        <v>4961989.9417000003</v>
      </c>
      <c r="Z644" s="90">
        <f>VLOOKUP(D644,EXPLORACION!$A$2:$P$529,16,FALSE)</f>
        <v>2172183.4608999998</v>
      </c>
    </row>
    <row r="645" spans="1:26">
      <c r="A645" s="181" t="str">
        <f t="shared" si="133"/>
        <v>AUS22P4E7S10</v>
      </c>
      <c r="B645" s="181" t="str">
        <f t="shared" si="134"/>
        <v>AUS22P4E7</v>
      </c>
      <c r="C645" s="181" t="str">
        <f t="shared" si="135"/>
        <v>AUS22P4S10</v>
      </c>
      <c r="D645" s="181" t="str">
        <f t="shared" si="136"/>
        <v>AUS22P4</v>
      </c>
      <c r="E645" s="181" t="str">
        <f t="shared" si="137"/>
        <v>AUS22</v>
      </c>
      <c r="F645" s="72" t="s">
        <v>273</v>
      </c>
      <c r="G645" s="72">
        <v>22</v>
      </c>
      <c r="H645" s="72">
        <v>4</v>
      </c>
      <c r="I645" s="72" t="s">
        <v>8</v>
      </c>
      <c r="J645" s="72">
        <v>7</v>
      </c>
      <c r="K645" s="72">
        <v>10</v>
      </c>
      <c r="L645" s="72" t="s">
        <v>13</v>
      </c>
      <c r="M645" s="191">
        <f t="shared" ref="M645:M655" si="140">N645-1</f>
        <v>9</v>
      </c>
      <c r="N645" s="192">
        <f t="shared" si="139"/>
        <v>10</v>
      </c>
      <c r="O645" s="132">
        <f t="shared" si="138"/>
        <v>9.5</v>
      </c>
      <c r="P645" s="72"/>
      <c r="Q645" s="72"/>
      <c r="R645" s="97"/>
      <c r="S645" s="97"/>
      <c r="T645" s="203" t="s">
        <v>1254</v>
      </c>
      <c r="U645" s="72"/>
      <c r="V645" s="177"/>
      <c r="W645" s="97"/>
      <c r="X645" s="97"/>
      <c r="Y645" s="90">
        <f>VLOOKUP(D645,EXPLORACION!$A$2:$P$529,15,FALSE)</f>
        <v>4961989.9417000003</v>
      </c>
      <c r="Z645" s="90">
        <f>VLOOKUP(D645,EXPLORACION!$A$2:$P$529,16,FALSE)</f>
        <v>2172183.4608999998</v>
      </c>
    </row>
    <row r="646" spans="1:26">
      <c r="A646" s="181" t="str">
        <f t="shared" si="133"/>
        <v>AUS22P4E711</v>
      </c>
      <c r="B646" s="181" t="str">
        <f t="shared" si="134"/>
        <v>AUS22P4E7</v>
      </c>
      <c r="C646" s="181" t="str">
        <f t="shared" si="135"/>
        <v>AUS22P411</v>
      </c>
      <c r="D646" s="181" t="str">
        <f t="shared" si="136"/>
        <v>AUS22P4</v>
      </c>
      <c r="E646" s="181" t="str">
        <f t="shared" si="137"/>
        <v>AUS22</v>
      </c>
      <c r="F646" s="72" t="s">
        <v>273</v>
      </c>
      <c r="G646" s="72">
        <v>22</v>
      </c>
      <c r="H646" s="72">
        <v>4</v>
      </c>
      <c r="I646" s="72" t="s">
        <v>8</v>
      </c>
      <c r="J646" s="72">
        <v>7</v>
      </c>
      <c r="K646" s="72">
        <v>11</v>
      </c>
      <c r="L646" s="72"/>
      <c r="M646" s="191">
        <f t="shared" si="140"/>
        <v>10</v>
      </c>
      <c r="N646" s="192">
        <f t="shared" si="139"/>
        <v>11</v>
      </c>
      <c r="O646" s="132">
        <f t="shared" si="138"/>
        <v>10.5</v>
      </c>
      <c r="P646" s="72"/>
      <c r="Q646" s="72"/>
      <c r="R646" s="97"/>
      <c r="S646" s="97"/>
      <c r="T646" s="203"/>
      <c r="U646" s="72"/>
      <c r="V646" s="177"/>
      <c r="W646" s="97"/>
      <c r="X646" s="97"/>
      <c r="Y646" s="90">
        <f>VLOOKUP(D646,EXPLORACION!$A$2:$P$529,15,FALSE)</f>
        <v>4961989.9417000003</v>
      </c>
      <c r="Z646" s="90">
        <f>VLOOKUP(D646,EXPLORACION!$A$2:$P$529,16,FALSE)</f>
        <v>2172183.4608999998</v>
      </c>
    </row>
    <row r="647" spans="1:26">
      <c r="A647" s="181" t="str">
        <f t="shared" si="133"/>
        <v>AUS22P4E7S12</v>
      </c>
      <c r="B647" s="181" t="str">
        <f t="shared" si="134"/>
        <v>AUS22P4E7</v>
      </c>
      <c r="C647" s="181" t="str">
        <f t="shared" si="135"/>
        <v>AUS22P4S12</v>
      </c>
      <c r="D647" s="181" t="str">
        <f t="shared" si="136"/>
        <v>AUS22P4</v>
      </c>
      <c r="E647" s="181" t="str">
        <f t="shared" si="137"/>
        <v>AUS22</v>
      </c>
      <c r="F647" s="72" t="s">
        <v>273</v>
      </c>
      <c r="G647" s="72">
        <v>22</v>
      </c>
      <c r="H647" s="72">
        <v>4</v>
      </c>
      <c r="I647" s="72" t="s">
        <v>8</v>
      </c>
      <c r="J647" s="72">
        <v>7</v>
      </c>
      <c r="K647" s="72">
        <v>12</v>
      </c>
      <c r="L647" s="72" t="s">
        <v>13</v>
      </c>
      <c r="M647" s="191">
        <f t="shared" si="140"/>
        <v>11</v>
      </c>
      <c r="N647" s="192">
        <f t="shared" si="139"/>
        <v>12</v>
      </c>
      <c r="O647" s="132">
        <f t="shared" si="138"/>
        <v>11.5</v>
      </c>
      <c r="P647" s="72"/>
      <c r="Q647" s="72"/>
      <c r="R647" s="97"/>
      <c r="S647" s="97"/>
      <c r="T647" s="203" t="s">
        <v>1255</v>
      </c>
      <c r="U647" s="72"/>
      <c r="V647" s="177"/>
      <c r="W647" s="97"/>
      <c r="X647" s="97"/>
      <c r="Y647" s="90">
        <f>VLOOKUP(D647,EXPLORACION!$A$2:$P$529,15,FALSE)</f>
        <v>4961989.9417000003</v>
      </c>
      <c r="Z647" s="90">
        <f>VLOOKUP(D647,EXPLORACION!$A$2:$P$529,16,FALSE)</f>
        <v>2172183.4608999998</v>
      </c>
    </row>
    <row r="648" spans="1:26">
      <c r="A648" s="181" t="str">
        <f t="shared" si="133"/>
        <v>AUS22P4E713</v>
      </c>
      <c r="B648" s="181" t="str">
        <f t="shared" si="134"/>
        <v>AUS22P4E7</v>
      </c>
      <c r="C648" s="181" t="str">
        <f t="shared" si="135"/>
        <v>AUS22P413</v>
      </c>
      <c r="D648" s="181" t="str">
        <f t="shared" si="136"/>
        <v>AUS22P4</v>
      </c>
      <c r="E648" s="181" t="str">
        <f t="shared" si="137"/>
        <v>AUS22</v>
      </c>
      <c r="F648" s="72" t="s">
        <v>273</v>
      </c>
      <c r="G648" s="72">
        <v>22</v>
      </c>
      <c r="H648" s="72">
        <v>4</v>
      </c>
      <c r="I648" s="72" t="s">
        <v>8</v>
      </c>
      <c r="J648" s="72">
        <v>7</v>
      </c>
      <c r="K648" s="72">
        <v>13</v>
      </c>
      <c r="L648" s="72"/>
      <c r="M648" s="191">
        <f t="shared" si="140"/>
        <v>12</v>
      </c>
      <c r="N648" s="192">
        <f t="shared" si="139"/>
        <v>13</v>
      </c>
      <c r="O648" s="132">
        <f t="shared" si="138"/>
        <v>12.5</v>
      </c>
      <c r="P648" s="72"/>
      <c r="Q648" s="72"/>
      <c r="R648" s="97"/>
      <c r="S648" s="97"/>
      <c r="T648" s="203"/>
      <c r="U648" s="72"/>
      <c r="V648" s="177"/>
      <c r="W648" s="97"/>
      <c r="X648" s="97"/>
      <c r="Y648" s="90">
        <f>VLOOKUP(D648,EXPLORACION!$A$2:$P$529,15,FALSE)</f>
        <v>4961989.9417000003</v>
      </c>
      <c r="Z648" s="90">
        <f>VLOOKUP(D648,EXPLORACION!$A$2:$P$529,16,FALSE)</f>
        <v>2172183.4608999998</v>
      </c>
    </row>
    <row r="649" spans="1:26">
      <c r="A649" s="181" t="str">
        <f t="shared" si="133"/>
        <v>AUS22P4E8S14</v>
      </c>
      <c r="B649" s="181" t="str">
        <f t="shared" si="134"/>
        <v>AUS22P4E8</v>
      </c>
      <c r="C649" s="181" t="str">
        <f t="shared" si="135"/>
        <v>AUS22P4S14</v>
      </c>
      <c r="D649" s="181" t="str">
        <f t="shared" si="136"/>
        <v>AUS22P4</v>
      </c>
      <c r="E649" s="181" t="str">
        <f t="shared" si="137"/>
        <v>AUS22</v>
      </c>
      <c r="F649" s="72" t="s">
        <v>273</v>
      </c>
      <c r="G649" s="72">
        <v>22</v>
      </c>
      <c r="H649" s="72">
        <v>4</v>
      </c>
      <c r="I649" s="72" t="s">
        <v>8</v>
      </c>
      <c r="J649" s="72">
        <v>8</v>
      </c>
      <c r="K649" s="72">
        <v>14</v>
      </c>
      <c r="L649" s="72" t="s">
        <v>13</v>
      </c>
      <c r="M649" s="191">
        <f t="shared" si="140"/>
        <v>13</v>
      </c>
      <c r="N649" s="192">
        <f t="shared" si="139"/>
        <v>14</v>
      </c>
      <c r="O649" s="132">
        <f t="shared" si="138"/>
        <v>13.5</v>
      </c>
      <c r="P649" s="72"/>
      <c r="Q649" s="72"/>
      <c r="R649" s="97"/>
      <c r="S649" s="97"/>
      <c r="T649" s="203" t="s">
        <v>1256</v>
      </c>
      <c r="U649" s="72"/>
      <c r="V649" s="177"/>
      <c r="W649" s="97"/>
      <c r="X649" s="97"/>
      <c r="Y649" s="90">
        <f>VLOOKUP(D649,EXPLORACION!$A$2:$P$529,15,FALSE)</f>
        <v>4961989.9417000003</v>
      </c>
      <c r="Z649" s="90">
        <f>VLOOKUP(D649,EXPLORACION!$A$2:$P$529,16,FALSE)</f>
        <v>2172183.4608999998</v>
      </c>
    </row>
    <row r="650" spans="1:26">
      <c r="A650" s="181" t="str">
        <f t="shared" si="133"/>
        <v>AUS22P4E815</v>
      </c>
      <c r="B650" s="181" t="str">
        <f t="shared" si="134"/>
        <v>AUS22P4E8</v>
      </c>
      <c r="C650" s="181" t="str">
        <f t="shared" si="135"/>
        <v>AUS22P415</v>
      </c>
      <c r="D650" s="181" t="str">
        <f t="shared" si="136"/>
        <v>AUS22P4</v>
      </c>
      <c r="E650" s="181" t="str">
        <f t="shared" si="137"/>
        <v>AUS22</v>
      </c>
      <c r="F650" s="72" t="s">
        <v>273</v>
      </c>
      <c r="G650" s="72">
        <v>22</v>
      </c>
      <c r="H650" s="72">
        <v>4</v>
      </c>
      <c r="I650" s="72" t="s">
        <v>8</v>
      </c>
      <c r="J650" s="72">
        <v>8</v>
      </c>
      <c r="K650" s="72">
        <v>15</v>
      </c>
      <c r="L650" s="72"/>
      <c r="M650" s="191">
        <f t="shared" si="140"/>
        <v>14</v>
      </c>
      <c r="N650" s="192">
        <f t="shared" si="139"/>
        <v>15</v>
      </c>
      <c r="O650" s="132">
        <f t="shared" si="138"/>
        <v>14.5</v>
      </c>
      <c r="P650" s="72"/>
      <c r="Q650" s="72"/>
      <c r="R650" s="97"/>
      <c r="S650" s="97"/>
      <c r="T650" s="203"/>
      <c r="U650" s="72"/>
      <c r="V650" s="177"/>
      <c r="W650" s="97"/>
      <c r="X650" s="97"/>
      <c r="Y650" s="90">
        <f>VLOOKUP(D650,EXPLORACION!$A$2:$P$529,15,FALSE)</f>
        <v>4961989.9417000003</v>
      </c>
      <c r="Z650" s="90">
        <f>VLOOKUP(D650,EXPLORACION!$A$2:$P$529,16,FALSE)</f>
        <v>2172183.4608999998</v>
      </c>
    </row>
    <row r="651" spans="1:26">
      <c r="A651" s="181" t="str">
        <f t="shared" si="133"/>
        <v>AUS22P4E8S16</v>
      </c>
      <c r="B651" s="181" t="str">
        <f t="shared" si="134"/>
        <v>AUS22P4E8</v>
      </c>
      <c r="C651" s="181" t="str">
        <f t="shared" si="135"/>
        <v>AUS22P4S16</v>
      </c>
      <c r="D651" s="181" t="str">
        <f t="shared" si="136"/>
        <v>AUS22P4</v>
      </c>
      <c r="E651" s="181" t="str">
        <f t="shared" si="137"/>
        <v>AUS22</v>
      </c>
      <c r="F651" s="72" t="s">
        <v>273</v>
      </c>
      <c r="G651" s="72">
        <v>22</v>
      </c>
      <c r="H651" s="72">
        <v>4</v>
      </c>
      <c r="I651" s="72" t="s">
        <v>8</v>
      </c>
      <c r="J651" s="72">
        <v>8</v>
      </c>
      <c r="K651" s="72">
        <v>16</v>
      </c>
      <c r="L651" s="72" t="s">
        <v>13</v>
      </c>
      <c r="M651" s="191">
        <f t="shared" si="140"/>
        <v>15</v>
      </c>
      <c r="N651" s="192">
        <f t="shared" si="139"/>
        <v>16</v>
      </c>
      <c r="O651" s="132">
        <f t="shared" si="138"/>
        <v>15.5</v>
      </c>
      <c r="P651" s="72"/>
      <c r="Q651" s="72"/>
      <c r="R651" s="97"/>
      <c r="S651" s="97"/>
      <c r="T651" s="203">
        <v>40066</v>
      </c>
      <c r="U651" s="72"/>
      <c r="V651" s="177"/>
      <c r="W651" s="97"/>
      <c r="X651" s="97"/>
      <c r="Y651" s="90">
        <f>VLOOKUP(D651,EXPLORACION!$A$2:$P$529,15,FALSE)</f>
        <v>4961989.9417000003</v>
      </c>
      <c r="Z651" s="90">
        <f>VLOOKUP(D651,EXPLORACION!$A$2:$P$529,16,FALSE)</f>
        <v>2172183.4608999998</v>
      </c>
    </row>
    <row r="652" spans="1:26">
      <c r="A652" s="181" t="str">
        <f t="shared" si="133"/>
        <v>AUS22P4E817</v>
      </c>
      <c r="B652" s="181" t="str">
        <f t="shared" si="134"/>
        <v>AUS22P4E8</v>
      </c>
      <c r="C652" s="181" t="str">
        <f t="shared" si="135"/>
        <v>AUS22P417</v>
      </c>
      <c r="D652" s="181" t="str">
        <f t="shared" si="136"/>
        <v>AUS22P4</v>
      </c>
      <c r="E652" s="181" t="str">
        <f t="shared" si="137"/>
        <v>AUS22</v>
      </c>
      <c r="F652" s="72" t="s">
        <v>273</v>
      </c>
      <c r="G652" s="72">
        <v>22</v>
      </c>
      <c r="H652" s="72">
        <v>4</v>
      </c>
      <c r="I652" s="72" t="s">
        <v>8</v>
      </c>
      <c r="J652" s="72">
        <v>8</v>
      </c>
      <c r="K652" s="72">
        <v>17</v>
      </c>
      <c r="L652" s="72"/>
      <c r="M652" s="191">
        <f t="shared" si="140"/>
        <v>16</v>
      </c>
      <c r="N652" s="192">
        <f t="shared" si="139"/>
        <v>17</v>
      </c>
      <c r="O652" s="132">
        <f t="shared" si="138"/>
        <v>16.5</v>
      </c>
      <c r="P652" s="72"/>
      <c r="Q652" s="72"/>
      <c r="R652" s="97"/>
      <c r="S652" s="97"/>
      <c r="T652" s="203"/>
      <c r="U652" s="72"/>
      <c r="V652" s="177"/>
      <c r="W652" s="97"/>
      <c r="X652" s="97"/>
      <c r="Y652" s="90">
        <f>VLOOKUP(D652,EXPLORACION!$A$2:$P$529,15,FALSE)</f>
        <v>4961989.9417000003</v>
      </c>
      <c r="Z652" s="90">
        <f>VLOOKUP(D652,EXPLORACION!$A$2:$P$529,16,FALSE)</f>
        <v>2172183.4608999998</v>
      </c>
    </row>
    <row r="653" spans="1:26">
      <c r="A653" s="181" t="str">
        <f t="shared" si="133"/>
        <v>AUS22P4E818</v>
      </c>
      <c r="B653" s="181" t="str">
        <f t="shared" si="134"/>
        <v>AUS22P4E8</v>
      </c>
      <c r="C653" s="181" t="str">
        <f t="shared" si="135"/>
        <v>AUS22P418</v>
      </c>
      <c r="D653" s="181" t="str">
        <f t="shared" si="136"/>
        <v>AUS22P4</v>
      </c>
      <c r="E653" s="181" t="str">
        <f t="shared" si="137"/>
        <v>AUS22</v>
      </c>
      <c r="F653" s="72" t="s">
        <v>273</v>
      </c>
      <c r="G653" s="72">
        <v>22</v>
      </c>
      <c r="H653" s="72">
        <v>4</v>
      </c>
      <c r="I653" s="72" t="s">
        <v>8</v>
      </c>
      <c r="J653" s="72">
        <v>8</v>
      </c>
      <c r="K653" s="72">
        <v>18</v>
      </c>
      <c r="L653" s="72"/>
      <c r="M653" s="191">
        <f t="shared" si="140"/>
        <v>17</v>
      </c>
      <c r="N653" s="192">
        <f t="shared" si="139"/>
        <v>18</v>
      </c>
      <c r="O653" s="132">
        <f t="shared" si="138"/>
        <v>17.5</v>
      </c>
      <c r="P653" s="72"/>
      <c r="Q653" s="72"/>
      <c r="R653" s="97"/>
      <c r="S653" s="97"/>
      <c r="T653" s="203"/>
      <c r="U653" s="72"/>
      <c r="V653" s="177"/>
      <c r="W653" s="97"/>
      <c r="X653" s="97"/>
      <c r="Y653" s="90">
        <f>VLOOKUP(D653,EXPLORACION!$A$2:$P$529,15,FALSE)</f>
        <v>4961989.9417000003</v>
      </c>
      <c r="Z653" s="90">
        <f>VLOOKUP(D653,EXPLORACION!$A$2:$P$529,16,FALSE)</f>
        <v>2172183.4608999998</v>
      </c>
    </row>
    <row r="654" spans="1:26">
      <c r="A654" s="181" t="str">
        <f t="shared" si="133"/>
        <v>AUS22P4E919</v>
      </c>
      <c r="B654" s="181" t="str">
        <f t="shared" si="134"/>
        <v>AUS22P4E9</v>
      </c>
      <c r="C654" s="181" t="str">
        <f t="shared" si="135"/>
        <v>AUS22P419</v>
      </c>
      <c r="D654" s="181" t="str">
        <f t="shared" si="136"/>
        <v>AUS22P4</v>
      </c>
      <c r="E654" s="181" t="str">
        <f t="shared" si="137"/>
        <v>AUS22</v>
      </c>
      <c r="F654" s="72" t="s">
        <v>273</v>
      </c>
      <c r="G654" s="72">
        <v>22</v>
      </c>
      <c r="H654" s="72">
        <v>4</v>
      </c>
      <c r="I654" s="72" t="s">
        <v>8</v>
      </c>
      <c r="J654" s="72">
        <v>9</v>
      </c>
      <c r="K654" s="72">
        <v>19</v>
      </c>
      <c r="L654" s="72"/>
      <c r="M654" s="191">
        <f t="shared" si="140"/>
        <v>18</v>
      </c>
      <c r="N654" s="192">
        <f t="shared" si="139"/>
        <v>19</v>
      </c>
      <c r="O654" s="132">
        <f t="shared" si="138"/>
        <v>18.5</v>
      </c>
      <c r="P654" s="72"/>
      <c r="Q654" s="72"/>
      <c r="R654" s="97"/>
      <c r="S654" s="97"/>
      <c r="T654" s="203"/>
      <c r="U654" s="72"/>
      <c r="V654" s="177"/>
      <c r="W654" s="97"/>
      <c r="X654" s="97"/>
      <c r="Y654" s="90">
        <f>VLOOKUP(D654,EXPLORACION!$A$2:$P$529,15,FALSE)</f>
        <v>4961989.9417000003</v>
      </c>
      <c r="Z654" s="90">
        <f>VLOOKUP(D654,EXPLORACION!$A$2:$P$529,16,FALSE)</f>
        <v>2172183.4608999998</v>
      </c>
    </row>
    <row r="655" spans="1:26">
      <c r="A655" s="181" t="str">
        <f t="shared" si="133"/>
        <v>AUS22P4E9S20</v>
      </c>
      <c r="B655" s="181" t="str">
        <f t="shared" si="134"/>
        <v>AUS22P4E9</v>
      </c>
      <c r="C655" s="181" t="str">
        <f t="shared" si="135"/>
        <v>AUS22P4S20</v>
      </c>
      <c r="D655" s="181" t="str">
        <f t="shared" si="136"/>
        <v>AUS22P4</v>
      </c>
      <c r="E655" s="181" t="str">
        <f t="shared" si="137"/>
        <v>AUS22</v>
      </c>
      <c r="F655" s="72" t="s">
        <v>273</v>
      </c>
      <c r="G655" s="72">
        <v>22</v>
      </c>
      <c r="H655" s="72">
        <v>4</v>
      </c>
      <c r="I655" s="72" t="s">
        <v>8</v>
      </c>
      <c r="J655" s="72">
        <v>9</v>
      </c>
      <c r="K655" s="72">
        <v>20</v>
      </c>
      <c r="L655" s="72" t="s">
        <v>13</v>
      </c>
      <c r="M655" s="191">
        <f t="shared" si="140"/>
        <v>19</v>
      </c>
      <c r="N655" s="192">
        <f t="shared" si="139"/>
        <v>20</v>
      </c>
      <c r="O655" s="132">
        <f t="shared" si="138"/>
        <v>19.5</v>
      </c>
      <c r="P655" s="72"/>
      <c r="Q655" s="72"/>
      <c r="R655" s="97"/>
      <c r="S655" s="97"/>
      <c r="T655" s="203" t="s">
        <v>1257</v>
      </c>
      <c r="U655" s="72"/>
      <c r="V655" s="177"/>
      <c r="W655" s="97"/>
      <c r="X655" s="97"/>
      <c r="Y655" s="90">
        <f>VLOOKUP(D655,EXPLORACION!$A$2:$P$529,15,FALSE)</f>
        <v>4961989.9417000003</v>
      </c>
      <c r="Z655" s="90">
        <f>VLOOKUP(D655,EXPLORACION!$A$2:$P$529,16,FALSE)</f>
        <v>2172183.4608999998</v>
      </c>
    </row>
    <row r="656" spans="1:26">
      <c r="A656" s="181" t="str">
        <f>CONCATENATE(F656,G656,I656,H656,"E",J656,L656,K656)</f>
        <v>AUS24P1E1S1</v>
      </c>
      <c r="B656" s="181" t="str">
        <f>CONCATENATE(F656,G656,I656,H656,"E",J656)</f>
        <v>AUS24P1E1</v>
      </c>
      <c r="C656" s="181" t="str">
        <f>CONCATENATE(F656,G656,I656,H656,L656,K656)</f>
        <v>AUS24P1S1</v>
      </c>
      <c r="D656" s="181" t="str">
        <f>CONCATENATE(F656,G656,I656,H656)</f>
        <v>AUS24P1</v>
      </c>
      <c r="E656" s="181" t="str">
        <f>CONCATENATE(F656,G656)</f>
        <v>AUS24</v>
      </c>
      <c r="F656" s="72" t="s">
        <v>273</v>
      </c>
      <c r="G656" s="72">
        <v>24</v>
      </c>
      <c r="H656" s="72">
        <v>1</v>
      </c>
      <c r="I656" s="72" t="s">
        <v>8</v>
      </c>
      <c r="J656" s="72">
        <v>1</v>
      </c>
      <c r="K656" s="72">
        <v>1</v>
      </c>
      <c r="L656" s="72" t="s">
        <v>13</v>
      </c>
      <c r="M656" s="191">
        <f t="shared" ref="M656:M687" si="141">O656-0.3</f>
        <v>0</v>
      </c>
      <c r="N656" s="192">
        <f t="shared" ref="N656:N687" si="142">O656+0.3</f>
        <v>0.6</v>
      </c>
      <c r="O656" s="132">
        <v>0.3</v>
      </c>
      <c r="P656" s="72"/>
      <c r="Q656" s="72"/>
      <c r="R656" s="97"/>
      <c r="S656" s="97"/>
      <c r="T656" s="203" t="s">
        <v>1311</v>
      </c>
      <c r="U656" s="72"/>
      <c r="V656" s="177"/>
      <c r="W656" s="97"/>
      <c r="X656" s="97"/>
      <c r="Y656" s="90">
        <f>VLOOKUP(D656,EXPLORACION!$A$2:$P$529,15,FALSE)</f>
        <v>4960843.1278999997</v>
      </c>
      <c r="Z656" s="90">
        <f>VLOOKUP(D656,EXPLORACION!$A$2:$P$529,16,FALSE)</f>
        <v>2169069.8281</v>
      </c>
    </row>
    <row r="657" spans="1:26">
      <c r="A657" s="181" t="str">
        <f>CONCATENATE(F657,G657,I657,H657,"E",J657,L657,K657)</f>
        <v>AUS24P1E1V2</v>
      </c>
      <c r="B657" s="181" t="str">
        <f>CONCATENATE(F657,G657,I657,H657,"E",J657)</f>
        <v>AUS24P1E1</v>
      </c>
      <c r="C657" s="181" t="str">
        <f>CONCATENATE(F657,G657,I657,H657,L657,K657)</f>
        <v>AUS24P1V2</v>
      </c>
      <c r="D657" s="181" t="str">
        <f>CONCATENATE(F657,G657,I657,H657)</f>
        <v>AUS24P1</v>
      </c>
      <c r="E657" s="181" t="str">
        <f>CONCATENATE(F657,G657)</f>
        <v>AUS24</v>
      </c>
      <c r="F657" s="72" t="s">
        <v>273</v>
      </c>
      <c r="G657" s="72">
        <v>24</v>
      </c>
      <c r="H657" s="72">
        <v>1</v>
      </c>
      <c r="I657" s="72" t="s">
        <v>8</v>
      </c>
      <c r="J657" s="72">
        <v>1</v>
      </c>
      <c r="K657" s="72">
        <v>2</v>
      </c>
      <c r="L657" s="72" t="s">
        <v>906</v>
      </c>
      <c r="M657" s="191">
        <f t="shared" si="141"/>
        <v>0.2</v>
      </c>
      <c r="N657" s="192">
        <f t="shared" si="142"/>
        <v>0.8</v>
      </c>
      <c r="O657" s="132">
        <v>0.5</v>
      </c>
      <c r="P657" s="72"/>
      <c r="Q657" s="72"/>
      <c r="R657" s="97"/>
      <c r="S657" s="97"/>
      <c r="T657" s="203"/>
      <c r="U657" s="72"/>
      <c r="V657" s="177">
        <v>1.0900000000000001</v>
      </c>
      <c r="W657" s="97"/>
      <c r="X657" s="97"/>
      <c r="Y657" s="90">
        <f>VLOOKUP(D657,EXPLORACION!$A$2:$P$529,15,FALSE)</f>
        <v>4960843.1278999997</v>
      </c>
      <c r="Z657" s="90">
        <f>VLOOKUP(D657,EXPLORACION!$A$2:$P$529,16,FALSE)</f>
        <v>2169069.8281</v>
      </c>
    </row>
    <row r="658" spans="1:26">
      <c r="A658" s="181" t="str">
        <f>CONCATENATE(F658,G658,I658,H658,"E",J658,L658,K657)</f>
        <v>AUS24P1E1S2</v>
      </c>
      <c r="B658" s="181" t="str">
        <f>CONCATENATE(F658,G658,I658,H658,"E",J658)</f>
        <v>AUS24P1E1</v>
      </c>
      <c r="C658" s="181" t="str">
        <f>CONCATENATE(F658,G658,I658,H658,L658,K657)</f>
        <v>AUS24P1S2</v>
      </c>
      <c r="D658" s="181" t="str">
        <f>CONCATENATE(F658,G658,I658,H658)</f>
        <v>AUS24P1</v>
      </c>
      <c r="E658" s="181" t="str">
        <f>CONCATENATE(F658,G658)</f>
        <v>AUS24</v>
      </c>
      <c r="F658" s="72" t="s">
        <v>273</v>
      </c>
      <c r="G658" s="72">
        <v>24</v>
      </c>
      <c r="H658" s="72">
        <v>1</v>
      </c>
      <c r="I658" s="72" t="s">
        <v>8</v>
      </c>
      <c r="J658" s="72">
        <v>1</v>
      </c>
      <c r="K658" s="72">
        <v>3</v>
      </c>
      <c r="L658" s="72" t="s">
        <v>13</v>
      </c>
      <c r="M658" s="191">
        <f t="shared" si="141"/>
        <v>0.7</v>
      </c>
      <c r="N658" s="192">
        <f t="shared" si="142"/>
        <v>1.3</v>
      </c>
      <c r="O658" s="132">
        <v>1</v>
      </c>
      <c r="P658" s="72"/>
      <c r="Q658" s="72"/>
      <c r="R658" s="97"/>
      <c r="S658" s="97"/>
      <c r="T658" s="203">
        <v>40823</v>
      </c>
      <c r="U658" s="72"/>
      <c r="V658" s="97"/>
      <c r="W658" s="97"/>
      <c r="X658" s="97"/>
      <c r="Y658" s="90">
        <f>VLOOKUP(D658,EXPLORACION!$A$2:$P$529,15,FALSE)</f>
        <v>4960843.1278999997</v>
      </c>
      <c r="Z658" s="90">
        <f>VLOOKUP(D658,EXPLORACION!$A$2:$P$529,16,FALSE)</f>
        <v>2169069.8281</v>
      </c>
    </row>
    <row r="659" spans="1:26">
      <c r="A659" s="181" t="str">
        <f t="shared" ref="A659:A722" si="143">CONCATENATE(F659,G659,I659,H659,"E",J659,L659,K658)</f>
        <v>AUS24P1E2S3</v>
      </c>
      <c r="B659" s="181" t="str">
        <f t="shared" ref="B659:B722" si="144">CONCATENATE(F659,G659,I659,H659,"E",J659)</f>
        <v>AUS24P1E2</v>
      </c>
      <c r="C659" s="181" t="str">
        <f t="shared" ref="C659:C722" si="145">CONCATENATE(F659,G659,I659,H659,L659,K658)</f>
        <v>AUS24P1S3</v>
      </c>
      <c r="D659" s="181" t="str">
        <f t="shared" ref="D659:D722" si="146">CONCATENATE(F659,G659,I659,H659)</f>
        <v>AUS24P1</v>
      </c>
      <c r="E659" s="181" t="str">
        <f t="shared" ref="E659:E722" si="147">CONCATENATE(F659,G659)</f>
        <v>AUS24</v>
      </c>
      <c r="F659" s="72" t="s">
        <v>273</v>
      </c>
      <c r="G659" s="72">
        <v>24</v>
      </c>
      <c r="H659" s="72">
        <v>1</v>
      </c>
      <c r="I659" s="72" t="s">
        <v>8</v>
      </c>
      <c r="J659" s="72">
        <v>2</v>
      </c>
      <c r="K659" s="72">
        <v>4</v>
      </c>
      <c r="L659" s="72" t="s">
        <v>13</v>
      </c>
      <c r="M659" s="191">
        <f t="shared" si="141"/>
        <v>1</v>
      </c>
      <c r="N659" s="192">
        <f t="shared" si="142"/>
        <v>1.6</v>
      </c>
      <c r="O659" s="132">
        <v>1.3</v>
      </c>
      <c r="P659" s="72"/>
      <c r="Q659" s="72"/>
      <c r="R659" s="97"/>
      <c r="S659" s="97"/>
      <c r="T659" s="203">
        <v>41556</v>
      </c>
      <c r="U659" s="72"/>
      <c r="V659" s="177"/>
      <c r="W659" s="97"/>
      <c r="X659" s="97"/>
      <c r="Y659" s="90">
        <f>VLOOKUP(D659,EXPLORACION!$A$2:$P$529,15,FALSE)</f>
        <v>4960843.1278999997</v>
      </c>
      <c r="Z659" s="90">
        <f>VLOOKUP(D659,EXPLORACION!$A$2:$P$529,16,FALSE)</f>
        <v>2169069.8281</v>
      </c>
    </row>
    <row r="660" spans="1:26">
      <c r="A660" s="181" t="str">
        <f t="shared" si="143"/>
        <v>AUS24P1E3V4</v>
      </c>
      <c r="B660" s="181" t="str">
        <f t="shared" si="144"/>
        <v>AUS24P1E3</v>
      </c>
      <c r="C660" s="181" t="str">
        <f t="shared" si="145"/>
        <v>AUS24P1V4</v>
      </c>
      <c r="D660" s="181" t="str">
        <f t="shared" si="146"/>
        <v>AUS24P1</v>
      </c>
      <c r="E660" s="181" t="str">
        <f t="shared" si="147"/>
        <v>AUS24</v>
      </c>
      <c r="F660" s="72" t="s">
        <v>273</v>
      </c>
      <c r="G660" s="72">
        <v>24</v>
      </c>
      <c r="H660" s="72">
        <v>1</v>
      </c>
      <c r="I660" s="72" t="s">
        <v>8</v>
      </c>
      <c r="J660" s="72">
        <v>3</v>
      </c>
      <c r="K660" s="72">
        <v>5</v>
      </c>
      <c r="L660" s="72" t="s">
        <v>906</v>
      </c>
      <c r="M660" s="191">
        <f t="shared" si="141"/>
        <v>1.7</v>
      </c>
      <c r="N660" s="192">
        <f t="shared" si="142"/>
        <v>2.2999999999999998</v>
      </c>
      <c r="O660" s="132">
        <v>2</v>
      </c>
      <c r="P660" s="72"/>
      <c r="Q660" s="72"/>
      <c r="R660" s="97"/>
      <c r="S660" s="97"/>
      <c r="T660" s="72"/>
      <c r="U660" s="72"/>
      <c r="V660" s="177">
        <v>1.05</v>
      </c>
      <c r="W660" s="97"/>
      <c r="X660" s="97"/>
      <c r="Y660" s="90">
        <f>VLOOKUP(D660,EXPLORACION!$A$2:$P$529,15,FALSE)</f>
        <v>4960843.1278999997</v>
      </c>
      <c r="Z660" s="90">
        <f>VLOOKUP(D660,EXPLORACION!$A$2:$P$529,16,FALSE)</f>
        <v>2169069.8281</v>
      </c>
    </row>
    <row r="661" spans="1:26">
      <c r="A661" s="181" t="str">
        <f t="shared" si="143"/>
        <v>AUS24P1E3V5</v>
      </c>
      <c r="B661" s="181" t="str">
        <f t="shared" si="144"/>
        <v>AUS24P1E3</v>
      </c>
      <c r="C661" s="181" t="str">
        <f t="shared" si="145"/>
        <v>AUS24P1V5</v>
      </c>
      <c r="D661" s="181" t="str">
        <f t="shared" si="146"/>
        <v>AUS24P1</v>
      </c>
      <c r="E661" s="181" t="str">
        <f t="shared" si="147"/>
        <v>AUS24</v>
      </c>
      <c r="F661" s="72" t="s">
        <v>273</v>
      </c>
      <c r="G661" s="72">
        <v>24</v>
      </c>
      <c r="H661" s="72">
        <v>1</v>
      </c>
      <c r="I661" s="72" t="s">
        <v>8</v>
      </c>
      <c r="J661" s="72">
        <v>3</v>
      </c>
      <c r="K661" s="72">
        <v>6</v>
      </c>
      <c r="L661" s="72" t="s">
        <v>906</v>
      </c>
      <c r="M661" s="191">
        <f t="shared" si="141"/>
        <v>2.2000000000000002</v>
      </c>
      <c r="N661" s="192">
        <f t="shared" si="142"/>
        <v>2.8</v>
      </c>
      <c r="O661" s="132">
        <v>2.5</v>
      </c>
      <c r="P661" s="72"/>
      <c r="Q661" s="72"/>
      <c r="R661" s="97"/>
      <c r="S661" s="97"/>
      <c r="T661" s="72"/>
      <c r="U661" s="72"/>
      <c r="V661" s="177">
        <v>1.3</v>
      </c>
      <c r="W661" s="97"/>
      <c r="X661" s="97"/>
      <c r="Y661" s="90">
        <f>VLOOKUP(D661,EXPLORACION!$A$2:$P$529,15,FALSE)</f>
        <v>4960843.1278999997</v>
      </c>
      <c r="Z661" s="90">
        <f>VLOOKUP(D661,EXPLORACION!$A$2:$P$529,16,FALSE)</f>
        <v>2169069.8281</v>
      </c>
    </row>
    <row r="662" spans="1:26">
      <c r="A662" s="181" t="str">
        <f t="shared" si="143"/>
        <v>AUS24P1E4S6</v>
      </c>
      <c r="B662" s="181" t="str">
        <f t="shared" si="144"/>
        <v>AUS24P1E4</v>
      </c>
      <c r="C662" s="181" t="str">
        <f t="shared" si="145"/>
        <v>AUS24P1S6</v>
      </c>
      <c r="D662" s="181" t="str">
        <f t="shared" si="146"/>
        <v>AUS24P1</v>
      </c>
      <c r="E662" s="181" t="str">
        <f t="shared" si="147"/>
        <v>AUS24</v>
      </c>
      <c r="F662" s="72" t="s">
        <v>273</v>
      </c>
      <c r="G662" s="72">
        <v>24</v>
      </c>
      <c r="H662" s="72">
        <v>1</v>
      </c>
      <c r="I662" s="72" t="s">
        <v>8</v>
      </c>
      <c r="J662" s="72">
        <v>4</v>
      </c>
      <c r="K662" s="72">
        <v>7</v>
      </c>
      <c r="L662" s="72" t="s">
        <v>13</v>
      </c>
      <c r="M662" s="191">
        <f t="shared" si="141"/>
        <v>3.2</v>
      </c>
      <c r="N662" s="192">
        <f t="shared" si="142"/>
        <v>3.8</v>
      </c>
      <c r="O662" s="132">
        <v>3.5</v>
      </c>
      <c r="P662" s="72"/>
      <c r="Q662" s="72"/>
      <c r="R662" s="97"/>
      <c r="S662" s="97"/>
      <c r="T662" s="203">
        <v>41190</v>
      </c>
      <c r="U662" s="72"/>
      <c r="V662" s="177">
        <v>1.1299999999999999</v>
      </c>
      <c r="W662" s="97"/>
      <c r="X662" s="97"/>
      <c r="Y662" s="90">
        <f>VLOOKUP(D662,EXPLORACION!$A$2:$P$529,15,FALSE)</f>
        <v>4960843.1278999997</v>
      </c>
      <c r="Z662" s="90">
        <f>VLOOKUP(D662,EXPLORACION!$A$2:$P$529,16,FALSE)</f>
        <v>2169069.8281</v>
      </c>
    </row>
    <row r="663" spans="1:26">
      <c r="A663" s="181" t="str">
        <f t="shared" si="143"/>
        <v>AUS24P1E4S7</v>
      </c>
      <c r="B663" s="181" t="str">
        <f t="shared" si="144"/>
        <v>AUS24P1E4</v>
      </c>
      <c r="C663" s="181" t="str">
        <f t="shared" si="145"/>
        <v>AUS24P1S7</v>
      </c>
      <c r="D663" s="181" t="str">
        <f t="shared" si="146"/>
        <v>AUS24P1</v>
      </c>
      <c r="E663" s="181" t="str">
        <f t="shared" si="147"/>
        <v>AUS24</v>
      </c>
      <c r="F663" s="72" t="s">
        <v>273</v>
      </c>
      <c r="G663" s="72">
        <v>24</v>
      </c>
      <c r="H663" s="72">
        <v>1</v>
      </c>
      <c r="I663" s="72" t="s">
        <v>8</v>
      </c>
      <c r="J663" s="72">
        <v>4</v>
      </c>
      <c r="K663" s="72">
        <v>8</v>
      </c>
      <c r="L663" s="72" t="s">
        <v>13</v>
      </c>
      <c r="M663" s="191">
        <f t="shared" si="141"/>
        <v>4.7</v>
      </c>
      <c r="N663" s="192">
        <f t="shared" si="142"/>
        <v>5.3</v>
      </c>
      <c r="O663" s="132">
        <v>5</v>
      </c>
      <c r="P663" s="72"/>
      <c r="Q663" s="72"/>
      <c r="R663" s="97"/>
      <c r="S663" s="97"/>
      <c r="T663" s="72" t="s">
        <v>1312</v>
      </c>
      <c r="U663" s="72"/>
      <c r="V663" s="177"/>
      <c r="W663" s="97"/>
      <c r="X663" s="97"/>
      <c r="Y663" s="90">
        <f>VLOOKUP(D663,EXPLORACION!$A$2:$P$529,15,FALSE)</f>
        <v>4960843.1278999997</v>
      </c>
      <c r="Z663" s="90">
        <f>VLOOKUP(D663,EXPLORACION!$A$2:$P$529,16,FALSE)</f>
        <v>2169069.8281</v>
      </c>
    </row>
    <row r="664" spans="1:26">
      <c r="A664" s="181" t="str">
        <f t="shared" si="143"/>
        <v>AUS24P1E5S8</v>
      </c>
      <c r="B664" s="181" t="str">
        <f t="shared" si="144"/>
        <v>AUS24P1E5</v>
      </c>
      <c r="C664" s="181" t="str">
        <f t="shared" si="145"/>
        <v>AUS24P1S8</v>
      </c>
      <c r="D664" s="181" t="str">
        <f t="shared" si="146"/>
        <v>AUS24P1</v>
      </c>
      <c r="E664" s="181" t="str">
        <f t="shared" si="147"/>
        <v>AUS24</v>
      </c>
      <c r="F664" s="72" t="s">
        <v>273</v>
      </c>
      <c r="G664" s="72">
        <v>24</v>
      </c>
      <c r="H664" s="72">
        <v>1</v>
      </c>
      <c r="I664" s="72" t="s">
        <v>8</v>
      </c>
      <c r="J664" s="72">
        <v>5</v>
      </c>
      <c r="K664" s="72">
        <v>9</v>
      </c>
      <c r="L664" s="72" t="s">
        <v>13</v>
      </c>
      <c r="M664" s="191">
        <f t="shared" si="141"/>
        <v>7.7</v>
      </c>
      <c r="N664" s="192">
        <f t="shared" si="142"/>
        <v>8.3000000000000007</v>
      </c>
      <c r="O664" s="132">
        <v>8</v>
      </c>
      <c r="P664" s="72"/>
      <c r="Q664" s="72"/>
      <c r="R664" s="97"/>
      <c r="S664" s="97"/>
      <c r="T664" s="203" t="s">
        <v>1313</v>
      </c>
      <c r="U664" s="72"/>
      <c r="V664" s="177"/>
      <c r="W664" s="97"/>
      <c r="X664" s="97"/>
      <c r="Y664" s="90">
        <f>VLOOKUP(D664,EXPLORACION!$A$2:$P$529,15,FALSE)</f>
        <v>4960843.1278999997</v>
      </c>
      <c r="Z664" s="90">
        <f>VLOOKUP(D664,EXPLORACION!$A$2:$P$529,16,FALSE)</f>
        <v>2169069.8281</v>
      </c>
    </row>
    <row r="665" spans="1:26">
      <c r="A665" s="181" t="str">
        <f t="shared" si="143"/>
        <v>AUS24P1E5S9</v>
      </c>
      <c r="B665" s="181" t="str">
        <f t="shared" si="144"/>
        <v>AUS24P1E5</v>
      </c>
      <c r="C665" s="181" t="str">
        <f t="shared" si="145"/>
        <v>AUS24P1S9</v>
      </c>
      <c r="D665" s="181" t="str">
        <f t="shared" si="146"/>
        <v>AUS24P1</v>
      </c>
      <c r="E665" s="181" t="str">
        <f t="shared" si="147"/>
        <v>AUS24</v>
      </c>
      <c r="F665" s="72" t="s">
        <v>273</v>
      </c>
      <c r="G665" s="72">
        <v>24</v>
      </c>
      <c r="H665" s="72">
        <v>1</v>
      </c>
      <c r="I665" s="72" t="s">
        <v>8</v>
      </c>
      <c r="J665" s="72">
        <v>5</v>
      </c>
      <c r="K665" s="72">
        <v>10</v>
      </c>
      <c r="L665" s="72" t="s">
        <v>13</v>
      </c>
      <c r="M665" s="191">
        <f t="shared" si="141"/>
        <v>9.6999999999999993</v>
      </c>
      <c r="N665" s="192">
        <f t="shared" si="142"/>
        <v>10.3</v>
      </c>
      <c r="O665" s="132">
        <v>10</v>
      </c>
      <c r="P665" s="72"/>
      <c r="Q665" s="72"/>
      <c r="R665" s="97"/>
      <c r="S665" s="97"/>
      <c r="T665" s="203" t="s">
        <v>1309</v>
      </c>
      <c r="U665" s="72"/>
      <c r="V665" s="177"/>
      <c r="W665" s="97"/>
      <c r="X665" s="97"/>
      <c r="Y665" s="90">
        <f>VLOOKUP(D665,EXPLORACION!$A$2:$P$529,15,FALSE)</f>
        <v>4960843.1278999997</v>
      </c>
      <c r="Z665" s="90">
        <f>VLOOKUP(D665,EXPLORACION!$A$2:$P$529,16,FALSE)</f>
        <v>2169069.8281</v>
      </c>
    </row>
    <row r="666" spans="1:26">
      <c r="A666" s="181" t="str">
        <f t="shared" si="143"/>
        <v>AUS24P1E5S10</v>
      </c>
      <c r="B666" s="181" t="str">
        <f t="shared" si="144"/>
        <v>AUS24P1E5</v>
      </c>
      <c r="C666" s="181" t="str">
        <f t="shared" si="145"/>
        <v>AUS24P1S10</v>
      </c>
      <c r="D666" s="181" t="str">
        <f t="shared" si="146"/>
        <v>AUS24P1</v>
      </c>
      <c r="E666" s="181" t="str">
        <f t="shared" si="147"/>
        <v>AUS24</v>
      </c>
      <c r="F666" s="72" t="s">
        <v>273</v>
      </c>
      <c r="G666" s="72">
        <v>24</v>
      </c>
      <c r="H666" s="72">
        <v>1</v>
      </c>
      <c r="I666" s="72" t="s">
        <v>8</v>
      </c>
      <c r="J666" s="72">
        <v>5</v>
      </c>
      <c r="K666" s="72">
        <v>11</v>
      </c>
      <c r="L666" s="72" t="s">
        <v>13</v>
      </c>
      <c r="M666" s="191">
        <f t="shared" si="141"/>
        <v>11.7</v>
      </c>
      <c r="N666" s="192">
        <f t="shared" si="142"/>
        <v>12.3</v>
      </c>
      <c r="O666" s="132">
        <v>12</v>
      </c>
      <c r="P666" s="72"/>
      <c r="Q666" s="72"/>
      <c r="R666" s="97"/>
      <c r="S666" s="97"/>
      <c r="T666" s="203" t="s">
        <v>1314</v>
      </c>
      <c r="U666" s="72"/>
      <c r="V666" s="177"/>
      <c r="W666" s="97"/>
      <c r="X666" s="97"/>
      <c r="Y666" s="90">
        <f>VLOOKUP(D666,EXPLORACION!$A$2:$P$529,15,FALSE)</f>
        <v>4960843.1278999997</v>
      </c>
      <c r="Z666" s="90">
        <f>VLOOKUP(D666,EXPLORACION!$A$2:$P$529,16,FALSE)</f>
        <v>2169069.8281</v>
      </c>
    </row>
    <row r="667" spans="1:26">
      <c r="A667" s="181" t="str">
        <f t="shared" si="143"/>
        <v>AUS24P1E6S11</v>
      </c>
      <c r="B667" s="181" t="str">
        <f t="shared" si="144"/>
        <v>AUS24P1E6</v>
      </c>
      <c r="C667" s="181" t="str">
        <f t="shared" si="145"/>
        <v>AUS24P1S11</v>
      </c>
      <c r="D667" s="181" t="str">
        <f t="shared" si="146"/>
        <v>AUS24P1</v>
      </c>
      <c r="E667" s="181" t="str">
        <f t="shared" si="147"/>
        <v>AUS24</v>
      </c>
      <c r="F667" s="72" t="s">
        <v>273</v>
      </c>
      <c r="G667" s="72">
        <v>24</v>
      </c>
      <c r="H667" s="72">
        <v>1</v>
      </c>
      <c r="I667" s="72" t="s">
        <v>8</v>
      </c>
      <c r="J667" s="72">
        <v>6</v>
      </c>
      <c r="K667" s="72">
        <v>12</v>
      </c>
      <c r="L667" s="72" t="s">
        <v>13</v>
      </c>
      <c r="M667" s="191">
        <f t="shared" si="141"/>
        <v>15.2</v>
      </c>
      <c r="N667" s="192">
        <f t="shared" si="142"/>
        <v>15.8</v>
      </c>
      <c r="O667" s="132">
        <v>15.5</v>
      </c>
      <c r="P667" s="72"/>
      <c r="Q667" s="72"/>
      <c r="R667" s="97"/>
      <c r="S667" s="97"/>
      <c r="T667" s="203" t="s">
        <v>1315</v>
      </c>
      <c r="U667" s="72"/>
      <c r="V667" s="177"/>
      <c r="W667" s="97"/>
      <c r="X667" s="97"/>
      <c r="Y667" s="90">
        <f>VLOOKUP(D667,EXPLORACION!$A$2:$P$529,15,FALSE)</f>
        <v>4960843.1278999997</v>
      </c>
      <c r="Z667" s="90">
        <f>VLOOKUP(D667,EXPLORACION!$A$2:$P$529,16,FALSE)</f>
        <v>2169069.8281</v>
      </c>
    </row>
    <row r="668" spans="1:26">
      <c r="A668" s="181" t="str">
        <f t="shared" si="143"/>
        <v>AUS24P1E6S12</v>
      </c>
      <c r="B668" s="181" t="str">
        <f t="shared" si="144"/>
        <v>AUS24P1E6</v>
      </c>
      <c r="C668" s="181" t="str">
        <f t="shared" si="145"/>
        <v>AUS24P1S12</v>
      </c>
      <c r="D668" s="181" t="str">
        <f t="shared" si="146"/>
        <v>AUS24P1</v>
      </c>
      <c r="E668" s="181" t="str">
        <f t="shared" si="147"/>
        <v>AUS24</v>
      </c>
      <c r="F668" s="72" t="s">
        <v>273</v>
      </c>
      <c r="G668" s="72">
        <v>24</v>
      </c>
      <c r="H668" s="72">
        <v>1</v>
      </c>
      <c r="I668" s="72" t="s">
        <v>8</v>
      </c>
      <c r="J668" s="72">
        <v>6</v>
      </c>
      <c r="K668" s="72">
        <v>13</v>
      </c>
      <c r="L668" s="72" t="s">
        <v>13</v>
      </c>
      <c r="M668" s="191">
        <f t="shared" si="141"/>
        <v>16.7</v>
      </c>
      <c r="N668" s="192">
        <f t="shared" si="142"/>
        <v>17.3</v>
      </c>
      <c r="O668" s="132">
        <v>17</v>
      </c>
      <c r="P668" s="72"/>
      <c r="Q668" s="72"/>
      <c r="R668" s="97"/>
      <c r="S668" s="97"/>
      <c r="T668" s="203" t="s">
        <v>1316</v>
      </c>
      <c r="U668" s="72"/>
      <c r="V668" s="177"/>
      <c r="W668" s="97"/>
      <c r="X668" s="97"/>
      <c r="Y668" s="90">
        <f>VLOOKUP(D668,EXPLORACION!$A$2:$P$529,15,FALSE)</f>
        <v>4960843.1278999997</v>
      </c>
      <c r="Z668" s="90">
        <f>VLOOKUP(D668,EXPLORACION!$A$2:$P$529,16,FALSE)</f>
        <v>2169069.8281</v>
      </c>
    </row>
    <row r="669" spans="1:26">
      <c r="A669" s="181" t="str">
        <f t="shared" si="143"/>
        <v>AUS24P3E1S13</v>
      </c>
      <c r="B669" s="181" t="str">
        <f t="shared" si="144"/>
        <v>AUS24P3E1</v>
      </c>
      <c r="C669" s="181" t="str">
        <f t="shared" si="145"/>
        <v>AUS24P3S13</v>
      </c>
      <c r="D669" s="181" t="str">
        <f t="shared" si="146"/>
        <v>AUS24P3</v>
      </c>
      <c r="E669" s="181" t="str">
        <f t="shared" si="147"/>
        <v>AUS24</v>
      </c>
      <c r="F669" s="72" t="s">
        <v>273</v>
      </c>
      <c r="G669" s="72">
        <v>24</v>
      </c>
      <c r="H669" s="72">
        <v>3</v>
      </c>
      <c r="I669" s="72" t="s">
        <v>8</v>
      </c>
      <c r="J669" s="72">
        <v>1</v>
      </c>
      <c r="K669" s="72">
        <v>1</v>
      </c>
      <c r="L669" s="72" t="s">
        <v>13</v>
      </c>
      <c r="M669" s="191">
        <f t="shared" si="141"/>
        <v>0</v>
      </c>
      <c r="N669" s="192">
        <f t="shared" si="142"/>
        <v>0.6</v>
      </c>
      <c r="O669" s="132">
        <v>0.3</v>
      </c>
      <c r="P669" s="72"/>
      <c r="Q669" s="72"/>
      <c r="R669" s="97"/>
      <c r="S669" s="97"/>
      <c r="T669" s="203">
        <v>38872</v>
      </c>
      <c r="U669" s="72"/>
      <c r="V669" s="177"/>
      <c r="W669" s="97"/>
      <c r="X669" s="97"/>
      <c r="Y669" s="90">
        <f>VLOOKUP(D669,EXPLORACION!$A$2:$P$529,15,FALSE)</f>
        <v>4960843.1278999997</v>
      </c>
      <c r="Z669" s="90">
        <f>VLOOKUP(D669,EXPLORACION!$A$2:$P$529,16,FALSE)</f>
        <v>2169069.8281</v>
      </c>
    </row>
    <row r="670" spans="1:26">
      <c r="A670" s="181" t="str">
        <f t="shared" si="143"/>
        <v>AUS24P3E1V1</v>
      </c>
      <c r="B670" s="181" t="str">
        <f t="shared" si="144"/>
        <v>AUS24P3E1</v>
      </c>
      <c r="C670" s="181" t="str">
        <f t="shared" si="145"/>
        <v>AUS24P3V1</v>
      </c>
      <c r="D670" s="181" t="str">
        <f t="shared" si="146"/>
        <v>AUS24P3</v>
      </c>
      <c r="E670" s="181" t="str">
        <f t="shared" si="147"/>
        <v>AUS24</v>
      </c>
      <c r="F670" s="72" t="s">
        <v>273</v>
      </c>
      <c r="G670" s="72">
        <v>24</v>
      </c>
      <c r="H670" s="72">
        <v>3</v>
      </c>
      <c r="I670" s="72" t="s">
        <v>8</v>
      </c>
      <c r="J670" s="72">
        <v>1</v>
      </c>
      <c r="K670" s="72">
        <v>2</v>
      </c>
      <c r="L670" s="72" t="s">
        <v>906</v>
      </c>
      <c r="M670" s="191">
        <f t="shared" si="141"/>
        <v>0.2</v>
      </c>
      <c r="N670" s="192">
        <f t="shared" si="142"/>
        <v>0.8</v>
      </c>
      <c r="O670" s="132">
        <v>0.5</v>
      </c>
      <c r="P670" s="72"/>
      <c r="Q670" s="72"/>
      <c r="R670" s="97"/>
      <c r="S670" s="97"/>
      <c r="T670" s="203"/>
      <c r="U670" s="72"/>
      <c r="V670" s="177">
        <v>1.17</v>
      </c>
      <c r="W670" s="97"/>
      <c r="X670" s="97"/>
      <c r="Y670" s="90">
        <f>VLOOKUP(D670,EXPLORACION!$A$2:$P$529,15,FALSE)</f>
        <v>4960843.1278999997</v>
      </c>
      <c r="Z670" s="90">
        <f>VLOOKUP(D670,EXPLORACION!$A$2:$P$529,16,FALSE)</f>
        <v>2169069.8281</v>
      </c>
    </row>
    <row r="671" spans="1:26">
      <c r="A671" s="181" t="str">
        <f t="shared" si="143"/>
        <v>AUS24P3E1S2</v>
      </c>
      <c r="B671" s="181" t="str">
        <f t="shared" si="144"/>
        <v>AUS24P3E1</v>
      </c>
      <c r="C671" s="181" t="str">
        <f t="shared" si="145"/>
        <v>AUS24P3S2</v>
      </c>
      <c r="D671" s="181" t="str">
        <f t="shared" si="146"/>
        <v>AUS24P3</v>
      </c>
      <c r="E671" s="181" t="str">
        <f t="shared" si="147"/>
        <v>AUS24</v>
      </c>
      <c r="F671" s="72" t="s">
        <v>273</v>
      </c>
      <c r="G671" s="72">
        <v>24</v>
      </c>
      <c r="H671" s="72">
        <v>3</v>
      </c>
      <c r="I671" s="72" t="s">
        <v>8</v>
      </c>
      <c r="J671" s="72">
        <v>1</v>
      </c>
      <c r="K671" s="72">
        <v>3</v>
      </c>
      <c r="L671" s="72" t="s">
        <v>13</v>
      </c>
      <c r="M671" s="191">
        <f t="shared" si="141"/>
        <v>0.7</v>
      </c>
      <c r="N671" s="192">
        <f t="shared" si="142"/>
        <v>1.3</v>
      </c>
      <c r="O671" s="132">
        <v>1</v>
      </c>
      <c r="P671" s="72"/>
      <c r="Q671" s="72"/>
      <c r="R671" s="97"/>
      <c r="S671" s="97"/>
      <c r="T671" s="203">
        <v>41190</v>
      </c>
      <c r="U671" s="72"/>
      <c r="V671" s="177"/>
      <c r="W671" s="97"/>
      <c r="X671" s="97"/>
      <c r="Y671" s="90">
        <f>VLOOKUP(D671,EXPLORACION!$A$2:$P$529,15,FALSE)</f>
        <v>4960843.1278999997</v>
      </c>
      <c r="Z671" s="90">
        <f>VLOOKUP(D671,EXPLORACION!$A$2:$P$529,16,FALSE)</f>
        <v>2169069.8281</v>
      </c>
    </row>
    <row r="672" spans="1:26">
      <c r="A672" s="181" t="str">
        <f t="shared" si="143"/>
        <v>AUS24P3E2S3</v>
      </c>
      <c r="B672" s="181" t="str">
        <f t="shared" si="144"/>
        <v>AUS24P3E2</v>
      </c>
      <c r="C672" s="181" t="str">
        <f t="shared" si="145"/>
        <v>AUS24P3S3</v>
      </c>
      <c r="D672" s="181" t="str">
        <f t="shared" si="146"/>
        <v>AUS24P3</v>
      </c>
      <c r="E672" s="181" t="str">
        <f t="shared" si="147"/>
        <v>AUS24</v>
      </c>
      <c r="F672" s="72" t="s">
        <v>273</v>
      </c>
      <c r="G672" s="72">
        <v>24</v>
      </c>
      <c r="H672" s="72">
        <v>3</v>
      </c>
      <c r="I672" s="72" t="s">
        <v>8</v>
      </c>
      <c r="J672" s="72">
        <v>2</v>
      </c>
      <c r="K672" s="72">
        <v>4</v>
      </c>
      <c r="L672" s="72" t="s">
        <v>13</v>
      </c>
      <c r="M672" s="191">
        <f t="shared" si="141"/>
        <v>1</v>
      </c>
      <c r="N672" s="192">
        <f t="shared" si="142"/>
        <v>1.6</v>
      </c>
      <c r="O672" s="132">
        <v>1.3</v>
      </c>
      <c r="P672" s="72"/>
      <c r="Q672" s="72"/>
      <c r="R672" s="97"/>
      <c r="S672" s="97"/>
      <c r="T672" s="203" t="s">
        <v>1256</v>
      </c>
      <c r="U672" s="72"/>
      <c r="V672" s="177"/>
      <c r="W672" s="97"/>
      <c r="X672" s="97"/>
      <c r="Y672" s="90">
        <f>VLOOKUP(D672,EXPLORACION!$A$2:$P$529,15,FALSE)</f>
        <v>4960843.1278999997</v>
      </c>
      <c r="Z672" s="90">
        <f>VLOOKUP(D672,EXPLORACION!$A$2:$P$529,16,FALSE)</f>
        <v>2169069.8281</v>
      </c>
    </row>
    <row r="673" spans="1:26">
      <c r="A673" s="181" t="str">
        <f t="shared" si="143"/>
        <v>AUS24P3E3V4</v>
      </c>
      <c r="B673" s="181" t="str">
        <f t="shared" si="144"/>
        <v>AUS24P3E3</v>
      </c>
      <c r="C673" s="181" t="str">
        <f t="shared" si="145"/>
        <v>AUS24P3V4</v>
      </c>
      <c r="D673" s="181" t="str">
        <f t="shared" si="146"/>
        <v>AUS24P3</v>
      </c>
      <c r="E673" s="181" t="str">
        <f t="shared" si="147"/>
        <v>AUS24</v>
      </c>
      <c r="F673" s="72" t="s">
        <v>273</v>
      </c>
      <c r="G673" s="72">
        <v>24</v>
      </c>
      <c r="H673" s="72">
        <v>3</v>
      </c>
      <c r="I673" s="72" t="s">
        <v>8</v>
      </c>
      <c r="J673" s="72">
        <v>3</v>
      </c>
      <c r="K673" s="72">
        <v>5</v>
      </c>
      <c r="L673" s="72" t="s">
        <v>906</v>
      </c>
      <c r="M673" s="191">
        <f t="shared" si="141"/>
        <v>1.7</v>
      </c>
      <c r="N673" s="192">
        <f t="shared" si="142"/>
        <v>2.2999999999999998</v>
      </c>
      <c r="O673" s="132">
        <v>2</v>
      </c>
      <c r="P673" s="72"/>
      <c r="Q673" s="72"/>
      <c r="R673" s="97"/>
      <c r="S673" s="97"/>
      <c r="T673" s="203"/>
      <c r="U673" s="72"/>
      <c r="V673" s="177">
        <v>1.17</v>
      </c>
      <c r="W673" s="97"/>
      <c r="X673" s="97"/>
      <c r="Y673" s="90">
        <f>VLOOKUP(D673,EXPLORACION!$A$2:$P$529,15,FALSE)</f>
        <v>4960843.1278999997</v>
      </c>
      <c r="Z673" s="90">
        <f>VLOOKUP(D673,EXPLORACION!$A$2:$P$529,16,FALSE)</f>
        <v>2169069.8281</v>
      </c>
    </row>
    <row r="674" spans="1:26">
      <c r="A674" s="181" t="str">
        <f t="shared" si="143"/>
        <v>AUS24P3E3V5</v>
      </c>
      <c r="B674" s="181" t="str">
        <f t="shared" si="144"/>
        <v>AUS24P3E3</v>
      </c>
      <c r="C674" s="181" t="str">
        <f t="shared" si="145"/>
        <v>AUS24P3V5</v>
      </c>
      <c r="D674" s="181" t="str">
        <f t="shared" si="146"/>
        <v>AUS24P3</v>
      </c>
      <c r="E674" s="181" t="str">
        <f t="shared" si="147"/>
        <v>AUS24</v>
      </c>
      <c r="F674" s="72" t="s">
        <v>273</v>
      </c>
      <c r="G674" s="72">
        <v>24</v>
      </c>
      <c r="H674" s="72">
        <v>3</v>
      </c>
      <c r="I674" s="72" t="s">
        <v>8</v>
      </c>
      <c r="J674" s="72">
        <v>3</v>
      </c>
      <c r="K674" s="72">
        <v>6</v>
      </c>
      <c r="L674" s="72" t="s">
        <v>906</v>
      </c>
      <c r="M674" s="191">
        <f t="shared" si="141"/>
        <v>2.2000000000000002</v>
      </c>
      <c r="N674" s="192">
        <f t="shared" si="142"/>
        <v>2.8</v>
      </c>
      <c r="O674" s="132">
        <v>2.5</v>
      </c>
      <c r="P674" s="72"/>
      <c r="Q674" s="72"/>
      <c r="R674" s="97"/>
      <c r="S674" s="97"/>
      <c r="T674" s="203"/>
      <c r="U674" s="72"/>
      <c r="V674" s="177">
        <v>1.17</v>
      </c>
      <c r="W674" s="97"/>
      <c r="X674" s="97"/>
      <c r="Y674" s="90">
        <f>VLOOKUP(D674,EXPLORACION!$A$2:$P$529,15,FALSE)</f>
        <v>4960843.1278999997</v>
      </c>
      <c r="Z674" s="90">
        <f>VLOOKUP(D674,EXPLORACION!$A$2:$P$529,16,FALSE)</f>
        <v>2169069.8281</v>
      </c>
    </row>
    <row r="675" spans="1:26">
      <c r="A675" s="181" t="str">
        <f t="shared" si="143"/>
        <v>AUS24P3E4S6</v>
      </c>
      <c r="B675" s="181" t="str">
        <f t="shared" si="144"/>
        <v>AUS24P3E4</v>
      </c>
      <c r="C675" s="181" t="str">
        <f t="shared" si="145"/>
        <v>AUS24P3S6</v>
      </c>
      <c r="D675" s="181" t="str">
        <f t="shared" si="146"/>
        <v>AUS24P3</v>
      </c>
      <c r="E675" s="181" t="str">
        <f t="shared" si="147"/>
        <v>AUS24</v>
      </c>
      <c r="F675" s="72" t="s">
        <v>273</v>
      </c>
      <c r="G675" s="72">
        <v>24</v>
      </c>
      <c r="H675" s="72">
        <v>3</v>
      </c>
      <c r="I675" s="72" t="s">
        <v>8</v>
      </c>
      <c r="J675" s="72">
        <v>4</v>
      </c>
      <c r="K675" s="72">
        <v>7</v>
      </c>
      <c r="L675" s="72" t="s">
        <v>13</v>
      </c>
      <c r="M675" s="191">
        <f t="shared" si="141"/>
        <v>3.2</v>
      </c>
      <c r="N675" s="192">
        <f t="shared" si="142"/>
        <v>3.8</v>
      </c>
      <c r="O675" s="132">
        <v>3.5</v>
      </c>
      <c r="P675" s="72"/>
      <c r="Q675" s="72"/>
      <c r="R675" s="97"/>
      <c r="S675" s="97"/>
      <c r="T675" s="203">
        <v>40857</v>
      </c>
      <c r="U675" s="72"/>
      <c r="V675" s="177">
        <v>1.17</v>
      </c>
      <c r="W675" s="97"/>
      <c r="X675" s="97"/>
      <c r="Y675" s="90">
        <f>VLOOKUP(D675,EXPLORACION!$A$2:$P$529,15,FALSE)</f>
        <v>4960843.1278999997</v>
      </c>
      <c r="Z675" s="90">
        <f>VLOOKUP(D675,EXPLORACION!$A$2:$P$529,16,FALSE)</f>
        <v>2169069.8281</v>
      </c>
    </row>
    <row r="676" spans="1:26">
      <c r="A676" s="181" t="str">
        <f t="shared" si="143"/>
        <v>AUS24P3E4S7</v>
      </c>
      <c r="B676" s="181" t="str">
        <f t="shared" si="144"/>
        <v>AUS24P3E4</v>
      </c>
      <c r="C676" s="181" t="str">
        <f t="shared" si="145"/>
        <v>AUS24P3S7</v>
      </c>
      <c r="D676" s="181" t="str">
        <f t="shared" si="146"/>
        <v>AUS24P3</v>
      </c>
      <c r="E676" s="181" t="str">
        <f t="shared" si="147"/>
        <v>AUS24</v>
      </c>
      <c r="F676" s="72" t="s">
        <v>273</v>
      </c>
      <c r="G676" s="72">
        <v>24</v>
      </c>
      <c r="H676" s="72">
        <v>3</v>
      </c>
      <c r="I676" s="72" t="s">
        <v>8</v>
      </c>
      <c r="J676" s="72">
        <v>4</v>
      </c>
      <c r="K676" s="72">
        <v>8</v>
      </c>
      <c r="L676" s="72" t="s">
        <v>13</v>
      </c>
      <c r="M676" s="191">
        <f t="shared" si="141"/>
        <v>6.9</v>
      </c>
      <c r="N676" s="192">
        <f t="shared" si="142"/>
        <v>7.5</v>
      </c>
      <c r="O676" s="132">
        <v>7.2</v>
      </c>
      <c r="P676" s="72"/>
      <c r="Q676" s="72"/>
      <c r="R676" s="97"/>
      <c r="S676" s="97"/>
      <c r="T676" s="203">
        <v>11019</v>
      </c>
      <c r="U676" s="72"/>
      <c r="V676" s="177"/>
      <c r="W676" s="97"/>
      <c r="X676" s="97"/>
      <c r="Y676" s="90">
        <f>VLOOKUP(D676,EXPLORACION!$A$2:$P$529,15,FALSE)</f>
        <v>4960843.1278999997</v>
      </c>
      <c r="Z676" s="90">
        <f>VLOOKUP(D676,EXPLORACION!$A$2:$P$529,16,FALSE)</f>
        <v>2169069.8281</v>
      </c>
    </row>
    <row r="677" spans="1:26">
      <c r="A677" s="181" t="str">
        <f t="shared" si="143"/>
        <v>AUS24P3E5S8</v>
      </c>
      <c r="B677" s="181" t="str">
        <f t="shared" si="144"/>
        <v>AUS24P3E5</v>
      </c>
      <c r="C677" s="181" t="str">
        <f t="shared" si="145"/>
        <v>AUS24P3S8</v>
      </c>
      <c r="D677" s="181" t="str">
        <f t="shared" si="146"/>
        <v>AUS24P3</v>
      </c>
      <c r="E677" s="181" t="str">
        <f t="shared" si="147"/>
        <v>AUS24</v>
      </c>
      <c r="F677" s="72" t="s">
        <v>273</v>
      </c>
      <c r="G677" s="72">
        <v>24</v>
      </c>
      <c r="H677" s="72">
        <v>3</v>
      </c>
      <c r="I677" s="72" t="s">
        <v>8</v>
      </c>
      <c r="J677" s="72">
        <v>5</v>
      </c>
      <c r="K677" s="72">
        <v>9</v>
      </c>
      <c r="L677" s="72" t="s">
        <v>13</v>
      </c>
      <c r="M677" s="191">
        <f t="shared" si="141"/>
        <v>9.6999999999999993</v>
      </c>
      <c r="N677" s="192">
        <f t="shared" si="142"/>
        <v>10.3</v>
      </c>
      <c r="O677" s="132">
        <v>10</v>
      </c>
      <c r="P677" s="72"/>
      <c r="Q677" s="72"/>
      <c r="R677" s="97"/>
      <c r="S677" s="97"/>
      <c r="T677" s="203" t="s">
        <v>1317</v>
      </c>
      <c r="U677" s="72"/>
      <c r="V677" s="177"/>
      <c r="W677" s="97"/>
      <c r="X677" s="97"/>
      <c r="Y677" s="90">
        <f>VLOOKUP(D677,EXPLORACION!$A$2:$P$529,15,FALSE)</f>
        <v>4960843.1278999997</v>
      </c>
      <c r="Z677" s="90">
        <f>VLOOKUP(D677,EXPLORACION!$A$2:$P$529,16,FALSE)</f>
        <v>2169069.8281</v>
      </c>
    </row>
    <row r="678" spans="1:26">
      <c r="A678" s="181" t="str">
        <f t="shared" si="143"/>
        <v>AUS24P3E5S9</v>
      </c>
      <c r="B678" s="181" t="str">
        <f t="shared" si="144"/>
        <v>AUS24P3E5</v>
      </c>
      <c r="C678" s="181" t="str">
        <f t="shared" si="145"/>
        <v>AUS24P3S9</v>
      </c>
      <c r="D678" s="181" t="str">
        <f t="shared" si="146"/>
        <v>AUS24P3</v>
      </c>
      <c r="E678" s="181" t="str">
        <f t="shared" si="147"/>
        <v>AUS24</v>
      </c>
      <c r="F678" s="72" t="s">
        <v>273</v>
      </c>
      <c r="G678" s="72">
        <v>24</v>
      </c>
      <c r="H678" s="72">
        <v>3</v>
      </c>
      <c r="I678" s="72" t="s">
        <v>8</v>
      </c>
      <c r="J678" s="72">
        <v>5</v>
      </c>
      <c r="K678" s="72">
        <v>10</v>
      </c>
      <c r="L678" s="72" t="s">
        <v>13</v>
      </c>
      <c r="M678" s="191">
        <f t="shared" si="141"/>
        <v>12.2</v>
      </c>
      <c r="N678" s="192">
        <f t="shared" si="142"/>
        <v>12.8</v>
      </c>
      <c r="O678" s="132">
        <v>12.5</v>
      </c>
      <c r="P678" s="72"/>
      <c r="Q678" s="72"/>
      <c r="R678" s="97"/>
      <c r="S678" s="97"/>
      <c r="T678" s="203" t="s">
        <v>1318</v>
      </c>
      <c r="U678" s="72"/>
      <c r="V678" s="177"/>
      <c r="W678" s="97"/>
      <c r="X678" s="97"/>
      <c r="Y678" s="90">
        <f>VLOOKUP(D678,EXPLORACION!$A$2:$P$529,15,FALSE)</f>
        <v>4960843.1278999997</v>
      </c>
      <c r="Z678" s="90">
        <f>VLOOKUP(D678,EXPLORACION!$A$2:$P$529,16,FALSE)</f>
        <v>2169069.8281</v>
      </c>
    </row>
    <row r="679" spans="1:26">
      <c r="A679" s="181" t="str">
        <f t="shared" si="143"/>
        <v>AUS24P3E5S10</v>
      </c>
      <c r="B679" s="181" t="str">
        <f t="shared" si="144"/>
        <v>AUS24P3E5</v>
      </c>
      <c r="C679" s="181" t="str">
        <f t="shared" si="145"/>
        <v>AUS24P3S10</v>
      </c>
      <c r="D679" s="181" t="str">
        <f t="shared" si="146"/>
        <v>AUS24P3</v>
      </c>
      <c r="E679" s="181" t="str">
        <f t="shared" si="147"/>
        <v>AUS24</v>
      </c>
      <c r="F679" s="72" t="s">
        <v>273</v>
      </c>
      <c r="G679" s="72">
        <v>24</v>
      </c>
      <c r="H679" s="72">
        <v>3</v>
      </c>
      <c r="I679" s="72" t="s">
        <v>8</v>
      </c>
      <c r="J679" s="72">
        <v>5</v>
      </c>
      <c r="K679" s="72">
        <v>11</v>
      </c>
      <c r="L679" s="72" t="s">
        <v>13</v>
      </c>
      <c r="M679" s="191">
        <f t="shared" si="141"/>
        <v>14.2</v>
      </c>
      <c r="N679" s="192">
        <f t="shared" si="142"/>
        <v>14.8</v>
      </c>
      <c r="O679" s="132">
        <v>14.5</v>
      </c>
      <c r="P679" s="72"/>
      <c r="Q679" s="72"/>
      <c r="R679" s="97"/>
      <c r="S679" s="97"/>
      <c r="T679" s="203" t="s">
        <v>1319</v>
      </c>
      <c r="U679" s="72"/>
      <c r="V679" s="177"/>
      <c r="W679" s="97"/>
      <c r="X679" s="97"/>
      <c r="Y679" s="90">
        <f>VLOOKUP(D679,EXPLORACION!$A$2:$P$529,15,FALSE)</f>
        <v>4960843.1278999997</v>
      </c>
      <c r="Z679" s="90">
        <f>VLOOKUP(D679,EXPLORACION!$A$2:$P$529,16,FALSE)</f>
        <v>2169069.8281</v>
      </c>
    </row>
    <row r="680" spans="1:26">
      <c r="A680" s="181" t="str">
        <f t="shared" si="143"/>
        <v>AUS24P4E1V11</v>
      </c>
      <c r="B680" s="181" t="str">
        <f t="shared" si="144"/>
        <v>AUS24P4E1</v>
      </c>
      <c r="C680" s="181" t="str">
        <f t="shared" si="145"/>
        <v>AUS24P4V11</v>
      </c>
      <c r="D680" s="181" t="str">
        <f t="shared" si="146"/>
        <v>AUS24P4</v>
      </c>
      <c r="E680" s="181" t="str">
        <f t="shared" si="147"/>
        <v>AUS24</v>
      </c>
      <c r="F680" s="72" t="s">
        <v>273</v>
      </c>
      <c r="G680" s="72">
        <v>24</v>
      </c>
      <c r="H680" s="72">
        <v>4</v>
      </c>
      <c r="I680" s="72" t="s">
        <v>8</v>
      </c>
      <c r="J680" s="72">
        <v>1</v>
      </c>
      <c r="K680" s="72">
        <v>1</v>
      </c>
      <c r="L680" s="72" t="s">
        <v>906</v>
      </c>
      <c r="M680" s="191">
        <f t="shared" si="141"/>
        <v>0</v>
      </c>
      <c r="N680" s="192">
        <f t="shared" si="142"/>
        <v>0.6</v>
      </c>
      <c r="O680" s="132">
        <v>0.3</v>
      </c>
      <c r="P680" s="72"/>
      <c r="Q680" s="72"/>
      <c r="R680" s="97"/>
      <c r="S680" s="97"/>
      <c r="T680" s="203">
        <v>38414</v>
      </c>
      <c r="U680" s="72"/>
      <c r="V680" s="177">
        <v>1.1299999999999999</v>
      </c>
      <c r="W680" s="97"/>
      <c r="X680" s="97"/>
      <c r="Y680" s="90">
        <f>VLOOKUP(D680,EXPLORACION!$A$2:$P$529,15,FALSE)</f>
        <v>4960843.1278999997</v>
      </c>
      <c r="Z680" s="90">
        <f>VLOOKUP(D680,EXPLORACION!$A$2:$P$529,16,FALSE)</f>
        <v>2169069.8281</v>
      </c>
    </row>
    <row r="681" spans="1:26">
      <c r="A681" s="181" t="str">
        <f t="shared" si="143"/>
        <v>AUS24P4E1S1</v>
      </c>
      <c r="B681" s="181" t="str">
        <f t="shared" si="144"/>
        <v>AUS24P4E1</v>
      </c>
      <c r="C681" s="181" t="str">
        <f t="shared" si="145"/>
        <v>AUS24P4S1</v>
      </c>
      <c r="D681" s="181" t="str">
        <f t="shared" si="146"/>
        <v>AUS24P4</v>
      </c>
      <c r="E681" s="181" t="str">
        <f t="shared" si="147"/>
        <v>AUS24</v>
      </c>
      <c r="F681" s="72" t="s">
        <v>273</v>
      </c>
      <c r="G681" s="72">
        <v>24</v>
      </c>
      <c r="H681" s="72">
        <v>4</v>
      </c>
      <c r="I681" s="72" t="s">
        <v>8</v>
      </c>
      <c r="J681" s="72">
        <v>1</v>
      </c>
      <c r="K681" s="72">
        <v>2</v>
      </c>
      <c r="L681" s="72" t="s">
        <v>13</v>
      </c>
      <c r="M681" s="191">
        <f t="shared" si="141"/>
        <v>0.7</v>
      </c>
      <c r="N681" s="192">
        <f t="shared" si="142"/>
        <v>1.3</v>
      </c>
      <c r="O681" s="132">
        <v>1</v>
      </c>
      <c r="P681" s="72"/>
      <c r="Q681" s="72"/>
      <c r="R681" s="97"/>
      <c r="S681" s="97"/>
      <c r="T681" s="203">
        <v>39207</v>
      </c>
      <c r="U681" s="72"/>
      <c r="V681" s="177"/>
      <c r="W681" s="97"/>
      <c r="X681" s="97"/>
      <c r="Y681" s="90">
        <f>VLOOKUP(D681,EXPLORACION!$A$2:$P$529,15,FALSE)</f>
        <v>4960843.1278999997</v>
      </c>
      <c r="Z681" s="90">
        <f>VLOOKUP(D681,EXPLORACION!$A$2:$P$529,16,FALSE)</f>
        <v>2169069.8281</v>
      </c>
    </row>
    <row r="682" spans="1:26">
      <c r="A682" s="181" t="str">
        <f t="shared" si="143"/>
        <v>AUS24P4E2S2</v>
      </c>
      <c r="B682" s="181" t="str">
        <f t="shared" si="144"/>
        <v>AUS24P4E2</v>
      </c>
      <c r="C682" s="181" t="str">
        <f t="shared" si="145"/>
        <v>AUS24P4S2</v>
      </c>
      <c r="D682" s="181" t="str">
        <f t="shared" si="146"/>
        <v>AUS24P4</v>
      </c>
      <c r="E682" s="181" t="str">
        <f t="shared" si="147"/>
        <v>AUS24</v>
      </c>
      <c r="F682" s="72" t="s">
        <v>273</v>
      </c>
      <c r="G682" s="72">
        <v>24</v>
      </c>
      <c r="H682" s="72">
        <v>4</v>
      </c>
      <c r="I682" s="72" t="s">
        <v>8</v>
      </c>
      <c r="J682" s="72">
        <v>2</v>
      </c>
      <c r="K682" s="72">
        <v>3</v>
      </c>
      <c r="L682" s="72" t="s">
        <v>13</v>
      </c>
      <c r="M682" s="191">
        <f t="shared" si="141"/>
        <v>1</v>
      </c>
      <c r="N682" s="192">
        <f t="shared" si="142"/>
        <v>1.6</v>
      </c>
      <c r="O682" s="132">
        <v>1.3</v>
      </c>
      <c r="P682" s="72"/>
      <c r="Q682" s="72"/>
      <c r="R682" s="97"/>
      <c r="S682" s="97"/>
      <c r="T682" s="203">
        <v>41095</v>
      </c>
      <c r="U682" s="72"/>
      <c r="V682" s="177"/>
      <c r="W682" s="97"/>
      <c r="X682" s="97"/>
      <c r="Y682" s="90">
        <f>VLOOKUP(D682,EXPLORACION!$A$2:$P$529,15,FALSE)</f>
        <v>4960843.1278999997</v>
      </c>
      <c r="Z682" s="90">
        <f>VLOOKUP(D682,EXPLORACION!$A$2:$P$529,16,FALSE)</f>
        <v>2169069.8281</v>
      </c>
    </row>
    <row r="683" spans="1:26">
      <c r="A683" s="181" t="str">
        <f t="shared" si="143"/>
        <v>AUS24P4E3V3</v>
      </c>
      <c r="B683" s="181" t="str">
        <f t="shared" si="144"/>
        <v>AUS24P4E3</v>
      </c>
      <c r="C683" s="181" t="str">
        <f t="shared" si="145"/>
        <v>AUS24P4V3</v>
      </c>
      <c r="D683" s="181" t="str">
        <f t="shared" si="146"/>
        <v>AUS24P4</v>
      </c>
      <c r="E683" s="181" t="str">
        <f t="shared" si="147"/>
        <v>AUS24</v>
      </c>
      <c r="F683" s="72" t="s">
        <v>273</v>
      </c>
      <c r="G683" s="72">
        <v>24</v>
      </c>
      <c r="H683" s="72">
        <v>4</v>
      </c>
      <c r="I683" s="72" t="s">
        <v>8</v>
      </c>
      <c r="J683" s="72">
        <v>3</v>
      </c>
      <c r="K683" s="72">
        <v>4</v>
      </c>
      <c r="L683" s="72" t="s">
        <v>906</v>
      </c>
      <c r="M683" s="191">
        <f t="shared" si="141"/>
        <v>1.7</v>
      </c>
      <c r="N683" s="192">
        <f t="shared" si="142"/>
        <v>2.2999999999999998</v>
      </c>
      <c r="O683" s="132">
        <v>2</v>
      </c>
      <c r="P683" s="72"/>
      <c r="Q683" s="72"/>
      <c r="R683" s="97"/>
      <c r="S683" s="97"/>
      <c r="T683" s="72"/>
      <c r="U683" s="72"/>
      <c r="V683" s="177">
        <v>1.1299999999999999</v>
      </c>
      <c r="W683" s="97"/>
      <c r="X683" s="97"/>
      <c r="Y683" s="90">
        <f>VLOOKUP(D683,EXPLORACION!$A$2:$P$529,15,FALSE)</f>
        <v>4960843.1278999997</v>
      </c>
      <c r="Z683" s="90">
        <f>VLOOKUP(D683,EXPLORACION!$A$2:$P$529,16,FALSE)</f>
        <v>2169069.8281</v>
      </c>
    </row>
    <row r="684" spans="1:26">
      <c r="A684" s="181" t="str">
        <f t="shared" si="143"/>
        <v>AUS24P4E3V4</v>
      </c>
      <c r="B684" s="181" t="str">
        <f t="shared" si="144"/>
        <v>AUS24P4E3</v>
      </c>
      <c r="C684" s="181" t="str">
        <f t="shared" si="145"/>
        <v>AUS24P4V4</v>
      </c>
      <c r="D684" s="181" t="str">
        <f t="shared" si="146"/>
        <v>AUS24P4</v>
      </c>
      <c r="E684" s="181" t="str">
        <f t="shared" si="147"/>
        <v>AUS24</v>
      </c>
      <c r="F684" s="72" t="s">
        <v>273</v>
      </c>
      <c r="G684" s="72">
        <v>24</v>
      </c>
      <c r="H684" s="72">
        <v>4</v>
      </c>
      <c r="I684" s="72" t="s">
        <v>8</v>
      </c>
      <c r="J684" s="72">
        <v>3</v>
      </c>
      <c r="K684" s="72">
        <v>5</v>
      </c>
      <c r="L684" s="72" t="s">
        <v>906</v>
      </c>
      <c r="M684" s="191">
        <f t="shared" si="141"/>
        <v>2.2000000000000002</v>
      </c>
      <c r="N684" s="192">
        <f t="shared" si="142"/>
        <v>2.8</v>
      </c>
      <c r="O684" s="132">
        <v>2.5</v>
      </c>
      <c r="P684" s="72"/>
      <c r="Q684" s="72"/>
      <c r="R684" s="97"/>
      <c r="S684" s="97"/>
      <c r="T684" s="72"/>
      <c r="U684" s="72"/>
      <c r="V684" s="177">
        <v>1.17</v>
      </c>
      <c r="W684" s="97"/>
      <c r="X684" s="97"/>
      <c r="Y684" s="90">
        <f>VLOOKUP(D684,EXPLORACION!$A$2:$P$529,15,FALSE)</f>
        <v>4960843.1278999997</v>
      </c>
      <c r="Z684" s="90">
        <f>VLOOKUP(D684,EXPLORACION!$A$2:$P$529,16,FALSE)</f>
        <v>2169069.8281</v>
      </c>
    </row>
    <row r="685" spans="1:26">
      <c r="A685" s="181" t="str">
        <f t="shared" si="143"/>
        <v>AUS24P4E4S5</v>
      </c>
      <c r="B685" s="181" t="str">
        <f t="shared" si="144"/>
        <v>AUS24P4E4</v>
      </c>
      <c r="C685" s="181" t="str">
        <f t="shared" si="145"/>
        <v>AUS24P4S5</v>
      </c>
      <c r="D685" s="181" t="str">
        <f t="shared" si="146"/>
        <v>AUS24P4</v>
      </c>
      <c r="E685" s="181" t="str">
        <f t="shared" si="147"/>
        <v>AUS24</v>
      </c>
      <c r="F685" s="72" t="s">
        <v>273</v>
      </c>
      <c r="G685" s="72">
        <v>24</v>
      </c>
      <c r="H685" s="72">
        <v>4</v>
      </c>
      <c r="I685" s="72" t="s">
        <v>8</v>
      </c>
      <c r="J685" s="72">
        <v>4</v>
      </c>
      <c r="K685" s="72">
        <v>6</v>
      </c>
      <c r="L685" s="72" t="s">
        <v>13</v>
      </c>
      <c r="M685" s="191">
        <f t="shared" si="141"/>
        <v>2.7</v>
      </c>
      <c r="N685" s="192">
        <f t="shared" si="142"/>
        <v>3.3</v>
      </c>
      <c r="O685" s="132">
        <v>3</v>
      </c>
      <c r="P685" s="72"/>
      <c r="Q685" s="72"/>
      <c r="R685" s="97"/>
      <c r="S685" s="97"/>
      <c r="T685" s="203">
        <v>40793</v>
      </c>
      <c r="U685" s="72"/>
      <c r="V685" s="177"/>
      <c r="W685" s="97"/>
      <c r="X685" s="97"/>
      <c r="Y685" s="90">
        <f>VLOOKUP(D685,EXPLORACION!$A$2:$P$529,15,FALSE)</f>
        <v>4960843.1278999997</v>
      </c>
      <c r="Z685" s="90">
        <f>VLOOKUP(D685,EXPLORACION!$A$2:$P$529,16,FALSE)</f>
        <v>2169069.8281</v>
      </c>
    </row>
    <row r="686" spans="1:26">
      <c r="A686" s="181" t="str">
        <f t="shared" si="143"/>
        <v>AUS24P4E4S6</v>
      </c>
      <c r="B686" s="181" t="str">
        <f t="shared" si="144"/>
        <v>AUS24P4E4</v>
      </c>
      <c r="C686" s="181" t="str">
        <f t="shared" si="145"/>
        <v>AUS24P4S6</v>
      </c>
      <c r="D686" s="181" t="str">
        <f t="shared" si="146"/>
        <v>AUS24P4</v>
      </c>
      <c r="E686" s="181" t="str">
        <f t="shared" si="147"/>
        <v>AUS24</v>
      </c>
      <c r="F686" s="72" t="s">
        <v>273</v>
      </c>
      <c r="G686" s="72">
        <v>24</v>
      </c>
      <c r="H686" s="72">
        <v>4</v>
      </c>
      <c r="I686" s="72" t="s">
        <v>8</v>
      </c>
      <c r="J686" s="72">
        <v>4</v>
      </c>
      <c r="K686" s="72">
        <v>7</v>
      </c>
      <c r="L686" s="72" t="s">
        <v>13</v>
      </c>
      <c r="M686" s="191">
        <f t="shared" si="141"/>
        <v>5.7</v>
      </c>
      <c r="N686" s="192">
        <f t="shared" si="142"/>
        <v>6.3</v>
      </c>
      <c r="O686" s="132">
        <v>6</v>
      </c>
      <c r="P686" s="72"/>
      <c r="Q686" s="72"/>
      <c r="R686" s="97"/>
      <c r="S686" s="97"/>
      <c r="T686" s="203">
        <v>41493</v>
      </c>
      <c r="U686" s="72"/>
      <c r="V686" s="177"/>
      <c r="W686" s="97"/>
      <c r="X686" s="97"/>
      <c r="Y686" s="90">
        <f>VLOOKUP(D686,EXPLORACION!$A$2:$P$529,15,FALSE)</f>
        <v>4960843.1278999997</v>
      </c>
      <c r="Z686" s="90">
        <f>VLOOKUP(D686,EXPLORACION!$A$2:$P$529,16,FALSE)</f>
        <v>2169069.8281</v>
      </c>
    </row>
    <row r="687" spans="1:26">
      <c r="A687" s="181" t="str">
        <f t="shared" si="143"/>
        <v>AUS24P4E5S7</v>
      </c>
      <c r="B687" s="181" t="str">
        <f t="shared" si="144"/>
        <v>AUS24P4E5</v>
      </c>
      <c r="C687" s="181" t="str">
        <f t="shared" si="145"/>
        <v>AUS24P4S7</v>
      </c>
      <c r="D687" s="181" t="str">
        <f t="shared" si="146"/>
        <v>AUS24P4</v>
      </c>
      <c r="E687" s="181" t="str">
        <f t="shared" si="147"/>
        <v>AUS24</v>
      </c>
      <c r="F687" s="72" t="s">
        <v>273</v>
      </c>
      <c r="G687" s="72">
        <v>24</v>
      </c>
      <c r="H687" s="72">
        <v>4</v>
      </c>
      <c r="I687" s="72" t="s">
        <v>8</v>
      </c>
      <c r="J687" s="72">
        <v>5</v>
      </c>
      <c r="K687" s="72">
        <v>8</v>
      </c>
      <c r="L687" s="72" t="s">
        <v>13</v>
      </c>
      <c r="M687" s="191">
        <f t="shared" si="141"/>
        <v>7.7</v>
      </c>
      <c r="N687" s="192">
        <f t="shared" si="142"/>
        <v>8.3000000000000007</v>
      </c>
      <c r="O687" s="132">
        <v>8</v>
      </c>
      <c r="P687" s="72"/>
      <c r="Q687" s="72"/>
      <c r="R687" s="97"/>
      <c r="S687" s="97"/>
      <c r="T687" s="203" t="s">
        <v>1307</v>
      </c>
      <c r="U687" s="72"/>
      <c r="V687" s="177"/>
      <c r="W687" s="97"/>
      <c r="X687" s="97"/>
      <c r="Y687" s="90">
        <f>VLOOKUP(D687,EXPLORACION!$A$2:$P$529,15,FALSE)</f>
        <v>4960843.1278999997</v>
      </c>
      <c r="Z687" s="90">
        <f>VLOOKUP(D687,EXPLORACION!$A$2:$P$529,16,FALSE)</f>
        <v>2169069.8281</v>
      </c>
    </row>
    <row r="688" spans="1:26">
      <c r="A688" s="181" t="str">
        <f t="shared" si="143"/>
        <v>AUS24P4E5S8</v>
      </c>
      <c r="B688" s="181" t="str">
        <f t="shared" si="144"/>
        <v>AUS24P4E5</v>
      </c>
      <c r="C688" s="181" t="str">
        <f t="shared" si="145"/>
        <v>AUS24P4S8</v>
      </c>
      <c r="D688" s="181" t="str">
        <f t="shared" si="146"/>
        <v>AUS24P4</v>
      </c>
      <c r="E688" s="181" t="str">
        <f t="shared" si="147"/>
        <v>AUS24</v>
      </c>
      <c r="F688" s="72" t="s">
        <v>273</v>
      </c>
      <c r="G688" s="72">
        <v>24</v>
      </c>
      <c r="H688" s="72">
        <v>4</v>
      </c>
      <c r="I688" s="72" t="s">
        <v>8</v>
      </c>
      <c r="J688" s="72">
        <v>5</v>
      </c>
      <c r="K688" s="72">
        <v>9</v>
      </c>
      <c r="L688" s="72" t="s">
        <v>13</v>
      </c>
      <c r="M688" s="191">
        <f t="shared" ref="M688:M711" si="148">O688-0.3</f>
        <v>9.6999999999999993</v>
      </c>
      <c r="N688" s="192">
        <f t="shared" ref="N688:N711" si="149">O688+0.3</f>
        <v>10.3</v>
      </c>
      <c r="O688" s="132">
        <v>10</v>
      </c>
      <c r="P688" s="72"/>
      <c r="Q688" s="72"/>
      <c r="R688" s="97"/>
      <c r="S688" s="97"/>
      <c r="T688" s="203" t="s">
        <v>1308</v>
      </c>
      <c r="U688" s="72"/>
      <c r="V688" s="177"/>
      <c r="W688" s="97"/>
      <c r="X688" s="97"/>
      <c r="Y688" s="90">
        <f>VLOOKUP(D688,EXPLORACION!$A$2:$P$529,15,FALSE)</f>
        <v>4960843.1278999997</v>
      </c>
      <c r="Z688" s="90">
        <f>VLOOKUP(D688,EXPLORACION!$A$2:$P$529,16,FALSE)</f>
        <v>2169069.8281</v>
      </c>
    </row>
    <row r="689" spans="1:26">
      <c r="A689" s="181" t="str">
        <f t="shared" si="143"/>
        <v>AUS24P4E5S9</v>
      </c>
      <c r="B689" s="181" t="str">
        <f t="shared" si="144"/>
        <v>AUS24P4E5</v>
      </c>
      <c r="C689" s="181" t="str">
        <f t="shared" si="145"/>
        <v>AUS24P4S9</v>
      </c>
      <c r="D689" s="181" t="str">
        <f t="shared" si="146"/>
        <v>AUS24P4</v>
      </c>
      <c r="E689" s="181" t="str">
        <f t="shared" si="147"/>
        <v>AUS24</v>
      </c>
      <c r="F689" s="72" t="s">
        <v>273</v>
      </c>
      <c r="G689" s="72">
        <v>24</v>
      </c>
      <c r="H689" s="72">
        <v>4</v>
      </c>
      <c r="I689" s="72" t="s">
        <v>8</v>
      </c>
      <c r="J689" s="72">
        <v>5</v>
      </c>
      <c r="K689" s="72">
        <v>10</v>
      </c>
      <c r="L689" s="72" t="s">
        <v>13</v>
      </c>
      <c r="M689" s="191">
        <f t="shared" si="148"/>
        <v>11.7</v>
      </c>
      <c r="N689" s="192">
        <f t="shared" si="149"/>
        <v>12.3</v>
      </c>
      <c r="O689" s="132">
        <v>12</v>
      </c>
      <c r="P689" s="72"/>
      <c r="Q689" s="72"/>
      <c r="R689" s="97"/>
      <c r="S689" s="97"/>
      <c r="T689" s="203" t="s">
        <v>1309</v>
      </c>
      <c r="U689" s="72"/>
      <c r="V689" s="177"/>
      <c r="W689" s="97"/>
      <c r="X689" s="97"/>
      <c r="Y689" s="90">
        <f>VLOOKUP(D689,EXPLORACION!$A$2:$P$529,15,FALSE)</f>
        <v>4960843.1278999997</v>
      </c>
      <c r="Z689" s="90">
        <f>VLOOKUP(D689,EXPLORACION!$A$2:$P$529,16,FALSE)</f>
        <v>2169069.8281</v>
      </c>
    </row>
    <row r="690" spans="1:26">
      <c r="A690" s="181" t="str">
        <f t="shared" si="143"/>
        <v>AUS24P4E6S10</v>
      </c>
      <c r="B690" s="181" t="str">
        <f t="shared" si="144"/>
        <v>AUS24P4E6</v>
      </c>
      <c r="C690" s="181" t="str">
        <f t="shared" si="145"/>
        <v>AUS24P4S10</v>
      </c>
      <c r="D690" s="181" t="str">
        <f t="shared" si="146"/>
        <v>AUS24P4</v>
      </c>
      <c r="E690" s="181" t="str">
        <f t="shared" si="147"/>
        <v>AUS24</v>
      </c>
      <c r="F690" s="72" t="s">
        <v>273</v>
      </c>
      <c r="G690" s="72">
        <v>24</v>
      </c>
      <c r="H690" s="72">
        <v>4</v>
      </c>
      <c r="I690" s="72" t="s">
        <v>8</v>
      </c>
      <c r="J690" s="72">
        <v>6</v>
      </c>
      <c r="K690" s="72">
        <v>11</v>
      </c>
      <c r="L690" s="72" t="s">
        <v>13</v>
      </c>
      <c r="M690" s="191">
        <f t="shared" si="148"/>
        <v>13.7</v>
      </c>
      <c r="N690" s="192">
        <f t="shared" si="149"/>
        <v>14.3</v>
      </c>
      <c r="O690" s="132">
        <v>14</v>
      </c>
      <c r="P690" s="72"/>
      <c r="Q690" s="72"/>
      <c r="R690" s="97"/>
      <c r="S690" s="97"/>
      <c r="T690" s="203" t="s">
        <v>1310</v>
      </c>
      <c r="U690" s="72"/>
      <c r="V690" s="177"/>
      <c r="W690" s="97"/>
      <c r="X690" s="97"/>
      <c r="Y690" s="90">
        <f>VLOOKUP(D690,EXPLORACION!$A$2:$P$529,15,FALSE)</f>
        <v>4960843.1278999997</v>
      </c>
      <c r="Z690" s="90">
        <f>VLOOKUP(D690,EXPLORACION!$A$2:$P$529,16,FALSE)</f>
        <v>2169069.8281</v>
      </c>
    </row>
    <row r="691" spans="1:26">
      <c r="A691" s="181" t="str">
        <f t="shared" si="143"/>
        <v>AUS24P8E1S11</v>
      </c>
      <c r="B691" s="181" t="str">
        <f t="shared" si="144"/>
        <v>AUS24P8E1</v>
      </c>
      <c r="C691" s="181" t="str">
        <f t="shared" si="145"/>
        <v>AUS24P8S11</v>
      </c>
      <c r="D691" s="181" t="str">
        <f t="shared" si="146"/>
        <v>AUS24P8</v>
      </c>
      <c r="E691" s="181" t="str">
        <f t="shared" si="147"/>
        <v>AUS24</v>
      </c>
      <c r="F691" s="72" t="s">
        <v>273</v>
      </c>
      <c r="G691" s="72">
        <v>24</v>
      </c>
      <c r="H691" s="72">
        <v>8</v>
      </c>
      <c r="I691" s="72" t="s">
        <v>8</v>
      </c>
      <c r="J691" s="72">
        <v>1</v>
      </c>
      <c r="K691" s="72">
        <v>1</v>
      </c>
      <c r="L691" s="72" t="s">
        <v>13</v>
      </c>
      <c r="M691" s="191">
        <f t="shared" si="148"/>
        <v>0</v>
      </c>
      <c r="N691" s="192">
        <f t="shared" si="149"/>
        <v>0.6</v>
      </c>
      <c r="O691" s="132">
        <v>0.3</v>
      </c>
      <c r="P691" s="72"/>
      <c r="Q691" s="72"/>
      <c r="R691" s="97"/>
      <c r="S691" s="97"/>
      <c r="T691" s="203">
        <v>38414</v>
      </c>
      <c r="U691" s="72"/>
      <c r="V691" s="177"/>
      <c r="W691" s="97"/>
      <c r="X691" s="97"/>
      <c r="Y691" s="204">
        <v>1079342</v>
      </c>
      <c r="Z691" s="204">
        <v>1104654</v>
      </c>
    </row>
    <row r="692" spans="1:26">
      <c r="A692" s="181" t="str">
        <f t="shared" si="143"/>
        <v>AUS24P8E1V1</v>
      </c>
      <c r="B692" s="181" t="str">
        <f t="shared" si="144"/>
        <v>AUS24P8E1</v>
      </c>
      <c r="C692" s="181" t="str">
        <f t="shared" si="145"/>
        <v>AUS24P8V1</v>
      </c>
      <c r="D692" s="181" t="str">
        <f t="shared" si="146"/>
        <v>AUS24P8</v>
      </c>
      <c r="E692" s="181" t="str">
        <f t="shared" si="147"/>
        <v>AUS24</v>
      </c>
      <c r="F692" s="72" t="s">
        <v>273</v>
      </c>
      <c r="G692" s="72">
        <v>24</v>
      </c>
      <c r="H692" s="72">
        <v>8</v>
      </c>
      <c r="I692" s="72" t="s">
        <v>8</v>
      </c>
      <c r="J692" s="72">
        <v>1</v>
      </c>
      <c r="K692" s="72">
        <v>2</v>
      </c>
      <c r="L692" s="72" t="s">
        <v>906</v>
      </c>
      <c r="M692" s="191">
        <f t="shared" si="148"/>
        <v>0.2</v>
      </c>
      <c r="N692" s="192">
        <f t="shared" si="149"/>
        <v>0.8</v>
      </c>
      <c r="O692" s="132">
        <v>0.5</v>
      </c>
      <c r="P692" s="72"/>
      <c r="Q692" s="72"/>
      <c r="R692" s="97"/>
      <c r="S692" s="97"/>
      <c r="T692" s="203">
        <v>39270</v>
      </c>
      <c r="U692" s="72"/>
      <c r="V692" s="177">
        <v>1.17</v>
      </c>
      <c r="W692" s="97"/>
      <c r="X692" s="97"/>
      <c r="Y692" s="204">
        <v>1079342</v>
      </c>
      <c r="Z692" s="204">
        <v>1104654</v>
      </c>
    </row>
    <row r="693" spans="1:26">
      <c r="A693" s="181" t="str">
        <f t="shared" si="143"/>
        <v>AUS24P8E1S2</v>
      </c>
      <c r="B693" s="181" t="str">
        <f t="shared" si="144"/>
        <v>AUS24P8E1</v>
      </c>
      <c r="C693" s="181" t="str">
        <f t="shared" si="145"/>
        <v>AUS24P8S2</v>
      </c>
      <c r="D693" s="181" t="str">
        <f t="shared" si="146"/>
        <v>AUS24P8</v>
      </c>
      <c r="E693" s="181" t="str">
        <f t="shared" si="147"/>
        <v>AUS24</v>
      </c>
      <c r="F693" s="72" t="s">
        <v>273</v>
      </c>
      <c r="G693" s="72">
        <v>24</v>
      </c>
      <c r="H693" s="72">
        <v>8</v>
      </c>
      <c r="I693" s="72" t="s">
        <v>8</v>
      </c>
      <c r="J693" s="72">
        <v>1</v>
      </c>
      <c r="K693" s="72">
        <v>3</v>
      </c>
      <c r="L693" s="72" t="s">
        <v>13</v>
      </c>
      <c r="M693" s="191">
        <f t="shared" si="148"/>
        <v>0.7</v>
      </c>
      <c r="N693" s="192">
        <f t="shared" si="149"/>
        <v>1.3</v>
      </c>
      <c r="O693" s="132">
        <v>1</v>
      </c>
      <c r="P693" s="72"/>
      <c r="Q693" s="72"/>
      <c r="R693" s="97"/>
      <c r="S693" s="97"/>
      <c r="T693" s="203">
        <v>40856</v>
      </c>
      <c r="U693" s="72"/>
      <c r="V693" s="177"/>
      <c r="W693" s="97"/>
      <c r="X693" s="97"/>
      <c r="Y693" s="204">
        <v>1079342</v>
      </c>
      <c r="Z693" s="204">
        <v>1104654</v>
      </c>
    </row>
    <row r="694" spans="1:26">
      <c r="A694" s="181" t="str">
        <f t="shared" si="143"/>
        <v>AUS24P8E2V3</v>
      </c>
      <c r="B694" s="181" t="str">
        <f t="shared" si="144"/>
        <v>AUS24P8E2</v>
      </c>
      <c r="C694" s="181" t="str">
        <f t="shared" si="145"/>
        <v>AUS24P8V3</v>
      </c>
      <c r="D694" s="181" t="str">
        <f t="shared" si="146"/>
        <v>AUS24P8</v>
      </c>
      <c r="E694" s="181" t="str">
        <f t="shared" si="147"/>
        <v>AUS24</v>
      </c>
      <c r="F694" s="72" t="s">
        <v>273</v>
      </c>
      <c r="G694" s="72">
        <v>24</v>
      </c>
      <c r="H694" s="72">
        <v>8</v>
      </c>
      <c r="I694" s="72" t="s">
        <v>8</v>
      </c>
      <c r="J694" s="72">
        <v>2</v>
      </c>
      <c r="K694" s="72">
        <v>4</v>
      </c>
      <c r="L694" s="72" t="s">
        <v>906</v>
      </c>
      <c r="M694" s="191">
        <f t="shared" si="148"/>
        <v>1.2</v>
      </c>
      <c r="N694" s="192">
        <f t="shared" si="149"/>
        <v>1.8</v>
      </c>
      <c r="O694" s="132">
        <v>1.5</v>
      </c>
      <c r="P694" s="72"/>
      <c r="Q694" s="72"/>
      <c r="R694" s="97"/>
      <c r="S694" s="97"/>
      <c r="T694" s="203"/>
      <c r="U694" s="72"/>
      <c r="V694" s="177">
        <v>1.1299999999999999</v>
      </c>
      <c r="W694" s="97"/>
      <c r="X694" s="97"/>
      <c r="Y694" s="204">
        <v>1079342</v>
      </c>
      <c r="Z694" s="204">
        <v>1104654</v>
      </c>
    </row>
    <row r="695" spans="1:26">
      <c r="A695" s="181" t="str">
        <f t="shared" si="143"/>
        <v>AUS24P8E3V4</v>
      </c>
      <c r="B695" s="181" t="str">
        <f t="shared" si="144"/>
        <v>AUS24P8E3</v>
      </c>
      <c r="C695" s="181" t="str">
        <f t="shared" si="145"/>
        <v>AUS24P8V4</v>
      </c>
      <c r="D695" s="181" t="str">
        <f t="shared" si="146"/>
        <v>AUS24P8</v>
      </c>
      <c r="E695" s="181" t="str">
        <f t="shared" si="147"/>
        <v>AUS24</v>
      </c>
      <c r="F695" s="72" t="s">
        <v>273</v>
      </c>
      <c r="G695" s="72">
        <v>24</v>
      </c>
      <c r="H695" s="72">
        <v>8</v>
      </c>
      <c r="I695" s="72" t="s">
        <v>8</v>
      </c>
      <c r="J695" s="72">
        <v>3</v>
      </c>
      <c r="K695" s="72">
        <v>5</v>
      </c>
      <c r="L695" s="72" t="s">
        <v>906</v>
      </c>
      <c r="M695" s="191">
        <f t="shared" si="148"/>
        <v>2.2000000000000002</v>
      </c>
      <c r="N695" s="192">
        <f t="shared" si="149"/>
        <v>2.8</v>
      </c>
      <c r="O695" s="132">
        <v>2.5</v>
      </c>
      <c r="P695" s="72"/>
      <c r="Q695" s="72"/>
      <c r="R695" s="97"/>
      <c r="S695" s="97"/>
      <c r="T695" s="203"/>
      <c r="U695" s="72"/>
      <c r="V695" s="177">
        <v>1.17</v>
      </c>
      <c r="W695" s="97"/>
      <c r="X695" s="97"/>
      <c r="Y695" s="204">
        <v>1079342</v>
      </c>
      <c r="Z695" s="204">
        <v>1104654</v>
      </c>
    </row>
    <row r="696" spans="1:26">
      <c r="A696" s="181" t="str">
        <f t="shared" si="143"/>
        <v>AUS24P8E3V5</v>
      </c>
      <c r="B696" s="181" t="str">
        <f t="shared" si="144"/>
        <v>AUS24P8E3</v>
      </c>
      <c r="C696" s="181" t="str">
        <f t="shared" si="145"/>
        <v>AUS24P8V5</v>
      </c>
      <c r="D696" s="181" t="str">
        <f t="shared" si="146"/>
        <v>AUS24P8</v>
      </c>
      <c r="E696" s="181" t="str">
        <f t="shared" si="147"/>
        <v>AUS24</v>
      </c>
      <c r="F696" s="72" t="s">
        <v>273</v>
      </c>
      <c r="G696" s="72">
        <v>24</v>
      </c>
      <c r="H696" s="72">
        <v>8</v>
      </c>
      <c r="I696" s="72" t="s">
        <v>8</v>
      </c>
      <c r="J696" s="72">
        <v>3</v>
      </c>
      <c r="K696" s="72">
        <v>6</v>
      </c>
      <c r="L696" s="72" t="s">
        <v>906</v>
      </c>
      <c r="M696" s="191">
        <f t="shared" si="148"/>
        <v>3.1</v>
      </c>
      <c r="N696" s="192">
        <f t="shared" si="149"/>
        <v>3.6999999999999997</v>
      </c>
      <c r="O696" s="132">
        <v>3.4</v>
      </c>
      <c r="P696" s="72"/>
      <c r="Q696" s="72"/>
      <c r="R696" s="97"/>
      <c r="S696" s="97"/>
      <c r="T696" s="203" t="s">
        <v>1320</v>
      </c>
      <c r="U696" s="72"/>
      <c r="V696" s="177">
        <v>1.17</v>
      </c>
      <c r="W696" s="97"/>
      <c r="X696" s="97"/>
      <c r="Y696" s="204">
        <v>1079342</v>
      </c>
      <c r="Z696" s="204">
        <v>1104654</v>
      </c>
    </row>
    <row r="697" spans="1:26">
      <c r="A697" s="181" t="str">
        <f t="shared" si="143"/>
        <v>AUS24P8E4S6</v>
      </c>
      <c r="B697" s="181" t="str">
        <f t="shared" si="144"/>
        <v>AUS24P8E4</v>
      </c>
      <c r="C697" s="181" t="str">
        <f t="shared" si="145"/>
        <v>AUS24P8S6</v>
      </c>
      <c r="D697" s="181" t="str">
        <f t="shared" si="146"/>
        <v>AUS24P8</v>
      </c>
      <c r="E697" s="181" t="str">
        <f t="shared" si="147"/>
        <v>AUS24</v>
      </c>
      <c r="F697" s="72" t="s">
        <v>273</v>
      </c>
      <c r="G697" s="72">
        <v>24</v>
      </c>
      <c r="H697" s="72">
        <v>8</v>
      </c>
      <c r="I697" s="72" t="s">
        <v>8</v>
      </c>
      <c r="J697" s="72">
        <v>4</v>
      </c>
      <c r="K697" s="72">
        <v>7</v>
      </c>
      <c r="L697" s="72" t="s">
        <v>13</v>
      </c>
      <c r="M697" s="191">
        <f t="shared" si="148"/>
        <v>6.7</v>
      </c>
      <c r="N697" s="192">
        <f t="shared" si="149"/>
        <v>7.3</v>
      </c>
      <c r="O697" s="132">
        <v>7</v>
      </c>
      <c r="P697" s="72"/>
      <c r="Q697" s="72"/>
      <c r="R697" s="97"/>
      <c r="S697" s="97"/>
      <c r="T697" s="203" t="s">
        <v>1321</v>
      </c>
      <c r="U697" s="72"/>
      <c r="V697" s="177"/>
      <c r="W697" s="97"/>
      <c r="X697" s="97"/>
      <c r="Y697" s="204">
        <v>1079342</v>
      </c>
      <c r="Z697" s="204">
        <v>1104654</v>
      </c>
    </row>
    <row r="698" spans="1:26">
      <c r="A698" s="181" t="str">
        <f t="shared" si="143"/>
        <v>AUS24P8E4S7</v>
      </c>
      <c r="B698" s="181" t="str">
        <f t="shared" si="144"/>
        <v>AUS24P8E4</v>
      </c>
      <c r="C698" s="181" t="str">
        <f t="shared" si="145"/>
        <v>AUS24P8S7</v>
      </c>
      <c r="D698" s="181" t="str">
        <f t="shared" si="146"/>
        <v>AUS24P8</v>
      </c>
      <c r="E698" s="181" t="str">
        <f t="shared" si="147"/>
        <v>AUS24</v>
      </c>
      <c r="F698" s="72" t="s">
        <v>273</v>
      </c>
      <c r="G698" s="72">
        <v>24</v>
      </c>
      <c r="H698" s="72">
        <v>8</v>
      </c>
      <c r="I698" s="72" t="s">
        <v>8</v>
      </c>
      <c r="J698" s="72">
        <v>4</v>
      </c>
      <c r="K698" s="72">
        <v>8</v>
      </c>
      <c r="L698" s="72" t="s">
        <v>13</v>
      </c>
      <c r="M698" s="191">
        <f t="shared" si="148"/>
        <v>9.1999999999999993</v>
      </c>
      <c r="N698" s="192">
        <f t="shared" si="149"/>
        <v>9.8000000000000007</v>
      </c>
      <c r="O698" s="132">
        <v>9.5</v>
      </c>
      <c r="P698" s="72"/>
      <c r="Q698" s="72"/>
      <c r="R698" s="97"/>
      <c r="S698" s="97"/>
      <c r="T698" s="203" t="s">
        <v>1322</v>
      </c>
      <c r="U698" s="72"/>
      <c r="V698" s="177"/>
      <c r="W698" s="97"/>
      <c r="X698" s="97"/>
      <c r="Y698" s="204">
        <v>1079342</v>
      </c>
      <c r="Z698" s="204">
        <v>1104654</v>
      </c>
    </row>
    <row r="699" spans="1:26">
      <c r="A699" s="181" t="str">
        <f t="shared" si="143"/>
        <v>AUS24P8E5S8</v>
      </c>
      <c r="B699" s="181" t="str">
        <f t="shared" si="144"/>
        <v>AUS24P8E5</v>
      </c>
      <c r="C699" s="181" t="str">
        <f t="shared" si="145"/>
        <v>AUS24P8S8</v>
      </c>
      <c r="D699" s="181" t="str">
        <f t="shared" si="146"/>
        <v>AUS24P8</v>
      </c>
      <c r="E699" s="181" t="str">
        <f t="shared" si="147"/>
        <v>AUS24</v>
      </c>
      <c r="F699" s="72" t="s">
        <v>273</v>
      </c>
      <c r="G699" s="72">
        <v>24</v>
      </c>
      <c r="H699" s="72">
        <v>8</v>
      </c>
      <c r="I699" s="72" t="s">
        <v>8</v>
      </c>
      <c r="J699" s="72">
        <v>5</v>
      </c>
      <c r="K699" s="72">
        <v>9</v>
      </c>
      <c r="L699" s="72" t="s">
        <v>13</v>
      </c>
      <c r="M699" s="191">
        <f t="shared" si="148"/>
        <v>10.7</v>
      </c>
      <c r="N699" s="192">
        <f t="shared" si="149"/>
        <v>11.3</v>
      </c>
      <c r="O699" s="132">
        <v>11</v>
      </c>
      <c r="P699" s="72"/>
      <c r="Q699" s="72"/>
      <c r="R699" s="97"/>
      <c r="S699" s="97"/>
      <c r="T699" s="203" t="s">
        <v>1323</v>
      </c>
      <c r="U699" s="72"/>
      <c r="V699" s="177"/>
      <c r="W699" s="97"/>
      <c r="X699" s="97"/>
      <c r="Y699" s="204">
        <v>1079342</v>
      </c>
      <c r="Z699" s="204">
        <v>1104654</v>
      </c>
    </row>
    <row r="700" spans="1:26">
      <c r="A700" s="181" t="str">
        <f t="shared" si="143"/>
        <v>AUS24P8E5S9</v>
      </c>
      <c r="B700" s="181" t="str">
        <f t="shared" si="144"/>
        <v>AUS24P8E5</v>
      </c>
      <c r="C700" s="181" t="str">
        <f t="shared" si="145"/>
        <v>AUS24P8S9</v>
      </c>
      <c r="D700" s="181" t="str">
        <f t="shared" si="146"/>
        <v>AUS24P8</v>
      </c>
      <c r="E700" s="181" t="str">
        <f t="shared" si="147"/>
        <v>AUS24</v>
      </c>
      <c r="F700" s="72" t="s">
        <v>273</v>
      </c>
      <c r="G700" s="72">
        <v>24</v>
      </c>
      <c r="H700" s="72">
        <v>8</v>
      </c>
      <c r="I700" s="72" t="s">
        <v>8</v>
      </c>
      <c r="J700" s="72">
        <v>5</v>
      </c>
      <c r="K700" s="72">
        <v>10</v>
      </c>
      <c r="L700" s="72" t="s">
        <v>13</v>
      </c>
      <c r="M700" s="191">
        <f t="shared" si="148"/>
        <v>12.7</v>
      </c>
      <c r="N700" s="192">
        <f t="shared" si="149"/>
        <v>13.3</v>
      </c>
      <c r="O700" s="132">
        <v>13</v>
      </c>
      <c r="P700" s="72"/>
      <c r="Q700" s="72"/>
      <c r="R700" s="97"/>
      <c r="S700" s="97"/>
      <c r="T700" s="203" t="s">
        <v>1324</v>
      </c>
      <c r="U700" s="72"/>
      <c r="V700" s="177"/>
      <c r="W700" s="97"/>
      <c r="X700" s="97"/>
      <c r="Y700" s="204">
        <v>1079342</v>
      </c>
      <c r="Z700" s="204">
        <v>1104654</v>
      </c>
    </row>
    <row r="701" spans="1:26">
      <c r="A701" s="181" t="str">
        <f t="shared" si="143"/>
        <v>AUS24P8E5S10</v>
      </c>
      <c r="B701" s="181" t="str">
        <f t="shared" si="144"/>
        <v>AUS24P8E5</v>
      </c>
      <c r="C701" s="181" t="str">
        <f t="shared" si="145"/>
        <v>AUS24P8S10</v>
      </c>
      <c r="D701" s="181" t="str">
        <f t="shared" si="146"/>
        <v>AUS24P8</v>
      </c>
      <c r="E701" s="181" t="str">
        <f t="shared" si="147"/>
        <v>AUS24</v>
      </c>
      <c r="F701" s="72" t="s">
        <v>273</v>
      </c>
      <c r="G701" s="72">
        <v>24</v>
      </c>
      <c r="H701" s="72">
        <v>8</v>
      </c>
      <c r="I701" s="72" t="s">
        <v>8</v>
      </c>
      <c r="J701" s="72">
        <v>5</v>
      </c>
      <c r="K701" s="72">
        <v>11</v>
      </c>
      <c r="L701" s="72" t="s">
        <v>13</v>
      </c>
      <c r="M701" s="191">
        <f t="shared" si="148"/>
        <v>15.2</v>
      </c>
      <c r="N701" s="192">
        <f t="shared" si="149"/>
        <v>15.8</v>
      </c>
      <c r="O701" s="132">
        <v>15.5</v>
      </c>
      <c r="P701" s="72"/>
      <c r="Q701" s="72"/>
      <c r="R701" s="97"/>
      <c r="S701" s="97"/>
      <c r="T701" s="203" t="s">
        <v>1325</v>
      </c>
      <c r="U701" s="72"/>
      <c r="V701" s="177"/>
      <c r="W701" s="97"/>
      <c r="X701" s="97"/>
      <c r="Y701" s="204">
        <v>1079342</v>
      </c>
      <c r="Z701" s="204">
        <v>1104654</v>
      </c>
    </row>
    <row r="702" spans="1:26">
      <c r="A702" s="181" t="str">
        <f t="shared" si="143"/>
        <v>AUS24P10E1S11</v>
      </c>
      <c r="B702" s="181" t="str">
        <f t="shared" si="144"/>
        <v>AUS24P10E1</v>
      </c>
      <c r="C702" s="181" t="str">
        <f t="shared" si="145"/>
        <v>AUS24P10S11</v>
      </c>
      <c r="D702" s="181" t="str">
        <f t="shared" si="146"/>
        <v>AUS24P10</v>
      </c>
      <c r="E702" s="181" t="str">
        <f t="shared" si="147"/>
        <v>AUS24</v>
      </c>
      <c r="F702" s="72" t="s">
        <v>273</v>
      </c>
      <c r="G702" s="72">
        <v>24</v>
      </c>
      <c r="H702" s="72">
        <v>10</v>
      </c>
      <c r="I702" s="72" t="s">
        <v>8</v>
      </c>
      <c r="J702" s="72">
        <v>1</v>
      </c>
      <c r="K702" s="72">
        <v>1</v>
      </c>
      <c r="L702" s="72" t="s">
        <v>13</v>
      </c>
      <c r="M702" s="191">
        <f t="shared" si="148"/>
        <v>0</v>
      </c>
      <c r="N702" s="192">
        <f t="shared" si="149"/>
        <v>0.6</v>
      </c>
      <c r="O702" s="132">
        <v>0.3</v>
      </c>
      <c r="P702" s="72"/>
      <c r="Q702" s="72"/>
      <c r="R702" s="97"/>
      <c r="S702" s="97"/>
      <c r="T702" s="203">
        <v>39937</v>
      </c>
      <c r="U702" s="72"/>
      <c r="V702" s="177"/>
      <c r="W702" s="97"/>
      <c r="X702" s="97"/>
      <c r="Y702" s="204">
        <v>1079342</v>
      </c>
      <c r="Z702" s="204">
        <v>1104654</v>
      </c>
    </row>
    <row r="703" spans="1:26">
      <c r="A703" s="181" t="str">
        <f t="shared" si="143"/>
        <v>AUS24P10E1V1</v>
      </c>
      <c r="B703" s="181" t="str">
        <f t="shared" si="144"/>
        <v>AUS24P10E1</v>
      </c>
      <c r="C703" s="181" t="str">
        <f t="shared" si="145"/>
        <v>AUS24P10V1</v>
      </c>
      <c r="D703" s="181" t="str">
        <f t="shared" si="146"/>
        <v>AUS24P10</v>
      </c>
      <c r="E703" s="181" t="str">
        <f t="shared" si="147"/>
        <v>AUS24</v>
      </c>
      <c r="F703" s="72" t="s">
        <v>273</v>
      </c>
      <c r="G703" s="72">
        <v>24</v>
      </c>
      <c r="H703" s="72">
        <v>10</v>
      </c>
      <c r="I703" s="72" t="s">
        <v>8</v>
      </c>
      <c r="J703" s="72">
        <v>1</v>
      </c>
      <c r="K703" s="72">
        <v>2</v>
      </c>
      <c r="L703" s="72" t="s">
        <v>906</v>
      </c>
      <c r="M703" s="191">
        <f t="shared" si="148"/>
        <v>0.2</v>
      </c>
      <c r="N703" s="192">
        <f t="shared" si="149"/>
        <v>0.8</v>
      </c>
      <c r="O703" s="132">
        <v>0.5</v>
      </c>
      <c r="P703" s="72"/>
      <c r="Q703" s="72"/>
      <c r="R703" s="97"/>
      <c r="S703" s="97"/>
      <c r="T703" s="203"/>
      <c r="U703" s="72"/>
      <c r="V703" s="177">
        <v>1.0900000000000001</v>
      </c>
      <c r="W703" s="97"/>
      <c r="X703" s="97"/>
      <c r="Y703" s="204">
        <v>1079342</v>
      </c>
      <c r="Z703" s="204">
        <v>1104654</v>
      </c>
    </row>
    <row r="704" spans="1:26">
      <c r="A704" s="181" t="str">
        <f t="shared" si="143"/>
        <v>AUS24P10E1S2</v>
      </c>
      <c r="B704" s="181" t="str">
        <f t="shared" si="144"/>
        <v>AUS24P10E1</v>
      </c>
      <c r="C704" s="181" t="str">
        <f t="shared" si="145"/>
        <v>AUS24P10S2</v>
      </c>
      <c r="D704" s="181" t="str">
        <f t="shared" si="146"/>
        <v>AUS24P10</v>
      </c>
      <c r="E704" s="181" t="str">
        <f t="shared" si="147"/>
        <v>AUS24</v>
      </c>
      <c r="F704" s="72" t="s">
        <v>273</v>
      </c>
      <c r="G704" s="72">
        <v>24</v>
      </c>
      <c r="H704" s="72">
        <v>10</v>
      </c>
      <c r="I704" s="72" t="s">
        <v>8</v>
      </c>
      <c r="J704" s="72">
        <v>1</v>
      </c>
      <c r="K704" s="72">
        <v>3</v>
      </c>
      <c r="L704" s="72" t="s">
        <v>13</v>
      </c>
      <c r="M704" s="191">
        <f t="shared" si="148"/>
        <v>0.5</v>
      </c>
      <c r="N704" s="192">
        <f t="shared" si="149"/>
        <v>1.1000000000000001</v>
      </c>
      <c r="O704" s="132">
        <v>0.8</v>
      </c>
      <c r="P704" s="72"/>
      <c r="Q704" s="72"/>
      <c r="R704" s="97"/>
      <c r="S704" s="97"/>
      <c r="T704" s="203">
        <v>40427</v>
      </c>
      <c r="U704" s="72"/>
      <c r="V704" s="177"/>
      <c r="W704" s="97"/>
      <c r="X704" s="97"/>
      <c r="Y704" s="204">
        <v>1079342</v>
      </c>
      <c r="Z704" s="204">
        <v>1104654</v>
      </c>
    </row>
    <row r="705" spans="1:26">
      <c r="A705" s="181" t="str">
        <f t="shared" si="143"/>
        <v>AUS24P10E2S3</v>
      </c>
      <c r="B705" s="181" t="str">
        <f t="shared" si="144"/>
        <v>AUS24P10E2</v>
      </c>
      <c r="C705" s="181" t="str">
        <f t="shared" si="145"/>
        <v>AUS24P10S3</v>
      </c>
      <c r="D705" s="181" t="str">
        <f t="shared" si="146"/>
        <v>AUS24P10</v>
      </c>
      <c r="E705" s="181" t="str">
        <f t="shared" si="147"/>
        <v>AUS24</v>
      </c>
      <c r="F705" s="72" t="s">
        <v>273</v>
      </c>
      <c r="G705" s="72">
        <v>24</v>
      </c>
      <c r="H705" s="72">
        <v>10</v>
      </c>
      <c r="I705" s="72" t="s">
        <v>8</v>
      </c>
      <c r="J705" s="72">
        <v>2</v>
      </c>
      <c r="K705" s="72">
        <v>4</v>
      </c>
      <c r="L705" s="72" t="s">
        <v>13</v>
      </c>
      <c r="M705" s="191">
        <f t="shared" si="148"/>
        <v>0.89999999999999991</v>
      </c>
      <c r="N705" s="192">
        <f t="shared" si="149"/>
        <v>1.5</v>
      </c>
      <c r="O705" s="132">
        <v>1.2</v>
      </c>
      <c r="P705" s="72"/>
      <c r="Q705" s="72"/>
      <c r="R705" s="97"/>
      <c r="S705" s="97"/>
      <c r="T705" s="203">
        <v>42684</v>
      </c>
      <c r="U705" s="72"/>
      <c r="V705" s="177"/>
      <c r="W705" s="97"/>
      <c r="X705" s="97"/>
      <c r="Y705" s="204">
        <v>1079342</v>
      </c>
      <c r="Z705" s="204">
        <v>1104654</v>
      </c>
    </row>
    <row r="706" spans="1:26">
      <c r="A706" s="181" t="str">
        <f t="shared" si="143"/>
        <v>AUS24P10E3V4</v>
      </c>
      <c r="B706" s="181" t="str">
        <f t="shared" si="144"/>
        <v>AUS24P10E3</v>
      </c>
      <c r="C706" s="181" t="str">
        <f t="shared" si="145"/>
        <v>AUS24P10V4</v>
      </c>
      <c r="D706" s="181" t="str">
        <f t="shared" si="146"/>
        <v>AUS24P10</v>
      </c>
      <c r="E706" s="181" t="str">
        <f t="shared" si="147"/>
        <v>AUS24</v>
      </c>
      <c r="F706" s="72" t="s">
        <v>273</v>
      </c>
      <c r="G706" s="72">
        <v>24</v>
      </c>
      <c r="H706" s="72">
        <v>10</v>
      </c>
      <c r="I706" s="72" t="s">
        <v>8</v>
      </c>
      <c r="J706" s="72">
        <v>3</v>
      </c>
      <c r="K706" s="72">
        <v>5</v>
      </c>
      <c r="L706" s="72" t="s">
        <v>906</v>
      </c>
      <c r="M706" s="191">
        <f t="shared" si="148"/>
        <v>1.5</v>
      </c>
      <c r="N706" s="192">
        <f t="shared" si="149"/>
        <v>2.1</v>
      </c>
      <c r="O706" s="132">
        <v>1.8</v>
      </c>
      <c r="P706" s="72"/>
      <c r="Q706" s="72"/>
      <c r="R706" s="97"/>
      <c r="S706" s="97"/>
      <c r="T706" s="203"/>
      <c r="U706" s="72"/>
      <c r="V706" s="177">
        <v>1.17</v>
      </c>
      <c r="W706" s="97"/>
      <c r="X706" s="97"/>
      <c r="Y706" s="204">
        <v>1079342</v>
      </c>
      <c r="Z706" s="204">
        <v>1104654</v>
      </c>
    </row>
    <row r="707" spans="1:26">
      <c r="A707" s="181" t="str">
        <f t="shared" si="143"/>
        <v>AUS24P10E3V5</v>
      </c>
      <c r="B707" s="181" t="str">
        <f t="shared" si="144"/>
        <v>AUS24P10E3</v>
      </c>
      <c r="C707" s="181" t="str">
        <f t="shared" si="145"/>
        <v>AUS24P10V5</v>
      </c>
      <c r="D707" s="181" t="str">
        <f t="shared" si="146"/>
        <v>AUS24P10</v>
      </c>
      <c r="E707" s="181" t="str">
        <f t="shared" si="147"/>
        <v>AUS24</v>
      </c>
      <c r="F707" s="72" t="s">
        <v>273</v>
      </c>
      <c r="G707" s="72">
        <v>24</v>
      </c>
      <c r="H707" s="72">
        <v>10</v>
      </c>
      <c r="I707" s="72" t="s">
        <v>8</v>
      </c>
      <c r="J707" s="72">
        <v>3</v>
      </c>
      <c r="K707" s="72">
        <v>6</v>
      </c>
      <c r="L707" s="72" t="s">
        <v>906</v>
      </c>
      <c r="M707" s="191">
        <f t="shared" si="148"/>
        <v>2.2000000000000002</v>
      </c>
      <c r="N707" s="192">
        <f t="shared" si="149"/>
        <v>2.8</v>
      </c>
      <c r="O707" s="132">
        <v>2.5</v>
      </c>
      <c r="P707" s="72"/>
      <c r="Q707" s="72"/>
      <c r="R707" s="97"/>
      <c r="S707" s="97"/>
      <c r="T707" s="203"/>
      <c r="U707" s="72"/>
      <c r="V707" s="177">
        <v>1.17</v>
      </c>
      <c r="W707" s="97"/>
      <c r="X707" s="97"/>
      <c r="Y707" s="204">
        <v>1079342</v>
      </c>
      <c r="Z707" s="204">
        <v>1104654</v>
      </c>
    </row>
    <row r="708" spans="1:26">
      <c r="A708" s="181" t="str">
        <f t="shared" si="143"/>
        <v>AUS24P10E4S6</v>
      </c>
      <c r="B708" s="181" t="str">
        <f t="shared" si="144"/>
        <v>AUS24P10E4</v>
      </c>
      <c r="C708" s="181" t="str">
        <f t="shared" si="145"/>
        <v>AUS24P10S6</v>
      </c>
      <c r="D708" s="181" t="str">
        <f t="shared" si="146"/>
        <v>AUS24P10</v>
      </c>
      <c r="E708" s="181" t="str">
        <f t="shared" si="147"/>
        <v>AUS24</v>
      </c>
      <c r="F708" s="72" t="s">
        <v>273</v>
      </c>
      <c r="G708" s="72">
        <v>24</v>
      </c>
      <c r="H708" s="72">
        <v>10</v>
      </c>
      <c r="I708" s="72" t="s">
        <v>8</v>
      </c>
      <c r="J708" s="72">
        <v>4</v>
      </c>
      <c r="K708" s="72">
        <v>7</v>
      </c>
      <c r="L708" s="72" t="s">
        <v>13</v>
      </c>
      <c r="M708" s="191">
        <f t="shared" si="148"/>
        <v>3.1</v>
      </c>
      <c r="N708" s="192">
        <f t="shared" si="149"/>
        <v>3.6999999999999997</v>
      </c>
      <c r="O708" s="132">
        <v>3.4</v>
      </c>
      <c r="P708" s="72"/>
      <c r="Q708" s="72"/>
      <c r="R708" s="97"/>
      <c r="S708" s="97"/>
      <c r="T708" s="203">
        <v>42287</v>
      </c>
      <c r="U708" s="72"/>
      <c r="V708" s="177">
        <v>1.17</v>
      </c>
      <c r="W708" s="97"/>
      <c r="X708" s="97"/>
      <c r="Y708" s="204">
        <v>1079342</v>
      </c>
      <c r="Z708" s="204">
        <v>1104654</v>
      </c>
    </row>
    <row r="709" spans="1:26">
      <c r="A709" s="181" t="str">
        <f t="shared" si="143"/>
        <v>AUS24P10E4S7</v>
      </c>
      <c r="B709" s="181" t="str">
        <f t="shared" si="144"/>
        <v>AUS24P10E4</v>
      </c>
      <c r="C709" s="181" t="str">
        <f t="shared" si="145"/>
        <v>AUS24P10S7</v>
      </c>
      <c r="D709" s="181" t="str">
        <f t="shared" si="146"/>
        <v>AUS24P10</v>
      </c>
      <c r="E709" s="181" t="str">
        <f t="shared" si="147"/>
        <v>AUS24</v>
      </c>
      <c r="F709" s="72" t="s">
        <v>273</v>
      </c>
      <c r="G709" s="72">
        <v>24</v>
      </c>
      <c r="H709" s="72">
        <v>10</v>
      </c>
      <c r="I709" s="72" t="s">
        <v>8</v>
      </c>
      <c r="J709" s="72">
        <v>4</v>
      </c>
      <c r="K709" s="72">
        <v>8</v>
      </c>
      <c r="L709" s="72" t="s">
        <v>13</v>
      </c>
      <c r="M709" s="191">
        <f t="shared" si="148"/>
        <v>4.7</v>
      </c>
      <c r="N709" s="192">
        <f t="shared" si="149"/>
        <v>5.3</v>
      </c>
      <c r="O709" s="132">
        <v>5</v>
      </c>
      <c r="P709" s="72"/>
      <c r="Q709" s="72"/>
      <c r="R709" s="97"/>
      <c r="S709" s="97"/>
      <c r="T709" s="203" t="s">
        <v>1326</v>
      </c>
      <c r="U709" s="72"/>
      <c r="V709" s="177"/>
      <c r="W709" s="97"/>
      <c r="X709" s="97"/>
      <c r="Y709" s="204">
        <v>1079342</v>
      </c>
      <c r="Z709" s="204">
        <v>1104654</v>
      </c>
    </row>
    <row r="710" spans="1:26">
      <c r="A710" s="181" t="str">
        <f t="shared" si="143"/>
        <v>AUS24P10E5S8</v>
      </c>
      <c r="B710" s="181" t="str">
        <f t="shared" si="144"/>
        <v>AUS24P10E5</v>
      </c>
      <c r="C710" s="181" t="str">
        <f t="shared" si="145"/>
        <v>AUS24P10S8</v>
      </c>
      <c r="D710" s="181" t="str">
        <f t="shared" si="146"/>
        <v>AUS24P10</v>
      </c>
      <c r="E710" s="181" t="str">
        <f t="shared" si="147"/>
        <v>AUS24</v>
      </c>
      <c r="F710" s="72" t="s">
        <v>273</v>
      </c>
      <c r="G710" s="72">
        <v>24</v>
      </c>
      <c r="H710" s="72">
        <v>10</v>
      </c>
      <c r="I710" s="72" t="s">
        <v>8</v>
      </c>
      <c r="J710" s="72">
        <v>5</v>
      </c>
      <c r="K710" s="72">
        <v>9</v>
      </c>
      <c r="L710" s="72" t="s">
        <v>13</v>
      </c>
      <c r="M710" s="191">
        <f t="shared" si="148"/>
        <v>6.7</v>
      </c>
      <c r="N710" s="192">
        <f t="shared" si="149"/>
        <v>7.3</v>
      </c>
      <c r="O710" s="132">
        <v>7</v>
      </c>
      <c r="P710" s="72"/>
      <c r="Q710" s="72"/>
      <c r="R710" s="97"/>
      <c r="S710" s="97"/>
      <c r="T710" s="203" t="s">
        <v>1327</v>
      </c>
      <c r="U710" s="72"/>
      <c r="V710" s="177"/>
      <c r="W710" s="97"/>
      <c r="X710" s="97"/>
      <c r="Y710" s="204">
        <v>1079342</v>
      </c>
      <c r="Z710" s="204">
        <v>1104654</v>
      </c>
    </row>
    <row r="711" spans="1:26">
      <c r="A711" s="181" t="str">
        <f t="shared" si="143"/>
        <v>AUS24P10E5S9</v>
      </c>
      <c r="B711" s="181" t="str">
        <f t="shared" si="144"/>
        <v>AUS24P10E5</v>
      </c>
      <c r="C711" s="181" t="str">
        <f t="shared" si="145"/>
        <v>AUS24P10S9</v>
      </c>
      <c r="D711" s="181" t="str">
        <f t="shared" si="146"/>
        <v>AUS24P10</v>
      </c>
      <c r="E711" s="181" t="str">
        <f t="shared" si="147"/>
        <v>AUS24</v>
      </c>
      <c r="F711" s="72" t="s">
        <v>273</v>
      </c>
      <c r="G711" s="72">
        <v>24</v>
      </c>
      <c r="H711" s="72">
        <v>10</v>
      </c>
      <c r="I711" s="72" t="s">
        <v>8</v>
      </c>
      <c r="J711" s="72">
        <v>5</v>
      </c>
      <c r="K711" s="72">
        <v>10</v>
      </c>
      <c r="L711" s="72" t="s">
        <v>13</v>
      </c>
      <c r="M711" s="191">
        <f t="shared" si="148"/>
        <v>8.6999999999999993</v>
      </c>
      <c r="N711" s="192">
        <f t="shared" si="149"/>
        <v>9.3000000000000007</v>
      </c>
      <c r="O711" s="132">
        <v>9</v>
      </c>
      <c r="P711" s="72"/>
      <c r="Q711" s="72"/>
      <c r="R711" s="97"/>
      <c r="S711" s="97"/>
      <c r="T711" s="203" t="s">
        <v>1328</v>
      </c>
      <c r="U711" s="72"/>
      <c r="V711" s="177"/>
      <c r="W711" s="97"/>
      <c r="X711" s="97"/>
      <c r="Y711" s="204">
        <v>1079342</v>
      </c>
      <c r="Z711" s="204">
        <v>1104654</v>
      </c>
    </row>
    <row r="712" spans="1:26">
      <c r="A712" s="181" t="str">
        <f t="shared" si="143"/>
        <v>AUS24P13E1S10</v>
      </c>
      <c r="B712" s="181" t="str">
        <f t="shared" si="144"/>
        <v>AUS24P13E1</v>
      </c>
      <c r="C712" s="181" t="str">
        <f t="shared" si="145"/>
        <v>AUS24P13S10</v>
      </c>
      <c r="D712" s="181" t="str">
        <f t="shared" si="146"/>
        <v>AUS24P13</v>
      </c>
      <c r="E712" s="181" t="str">
        <f t="shared" si="147"/>
        <v>AUS24</v>
      </c>
      <c r="F712" s="72" t="s">
        <v>273</v>
      </c>
      <c r="G712" s="72">
        <v>24</v>
      </c>
      <c r="H712" s="72">
        <v>13</v>
      </c>
      <c r="I712" s="72" t="s">
        <v>8</v>
      </c>
      <c r="J712" s="72">
        <v>1</v>
      </c>
      <c r="K712" s="72">
        <v>1</v>
      </c>
      <c r="L712" s="72" t="s">
        <v>13</v>
      </c>
      <c r="M712" s="191">
        <v>0</v>
      </c>
      <c r="N712" s="192">
        <v>0.6</v>
      </c>
      <c r="O712" s="132">
        <v>0.3</v>
      </c>
      <c r="P712" s="203">
        <v>39937</v>
      </c>
      <c r="Q712" s="72"/>
      <c r="R712" s="97"/>
      <c r="S712" s="97"/>
      <c r="T712" s="203">
        <v>38810</v>
      </c>
      <c r="U712" s="72"/>
      <c r="V712" s="177"/>
      <c r="W712" s="97"/>
      <c r="X712" s="97"/>
      <c r="Y712" s="204">
        <v>1079342</v>
      </c>
      <c r="Z712" s="204">
        <v>1104654</v>
      </c>
    </row>
    <row r="713" spans="1:26">
      <c r="A713" s="181" t="str">
        <f t="shared" si="143"/>
        <v>AUS24P13E1V1</v>
      </c>
      <c r="B713" s="181" t="str">
        <f t="shared" si="144"/>
        <v>AUS24P13E1</v>
      </c>
      <c r="C713" s="181" t="str">
        <f t="shared" si="145"/>
        <v>AUS24P13V1</v>
      </c>
      <c r="D713" s="181" t="str">
        <f t="shared" si="146"/>
        <v>AUS24P13</v>
      </c>
      <c r="E713" s="181" t="str">
        <f t="shared" si="147"/>
        <v>AUS24</v>
      </c>
      <c r="F713" s="72" t="s">
        <v>273</v>
      </c>
      <c r="G713" s="72">
        <v>24</v>
      </c>
      <c r="H713" s="72">
        <v>13</v>
      </c>
      <c r="I713" s="72" t="s">
        <v>8</v>
      </c>
      <c r="J713" s="72">
        <v>1</v>
      </c>
      <c r="K713" s="72">
        <v>2</v>
      </c>
      <c r="L713" s="72" t="s">
        <v>906</v>
      </c>
      <c r="M713" s="191">
        <v>0.2</v>
      </c>
      <c r="N713" s="192">
        <v>0.8</v>
      </c>
      <c r="O713" s="132">
        <v>0.5</v>
      </c>
      <c r="P713" s="203"/>
      <c r="Q713" s="72"/>
      <c r="R713" s="97"/>
      <c r="S713" s="97"/>
      <c r="T713" s="203"/>
      <c r="U713" s="72"/>
      <c r="V713" s="177">
        <v>1.1299999999999999</v>
      </c>
      <c r="W713" s="97"/>
      <c r="X713" s="97"/>
      <c r="Y713" s="204">
        <v>1079342</v>
      </c>
      <c r="Z713" s="204">
        <v>1104654</v>
      </c>
    </row>
    <row r="714" spans="1:26">
      <c r="A714" s="181" t="str">
        <f t="shared" si="143"/>
        <v>AUS24P13E1S2</v>
      </c>
      <c r="B714" s="181" t="str">
        <f t="shared" si="144"/>
        <v>AUS24P13E1</v>
      </c>
      <c r="C714" s="181" t="str">
        <f t="shared" si="145"/>
        <v>AUS24P13S2</v>
      </c>
      <c r="D714" s="181" t="str">
        <f t="shared" si="146"/>
        <v>AUS24P13</v>
      </c>
      <c r="E714" s="181" t="str">
        <f t="shared" si="147"/>
        <v>AUS24</v>
      </c>
      <c r="F714" s="72" t="s">
        <v>273</v>
      </c>
      <c r="G714" s="72">
        <v>24</v>
      </c>
      <c r="H714" s="72">
        <v>13</v>
      </c>
      <c r="I714" s="72" t="s">
        <v>8</v>
      </c>
      <c r="J714" s="72">
        <v>1</v>
      </c>
      <c r="K714" s="72">
        <v>3</v>
      </c>
      <c r="L714" s="72" t="s">
        <v>13</v>
      </c>
      <c r="M714" s="191">
        <v>0.5</v>
      </c>
      <c r="N714" s="192">
        <v>1.1000000000000001</v>
      </c>
      <c r="O714" s="132">
        <v>0.8</v>
      </c>
      <c r="P714" s="203">
        <v>40427</v>
      </c>
      <c r="Q714" s="72"/>
      <c r="R714" s="97"/>
      <c r="S714" s="97"/>
      <c r="T714" s="203">
        <v>40792</v>
      </c>
      <c r="U714" s="72"/>
      <c r="V714" s="177"/>
      <c r="W714" s="97"/>
      <c r="X714" s="97"/>
      <c r="Y714" s="204">
        <v>1079342</v>
      </c>
      <c r="Z714" s="204">
        <v>1104654</v>
      </c>
    </row>
    <row r="715" spans="1:26">
      <c r="A715" s="181" t="str">
        <f t="shared" si="143"/>
        <v>AUS24P13E2S3</v>
      </c>
      <c r="B715" s="181" t="str">
        <f t="shared" si="144"/>
        <v>AUS24P13E2</v>
      </c>
      <c r="C715" s="181" t="str">
        <f t="shared" si="145"/>
        <v>AUS24P13S3</v>
      </c>
      <c r="D715" s="181" t="str">
        <f t="shared" si="146"/>
        <v>AUS24P13</v>
      </c>
      <c r="E715" s="181" t="str">
        <f t="shared" si="147"/>
        <v>AUS24</v>
      </c>
      <c r="F715" s="72" t="s">
        <v>273</v>
      </c>
      <c r="G715" s="72">
        <v>24</v>
      </c>
      <c r="H715" s="72">
        <v>13</v>
      </c>
      <c r="I715" s="72" t="s">
        <v>8</v>
      </c>
      <c r="J715" s="72">
        <v>2</v>
      </c>
      <c r="K715" s="72">
        <v>4</v>
      </c>
      <c r="L715" s="72" t="s">
        <v>13</v>
      </c>
      <c r="M715" s="191">
        <v>0.89999999999999991</v>
      </c>
      <c r="N715" s="192">
        <v>1.5</v>
      </c>
      <c r="O715" s="132">
        <v>1.2</v>
      </c>
      <c r="P715" s="203">
        <v>42684</v>
      </c>
      <c r="Q715" s="72"/>
      <c r="R715" s="97"/>
      <c r="S715" s="97"/>
      <c r="T715" s="203">
        <v>41955</v>
      </c>
      <c r="U715" s="72"/>
      <c r="V715" s="177"/>
      <c r="W715" s="97"/>
      <c r="X715" s="97"/>
      <c r="Y715" s="204">
        <v>1079342</v>
      </c>
      <c r="Z715" s="204">
        <v>1104654</v>
      </c>
    </row>
    <row r="716" spans="1:26">
      <c r="A716" s="181" t="str">
        <f t="shared" si="143"/>
        <v>AUS24P13E3V4</v>
      </c>
      <c r="B716" s="181" t="str">
        <f t="shared" si="144"/>
        <v>AUS24P13E3</v>
      </c>
      <c r="C716" s="181" t="str">
        <f t="shared" si="145"/>
        <v>AUS24P13V4</v>
      </c>
      <c r="D716" s="181" t="str">
        <f t="shared" si="146"/>
        <v>AUS24P13</v>
      </c>
      <c r="E716" s="181" t="str">
        <f t="shared" si="147"/>
        <v>AUS24</v>
      </c>
      <c r="F716" s="72" t="s">
        <v>273</v>
      </c>
      <c r="G716" s="72">
        <v>24</v>
      </c>
      <c r="H716" s="72">
        <v>13</v>
      </c>
      <c r="I716" s="72" t="s">
        <v>8</v>
      </c>
      <c r="J716" s="72">
        <v>3</v>
      </c>
      <c r="K716" s="72">
        <v>5</v>
      </c>
      <c r="L716" s="72" t="s">
        <v>906</v>
      </c>
      <c r="M716" s="191">
        <v>1.5</v>
      </c>
      <c r="N716" s="192">
        <v>2.1</v>
      </c>
      <c r="O716" s="132">
        <v>2</v>
      </c>
      <c r="P716" s="203"/>
      <c r="Q716" s="72"/>
      <c r="R716" s="97"/>
      <c r="S716" s="97"/>
      <c r="T716" s="203"/>
      <c r="U716" s="72"/>
      <c r="V716" s="177">
        <v>1.0900000000000001</v>
      </c>
      <c r="W716" s="97"/>
      <c r="X716" s="97"/>
      <c r="Y716" s="204">
        <v>1079342</v>
      </c>
      <c r="Z716" s="204">
        <v>1104654</v>
      </c>
    </row>
    <row r="717" spans="1:26">
      <c r="A717" s="181" t="str">
        <f t="shared" si="143"/>
        <v>AUS24P13E3V5</v>
      </c>
      <c r="B717" s="181" t="str">
        <f t="shared" si="144"/>
        <v>AUS24P13E3</v>
      </c>
      <c r="C717" s="181" t="str">
        <f t="shared" si="145"/>
        <v>AUS24P13V5</v>
      </c>
      <c r="D717" s="181" t="str">
        <f t="shared" si="146"/>
        <v>AUS24P13</v>
      </c>
      <c r="E717" s="181" t="str">
        <f t="shared" si="147"/>
        <v>AUS24</v>
      </c>
      <c r="F717" s="72" t="s">
        <v>273</v>
      </c>
      <c r="G717" s="72">
        <v>24</v>
      </c>
      <c r="H717" s="72">
        <v>13</v>
      </c>
      <c r="I717" s="72" t="s">
        <v>8</v>
      </c>
      <c r="J717" s="72">
        <v>3</v>
      </c>
      <c r="K717" s="72">
        <v>6</v>
      </c>
      <c r="L717" s="72" t="s">
        <v>906</v>
      </c>
      <c r="M717" s="191">
        <v>2.2000000000000002</v>
      </c>
      <c r="N717" s="192">
        <v>2.8</v>
      </c>
      <c r="O717" s="132">
        <v>2.7</v>
      </c>
      <c r="P717" s="203"/>
      <c r="Q717" s="72"/>
      <c r="R717" s="97"/>
      <c r="S717" s="97"/>
      <c r="T717" s="203"/>
      <c r="U717" s="72"/>
      <c r="V717" s="177">
        <v>1.0900000000000001</v>
      </c>
      <c r="W717" s="97"/>
      <c r="X717" s="97"/>
      <c r="Y717" s="204">
        <v>1079342</v>
      </c>
      <c r="Z717" s="204">
        <v>1104654</v>
      </c>
    </row>
    <row r="718" spans="1:26">
      <c r="A718" s="181" t="str">
        <f t="shared" si="143"/>
        <v>AUS24P13E4S6</v>
      </c>
      <c r="B718" s="181" t="str">
        <f t="shared" si="144"/>
        <v>AUS24P13E4</v>
      </c>
      <c r="C718" s="181" t="str">
        <f t="shared" si="145"/>
        <v>AUS24P13S6</v>
      </c>
      <c r="D718" s="181" t="str">
        <f t="shared" si="146"/>
        <v>AUS24P13</v>
      </c>
      <c r="E718" s="181" t="str">
        <f t="shared" si="147"/>
        <v>AUS24</v>
      </c>
      <c r="F718" s="72" t="s">
        <v>273</v>
      </c>
      <c r="G718" s="72">
        <v>24</v>
      </c>
      <c r="H718" s="72">
        <v>13</v>
      </c>
      <c r="I718" s="72" t="s">
        <v>8</v>
      </c>
      <c r="J718" s="72">
        <v>4</v>
      </c>
      <c r="K718" s="72">
        <v>7</v>
      </c>
      <c r="L718" s="72" t="s">
        <v>13</v>
      </c>
      <c r="M718" s="191">
        <v>3.1</v>
      </c>
      <c r="N718" s="192">
        <v>3.6999999999999997</v>
      </c>
      <c r="O718" s="132">
        <v>3.5</v>
      </c>
      <c r="P718" s="203">
        <v>42287</v>
      </c>
      <c r="Q718" s="72"/>
      <c r="R718" s="97"/>
      <c r="S718" s="97"/>
      <c r="T718" s="203" t="s">
        <v>1313</v>
      </c>
      <c r="U718" s="72"/>
      <c r="V718" s="177"/>
      <c r="W718" s="97"/>
      <c r="X718" s="97"/>
      <c r="Y718" s="204">
        <v>1079342</v>
      </c>
      <c r="Z718" s="204">
        <v>1104654</v>
      </c>
    </row>
    <row r="719" spans="1:26">
      <c r="A719" s="181" t="str">
        <f t="shared" si="143"/>
        <v>AUS24P13E4S7</v>
      </c>
      <c r="B719" s="181" t="str">
        <f t="shared" si="144"/>
        <v>AUS24P13E4</v>
      </c>
      <c r="C719" s="181" t="str">
        <f t="shared" si="145"/>
        <v>AUS24P13S7</v>
      </c>
      <c r="D719" s="181" t="str">
        <f t="shared" si="146"/>
        <v>AUS24P13</v>
      </c>
      <c r="E719" s="181" t="str">
        <f t="shared" si="147"/>
        <v>AUS24</v>
      </c>
      <c r="F719" s="72" t="s">
        <v>273</v>
      </c>
      <c r="G719" s="72">
        <v>24</v>
      </c>
      <c r="H719" s="72">
        <v>13</v>
      </c>
      <c r="I719" s="72" t="s">
        <v>8</v>
      </c>
      <c r="J719" s="72">
        <v>4</v>
      </c>
      <c r="K719" s="72">
        <v>8</v>
      </c>
      <c r="L719" s="72" t="s">
        <v>13</v>
      </c>
      <c r="M719" s="191">
        <v>4.7</v>
      </c>
      <c r="N719" s="192">
        <v>5.3</v>
      </c>
      <c r="O719" s="132">
        <v>7.5</v>
      </c>
      <c r="P719" s="203" t="s">
        <v>1326</v>
      </c>
      <c r="Q719" s="72"/>
      <c r="R719" s="97"/>
      <c r="S719" s="97"/>
      <c r="T719" s="203" t="s">
        <v>1329</v>
      </c>
      <c r="U719" s="72"/>
      <c r="V719" s="177"/>
      <c r="W719" s="97"/>
      <c r="X719" s="97"/>
      <c r="Y719" s="204">
        <v>1079342</v>
      </c>
      <c r="Z719" s="204">
        <v>1104654</v>
      </c>
    </row>
    <row r="720" spans="1:26">
      <c r="A720" s="181" t="str">
        <f t="shared" si="143"/>
        <v>AUS24P13E5S8</v>
      </c>
      <c r="B720" s="181" t="str">
        <f t="shared" si="144"/>
        <v>AUS24P13E5</v>
      </c>
      <c r="C720" s="181" t="str">
        <f t="shared" si="145"/>
        <v>AUS24P13S8</v>
      </c>
      <c r="D720" s="181" t="str">
        <f t="shared" si="146"/>
        <v>AUS24P13</v>
      </c>
      <c r="E720" s="181" t="str">
        <f t="shared" si="147"/>
        <v>AUS24</v>
      </c>
      <c r="F720" s="72" t="s">
        <v>273</v>
      </c>
      <c r="G720" s="72">
        <v>24</v>
      </c>
      <c r="H720" s="72">
        <v>13</v>
      </c>
      <c r="I720" s="72" t="s">
        <v>8</v>
      </c>
      <c r="J720" s="72">
        <v>5</v>
      </c>
      <c r="K720" s="72">
        <v>9</v>
      </c>
      <c r="L720" s="72" t="s">
        <v>13</v>
      </c>
      <c r="M720" s="191">
        <v>6.7</v>
      </c>
      <c r="N720" s="192">
        <v>7.3</v>
      </c>
      <c r="O720" s="132">
        <v>9</v>
      </c>
      <c r="P720" s="203" t="s">
        <v>1327</v>
      </c>
      <c r="Q720" s="72"/>
      <c r="R720" s="97"/>
      <c r="S720" s="97"/>
      <c r="T720" s="203" t="s">
        <v>1330</v>
      </c>
      <c r="U720" s="72"/>
      <c r="V720" s="177"/>
      <c r="W720" s="97"/>
      <c r="X720" s="97"/>
      <c r="Y720" s="204">
        <v>1079342</v>
      </c>
      <c r="Z720" s="204">
        <v>1104654</v>
      </c>
    </row>
    <row r="721" spans="1:26">
      <c r="A721" s="181" t="str">
        <f t="shared" si="143"/>
        <v>AUS24P15E1S9</v>
      </c>
      <c r="B721" s="181" t="str">
        <f t="shared" si="144"/>
        <v>AUS24P15E1</v>
      </c>
      <c r="C721" s="181" t="str">
        <f t="shared" si="145"/>
        <v>AUS24P15S9</v>
      </c>
      <c r="D721" s="181" t="str">
        <f t="shared" si="146"/>
        <v>AUS24P15</v>
      </c>
      <c r="E721" s="181" t="str">
        <f t="shared" si="147"/>
        <v>AUS24</v>
      </c>
      <c r="F721" s="72" t="s">
        <v>273</v>
      </c>
      <c r="G721" s="72">
        <v>24</v>
      </c>
      <c r="H721" s="72">
        <v>15</v>
      </c>
      <c r="I721" s="72" t="s">
        <v>8</v>
      </c>
      <c r="J721" s="72">
        <v>1</v>
      </c>
      <c r="K721" s="72">
        <v>1</v>
      </c>
      <c r="L721" s="72" t="s">
        <v>13</v>
      </c>
      <c r="M721" s="191">
        <v>0</v>
      </c>
      <c r="N721" s="192">
        <v>0.6</v>
      </c>
      <c r="O721" s="132">
        <v>0.3</v>
      </c>
      <c r="P721" s="203">
        <v>38810</v>
      </c>
      <c r="Q721" s="72"/>
      <c r="R721" s="97"/>
      <c r="S721" s="97"/>
      <c r="T721" s="203">
        <v>39176</v>
      </c>
      <c r="U721" s="72"/>
      <c r="V721" s="177"/>
      <c r="W721" s="97"/>
      <c r="X721" s="97"/>
      <c r="Y721" s="204">
        <v>1079342</v>
      </c>
      <c r="Z721" s="204">
        <v>1104654</v>
      </c>
    </row>
    <row r="722" spans="1:26">
      <c r="A722" s="181" t="str">
        <f t="shared" si="143"/>
        <v>AUS24P15E1V1</v>
      </c>
      <c r="B722" s="181" t="str">
        <f t="shared" si="144"/>
        <v>AUS24P15E1</v>
      </c>
      <c r="C722" s="181" t="str">
        <f t="shared" si="145"/>
        <v>AUS24P15V1</v>
      </c>
      <c r="D722" s="181" t="str">
        <f t="shared" si="146"/>
        <v>AUS24P15</v>
      </c>
      <c r="E722" s="181" t="str">
        <f t="shared" si="147"/>
        <v>AUS24</v>
      </c>
      <c r="F722" s="72" t="s">
        <v>273</v>
      </c>
      <c r="G722" s="72">
        <v>24</v>
      </c>
      <c r="H722" s="72">
        <v>15</v>
      </c>
      <c r="I722" s="72" t="s">
        <v>8</v>
      </c>
      <c r="J722" s="72">
        <v>1</v>
      </c>
      <c r="K722" s="72">
        <v>2</v>
      </c>
      <c r="L722" s="72" t="s">
        <v>906</v>
      </c>
      <c r="M722" s="191">
        <v>0.2</v>
      </c>
      <c r="N722" s="192">
        <v>0.8</v>
      </c>
      <c r="O722" s="132">
        <v>0.5</v>
      </c>
      <c r="P722" s="203"/>
      <c r="Q722" s="72"/>
      <c r="R722" s="97"/>
      <c r="S722" s="97"/>
      <c r="T722" s="72"/>
      <c r="U722" s="72"/>
      <c r="V722" s="177">
        <v>1.1299999999999999</v>
      </c>
      <c r="W722" s="97"/>
      <c r="X722" s="97"/>
      <c r="Y722" s="204">
        <v>1079342</v>
      </c>
      <c r="Z722" s="204">
        <v>1104654</v>
      </c>
    </row>
    <row r="723" spans="1:26">
      <c r="A723" s="181" t="str">
        <f t="shared" ref="A723:A743" si="150">CONCATENATE(F723,G723,I723,H723,"E",J723,L723,K722)</f>
        <v>AUS24P15E1S2</v>
      </c>
      <c r="B723" s="181" t="str">
        <f t="shared" ref="B723:B743" si="151">CONCATENATE(F723,G723,I723,H723,"E",J723)</f>
        <v>AUS24P15E1</v>
      </c>
      <c r="C723" s="181" t="str">
        <f t="shared" ref="C723:C743" si="152">CONCATENATE(F723,G723,I723,H723,L723,K722)</f>
        <v>AUS24P15S2</v>
      </c>
      <c r="D723" s="181" t="str">
        <f t="shared" ref="D723:D743" si="153">CONCATENATE(F723,G723,I723,H723)</f>
        <v>AUS24P15</v>
      </c>
      <c r="E723" s="181" t="str">
        <f t="shared" ref="E723:E743" si="154">CONCATENATE(F723,G723)</f>
        <v>AUS24</v>
      </c>
      <c r="F723" s="72" t="s">
        <v>273</v>
      </c>
      <c r="G723" s="72">
        <v>24</v>
      </c>
      <c r="H723" s="72">
        <v>15</v>
      </c>
      <c r="I723" s="72" t="s">
        <v>8</v>
      </c>
      <c r="J723" s="72">
        <v>1</v>
      </c>
      <c r="K723" s="72">
        <v>3</v>
      </c>
      <c r="L723" s="72" t="s">
        <v>13</v>
      </c>
      <c r="M723" s="191">
        <v>0.5</v>
      </c>
      <c r="N723" s="192">
        <v>1.1000000000000001</v>
      </c>
      <c r="O723" s="132">
        <v>0.8</v>
      </c>
      <c r="P723" s="203">
        <v>40792</v>
      </c>
      <c r="Q723" s="72"/>
      <c r="R723" s="97"/>
      <c r="S723" s="97"/>
      <c r="T723" s="203">
        <v>41950</v>
      </c>
      <c r="U723" s="72"/>
      <c r="V723" s="177"/>
      <c r="W723" s="97"/>
      <c r="X723" s="97"/>
      <c r="Y723" s="204">
        <v>1079342</v>
      </c>
      <c r="Z723" s="204">
        <v>1104654</v>
      </c>
    </row>
    <row r="724" spans="1:26">
      <c r="A724" s="181" t="str">
        <f t="shared" si="150"/>
        <v>AUS24P15E2S3</v>
      </c>
      <c r="B724" s="181" t="str">
        <f t="shared" si="151"/>
        <v>AUS24P15E2</v>
      </c>
      <c r="C724" s="181" t="str">
        <f t="shared" si="152"/>
        <v>AUS24P15S3</v>
      </c>
      <c r="D724" s="181" t="str">
        <f t="shared" si="153"/>
        <v>AUS24P15</v>
      </c>
      <c r="E724" s="181" t="str">
        <f t="shared" si="154"/>
        <v>AUS24</v>
      </c>
      <c r="F724" s="72" t="s">
        <v>273</v>
      </c>
      <c r="G724" s="72">
        <v>24</v>
      </c>
      <c r="H724" s="72">
        <v>15</v>
      </c>
      <c r="I724" s="72" t="s">
        <v>8</v>
      </c>
      <c r="J724" s="72">
        <v>2</v>
      </c>
      <c r="K724" s="72">
        <v>4</v>
      </c>
      <c r="L724" s="72" t="s">
        <v>13</v>
      </c>
      <c r="M724" s="191">
        <v>0.89999999999999991</v>
      </c>
      <c r="N724" s="192">
        <v>1.5</v>
      </c>
      <c r="O724" s="132">
        <v>1.2</v>
      </c>
      <c r="P724" s="203">
        <v>41955</v>
      </c>
      <c r="Q724" s="72"/>
      <c r="R724" s="97"/>
      <c r="S724" s="97"/>
      <c r="T724" s="203" t="s">
        <v>1331</v>
      </c>
      <c r="U724" s="72"/>
      <c r="V724" s="177"/>
      <c r="W724" s="97"/>
      <c r="X724" s="97"/>
      <c r="Y724" s="204">
        <v>1079342</v>
      </c>
      <c r="Z724" s="204">
        <v>1104654</v>
      </c>
    </row>
    <row r="725" spans="1:26">
      <c r="A725" s="181" t="str">
        <f t="shared" si="150"/>
        <v>AUS24P15E3V4</v>
      </c>
      <c r="B725" s="181" t="str">
        <f t="shared" si="151"/>
        <v>AUS24P15E3</v>
      </c>
      <c r="C725" s="181" t="str">
        <f t="shared" si="152"/>
        <v>AUS24P15V4</v>
      </c>
      <c r="D725" s="181" t="str">
        <f t="shared" si="153"/>
        <v>AUS24P15</v>
      </c>
      <c r="E725" s="181" t="str">
        <f t="shared" si="154"/>
        <v>AUS24</v>
      </c>
      <c r="F725" s="72" t="s">
        <v>273</v>
      </c>
      <c r="G725" s="72">
        <v>24</v>
      </c>
      <c r="H725" s="72">
        <v>15</v>
      </c>
      <c r="I725" s="72" t="s">
        <v>8</v>
      </c>
      <c r="J725" s="72">
        <v>3</v>
      </c>
      <c r="K725" s="72">
        <v>5</v>
      </c>
      <c r="L725" s="72" t="s">
        <v>906</v>
      </c>
      <c r="M725" s="191">
        <v>1.5</v>
      </c>
      <c r="N725" s="192">
        <v>2.1</v>
      </c>
      <c r="O725" s="132">
        <v>2</v>
      </c>
      <c r="P725" s="203"/>
      <c r="Q725" s="72"/>
      <c r="R725" s="97"/>
      <c r="S725" s="97"/>
      <c r="T725" s="203"/>
      <c r="U725" s="72"/>
      <c r="V725" s="177">
        <v>1.17</v>
      </c>
      <c r="W725" s="97"/>
      <c r="X725" s="97"/>
      <c r="Y725" s="204">
        <v>1079342</v>
      </c>
      <c r="Z725" s="204">
        <v>1104654</v>
      </c>
    </row>
    <row r="726" spans="1:26">
      <c r="A726" s="181" t="str">
        <f t="shared" si="150"/>
        <v>AUS24P15E3V5</v>
      </c>
      <c r="B726" s="181" t="str">
        <f t="shared" si="151"/>
        <v>AUS24P15E3</v>
      </c>
      <c r="C726" s="181" t="str">
        <f t="shared" si="152"/>
        <v>AUS24P15V5</v>
      </c>
      <c r="D726" s="181" t="str">
        <f t="shared" si="153"/>
        <v>AUS24P15</v>
      </c>
      <c r="E726" s="181" t="str">
        <f t="shared" si="154"/>
        <v>AUS24</v>
      </c>
      <c r="F726" s="72" t="s">
        <v>273</v>
      </c>
      <c r="G726" s="72">
        <v>24</v>
      </c>
      <c r="H726" s="72">
        <v>15</v>
      </c>
      <c r="I726" s="72" t="s">
        <v>8</v>
      </c>
      <c r="J726" s="72">
        <v>3</v>
      </c>
      <c r="K726" s="72">
        <v>6</v>
      </c>
      <c r="L726" s="72" t="s">
        <v>906</v>
      </c>
      <c r="M726" s="191">
        <v>2.2000000000000002</v>
      </c>
      <c r="N726" s="192">
        <v>2.8</v>
      </c>
      <c r="O726" s="132">
        <v>2.7</v>
      </c>
      <c r="P726" s="203"/>
      <c r="Q726" s="72"/>
      <c r="R726" s="97"/>
      <c r="S726" s="97"/>
      <c r="T726" s="203"/>
      <c r="U726" s="72"/>
      <c r="V726" s="177">
        <v>1.17</v>
      </c>
      <c r="W726" s="97"/>
      <c r="X726" s="97"/>
      <c r="Y726" s="204">
        <v>1079342</v>
      </c>
      <c r="Z726" s="204">
        <v>1104654</v>
      </c>
    </row>
    <row r="727" spans="1:26">
      <c r="A727" s="181" t="str">
        <f t="shared" si="150"/>
        <v>AUS24P15E4S6</v>
      </c>
      <c r="B727" s="181" t="str">
        <f t="shared" si="151"/>
        <v>AUS24P15E4</v>
      </c>
      <c r="C727" s="181" t="str">
        <f t="shared" si="152"/>
        <v>AUS24P15S6</v>
      </c>
      <c r="D727" s="181" t="str">
        <f t="shared" si="153"/>
        <v>AUS24P15</v>
      </c>
      <c r="E727" s="181" t="str">
        <f t="shared" si="154"/>
        <v>AUS24</v>
      </c>
      <c r="F727" s="72" t="s">
        <v>273</v>
      </c>
      <c r="G727" s="72">
        <v>24</v>
      </c>
      <c r="H727" s="72">
        <v>15</v>
      </c>
      <c r="I727" s="72" t="s">
        <v>8</v>
      </c>
      <c r="J727" s="72">
        <v>4</v>
      </c>
      <c r="K727" s="72">
        <v>7</v>
      </c>
      <c r="L727" s="72" t="s">
        <v>13</v>
      </c>
      <c r="M727" s="191">
        <v>3.1</v>
      </c>
      <c r="N727" s="192">
        <v>3.6999999999999997</v>
      </c>
      <c r="O727" s="132">
        <v>3.5</v>
      </c>
      <c r="P727" s="203" t="s">
        <v>1313</v>
      </c>
      <c r="Q727" s="72"/>
      <c r="R727" s="97"/>
      <c r="S727" s="97"/>
      <c r="T727" s="203">
        <v>41556</v>
      </c>
      <c r="U727" s="72"/>
      <c r="V727" s="177">
        <v>0.97</v>
      </c>
      <c r="W727" s="97"/>
      <c r="X727" s="97"/>
      <c r="Y727" s="204">
        <v>1079342</v>
      </c>
      <c r="Z727" s="204">
        <v>1104654</v>
      </c>
    </row>
    <row r="728" spans="1:26">
      <c r="A728" s="181" t="str">
        <f t="shared" si="150"/>
        <v>AUS24P15E4S7</v>
      </c>
      <c r="B728" s="181" t="str">
        <f t="shared" si="151"/>
        <v>AUS24P15E4</v>
      </c>
      <c r="C728" s="181" t="str">
        <f t="shared" si="152"/>
        <v>AUS24P15S7</v>
      </c>
      <c r="D728" s="181" t="str">
        <f t="shared" si="153"/>
        <v>AUS24P15</v>
      </c>
      <c r="E728" s="181" t="str">
        <f t="shared" si="154"/>
        <v>AUS24</v>
      </c>
      <c r="F728" s="72" t="s">
        <v>273</v>
      </c>
      <c r="G728" s="72">
        <v>24</v>
      </c>
      <c r="H728" s="72">
        <v>15</v>
      </c>
      <c r="I728" s="72" t="s">
        <v>8</v>
      </c>
      <c r="J728" s="72">
        <v>4</v>
      </c>
      <c r="K728" s="72">
        <v>8</v>
      </c>
      <c r="L728" s="72" t="s">
        <v>13</v>
      </c>
      <c r="M728" s="191">
        <v>4.7</v>
      </c>
      <c r="N728" s="192">
        <v>5.3</v>
      </c>
      <c r="O728" s="132">
        <v>7.5</v>
      </c>
      <c r="P728" s="203" t="s">
        <v>1329</v>
      </c>
      <c r="Q728" s="72"/>
      <c r="R728" s="97"/>
      <c r="S728" s="97"/>
      <c r="T728" s="203" t="s">
        <v>1332</v>
      </c>
      <c r="U728" s="72"/>
      <c r="V728" s="177"/>
      <c r="W728" s="97"/>
      <c r="X728" s="97"/>
      <c r="Y728" s="204">
        <v>1079342</v>
      </c>
      <c r="Z728" s="204">
        <v>1104654</v>
      </c>
    </row>
    <row r="729" spans="1:26">
      <c r="A729" s="181" t="str">
        <f t="shared" si="150"/>
        <v>AUS24P15E5S8</v>
      </c>
      <c r="B729" s="181" t="str">
        <f t="shared" si="151"/>
        <v>AUS24P15E5</v>
      </c>
      <c r="C729" s="181" t="str">
        <f t="shared" si="152"/>
        <v>AUS24P15S8</v>
      </c>
      <c r="D729" s="181" t="str">
        <f t="shared" si="153"/>
        <v>AUS24P15</v>
      </c>
      <c r="E729" s="181" t="str">
        <f t="shared" si="154"/>
        <v>AUS24</v>
      </c>
      <c r="F729" s="72" t="s">
        <v>273</v>
      </c>
      <c r="G729" s="72">
        <v>24</v>
      </c>
      <c r="H729" s="72">
        <v>15</v>
      </c>
      <c r="I729" s="72" t="s">
        <v>8</v>
      </c>
      <c r="J729" s="72">
        <v>5</v>
      </c>
      <c r="K729" s="72">
        <v>9</v>
      </c>
      <c r="L729" s="72" t="s">
        <v>13</v>
      </c>
      <c r="M729" s="191">
        <v>6.7</v>
      </c>
      <c r="N729" s="192">
        <v>7.3</v>
      </c>
      <c r="O729" s="132">
        <v>9</v>
      </c>
      <c r="P729" s="203" t="s">
        <v>1330</v>
      </c>
      <c r="Q729" s="72"/>
      <c r="R729" s="97"/>
      <c r="S729" s="97"/>
      <c r="T729" s="203" t="s">
        <v>1333</v>
      </c>
      <c r="U729" s="72"/>
      <c r="V729" s="177"/>
      <c r="W729" s="97"/>
      <c r="X729" s="97"/>
      <c r="Y729" s="204">
        <v>1079342</v>
      </c>
      <c r="Z729" s="204">
        <v>1104654</v>
      </c>
    </row>
    <row r="730" spans="1:26">
      <c r="A730" s="181" t="str">
        <f t="shared" si="150"/>
        <v>AUS24P15E1S9</v>
      </c>
      <c r="B730" s="181" t="str">
        <f t="shared" si="151"/>
        <v>AUS24P15E1</v>
      </c>
      <c r="C730" s="181" t="str">
        <f t="shared" si="152"/>
        <v>AUS24P15S9</v>
      </c>
      <c r="D730" s="181" t="str">
        <f t="shared" si="153"/>
        <v>AUS24P15</v>
      </c>
      <c r="E730" s="181" t="str">
        <f t="shared" si="154"/>
        <v>AUS24</v>
      </c>
      <c r="F730" s="72" t="s">
        <v>273</v>
      </c>
      <c r="G730" s="72">
        <v>24</v>
      </c>
      <c r="H730" s="72">
        <v>15</v>
      </c>
      <c r="I730" s="72" t="s">
        <v>8</v>
      </c>
      <c r="J730" s="72">
        <v>1</v>
      </c>
      <c r="K730" s="72">
        <v>1</v>
      </c>
      <c r="L730" s="72" t="s">
        <v>13</v>
      </c>
      <c r="M730" s="191">
        <v>9.6999999999999993</v>
      </c>
      <c r="N730" s="192">
        <v>10.3</v>
      </c>
      <c r="O730" s="132">
        <v>10</v>
      </c>
      <c r="P730" s="203">
        <v>38810</v>
      </c>
      <c r="Q730" s="72"/>
      <c r="R730" s="97"/>
      <c r="S730" s="97"/>
      <c r="T730" s="203" t="s">
        <v>1334</v>
      </c>
      <c r="U730" s="72"/>
      <c r="V730" s="177"/>
      <c r="W730" s="97"/>
      <c r="X730" s="97"/>
      <c r="Y730" s="204">
        <v>1079342</v>
      </c>
      <c r="Z730" s="204">
        <v>1104654</v>
      </c>
    </row>
    <row r="731" spans="1:26">
      <c r="A731" s="181" t="str">
        <f t="shared" si="150"/>
        <v>AUS24P16E1S1</v>
      </c>
      <c r="B731" s="181" t="str">
        <f t="shared" si="151"/>
        <v>AUS24P16E1</v>
      </c>
      <c r="C731" s="181" t="str">
        <f t="shared" si="152"/>
        <v>AUS24P16S1</v>
      </c>
      <c r="D731" s="181" t="str">
        <f t="shared" si="153"/>
        <v>AUS24P16</v>
      </c>
      <c r="E731" s="181" t="str">
        <f t="shared" si="154"/>
        <v>AUS24</v>
      </c>
      <c r="F731" s="72" t="s">
        <v>273</v>
      </c>
      <c r="G731" s="72">
        <v>24</v>
      </c>
      <c r="H731" s="72">
        <v>16</v>
      </c>
      <c r="I731" s="72" t="s">
        <v>8</v>
      </c>
      <c r="J731" s="72">
        <v>1</v>
      </c>
      <c r="K731" s="72">
        <v>2</v>
      </c>
      <c r="L731" s="72" t="s">
        <v>13</v>
      </c>
      <c r="M731" s="191">
        <f t="shared" ref="M731:M743" si="155">O731-0.3</f>
        <v>0</v>
      </c>
      <c r="N731" s="192">
        <f t="shared" ref="N731:N743" si="156">O731+0.3</f>
        <v>0.6</v>
      </c>
      <c r="O731" s="132">
        <v>0.3</v>
      </c>
      <c r="P731" s="203"/>
      <c r="Q731" s="72"/>
      <c r="R731" s="97"/>
      <c r="S731" s="97"/>
      <c r="T731" s="203">
        <v>39209</v>
      </c>
      <c r="U731" s="72"/>
      <c r="V731" s="177"/>
      <c r="W731" s="97"/>
      <c r="X731" s="97"/>
      <c r="Y731" s="204">
        <v>1079342</v>
      </c>
      <c r="Z731" s="204">
        <v>1104654</v>
      </c>
    </row>
    <row r="732" spans="1:26">
      <c r="A732" s="181" t="str">
        <f t="shared" si="150"/>
        <v>AUS24P16E1V2</v>
      </c>
      <c r="B732" s="181" t="str">
        <f t="shared" si="151"/>
        <v>AUS24P16E1</v>
      </c>
      <c r="C732" s="181" t="str">
        <f t="shared" si="152"/>
        <v>AUS24P16V2</v>
      </c>
      <c r="D732" s="181" t="str">
        <f t="shared" si="153"/>
        <v>AUS24P16</v>
      </c>
      <c r="E732" s="181" t="str">
        <f t="shared" si="154"/>
        <v>AUS24</v>
      </c>
      <c r="F732" s="72" t="s">
        <v>273</v>
      </c>
      <c r="G732" s="72">
        <v>24</v>
      </c>
      <c r="H732" s="72">
        <v>16</v>
      </c>
      <c r="I732" s="72" t="s">
        <v>8</v>
      </c>
      <c r="J732" s="72">
        <v>1</v>
      </c>
      <c r="K732" s="72">
        <v>3</v>
      </c>
      <c r="L732" s="72" t="s">
        <v>906</v>
      </c>
      <c r="M732" s="191">
        <f t="shared" si="155"/>
        <v>0.5</v>
      </c>
      <c r="N732" s="192">
        <f t="shared" si="156"/>
        <v>1.1000000000000001</v>
      </c>
      <c r="O732" s="132">
        <v>0.8</v>
      </c>
      <c r="P732" s="203">
        <v>40792</v>
      </c>
      <c r="Q732" s="72"/>
      <c r="R732" s="97"/>
      <c r="S732" s="97"/>
      <c r="T732" s="203"/>
      <c r="U732" s="72"/>
      <c r="V732" s="177">
        <v>1.17</v>
      </c>
      <c r="W732" s="97"/>
      <c r="X732" s="97"/>
      <c r="Y732" s="204">
        <v>1079342</v>
      </c>
      <c r="Z732" s="204">
        <v>1104654</v>
      </c>
    </row>
    <row r="733" spans="1:26">
      <c r="A733" s="181" t="str">
        <f t="shared" si="150"/>
        <v>AUS24P16E2S3</v>
      </c>
      <c r="B733" s="181" t="str">
        <f t="shared" si="151"/>
        <v>AUS24P16E2</v>
      </c>
      <c r="C733" s="181" t="str">
        <f t="shared" si="152"/>
        <v>AUS24P16S3</v>
      </c>
      <c r="D733" s="181" t="str">
        <f t="shared" si="153"/>
        <v>AUS24P16</v>
      </c>
      <c r="E733" s="181" t="str">
        <f t="shared" si="154"/>
        <v>AUS24</v>
      </c>
      <c r="F733" s="72" t="s">
        <v>273</v>
      </c>
      <c r="G733" s="72">
        <v>24</v>
      </c>
      <c r="H733" s="72">
        <v>16</v>
      </c>
      <c r="I733" s="72" t="s">
        <v>8</v>
      </c>
      <c r="J733" s="72">
        <v>2</v>
      </c>
      <c r="K733" s="72">
        <v>4</v>
      </c>
      <c r="L733" s="72" t="s">
        <v>13</v>
      </c>
      <c r="M733" s="191">
        <f t="shared" si="155"/>
        <v>0.89999999999999991</v>
      </c>
      <c r="N733" s="192">
        <f t="shared" si="156"/>
        <v>1.5</v>
      </c>
      <c r="O733" s="132">
        <v>1.2</v>
      </c>
      <c r="P733" s="203">
        <v>41955</v>
      </c>
      <c r="Q733" s="72"/>
      <c r="R733" s="97"/>
      <c r="S733" s="97"/>
      <c r="T733" s="203">
        <v>40793</v>
      </c>
      <c r="U733" s="72"/>
      <c r="V733" s="177"/>
      <c r="W733" s="97"/>
      <c r="X733" s="97"/>
      <c r="Y733" s="204">
        <v>1079342</v>
      </c>
      <c r="Z733" s="204">
        <v>1104654</v>
      </c>
    </row>
    <row r="734" spans="1:26">
      <c r="A734" s="181" t="str">
        <f t="shared" si="150"/>
        <v>AUS24P16E3S4</v>
      </c>
      <c r="B734" s="181" t="str">
        <f t="shared" si="151"/>
        <v>AUS24P16E3</v>
      </c>
      <c r="C734" s="181" t="str">
        <f t="shared" si="152"/>
        <v>AUS24P16S4</v>
      </c>
      <c r="D734" s="181" t="str">
        <f t="shared" si="153"/>
        <v>AUS24P16</v>
      </c>
      <c r="E734" s="181" t="str">
        <f t="shared" si="154"/>
        <v>AUS24</v>
      </c>
      <c r="F734" s="72" t="s">
        <v>273</v>
      </c>
      <c r="G734" s="72">
        <v>24</v>
      </c>
      <c r="H734" s="72">
        <v>16</v>
      </c>
      <c r="I734" s="72" t="s">
        <v>8</v>
      </c>
      <c r="J734" s="72">
        <v>3</v>
      </c>
      <c r="K734" s="72">
        <v>5</v>
      </c>
      <c r="L734" s="72" t="s">
        <v>13</v>
      </c>
      <c r="M734" s="191">
        <f t="shared" si="155"/>
        <v>1.7</v>
      </c>
      <c r="N734" s="192">
        <f t="shared" si="156"/>
        <v>2.2999999999999998</v>
      </c>
      <c r="O734" s="132">
        <v>2</v>
      </c>
      <c r="P734" s="203"/>
      <c r="Q734" s="72"/>
      <c r="R734" s="97"/>
      <c r="S734" s="97"/>
      <c r="T734" s="203">
        <v>41224</v>
      </c>
      <c r="U734" s="72"/>
      <c r="V734" s="177"/>
      <c r="W734" s="97"/>
      <c r="X734" s="97"/>
      <c r="Y734" s="204">
        <v>1079342</v>
      </c>
      <c r="Z734" s="204">
        <v>1104654</v>
      </c>
    </row>
    <row r="735" spans="1:26">
      <c r="A735" s="181" t="str">
        <f t="shared" si="150"/>
        <v>AUS24P16E3V5</v>
      </c>
      <c r="B735" s="181" t="str">
        <f t="shared" si="151"/>
        <v>AUS24P16E3</v>
      </c>
      <c r="C735" s="181" t="str">
        <f t="shared" si="152"/>
        <v>AUS24P16V5</v>
      </c>
      <c r="D735" s="181" t="str">
        <f t="shared" si="153"/>
        <v>AUS24P16</v>
      </c>
      <c r="E735" s="181" t="str">
        <f t="shared" si="154"/>
        <v>AUS24</v>
      </c>
      <c r="F735" s="72" t="s">
        <v>273</v>
      </c>
      <c r="G735" s="72">
        <v>24</v>
      </c>
      <c r="H735" s="72">
        <v>16</v>
      </c>
      <c r="I735" s="72" t="s">
        <v>8</v>
      </c>
      <c r="J735" s="72">
        <v>3</v>
      </c>
      <c r="K735" s="72">
        <v>6</v>
      </c>
      <c r="L735" s="72" t="s">
        <v>906</v>
      </c>
      <c r="M735" s="191">
        <f t="shared" si="155"/>
        <v>2.4000000000000004</v>
      </c>
      <c r="N735" s="192">
        <f t="shared" si="156"/>
        <v>3</v>
      </c>
      <c r="O735" s="132">
        <v>2.7</v>
      </c>
      <c r="P735" s="203"/>
      <c r="Q735" s="72"/>
      <c r="R735" s="97"/>
      <c r="S735" s="97"/>
      <c r="T735" s="203"/>
      <c r="U735" s="72"/>
      <c r="V735" s="177">
        <v>1.1299999999999999</v>
      </c>
      <c r="W735" s="97"/>
      <c r="X735" s="97"/>
      <c r="Y735" s="204">
        <v>1079342</v>
      </c>
      <c r="Z735" s="204">
        <v>1104654</v>
      </c>
    </row>
    <row r="736" spans="1:26">
      <c r="A736" s="181" t="str">
        <f t="shared" si="150"/>
        <v>AUS24P16E4V6</v>
      </c>
      <c r="B736" s="181" t="str">
        <f t="shared" si="151"/>
        <v>AUS24P16E4</v>
      </c>
      <c r="C736" s="181" t="str">
        <f t="shared" si="152"/>
        <v>AUS24P16V6</v>
      </c>
      <c r="D736" s="181" t="str">
        <f t="shared" si="153"/>
        <v>AUS24P16</v>
      </c>
      <c r="E736" s="181" t="str">
        <f t="shared" si="154"/>
        <v>AUS24</v>
      </c>
      <c r="F736" s="72" t="s">
        <v>273</v>
      </c>
      <c r="G736" s="72">
        <v>24</v>
      </c>
      <c r="H736" s="72">
        <v>16</v>
      </c>
      <c r="I736" s="72" t="s">
        <v>8</v>
      </c>
      <c r="J736" s="72">
        <v>4</v>
      </c>
      <c r="K736" s="72">
        <v>7</v>
      </c>
      <c r="L736" s="72" t="s">
        <v>906</v>
      </c>
      <c r="M736" s="191">
        <f t="shared" si="155"/>
        <v>3.2</v>
      </c>
      <c r="N736" s="192">
        <f t="shared" si="156"/>
        <v>3.8</v>
      </c>
      <c r="O736" s="132">
        <v>3.5</v>
      </c>
      <c r="P736" s="203" t="s">
        <v>1313</v>
      </c>
      <c r="Q736" s="72"/>
      <c r="R736" s="97"/>
      <c r="S736" s="97"/>
      <c r="T736" s="203"/>
      <c r="U736" s="72"/>
      <c r="V736" s="177">
        <v>1.17</v>
      </c>
      <c r="W736" s="97"/>
      <c r="X736" s="97"/>
      <c r="Y736" s="204">
        <v>1079342</v>
      </c>
      <c r="Z736" s="204">
        <v>1104654</v>
      </c>
    </row>
    <row r="737" spans="1:26">
      <c r="A737" s="181" t="str">
        <f t="shared" si="150"/>
        <v>AUS24P16E4S7</v>
      </c>
      <c r="B737" s="181" t="str">
        <f t="shared" si="151"/>
        <v>AUS24P16E4</v>
      </c>
      <c r="C737" s="181" t="str">
        <f t="shared" si="152"/>
        <v>AUS24P16S7</v>
      </c>
      <c r="D737" s="181" t="str">
        <f t="shared" si="153"/>
        <v>AUS24P16</v>
      </c>
      <c r="E737" s="181" t="str">
        <f t="shared" si="154"/>
        <v>AUS24</v>
      </c>
      <c r="F737" s="72" t="s">
        <v>273</v>
      </c>
      <c r="G737" s="72">
        <v>24</v>
      </c>
      <c r="H737" s="72">
        <v>16</v>
      </c>
      <c r="I737" s="72" t="s">
        <v>8</v>
      </c>
      <c r="J737" s="72">
        <v>4</v>
      </c>
      <c r="K737" s="72">
        <v>8</v>
      </c>
      <c r="L737" s="72" t="s">
        <v>13</v>
      </c>
      <c r="M737" s="191">
        <f t="shared" si="155"/>
        <v>2.7</v>
      </c>
      <c r="N737" s="192">
        <f t="shared" si="156"/>
        <v>3.3</v>
      </c>
      <c r="O737" s="132">
        <v>3</v>
      </c>
      <c r="P737" s="203" t="s">
        <v>1329</v>
      </c>
      <c r="Q737" s="72"/>
      <c r="R737" s="97"/>
      <c r="S737" s="97"/>
      <c r="T737" s="203">
        <v>39969</v>
      </c>
      <c r="U737" s="72"/>
      <c r="V737" s="177"/>
      <c r="W737" s="97"/>
      <c r="X737" s="97"/>
      <c r="Y737" s="204">
        <v>1079342</v>
      </c>
      <c r="Z737" s="204">
        <v>1104654</v>
      </c>
    </row>
    <row r="738" spans="1:26">
      <c r="A738" s="181" t="str">
        <f t="shared" si="150"/>
        <v>AUS24P16E5V8</v>
      </c>
      <c r="B738" s="181" t="str">
        <f t="shared" si="151"/>
        <v>AUS24P16E5</v>
      </c>
      <c r="C738" s="181" t="str">
        <f t="shared" si="152"/>
        <v>AUS24P16V8</v>
      </c>
      <c r="D738" s="181" t="str">
        <f t="shared" si="153"/>
        <v>AUS24P16</v>
      </c>
      <c r="E738" s="181" t="str">
        <f t="shared" si="154"/>
        <v>AUS24</v>
      </c>
      <c r="F738" s="72" t="s">
        <v>273</v>
      </c>
      <c r="G738" s="72">
        <v>24</v>
      </c>
      <c r="H738" s="72">
        <v>16</v>
      </c>
      <c r="I738" s="72" t="s">
        <v>8</v>
      </c>
      <c r="J738" s="72">
        <v>5</v>
      </c>
      <c r="K738" s="72">
        <v>9</v>
      </c>
      <c r="L738" s="72" t="s">
        <v>906</v>
      </c>
      <c r="M738" s="191">
        <f t="shared" si="155"/>
        <v>3.1</v>
      </c>
      <c r="N738" s="192">
        <f t="shared" si="156"/>
        <v>3.6999999999999997</v>
      </c>
      <c r="O738" s="132">
        <v>3.4</v>
      </c>
      <c r="P738" s="203" t="s">
        <v>1330</v>
      </c>
      <c r="Q738" s="72"/>
      <c r="R738" s="97"/>
      <c r="S738" s="97"/>
      <c r="T738" s="203"/>
      <c r="U738" s="72"/>
      <c r="V738" s="177">
        <v>0.89</v>
      </c>
      <c r="W738" s="97"/>
      <c r="X738" s="97"/>
      <c r="Y738" s="204">
        <v>1079342</v>
      </c>
      <c r="Z738" s="204">
        <v>1104654</v>
      </c>
    </row>
    <row r="739" spans="1:26">
      <c r="A739" s="181" t="str">
        <f t="shared" si="150"/>
        <v>AUS24P16E5S9</v>
      </c>
      <c r="B739" s="181" t="str">
        <f t="shared" si="151"/>
        <v>AUS24P16E5</v>
      </c>
      <c r="C739" s="181" t="str">
        <f t="shared" si="152"/>
        <v>AUS24P16S9</v>
      </c>
      <c r="D739" s="181" t="str">
        <f t="shared" si="153"/>
        <v>AUS24P16</v>
      </c>
      <c r="E739" s="181" t="str">
        <f t="shared" si="154"/>
        <v>AUS24</v>
      </c>
      <c r="F739" s="72" t="s">
        <v>273</v>
      </c>
      <c r="G739" s="72">
        <v>24</v>
      </c>
      <c r="H739" s="72">
        <v>16</v>
      </c>
      <c r="I739" s="72" t="s">
        <v>8</v>
      </c>
      <c r="J739" s="72">
        <v>5</v>
      </c>
      <c r="K739" s="72">
        <v>9</v>
      </c>
      <c r="L739" s="72" t="s">
        <v>13</v>
      </c>
      <c r="M739" s="191">
        <f t="shared" si="155"/>
        <v>4.7</v>
      </c>
      <c r="N739" s="192">
        <f t="shared" si="156"/>
        <v>5.3</v>
      </c>
      <c r="O739" s="132">
        <v>5</v>
      </c>
      <c r="P739" s="72"/>
      <c r="Q739" s="72"/>
      <c r="R739" s="97"/>
      <c r="S739" s="97"/>
      <c r="T739" s="203" t="s">
        <v>1339</v>
      </c>
      <c r="U739" s="72"/>
      <c r="V739" s="177"/>
      <c r="W739" s="97"/>
      <c r="X739" s="97"/>
      <c r="Y739" s="204">
        <v>1079342</v>
      </c>
      <c r="Z739" s="204">
        <v>1104654</v>
      </c>
    </row>
    <row r="740" spans="1:26">
      <c r="A740" s="181" t="str">
        <f t="shared" si="150"/>
        <v>AUS24P16E5S9</v>
      </c>
      <c r="B740" s="181" t="str">
        <f t="shared" si="151"/>
        <v>AUS24P16E5</v>
      </c>
      <c r="C740" s="181" t="str">
        <f t="shared" si="152"/>
        <v>AUS24P16S9</v>
      </c>
      <c r="D740" s="181" t="str">
        <f t="shared" si="153"/>
        <v>AUS24P16</v>
      </c>
      <c r="E740" s="181" t="str">
        <f t="shared" si="154"/>
        <v>AUS24</v>
      </c>
      <c r="F740" s="72" t="s">
        <v>273</v>
      </c>
      <c r="G740" s="72">
        <v>24</v>
      </c>
      <c r="H740" s="72">
        <v>16</v>
      </c>
      <c r="I740" s="72" t="s">
        <v>8</v>
      </c>
      <c r="J740" s="72">
        <v>5</v>
      </c>
      <c r="K740" s="72">
        <v>9</v>
      </c>
      <c r="L740" s="72" t="s">
        <v>13</v>
      </c>
      <c r="M740" s="191">
        <f t="shared" si="155"/>
        <v>7.1000000000000005</v>
      </c>
      <c r="N740" s="192">
        <f t="shared" si="156"/>
        <v>7.7</v>
      </c>
      <c r="O740" s="132">
        <v>7.4</v>
      </c>
      <c r="P740" s="72"/>
      <c r="Q740" s="72"/>
      <c r="R740" s="97"/>
      <c r="S740" s="97"/>
      <c r="T740" s="203" t="s">
        <v>1338</v>
      </c>
      <c r="U740" s="72"/>
      <c r="V740" s="177"/>
      <c r="W740" s="97"/>
      <c r="X740" s="97"/>
      <c r="Y740" s="204">
        <v>1079342</v>
      </c>
      <c r="Z740" s="204">
        <v>1104654</v>
      </c>
    </row>
    <row r="741" spans="1:26">
      <c r="A741" s="181" t="str">
        <f t="shared" si="150"/>
        <v>AUS24P16E5S9</v>
      </c>
      <c r="B741" s="181" t="str">
        <f t="shared" si="151"/>
        <v>AUS24P16E5</v>
      </c>
      <c r="C741" s="181" t="str">
        <f t="shared" si="152"/>
        <v>AUS24P16S9</v>
      </c>
      <c r="D741" s="181" t="str">
        <f t="shared" si="153"/>
        <v>AUS24P16</v>
      </c>
      <c r="E741" s="181" t="str">
        <f t="shared" si="154"/>
        <v>AUS24</v>
      </c>
      <c r="F741" s="72" t="s">
        <v>273</v>
      </c>
      <c r="G741" s="72">
        <v>24</v>
      </c>
      <c r="H741" s="72">
        <v>16</v>
      </c>
      <c r="I741" s="72" t="s">
        <v>8</v>
      </c>
      <c r="J741" s="72">
        <v>5</v>
      </c>
      <c r="K741" s="72">
        <v>9</v>
      </c>
      <c r="L741" s="72" t="s">
        <v>13</v>
      </c>
      <c r="M741" s="191">
        <f t="shared" si="155"/>
        <v>9.6999999999999993</v>
      </c>
      <c r="N741" s="192">
        <f t="shared" si="156"/>
        <v>10.3</v>
      </c>
      <c r="O741" s="132">
        <v>10</v>
      </c>
      <c r="P741" s="72"/>
      <c r="Q741" s="72"/>
      <c r="R741" s="97"/>
      <c r="S741" s="97"/>
      <c r="T741" s="203" t="s">
        <v>1337</v>
      </c>
      <c r="U741" s="72"/>
      <c r="V741" s="177"/>
      <c r="W741" s="97"/>
      <c r="X741" s="97"/>
      <c r="Y741" s="204">
        <v>1079342</v>
      </c>
      <c r="Z741" s="204">
        <v>1104654</v>
      </c>
    </row>
    <row r="742" spans="1:26">
      <c r="A742" s="181" t="str">
        <f t="shared" si="150"/>
        <v>AUS24P16E5S9</v>
      </c>
      <c r="B742" s="181" t="str">
        <f t="shared" si="151"/>
        <v>AUS24P16E5</v>
      </c>
      <c r="C742" s="181" t="str">
        <f t="shared" si="152"/>
        <v>AUS24P16S9</v>
      </c>
      <c r="D742" s="181" t="str">
        <f t="shared" si="153"/>
        <v>AUS24P16</v>
      </c>
      <c r="E742" s="181" t="str">
        <f t="shared" si="154"/>
        <v>AUS24</v>
      </c>
      <c r="F742" s="72" t="s">
        <v>273</v>
      </c>
      <c r="G742" s="72">
        <v>24</v>
      </c>
      <c r="H742" s="72">
        <v>16</v>
      </c>
      <c r="I742" s="72" t="s">
        <v>8</v>
      </c>
      <c r="J742" s="72">
        <v>5</v>
      </c>
      <c r="K742" s="72">
        <v>9</v>
      </c>
      <c r="L742" s="72" t="s">
        <v>13</v>
      </c>
      <c r="M742" s="191">
        <f t="shared" si="155"/>
        <v>12.2</v>
      </c>
      <c r="N742" s="192">
        <f t="shared" si="156"/>
        <v>12.8</v>
      </c>
      <c r="O742" s="132">
        <v>12.5</v>
      </c>
      <c r="P742" s="72"/>
      <c r="Q742" s="72"/>
      <c r="R742" s="97"/>
      <c r="S742" s="97"/>
      <c r="T742" s="203" t="s">
        <v>1336</v>
      </c>
      <c r="U742" s="72"/>
      <c r="V742" s="177"/>
      <c r="W742" s="97"/>
      <c r="X742" s="97"/>
      <c r="Y742" s="204">
        <v>1079342</v>
      </c>
      <c r="Z742" s="204">
        <v>1104654</v>
      </c>
    </row>
    <row r="743" spans="1:26">
      <c r="A743" s="181" t="str">
        <f t="shared" si="150"/>
        <v>AUS24P16E5S9</v>
      </c>
      <c r="B743" s="181" t="str">
        <f t="shared" si="151"/>
        <v>AUS24P16E5</v>
      </c>
      <c r="C743" s="181" t="str">
        <f t="shared" si="152"/>
        <v>AUS24P16S9</v>
      </c>
      <c r="D743" s="181" t="str">
        <f t="shared" si="153"/>
        <v>AUS24P16</v>
      </c>
      <c r="E743" s="181" t="str">
        <f t="shared" si="154"/>
        <v>AUS24</v>
      </c>
      <c r="F743" s="72" t="s">
        <v>273</v>
      </c>
      <c r="G743" s="72">
        <v>24</v>
      </c>
      <c r="H743" s="72">
        <v>16</v>
      </c>
      <c r="I743" s="72" t="s">
        <v>8</v>
      </c>
      <c r="J743" s="72">
        <v>5</v>
      </c>
      <c r="K743" s="72">
        <v>9</v>
      </c>
      <c r="L743" s="72" t="s">
        <v>13</v>
      </c>
      <c r="M743" s="191">
        <f t="shared" si="155"/>
        <v>14.7</v>
      </c>
      <c r="N743" s="192">
        <f t="shared" si="156"/>
        <v>15.3</v>
      </c>
      <c r="O743" s="132">
        <v>15</v>
      </c>
      <c r="P743" s="72"/>
      <c r="Q743" s="72"/>
      <c r="R743" s="97"/>
      <c r="S743" s="97"/>
      <c r="T743" s="203" t="s">
        <v>1335</v>
      </c>
      <c r="U743" s="72"/>
      <c r="V743" s="177"/>
      <c r="W743" s="97"/>
      <c r="X743" s="97"/>
      <c r="Y743" s="204">
        <v>1079342</v>
      </c>
      <c r="Z743" s="204">
        <v>1104654</v>
      </c>
    </row>
    <row r="744" spans="1:26" hidden="1">
      <c r="A744" s="181" t="str">
        <f t="shared" ref="A744:A766" si="157">CONCATENATE(F744,G744,I744,H744,"E",J744,L744,K743)</f>
        <v>SCE26P1E19</v>
      </c>
      <c r="B744" s="181" t="str">
        <f t="shared" ref="B744:B766" si="158">CONCATENATE(F744,G744,I744,H744,"E",J744)</f>
        <v>SCE26P1E1</v>
      </c>
      <c r="C744" s="181" t="str">
        <f t="shared" ref="C744:C766" si="159">CONCATENATE(F744,G744,I744,H744,L744,K743)</f>
        <v>SCE26P19</v>
      </c>
      <c r="D744" s="181" t="str">
        <f t="shared" ref="D744:D766" si="160">CONCATENATE(F744,G744,I744,H744)</f>
        <v>SCE26P1</v>
      </c>
      <c r="E744" s="181" t="str">
        <f t="shared" ref="E744:E766" si="161">CONCATENATE(F744,G744)</f>
        <v>SCE26</v>
      </c>
      <c r="F744" s="111" t="s">
        <v>1363</v>
      </c>
      <c r="G744" s="111">
        <v>26</v>
      </c>
      <c r="H744" s="111">
        <v>1</v>
      </c>
      <c r="I744" s="111" t="s">
        <v>8</v>
      </c>
      <c r="J744" s="111">
        <v>1</v>
      </c>
      <c r="K744" s="111">
        <v>1</v>
      </c>
      <c r="L744" s="111"/>
      <c r="M744" s="137">
        <v>0.5</v>
      </c>
      <c r="N744" s="133">
        <v>1</v>
      </c>
      <c r="O744" s="137">
        <v>0.75</v>
      </c>
      <c r="P744" s="141"/>
      <c r="Q744" s="237">
        <v>17</v>
      </c>
      <c r="R744" s="111"/>
      <c r="S744" s="97"/>
      <c r="T744" s="203"/>
      <c r="U744" s="72"/>
      <c r="V744" s="177"/>
      <c r="W744" s="97"/>
      <c r="X744" s="97"/>
      <c r="Y744" s="90">
        <f>VLOOKUP(D744,EXPLORACION!$A$2:$P$529,15,FALSE)</f>
        <v>4961594.6151000001</v>
      </c>
      <c r="Z744" s="90">
        <f>VLOOKUP(D744,EXPLORACION!$A$2:$P$529,16,FALSE)</f>
        <v>2170889.5361000001</v>
      </c>
    </row>
    <row r="745" spans="1:26" hidden="1">
      <c r="A745" s="181" t="str">
        <f t="shared" si="157"/>
        <v>SCE26P1E2S1</v>
      </c>
      <c r="B745" s="181" t="str">
        <f t="shared" si="158"/>
        <v>SCE26P1E2</v>
      </c>
      <c r="C745" s="181" t="str">
        <f t="shared" si="159"/>
        <v>SCE26P1S1</v>
      </c>
      <c r="D745" s="181" t="str">
        <f t="shared" si="160"/>
        <v>SCE26P1</v>
      </c>
      <c r="E745" s="181" t="str">
        <f t="shared" si="161"/>
        <v>SCE26</v>
      </c>
      <c r="F745" s="111" t="s">
        <v>1363</v>
      </c>
      <c r="G745" s="111">
        <v>26</v>
      </c>
      <c r="H745" s="111">
        <v>1</v>
      </c>
      <c r="I745" s="111" t="s">
        <v>8</v>
      </c>
      <c r="J745" s="111">
        <v>2</v>
      </c>
      <c r="K745" s="111">
        <v>2</v>
      </c>
      <c r="L745" s="111" t="s">
        <v>13</v>
      </c>
      <c r="M745" s="137">
        <v>1.5</v>
      </c>
      <c r="N745" s="133">
        <v>2</v>
      </c>
      <c r="O745" s="137">
        <v>1.75</v>
      </c>
      <c r="P745" s="141"/>
      <c r="Q745" s="237">
        <v>23</v>
      </c>
      <c r="R745" s="111"/>
      <c r="S745" s="97"/>
      <c r="T745" s="203">
        <v>42283</v>
      </c>
      <c r="U745" s="72"/>
      <c r="V745" s="177"/>
      <c r="W745" s="97"/>
      <c r="X745" s="97"/>
      <c r="Y745" s="90">
        <f>VLOOKUP(D745,EXPLORACION!$A$2:$P$529,15,FALSE)</f>
        <v>4961594.6151000001</v>
      </c>
      <c r="Z745" s="90">
        <f>VLOOKUP(D745,EXPLORACION!$A$2:$P$529,16,FALSE)</f>
        <v>2170889.5361000001</v>
      </c>
    </row>
    <row r="746" spans="1:26" hidden="1">
      <c r="A746" s="181" t="str">
        <f t="shared" si="157"/>
        <v>SCE26P1E2S2</v>
      </c>
      <c r="B746" s="181" t="str">
        <f t="shared" si="158"/>
        <v>SCE26P1E2</v>
      </c>
      <c r="C746" s="181" t="str">
        <f t="shared" si="159"/>
        <v>SCE26P1S2</v>
      </c>
      <c r="D746" s="181" t="str">
        <f t="shared" si="160"/>
        <v>SCE26P1</v>
      </c>
      <c r="E746" s="181" t="str">
        <f t="shared" si="161"/>
        <v>SCE26</v>
      </c>
      <c r="F746" s="111" t="s">
        <v>1363</v>
      </c>
      <c r="G746" s="111">
        <v>26</v>
      </c>
      <c r="H746" s="111">
        <v>1</v>
      </c>
      <c r="I746" s="111" t="s">
        <v>8</v>
      </c>
      <c r="J746" s="111">
        <v>2</v>
      </c>
      <c r="K746" s="111">
        <v>3</v>
      </c>
      <c r="L746" s="111" t="s">
        <v>13</v>
      </c>
      <c r="M746" s="137">
        <v>2</v>
      </c>
      <c r="N746" s="133">
        <v>2.5</v>
      </c>
      <c r="O746" s="137">
        <v>2.25</v>
      </c>
      <c r="P746" s="141"/>
      <c r="Q746" s="237">
        <v>23</v>
      </c>
      <c r="R746" s="111"/>
      <c r="S746" s="97"/>
      <c r="T746" s="203" t="s">
        <v>1406</v>
      </c>
      <c r="U746" s="72"/>
      <c r="V746" s="177"/>
      <c r="W746" s="97"/>
      <c r="X746" s="97"/>
      <c r="Y746" s="90">
        <f>VLOOKUP(D746,EXPLORACION!$A$2:$P$529,15,FALSE)</f>
        <v>4961594.6151000001</v>
      </c>
      <c r="Z746" s="90">
        <f>VLOOKUP(D746,EXPLORACION!$A$2:$P$529,16,FALSE)</f>
        <v>2170889.5361000001</v>
      </c>
    </row>
    <row r="747" spans="1:26" hidden="1">
      <c r="A747" s="181" t="str">
        <f t="shared" si="157"/>
        <v>SCE26P1E2S3</v>
      </c>
      <c r="B747" s="181" t="str">
        <f t="shared" si="158"/>
        <v>SCE26P1E2</v>
      </c>
      <c r="C747" s="181" t="str">
        <f t="shared" si="159"/>
        <v>SCE26P1S3</v>
      </c>
      <c r="D747" s="181" t="str">
        <f t="shared" si="160"/>
        <v>SCE26P1</v>
      </c>
      <c r="E747" s="181" t="str">
        <f t="shared" si="161"/>
        <v>SCE26</v>
      </c>
      <c r="F747" s="111" t="s">
        <v>1363</v>
      </c>
      <c r="G747" s="111">
        <v>26</v>
      </c>
      <c r="H747" s="111">
        <v>1</v>
      </c>
      <c r="I747" s="111" t="s">
        <v>8</v>
      </c>
      <c r="J747" s="111">
        <v>2</v>
      </c>
      <c r="K747" s="111">
        <v>4</v>
      </c>
      <c r="L747" s="111" t="s">
        <v>13</v>
      </c>
      <c r="M747" s="137">
        <v>3</v>
      </c>
      <c r="N747" s="133">
        <v>3.5</v>
      </c>
      <c r="O747" s="137">
        <v>3.25</v>
      </c>
      <c r="P747" s="141"/>
      <c r="Q747" s="237">
        <v>20</v>
      </c>
      <c r="R747" s="111"/>
      <c r="S747" s="97"/>
      <c r="T747" s="203" t="s">
        <v>1407</v>
      </c>
      <c r="U747" s="72"/>
      <c r="V747" s="177"/>
      <c r="W747" s="97"/>
      <c r="X747" s="97"/>
      <c r="Y747" s="90">
        <f>VLOOKUP(D747,EXPLORACION!$A$2:$P$529,15,FALSE)</f>
        <v>4961594.6151000001</v>
      </c>
      <c r="Z747" s="90">
        <f>VLOOKUP(D747,EXPLORACION!$A$2:$P$529,16,FALSE)</f>
        <v>2170889.5361000001</v>
      </c>
    </row>
    <row r="748" spans="1:26" hidden="1">
      <c r="A748" s="181" t="str">
        <f t="shared" si="157"/>
        <v>SCE26P1E34</v>
      </c>
      <c r="B748" s="181" t="str">
        <f t="shared" si="158"/>
        <v>SCE26P1E3</v>
      </c>
      <c r="C748" s="181" t="str">
        <f t="shared" si="159"/>
        <v>SCE26P14</v>
      </c>
      <c r="D748" s="181" t="str">
        <f t="shared" si="160"/>
        <v>SCE26P1</v>
      </c>
      <c r="E748" s="181" t="str">
        <f t="shared" si="161"/>
        <v>SCE26</v>
      </c>
      <c r="F748" s="111" t="s">
        <v>1363</v>
      </c>
      <c r="G748" s="111">
        <v>26</v>
      </c>
      <c r="H748" s="111">
        <v>1</v>
      </c>
      <c r="I748" s="111" t="s">
        <v>8</v>
      </c>
      <c r="J748" s="111">
        <v>3</v>
      </c>
      <c r="K748" s="111">
        <v>5</v>
      </c>
      <c r="L748" s="111"/>
      <c r="M748" s="137">
        <v>3.5</v>
      </c>
      <c r="N748" s="133">
        <v>4</v>
      </c>
      <c r="O748" s="137">
        <v>3.75</v>
      </c>
      <c r="P748" s="141"/>
      <c r="Q748" s="237">
        <v>17</v>
      </c>
      <c r="R748" s="111"/>
      <c r="S748" s="97"/>
      <c r="T748" s="203"/>
      <c r="U748" s="72"/>
      <c r="V748" s="177"/>
      <c r="W748" s="97"/>
      <c r="X748" s="97"/>
      <c r="Y748" s="90">
        <f>VLOOKUP(D748,EXPLORACION!$A$2:$P$529,15,FALSE)</f>
        <v>4961594.6151000001</v>
      </c>
      <c r="Z748" s="90">
        <f>VLOOKUP(D748,EXPLORACION!$A$2:$P$529,16,FALSE)</f>
        <v>2170889.5361000001</v>
      </c>
    </row>
    <row r="749" spans="1:26" hidden="1">
      <c r="A749" s="181" t="str">
        <f t="shared" si="157"/>
        <v>SCE26P1E45</v>
      </c>
      <c r="B749" s="181" t="str">
        <f t="shared" si="158"/>
        <v>SCE26P1E4</v>
      </c>
      <c r="C749" s="181" t="str">
        <f t="shared" si="159"/>
        <v>SCE26P15</v>
      </c>
      <c r="D749" s="181" t="str">
        <f t="shared" si="160"/>
        <v>SCE26P1</v>
      </c>
      <c r="E749" s="181" t="str">
        <f t="shared" si="161"/>
        <v>SCE26</v>
      </c>
      <c r="F749" s="111" t="s">
        <v>1363</v>
      </c>
      <c r="G749" s="111">
        <v>26</v>
      </c>
      <c r="H749" s="111">
        <v>1</v>
      </c>
      <c r="I749" s="111" t="s">
        <v>8</v>
      </c>
      <c r="J749" s="111">
        <v>4</v>
      </c>
      <c r="K749" s="111">
        <v>6</v>
      </c>
      <c r="L749" s="111"/>
      <c r="M749" s="137">
        <v>5</v>
      </c>
      <c r="N749" s="133">
        <v>5.5</v>
      </c>
      <c r="O749" s="137">
        <v>5.25</v>
      </c>
      <c r="P749" s="141"/>
      <c r="Q749" s="237">
        <v>21</v>
      </c>
      <c r="R749" s="111"/>
      <c r="S749" s="97"/>
      <c r="T749" s="203"/>
      <c r="U749" s="72"/>
      <c r="V749" s="177"/>
      <c r="W749" s="97"/>
      <c r="X749" s="97"/>
      <c r="Y749" s="90">
        <f>VLOOKUP(D749,EXPLORACION!$A$2:$P$529,15,FALSE)</f>
        <v>4961594.6151000001</v>
      </c>
      <c r="Z749" s="90">
        <f>VLOOKUP(D749,EXPLORACION!$A$2:$P$529,16,FALSE)</f>
        <v>2170889.5361000001</v>
      </c>
    </row>
    <row r="750" spans="1:26" hidden="1">
      <c r="A750" s="181" t="str">
        <f t="shared" si="157"/>
        <v>SCE26P1E5S6</v>
      </c>
      <c r="B750" s="181" t="str">
        <f t="shared" si="158"/>
        <v>SCE26P1E5</v>
      </c>
      <c r="C750" s="181" t="str">
        <f t="shared" si="159"/>
        <v>SCE26P1S6</v>
      </c>
      <c r="D750" s="181" t="str">
        <f t="shared" si="160"/>
        <v>SCE26P1</v>
      </c>
      <c r="E750" s="181" t="str">
        <f t="shared" si="161"/>
        <v>SCE26</v>
      </c>
      <c r="F750" s="111" t="s">
        <v>1363</v>
      </c>
      <c r="G750" s="111">
        <v>26</v>
      </c>
      <c r="H750" s="111">
        <v>1</v>
      </c>
      <c r="I750" s="111" t="s">
        <v>8</v>
      </c>
      <c r="J750" s="111">
        <v>5</v>
      </c>
      <c r="K750" s="111">
        <v>7</v>
      </c>
      <c r="L750" s="111" t="s">
        <v>13</v>
      </c>
      <c r="M750" s="137">
        <v>5.5</v>
      </c>
      <c r="N750" s="133">
        <v>6</v>
      </c>
      <c r="O750" s="137">
        <v>5.75</v>
      </c>
      <c r="P750" s="141"/>
      <c r="Q750" s="237">
        <v>28</v>
      </c>
      <c r="R750" s="111"/>
      <c r="S750" s="97"/>
      <c r="T750" s="203" t="s">
        <v>1408</v>
      </c>
      <c r="U750" s="72"/>
      <c r="V750" s="177"/>
      <c r="W750" s="97"/>
      <c r="X750" s="97"/>
      <c r="Y750" s="90">
        <f>VLOOKUP(D750,EXPLORACION!$A$2:$P$529,15,FALSE)</f>
        <v>4961594.6151000001</v>
      </c>
      <c r="Z750" s="90">
        <f>VLOOKUP(D750,EXPLORACION!$A$2:$P$529,16,FALSE)</f>
        <v>2170889.5361000001</v>
      </c>
    </row>
    <row r="751" spans="1:26" hidden="1">
      <c r="A751" s="181" t="str">
        <f t="shared" si="157"/>
        <v>SCE26P1E5S7</v>
      </c>
      <c r="B751" s="181" t="str">
        <f t="shared" si="158"/>
        <v>SCE26P1E5</v>
      </c>
      <c r="C751" s="181" t="str">
        <f t="shared" si="159"/>
        <v>SCE26P1S7</v>
      </c>
      <c r="D751" s="181" t="str">
        <f t="shared" si="160"/>
        <v>SCE26P1</v>
      </c>
      <c r="E751" s="181" t="str">
        <f t="shared" si="161"/>
        <v>SCE26</v>
      </c>
      <c r="F751" s="111" t="s">
        <v>1363</v>
      </c>
      <c r="G751" s="111">
        <v>26</v>
      </c>
      <c r="H751" s="111">
        <v>1</v>
      </c>
      <c r="I751" s="111" t="s">
        <v>8</v>
      </c>
      <c r="J751" s="111">
        <v>5</v>
      </c>
      <c r="K751" s="111">
        <v>8</v>
      </c>
      <c r="L751" s="111" t="s">
        <v>13</v>
      </c>
      <c r="M751" s="137">
        <v>7</v>
      </c>
      <c r="N751" s="133">
        <v>7.5</v>
      </c>
      <c r="O751" s="137">
        <v>7.25</v>
      </c>
      <c r="P751" s="141"/>
      <c r="Q751" s="237">
        <v>25</v>
      </c>
      <c r="R751" s="111"/>
      <c r="S751" s="97"/>
      <c r="T751" s="203">
        <v>43412</v>
      </c>
      <c r="U751" s="72"/>
      <c r="V751" s="177"/>
      <c r="W751" s="97"/>
      <c r="X751" s="97"/>
      <c r="Y751" s="90">
        <f>VLOOKUP(D751,EXPLORACION!$A$2:$P$529,15,FALSE)</f>
        <v>4961594.6151000001</v>
      </c>
      <c r="Z751" s="90">
        <f>VLOOKUP(D751,EXPLORACION!$A$2:$P$529,16,FALSE)</f>
        <v>2170889.5361000001</v>
      </c>
    </row>
    <row r="752" spans="1:26" hidden="1">
      <c r="A752" s="181" t="str">
        <f t="shared" si="157"/>
        <v>SCE26P1E58</v>
      </c>
      <c r="B752" s="181" t="str">
        <f t="shared" si="158"/>
        <v>SCE26P1E5</v>
      </c>
      <c r="C752" s="181" t="str">
        <f t="shared" si="159"/>
        <v>SCE26P18</v>
      </c>
      <c r="D752" s="181" t="str">
        <f t="shared" si="160"/>
        <v>SCE26P1</v>
      </c>
      <c r="E752" s="181" t="str">
        <f t="shared" si="161"/>
        <v>SCE26</v>
      </c>
      <c r="F752" s="111" t="s">
        <v>1363</v>
      </c>
      <c r="G752" s="111">
        <v>26</v>
      </c>
      <c r="H752" s="111">
        <v>1</v>
      </c>
      <c r="I752" s="111" t="s">
        <v>8</v>
      </c>
      <c r="J752" s="111">
        <v>5</v>
      </c>
      <c r="K752" s="111">
        <v>9</v>
      </c>
      <c r="L752" s="111"/>
      <c r="M752" s="137">
        <v>7.5</v>
      </c>
      <c r="N752" s="133">
        <v>8</v>
      </c>
      <c r="O752" s="137">
        <v>7.75</v>
      </c>
      <c r="P752" s="141"/>
      <c r="Q752" s="237">
        <v>26</v>
      </c>
      <c r="R752" s="111"/>
      <c r="S752" s="97"/>
      <c r="T752" s="72"/>
      <c r="U752" s="72"/>
      <c r="V752" s="177"/>
      <c r="W752" s="97"/>
      <c r="X752" s="97"/>
      <c r="Y752" s="90">
        <f>VLOOKUP(D752,EXPLORACION!$A$2:$P$529,15,FALSE)</f>
        <v>4961594.6151000001</v>
      </c>
      <c r="Z752" s="90">
        <f>VLOOKUP(D752,EXPLORACION!$A$2:$P$529,16,FALSE)</f>
        <v>2170889.5361000001</v>
      </c>
    </row>
    <row r="753" spans="1:26" hidden="1">
      <c r="A753" s="181" t="str">
        <f t="shared" si="157"/>
        <v>SCE26P1E59</v>
      </c>
      <c r="B753" s="181" t="str">
        <f t="shared" si="158"/>
        <v>SCE26P1E5</v>
      </c>
      <c r="C753" s="181" t="str">
        <f t="shared" si="159"/>
        <v>SCE26P19</v>
      </c>
      <c r="D753" s="181" t="str">
        <f t="shared" si="160"/>
        <v>SCE26P1</v>
      </c>
      <c r="E753" s="181" t="str">
        <f t="shared" si="161"/>
        <v>SCE26</v>
      </c>
      <c r="F753" s="111" t="s">
        <v>1363</v>
      </c>
      <c r="G753" s="111">
        <v>26</v>
      </c>
      <c r="H753" s="111">
        <v>1</v>
      </c>
      <c r="I753" s="111" t="s">
        <v>8</v>
      </c>
      <c r="J753" s="111">
        <v>5</v>
      </c>
      <c r="K753" s="111">
        <v>10</v>
      </c>
      <c r="L753" s="111"/>
      <c r="M753" s="137">
        <v>9</v>
      </c>
      <c r="N753" s="133">
        <v>9.5</v>
      </c>
      <c r="O753" s="137">
        <v>9.25</v>
      </c>
      <c r="P753" s="141"/>
      <c r="Q753" s="237">
        <v>23</v>
      </c>
      <c r="R753" s="111"/>
      <c r="S753" s="97"/>
      <c r="T753" s="72"/>
      <c r="U753" s="72"/>
      <c r="V753" s="177"/>
      <c r="W753" s="97"/>
      <c r="X753" s="97"/>
      <c r="Y753" s="90">
        <f>VLOOKUP(D753,EXPLORACION!$A$2:$P$529,15,FALSE)</f>
        <v>4961594.6151000001</v>
      </c>
      <c r="Z753" s="90">
        <f>VLOOKUP(D753,EXPLORACION!$A$2:$P$529,16,FALSE)</f>
        <v>2170889.5361000001</v>
      </c>
    </row>
    <row r="754" spans="1:26" hidden="1">
      <c r="A754" s="181" t="str">
        <f t="shared" si="157"/>
        <v>SCE26P1E5S10</v>
      </c>
      <c r="B754" s="181" t="str">
        <f t="shared" si="158"/>
        <v>SCE26P1E5</v>
      </c>
      <c r="C754" s="181" t="str">
        <f t="shared" si="159"/>
        <v>SCE26P1S10</v>
      </c>
      <c r="D754" s="181" t="str">
        <f t="shared" si="160"/>
        <v>SCE26P1</v>
      </c>
      <c r="E754" s="181" t="str">
        <f t="shared" si="161"/>
        <v>SCE26</v>
      </c>
      <c r="F754" s="111" t="s">
        <v>1363</v>
      </c>
      <c r="G754" s="111">
        <v>26</v>
      </c>
      <c r="H754" s="111">
        <v>1</v>
      </c>
      <c r="I754" s="111" t="s">
        <v>8</v>
      </c>
      <c r="J754" s="111">
        <v>5</v>
      </c>
      <c r="K754" s="111">
        <v>11</v>
      </c>
      <c r="L754" s="111" t="s">
        <v>13</v>
      </c>
      <c r="M754" s="137">
        <v>9.5</v>
      </c>
      <c r="N754" s="133">
        <v>10</v>
      </c>
      <c r="O754" s="137">
        <v>9.75</v>
      </c>
      <c r="P754" s="141"/>
      <c r="Q754" s="237">
        <v>37</v>
      </c>
      <c r="R754" s="111"/>
      <c r="S754" s="97"/>
      <c r="T754" s="203">
        <v>40000</v>
      </c>
      <c r="U754" s="72"/>
      <c r="V754" s="177"/>
      <c r="W754" s="97"/>
      <c r="X754" s="97"/>
      <c r="Y754" s="90">
        <f>VLOOKUP(D754,EXPLORACION!$A$2:$P$529,15,FALSE)</f>
        <v>4961594.6151000001</v>
      </c>
      <c r="Z754" s="90">
        <f>VLOOKUP(D754,EXPLORACION!$A$2:$P$529,16,FALSE)</f>
        <v>2170889.5361000001</v>
      </c>
    </row>
    <row r="755" spans="1:26" hidden="1">
      <c r="A755" s="181" t="str">
        <f t="shared" si="157"/>
        <v>SCE26P1E511</v>
      </c>
      <c r="B755" s="181" t="str">
        <f t="shared" si="158"/>
        <v>SCE26P1E5</v>
      </c>
      <c r="C755" s="181" t="str">
        <f t="shared" si="159"/>
        <v>SCE26P111</v>
      </c>
      <c r="D755" s="181" t="str">
        <f t="shared" si="160"/>
        <v>SCE26P1</v>
      </c>
      <c r="E755" s="181" t="str">
        <f t="shared" si="161"/>
        <v>SCE26</v>
      </c>
      <c r="F755" s="111" t="s">
        <v>1363</v>
      </c>
      <c r="G755" s="111">
        <v>26</v>
      </c>
      <c r="H755" s="111">
        <v>1</v>
      </c>
      <c r="I755" s="111" t="s">
        <v>8</v>
      </c>
      <c r="J755" s="111">
        <v>5</v>
      </c>
      <c r="K755" s="111">
        <v>12</v>
      </c>
      <c r="L755" s="111"/>
      <c r="M755" s="137">
        <v>11</v>
      </c>
      <c r="N755" s="133">
        <v>11.5</v>
      </c>
      <c r="O755" s="137">
        <v>11.25</v>
      </c>
      <c r="P755" s="141"/>
      <c r="Q755" s="237">
        <v>22</v>
      </c>
      <c r="R755" s="111"/>
      <c r="S755" s="97"/>
      <c r="T755" s="72"/>
      <c r="U755" s="72"/>
      <c r="V755" s="177"/>
      <c r="W755" s="97"/>
      <c r="X755" s="97"/>
      <c r="Y755" s="90">
        <f>VLOOKUP(D755,EXPLORACION!$A$2:$P$529,15,FALSE)</f>
        <v>4961594.6151000001</v>
      </c>
      <c r="Z755" s="90">
        <f>VLOOKUP(D755,EXPLORACION!$A$2:$P$529,16,FALSE)</f>
        <v>2170889.5361000001</v>
      </c>
    </row>
    <row r="756" spans="1:26" hidden="1">
      <c r="A756" s="181" t="str">
        <f t="shared" si="157"/>
        <v>SCE26P1E6S12</v>
      </c>
      <c r="B756" s="181" t="str">
        <f t="shared" si="158"/>
        <v>SCE26P1E6</v>
      </c>
      <c r="C756" s="181" t="str">
        <f t="shared" si="159"/>
        <v>SCE26P1S12</v>
      </c>
      <c r="D756" s="181" t="str">
        <f t="shared" si="160"/>
        <v>SCE26P1</v>
      </c>
      <c r="E756" s="181" t="str">
        <f t="shared" si="161"/>
        <v>SCE26</v>
      </c>
      <c r="F756" s="111" t="s">
        <v>1363</v>
      </c>
      <c r="G756" s="111">
        <v>26</v>
      </c>
      <c r="H756" s="111">
        <v>1</v>
      </c>
      <c r="I756" s="111" t="s">
        <v>8</v>
      </c>
      <c r="J756" s="111">
        <v>6</v>
      </c>
      <c r="K756" s="111">
        <v>13</v>
      </c>
      <c r="L756" s="111" t="s">
        <v>13</v>
      </c>
      <c r="M756" s="137">
        <v>11.5</v>
      </c>
      <c r="N756" s="133">
        <v>12</v>
      </c>
      <c r="O756" s="137">
        <v>11.75</v>
      </c>
      <c r="P756" s="141"/>
      <c r="Q756" s="237">
        <v>20</v>
      </c>
      <c r="R756" s="111"/>
      <c r="S756" s="97"/>
      <c r="T756" s="203" t="s">
        <v>1409</v>
      </c>
      <c r="U756" s="72"/>
      <c r="V756" s="177"/>
      <c r="W756" s="97"/>
      <c r="X756" s="97"/>
      <c r="Y756" s="90">
        <f>VLOOKUP(D756,EXPLORACION!$A$2:$P$529,15,FALSE)</f>
        <v>4961594.6151000001</v>
      </c>
      <c r="Z756" s="90">
        <f>VLOOKUP(D756,EXPLORACION!$A$2:$P$529,16,FALSE)</f>
        <v>2170889.5361000001</v>
      </c>
    </row>
    <row r="757" spans="1:26" hidden="1">
      <c r="A757" s="181" t="str">
        <f t="shared" si="157"/>
        <v>SCE26P1E613</v>
      </c>
      <c r="B757" s="181" t="str">
        <f t="shared" si="158"/>
        <v>SCE26P1E6</v>
      </c>
      <c r="C757" s="181" t="str">
        <f t="shared" si="159"/>
        <v>SCE26P113</v>
      </c>
      <c r="D757" s="181" t="str">
        <f t="shared" si="160"/>
        <v>SCE26P1</v>
      </c>
      <c r="E757" s="181" t="str">
        <f t="shared" si="161"/>
        <v>SCE26</v>
      </c>
      <c r="F757" s="111" t="s">
        <v>1363</v>
      </c>
      <c r="G757" s="111">
        <v>26</v>
      </c>
      <c r="H757" s="111">
        <v>1</v>
      </c>
      <c r="I757" s="111" t="s">
        <v>8</v>
      </c>
      <c r="J757" s="111">
        <v>6</v>
      </c>
      <c r="K757" s="111">
        <v>14</v>
      </c>
      <c r="L757" s="111"/>
      <c r="M757" s="137">
        <v>13</v>
      </c>
      <c r="N757" s="133">
        <v>13.5</v>
      </c>
      <c r="O757" s="137">
        <v>13.25</v>
      </c>
      <c r="P757" s="141"/>
      <c r="Q757" s="237">
        <v>22</v>
      </c>
      <c r="R757" s="111"/>
      <c r="S757" s="97"/>
      <c r="T757" s="203"/>
      <c r="U757" s="72"/>
      <c r="V757" s="177"/>
      <c r="W757" s="97"/>
      <c r="X757" s="97"/>
      <c r="Y757" s="90">
        <f>VLOOKUP(D757,EXPLORACION!$A$2:$P$529,15,FALSE)</f>
        <v>4961594.6151000001</v>
      </c>
      <c r="Z757" s="90">
        <f>VLOOKUP(D757,EXPLORACION!$A$2:$P$529,16,FALSE)</f>
        <v>2170889.5361000001</v>
      </c>
    </row>
    <row r="758" spans="1:26" hidden="1">
      <c r="A758" s="181" t="str">
        <f t="shared" si="157"/>
        <v>SCE26P1E6S14</v>
      </c>
      <c r="B758" s="181" t="str">
        <f t="shared" si="158"/>
        <v>SCE26P1E6</v>
      </c>
      <c r="C758" s="181" t="str">
        <f t="shared" si="159"/>
        <v>SCE26P1S14</v>
      </c>
      <c r="D758" s="181" t="str">
        <f t="shared" si="160"/>
        <v>SCE26P1</v>
      </c>
      <c r="E758" s="181" t="str">
        <f t="shared" si="161"/>
        <v>SCE26</v>
      </c>
      <c r="F758" s="111" t="s">
        <v>1363</v>
      </c>
      <c r="G758" s="111">
        <v>26</v>
      </c>
      <c r="H758" s="111">
        <v>1</v>
      </c>
      <c r="I758" s="111" t="s">
        <v>8</v>
      </c>
      <c r="J758" s="111">
        <v>6</v>
      </c>
      <c r="K758" s="111">
        <v>15</v>
      </c>
      <c r="L758" s="111" t="s">
        <v>13</v>
      </c>
      <c r="M758" s="137">
        <v>13.5</v>
      </c>
      <c r="N758" s="133">
        <v>14</v>
      </c>
      <c r="O758" s="137">
        <v>13.75</v>
      </c>
      <c r="P758" s="141"/>
      <c r="Q758" s="237">
        <v>43</v>
      </c>
      <c r="R758" s="111"/>
      <c r="S758" s="97"/>
      <c r="T758" s="274">
        <v>40366</v>
      </c>
      <c r="U758" s="72"/>
      <c r="V758" s="177"/>
      <c r="W758" s="97"/>
      <c r="X758" s="97"/>
      <c r="Y758" s="90">
        <f>VLOOKUP(D758,EXPLORACION!$A$2:$P$529,15,FALSE)</f>
        <v>4961594.6151000001</v>
      </c>
      <c r="Z758" s="90">
        <f>VLOOKUP(D758,EXPLORACION!$A$2:$P$529,16,FALSE)</f>
        <v>2170889.5361000001</v>
      </c>
    </row>
    <row r="759" spans="1:26" hidden="1">
      <c r="A759" s="181" t="str">
        <f t="shared" si="157"/>
        <v>SCE26P1E715</v>
      </c>
      <c r="B759" s="181" t="str">
        <f t="shared" si="158"/>
        <v>SCE26P1E7</v>
      </c>
      <c r="C759" s="181" t="str">
        <f t="shared" si="159"/>
        <v>SCE26P115</v>
      </c>
      <c r="D759" s="181" t="str">
        <f t="shared" si="160"/>
        <v>SCE26P1</v>
      </c>
      <c r="E759" s="181" t="str">
        <f t="shared" si="161"/>
        <v>SCE26</v>
      </c>
      <c r="F759" s="111" t="s">
        <v>1363</v>
      </c>
      <c r="G759" s="111">
        <v>26</v>
      </c>
      <c r="H759" s="111">
        <v>1</v>
      </c>
      <c r="I759" s="111" t="s">
        <v>8</v>
      </c>
      <c r="J759" s="111">
        <v>7</v>
      </c>
      <c r="K759" s="111">
        <v>16</v>
      </c>
      <c r="L759" s="111"/>
      <c r="M759" s="137">
        <v>15</v>
      </c>
      <c r="N759" s="133">
        <v>15.5</v>
      </c>
      <c r="O759" s="137">
        <v>15.25</v>
      </c>
      <c r="P759" s="141"/>
      <c r="Q759" s="237">
        <v>56</v>
      </c>
      <c r="R759" s="111"/>
      <c r="S759" s="97"/>
      <c r="T759" s="203"/>
      <c r="U759" s="72"/>
      <c r="V759" s="177"/>
      <c r="W759" s="97"/>
      <c r="X759" s="97"/>
      <c r="Y759" s="90">
        <f>VLOOKUP(D759,EXPLORACION!$A$2:$P$529,15,FALSE)</f>
        <v>4961594.6151000001</v>
      </c>
      <c r="Z759" s="90">
        <f>VLOOKUP(D759,EXPLORACION!$A$2:$P$529,16,FALSE)</f>
        <v>2170889.5361000001</v>
      </c>
    </row>
    <row r="760" spans="1:26" hidden="1">
      <c r="A760" s="181" t="str">
        <f t="shared" si="157"/>
        <v>SCE26P1E7S16</v>
      </c>
      <c r="B760" s="181" t="str">
        <f t="shared" si="158"/>
        <v>SCE26P1E7</v>
      </c>
      <c r="C760" s="181" t="str">
        <f t="shared" si="159"/>
        <v>SCE26P1S16</v>
      </c>
      <c r="D760" s="181" t="str">
        <f t="shared" si="160"/>
        <v>SCE26P1</v>
      </c>
      <c r="E760" s="181" t="str">
        <f t="shared" si="161"/>
        <v>SCE26</v>
      </c>
      <c r="F760" s="111" t="s">
        <v>1363</v>
      </c>
      <c r="G760" s="111">
        <v>26</v>
      </c>
      <c r="H760" s="111">
        <v>1</v>
      </c>
      <c r="I760" s="111" t="s">
        <v>8</v>
      </c>
      <c r="J760" s="111">
        <v>7</v>
      </c>
      <c r="K760" s="111">
        <v>17</v>
      </c>
      <c r="L760" s="111" t="s">
        <v>13</v>
      </c>
      <c r="M760" s="137">
        <v>15.5</v>
      </c>
      <c r="N760" s="133">
        <v>16</v>
      </c>
      <c r="O760" s="137">
        <v>15.75</v>
      </c>
      <c r="P760" s="141"/>
      <c r="Q760" s="237">
        <v>45</v>
      </c>
      <c r="R760" s="111"/>
      <c r="S760" s="97"/>
      <c r="T760" s="203">
        <v>40000</v>
      </c>
      <c r="U760" s="72"/>
      <c r="V760" s="177"/>
      <c r="W760" s="97"/>
      <c r="X760" s="97"/>
      <c r="Y760" s="90">
        <f>VLOOKUP(D760,EXPLORACION!$A$2:$P$529,15,FALSE)</f>
        <v>4961594.6151000001</v>
      </c>
      <c r="Z760" s="90">
        <f>VLOOKUP(D760,EXPLORACION!$A$2:$P$529,16,FALSE)</f>
        <v>2170889.5361000001</v>
      </c>
    </row>
    <row r="761" spans="1:26" hidden="1">
      <c r="A761" s="181" t="str">
        <f t="shared" si="157"/>
        <v>SCE26P1E7S17</v>
      </c>
      <c r="B761" s="181" t="str">
        <f t="shared" si="158"/>
        <v>SCE26P1E7</v>
      </c>
      <c r="C761" s="181" t="str">
        <f t="shared" si="159"/>
        <v>SCE26P1S17</v>
      </c>
      <c r="D761" s="181" t="str">
        <f t="shared" si="160"/>
        <v>SCE26P1</v>
      </c>
      <c r="E761" s="181" t="str">
        <f t="shared" si="161"/>
        <v>SCE26</v>
      </c>
      <c r="F761" s="111" t="s">
        <v>1363</v>
      </c>
      <c r="G761" s="111">
        <v>26</v>
      </c>
      <c r="H761" s="111">
        <v>1</v>
      </c>
      <c r="I761" s="111" t="s">
        <v>8</v>
      </c>
      <c r="J761" s="111">
        <v>7</v>
      </c>
      <c r="K761" s="111">
        <v>18</v>
      </c>
      <c r="L761" s="111" t="s">
        <v>13</v>
      </c>
      <c r="M761" s="137">
        <v>17</v>
      </c>
      <c r="N761" s="133">
        <v>17.5</v>
      </c>
      <c r="O761" s="137">
        <v>17.25</v>
      </c>
      <c r="P761" s="141"/>
      <c r="Q761" s="237"/>
      <c r="R761" s="111"/>
      <c r="S761" s="97"/>
      <c r="T761" s="203"/>
      <c r="U761" s="72">
        <v>45</v>
      </c>
      <c r="V761" s="177"/>
      <c r="W761" s="97"/>
      <c r="X761" s="97"/>
      <c r="Y761" s="90">
        <f>VLOOKUP(D761,EXPLORACION!$A$2:$P$529,15,FALSE)</f>
        <v>4961594.6151000001</v>
      </c>
      <c r="Z761" s="90">
        <f>VLOOKUP(D761,EXPLORACION!$A$2:$P$529,16,FALSE)</f>
        <v>2170889.5361000001</v>
      </c>
    </row>
    <row r="762" spans="1:26" hidden="1">
      <c r="A762" s="181" t="str">
        <f t="shared" si="157"/>
        <v>SCE26P1E818</v>
      </c>
      <c r="B762" s="181" t="str">
        <f t="shared" si="158"/>
        <v>SCE26P1E8</v>
      </c>
      <c r="C762" s="181" t="str">
        <f t="shared" si="159"/>
        <v>SCE26P118</v>
      </c>
      <c r="D762" s="181" t="str">
        <f t="shared" si="160"/>
        <v>SCE26P1</v>
      </c>
      <c r="E762" s="181" t="str">
        <f t="shared" si="161"/>
        <v>SCE26</v>
      </c>
      <c r="F762" s="111" t="s">
        <v>1363</v>
      </c>
      <c r="G762" s="111">
        <v>26</v>
      </c>
      <c r="H762" s="111">
        <v>1</v>
      </c>
      <c r="I762" s="111" t="s">
        <v>8</v>
      </c>
      <c r="J762" s="111">
        <v>8</v>
      </c>
      <c r="K762" s="111">
        <v>19</v>
      </c>
      <c r="L762" s="111"/>
      <c r="M762" s="137">
        <v>17.5</v>
      </c>
      <c r="N762" s="133">
        <v>18</v>
      </c>
      <c r="O762" s="137">
        <v>17.75</v>
      </c>
      <c r="P762" s="141"/>
      <c r="Q762" s="237">
        <v>35</v>
      </c>
      <c r="R762" s="111"/>
      <c r="S762" s="97"/>
      <c r="T762" s="203"/>
      <c r="U762" s="72"/>
      <c r="V762" s="177"/>
      <c r="W762" s="97"/>
      <c r="X762" s="97"/>
      <c r="Y762" s="90">
        <f>VLOOKUP(D762,EXPLORACION!$A$2:$P$529,15,FALSE)</f>
        <v>4961594.6151000001</v>
      </c>
      <c r="Z762" s="90">
        <f>VLOOKUP(D762,EXPLORACION!$A$2:$P$529,16,FALSE)</f>
        <v>2170889.5361000001</v>
      </c>
    </row>
    <row r="763" spans="1:26" hidden="1">
      <c r="A763" s="181" t="str">
        <f t="shared" si="157"/>
        <v>SCE26P1E9S19</v>
      </c>
      <c r="B763" s="181" t="str">
        <f t="shared" si="158"/>
        <v>SCE26P1E9</v>
      </c>
      <c r="C763" s="181" t="str">
        <f t="shared" si="159"/>
        <v>SCE26P1S19</v>
      </c>
      <c r="D763" s="181" t="str">
        <f t="shared" si="160"/>
        <v>SCE26P1</v>
      </c>
      <c r="E763" s="181" t="str">
        <f t="shared" si="161"/>
        <v>SCE26</v>
      </c>
      <c r="F763" s="111" t="s">
        <v>1363</v>
      </c>
      <c r="G763" s="111">
        <v>26</v>
      </c>
      <c r="H763" s="111">
        <v>1</v>
      </c>
      <c r="I763" s="111" t="s">
        <v>8</v>
      </c>
      <c r="J763" s="111">
        <v>9</v>
      </c>
      <c r="K763" s="111">
        <v>20</v>
      </c>
      <c r="L763" s="111" t="s">
        <v>13</v>
      </c>
      <c r="M763" s="137">
        <v>19</v>
      </c>
      <c r="N763" s="133">
        <v>19.5</v>
      </c>
      <c r="O763" s="137">
        <v>19.25</v>
      </c>
      <c r="P763" s="141"/>
      <c r="Q763" s="237">
        <v>3</v>
      </c>
      <c r="R763" s="111"/>
      <c r="S763" s="97"/>
      <c r="T763" s="203"/>
      <c r="U763" s="72">
        <v>40</v>
      </c>
      <c r="V763" s="177"/>
      <c r="W763" s="97"/>
      <c r="X763" s="97"/>
      <c r="Y763" s="90">
        <f>VLOOKUP(D763,EXPLORACION!$A$2:$P$529,15,FALSE)</f>
        <v>4961594.6151000001</v>
      </c>
      <c r="Z763" s="90">
        <f>VLOOKUP(D763,EXPLORACION!$A$2:$P$529,16,FALSE)</f>
        <v>2170889.5361000001</v>
      </c>
    </row>
    <row r="764" spans="1:26" hidden="1">
      <c r="A764" s="181" t="str">
        <f t="shared" si="157"/>
        <v>SCE26P1E10S20</v>
      </c>
      <c r="B764" s="181" t="str">
        <f t="shared" si="158"/>
        <v>SCE26P1E10</v>
      </c>
      <c r="C764" s="181" t="str">
        <f t="shared" si="159"/>
        <v>SCE26P1S20</v>
      </c>
      <c r="D764" s="181" t="str">
        <f t="shared" si="160"/>
        <v>SCE26P1</v>
      </c>
      <c r="E764" s="181" t="str">
        <f t="shared" si="161"/>
        <v>SCE26</v>
      </c>
      <c r="F764" s="111" t="s">
        <v>1363</v>
      </c>
      <c r="G764" s="111">
        <v>26</v>
      </c>
      <c r="H764" s="111">
        <v>1</v>
      </c>
      <c r="I764" s="111" t="s">
        <v>8</v>
      </c>
      <c r="J764" s="111">
        <v>10</v>
      </c>
      <c r="K764" s="111">
        <v>21</v>
      </c>
      <c r="L764" s="111" t="s">
        <v>13</v>
      </c>
      <c r="M764" s="137">
        <v>20.5</v>
      </c>
      <c r="N764" s="133">
        <v>21</v>
      </c>
      <c r="O764" s="137">
        <v>20.75</v>
      </c>
      <c r="P764" s="141"/>
      <c r="Q764" s="237">
        <v>22</v>
      </c>
      <c r="R764" s="111"/>
      <c r="S764" s="97"/>
      <c r="T764" s="203"/>
      <c r="U764" s="72">
        <v>43</v>
      </c>
      <c r="V764" s="177"/>
      <c r="W764" s="97"/>
      <c r="X764" s="97"/>
      <c r="Y764" s="90">
        <f>VLOOKUP(D764,EXPLORACION!$A$2:$P$529,15,FALSE)</f>
        <v>4961594.6151000001</v>
      </c>
      <c r="Z764" s="90">
        <f>VLOOKUP(D764,EXPLORACION!$A$2:$P$529,16,FALSE)</f>
        <v>2170889.5361000001</v>
      </c>
    </row>
    <row r="765" spans="1:26" hidden="1">
      <c r="A765" s="181" t="str">
        <f t="shared" si="157"/>
        <v>SCE26P1E11S21</v>
      </c>
      <c r="B765" s="181" t="str">
        <f t="shared" si="158"/>
        <v>SCE26P1E11</v>
      </c>
      <c r="C765" s="181" t="str">
        <f t="shared" si="159"/>
        <v>SCE26P1S21</v>
      </c>
      <c r="D765" s="181" t="str">
        <f t="shared" si="160"/>
        <v>SCE26P1</v>
      </c>
      <c r="E765" s="181" t="str">
        <f t="shared" si="161"/>
        <v>SCE26</v>
      </c>
      <c r="F765" s="111" t="s">
        <v>1363</v>
      </c>
      <c r="G765" s="111">
        <v>26</v>
      </c>
      <c r="H765" s="111">
        <v>1</v>
      </c>
      <c r="I765" s="111" t="s">
        <v>8</v>
      </c>
      <c r="J765" s="111">
        <v>11</v>
      </c>
      <c r="K765" s="111">
        <v>22</v>
      </c>
      <c r="L765" s="111" t="s">
        <v>13</v>
      </c>
      <c r="M765" s="137">
        <v>22</v>
      </c>
      <c r="N765" s="133">
        <v>22.5</v>
      </c>
      <c r="O765" s="137">
        <v>22.25</v>
      </c>
      <c r="P765" s="141"/>
      <c r="Q765" s="237"/>
      <c r="R765" s="111"/>
      <c r="S765" s="97"/>
      <c r="T765" s="203"/>
      <c r="U765" s="72">
        <v>40</v>
      </c>
      <c r="V765" s="177"/>
      <c r="W765" s="97"/>
      <c r="X765" s="97"/>
      <c r="Y765" s="90">
        <f>VLOOKUP(D765,EXPLORACION!$A$2:$P$529,15,FALSE)</f>
        <v>4961594.6151000001</v>
      </c>
      <c r="Z765" s="90">
        <f>VLOOKUP(D765,EXPLORACION!$A$2:$P$529,16,FALSE)</f>
        <v>2170889.5361000001</v>
      </c>
    </row>
    <row r="766" spans="1:26" hidden="1">
      <c r="A766" s="181" t="str">
        <f t="shared" si="157"/>
        <v>SCE26P1E11S22</v>
      </c>
      <c r="B766" s="181" t="str">
        <f t="shared" si="158"/>
        <v>SCE26P1E11</v>
      </c>
      <c r="C766" s="181" t="str">
        <f t="shared" si="159"/>
        <v>SCE26P1S22</v>
      </c>
      <c r="D766" s="181" t="str">
        <f t="shared" si="160"/>
        <v>SCE26P1</v>
      </c>
      <c r="E766" s="181" t="str">
        <f t="shared" si="161"/>
        <v>SCE26</v>
      </c>
      <c r="F766" s="111" t="s">
        <v>1363</v>
      </c>
      <c r="G766" s="111">
        <v>26</v>
      </c>
      <c r="H766" s="111">
        <v>1</v>
      </c>
      <c r="I766" s="111" t="s">
        <v>8</v>
      </c>
      <c r="J766" s="111">
        <v>11</v>
      </c>
      <c r="K766" s="111">
        <v>23</v>
      </c>
      <c r="L766" s="111" t="s">
        <v>13</v>
      </c>
      <c r="M766" s="137">
        <v>23.5</v>
      </c>
      <c r="N766" s="133">
        <v>24</v>
      </c>
      <c r="O766" s="137">
        <v>23.75</v>
      </c>
      <c r="P766" s="141"/>
      <c r="Q766" s="237"/>
      <c r="R766" s="111"/>
      <c r="S766" s="97"/>
      <c r="T766" s="203"/>
      <c r="U766" s="72">
        <v>40</v>
      </c>
      <c r="V766" s="177"/>
      <c r="W766" s="97"/>
      <c r="X766" s="97"/>
      <c r="Y766" s="90">
        <f>VLOOKUP(D766,EXPLORACION!$A$2:$P$529,15,FALSE)</f>
        <v>4961594.6151000001</v>
      </c>
      <c r="Z766" s="90">
        <f>VLOOKUP(D766,EXPLORACION!$A$2:$P$529,16,FALSE)</f>
        <v>2170889.5361000001</v>
      </c>
    </row>
    <row r="767" spans="1:26" hidden="1">
      <c r="A767" s="181" t="str">
        <f t="shared" ref="A767:A795" si="162">CONCATENATE(F767,G767,I767,H767,"E",J767,L767,K766)</f>
        <v>SCE26P2E123</v>
      </c>
      <c r="B767" s="181" t="str">
        <f t="shared" ref="B767:B795" si="163">CONCATENATE(F767,G767,I767,H767,"E",J767)</f>
        <v>SCE26P2E1</v>
      </c>
      <c r="C767" s="181" t="str">
        <f t="shared" ref="C767:C795" si="164">CONCATENATE(F767,G767,I767,H767,L767,K766)</f>
        <v>SCE26P223</v>
      </c>
      <c r="D767" s="181" t="str">
        <f t="shared" ref="D767:D795" si="165">CONCATENATE(F767,G767,I767,H767)</f>
        <v>SCE26P2</v>
      </c>
      <c r="E767" s="181" t="str">
        <f t="shared" ref="E767:E795" si="166">CONCATENATE(F767,G767)</f>
        <v>SCE26</v>
      </c>
      <c r="F767" s="111" t="s">
        <v>1363</v>
      </c>
      <c r="G767" s="111">
        <v>26</v>
      </c>
      <c r="H767" s="111">
        <v>2</v>
      </c>
      <c r="I767" s="111" t="s">
        <v>8</v>
      </c>
      <c r="J767" s="111">
        <v>1</v>
      </c>
      <c r="K767" s="111">
        <v>1</v>
      </c>
      <c r="L767" s="111"/>
      <c r="M767" s="137">
        <v>1</v>
      </c>
      <c r="N767" s="133">
        <v>1.5</v>
      </c>
      <c r="O767" s="137">
        <v>1.25</v>
      </c>
      <c r="P767" s="141"/>
      <c r="Q767" s="237"/>
      <c r="R767" s="111"/>
      <c r="S767" s="97"/>
      <c r="T767" s="203"/>
      <c r="U767" s="72"/>
      <c r="V767" s="177"/>
      <c r="W767" s="97"/>
      <c r="X767" s="97"/>
      <c r="Y767" s="90">
        <f>VLOOKUP(D767,EXPLORACION!$A$2:$P$529,15,FALSE)</f>
        <v>4961594.6151000001</v>
      </c>
      <c r="Z767" s="90">
        <f>VLOOKUP(D767,EXPLORACION!$A$2:$P$529,16,FALSE)</f>
        <v>2170889.5361000001</v>
      </c>
    </row>
    <row r="768" spans="1:26" hidden="1">
      <c r="A768" s="181" t="str">
        <f t="shared" si="162"/>
        <v>SCE26P2E21</v>
      </c>
      <c r="B768" s="181" t="str">
        <f t="shared" si="163"/>
        <v>SCE26P2E2</v>
      </c>
      <c r="C768" s="181" t="str">
        <f t="shared" si="164"/>
        <v>SCE26P21</v>
      </c>
      <c r="D768" s="181" t="str">
        <f t="shared" si="165"/>
        <v>SCE26P2</v>
      </c>
      <c r="E768" s="181" t="str">
        <f t="shared" si="166"/>
        <v>SCE26</v>
      </c>
      <c r="F768" s="111" t="s">
        <v>1363</v>
      </c>
      <c r="G768" s="111">
        <v>26</v>
      </c>
      <c r="H768" s="111">
        <v>2</v>
      </c>
      <c r="I768" s="111" t="s">
        <v>8</v>
      </c>
      <c r="J768" s="111">
        <v>2</v>
      </c>
      <c r="K768" s="111">
        <v>2</v>
      </c>
      <c r="L768" s="111"/>
      <c r="M768" s="137">
        <v>1.5</v>
      </c>
      <c r="N768" s="133">
        <v>2</v>
      </c>
      <c r="O768" s="137">
        <v>1.75</v>
      </c>
      <c r="P768" s="141"/>
      <c r="Q768" s="237"/>
      <c r="R768" s="111"/>
      <c r="S768" s="97"/>
      <c r="T768" s="203"/>
      <c r="U768" s="72"/>
      <c r="V768" s="177"/>
      <c r="W768" s="97"/>
      <c r="X768" s="97"/>
      <c r="Y768" s="90">
        <f>VLOOKUP(D768,EXPLORACION!$A$2:$P$529,15,FALSE)</f>
        <v>4961594.6151000001</v>
      </c>
      <c r="Z768" s="90">
        <f>VLOOKUP(D768,EXPLORACION!$A$2:$P$529,16,FALSE)</f>
        <v>2170889.5361000001</v>
      </c>
    </row>
    <row r="769" spans="1:26" hidden="1">
      <c r="A769" s="181" t="str">
        <f t="shared" si="162"/>
        <v>SCE26P2E22</v>
      </c>
      <c r="B769" s="181" t="str">
        <f t="shared" si="163"/>
        <v>SCE26P2E2</v>
      </c>
      <c r="C769" s="181" t="str">
        <f t="shared" si="164"/>
        <v>SCE26P22</v>
      </c>
      <c r="D769" s="181" t="str">
        <f t="shared" si="165"/>
        <v>SCE26P2</v>
      </c>
      <c r="E769" s="181" t="str">
        <f t="shared" si="166"/>
        <v>SCE26</v>
      </c>
      <c r="F769" s="111" t="s">
        <v>1363</v>
      </c>
      <c r="G769" s="111">
        <v>26</v>
      </c>
      <c r="H769" s="111">
        <v>2</v>
      </c>
      <c r="I769" s="111" t="s">
        <v>8</v>
      </c>
      <c r="J769" s="111">
        <v>2</v>
      </c>
      <c r="K769" s="111">
        <v>3</v>
      </c>
      <c r="L769" s="111"/>
      <c r="M769" s="137">
        <v>3</v>
      </c>
      <c r="N769" s="133">
        <v>3.5</v>
      </c>
      <c r="O769" s="137">
        <v>3.25</v>
      </c>
      <c r="P769" s="141"/>
      <c r="Q769" s="237"/>
      <c r="R769" s="111"/>
      <c r="S769" s="97"/>
      <c r="T769" s="203"/>
      <c r="U769" s="72"/>
      <c r="V769" s="177"/>
      <c r="W769" s="97"/>
      <c r="X769" s="97"/>
      <c r="Y769" s="90">
        <f>VLOOKUP(D769,EXPLORACION!$A$2:$P$529,15,FALSE)</f>
        <v>4961594.6151000001</v>
      </c>
      <c r="Z769" s="90">
        <f>VLOOKUP(D769,EXPLORACION!$A$2:$P$529,16,FALSE)</f>
        <v>2170889.5361000001</v>
      </c>
    </row>
    <row r="770" spans="1:26" hidden="1">
      <c r="A770" s="181" t="str">
        <f t="shared" si="162"/>
        <v>SCE26P2E23</v>
      </c>
      <c r="B770" s="181" t="str">
        <f t="shared" si="163"/>
        <v>SCE26P2E2</v>
      </c>
      <c r="C770" s="181" t="str">
        <f t="shared" si="164"/>
        <v>SCE26P23</v>
      </c>
      <c r="D770" s="181" t="str">
        <f t="shared" si="165"/>
        <v>SCE26P2</v>
      </c>
      <c r="E770" s="181" t="str">
        <f t="shared" si="166"/>
        <v>SCE26</v>
      </c>
      <c r="F770" s="111" t="s">
        <v>1363</v>
      </c>
      <c r="G770" s="111">
        <v>26</v>
      </c>
      <c r="H770" s="111">
        <v>2</v>
      </c>
      <c r="I770" s="111" t="s">
        <v>8</v>
      </c>
      <c r="J770" s="111">
        <v>2</v>
      </c>
      <c r="K770" s="111">
        <v>4</v>
      </c>
      <c r="L770" s="111"/>
      <c r="M770" s="137">
        <v>3.5</v>
      </c>
      <c r="N770" s="133">
        <v>4</v>
      </c>
      <c r="O770" s="137">
        <v>3.75</v>
      </c>
      <c r="P770" s="141"/>
      <c r="Q770" s="237"/>
      <c r="R770" s="111"/>
      <c r="S770" s="97"/>
      <c r="T770" s="203"/>
      <c r="U770" s="72"/>
      <c r="V770" s="177"/>
      <c r="W770" s="97"/>
      <c r="X770" s="97"/>
      <c r="Y770" s="90">
        <f>VLOOKUP(D770,EXPLORACION!$A$2:$P$529,15,FALSE)</f>
        <v>4961594.6151000001</v>
      </c>
      <c r="Z770" s="90">
        <f>VLOOKUP(D770,EXPLORACION!$A$2:$P$529,16,FALSE)</f>
        <v>2170889.5361000001</v>
      </c>
    </row>
    <row r="771" spans="1:26" hidden="1">
      <c r="A771" s="181" t="str">
        <f t="shared" si="162"/>
        <v>SCE26P2E34</v>
      </c>
      <c r="B771" s="181" t="str">
        <f t="shared" si="163"/>
        <v>SCE26P2E3</v>
      </c>
      <c r="C771" s="181" t="str">
        <f t="shared" si="164"/>
        <v>SCE26P24</v>
      </c>
      <c r="D771" s="181" t="str">
        <f t="shared" si="165"/>
        <v>SCE26P2</v>
      </c>
      <c r="E771" s="181" t="str">
        <f t="shared" si="166"/>
        <v>SCE26</v>
      </c>
      <c r="F771" s="111" t="s">
        <v>1363</v>
      </c>
      <c r="G771" s="111">
        <v>26</v>
      </c>
      <c r="H771" s="111">
        <v>2</v>
      </c>
      <c r="I771" s="111" t="s">
        <v>8</v>
      </c>
      <c r="J771" s="111">
        <v>3</v>
      </c>
      <c r="K771" s="111">
        <v>5</v>
      </c>
      <c r="L771" s="111"/>
      <c r="M771" s="137">
        <v>4.5</v>
      </c>
      <c r="N771" s="133">
        <v>5</v>
      </c>
      <c r="O771" s="137">
        <v>4.75</v>
      </c>
      <c r="P771" s="141"/>
      <c r="Q771" s="237"/>
      <c r="R771" s="111"/>
      <c r="S771" s="97"/>
      <c r="T771" s="203"/>
      <c r="U771" s="72"/>
      <c r="V771" s="177"/>
      <c r="W771" s="97"/>
      <c r="X771" s="97"/>
      <c r="Y771" s="90">
        <f>VLOOKUP(D771,EXPLORACION!$A$2:$P$529,15,FALSE)</f>
        <v>4961594.6151000001</v>
      </c>
      <c r="Z771" s="90">
        <f>VLOOKUP(D771,EXPLORACION!$A$2:$P$529,16,FALSE)</f>
        <v>2170889.5361000001</v>
      </c>
    </row>
    <row r="772" spans="1:26" hidden="1">
      <c r="A772" s="181" t="str">
        <f t="shared" si="162"/>
        <v>SCE26P2E4S5</v>
      </c>
      <c r="B772" s="181" t="str">
        <f t="shared" si="163"/>
        <v>SCE26P2E4</v>
      </c>
      <c r="C772" s="181" t="str">
        <f t="shared" si="164"/>
        <v>SCE26P2S5</v>
      </c>
      <c r="D772" s="181" t="str">
        <f t="shared" si="165"/>
        <v>SCE26P2</v>
      </c>
      <c r="E772" s="181" t="str">
        <f t="shared" si="166"/>
        <v>SCE26</v>
      </c>
      <c r="F772" s="111" t="s">
        <v>1363</v>
      </c>
      <c r="G772" s="111">
        <v>26</v>
      </c>
      <c r="H772" s="111">
        <v>2</v>
      </c>
      <c r="I772" s="111" t="s">
        <v>8</v>
      </c>
      <c r="J772" s="111">
        <v>4</v>
      </c>
      <c r="K772" s="111">
        <v>6</v>
      </c>
      <c r="L772" s="111" t="s">
        <v>13</v>
      </c>
      <c r="M772" s="137">
        <v>5.5</v>
      </c>
      <c r="N772" s="133">
        <v>6</v>
      </c>
      <c r="O772" s="137">
        <v>5.75</v>
      </c>
      <c r="P772" s="141"/>
      <c r="Q772" s="237"/>
      <c r="R772" s="111"/>
      <c r="S772" s="97"/>
      <c r="T772" s="203" t="s">
        <v>1426</v>
      </c>
      <c r="U772" s="72"/>
      <c r="V772" s="177"/>
      <c r="W772" s="97"/>
      <c r="X772" s="97"/>
      <c r="Y772" s="90">
        <f>VLOOKUP(D772,EXPLORACION!$A$2:$P$529,15,FALSE)</f>
        <v>4961594.6151000001</v>
      </c>
      <c r="Z772" s="90">
        <f>VLOOKUP(D772,EXPLORACION!$A$2:$P$529,16,FALSE)</f>
        <v>2170889.5361000001</v>
      </c>
    </row>
    <row r="773" spans="1:26" hidden="1">
      <c r="A773" s="181" t="str">
        <f t="shared" si="162"/>
        <v>SCE26P2E56</v>
      </c>
      <c r="B773" s="181" t="str">
        <f t="shared" si="163"/>
        <v>SCE26P2E5</v>
      </c>
      <c r="C773" s="181" t="str">
        <f t="shared" si="164"/>
        <v>SCE26P26</v>
      </c>
      <c r="D773" s="181" t="str">
        <f t="shared" si="165"/>
        <v>SCE26P2</v>
      </c>
      <c r="E773" s="181" t="str">
        <f t="shared" si="166"/>
        <v>SCE26</v>
      </c>
      <c r="F773" s="111" t="s">
        <v>1363</v>
      </c>
      <c r="G773" s="111">
        <v>26</v>
      </c>
      <c r="H773" s="111">
        <v>2</v>
      </c>
      <c r="I773" s="111" t="s">
        <v>8</v>
      </c>
      <c r="J773" s="111">
        <v>5</v>
      </c>
      <c r="K773" s="111">
        <v>7</v>
      </c>
      <c r="L773" s="111"/>
      <c r="M773" s="137">
        <v>6.5</v>
      </c>
      <c r="N773" s="133">
        <v>7</v>
      </c>
      <c r="O773" s="137">
        <v>6.75</v>
      </c>
      <c r="P773" s="141"/>
      <c r="Q773" s="237"/>
      <c r="R773" s="111"/>
      <c r="S773" s="97"/>
      <c r="T773" s="203"/>
      <c r="U773" s="72"/>
      <c r="V773" s="177"/>
      <c r="W773" s="97"/>
      <c r="X773" s="97"/>
      <c r="Y773" s="90">
        <f>VLOOKUP(D773,EXPLORACION!$A$2:$P$529,15,FALSE)</f>
        <v>4961594.6151000001</v>
      </c>
      <c r="Z773" s="90">
        <f>VLOOKUP(D773,EXPLORACION!$A$2:$P$529,16,FALSE)</f>
        <v>2170889.5361000001</v>
      </c>
    </row>
    <row r="774" spans="1:26" hidden="1">
      <c r="A774" s="181" t="str">
        <f t="shared" si="162"/>
        <v>SCE26P2E57</v>
      </c>
      <c r="B774" s="181" t="str">
        <f t="shared" si="163"/>
        <v>SCE26P2E5</v>
      </c>
      <c r="C774" s="181" t="str">
        <f t="shared" si="164"/>
        <v>SCE26P27</v>
      </c>
      <c r="D774" s="181" t="str">
        <f t="shared" si="165"/>
        <v>SCE26P2</v>
      </c>
      <c r="E774" s="181" t="str">
        <f t="shared" si="166"/>
        <v>SCE26</v>
      </c>
      <c r="F774" s="111" t="s">
        <v>1363</v>
      </c>
      <c r="G774" s="111">
        <v>26</v>
      </c>
      <c r="H774" s="111">
        <v>2</v>
      </c>
      <c r="I774" s="111" t="s">
        <v>8</v>
      </c>
      <c r="J774" s="111">
        <v>5</v>
      </c>
      <c r="K774" s="111">
        <v>8</v>
      </c>
      <c r="L774" s="111"/>
      <c r="M774" s="137">
        <v>8</v>
      </c>
      <c r="N774" s="133">
        <v>8.5</v>
      </c>
      <c r="O774" s="137">
        <v>8.25</v>
      </c>
      <c r="P774" s="141"/>
      <c r="Q774" s="237"/>
      <c r="R774" s="111"/>
      <c r="S774" s="97"/>
      <c r="T774" s="203"/>
      <c r="U774" s="72"/>
      <c r="V774" s="177"/>
      <c r="W774" s="97"/>
      <c r="X774" s="97"/>
      <c r="Y774" s="90">
        <f>VLOOKUP(D774,EXPLORACION!$A$2:$P$529,15,FALSE)</f>
        <v>4961594.6151000001</v>
      </c>
      <c r="Z774" s="90">
        <f>VLOOKUP(D774,EXPLORACION!$A$2:$P$529,16,FALSE)</f>
        <v>2170889.5361000001</v>
      </c>
    </row>
    <row r="775" spans="1:26" hidden="1">
      <c r="A775" s="181" t="str">
        <f t="shared" si="162"/>
        <v>SCE26P2E5S8</v>
      </c>
      <c r="B775" s="181" t="str">
        <f t="shared" si="163"/>
        <v>SCE26P2E5</v>
      </c>
      <c r="C775" s="181" t="str">
        <f t="shared" si="164"/>
        <v>SCE26P2S8</v>
      </c>
      <c r="D775" s="181" t="str">
        <f t="shared" si="165"/>
        <v>SCE26P2</v>
      </c>
      <c r="E775" s="181" t="str">
        <f t="shared" si="166"/>
        <v>SCE26</v>
      </c>
      <c r="F775" s="111" t="s">
        <v>1363</v>
      </c>
      <c r="G775" s="111">
        <v>26</v>
      </c>
      <c r="H775" s="111">
        <v>2</v>
      </c>
      <c r="I775" s="111" t="s">
        <v>8</v>
      </c>
      <c r="J775" s="111">
        <v>5</v>
      </c>
      <c r="K775" s="111">
        <v>9</v>
      </c>
      <c r="L775" s="111" t="s">
        <v>13</v>
      </c>
      <c r="M775" s="137">
        <v>8.5</v>
      </c>
      <c r="N775" s="133">
        <v>9</v>
      </c>
      <c r="O775" s="137">
        <v>8.75</v>
      </c>
      <c r="P775" s="141"/>
      <c r="Q775" s="237"/>
      <c r="R775" s="111"/>
      <c r="S775" s="97"/>
      <c r="T775" s="203" t="s">
        <v>1427</v>
      </c>
      <c r="U775" s="72"/>
      <c r="V775" s="177"/>
      <c r="W775" s="97"/>
      <c r="X775" s="97"/>
      <c r="Y775" s="90">
        <f>VLOOKUP(D775,EXPLORACION!$A$2:$P$529,15,FALSE)</f>
        <v>4961594.6151000001</v>
      </c>
      <c r="Z775" s="90">
        <f>VLOOKUP(D775,EXPLORACION!$A$2:$P$529,16,FALSE)</f>
        <v>2170889.5361000001</v>
      </c>
    </row>
    <row r="776" spans="1:26" hidden="1">
      <c r="A776" s="181" t="str">
        <f t="shared" si="162"/>
        <v>SCE26P2E59</v>
      </c>
      <c r="B776" s="181" t="str">
        <f t="shared" si="163"/>
        <v>SCE26P2E5</v>
      </c>
      <c r="C776" s="181" t="str">
        <f t="shared" si="164"/>
        <v>SCE26P29</v>
      </c>
      <c r="D776" s="181" t="str">
        <f t="shared" si="165"/>
        <v>SCE26P2</v>
      </c>
      <c r="E776" s="181" t="str">
        <f t="shared" si="166"/>
        <v>SCE26</v>
      </c>
      <c r="F776" s="111" t="s">
        <v>1363</v>
      </c>
      <c r="G776" s="111">
        <v>26</v>
      </c>
      <c r="H776" s="111">
        <v>2</v>
      </c>
      <c r="I776" s="111" t="s">
        <v>8</v>
      </c>
      <c r="J776" s="111">
        <v>5</v>
      </c>
      <c r="K776" s="111">
        <v>10</v>
      </c>
      <c r="L776" s="111"/>
      <c r="M776" s="137">
        <v>10</v>
      </c>
      <c r="N776" s="133">
        <v>10.5</v>
      </c>
      <c r="O776" s="137">
        <v>10.25</v>
      </c>
      <c r="P776" s="141"/>
      <c r="Q776" s="237"/>
      <c r="R776" s="111"/>
      <c r="S776" s="97"/>
      <c r="T776" s="203"/>
      <c r="U776" s="72"/>
      <c r="V776" s="177"/>
      <c r="W776" s="97"/>
      <c r="X776" s="97"/>
      <c r="Y776" s="90">
        <f>VLOOKUP(D776,EXPLORACION!$A$2:$P$529,15,FALSE)</f>
        <v>4961594.6151000001</v>
      </c>
      <c r="Z776" s="90">
        <f>VLOOKUP(D776,EXPLORACION!$A$2:$P$529,16,FALSE)</f>
        <v>2170889.5361000001</v>
      </c>
    </row>
    <row r="777" spans="1:26" hidden="1">
      <c r="A777" s="181" t="str">
        <f t="shared" si="162"/>
        <v>SCE26P2E5S10</v>
      </c>
      <c r="B777" s="181" t="str">
        <f t="shared" si="163"/>
        <v>SCE26P2E5</v>
      </c>
      <c r="C777" s="181" t="str">
        <f t="shared" si="164"/>
        <v>SCE26P2S10</v>
      </c>
      <c r="D777" s="181" t="str">
        <f t="shared" si="165"/>
        <v>SCE26P2</v>
      </c>
      <c r="E777" s="181" t="str">
        <f t="shared" si="166"/>
        <v>SCE26</v>
      </c>
      <c r="F777" s="111" t="s">
        <v>1363</v>
      </c>
      <c r="G777" s="111">
        <v>26</v>
      </c>
      <c r="H777" s="111">
        <v>2</v>
      </c>
      <c r="I777" s="111" t="s">
        <v>8</v>
      </c>
      <c r="J777" s="111">
        <v>5</v>
      </c>
      <c r="K777" s="111">
        <v>11</v>
      </c>
      <c r="L777" s="111" t="s">
        <v>13</v>
      </c>
      <c r="M777" s="137">
        <v>10.5</v>
      </c>
      <c r="N777" s="133">
        <v>11</v>
      </c>
      <c r="O777" s="137">
        <v>10.75</v>
      </c>
      <c r="P777" s="141"/>
      <c r="Q777" s="237"/>
      <c r="R777" s="111"/>
      <c r="S777" s="97"/>
      <c r="T777" s="203" t="s">
        <v>1428</v>
      </c>
      <c r="U777" s="72"/>
      <c r="V777" s="177"/>
      <c r="W777" s="97"/>
      <c r="X777" s="97"/>
      <c r="Y777" s="90">
        <f>VLOOKUP(D777,EXPLORACION!$A$2:$P$529,15,FALSE)</f>
        <v>4961594.6151000001</v>
      </c>
      <c r="Z777" s="90">
        <f>VLOOKUP(D777,EXPLORACION!$A$2:$P$529,16,FALSE)</f>
        <v>2170889.5361000001</v>
      </c>
    </row>
    <row r="778" spans="1:26" hidden="1">
      <c r="A778" s="181" t="str">
        <f t="shared" si="162"/>
        <v>SCE26P2E511</v>
      </c>
      <c r="B778" s="181" t="str">
        <f t="shared" si="163"/>
        <v>SCE26P2E5</v>
      </c>
      <c r="C778" s="181" t="str">
        <f t="shared" si="164"/>
        <v>SCE26P211</v>
      </c>
      <c r="D778" s="181" t="str">
        <f t="shared" si="165"/>
        <v>SCE26P2</v>
      </c>
      <c r="E778" s="181" t="str">
        <f t="shared" si="166"/>
        <v>SCE26</v>
      </c>
      <c r="F778" s="111" t="s">
        <v>1363</v>
      </c>
      <c r="G778" s="111">
        <v>26</v>
      </c>
      <c r="H778" s="111">
        <v>2</v>
      </c>
      <c r="I778" s="111" t="s">
        <v>8</v>
      </c>
      <c r="J778" s="111">
        <v>5</v>
      </c>
      <c r="K778" s="111">
        <v>12</v>
      </c>
      <c r="L778" s="111"/>
      <c r="M778" s="137">
        <v>12</v>
      </c>
      <c r="N778" s="133">
        <v>12.5</v>
      </c>
      <c r="O778" s="137">
        <v>12.25</v>
      </c>
      <c r="P778" s="141"/>
      <c r="Q778" s="237"/>
      <c r="R778" s="111"/>
      <c r="S778" s="97"/>
      <c r="T778" s="203"/>
      <c r="U778" s="72"/>
      <c r="V778" s="177"/>
      <c r="W778" s="97"/>
      <c r="X778" s="97"/>
      <c r="Y778" s="90">
        <f>VLOOKUP(D778,EXPLORACION!$A$2:$P$529,15,FALSE)</f>
        <v>4961594.6151000001</v>
      </c>
      <c r="Z778" s="90">
        <f>VLOOKUP(D778,EXPLORACION!$A$2:$P$529,16,FALSE)</f>
        <v>2170889.5361000001</v>
      </c>
    </row>
    <row r="779" spans="1:26" hidden="1">
      <c r="A779" s="181" t="str">
        <f t="shared" si="162"/>
        <v>SCE26P2E6S12</v>
      </c>
      <c r="B779" s="181" t="str">
        <f t="shared" si="163"/>
        <v>SCE26P2E6</v>
      </c>
      <c r="C779" s="181" t="str">
        <f t="shared" si="164"/>
        <v>SCE26P2S12</v>
      </c>
      <c r="D779" s="181" t="str">
        <f t="shared" si="165"/>
        <v>SCE26P2</v>
      </c>
      <c r="E779" s="181" t="str">
        <f t="shared" si="166"/>
        <v>SCE26</v>
      </c>
      <c r="F779" s="111" t="s">
        <v>1363</v>
      </c>
      <c r="G779" s="111">
        <v>26</v>
      </c>
      <c r="H779" s="111">
        <v>2</v>
      </c>
      <c r="I779" s="111" t="s">
        <v>8</v>
      </c>
      <c r="J779" s="111">
        <v>6</v>
      </c>
      <c r="K779" s="111">
        <v>13</v>
      </c>
      <c r="L779" s="111" t="s">
        <v>13</v>
      </c>
      <c r="M779" s="137">
        <v>12.5</v>
      </c>
      <c r="N779" s="133">
        <v>13</v>
      </c>
      <c r="O779" s="137">
        <v>12.75</v>
      </c>
      <c r="P779" s="141"/>
      <c r="Q779" s="237"/>
      <c r="R779" s="111"/>
      <c r="S779" s="97"/>
      <c r="T779" s="203" t="s">
        <v>1429</v>
      </c>
      <c r="U779" s="72"/>
      <c r="V779" s="177"/>
      <c r="W779" s="97"/>
      <c r="X779" s="97"/>
      <c r="Y779" s="90">
        <f>VLOOKUP(D779,EXPLORACION!$A$2:$P$529,15,FALSE)</f>
        <v>4961594.6151000001</v>
      </c>
      <c r="Z779" s="90">
        <f>VLOOKUP(D779,EXPLORACION!$A$2:$P$529,16,FALSE)</f>
        <v>2170889.5361000001</v>
      </c>
    </row>
    <row r="780" spans="1:26" hidden="1">
      <c r="A780" s="181" t="str">
        <f t="shared" si="162"/>
        <v>SCE26P2E613</v>
      </c>
      <c r="B780" s="181" t="str">
        <f t="shared" si="163"/>
        <v>SCE26P2E6</v>
      </c>
      <c r="C780" s="181" t="str">
        <f t="shared" si="164"/>
        <v>SCE26P213</v>
      </c>
      <c r="D780" s="181" t="str">
        <f t="shared" si="165"/>
        <v>SCE26P2</v>
      </c>
      <c r="E780" s="181" t="str">
        <f t="shared" si="166"/>
        <v>SCE26</v>
      </c>
      <c r="F780" s="111" t="s">
        <v>1363</v>
      </c>
      <c r="G780" s="111">
        <v>26</v>
      </c>
      <c r="H780" s="111">
        <v>2</v>
      </c>
      <c r="I780" s="111" t="s">
        <v>8</v>
      </c>
      <c r="J780" s="111">
        <v>6</v>
      </c>
      <c r="K780" s="111">
        <v>14</v>
      </c>
      <c r="L780" s="111"/>
      <c r="M780" s="137">
        <v>14</v>
      </c>
      <c r="N780" s="133">
        <v>14.5</v>
      </c>
      <c r="O780" s="137">
        <v>12.75</v>
      </c>
      <c r="P780" s="141"/>
      <c r="Q780" s="237"/>
      <c r="R780" s="111"/>
      <c r="S780" s="97"/>
      <c r="T780" s="203"/>
      <c r="U780" s="72"/>
      <c r="V780" s="177"/>
      <c r="W780" s="97"/>
      <c r="X780" s="97"/>
      <c r="Y780" s="90">
        <f>VLOOKUP(D780,EXPLORACION!$A$2:$P$529,15,FALSE)</f>
        <v>4961594.6151000001</v>
      </c>
      <c r="Z780" s="90">
        <f>VLOOKUP(D780,EXPLORACION!$A$2:$P$529,16,FALSE)</f>
        <v>2170889.5361000001</v>
      </c>
    </row>
    <row r="781" spans="1:26" hidden="1">
      <c r="A781" s="181" t="str">
        <f t="shared" si="162"/>
        <v>SCE26P2E6S14</v>
      </c>
      <c r="B781" s="181" t="str">
        <f t="shared" si="163"/>
        <v>SCE26P2E6</v>
      </c>
      <c r="C781" s="181" t="str">
        <f t="shared" si="164"/>
        <v>SCE26P2S14</v>
      </c>
      <c r="D781" s="181" t="str">
        <f t="shared" si="165"/>
        <v>SCE26P2</v>
      </c>
      <c r="E781" s="181" t="str">
        <f t="shared" si="166"/>
        <v>SCE26</v>
      </c>
      <c r="F781" s="111" t="s">
        <v>1363</v>
      </c>
      <c r="G781" s="111">
        <v>26</v>
      </c>
      <c r="H781" s="111">
        <v>2</v>
      </c>
      <c r="I781" s="111" t="s">
        <v>8</v>
      </c>
      <c r="J781" s="111">
        <v>6</v>
      </c>
      <c r="K781" s="111">
        <v>15</v>
      </c>
      <c r="L781" s="111" t="s">
        <v>13</v>
      </c>
      <c r="M781" s="137">
        <v>14.5</v>
      </c>
      <c r="N781" s="133">
        <v>15</v>
      </c>
      <c r="O781" s="137">
        <v>14.25</v>
      </c>
      <c r="P781" s="141"/>
      <c r="Q781" s="237"/>
      <c r="R781" s="111"/>
      <c r="S781" s="97"/>
      <c r="T781" s="203">
        <v>39672</v>
      </c>
      <c r="U781" s="72"/>
      <c r="V781" s="177"/>
      <c r="W781" s="97"/>
      <c r="X781" s="97"/>
      <c r="Y781" s="90">
        <f>VLOOKUP(D781,EXPLORACION!$A$2:$P$529,15,FALSE)</f>
        <v>4961594.6151000001</v>
      </c>
      <c r="Z781" s="90">
        <f>VLOOKUP(D781,EXPLORACION!$A$2:$P$529,16,FALSE)</f>
        <v>2170889.5361000001</v>
      </c>
    </row>
    <row r="782" spans="1:26" hidden="1">
      <c r="A782" s="181" t="str">
        <f t="shared" si="162"/>
        <v>SCE26P2E7S15</v>
      </c>
      <c r="B782" s="181" t="str">
        <f t="shared" si="163"/>
        <v>SCE26P2E7</v>
      </c>
      <c r="C782" s="181" t="str">
        <f t="shared" si="164"/>
        <v>SCE26P2S15</v>
      </c>
      <c r="D782" s="181" t="str">
        <f t="shared" si="165"/>
        <v>SCE26P2</v>
      </c>
      <c r="E782" s="181" t="str">
        <f t="shared" si="166"/>
        <v>SCE26</v>
      </c>
      <c r="F782" s="111" t="s">
        <v>1363</v>
      </c>
      <c r="G782" s="111">
        <v>26</v>
      </c>
      <c r="H782" s="111">
        <v>2</v>
      </c>
      <c r="I782" s="111" t="s">
        <v>8</v>
      </c>
      <c r="J782" s="111">
        <v>7</v>
      </c>
      <c r="K782" s="111">
        <v>16</v>
      </c>
      <c r="L782" s="111" t="s">
        <v>13</v>
      </c>
      <c r="M782" s="137">
        <v>16</v>
      </c>
      <c r="N782" s="133">
        <v>16.5</v>
      </c>
      <c r="O782" s="137">
        <v>14.75</v>
      </c>
      <c r="P782" s="141"/>
      <c r="Q782" s="237"/>
      <c r="R782" s="111"/>
      <c r="S782" s="97"/>
      <c r="T782" s="203">
        <v>40466</v>
      </c>
      <c r="U782" s="72"/>
      <c r="V782" s="177"/>
      <c r="W782" s="97"/>
      <c r="X782" s="97"/>
      <c r="Y782" s="90">
        <f>VLOOKUP(D782,EXPLORACION!$A$2:$P$529,15,FALSE)</f>
        <v>4961594.6151000001</v>
      </c>
      <c r="Z782" s="90">
        <f>VLOOKUP(D782,EXPLORACION!$A$2:$P$529,16,FALSE)</f>
        <v>2170889.5361000001</v>
      </c>
    </row>
    <row r="783" spans="1:26" hidden="1">
      <c r="A783" s="181" t="str">
        <f t="shared" si="162"/>
        <v>SCE26P2E716</v>
      </c>
      <c r="B783" s="181" t="str">
        <f t="shared" si="163"/>
        <v>SCE26P2E7</v>
      </c>
      <c r="C783" s="181" t="str">
        <f t="shared" si="164"/>
        <v>SCE26P216</v>
      </c>
      <c r="D783" s="181" t="str">
        <f t="shared" si="165"/>
        <v>SCE26P2</v>
      </c>
      <c r="E783" s="181" t="str">
        <f t="shared" si="166"/>
        <v>SCE26</v>
      </c>
      <c r="F783" s="111" t="s">
        <v>1363</v>
      </c>
      <c r="G783" s="111">
        <v>26</v>
      </c>
      <c r="H783" s="111">
        <v>2</v>
      </c>
      <c r="I783" s="111" t="s">
        <v>8</v>
      </c>
      <c r="J783" s="111">
        <v>7</v>
      </c>
      <c r="K783" s="111">
        <v>17</v>
      </c>
      <c r="L783" s="111"/>
      <c r="M783" s="137">
        <v>16.5</v>
      </c>
      <c r="N783" s="133">
        <v>17</v>
      </c>
      <c r="O783" s="137">
        <v>16.25</v>
      </c>
      <c r="P783" s="141"/>
      <c r="Q783" s="237"/>
      <c r="R783" s="111"/>
      <c r="S783" s="97"/>
      <c r="T783" s="203"/>
      <c r="U783" s="72"/>
      <c r="V783" s="177"/>
      <c r="W783" s="97"/>
      <c r="X783" s="97"/>
      <c r="Y783" s="90">
        <f>VLOOKUP(D783,EXPLORACION!$A$2:$P$529,15,FALSE)</f>
        <v>4961594.6151000001</v>
      </c>
      <c r="Z783" s="90">
        <f>VLOOKUP(D783,EXPLORACION!$A$2:$P$529,16,FALSE)</f>
        <v>2170889.5361000001</v>
      </c>
    </row>
    <row r="784" spans="1:26" hidden="1">
      <c r="A784" s="181" t="str">
        <f t="shared" si="162"/>
        <v>SCE26P2E717</v>
      </c>
      <c r="B784" s="181" t="str">
        <f t="shared" si="163"/>
        <v>SCE26P2E7</v>
      </c>
      <c r="C784" s="181" t="str">
        <f t="shared" si="164"/>
        <v>SCE26P217</v>
      </c>
      <c r="D784" s="181" t="str">
        <f t="shared" si="165"/>
        <v>SCE26P2</v>
      </c>
      <c r="E784" s="181" t="str">
        <f t="shared" si="166"/>
        <v>SCE26</v>
      </c>
      <c r="F784" s="111" t="s">
        <v>1363</v>
      </c>
      <c r="G784" s="111">
        <v>26</v>
      </c>
      <c r="H784" s="111">
        <v>2</v>
      </c>
      <c r="I784" s="111" t="s">
        <v>8</v>
      </c>
      <c r="J784" s="111">
        <v>7</v>
      </c>
      <c r="K784" s="111">
        <v>18</v>
      </c>
      <c r="L784" s="111"/>
      <c r="M784" s="137">
        <v>18</v>
      </c>
      <c r="N784" s="133">
        <v>18.5</v>
      </c>
      <c r="O784" s="137">
        <v>16.75</v>
      </c>
      <c r="P784" s="141"/>
      <c r="Q784" s="237"/>
      <c r="R784" s="111"/>
      <c r="S784" s="97"/>
      <c r="T784" s="203"/>
      <c r="U784" s="72"/>
      <c r="V784" s="177"/>
      <c r="W784" s="97"/>
      <c r="X784" s="97"/>
      <c r="Y784" s="90">
        <f>VLOOKUP(D784,EXPLORACION!$A$2:$P$529,15,FALSE)</f>
        <v>4961594.6151000001</v>
      </c>
      <c r="Z784" s="90">
        <f>VLOOKUP(D784,EXPLORACION!$A$2:$P$529,16,FALSE)</f>
        <v>2170889.5361000001</v>
      </c>
    </row>
    <row r="785" spans="1:26" hidden="1">
      <c r="A785" s="181" t="str">
        <f t="shared" si="162"/>
        <v>SCE26P2E818</v>
      </c>
      <c r="B785" s="181" t="str">
        <f t="shared" si="163"/>
        <v>SCE26P2E8</v>
      </c>
      <c r="C785" s="181" t="str">
        <f t="shared" si="164"/>
        <v>SCE26P218</v>
      </c>
      <c r="D785" s="181" t="str">
        <f t="shared" si="165"/>
        <v>SCE26P2</v>
      </c>
      <c r="E785" s="181" t="str">
        <f t="shared" si="166"/>
        <v>SCE26</v>
      </c>
      <c r="F785" s="111" t="s">
        <v>1363</v>
      </c>
      <c r="G785" s="111">
        <v>26</v>
      </c>
      <c r="H785" s="111">
        <v>2</v>
      </c>
      <c r="I785" s="111" t="s">
        <v>8</v>
      </c>
      <c r="J785" s="111">
        <v>8</v>
      </c>
      <c r="K785" s="111">
        <v>19</v>
      </c>
      <c r="L785" s="111"/>
      <c r="M785" s="137">
        <v>18.5</v>
      </c>
      <c r="N785" s="133">
        <v>19</v>
      </c>
      <c r="O785" s="137">
        <v>18.25</v>
      </c>
      <c r="P785" s="141"/>
      <c r="Q785" s="237"/>
      <c r="R785" s="111"/>
      <c r="S785" s="97"/>
      <c r="T785" s="203"/>
      <c r="U785" s="72"/>
      <c r="V785" s="177"/>
      <c r="W785" s="97"/>
      <c r="X785" s="97"/>
      <c r="Y785" s="90">
        <f>VLOOKUP(D785,EXPLORACION!$A$2:$P$529,15,FALSE)</f>
        <v>4961594.6151000001</v>
      </c>
      <c r="Z785" s="90">
        <f>VLOOKUP(D785,EXPLORACION!$A$2:$P$529,16,FALSE)</f>
        <v>2170889.5361000001</v>
      </c>
    </row>
    <row r="786" spans="1:26" hidden="1">
      <c r="A786" s="181" t="str">
        <f t="shared" si="162"/>
        <v>SCE26P2E9S19</v>
      </c>
      <c r="B786" s="181" t="str">
        <f t="shared" si="163"/>
        <v>SCE26P2E9</v>
      </c>
      <c r="C786" s="181" t="str">
        <f t="shared" si="164"/>
        <v>SCE26P2S19</v>
      </c>
      <c r="D786" s="181" t="str">
        <f t="shared" si="165"/>
        <v>SCE26P2</v>
      </c>
      <c r="E786" s="181" t="str">
        <f t="shared" si="166"/>
        <v>SCE26</v>
      </c>
      <c r="F786" s="111" t="s">
        <v>1363</v>
      </c>
      <c r="G786" s="111">
        <v>26</v>
      </c>
      <c r="H786" s="111">
        <v>2</v>
      </c>
      <c r="I786" s="111" t="s">
        <v>8</v>
      </c>
      <c r="J786" s="111">
        <v>9</v>
      </c>
      <c r="K786" s="111">
        <v>20</v>
      </c>
      <c r="L786" s="111" t="s">
        <v>13</v>
      </c>
      <c r="M786" s="137">
        <v>20</v>
      </c>
      <c r="N786" s="133">
        <v>20.5</v>
      </c>
      <c r="O786" s="137">
        <v>18.75</v>
      </c>
      <c r="P786" s="141"/>
      <c r="Q786" s="237"/>
      <c r="R786" s="111"/>
      <c r="S786" s="97"/>
      <c r="T786" s="203">
        <v>40459</v>
      </c>
      <c r="U786" s="72"/>
      <c r="V786" s="177"/>
      <c r="W786" s="97"/>
      <c r="X786" s="97"/>
      <c r="Y786" s="90">
        <f>VLOOKUP(D786,EXPLORACION!$A$2:$P$529,15,FALSE)</f>
        <v>4961594.6151000001</v>
      </c>
      <c r="Z786" s="90">
        <f>VLOOKUP(D786,EXPLORACION!$A$2:$P$529,16,FALSE)</f>
        <v>2170889.5361000001</v>
      </c>
    </row>
    <row r="787" spans="1:26" hidden="1">
      <c r="A787" s="181" t="str">
        <f t="shared" si="162"/>
        <v>SCE26P2E10S20</v>
      </c>
      <c r="B787" s="181" t="str">
        <f t="shared" si="163"/>
        <v>SCE26P2E10</v>
      </c>
      <c r="C787" s="181" t="str">
        <f t="shared" si="164"/>
        <v>SCE26P2S20</v>
      </c>
      <c r="D787" s="181" t="str">
        <f t="shared" si="165"/>
        <v>SCE26P2</v>
      </c>
      <c r="E787" s="181" t="str">
        <f t="shared" si="166"/>
        <v>SCE26</v>
      </c>
      <c r="F787" s="111" t="s">
        <v>1363</v>
      </c>
      <c r="G787" s="111">
        <v>26</v>
      </c>
      <c r="H787" s="111">
        <v>2</v>
      </c>
      <c r="I787" s="111" t="s">
        <v>8</v>
      </c>
      <c r="J787" s="111">
        <v>10</v>
      </c>
      <c r="K787" s="111">
        <v>21</v>
      </c>
      <c r="L787" s="111" t="s">
        <v>13</v>
      </c>
      <c r="M787" s="137">
        <v>20.5</v>
      </c>
      <c r="N787" s="133">
        <v>21</v>
      </c>
      <c r="O787" s="137">
        <v>20.25</v>
      </c>
      <c r="P787" s="141"/>
      <c r="Q787" s="237"/>
      <c r="R787" s="111"/>
      <c r="S787" s="97"/>
      <c r="T787" s="203">
        <v>40033</v>
      </c>
      <c r="U787" s="72"/>
      <c r="V787" s="177"/>
      <c r="W787" s="97"/>
      <c r="X787" s="97"/>
      <c r="Y787" s="90">
        <f>VLOOKUP(D787,EXPLORACION!$A$2:$P$529,15,FALSE)</f>
        <v>4961594.6151000001</v>
      </c>
      <c r="Z787" s="90">
        <f>VLOOKUP(D787,EXPLORACION!$A$2:$P$529,16,FALSE)</f>
        <v>2170889.5361000001</v>
      </c>
    </row>
    <row r="788" spans="1:26" hidden="1">
      <c r="A788" s="181" t="str">
        <f t="shared" si="162"/>
        <v>SCE26P2E1121</v>
      </c>
      <c r="B788" s="181" t="str">
        <f t="shared" si="163"/>
        <v>SCE26P2E11</v>
      </c>
      <c r="C788" s="181" t="str">
        <f t="shared" si="164"/>
        <v>SCE26P221</v>
      </c>
      <c r="D788" s="181" t="str">
        <f t="shared" si="165"/>
        <v>SCE26P2</v>
      </c>
      <c r="E788" s="181" t="str">
        <f t="shared" si="166"/>
        <v>SCE26</v>
      </c>
      <c r="F788" s="111" t="s">
        <v>1363</v>
      </c>
      <c r="G788" s="111">
        <v>26</v>
      </c>
      <c r="H788" s="111">
        <v>2</v>
      </c>
      <c r="I788" s="111" t="s">
        <v>8</v>
      </c>
      <c r="J788" s="111">
        <v>11</v>
      </c>
      <c r="K788" s="111">
        <v>22</v>
      </c>
      <c r="L788" s="111"/>
      <c r="M788" s="137">
        <v>22</v>
      </c>
      <c r="N788" s="133">
        <v>22.5</v>
      </c>
      <c r="O788" s="137">
        <v>20.75</v>
      </c>
      <c r="P788" s="141"/>
      <c r="Q788" s="237"/>
      <c r="R788" s="111"/>
      <c r="S788" s="97"/>
      <c r="T788" s="203"/>
      <c r="U788" s="72"/>
      <c r="V788" s="177"/>
      <c r="W788" s="97"/>
      <c r="X788" s="97"/>
      <c r="Y788" s="90">
        <f>VLOOKUP(D788,EXPLORACION!$A$2:$P$529,15,FALSE)</f>
        <v>4961594.6151000001</v>
      </c>
      <c r="Z788" s="90">
        <f>VLOOKUP(D788,EXPLORACION!$A$2:$P$529,16,FALSE)</f>
        <v>2170889.5361000001</v>
      </c>
    </row>
    <row r="789" spans="1:26" hidden="1">
      <c r="A789" s="181" t="str">
        <f t="shared" si="162"/>
        <v>SCE26P2E11S22</v>
      </c>
      <c r="B789" s="181" t="str">
        <f t="shared" si="163"/>
        <v>SCE26P2E11</v>
      </c>
      <c r="C789" s="181" t="str">
        <f t="shared" si="164"/>
        <v>SCE26P2S22</v>
      </c>
      <c r="D789" s="181" t="str">
        <f t="shared" si="165"/>
        <v>SCE26P2</v>
      </c>
      <c r="E789" s="181" t="str">
        <f t="shared" si="166"/>
        <v>SCE26</v>
      </c>
      <c r="F789" s="111" t="s">
        <v>1363</v>
      </c>
      <c r="G789" s="111">
        <v>26</v>
      </c>
      <c r="H789" s="111">
        <v>2</v>
      </c>
      <c r="I789" s="111" t="s">
        <v>8</v>
      </c>
      <c r="J789" s="111">
        <v>11</v>
      </c>
      <c r="K789" s="111">
        <v>23</v>
      </c>
      <c r="L789" s="111" t="s">
        <v>13</v>
      </c>
      <c r="M789" s="137">
        <v>22.5</v>
      </c>
      <c r="N789" s="133">
        <v>23</v>
      </c>
      <c r="O789" s="137">
        <v>22.25</v>
      </c>
      <c r="P789" s="141"/>
      <c r="Q789" s="237"/>
      <c r="R789" s="111"/>
      <c r="S789" s="97"/>
      <c r="T789" s="203" t="s">
        <v>1427</v>
      </c>
      <c r="U789" s="72"/>
      <c r="V789" s="177"/>
      <c r="W789" s="97"/>
      <c r="X789" s="97"/>
      <c r="Y789" s="90">
        <f>VLOOKUP(D789,EXPLORACION!$A$2:$P$529,15,FALSE)</f>
        <v>4961594.6151000001</v>
      </c>
      <c r="Z789" s="90">
        <f>VLOOKUP(D789,EXPLORACION!$A$2:$P$529,16,FALSE)</f>
        <v>2170889.5361000001</v>
      </c>
    </row>
    <row r="790" spans="1:26" hidden="1">
      <c r="A790" s="181" t="str">
        <f t="shared" si="162"/>
        <v>SCE26P2E11S23</v>
      </c>
      <c r="B790" s="181" t="str">
        <f t="shared" si="163"/>
        <v>SCE26P2E11</v>
      </c>
      <c r="C790" s="181" t="str">
        <f t="shared" si="164"/>
        <v>SCE26P2S23</v>
      </c>
      <c r="D790" s="181" t="str">
        <f t="shared" si="165"/>
        <v>SCE26P2</v>
      </c>
      <c r="E790" s="181" t="str">
        <f t="shared" si="166"/>
        <v>SCE26</v>
      </c>
      <c r="F790" s="111" t="s">
        <v>1363</v>
      </c>
      <c r="G790" s="111">
        <v>26</v>
      </c>
      <c r="H790" s="111">
        <v>2</v>
      </c>
      <c r="I790" s="111" t="s">
        <v>8</v>
      </c>
      <c r="J790" s="111">
        <v>11</v>
      </c>
      <c r="K790" s="111">
        <v>24</v>
      </c>
      <c r="L790" s="111" t="s">
        <v>13</v>
      </c>
      <c r="M790" s="137">
        <v>24</v>
      </c>
      <c r="N790" s="133">
        <v>24.5</v>
      </c>
      <c r="O790" s="137">
        <v>22.75</v>
      </c>
      <c r="P790" s="141"/>
      <c r="Q790" s="237"/>
      <c r="R790" s="111"/>
      <c r="S790" s="97"/>
      <c r="T790" s="203" t="s">
        <v>1430</v>
      </c>
      <c r="U790" s="72"/>
      <c r="V790" s="177"/>
      <c r="W790" s="97"/>
      <c r="X790" s="97"/>
      <c r="Y790" s="90">
        <f>VLOOKUP(D790,EXPLORACION!$A$2:$P$529,15,FALSE)</f>
        <v>4961594.6151000001</v>
      </c>
      <c r="Z790" s="90">
        <f>VLOOKUP(D790,EXPLORACION!$A$2:$P$529,16,FALSE)</f>
        <v>2170889.5361000001</v>
      </c>
    </row>
    <row r="791" spans="1:26" hidden="1">
      <c r="A791" s="181" t="str">
        <f t="shared" si="162"/>
        <v>SCE26P2E11S24</v>
      </c>
      <c r="B791" s="181" t="str">
        <f t="shared" si="163"/>
        <v>SCE26P2E11</v>
      </c>
      <c r="C791" s="181" t="str">
        <f t="shared" si="164"/>
        <v>SCE26P2S24</v>
      </c>
      <c r="D791" s="181" t="str">
        <f t="shared" si="165"/>
        <v>SCE26P2</v>
      </c>
      <c r="E791" s="181" t="str">
        <f t="shared" si="166"/>
        <v>SCE26</v>
      </c>
      <c r="F791" s="111" t="s">
        <v>1363</v>
      </c>
      <c r="G791" s="111">
        <v>26</v>
      </c>
      <c r="H791" s="111">
        <v>2</v>
      </c>
      <c r="I791" s="111" t="s">
        <v>8</v>
      </c>
      <c r="J791" s="111">
        <v>11</v>
      </c>
      <c r="K791" s="111">
        <v>25</v>
      </c>
      <c r="L791" s="111" t="s">
        <v>13</v>
      </c>
      <c r="M791" s="137">
        <v>24.5</v>
      </c>
      <c r="N791" s="133">
        <v>25</v>
      </c>
      <c r="O791" s="137">
        <v>24.25</v>
      </c>
      <c r="P791" s="141"/>
      <c r="Q791" s="237"/>
      <c r="R791" s="111"/>
      <c r="S791" s="97"/>
      <c r="T791" s="203" t="s">
        <v>1431</v>
      </c>
      <c r="U791" s="72"/>
      <c r="V791" s="177"/>
      <c r="W791" s="97"/>
      <c r="X791" s="97"/>
      <c r="Y791" s="90">
        <f>VLOOKUP(D791,EXPLORACION!$A$2:$P$529,15,FALSE)</f>
        <v>4961594.6151000001</v>
      </c>
      <c r="Z791" s="90">
        <f>VLOOKUP(D791,EXPLORACION!$A$2:$P$529,16,FALSE)</f>
        <v>2170889.5361000001</v>
      </c>
    </row>
    <row r="792" spans="1:26" hidden="1">
      <c r="A792" s="181" t="str">
        <f t="shared" si="162"/>
        <v>SCE26P2E11S25</v>
      </c>
      <c r="B792" s="181" t="str">
        <f t="shared" si="163"/>
        <v>SCE26P2E11</v>
      </c>
      <c r="C792" s="181" t="str">
        <f t="shared" si="164"/>
        <v>SCE26P2S25</v>
      </c>
      <c r="D792" s="181" t="str">
        <f t="shared" si="165"/>
        <v>SCE26P2</v>
      </c>
      <c r="E792" s="181" t="str">
        <f t="shared" si="166"/>
        <v>SCE26</v>
      </c>
      <c r="F792" s="111" t="s">
        <v>1363</v>
      </c>
      <c r="G792" s="111">
        <v>26</v>
      </c>
      <c r="H792" s="111">
        <v>2</v>
      </c>
      <c r="I792" s="111" t="s">
        <v>8</v>
      </c>
      <c r="J792" s="111">
        <v>11</v>
      </c>
      <c r="K792" s="111">
        <v>26</v>
      </c>
      <c r="L792" s="111" t="s">
        <v>13</v>
      </c>
      <c r="M792" s="137">
        <v>26</v>
      </c>
      <c r="N792" s="133">
        <v>26.5</v>
      </c>
      <c r="O792" s="137">
        <v>24.75</v>
      </c>
      <c r="P792" s="141"/>
      <c r="Q792" s="237"/>
      <c r="R792" s="111"/>
      <c r="S792" s="97"/>
      <c r="T792" s="203" t="s">
        <v>1432</v>
      </c>
      <c r="U792" s="72"/>
      <c r="V792" s="177"/>
      <c r="W792" s="97"/>
      <c r="X792" s="97"/>
      <c r="Y792" s="90">
        <f>VLOOKUP(D792,EXPLORACION!$A$2:$P$529,15,FALSE)</f>
        <v>4961594.6151000001</v>
      </c>
      <c r="Z792" s="90">
        <f>VLOOKUP(D792,EXPLORACION!$A$2:$P$529,16,FALSE)</f>
        <v>2170889.5361000001</v>
      </c>
    </row>
    <row r="793" spans="1:26" hidden="1">
      <c r="A793" s="181" t="str">
        <f t="shared" si="162"/>
        <v>SCE26P2E11S26</v>
      </c>
      <c r="B793" s="181" t="str">
        <f t="shared" si="163"/>
        <v>SCE26P2E11</v>
      </c>
      <c r="C793" s="181" t="str">
        <f t="shared" si="164"/>
        <v>SCE26P2S26</v>
      </c>
      <c r="D793" s="181" t="str">
        <f t="shared" si="165"/>
        <v>SCE26P2</v>
      </c>
      <c r="E793" s="181" t="str">
        <f t="shared" si="166"/>
        <v>SCE26</v>
      </c>
      <c r="F793" s="111" t="s">
        <v>1363</v>
      </c>
      <c r="G793" s="111">
        <v>26</v>
      </c>
      <c r="H793" s="111">
        <v>2</v>
      </c>
      <c r="I793" s="111" t="s">
        <v>8</v>
      </c>
      <c r="J793" s="111">
        <v>11</v>
      </c>
      <c r="K793" s="111">
        <v>27</v>
      </c>
      <c r="L793" s="111" t="s">
        <v>13</v>
      </c>
      <c r="M793" s="137">
        <v>26.5</v>
      </c>
      <c r="N793" s="133">
        <v>27</v>
      </c>
      <c r="O793" s="137">
        <v>26.25</v>
      </c>
      <c r="P793" s="141"/>
      <c r="Q793" s="237"/>
      <c r="R793" s="111"/>
      <c r="S793" s="97"/>
      <c r="T793" s="203" t="s">
        <v>1433</v>
      </c>
      <c r="U793" s="72"/>
      <c r="V793" s="177"/>
      <c r="W793" s="97"/>
      <c r="X793" s="97"/>
      <c r="Y793" s="90">
        <f>VLOOKUP(D793,EXPLORACION!$A$2:$P$529,15,FALSE)</f>
        <v>4961594.6151000001</v>
      </c>
      <c r="Z793" s="90">
        <f>VLOOKUP(D793,EXPLORACION!$A$2:$P$529,16,FALSE)</f>
        <v>2170889.5361000001</v>
      </c>
    </row>
    <row r="794" spans="1:26" hidden="1">
      <c r="A794" s="181" t="str">
        <f t="shared" si="162"/>
        <v>SCE26P2E11S27</v>
      </c>
      <c r="B794" s="181" t="str">
        <f t="shared" si="163"/>
        <v>SCE26P2E11</v>
      </c>
      <c r="C794" s="181" t="str">
        <f t="shared" si="164"/>
        <v>SCE26P2S27</v>
      </c>
      <c r="D794" s="181" t="str">
        <f t="shared" si="165"/>
        <v>SCE26P2</v>
      </c>
      <c r="E794" s="181" t="str">
        <f t="shared" si="166"/>
        <v>SCE26</v>
      </c>
      <c r="F794" s="111" t="s">
        <v>1363</v>
      </c>
      <c r="G794" s="111">
        <v>26</v>
      </c>
      <c r="H794" s="111">
        <v>2</v>
      </c>
      <c r="I794" s="111" t="s">
        <v>8</v>
      </c>
      <c r="J794" s="111">
        <v>11</v>
      </c>
      <c r="K794" s="111">
        <v>28</v>
      </c>
      <c r="L794" s="111" t="s">
        <v>13</v>
      </c>
      <c r="M794" s="137">
        <v>28</v>
      </c>
      <c r="N794" s="133">
        <v>28.5</v>
      </c>
      <c r="O794" s="137">
        <v>26.75</v>
      </c>
      <c r="P794" s="141"/>
      <c r="Q794" s="237"/>
      <c r="R794" s="111"/>
      <c r="S794" s="97"/>
      <c r="T794" s="203" t="s">
        <v>1434</v>
      </c>
      <c r="U794" s="72"/>
      <c r="V794" s="177"/>
      <c r="W794" s="97"/>
      <c r="X794" s="97"/>
      <c r="Y794" s="90">
        <f>VLOOKUP(D794,EXPLORACION!$A$2:$P$529,15,FALSE)</f>
        <v>4961594.6151000001</v>
      </c>
      <c r="Z794" s="90">
        <f>VLOOKUP(D794,EXPLORACION!$A$2:$P$529,16,FALSE)</f>
        <v>2170889.5361000001</v>
      </c>
    </row>
    <row r="795" spans="1:26" hidden="1">
      <c r="A795" s="181" t="str">
        <f t="shared" si="162"/>
        <v>SCE26P2E11S28</v>
      </c>
      <c r="B795" s="181" t="str">
        <f t="shared" si="163"/>
        <v>SCE26P2E11</v>
      </c>
      <c r="C795" s="181" t="str">
        <f t="shared" si="164"/>
        <v>SCE26P2S28</v>
      </c>
      <c r="D795" s="181" t="str">
        <f t="shared" si="165"/>
        <v>SCE26P2</v>
      </c>
      <c r="E795" s="181" t="str">
        <f t="shared" si="166"/>
        <v>SCE26</v>
      </c>
      <c r="F795" s="111" t="s">
        <v>1363</v>
      </c>
      <c r="G795" s="111">
        <v>26</v>
      </c>
      <c r="H795" s="111">
        <v>2</v>
      </c>
      <c r="I795" s="111" t="s">
        <v>8</v>
      </c>
      <c r="J795" s="111">
        <v>11</v>
      </c>
      <c r="K795" s="111">
        <v>29</v>
      </c>
      <c r="L795" s="111" t="s">
        <v>13</v>
      </c>
      <c r="M795" s="137">
        <v>29.5</v>
      </c>
      <c r="N795" s="133">
        <v>30</v>
      </c>
      <c r="O795" s="137">
        <v>28.25</v>
      </c>
      <c r="P795" s="141"/>
      <c r="Q795" s="237"/>
      <c r="R795" s="111"/>
      <c r="S795" s="97"/>
      <c r="T795" s="203" t="s">
        <v>1435</v>
      </c>
      <c r="U795" s="72"/>
      <c r="V795" s="177"/>
      <c r="W795" s="97"/>
      <c r="X795" s="97"/>
      <c r="Y795" s="90">
        <f>VLOOKUP(D795,EXPLORACION!$A$2:$P$529,15,FALSE)</f>
        <v>4961594.6151000001</v>
      </c>
      <c r="Z795" s="90">
        <f>VLOOKUP(D795,EXPLORACION!$A$2:$P$529,16,FALSE)</f>
        <v>2170889.5361000001</v>
      </c>
    </row>
    <row r="796" spans="1:26" hidden="1">
      <c r="A796" s="181" t="str">
        <f>CONCATENATE(F796,G796,I796,H796,"E",J796,L796,K795)</f>
        <v>SCE26P3E2S29</v>
      </c>
      <c r="B796" s="181" t="str">
        <f>CONCATENATE(F796,G796,I796,H796,"E",J796)</f>
        <v>SCE26P3E2</v>
      </c>
      <c r="C796" s="181" t="str">
        <f>CONCATENATE(F796,G796,I796,H796,L796,K795)</f>
        <v>SCE26P3S29</v>
      </c>
      <c r="D796" s="181" t="str">
        <f>CONCATENATE(F796,G796,I796,H796)</f>
        <v>SCE26P3</v>
      </c>
      <c r="E796" s="181" t="str">
        <f t="shared" ref="E796:E856" si="167">CONCATENATE(F796,G796)</f>
        <v>SCE26</v>
      </c>
      <c r="F796" s="111" t="s">
        <v>1363</v>
      </c>
      <c r="G796" s="111">
        <v>26</v>
      </c>
      <c r="H796" s="111">
        <v>3</v>
      </c>
      <c r="I796" s="111" t="s">
        <v>8</v>
      </c>
      <c r="J796" s="111">
        <v>2</v>
      </c>
      <c r="K796" s="111">
        <v>1</v>
      </c>
      <c r="L796" s="111" t="s">
        <v>13</v>
      </c>
      <c r="M796" s="137">
        <f>N796-0.5</f>
        <v>0.5</v>
      </c>
      <c r="N796" s="133">
        <v>1</v>
      </c>
      <c r="O796" s="137">
        <f>AVERAGE(M796:N796)</f>
        <v>0.75</v>
      </c>
      <c r="P796" s="137">
        <f>AVERAGE(N796:O796)</f>
        <v>0.875</v>
      </c>
      <c r="Q796" s="137">
        <f>AVERAGE(O796:P796)</f>
        <v>0.8125</v>
      </c>
      <c r="R796" s="137">
        <f>AVERAGE(P796:Q796)</f>
        <v>0.84375</v>
      </c>
      <c r="S796" s="137">
        <f>AVERAGE(Q796:R796)</f>
        <v>0.828125</v>
      </c>
      <c r="T796" s="203" t="s">
        <v>1447</v>
      </c>
      <c r="U796" s="72"/>
      <c r="V796" s="177"/>
      <c r="W796" s="97"/>
      <c r="X796" s="97"/>
      <c r="Y796" s="90">
        <f>VLOOKUP(D796,EXPLORACION!$A$2:$P$529,15,FALSE)</f>
        <v>4961594.6151000001</v>
      </c>
      <c r="Z796" s="90">
        <f>VLOOKUP(D796,EXPLORACION!$A$2:$P$529,16,FALSE)</f>
        <v>2170889.5361000001</v>
      </c>
    </row>
    <row r="797" spans="1:26" hidden="1">
      <c r="A797" s="181" t="str">
        <f>CONCATENATE(F797,G797,I797,H797,"E",J797,L797,K796)</f>
        <v>SCE26P3E31</v>
      </c>
      <c r="B797" s="181" t="str">
        <f>CONCATENATE(F797,G797,I797,H797,"E",J797)</f>
        <v>SCE26P3E3</v>
      </c>
      <c r="C797" s="181" t="str">
        <f>CONCATENATE(F797,G797,I797,H797,L797,K796)</f>
        <v>SCE26P31</v>
      </c>
      <c r="D797" s="181" t="str">
        <f>CONCATENATE(F797,G797,I797,H797)</f>
        <v>SCE26P3</v>
      </c>
      <c r="E797" s="181" t="str">
        <f t="shared" si="167"/>
        <v>SCE26</v>
      </c>
      <c r="F797" s="111" t="s">
        <v>1363</v>
      </c>
      <c r="G797" s="111">
        <v>26</v>
      </c>
      <c r="H797" s="111">
        <v>3</v>
      </c>
      <c r="I797" s="111" t="s">
        <v>8</v>
      </c>
      <c r="J797" s="111">
        <v>3</v>
      </c>
      <c r="K797" s="111">
        <f>K796+1</f>
        <v>2</v>
      </c>
      <c r="L797" s="111"/>
      <c r="M797" s="137">
        <f t="shared" ref="M797:M809" si="168">N797-0.5</f>
        <v>2</v>
      </c>
      <c r="N797" s="133">
        <v>2.5</v>
      </c>
      <c r="O797" s="137">
        <f t="shared" ref="O797:O854" si="169">AVERAGE(M797:N797)</f>
        <v>2.25</v>
      </c>
      <c r="P797" s="72"/>
      <c r="Q797" s="72"/>
      <c r="R797" s="97"/>
      <c r="S797" s="97"/>
      <c r="T797" s="203"/>
      <c r="U797" s="72"/>
      <c r="V797" s="177"/>
      <c r="W797" s="97"/>
      <c r="X797" s="97"/>
      <c r="Y797" s="90">
        <f>VLOOKUP(D797,EXPLORACION!$A$2:$P$529,15,FALSE)</f>
        <v>4961594.6151000001</v>
      </c>
      <c r="Z797" s="90">
        <f>VLOOKUP(D797,EXPLORACION!$A$2:$P$529,16,FALSE)</f>
        <v>2170889.5361000001</v>
      </c>
    </row>
    <row r="798" spans="1:26" hidden="1">
      <c r="A798" s="181" t="str">
        <f t="shared" ref="A798:A823" si="170">CONCATENATE(F798,G798,I798,H798,"E",J797,L797,K796)</f>
        <v>SCE26P3E31</v>
      </c>
      <c r="B798" s="181" t="str">
        <f t="shared" ref="B798:B823" si="171">CONCATENATE(F798,G798,I798,H798,"E",J797)</f>
        <v>SCE26P3E3</v>
      </c>
      <c r="C798" s="181" t="str">
        <f t="shared" ref="C798:C823" si="172">CONCATENATE(F798,G798,I798,H798,L797,K796)</f>
        <v>SCE26P31</v>
      </c>
      <c r="D798" s="181" t="str">
        <f t="shared" ref="D798:D823" si="173">CONCATENATE(F798,G798,I798,H798)</f>
        <v>SCE26P3</v>
      </c>
      <c r="E798" s="181" t="str">
        <f t="shared" si="167"/>
        <v>SCE26</v>
      </c>
      <c r="F798" s="111" t="s">
        <v>1363</v>
      </c>
      <c r="G798" s="111">
        <v>26</v>
      </c>
      <c r="H798" s="111">
        <v>3</v>
      </c>
      <c r="I798" s="111" t="s">
        <v>8</v>
      </c>
      <c r="J798" s="111">
        <v>3</v>
      </c>
      <c r="K798" s="111">
        <f t="shared" ref="K798:K823" si="174">K797+1</f>
        <v>3</v>
      </c>
      <c r="L798" s="111"/>
      <c r="M798" s="137">
        <f t="shared" si="168"/>
        <v>2.5</v>
      </c>
      <c r="N798" s="133">
        <v>3</v>
      </c>
      <c r="O798" s="137">
        <f t="shared" si="169"/>
        <v>2.75</v>
      </c>
      <c r="P798" s="72"/>
      <c r="Q798" s="72"/>
      <c r="R798" s="97"/>
      <c r="S798" s="97"/>
      <c r="T798" s="203"/>
      <c r="U798" s="72"/>
      <c r="V798" s="177"/>
      <c r="W798" s="97"/>
      <c r="X798" s="97"/>
      <c r="Y798" s="90">
        <f>VLOOKUP(D798,EXPLORACION!$A$2:$P$529,15,FALSE)</f>
        <v>4961594.6151000001</v>
      </c>
      <c r="Z798" s="90">
        <f>VLOOKUP(D798,EXPLORACION!$A$2:$P$529,16,FALSE)</f>
        <v>2170889.5361000001</v>
      </c>
    </row>
    <row r="799" spans="1:26" hidden="1">
      <c r="A799" s="181" t="str">
        <f t="shared" si="170"/>
        <v>SCE26P3E32</v>
      </c>
      <c r="B799" s="181" t="str">
        <f t="shared" si="171"/>
        <v>SCE26P3E3</v>
      </c>
      <c r="C799" s="181" t="str">
        <f t="shared" si="172"/>
        <v>SCE26P32</v>
      </c>
      <c r="D799" s="181" t="str">
        <f t="shared" si="173"/>
        <v>SCE26P3</v>
      </c>
      <c r="E799" s="181" t="str">
        <f t="shared" si="167"/>
        <v>SCE26</v>
      </c>
      <c r="F799" s="111" t="s">
        <v>1363</v>
      </c>
      <c r="G799" s="111">
        <v>26</v>
      </c>
      <c r="H799" s="111">
        <v>3</v>
      </c>
      <c r="I799" s="111" t="s">
        <v>8</v>
      </c>
      <c r="J799" s="111">
        <v>3</v>
      </c>
      <c r="K799" s="111">
        <f t="shared" si="174"/>
        <v>4</v>
      </c>
      <c r="L799" s="111"/>
      <c r="M799" s="137">
        <f t="shared" si="168"/>
        <v>3.5</v>
      </c>
      <c r="N799" s="133">
        <v>4</v>
      </c>
      <c r="O799" s="137">
        <f t="shared" si="169"/>
        <v>3.75</v>
      </c>
      <c r="P799" s="72"/>
      <c r="Q799" s="72"/>
      <c r="R799" s="97"/>
      <c r="S799" s="97"/>
      <c r="T799" s="203"/>
      <c r="U799" s="72"/>
      <c r="V799" s="177"/>
      <c r="W799" s="97"/>
      <c r="X799" s="97"/>
      <c r="Y799" s="90">
        <f>VLOOKUP(D799,EXPLORACION!$A$2:$P$529,15,FALSE)</f>
        <v>4961594.6151000001</v>
      </c>
      <c r="Z799" s="90">
        <f>VLOOKUP(D799,EXPLORACION!$A$2:$P$529,16,FALSE)</f>
        <v>2170889.5361000001</v>
      </c>
    </row>
    <row r="800" spans="1:26" hidden="1">
      <c r="A800" s="181" t="str">
        <f t="shared" si="170"/>
        <v>SCE26P3E33</v>
      </c>
      <c r="B800" s="181" t="str">
        <f t="shared" si="171"/>
        <v>SCE26P3E3</v>
      </c>
      <c r="C800" s="181" t="str">
        <f t="shared" si="172"/>
        <v>SCE26P33</v>
      </c>
      <c r="D800" s="181" t="str">
        <f t="shared" si="173"/>
        <v>SCE26P3</v>
      </c>
      <c r="E800" s="181" t="str">
        <f t="shared" si="167"/>
        <v>SCE26</v>
      </c>
      <c r="F800" s="111" t="s">
        <v>1363</v>
      </c>
      <c r="G800" s="111">
        <v>26</v>
      </c>
      <c r="H800" s="111">
        <v>3</v>
      </c>
      <c r="I800" s="111" t="s">
        <v>8</v>
      </c>
      <c r="J800" s="111">
        <v>4</v>
      </c>
      <c r="K800" s="111">
        <f t="shared" si="174"/>
        <v>5</v>
      </c>
      <c r="L800" s="111"/>
      <c r="M800" s="137">
        <f t="shared" si="168"/>
        <v>4.5</v>
      </c>
      <c r="N800" s="133">
        <v>5</v>
      </c>
      <c r="O800" s="137">
        <f t="shared" si="169"/>
        <v>4.75</v>
      </c>
      <c r="P800" s="72"/>
      <c r="Q800" s="72"/>
      <c r="R800" s="97"/>
      <c r="S800" s="97"/>
      <c r="T800" s="203"/>
      <c r="U800" s="72"/>
      <c r="V800" s="177"/>
      <c r="W800" s="97"/>
      <c r="X800" s="97"/>
      <c r="Y800" s="90">
        <f>VLOOKUP(D800,EXPLORACION!$A$2:$P$529,15,FALSE)</f>
        <v>4961594.6151000001</v>
      </c>
      <c r="Z800" s="90">
        <f>VLOOKUP(D800,EXPLORACION!$A$2:$P$529,16,FALSE)</f>
        <v>2170889.5361000001</v>
      </c>
    </row>
    <row r="801" spans="1:26" hidden="1">
      <c r="A801" s="181" t="str">
        <f t="shared" si="170"/>
        <v>SCE26P3E44</v>
      </c>
      <c r="B801" s="181" t="str">
        <f t="shared" si="171"/>
        <v>SCE26P3E4</v>
      </c>
      <c r="C801" s="181" t="str">
        <f t="shared" si="172"/>
        <v>SCE26P34</v>
      </c>
      <c r="D801" s="181" t="str">
        <f t="shared" si="173"/>
        <v>SCE26P3</v>
      </c>
      <c r="E801" s="181" t="str">
        <f t="shared" si="167"/>
        <v>SCE26</v>
      </c>
      <c r="F801" s="111" t="s">
        <v>1363</v>
      </c>
      <c r="G801" s="111">
        <v>26</v>
      </c>
      <c r="H801" s="111">
        <v>3</v>
      </c>
      <c r="I801" s="111" t="s">
        <v>8</v>
      </c>
      <c r="J801" s="111">
        <v>4</v>
      </c>
      <c r="K801" s="111">
        <f t="shared" si="174"/>
        <v>6</v>
      </c>
      <c r="L801" s="111" t="s">
        <v>13</v>
      </c>
      <c r="M801" s="137">
        <f t="shared" si="168"/>
        <v>5.5</v>
      </c>
      <c r="N801" s="133">
        <v>6</v>
      </c>
      <c r="O801" s="137">
        <f t="shared" si="169"/>
        <v>5.75</v>
      </c>
      <c r="P801" s="72"/>
      <c r="Q801" s="72"/>
      <c r="R801" s="97"/>
      <c r="S801" s="97"/>
      <c r="T801" s="203" t="s">
        <v>1448</v>
      </c>
      <c r="U801" s="72"/>
      <c r="V801" s="177"/>
      <c r="W801" s="97"/>
      <c r="X801" s="97"/>
      <c r="Y801" s="90">
        <f>VLOOKUP(D801,EXPLORACION!$A$2:$P$529,15,FALSE)</f>
        <v>4961594.6151000001</v>
      </c>
      <c r="Z801" s="90">
        <f>VLOOKUP(D801,EXPLORACION!$A$2:$P$529,16,FALSE)</f>
        <v>2170889.5361000001</v>
      </c>
    </row>
    <row r="802" spans="1:26" hidden="1">
      <c r="A802" s="181" t="str">
        <f t="shared" si="170"/>
        <v>SCE26P3E4S5</v>
      </c>
      <c r="B802" s="181" t="str">
        <f t="shared" si="171"/>
        <v>SCE26P3E4</v>
      </c>
      <c r="C802" s="181" t="str">
        <f t="shared" si="172"/>
        <v>SCE26P3S5</v>
      </c>
      <c r="D802" s="181" t="str">
        <f t="shared" si="173"/>
        <v>SCE26P3</v>
      </c>
      <c r="E802" s="181" t="str">
        <f t="shared" si="167"/>
        <v>SCE26</v>
      </c>
      <c r="F802" s="111" t="s">
        <v>1363</v>
      </c>
      <c r="G802" s="111">
        <v>26</v>
      </c>
      <c r="H802" s="111">
        <v>3</v>
      </c>
      <c r="I802" s="111" t="s">
        <v>8</v>
      </c>
      <c r="J802" s="111">
        <v>4</v>
      </c>
      <c r="K802" s="111">
        <f t="shared" si="174"/>
        <v>7</v>
      </c>
      <c r="L802" s="111"/>
      <c r="M802" s="137">
        <f t="shared" si="168"/>
        <v>6.5</v>
      </c>
      <c r="N802" s="133">
        <v>7</v>
      </c>
      <c r="O802" s="137">
        <f t="shared" si="169"/>
        <v>6.75</v>
      </c>
      <c r="P802" s="72"/>
      <c r="Q802" s="72"/>
      <c r="R802" s="97"/>
      <c r="S802" s="97"/>
      <c r="T802" s="203"/>
      <c r="U802" s="72"/>
      <c r="V802" s="177"/>
      <c r="W802" s="97"/>
      <c r="X802" s="97"/>
      <c r="Y802" s="90">
        <f>VLOOKUP(D802,EXPLORACION!$A$2:$P$529,15,FALSE)</f>
        <v>4961594.6151000001</v>
      </c>
      <c r="Z802" s="90">
        <f>VLOOKUP(D802,EXPLORACION!$A$2:$P$529,16,FALSE)</f>
        <v>2170889.5361000001</v>
      </c>
    </row>
    <row r="803" spans="1:26" hidden="1">
      <c r="A803" s="181" t="str">
        <f t="shared" si="170"/>
        <v>SCE26P3E46</v>
      </c>
      <c r="B803" s="181" t="str">
        <f t="shared" si="171"/>
        <v>SCE26P3E4</v>
      </c>
      <c r="C803" s="181" t="str">
        <f t="shared" si="172"/>
        <v>SCE26P36</v>
      </c>
      <c r="D803" s="181" t="str">
        <f t="shared" si="173"/>
        <v>SCE26P3</v>
      </c>
      <c r="E803" s="181" t="str">
        <f t="shared" si="167"/>
        <v>SCE26</v>
      </c>
      <c r="F803" s="111" t="s">
        <v>1363</v>
      </c>
      <c r="G803" s="111">
        <v>26</v>
      </c>
      <c r="H803" s="111">
        <v>3</v>
      </c>
      <c r="I803" s="111" t="s">
        <v>8</v>
      </c>
      <c r="J803" s="111">
        <v>4</v>
      </c>
      <c r="K803" s="111">
        <f t="shared" si="174"/>
        <v>8</v>
      </c>
      <c r="L803" s="111" t="s">
        <v>13</v>
      </c>
      <c r="M803" s="137">
        <f t="shared" si="168"/>
        <v>8</v>
      </c>
      <c r="N803" s="133">
        <v>8.5</v>
      </c>
      <c r="O803" s="137">
        <f t="shared" si="169"/>
        <v>8.25</v>
      </c>
      <c r="P803" s="72"/>
      <c r="Q803" s="72"/>
      <c r="R803" s="97"/>
      <c r="S803" s="97"/>
      <c r="T803" s="203" t="s">
        <v>1449</v>
      </c>
      <c r="U803" s="72"/>
      <c r="V803" s="177"/>
      <c r="W803" s="97"/>
      <c r="X803" s="97"/>
      <c r="Y803" s="90">
        <f>VLOOKUP(D803,EXPLORACION!$A$2:$P$529,15,FALSE)</f>
        <v>4961594.6151000001</v>
      </c>
      <c r="Z803" s="90">
        <f>VLOOKUP(D803,EXPLORACION!$A$2:$P$529,16,FALSE)</f>
        <v>2170889.5361000001</v>
      </c>
    </row>
    <row r="804" spans="1:26" hidden="1">
      <c r="A804" s="181" t="str">
        <f t="shared" si="170"/>
        <v>SCE26P3E4S7</v>
      </c>
      <c r="B804" s="181" t="str">
        <f t="shared" si="171"/>
        <v>SCE26P3E4</v>
      </c>
      <c r="C804" s="181" t="str">
        <f t="shared" si="172"/>
        <v>SCE26P3S7</v>
      </c>
      <c r="D804" s="181" t="str">
        <f t="shared" si="173"/>
        <v>SCE26P3</v>
      </c>
      <c r="E804" s="181" t="str">
        <f t="shared" si="167"/>
        <v>SCE26</v>
      </c>
      <c r="F804" s="111" t="s">
        <v>1363</v>
      </c>
      <c r="G804" s="111">
        <v>26</v>
      </c>
      <c r="H804" s="111">
        <v>3</v>
      </c>
      <c r="I804" s="111" t="s">
        <v>8</v>
      </c>
      <c r="J804" s="111">
        <v>4</v>
      </c>
      <c r="K804" s="111">
        <f t="shared" si="174"/>
        <v>9</v>
      </c>
      <c r="L804" s="111"/>
      <c r="M804" s="137">
        <f t="shared" si="168"/>
        <v>8.5</v>
      </c>
      <c r="N804" s="133">
        <v>9</v>
      </c>
      <c r="O804" s="137">
        <f t="shared" si="169"/>
        <v>8.75</v>
      </c>
      <c r="P804" s="72"/>
      <c r="Q804" s="72"/>
      <c r="R804" s="97"/>
      <c r="S804" s="97"/>
      <c r="T804" s="203"/>
      <c r="U804" s="72"/>
      <c r="V804" s="177"/>
      <c r="W804" s="97"/>
      <c r="X804" s="97"/>
      <c r="Y804" s="90">
        <f>VLOOKUP(D804,EXPLORACION!$A$2:$P$529,15,FALSE)</f>
        <v>4961594.6151000001</v>
      </c>
      <c r="Z804" s="90">
        <f>VLOOKUP(D804,EXPLORACION!$A$2:$P$529,16,FALSE)</f>
        <v>2170889.5361000001</v>
      </c>
    </row>
    <row r="805" spans="1:26" hidden="1">
      <c r="A805" s="181" t="str">
        <f t="shared" si="170"/>
        <v>SCE26P3E48</v>
      </c>
      <c r="B805" s="181" t="str">
        <f t="shared" si="171"/>
        <v>SCE26P3E4</v>
      </c>
      <c r="C805" s="181" t="str">
        <f t="shared" si="172"/>
        <v>SCE26P38</v>
      </c>
      <c r="D805" s="181" t="str">
        <f t="shared" si="173"/>
        <v>SCE26P3</v>
      </c>
      <c r="E805" s="181" t="str">
        <f t="shared" si="167"/>
        <v>SCE26</v>
      </c>
      <c r="F805" s="111" t="s">
        <v>1363</v>
      </c>
      <c r="G805" s="111">
        <v>26</v>
      </c>
      <c r="H805" s="111">
        <v>3</v>
      </c>
      <c r="I805" s="111" t="s">
        <v>8</v>
      </c>
      <c r="J805" s="111">
        <v>4</v>
      </c>
      <c r="K805" s="111">
        <f t="shared" si="174"/>
        <v>10</v>
      </c>
      <c r="L805" s="111" t="s">
        <v>13</v>
      </c>
      <c r="M805" s="137">
        <f t="shared" si="168"/>
        <v>10</v>
      </c>
      <c r="N805" s="133">
        <v>10.5</v>
      </c>
      <c r="O805" s="137">
        <f t="shared" si="169"/>
        <v>10.25</v>
      </c>
      <c r="P805" s="72"/>
      <c r="Q805" s="72"/>
      <c r="R805" s="97"/>
      <c r="S805" s="97"/>
      <c r="T805" s="203" t="s">
        <v>1450</v>
      </c>
      <c r="U805" s="72"/>
      <c r="V805" s="177"/>
      <c r="W805" s="97"/>
      <c r="X805" s="97"/>
      <c r="Y805" s="90">
        <f>VLOOKUP(D805,EXPLORACION!$A$2:$P$529,15,FALSE)</f>
        <v>4961594.6151000001</v>
      </c>
      <c r="Z805" s="90">
        <f>VLOOKUP(D805,EXPLORACION!$A$2:$P$529,16,FALSE)</f>
        <v>2170889.5361000001</v>
      </c>
    </row>
    <row r="806" spans="1:26" hidden="1">
      <c r="A806" s="181" t="str">
        <f t="shared" si="170"/>
        <v>SCE26P3E4S9</v>
      </c>
      <c r="B806" s="181" t="str">
        <f t="shared" si="171"/>
        <v>SCE26P3E4</v>
      </c>
      <c r="C806" s="181" t="str">
        <f t="shared" si="172"/>
        <v>SCE26P3S9</v>
      </c>
      <c r="D806" s="181" t="str">
        <f t="shared" si="173"/>
        <v>SCE26P3</v>
      </c>
      <c r="E806" s="181" t="str">
        <f t="shared" si="167"/>
        <v>SCE26</v>
      </c>
      <c r="F806" s="111" t="s">
        <v>1363</v>
      </c>
      <c r="G806" s="111">
        <v>26</v>
      </c>
      <c r="H806" s="111">
        <v>3</v>
      </c>
      <c r="I806" s="111" t="s">
        <v>8</v>
      </c>
      <c r="J806" s="111">
        <v>4</v>
      </c>
      <c r="K806" s="111">
        <f t="shared" si="174"/>
        <v>11</v>
      </c>
      <c r="L806" s="111"/>
      <c r="M806" s="137">
        <f t="shared" si="168"/>
        <v>10.5</v>
      </c>
      <c r="N806" s="133">
        <v>11</v>
      </c>
      <c r="O806" s="137">
        <f t="shared" si="169"/>
        <v>10.75</v>
      </c>
      <c r="P806" s="72"/>
      <c r="Q806" s="72"/>
      <c r="R806" s="97"/>
      <c r="S806" s="97"/>
      <c r="T806" s="203"/>
      <c r="U806" s="72"/>
      <c r="V806" s="177"/>
      <c r="W806" s="97"/>
      <c r="X806" s="97"/>
      <c r="Y806" s="90">
        <f>VLOOKUP(D806,EXPLORACION!$A$2:$P$529,15,FALSE)</f>
        <v>4961594.6151000001</v>
      </c>
      <c r="Z806" s="90">
        <f>VLOOKUP(D806,EXPLORACION!$A$2:$P$529,16,FALSE)</f>
        <v>2170889.5361000001</v>
      </c>
    </row>
    <row r="807" spans="1:26" hidden="1">
      <c r="A807" s="181" t="str">
        <f t="shared" si="170"/>
        <v>SCE26P3E410</v>
      </c>
      <c r="B807" s="181" t="str">
        <f t="shared" si="171"/>
        <v>SCE26P3E4</v>
      </c>
      <c r="C807" s="181" t="str">
        <f t="shared" si="172"/>
        <v>SCE26P310</v>
      </c>
      <c r="D807" s="181" t="str">
        <f t="shared" si="173"/>
        <v>SCE26P3</v>
      </c>
      <c r="E807" s="181" t="str">
        <f t="shared" si="167"/>
        <v>SCE26</v>
      </c>
      <c r="F807" s="111" t="s">
        <v>1363</v>
      </c>
      <c r="G807" s="111">
        <v>26</v>
      </c>
      <c r="H807" s="111">
        <v>3</v>
      </c>
      <c r="I807" s="111" t="s">
        <v>8</v>
      </c>
      <c r="J807" s="111">
        <v>4</v>
      </c>
      <c r="K807" s="111">
        <f t="shared" si="174"/>
        <v>12</v>
      </c>
      <c r="L807" s="111"/>
      <c r="M807" s="137">
        <f t="shared" si="168"/>
        <v>12</v>
      </c>
      <c r="N807" s="133">
        <v>12.5</v>
      </c>
      <c r="O807" s="137">
        <f t="shared" si="169"/>
        <v>12.25</v>
      </c>
      <c r="P807" s="72"/>
      <c r="Q807" s="72"/>
      <c r="R807" s="97"/>
      <c r="S807" s="97"/>
      <c r="T807" s="203"/>
      <c r="U807" s="72"/>
      <c r="V807" s="177"/>
      <c r="W807" s="97"/>
      <c r="X807" s="97"/>
      <c r="Y807" s="90">
        <f>VLOOKUP(D807,EXPLORACION!$A$2:$P$529,15,FALSE)</f>
        <v>4961594.6151000001</v>
      </c>
      <c r="Z807" s="90">
        <f>VLOOKUP(D807,EXPLORACION!$A$2:$P$529,16,FALSE)</f>
        <v>2170889.5361000001</v>
      </c>
    </row>
    <row r="808" spans="1:26" hidden="1">
      <c r="A808" s="181" t="str">
        <f t="shared" si="170"/>
        <v>SCE26P3E411</v>
      </c>
      <c r="B808" s="181" t="str">
        <f t="shared" si="171"/>
        <v>SCE26P3E4</v>
      </c>
      <c r="C808" s="181" t="str">
        <f t="shared" si="172"/>
        <v>SCE26P311</v>
      </c>
      <c r="D808" s="181" t="str">
        <f t="shared" si="173"/>
        <v>SCE26P3</v>
      </c>
      <c r="E808" s="181" t="str">
        <f t="shared" si="167"/>
        <v>SCE26</v>
      </c>
      <c r="F808" s="111" t="s">
        <v>1363</v>
      </c>
      <c r="G808" s="111">
        <v>26</v>
      </c>
      <c r="H808" s="111">
        <v>3</v>
      </c>
      <c r="I808" s="111" t="s">
        <v>8</v>
      </c>
      <c r="J808" s="111">
        <v>4</v>
      </c>
      <c r="K808" s="111">
        <f t="shared" si="174"/>
        <v>13</v>
      </c>
      <c r="L808" s="111"/>
      <c r="M808" s="137">
        <f t="shared" si="168"/>
        <v>12.5</v>
      </c>
      <c r="N808" s="133">
        <v>13</v>
      </c>
      <c r="O808" s="137">
        <f t="shared" si="169"/>
        <v>12.75</v>
      </c>
      <c r="P808" s="72"/>
      <c r="Q808" s="72"/>
      <c r="R808" s="97"/>
      <c r="S808" s="97"/>
      <c r="T808" s="203"/>
      <c r="U808" s="72"/>
      <c r="V808" s="177"/>
      <c r="W808" s="97"/>
      <c r="X808" s="97"/>
      <c r="Y808" s="90">
        <f>VLOOKUP(D808,EXPLORACION!$A$2:$P$529,15,FALSE)</f>
        <v>4961594.6151000001</v>
      </c>
      <c r="Z808" s="90">
        <f>VLOOKUP(D808,EXPLORACION!$A$2:$P$529,16,FALSE)</f>
        <v>2170889.5361000001</v>
      </c>
    </row>
    <row r="809" spans="1:26" hidden="1">
      <c r="A809" s="181" t="str">
        <f t="shared" si="170"/>
        <v>SCE26P3E412</v>
      </c>
      <c r="B809" s="181" t="str">
        <f t="shared" si="171"/>
        <v>SCE26P3E4</v>
      </c>
      <c r="C809" s="181" t="str">
        <f t="shared" si="172"/>
        <v>SCE26P312</v>
      </c>
      <c r="D809" s="181" t="str">
        <f t="shared" si="173"/>
        <v>SCE26P3</v>
      </c>
      <c r="E809" s="181" t="str">
        <f t="shared" si="167"/>
        <v>SCE26</v>
      </c>
      <c r="F809" s="111" t="s">
        <v>1363</v>
      </c>
      <c r="G809" s="111">
        <v>26</v>
      </c>
      <c r="H809" s="111">
        <v>3</v>
      </c>
      <c r="I809" s="111" t="s">
        <v>8</v>
      </c>
      <c r="J809" s="111">
        <v>4</v>
      </c>
      <c r="K809" s="111">
        <f t="shared" si="174"/>
        <v>14</v>
      </c>
      <c r="L809" s="111"/>
      <c r="M809" s="137">
        <f t="shared" si="168"/>
        <v>14</v>
      </c>
      <c r="N809" s="133">
        <v>14.5</v>
      </c>
      <c r="O809" s="137">
        <f t="shared" si="169"/>
        <v>14.25</v>
      </c>
      <c r="P809" s="72"/>
      <c r="Q809" s="72"/>
      <c r="R809" s="97"/>
      <c r="S809" s="97"/>
      <c r="T809" s="203"/>
      <c r="U809" s="72"/>
      <c r="V809" s="177"/>
      <c r="W809" s="97"/>
      <c r="X809" s="97"/>
      <c r="Y809" s="90">
        <f>VLOOKUP(D809,EXPLORACION!$A$2:$P$529,15,FALSE)</f>
        <v>4961594.6151000001</v>
      </c>
      <c r="Z809" s="90">
        <f>VLOOKUP(D809,EXPLORACION!$A$2:$P$529,16,FALSE)</f>
        <v>2170889.5361000001</v>
      </c>
    </row>
    <row r="810" spans="1:26" hidden="1">
      <c r="A810" s="181" t="str">
        <f t="shared" si="170"/>
        <v>SCE26P3E413</v>
      </c>
      <c r="B810" s="181" t="str">
        <f t="shared" si="171"/>
        <v>SCE26P3E4</v>
      </c>
      <c r="C810" s="181" t="str">
        <f t="shared" si="172"/>
        <v>SCE26P313</v>
      </c>
      <c r="D810" s="181" t="str">
        <f t="shared" si="173"/>
        <v>SCE26P3</v>
      </c>
      <c r="E810" s="181" t="str">
        <f t="shared" si="167"/>
        <v>SCE26</v>
      </c>
      <c r="F810" s="111" t="s">
        <v>1363</v>
      </c>
      <c r="G810" s="111">
        <v>26</v>
      </c>
      <c r="H810" s="111">
        <v>3</v>
      </c>
      <c r="I810" s="111" t="s">
        <v>8</v>
      </c>
      <c r="J810" s="111">
        <v>5</v>
      </c>
      <c r="K810" s="111">
        <f t="shared" si="174"/>
        <v>15</v>
      </c>
      <c r="L810" s="111"/>
      <c r="M810" s="137">
        <v>15</v>
      </c>
      <c r="N810" s="133">
        <v>15.5</v>
      </c>
      <c r="O810" s="137">
        <f t="shared" si="169"/>
        <v>15.25</v>
      </c>
      <c r="P810" s="72"/>
      <c r="Q810" s="72"/>
      <c r="R810" s="97"/>
      <c r="S810" s="97"/>
      <c r="T810" s="203"/>
      <c r="U810" s="72"/>
      <c r="V810" s="177"/>
      <c r="W810" s="97"/>
      <c r="X810" s="97"/>
      <c r="Y810" s="90">
        <f>VLOOKUP(D810,EXPLORACION!$A$2:$P$529,15,FALSE)</f>
        <v>4961594.6151000001</v>
      </c>
      <c r="Z810" s="90">
        <f>VLOOKUP(D810,EXPLORACION!$A$2:$P$529,16,FALSE)</f>
        <v>2170889.5361000001</v>
      </c>
    </row>
    <row r="811" spans="1:26" hidden="1">
      <c r="A811" s="181" t="str">
        <f t="shared" si="170"/>
        <v>SCE26P3E514</v>
      </c>
      <c r="B811" s="181" t="str">
        <f t="shared" si="171"/>
        <v>SCE26P3E5</v>
      </c>
      <c r="C811" s="181" t="str">
        <f t="shared" si="172"/>
        <v>SCE26P314</v>
      </c>
      <c r="D811" s="181" t="str">
        <f t="shared" si="173"/>
        <v>SCE26P3</v>
      </c>
      <c r="E811" s="181" t="str">
        <f t="shared" si="167"/>
        <v>SCE26</v>
      </c>
      <c r="F811" s="111" t="s">
        <v>1363</v>
      </c>
      <c r="G811" s="111">
        <v>26</v>
      </c>
      <c r="H811" s="111">
        <v>3</v>
      </c>
      <c r="I811" s="111" t="s">
        <v>8</v>
      </c>
      <c r="J811" s="111">
        <v>5</v>
      </c>
      <c r="K811" s="111">
        <f t="shared" si="174"/>
        <v>16</v>
      </c>
      <c r="L811" s="111" t="s">
        <v>13</v>
      </c>
      <c r="M811" s="137">
        <v>15.5</v>
      </c>
      <c r="N811" s="133">
        <v>16</v>
      </c>
      <c r="O811" s="137">
        <f t="shared" si="169"/>
        <v>15.75</v>
      </c>
      <c r="P811" s="72"/>
      <c r="Q811" s="72"/>
      <c r="R811" s="97"/>
      <c r="S811" s="97"/>
      <c r="T811" s="203" t="s">
        <v>1451</v>
      </c>
      <c r="U811" s="72"/>
      <c r="V811" s="177"/>
      <c r="W811" s="97"/>
      <c r="X811" s="97"/>
      <c r="Y811" s="90">
        <f>VLOOKUP(D811,EXPLORACION!$A$2:$P$529,15,FALSE)</f>
        <v>4961594.6151000001</v>
      </c>
      <c r="Z811" s="90">
        <f>VLOOKUP(D811,EXPLORACION!$A$2:$P$529,16,FALSE)</f>
        <v>2170889.5361000001</v>
      </c>
    </row>
    <row r="812" spans="1:26" hidden="1">
      <c r="A812" s="181" t="str">
        <f t="shared" si="170"/>
        <v>SCE26P3E5S15</v>
      </c>
      <c r="B812" s="181" t="str">
        <f t="shared" si="171"/>
        <v>SCE26P3E5</v>
      </c>
      <c r="C812" s="181" t="str">
        <f t="shared" si="172"/>
        <v>SCE26P3S15</v>
      </c>
      <c r="D812" s="181" t="str">
        <f t="shared" si="173"/>
        <v>SCE26P3</v>
      </c>
      <c r="E812" s="181" t="str">
        <f t="shared" si="167"/>
        <v>SCE26</v>
      </c>
      <c r="F812" s="111" t="s">
        <v>1363</v>
      </c>
      <c r="G812" s="111">
        <v>26</v>
      </c>
      <c r="H812" s="111">
        <v>3</v>
      </c>
      <c r="I812" s="111" t="s">
        <v>8</v>
      </c>
      <c r="J812" s="111">
        <v>6</v>
      </c>
      <c r="K812" s="111">
        <f t="shared" si="174"/>
        <v>17</v>
      </c>
      <c r="L812" s="111" t="s">
        <v>13</v>
      </c>
      <c r="M812" s="137">
        <v>17</v>
      </c>
      <c r="N812" s="133">
        <v>17.5</v>
      </c>
      <c r="O812" s="137">
        <f t="shared" si="169"/>
        <v>17.25</v>
      </c>
      <c r="P812" s="72"/>
      <c r="Q812" s="72"/>
      <c r="R812" s="97"/>
      <c r="S812" s="97"/>
      <c r="T812" s="203" t="s">
        <v>1452</v>
      </c>
      <c r="U812" s="72"/>
      <c r="V812" s="177"/>
      <c r="W812" s="97"/>
      <c r="X812" s="97"/>
      <c r="Y812" s="90">
        <f>VLOOKUP(D812,EXPLORACION!$A$2:$P$529,15,FALSE)</f>
        <v>4961594.6151000001</v>
      </c>
      <c r="Z812" s="90">
        <f>VLOOKUP(D812,EXPLORACION!$A$2:$P$529,16,FALSE)</f>
        <v>2170889.5361000001</v>
      </c>
    </row>
    <row r="813" spans="1:26" hidden="1">
      <c r="A813" s="181" t="str">
        <f t="shared" si="170"/>
        <v>SCE26P3E6S16</v>
      </c>
      <c r="B813" s="181" t="str">
        <f t="shared" si="171"/>
        <v>SCE26P3E6</v>
      </c>
      <c r="C813" s="181" t="str">
        <f t="shared" si="172"/>
        <v>SCE26P3S16</v>
      </c>
      <c r="D813" s="181" t="str">
        <f t="shared" si="173"/>
        <v>SCE26P3</v>
      </c>
      <c r="E813" s="181" t="str">
        <f t="shared" si="167"/>
        <v>SCE26</v>
      </c>
      <c r="F813" s="111" t="s">
        <v>1363</v>
      </c>
      <c r="G813" s="111">
        <v>26</v>
      </c>
      <c r="H813" s="111">
        <v>3</v>
      </c>
      <c r="I813" s="111" t="s">
        <v>8</v>
      </c>
      <c r="J813" s="111">
        <v>7</v>
      </c>
      <c r="K813" s="111">
        <f t="shared" si="174"/>
        <v>18</v>
      </c>
      <c r="L813" s="111" t="s">
        <v>13</v>
      </c>
      <c r="M813" s="137">
        <v>17.5</v>
      </c>
      <c r="N813" s="133">
        <v>18</v>
      </c>
      <c r="O813" s="137">
        <f t="shared" si="169"/>
        <v>17.75</v>
      </c>
      <c r="P813" s="72"/>
      <c r="Q813" s="72"/>
      <c r="R813" s="97"/>
      <c r="S813" s="97"/>
      <c r="T813" s="203" t="s">
        <v>1453</v>
      </c>
      <c r="U813" s="72"/>
      <c r="V813" s="177"/>
      <c r="W813" s="97"/>
      <c r="X813" s="97"/>
      <c r="Y813" s="90">
        <f>VLOOKUP(D813,EXPLORACION!$A$2:$P$529,15,FALSE)</f>
        <v>4961594.6151000001</v>
      </c>
      <c r="Z813" s="90">
        <f>VLOOKUP(D813,EXPLORACION!$A$2:$P$529,16,FALSE)</f>
        <v>2170889.5361000001</v>
      </c>
    </row>
    <row r="814" spans="1:26" hidden="1">
      <c r="A814" s="181" t="str">
        <f t="shared" si="170"/>
        <v>SCE26P3E7S17</v>
      </c>
      <c r="B814" s="181" t="str">
        <f t="shared" si="171"/>
        <v>SCE26P3E7</v>
      </c>
      <c r="C814" s="181" t="str">
        <f t="shared" si="172"/>
        <v>SCE26P3S17</v>
      </c>
      <c r="D814" s="181" t="str">
        <f t="shared" si="173"/>
        <v>SCE26P3</v>
      </c>
      <c r="E814" s="181" t="str">
        <f t="shared" si="167"/>
        <v>SCE26</v>
      </c>
      <c r="F814" s="111" t="s">
        <v>1363</v>
      </c>
      <c r="G814" s="111">
        <v>26</v>
      </c>
      <c r="H814" s="111">
        <v>3</v>
      </c>
      <c r="I814" s="111" t="s">
        <v>8</v>
      </c>
      <c r="J814" s="111">
        <v>8</v>
      </c>
      <c r="K814" s="111">
        <f t="shared" si="174"/>
        <v>19</v>
      </c>
      <c r="L814" s="111"/>
      <c r="M814" s="137">
        <v>19</v>
      </c>
      <c r="N814" s="133">
        <v>19.5</v>
      </c>
      <c r="O814" s="137">
        <f t="shared" si="169"/>
        <v>19.25</v>
      </c>
      <c r="P814" s="72"/>
      <c r="Q814" s="72"/>
      <c r="R814" s="97"/>
      <c r="S814" s="97"/>
      <c r="T814" s="203"/>
      <c r="U814" s="72"/>
      <c r="V814" s="177"/>
      <c r="W814" s="97"/>
      <c r="X814" s="97"/>
      <c r="Y814" s="90">
        <f>VLOOKUP(D814,EXPLORACION!$A$2:$P$529,15,FALSE)</f>
        <v>4961594.6151000001</v>
      </c>
      <c r="Z814" s="90">
        <f>VLOOKUP(D814,EXPLORACION!$A$2:$P$529,16,FALSE)</f>
        <v>2170889.5361000001</v>
      </c>
    </row>
    <row r="815" spans="1:26" hidden="1">
      <c r="A815" s="181" t="str">
        <f t="shared" si="170"/>
        <v>SCE26P3E818</v>
      </c>
      <c r="B815" s="181" t="str">
        <f t="shared" si="171"/>
        <v>SCE26P3E8</v>
      </c>
      <c r="C815" s="181" t="str">
        <f t="shared" si="172"/>
        <v>SCE26P318</v>
      </c>
      <c r="D815" s="181" t="str">
        <f t="shared" si="173"/>
        <v>SCE26P3</v>
      </c>
      <c r="E815" s="181" t="str">
        <f t="shared" si="167"/>
        <v>SCE26</v>
      </c>
      <c r="F815" s="111" t="s">
        <v>1363</v>
      </c>
      <c r="G815" s="111">
        <v>26</v>
      </c>
      <c r="H815" s="111">
        <v>3</v>
      </c>
      <c r="I815" s="111" t="s">
        <v>8</v>
      </c>
      <c r="J815" s="111">
        <v>8</v>
      </c>
      <c r="K815" s="111">
        <f t="shared" si="174"/>
        <v>20</v>
      </c>
      <c r="L815" s="111" t="s">
        <v>13</v>
      </c>
      <c r="M815" s="137">
        <v>19.5</v>
      </c>
      <c r="N815" s="133">
        <v>20</v>
      </c>
      <c r="O815" s="137">
        <f t="shared" si="169"/>
        <v>19.75</v>
      </c>
      <c r="P815" s="72"/>
      <c r="Q815" s="72"/>
      <c r="R815" s="97"/>
      <c r="S815" s="97"/>
      <c r="T815" s="203" t="s">
        <v>1454</v>
      </c>
      <c r="U815" s="72"/>
      <c r="V815" s="177"/>
      <c r="W815" s="97"/>
      <c r="X815" s="97"/>
      <c r="Y815" s="90">
        <f>VLOOKUP(D815,EXPLORACION!$A$2:$P$529,15,FALSE)</f>
        <v>4961594.6151000001</v>
      </c>
      <c r="Z815" s="90">
        <f>VLOOKUP(D815,EXPLORACION!$A$2:$P$529,16,FALSE)</f>
        <v>2170889.5361000001</v>
      </c>
    </row>
    <row r="816" spans="1:26" hidden="1">
      <c r="A816" s="181" t="str">
        <f t="shared" si="170"/>
        <v>SCE26P3E8S19</v>
      </c>
      <c r="B816" s="181" t="str">
        <f t="shared" si="171"/>
        <v>SCE26P3E8</v>
      </c>
      <c r="C816" s="181" t="str">
        <f t="shared" si="172"/>
        <v>SCE26P3S19</v>
      </c>
      <c r="D816" s="181" t="str">
        <f t="shared" si="173"/>
        <v>SCE26P3</v>
      </c>
      <c r="E816" s="181" t="str">
        <f t="shared" si="167"/>
        <v>SCE26</v>
      </c>
      <c r="F816" s="111" t="s">
        <v>1363</v>
      </c>
      <c r="G816" s="111">
        <v>26</v>
      </c>
      <c r="H816" s="111">
        <v>3</v>
      </c>
      <c r="I816" s="111" t="s">
        <v>8</v>
      </c>
      <c r="J816" s="111">
        <v>8</v>
      </c>
      <c r="K816" s="111">
        <f t="shared" si="174"/>
        <v>21</v>
      </c>
      <c r="L816" s="111"/>
      <c r="M816" s="137">
        <v>21</v>
      </c>
      <c r="N816" s="133">
        <v>21.5</v>
      </c>
      <c r="O816" s="137">
        <f t="shared" si="169"/>
        <v>21.25</v>
      </c>
      <c r="P816" s="72"/>
      <c r="Q816" s="72"/>
      <c r="R816" s="97"/>
      <c r="S816" s="97"/>
      <c r="T816" s="203"/>
      <c r="U816" s="72"/>
      <c r="V816" s="177"/>
      <c r="W816" s="97"/>
      <c r="X816" s="97"/>
      <c r="Y816" s="90">
        <f>VLOOKUP(D816,EXPLORACION!$A$2:$P$529,15,FALSE)</f>
        <v>4961594.6151000001</v>
      </c>
      <c r="Z816" s="90">
        <f>VLOOKUP(D816,EXPLORACION!$A$2:$P$529,16,FALSE)</f>
        <v>2170889.5361000001</v>
      </c>
    </row>
    <row r="817" spans="1:26" hidden="1">
      <c r="A817" s="181" t="str">
        <f t="shared" si="170"/>
        <v>SCE26P3E820</v>
      </c>
      <c r="B817" s="181" t="str">
        <f t="shared" si="171"/>
        <v>SCE26P3E8</v>
      </c>
      <c r="C817" s="181" t="str">
        <f t="shared" si="172"/>
        <v>SCE26P320</v>
      </c>
      <c r="D817" s="181" t="str">
        <f t="shared" si="173"/>
        <v>SCE26P3</v>
      </c>
      <c r="E817" s="181" t="str">
        <f t="shared" si="167"/>
        <v>SCE26</v>
      </c>
      <c r="F817" s="111" t="s">
        <v>1363</v>
      </c>
      <c r="G817" s="111">
        <v>26</v>
      </c>
      <c r="H817" s="111">
        <v>3</v>
      </c>
      <c r="I817" s="111" t="s">
        <v>8</v>
      </c>
      <c r="J817" s="111">
        <v>8</v>
      </c>
      <c r="K817" s="111">
        <f t="shared" si="174"/>
        <v>22</v>
      </c>
      <c r="L817" s="111" t="s">
        <v>13</v>
      </c>
      <c r="M817" s="137">
        <v>21.5</v>
      </c>
      <c r="N817" s="133">
        <v>22</v>
      </c>
      <c r="O817" s="137">
        <f t="shared" si="169"/>
        <v>21.75</v>
      </c>
      <c r="P817" s="72"/>
      <c r="Q817" s="72"/>
      <c r="R817" s="97"/>
      <c r="S817" s="97"/>
      <c r="T817" s="203">
        <v>43810</v>
      </c>
      <c r="U817" s="72"/>
      <c r="V817" s="177"/>
      <c r="W817" s="97"/>
      <c r="X817" s="97"/>
      <c r="Y817" s="90">
        <f>VLOOKUP(D817,EXPLORACION!$A$2:$P$529,15,FALSE)</f>
        <v>4961594.6151000001</v>
      </c>
      <c r="Z817" s="90">
        <f>VLOOKUP(D817,EXPLORACION!$A$2:$P$529,16,FALSE)</f>
        <v>2170889.5361000001</v>
      </c>
    </row>
    <row r="818" spans="1:26" hidden="1">
      <c r="A818" s="181" t="str">
        <f t="shared" si="170"/>
        <v>SCE26P3E8S21</v>
      </c>
      <c r="B818" s="181" t="str">
        <f t="shared" si="171"/>
        <v>SCE26P3E8</v>
      </c>
      <c r="C818" s="181" t="str">
        <f t="shared" si="172"/>
        <v>SCE26P3S21</v>
      </c>
      <c r="D818" s="181" t="str">
        <f t="shared" si="173"/>
        <v>SCE26P3</v>
      </c>
      <c r="E818" s="181" t="str">
        <f t="shared" si="167"/>
        <v>SCE26</v>
      </c>
      <c r="F818" s="111" t="s">
        <v>1363</v>
      </c>
      <c r="G818" s="111">
        <v>26</v>
      </c>
      <c r="H818" s="111">
        <v>3</v>
      </c>
      <c r="I818" s="111" t="s">
        <v>8</v>
      </c>
      <c r="J818" s="111">
        <v>9</v>
      </c>
      <c r="K818" s="111">
        <f t="shared" si="174"/>
        <v>23</v>
      </c>
      <c r="L818" s="111"/>
      <c r="M818" s="137">
        <v>23</v>
      </c>
      <c r="N818" s="133">
        <v>23.5</v>
      </c>
      <c r="O818" s="137">
        <f t="shared" si="169"/>
        <v>23.25</v>
      </c>
      <c r="P818" s="72"/>
      <c r="Q818" s="72"/>
      <c r="R818" s="97"/>
      <c r="S818" s="97"/>
      <c r="T818" s="203"/>
      <c r="U818" s="72"/>
      <c r="V818" s="177"/>
      <c r="W818" s="97"/>
      <c r="X818" s="97"/>
      <c r="Y818" s="90">
        <f>VLOOKUP(D818,EXPLORACION!$A$2:$P$529,15,FALSE)</f>
        <v>4961594.6151000001</v>
      </c>
      <c r="Z818" s="90">
        <f>VLOOKUP(D818,EXPLORACION!$A$2:$P$529,16,FALSE)</f>
        <v>2170889.5361000001</v>
      </c>
    </row>
    <row r="819" spans="1:26" hidden="1">
      <c r="A819" s="181" t="str">
        <f t="shared" si="170"/>
        <v>SCE26P3E922</v>
      </c>
      <c r="B819" s="181" t="str">
        <f t="shared" si="171"/>
        <v>SCE26P3E9</v>
      </c>
      <c r="C819" s="181" t="str">
        <f t="shared" si="172"/>
        <v>SCE26P322</v>
      </c>
      <c r="D819" s="181" t="str">
        <f t="shared" si="173"/>
        <v>SCE26P3</v>
      </c>
      <c r="E819" s="181" t="str">
        <f t="shared" si="167"/>
        <v>SCE26</v>
      </c>
      <c r="F819" s="111" t="s">
        <v>1363</v>
      </c>
      <c r="G819" s="111">
        <v>26</v>
      </c>
      <c r="H819" s="111">
        <v>3</v>
      </c>
      <c r="I819" s="111" t="s">
        <v>8</v>
      </c>
      <c r="J819" s="111">
        <v>9</v>
      </c>
      <c r="K819" s="111">
        <f t="shared" si="174"/>
        <v>24</v>
      </c>
      <c r="L819" s="111" t="s">
        <v>13</v>
      </c>
      <c r="M819" s="137">
        <v>23.5</v>
      </c>
      <c r="N819" s="133">
        <v>24</v>
      </c>
      <c r="O819" s="137">
        <f t="shared" si="169"/>
        <v>23.75</v>
      </c>
      <c r="P819" s="72"/>
      <c r="Q819" s="72"/>
      <c r="R819" s="97"/>
      <c r="S819" s="97"/>
      <c r="T819" s="203" t="s">
        <v>1455</v>
      </c>
      <c r="U819" s="72"/>
      <c r="V819" s="177"/>
      <c r="W819" s="97"/>
      <c r="X819" s="97"/>
      <c r="Y819" s="90">
        <f>VLOOKUP(D819,EXPLORACION!$A$2:$P$529,15,FALSE)</f>
        <v>4961594.6151000001</v>
      </c>
      <c r="Z819" s="90">
        <f>VLOOKUP(D819,EXPLORACION!$A$2:$P$529,16,FALSE)</f>
        <v>2170889.5361000001</v>
      </c>
    </row>
    <row r="820" spans="1:26" hidden="1">
      <c r="A820" s="181" t="str">
        <f t="shared" si="170"/>
        <v>SCE26P3E9S23</v>
      </c>
      <c r="B820" s="181" t="str">
        <f t="shared" si="171"/>
        <v>SCE26P3E9</v>
      </c>
      <c r="C820" s="181" t="str">
        <f t="shared" si="172"/>
        <v>SCE26P3S23</v>
      </c>
      <c r="D820" s="181" t="str">
        <f t="shared" si="173"/>
        <v>SCE26P3</v>
      </c>
      <c r="E820" s="181" t="str">
        <f t="shared" si="167"/>
        <v>SCE26</v>
      </c>
      <c r="F820" s="111" t="s">
        <v>1363</v>
      </c>
      <c r="G820" s="111">
        <v>26</v>
      </c>
      <c r="H820" s="111">
        <v>3</v>
      </c>
      <c r="I820" s="111" t="s">
        <v>8</v>
      </c>
      <c r="J820" s="111">
        <v>9</v>
      </c>
      <c r="K820" s="111">
        <f t="shared" si="174"/>
        <v>25</v>
      </c>
      <c r="L820" s="111" t="s">
        <v>13</v>
      </c>
      <c r="M820" s="137">
        <v>25</v>
      </c>
      <c r="N820" s="133">
        <v>25.5</v>
      </c>
      <c r="O820" s="137">
        <f t="shared" si="169"/>
        <v>25.25</v>
      </c>
      <c r="P820" s="72"/>
      <c r="Q820" s="72"/>
      <c r="R820" s="97"/>
      <c r="S820" s="97"/>
      <c r="T820" s="203" t="s">
        <v>1456</v>
      </c>
      <c r="U820" s="72"/>
      <c r="V820" s="177"/>
      <c r="W820" s="97"/>
      <c r="X820" s="97"/>
      <c r="Y820" s="90">
        <f>VLOOKUP(D820,EXPLORACION!$A$2:$P$529,15,FALSE)</f>
        <v>4961594.6151000001</v>
      </c>
      <c r="Z820" s="90">
        <f>VLOOKUP(D820,EXPLORACION!$A$2:$P$529,16,FALSE)</f>
        <v>2170889.5361000001</v>
      </c>
    </row>
    <row r="821" spans="1:26" hidden="1">
      <c r="A821" s="181" t="str">
        <f t="shared" si="170"/>
        <v>SCE26P3E9S24</v>
      </c>
      <c r="B821" s="181" t="str">
        <f t="shared" si="171"/>
        <v>SCE26P3E9</v>
      </c>
      <c r="C821" s="181" t="str">
        <f t="shared" si="172"/>
        <v>SCE26P3S24</v>
      </c>
      <c r="D821" s="181" t="str">
        <f t="shared" si="173"/>
        <v>SCE26P3</v>
      </c>
      <c r="E821" s="181" t="str">
        <f t="shared" si="167"/>
        <v>SCE26</v>
      </c>
      <c r="F821" s="111" t="s">
        <v>1363</v>
      </c>
      <c r="G821" s="111">
        <v>26</v>
      </c>
      <c r="H821" s="111">
        <v>3</v>
      </c>
      <c r="I821" s="111" t="s">
        <v>8</v>
      </c>
      <c r="J821" s="111">
        <v>10</v>
      </c>
      <c r="K821" s="111">
        <f t="shared" si="174"/>
        <v>26</v>
      </c>
      <c r="L821" s="111" t="s">
        <v>13</v>
      </c>
      <c r="M821" s="137">
        <v>26.5</v>
      </c>
      <c r="N821" s="133">
        <v>27</v>
      </c>
      <c r="O821" s="137">
        <f t="shared" si="169"/>
        <v>26.75</v>
      </c>
      <c r="P821" s="72"/>
      <c r="Q821" s="72"/>
      <c r="R821" s="97"/>
      <c r="S821" s="97"/>
      <c r="T821" s="203" t="s">
        <v>1457</v>
      </c>
      <c r="U821" s="72"/>
      <c r="V821" s="177"/>
      <c r="W821" s="97"/>
      <c r="X821" s="97"/>
      <c r="Y821" s="90">
        <f>VLOOKUP(D821,EXPLORACION!$A$2:$P$529,15,FALSE)</f>
        <v>4961594.6151000001</v>
      </c>
      <c r="Z821" s="90">
        <f>VLOOKUP(D821,EXPLORACION!$A$2:$P$529,16,FALSE)</f>
        <v>2170889.5361000001</v>
      </c>
    </row>
    <row r="822" spans="1:26" hidden="1">
      <c r="A822" s="181" t="str">
        <f t="shared" si="170"/>
        <v>SCE26P3E10S25</v>
      </c>
      <c r="B822" s="181" t="str">
        <f t="shared" si="171"/>
        <v>SCE26P3E10</v>
      </c>
      <c r="C822" s="181" t="str">
        <f t="shared" si="172"/>
        <v>SCE26P3S25</v>
      </c>
      <c r="D822" s="181" t="str">
        <f t="shared" si="173"/>
        <v>SCE26P3</v>
      </c>
      <c r="E822" s="181" t="str">
        <f t="shared" si="167"/>
        <v>SCE26</v>
      </c>
      <c r="F822" s="111" t="s">
        <v>1363</v>
      </c>
      <c r="G822" s="111">
        <v>26</v>
      </c>
      <c r="H822" s="111">
        <v>3</v>
      </c>
      <c r="I822" s="111" t="s">
        <v>8</v>
      </c>
      <c r="J822" s="111">
        <v>10</v>
      </c>
      <c r="K822" s="111">
        <f t="shared" si="174"/>
        <v>27</v>
      </c>
      <c r="L822" s="111" t="s">
        <v>13</v>
      </c>
      <c r="M822" s="137">
        <v>28</v>
      </c>
      <c r="N822" s="133">
        <v>28.5</v>
      </c>
      <c r="O822" s="137">
        <f t="shared" si="169"/>
        <v>28.25</v>
      </c>
      <c r="P822" s="72"/>
      <c r="Q822" s="72"/>
      <c r="R822" s="97"/>
      <c r="S822" s="97"/>
      <c r="T822" s="203" t="s">
        <v>1458</v>
      </c>
      <c r="U822" s="72"/>
      <c r="V822" s="177"/>
      <c r="W822" s="97"/>
      <c r="X822" s="97"/>
      <c r="Y822" s="90">
        <f>VLOOKUP(D822,EXPLORACION!$A$2:$P$529,15,FALSE)</f>
        <v>4961594.6151000001</v>
      </c>
      <c r="Z822" s="90">
        <f>VLOOKUP(D822,EXPLORACION!$A$2:$P$529,16,FALSE)</f>
        <v>2170889.5361000001</v>
      </c>
    </row>
    <row r="823" spans="1:26" hidden="1">
      <c r="A823" s="181" t="str">
        <f t="shared" si="170"/>
        <v>SCE26P3E10S26</v>
      </c>
      <c r="B823" s="181" t="str">
        <f t="shared" si="171"/>
        <v>SCE26P3E10</v>
      </c>
      <c r="C823" s="181" t="str">
        <f t="shared" si="172"/>
        <v>SCE26P3S26</v>
      </c>
      <c r="D823" s="181" t="str">
        <f t="shared" si="173"/>
        <v>SCE26P3</v>
      </c>
      <c r="E823" s="181" t="str">
        <f t="shared" si="167"/>
        <v>SCE26</v>
      </c>
      <c r="F823" s="111" t="s">
        <v>1363</v>
      </c>
      <c r="G823" s="111">
        <v>26</v>
      </c>
      <c r="H823" s="111">
        <v>3</v>
      </c>
      <c r="I823" s="111" t="s">
        <v>8</v>
      </c>
      <c r="J823" s="111">
        <v>10</v>
      </c>
      <c r="K823" s="111">
        <f t="shared" si="174"/>
        <v>28</v>
      </c>
      <c r="L823" s="111" t="s">
        <v>13</v>
      </c>
      <c r="M823" s="137">
        <v>29.5</v>
      </c>
      <c r="N823" s="133">
        <v>30</v>
      </c>
      <c r="O823" s="137">
        <f t="shared" si="169"/>
        <v>29.75</v>
      </c>
      <c r="P823" s="72"/>
      <c r="Q823" s="72"/>
      <c r="R823" s="97"/>
      <c r="S823" s="97"/>
      <c r="T823" s="203" t="s">
        <v>1459</v>
      </c>
      <c r="U823" s="72"/>
      <c r="V823" s="177"/>
      <c r="W823" s="97"/>
      <c r="X823" s="97"/>
      <c r="Y823" s="90">
        <f>VLOOKUP(D823,EXPLORACION!$A$2:$P$529,15,FALSE)</f>
        <v>4961594.6151000001</v>
      </c>
      <c r="Z823" s="90">
        <f>VLOOKUP(D823,EXPLORACION!$A$2:$P$529,16,FALSE)</f>
        <v>2170889.5361000001</v>
      </c>
    </row>
    <row r="824" spans="1:26" hidden="1">
      <c r="A824" s="181" t="str">
        <f t="shared" ref="A824:A854" si="175">CONCATENATE(F824,G824,I824,H824,"E",J823,L823,K822)</f>
        <v>SCE26P4E10S27</v>
      </c>
      <c r="B824" s="181" t="str">
        <f t="shared" ref="B824:B854" si="176">CONCATENATE(F824,G824,I824,H824,"E",J823)</f>
        <v>SCE26P4E10</v>
      </c>
      <c r="C824" s="181" t="str">
        <f t="shared" ref="C824:C854" si="177">CONCATENATE(F824,G824,I824,H824,L823,K822)</f>
        <v>SCE26P4S27</v>
      </c>
      <c r="D824" s="181" t="str">
        <f t="shared" ref="D824:D856" si="178">CONCATENATE(F824,G824,I824,H824)</f>
        <v>SCE26P4</v>
      </c>
      <c r="E824" s="181" t="str">
        <f t="shared" si="167"/>
        <v>SCE26</v>
      </c>
      <c r="F824" s="111" t="s">
        <v>1363</v>
      </c>
      <c r="G824" s="111">
        <v>26</v>
      </c>
      <c r="H824" s="111">
        <v>4</v>
      </c>
      <c r="I824" s="111" t="s">
        <v>8</v>
      </c>
      <c r="J824" s="111">
        <v>2</v>
      </c>
      <c r="K824" s="111">
        <v>1</v>
      </c>
      <c r="L824" s="111" t="s">
        <v>13</v>
      </c>
      <c r="M824" s="137">
        <f>N824-0.5</f>
        <v>0.5</v>
      </c>
      <c r="N824" s="133">
        <v>1</v>
      </c>
      <c r="O824" s="137">
        <f t="shared" si="169"/>
        <v>0.75</v>
      </c>
      <c r="P824" s="72"/>
      <c r="Q824" s="72"/>
      <c r="R824" s="97"/>
      <c r="S824" s="97"/>
      <c r="T824" s="203" t="s">
        <v>1467</v>
      </c>
      <c r="U824" s="72"/>
      <c r="V824" s="177"/>
      <c r="W824" s="97"/>
      <c r="X824" s="97"/>
      <c r="Y824" s="90">
        <f>VLOOKUP(D824,EXPLORACION!$A$2:$P$529,15,FALSE)</f>
        <v>4961594.6151000001</v>
      </c>
      <c r="Z824" s="90">
        <f>VLOOKUP(D824,EXPLORACION!$A$2:$P$529,16,FALSE)</f>
        <v>2170889.5361000001</v>
      </c>
    </row>
    <row r="825" spans="1:26" hidden="1">
      <c r="A825" s="181" t="str">
        <f t="shared" si="175"/>
        <v>SCE26P4E2S28</v>
      </c>
      <c r="B825" s="181" t="str">
        <f t="shared" si="176"/>
        <v>SCE26P4E2</v>
      </c>
      <c r="C825" s="181" t="str">
        <f t="shared" si="177"/>
        <v>SCE26P4S28</v>
      </c>
      <c r="D825" s="181" t="str">
        <f t="shared" si="178"/>
        <v>SCE26P4</v>
      </c>
      <c r="E825" s="181" t="str">
        <f t="shared" si="167"/>
        <v>SCE26</v>
      </c>
      <c r="F825" s="111" t="s">
        <v>1363</v>
      </c>
      <c r="G825" s="111">
        <v>26</v>
      </c>
      <c r="H825" s="111">
        <v>4</v>
      </c>
      <c r="I825" s="111" t="s">
        <v>8</v>
      </c>
      <c r="J825" s="111">
        <v>3</v>
      </c>
      <c r="K825" s="111">
        <f>K824+1</f>
        <v>2</v>
      </c>
      <c r="L825" s="111"/>
      <c r="M825" s="137">
        <f t="shared" ref="M825:M837" si="179">N825-0.5</f>
        <v>1.5</v>
      </c>
      <c r="N825" s="133">
        <v>2</v>
      </c>
      <c r="O825" s="137">
        <f t="shared" si="169"/>
        <v>1.75</v>
      </c>
      <c r="P825" s="72"/>
      <c r="Q825" s="72"/>
      <c r="R825" s="97"/>
      <c r="S825" s="97"/>
      <c r="T825" s="203"/>
      <c r="U825" s="72"/>
      <c r="V825" s="177"/>
      <c r="W825" s="97"/>
      <c r="X825" s="97"/>
      <c r="Y825" s="90">
        <f>VLOOKUP(D825,EXPLORACION!$A$2:$P$529,15,FALSE)</f>
        <v>4961594.6151000001</v>
      </c>
      <c r="Z825" s="90">
        <f>VLOOKUP(D825,EXPLORACION!$A$2:$P$529,16,FALSE)</f>
        <v>2170889.5361000001</v>
      </c>
    </row>
    <row r="826" spans="1:26" hidden="1">
      <c r="A826" s="181" t="str">
        <f t="shared" si="175"/>
        <v>SCE26P4E31</v>
      </c>
      <c r="B826" s="181" t="str">
        <f t="shared" si="176"/>
        <v>SCE26P4E3</v>
      </c>
      <c r="C826" s="181" t="str">
        <f t="shared" si="177"/>
        <v>SCE26P41</v>
      </c>
      <c r="D826" s="181" t="str">
        <f t="shared" si="178"/>
        <v>SCE26P4</v>
      </c>
      <c r="E826" s="181" t="str">
        <f t="shared" si="167"/>
        <v>SCE26</v>
      </c>
      <c r="F826" s="111" t="s">
        <v>1363</v>
      </c>
      <c r="G826" s="111">
        <v>26</v>
      </c>
      <c r="H826" s="111">
        <v>4</v>
      </c>
      <c r="I826" s="111" t="s">
        <v>8</v>
      </c>
      <c r="J826" s="111">
        <v>3</v>
      </c>
      <c r="K826" s="111">
        <f t="shared" ref="K826:K854" si="180">K825+1</f>
        <v>3</v>
      </c>
      <c r="L826" s="111"/>
      <c r="M826" s="137">
        <f t="shared" si="179"/>
        <v>2.5</v>
      </c>
      <c r="N826" s="133">
        <v>3</v>
      </c>
      <c r="O826" s="137">
        <f t="shared" si="169"/>
        <v>2.75</v>
      </c>
      <c r="P826" s="72"/>
      <c r="Q826" s="72"/>
      <c r="R826" s="97"/>
      <c r="S826" s="97"/>
      <c r="T826" s="203"/>
      <c r="U826" s="72"/>
      <c r="V826" s="177"/>
      <c r="W826" s="97"/>
      <c r="X826" s="97"/>
      <c r="Y826" s="90">
        <f>VLOOKUP(D826,EXPLORACION!$A$2:$P$529,15,FALSE)</f>
        <v>4961594.6151000001</v>
      </c>
      <c r="Z826" s="90">
        <f>VLOOKUP(D826,EXPLORACION!$A$2:$P$529,16,FALSE)</f>
        <v>2170889.5361000001</v>
      </c>
    </row>
    <row r="827" spans="1:26" hidden="1">
      <c r="A827" s="181" t="str">
        <f t="shared" si="175"/>
        <v>SCE26P4E32</v>
      </c>
      <c r="B827" s="181" t="str">
        <f t="shared" si="176"/>
        <v>SCE26P4E3</v>
      </c>
      <c r="C827" s="181" t="str">
        <f t="shared" si="177"/>
        <v>SCE26P42</v>
      </c>
      <c r="D827" s="181" t="str">
        <f t="shared" si="178"/>
        <v>SCE26P4</v>
      </c>
      <c r="E827" s="181" t="str">
        <f t="shared" si="167"/>
        <v>SCE26</v>
      </c>
      <c r="F827" s="111" t="s">
        <v>1363</v>
      </c>
      <c r="G827" s="111">
        <v>26</v>
      </c>
      <c r="H827" s="111">
        <v>4</v>
      </c>
      <c r="I827" s="111" t="s">
        <v>8</v>
      </c>
      <c r="J827" s="111">
        <v>3</v>
      </c>
      <c r="K827" s="111">
        <f t="shared" si="180"/>
        <v>4</v>
      </c>
      <c r="L827" s="111"/>
      <c r="M827" s="137">
        <f t="shared" si="179"/>
        <v>4</v>
      </c>
      <c r="N827" s="133">
        <v>4.5</v>
      </c>
      <c r="O827" s="137">
        <f t="shared" si="169"/>
        <v>4.25</v>
      </c>
      <c r="P827" s="72"/>
      <c r="Q827" s="72"/>
      <c r="R827" s="97"/>
      <c r="S827" s="97"/>
      <c r="T827" s="203"/>
      <c r="U827" s="72"/>
      <c r="V827" s="177"/>
      <c r="W827" s="97"/>
      <c r="X827" s="97"/>
      <c r="Y827" s="90">
        <f>VLOOKUP(D827,EXPLORACION!$A$2:$P$529,15,FALSE)</f>
        <v>4961594.6151000001</v>
      </c>
      <c r="Z827" s="90">
        <f>VLOOKUP(D827,EXPLORACION!$A$2:$P$529,16,FALSE)</f>
        <v>2170889.5361000001</v>
      </c>
    </row>
    <row r="828" spans="1:26" hidden="1">
      <c r="A828" s="181" t="str">
        <f t="shared" si="175"/>
        <v>SCE26P4E33</v>
      </c>
      <c r="B828" s="181" t="str">
        <f t="shared" si="176"/>
        <v>SCE26P4E3</v>
      </c>
      <c r="C828" s="181" t="str">
        <f t="shared" si="177"/>
        <v>SCE26P43</v>
      </c>
      <c r="D828" s="181" t="str">
        <f t="shared" si="178"/>
        <v>SCE26P4</v>
      </c>
      <c r="E828" s="181" t="str">
        <f t="shared" si="167"/>
        <v>SCE26</v>
      </c>
      <c r="F828" s="111" t="s">
        <v>1363</v>
      </c>
      <c r="G828" s="111">
        <v>26</v>
      </c>
      <c r="H828" s="111">
        <v>4</v>
      </c>
      <c r="I828" s="111" t="s">
        <v>8</v>
      </c>
      <c r="J828" s="111">
        <v>4</v>
      </c>
      <c r="K828" s="111">
        <f t="shared" si="180"/>
        <v>5</v>
      </c>
      <c r="L828" s="111"/>
      <c r="M828" s="137">
        <f t="shared" si="179"/>
        <v>4.5</v>
      </c>
      <c r="N828" s="133">
        <v>5</v>
      </c>
      <c r="O828" s="137">
        <f t="shared" si="169"/>
        <v>4.75</v>
      </c>
      <c r="P828" s="72"/>
      <c r="Q828" s="72"/>
      <c r="R828" s="97"/>
      <c r="S828" s="97"/>
      <c r="T828" s="203"/>
      <c r="U828" s="72"/>
      <c r="V828" s="177"/>
      <c r="W828" s="97"/>
      <c r="X828" s="97"/>
      <c r="Y828" s="90">
        <f>VLOOKUP(D828,EXPLORACION!$A$2:$P$529,15,FALSE)</f>
        <v>4961594.6151000001</v>
      </c>
      <c r="Z828" s="90">
        <f>VLOOKUP(D828,EXPLORACION!$A$2:$P$529,16,FALSE)</f>
        <v>2170889.5361000001</v>
      </c>
    </row>
    <row r="829" spans="1:26" hidden="1">
      <c r="A829" s="181" t="str">
        <f t="shared" si="175"/>
        <v>SCE26P4E44</v>
      </c>
      <c r="B829" s="181" t="str">
        <f t="shared" si="176"/>
        <v>SCE26P4E4</v>
      </c>
      <c r="C829" s="181" t="str">
        <f t="shared" si="177"/>
        <v>SCE26P44</v>
      </c>
      <c r="D829" s="181" t="str">
        <f t="shared" si="178"/>
        <v>SCE26P4</v>
      </c>
      <c r="E829" s="181" t="str">
        <f t="shared" si="167"/>
        <v>SCE26</v>
      </c>
      <c r="F829" s="111" t="s">
        <v>1363</v>
      </c>
      <c r="G829" s="111">
        <v>26</v>
      </c>
      <c r="H829" s="111">
        <v>4</v>
      </c>
      <c r="I829" s="111" t="s">
        <v>8</v>
      </c>
      <c r="J829" s="111">
        <v>4</v>
      </c>
      <c r="K829" s="111">
        <f t="shared" si="180"/>
        <v>6</v>
      </c>
      <c r="L829" s="111"/>
      <c r="M829" s="137">
        <f t="shared" si="179"/>
        <v>6</v>
      </c>
      <c r="N829" s="133">
        <v>6.5</v>
      </c>
      <c r="O829" s="137">
        <f t="shared" si="169"/>
        <v>6.25</v>
      </c>
      <c r="P829" s="72"/>
      <c r="Q829" s="72"/>
      <c r="R829" s="97"/>
      <c r="S829" s="97"/>
      <c r="T829" s="203"/>
      <c r="U829" s="72"/>
      <c r="V829" s="177"/>
      <c r="W829" s="97"/>
      <c r="X829" s="97"/>
      <c r="Y829" s="90">
        <f>VLOOKUP(D829,EXPLORACION!$A$2:$P$529,15,FALSE)</f>
        <v>4961594.6151000001</v>
      </c>
      <c r="Z829" s="90">
        <f>VLOOKUP(D829,EXPLORACION!$A$2:$P$529,16,FALSE)</f>
        <v>2170889.5361000001</v>
      </c>
    </row>
    <row r="830" spans="1:26" hidden="1">
      <c r="A830" s="181" t="str">
        <f t="shared" si="175"/>
        <v>SCE26P4E45</v>
      </c>
      <c r="B830" s="181" t="str">
        <f t="shared" si="176"/>
        <v>SCE26P4E4</v>
      </c>
      <c r="C830" s="181" t="str">
        <f t="shared" si="177"/>
        <v>SCE26P45</v>
      </c>
      <c r="D830" s="181" t="str">
        <f t="shared" si="178"/>
        <v>SCE26P4</v>
      </c>
      <c r="E830" s="181" t="str">
        <f t="shared" si="167"/>
        <v>SCE26</v>
      </c>
      <c r="F830" s="111" t="s">
        <v>1363</v>
      </c>
      <c r="G830" s="111">
        <v>26</v>
      </c>
      <c r="H830" s="111">
        <v>4</v>
      </c>
      <c r="I830" s="111" t="s">
        <v>8</v>
      </c>
      <c r="J830" s="111">
        <v>4</v>
      </c>
      <c r="K830" s="111">
        <f t="shared" si="180"/>
        <v>7</v>
      </c>
      <c r="L830" s="111"/>
      <c r="M830" s="137">
        <f t="shared" si="179"/>
        <v>6.5</v>
      </c>
      <c r="N830" s="133">
        <v>7</v>
      </c>
      <c r="O830" s="137">
        <f t="shared" si="169"/>
        <v>6.75</v>
      </c>
      <c r="P830" s="72"/>
      <c r="Q830" s="72"/>
      <c r="R830" s="97"/>
      <c r="S830" s="97"/>
      <c r="T830" s="203"/>
      <c r="U830" s="72"/>
      <c r="V830" s="177"/>
      <c r="W830" s="97"/>
      <c r="X830" s="97"/>
      <c r="Y830" s="90">
        <f>VLOOKUP(D830,EXPLORACION!$A$2:$P$529,15,FALSE)</f>
        <v>4961594.6151000001</v>
      </c>
      <c r="Z830" s="90">
        <f>VLOOKUP(D830,EXPLORACION!$A$2:$P$529,16,FALSE)</f>
        <v>2170889.5361000001</v>
      </c>
    </row>
    <row r="831" spans="1:26" hidden="1">
      <c r="A831" s="181" t="str">
        <f t="shared" si="175"/>
        <v>SCE26P4E46</v>
      </c>
      <c r="B831" s="181" t="str">
        <f t="shared" si="176"/>
        <v>SCE26P4E4</v>
      </c>
      <c r="C831" s="181" t="str">
        <f t="shared" si="177"/>
        <v>SCE26P46</v>
      </c>
      <c r="D831" s="181" t="str">
        <f t="shared" si="178"/>
        <v>SCE26P4</v>
      </c>
      <c r="E831" s="181" t="str">
        <f t="shared" si="167"/>
        <v>SCE26</v>
      </c>
      <c r="F831" s="111" t="s">
        <v>1363</v>
      </c>
      <c r="G831" s="111">
        <v>26</v>
      </c>
      <c r="H831" s="111">
        <v>4</v>
      </c>
      <c r="I831" s="111" t="s">
        <v>8</v>
      </c>
      <c r="J831" s="111">
        <v>4</v>
      </c>
      <c r="K831" s="111">
        <f t="shared" si="180"/>
        <v>8</v>
      </c>
      <c r="L831" s="111"/>
      <c r="M831" s="137">
        <f t="shared" si="179"/>
        <v>8</v>
      </c>
      <c r="N831" s="133">
        <v>8.5</v>
      </c>
      <c r="O831" s="137">
        <f t="shared" si="169"/>
        <v>8.25</v>
      </c>
      <c r="P831" s="72"/>
      <c r="Q831" s="72"/>
      <c r="R831" s="97"/>
      <c r="S831" s="97"/>
      <c r="T831" s="203"/>
      <c r="U831" s="72"/>
      <c r="V831" s="177"/>
      <c r="W831" s="97"/>
      <c r="X831" s="97"/>
      <c r="Y831" s="90">
        <f>VLOOKUP(D831,EXPLORACION!$A$2:$P$529,15,FALSE)</f>
        <v>4961594.6151000001</v>
      </c>
      <c r="Z831" s="90">
        <f>VLOOKUP(D831,EXPLORACION!$A$2:$P$529,16,FALSE)</f>
        <v>2170889.5361000001</v>
      </c>
    </row>
    <row r="832" spans="1:26" hidden="1">
      <c r="A832" s="181" t="str">
        <f t="shared" si="175"/>
        <v>SCE26P4E47</v>
      </c>
      <c r="B832" s="181" t="str">
        <f t="shared" si="176"/>
        <v>SCE26P4E4</v>
      </c>
      <c r="C832" s="181" t="str">
        <f t="shared" si="177"/>
        <v>SCE26P47</v>
      </c>
      <c r="D832" s="181" t="str">
        <f t="shared" si="178"/>
        <v>SCE26P4</v>
      </c>
      <c r="E832" s="181" t="str">
        <f t="shared" si="167"/>
        <v>SCE26</v>
      </c>
      <c r="F832" s="111" t="s">
        <v>1363</v>
      </c>
      <c r="G832" s="111">
        <v>26</v>
      </c>
      <c r="H832" s="111">
        <v>4</v>
      </c>
      <c r="I832" s="111" t="s">
        <v>8</v>
      </c>
      <c r="J832" s="111">
        <v>4</v>
      </c>
      <c r="K832" s="111">
        <f t="shared" si="180"/>
        <v>9</v>
      </c>
      <c r="L832" s="111"/>
      <c r="M832" s="137">
        <f t="shared" si="179"/>
        <v>8.5</v>
      </c>
      <c r="N832" s="133">
        <v>9</v>
      </c>
      <c r="O832" s="137">
        <f t="shared" si="169"/>
        <v>8.75</v>
      </c>
      <c r="P832" s="72"/>
      <c r="Q832" s="72"/>
      <c r="R832" s="97"/>
      <c r="S832" s="97"/>
      <c r="T832" s="203"/>
      <c r="U832" s="72"/>
      <c r="V832" s="177"/>
      <c r="W832" s="97"/>
      <c r="X832" s="97"/>
      <c r="Y832" s="90">
        <f>VLOOKUP(D832,EXPLORACION!$A$2:$P$529,15,FALSE)</f>
        <v>4961594.6151000001</v>
      </c>
      <c r="Z832" s="90">
        <f>VLOOKUP(D832,EXPLORACION!$A$2:$P$529,16,FALSE)</f>
        <v>2170889.5361000001</v>
      </c>
    </row>
    <row r="833" spans="1:26" hidden="1">
      <c r="A833" s="181" t="str">
        <f t="shared" si="175"/>
        <v>SCE26P4E48</v>
      </c>
      <c r="B833" s="181" t="str">
        <f t="shared" si="176"/>
        <v>SCE26P4E4</v>
      </c>
      <c r="C833" s="181" t="str">
        <f t="shared" si="177"/>
        <v>SCE26P48</v>
      </c>
      <c r="D833" s="181" t="str">
        <f t="shared" si="178"/>
        <v>SCE26P4</v>
      </c>
      <c r="E833" s="181" t="str">
        <f t="shared" si="167"/>
        <v>SCE26</v>
      </c>
      <c r="F833" s="111" t="s">
        <v>1363</v>
      </c>
      <c r="G833" s="111">
        <v>26</v>
      </c>
      <c r="H833" s="111">
        <v>4</v>
      </c>
      <c r="I833" s="111" t="s">
        <v>8</v>
      </c>
      <c r="J833" s="111">
        <v>4</v>
      </c>
      <c r="K833" s="111">
        <f t="shared" si="180"/>
        <v>10</v>
      </c>
      <c r="L833" s="111"/>
      <c r="M833" s="137">
        <f t="shared" si="179"/>
        <v>9.5</v>
      </c>
      <c r="N833" s="133">
        <v>10</v>
      </c>
      <c r="O833" s="137">
        <f t="shared" si="169"/>
        <v>9.75</v>
      </c>
      <c r="P833" s="72"/>
      <c r="Q833" s="72"/>
      <c r="R833" s="97"/>
      <c r="S833" s="97"/>
      <c r="T833" s="203"/>
      <c r="U833" s="72"/>
      <c r="V833" s="177"/>
      <c r="W833" s="97"/>
      <c r="X833" s="97"/>
      <c r="Y833" s="90">
        <f>VLOOKUP(D833,EXPLORACION!$A$2:$P$529,15,FALSE)</f>
        <v>4961594.6151000001</v>
      </c>
      <c r="Z833" s="90">
        <f>VLOOKUP(D833,EXPLORACION!$A$2:$P$529,16,FALSE)</f>
        <v>2170889.5361000001</v>
      </c>
    </row>
    <row r="834" spans="1:26" hidden="1">
      <c r="A834" s="181" t="str">
        <f t="shared" si="175"/>
        <v>SCE26P4E49</v>
      </c>
      <c r="B834" s="181" t="str">
        <f t="shared" si="176"/>
        <v>SCE26P4E4</v>
      </c>
      <c r="C834" s="181" t="str">
        <f t="shared" si="177"/>
        <v>SCE26P49</v>
      </c>
      <c r="D834" s="181" t="str">
        <f t="shared" si="178"/>
        <v>SCE26P4</v>
      </c>
      <c r="E834" s="181" t="str">
        <f t="shared" si="167"/>
        <v>SCE26</v>
      </c>
      <c r="F834" s="111" t="s">
        <v>1363</v>
      </c>
      <c r="G834" s="111">
        <v>26</v>
      </c>
      <c r="H834" s="111">
        <v>4</v>
      </c>
      <c r="I834" s="111" t="s">
        <v>8</v>
      </c>
      <c r="J834" s="111">
        <v>4</v>
      </c>
      <c r="K834" s="111">
        <f t="shared" si="180"/>
        <v>11</v>
      </c>
      <c r="L834" s="111"/>
      <c r="M834" s="137">
        <f t="shared" si="179"/>
        <v>11</v>
      </c>
      <c r="N834" s="133">
        <v>11.5</v>
      </c>
      <c r="O834" s="137">
        <f t="shared" si="169"/>
        <v>11.25</v>
      </c>
      <c r="P834" s="72"/>
      <c r="Q834" s="72"/>
      <c r="R834" s="97"/>
      <c r="S834" s="97"/>
      <c r="T834" s="203"/>
      <c r="U834" s="72"/>
      <c r="V834" s="177"/>
      <c r="W834" s="97"/>
      <c r="X834" s="97"/>
      <c r="Y834" s="90">
        <f>VLOOKUP(D834,EXPLORACION!$A$2:$P$529,15,FALSE)</f>
        <v>4961594.6151000001</v>
      </c>
      <c r="Z834" s="90">
        <f>VLOOKUP(D834,EXPLORACION!$A$2:$P$529,16,FALSE)</f>
        <v>2170889.5361000001</v>
      </c>
    </row>
    <row r="835" spans="1:26" hidden="1">
      <c r="A835" s="181" t="str">
        <f t="shared" si="175"/>
        <v>SCE26P4E410</v>
      </c>
      <c r="B835" s="181" t="str">
        <f t="shared" si="176"/>
        <v>SCE26P4E4</v>
      </c>
      <c r="C835" s="181" t="str">
        <f t="shared" si="177"/>
        <v>SCE26P410</v>
      </c>
      <c r="D835" s="181" t="str">
        <f t="shared" si="178"/>
        <v>SCE26P4</v>
      </c>
      <c r="E835" s="181" t="str">
        <f t="shared" si="167"/>
        <v>SCE26</v>
      </c>
      <c r="F835" s="111" t="s">
        <v>1363</v>
      </c>
      <c r="G835" s="111">
        <v>26</v>
      </c>
      <c r="H835" s="111">
        <v>4</v>
      </c>
      <c r="I835" s="111" t="s">
        <v>8</v>
      </c>
      <c r="J835" s="111">
        <v>4</v>
      </c>
      <c r="K835" s="111">
        <f t="shared" si="180"/>
        <v>12</v>
      </c>
      <c r="L835" s="111" t="s">
        <v>13</v>
      </c>
      <c r="M835" s="137">
        <f t="shared" si="179"/>
        <v>11.5</v>
      </c>
      <c r="N835" s="133">
        <v>12</v>
      </c>
      <c r="O835" s="137">
        <f t="shared" si="169"/>
        <v>11.75</v>
      </c>
      <c r="P835" s="72"/>
      <c r="Q835" s="72"/>
      <c r="R835" s="97"/>
      <c r="S835" s="97"/>
      <c r="T835" s="203">
        <v>40000</v>
      </c>
      <c r="U835" s="72"/>
      <c r="V835" s="177"/>
      <c r="W835" s="97"/>
      <c r="X835" s="97"/>
      <c r="Y835" s="90">
        <f>VLOOKUP(D835,EXPLORACION!$A$2:$P$529,15,FALSE)</f>
        <v>4961594.6151000001</v>
      </c>
      <c r="Z835" s="90">
        <f>VLOOKUP(D835,EXPLORACION!$A$2:$P$529,16,FALSE)</f>
        <v>2170889.5361000001</v>
      </c>
    </row>
    <row r="836" spans="1:26" hidden="1">
      <c r="A836" s="181" t="str">
        <f t="shared" si="175"/>
        <v>SCE26P4E4S11</v>
      </c>
      <c r="B836" s="181" t="str">
        <f t="shared" si="176"/>
        <v>SCE26P4E4</v>
      </c>
      <c r="C836" s="181" t="str">
        <f t="shared" si="177"/>
        <v>SCE26P4S11</v>
      </c>
      <c r="D836" s="181" t="str">
        <f t="shared" si="178"/>
        <v>SCE26P4</v>
      </c>
      <c r="E836" s="181" t="str">
        <f t="shared" si="167"/>
        <v>SCE26</v>
      </c>
      <c r="F836" s="111" t="s">
        <v>1363</v>
      </c>
      <c r="G836" s="111">
        <v>26</v>
      </c>
      <c r="H836" s="111">
        <v>4</v>
      </c>
      <c r="I836" s="111" t="s">
        <v>8</v>
      </c>
      <c r="J836" s="111">
        <v>4</v>
      </c>
      <c r="K836" s="111">
        <f t="shared" si="180"/>
        <v>13</v>
      </c>
      <c r="L836" s="111"/>
      <c r="M836" s="137">
        <f t="shared" si="179"/>
        <v>14</v>
      </c>
      <c r="N836" s="133">
        <v>14.5</v>
      </c>
      <c r="O836" s="137">
        <f t="shared" si="169"/>
        <v>14.25</v>
      </c>
      <c r="P836" s="72"/>
      <c r="Q836" s="72"/>
      <c r="R836" s="97"/>
      <c r="S836" s="97"/>
      <c r="T836" s="203"/>
      <c r="U836" s="72"/>
      <c r="V836" s="177"/>
      <c r="W836" s="97"/>
      <c r="X836" s="97"/>
      <c r="Y836" s="90">
        <f>VLOOKUP(D836,EXPLORACION!$A$2:$P$529,15,FALSE)</f>
        <v>4961594.6151000001</v>
      </c>
      <c r="Z836" s="90">
        <f>VLOOKUP(D836,EXPLORACION!$A$2:$P$529,16,FALSE)</f>
        <v>2170889.5361000001</v>
      </c>
    </row>
    <row r="837" spans="1:26" hidden="1">
      <c r="A837" s="181" t="str">
        <f t="shared" si="175"/>
        <v>SCE26P4E412</v>
      </c>
      <c r="B837" s="181" t="str">
        <f t="shared" si="176"/>
        <v>SCE26P4E4</v>
      </c>
      <c r="C837" s="181" t="str">
        <f t="shared" si="177"/>
        <v>SCE26P412</v>
      </c>
      <c r="D837" s="181" t="str">
        <f t="shared" si="178"/>
        <v>SCE26P4</v>
      </c>
      <c r="E837" s="181" t="str">
        <f t="shared" si="167"/>
        <v>SCE26</v>
      </c>
      <c r="F837" s="111" t="s">
        <v>1363</v>
      </c>
      <c r="G837" s="111">
        <v>26</v>
      </c>
      <c r="H837" s="111">
        <v>4</v>
      </c>
      <c r="I837" s="111" t="s">
        <v>8</v>
      </c>
      <c r="J837" s="111">
        <v>4</v>
      </c>
      <c r="K837" s="111">
        <f t="shared" si="180"/>
        <v>14</v>
      </c>
      <c r="L837" s="111" t="s">
        <v>13</v>
      </c>
      <c r="M837" s="137">
        <f t="shared" si="179"/>
        <v>13.5</v>
      </c>
      <c r="N837" s="133">
        <v>14</v>
      </c>
      <c r="O837" s="137">
        <f t="shared" si="169"/>
        <v>13.75</v>
      </c>
      <c r="P837" s="72"/>
      <c r="Q837" s="72"/>
      <c r="R837" s="97"/>
      <c r="S837" s="97"/>
      <c r="T837" s="203" t="s">
        <v>1468</v>
      </c>
      <c r="U837" s="72"/>
      <c r="V837" s="177"/>
      <c r="W837" s="97"/>
      <c r="X837" s="97"/>
      <c r="Y837" s="90">
        <f>VLOOKUP(D837,EXPLORACION!$A$2:$P$529,15,FALSE)</f>
        <v>4961594.6151000001</v>
      </c>
      <c r="Z837" s="90">
        <f>VLOOKUP(D837,EXPLORACION!$A$2:$P$529,16,FALSE)</f>
        <v>2170889.5361000001</v>
      </c>
    </row>
    <row r="838" spans="1:26" hidden="1">
      <c r="A838" s="181" t="str">
        <f t="shared" si="175"/>
        <v>SCE26P4E4S13</v>
      </c>
      <c r="B838" s="181" t="str">
        <f t="shared" si="176"/>
        <v>SCE26P4E4</v>
      </c>
      <c r="C838" s="181" t="str">
        <f t="shared" si="177"/>
        <v>SCE26P4S13</v>
      </c>
      <c r="D838" s="181" t="str">
        <f t="shared" si="178"/>
        <v>SCE26P4</v>
      </c>
      <c r="E838" s="181" t="str">
        <f t="shared" si="167"/>
        <v>SCE26</v>
      </c>
      <c r="F838" s="111" t="s">
        <v>1363</v>
      </c>
      <c r="G838" s="111">
        <v>26</v>
      </c>
      <c r="H838" s="111">
        <v>4</v>
      </c>
      <c r="I838" s="111" t="s">
        <v>8</v>
      </c>
      <c r="J838" s="111">
        <v>5</v>
      </c>
      <c r="K838" s="111">
        <f t="shared" si="180"/>
        <v>15</v>
      </c>
      <c r="L838" s="111"/>
      <c r="M838" s="137">
        <v>14.5</v>
      </c>
      <c r="N838" s="133">
        <v>16.5</v>
      </c>
      <c r="O838" s="137">
        <f t="shared" si="169"/>
        <v>15.5</v>
      </c>
      <c r="P838" s="72"/>
      <c r="Q838" s="72"/>
      <c r="R838" s="97"/>
      <c r="S838" s="97"/>
      <c r="T838" s="203"/>
      <c r="U838" s="72"/>
      <c r="V838" s="177"/>
      <c r="W838" s="97"/>
      <c r="X838" s="97"/>
      <c r="Y838" s="90">
        <f>VLOOKUP(D838,EXPLORACION!$A$2:$P$529,15,FALSE)</f>
        <v>4961594.6151000001</v>
      </c>
      <c r="Z838" s="90">
        <f>VLOOKUP(D838,EXPLORACION!$A$2:$P$529,16,FALSE)</f>
        <v>2170889.5361000001</v>
      </c>
    </row>
    <row r="839" spans="1:26" hidden="1">
      <c r="A839" s="181" t="str">
        <f t="shared" si="175"/>
        <v>SCE26P4E514</v>
      </c>
      <c r="B839" s="181" t="str">
        <f t="shared" si="176"/>
        <v>SCE26P4E5</v>
      </c>
      <c r="C839" s="181" t="str">
        <f t="shared" si="177"/>
        <v>SCE26P414</v>
      </c>
      <c r="D839" s="181" t="str">
        <f t="shared" si="178"/>
        <v>SCE26P4</v>
      </c>
      <c r="E839" s="181" t="str">
        <f t="shared" si="167"/>
        <v>SCE26</v>
      </c>
      <c r="F839" s="111" t="s">
        <v>1363</v>
      </c>
      <c r="G839" s="111">
        <v>26</v>
      </c>
      <c r="H839" s="111">
        <v>4</v>
      </c>
      <c r="I839" s="111" t="s">
        <v>8</v>
      </c>
      <c r="J839" s="111">
        <v>5</v>
      </c>
      <c r="K839" s="111">
        <f t="shared" si="180"/>
        <v>16</v>
      </c>
      <c r="L839" s="111" t="s">
        <v>13</v>
      </c>
      <c r="M839" s="137">
        <v>16</v>
      </c>
      <c r="N839" s="133">
        <v>16</v>
      </c>
      <c r="O839" s="137">
        <f t="shared" si="169"/>
        <v>16</v>
      </c>
      <c r="P839" s="72"/>
      <c r="Q839" s="72"/>
      <c r="R839" s="97"/>
      <c r="S839" s="97"/>
      <c r="T839" s="203" t="s">
        <v>1469</v>
      </c>
      <c r="U839" s="72"/>
      <c r="V839" s="177"/>
      <c r="W839" s="97"/>
      <c r="X839" s="97"/>
      <c r="Y839" s="90">
        <f>VLOOKUP(D839,EXPLORACION!$A$2:$P$529,15,FALSE)</f>
        <v>4961594.6151000001</v>
      </c>
      <c r="Z839" s="90">
        <f>VLOOKUP(D839,EXPLORACION!$A$2:$P$529,16,FALSE)</f>
        <v>2170889.5361000001</v>
      </c>
    </row>
    <row r="840" spans="1:26" hidden="1">
      <c r="A840" s="181" t="str">
        <f t="shared" si="175"/>
        <v>SCE26P4E5S15</v>
      </c>
      <c r="B840" s="181" t="str">
        <f t="shared" si="176"/>
        <v>SCE26P4E5</v>
      </c>
      <c r="C840" s="181" t="str">
        <f t="shared" si="177"/>
        <v>SCE26P4S15</v>
      </c>
      <c r="D840" s="181" t="str">
        <f t="shared" si="178"/>
        <v>SCE26P4</v>
      </c>
      <c r="E840" s="181" t="str">
        <f t="shared" si="167"/>
        <v>SCE26</v>
      </c>
      <c r="F840" s="111" t="s">
        <v>1363</v>
      </c>
      <c r="G840" s="111">
        <v>26</v>
      </c>
      <c r="H840" s="111">
        <v>4</v>
      </c>
      <c r="I840" s="111" t="s">
        <v>8</v>
      </c>
      <c r="J840" s="111">
        <v>6</v>
      </c>
      <c r="K840" s="111">
        <f t="shared" si="180"/>
        <v>17</v>
      </c>
      <c r="L840" s="111"/>
      <c r="M840" s="137">
        <f t="shared" ref="M840:M854" si="181">N840-0.5</f>
        <v>17</v>
      </c>
      <c r="N840" s="133">
        <v>17.5</v>
      </c>
      <c r="O840" s="137">
        <f t="shared" si="169"/>
        <v>17.25</v>
      </c>
      <c r="P840" s="72"/>
      <c r="Q840" s="72"/>
      <c r="R840" s="97"/>
      <c r="S840" s="97"/>
      <c r="T840" s="203"/>
      <c r="U840" s="72"/>
      <c r="V840" s="177"/>
      <c r="W840" s="97"/>
      <c r="X840" s="97"/>
      <c r="Y840" s="90">
        <f>VLOOKUP(D840,EXPLORACION!$A$2:$P$529,15,FALSE)</f>
        <v>4961594.6151000001</v>
      </c>
      <c r="Z840" s="90">
        <f>VLOOKUP(D840,EXPLORACION!$A$2:$P$529,16,FALSE)</f>
        <v>2170889.5361000001</v>
      </c>
    </row>
    <row r="841" spans="1:26" hidden="1">
      <c r="A841" s="181" t="str">
        <f t="shared" si="175"/>
        <v>SCE26P4E616</v>
      </c>
      <c r="B841" s="181" t="str">
        <f t="shared" si="176"/>
        <v>SCE26P4E6</v>
      </c>
      <c r="C841" s="181" t="str">
        <f t="shared" si="177"/>
        <v>SCE26P416</v>
      </c>
      <c r="D841" s="181" t="str">
        <f t="shared" si="178"/>
        <v>SCE26P4</v>
      </c>
      <c r="E841" s="181" t="str">
        <f t="shared" si="167"/>
        <v>SCE26</v>
      </c>
      <c r="F841" s="111" t="s">
        <v>1363</v>
      </c>
      <c r="G841" s="111">
        <v>26</v>
      </c>
      <c r="H841" s="111">
        <v>4</v>
      </c>
      <c r="I841" s="111" t="s">
        <v>8</v>
      </c>
      <c r="J841" s="111">
        <v>7</v>
      </c>
      <c r="K841" s="111">
        <f t="shared" si="180"/>
        <v>18</v>
      </c>
      <c r="L841" s="111"/>
      <c r="M841" s="137">
        <f t="shared" si="181"/>
        <v>17.5</v>
      </c>
      <c r="N841" s="133">
        <v>18</v>
      </c>
      <c r="O841" s="137">
        <f t="shared" si="169"/>
        <v>17.75</v>
      </c>
      <c r="P841" s="72"/>
      <c r="Q841" s="72"/>
      <c r="R841" s="97"/>
      <c r="S841" s="97"/>
      <c r="T841" s="203"/>
      <c r="U841" s="72"/>
      <c r="V841" s="177"/>
      <c r="W841" s="97"/>
      <c r="X841" s="97"/>
      <c r="Y841" s="90">
        <f>VLOOKUP(D841,EXPLORACION!$A$2:$P$529,15,FALSE)</f>
        <v>4961594.6151000001</v>
      </c>
      <c r="Z841" s="90">
        <f>VLOOKUP(D841,EXPLORACION!$A$2:$P$529,16,FALSE)</f>
        <v>2170889.5361000001</v>
      </c>
    </row>
    <row r="842" spans="1:26" hidden="1">
      <c r="A842" s="181" t="str">
        <f t="shared" si="175"/>
        <v>SCE26P4E717</v>
      </c>
      <c r="B842" s="181" t="str">
        <f t="shared" si="176"/>
        <v>SCE26P4E7</v>
      </c>
      <c r="C842" s="181" t="str">
        <f t="shared" si="177"/>
        <v>SCE26P417</v>
      </c>
      <c r="D842" s="181" t="str">
        <f t="shared" si="178"/>
        <v>SCE26P4</v>
      </c>
      <c r="E842" s="181" t="str">
        <f t="shared" si="167"/>
        <v>SCE26</v>
      </c>
      <c r="F842" s="111" t="s">
        <v>1363</v>
      </c>
      <c r="G842" s="111">
        <v>26</v>
      </c>
      <c r="H842" s="111">
        <v>4</v>
      </c>
      <c r="I842" s="111" t="s">
        <v>8</v>
      </c>
      <c r="J842" s="111">
        <v>8</v>
      </c>
      <c r="K842" s="111">
        <f t="shared" si="180"/>
        <v>19</v>
      </c>
      <c r="L842" s="111"/>
      <c r="M842" s="137">
        <f t="shared" si="181"/>
        <v>20</v>
      </c>
      <c r="N842" s="133">
        <v>20.5</v>
      </c>
      <c r="O842" s="137">
        <f t="shared" si="169"/>
        <v>20.25</v>
      </c>
      <c r="P842" s="72"/>
      <c r="Q842" s="72"/>
      <c r="R842" s="97"/>
      <c r="S842" s="97"/>
      <c r="T842" s="203"/>
      <c r="U842" s="72"/>
      <c r="V842" s="177"/>
      <c r="W842" s="97"/>
      <c r="X842" s="97"/>
      <c r="Y842" s="90">
        <f>VLOOKUP(D842,EXPLORACION!$A$2:$P$529,15,FALSE)</f>
        <v>4961594.6151000001</v>
      </c>
      <c r="Z842" s="90">
        <f>VLOOKUP(D842,EXPLORACION!$A$2:$P$529,16,FALSE)</f>
        <v>2170889.5361000001</v>
      </c>
    </row>
    <row r="843" spans="1:26" hidden="1">
      <c r="A843" s="181" t="str">
        <f t="shared" si="175"/>
        <v>SCE26P4E818</v>
      </c>
      <c r="B843" s="181" t="str">
        <f t="shared" si="176"/>
        <v>SCE26P4E8</v>
      </c>
      <c r="C843" s="181" t="str">
        <f t="shared" si="177"/>
        <v>SCE26P418</v>
      </c>
      <c r="D843" s="181" t="str">
        <f t="shared" si="178"/>
        <v>SCE26P4</v>
      </c>
      <c r="E843" s="181" t="str">
        <f t="shared" si="167"/>
        <v>SCE26</v>
      </c>
      <c r="F843" s="111" t="s">
        <v>1363</v>
      </c>
      <c r="G843" s="111">
        <v>26</v>
      </c>
      <c r="H843" s="111">
        <v>4</v>
      </c>
      <c r="I843" s="111" t="s">
        <v>8</v>
      </c>
      <c r="J843" s="111">
        <v>8</v>
      </c>
      <c r="K843" s="111">
        <f t="shared" si="180"/>
        <v>20</v>
      </c>
      <c r="L843" s="111" t="s">
        <v>13</v>
      </c>
      <c r="M843" s="137">
        <f t="shared" si="181"/>
        <v>19.5</v>
      </c>
      <c r="N843" s="133">
        <v>20</v>
      </c>
      <c r="O843" s="137">
        <f t="shared" si="169"/>
        <v>19.75</v>
      </c>
      <c r="P843" s="72"/>
      <c r="Q843" s="72"/>
      <c r="R843" s="97"/>
      <c r="S843" s="97"/>
      <c r="T843" s="203" t="s">
        <v>1470</v>
      </c>
      <c r="U843" s="72"/>
      <c r="V843" s="177"/>
      <c r="W843" s="97"/>
      <c r="X843" s="97"/>
      <c r="Y843" s="90">
        <f>VLOOKUP(D843,EXPLORACION!$A$2:$P$529,15,FALSE)</f>
        <v>4961594.6151000001</v>
      </c>
      <c r="Z843" s="90">
        <f>VLOOKUP(D843,EXPLORACION!$A$2:$P$529,16,FALSE)</f>
        <v>2170889.5361000001</v>
      </c>
    </row>
    <row r="844" spans="1:26" hidden="1">
      <c r="A844" s="181" t="str">
        <f t="shared" si="175"/>
        <v>SCE26P4E8S19</v>
      </c>
      <c r="B844" s="181" t="str">
        <f t="shared" si="176"/>
        <v>SCE26P4E8</v>
      </c>
      <c r="C844" s="181" t="str">
        <f t="shared" si="177"/>
        <v>SCE26P4S19</v>
      </c>
      <c r="D844" s="181" t="str">
        <f t="shared" si="178"/>
        <v>SCE26P4</v>
      </c>
      <c r="E844" s="181" t="str">
        <f t="shared" si="167"/>
        <v>SCE26</v>
      </c>
      <c r="F844" s="111" t="s">
        <v>1363</v>
      </c>
      <c r="G844" s="111">
        <v>26</v>
      </c>
      <c r="H844" s="111">
        <v>4</v>
      </c>
      <c r="I844" s="111" t="s">
        <v>8</v>
      </c>
      <c r="J844" s="111">
        <v>8</v>
      </c>
      <c r="K844" s="111">
        <f t="shared" si="180"/>
        <v>21</v>
      </c>
      <c r="L844" s="111" t="s">
        <v>13</v>
      </c>
      <c r="M844" s="137">
        <f t="shared" si="181"/>
        <v>21</v>
      </c>
      <c r="N844" s="133">
        <v>21.5</v>
      </c>
      <c r="O844" s="137">
        <f t="shared" si="169"/>
        <v>21.25</v>
      </c>
      <c r="P844" s="72"/>
      <c r="Q844" s="72"/>
      <c r="R844" s="97"/>
      <c r="S844" s="97"/>
      <c r="T844" s="203" t="s">
        <v>1471</v>
      </c>
      <c r="U844" s="72"/>
      <c r="V844" s="177"/>
      <c r="W844" s="97"/>
      <c r="X844" s="97"/>
      <c r="Y844" s="90">
        <f>VLOOKUP(D844,EXPLORACION!$A$2:$P$529,15,FALSE)</f>
        <v>4961594.6151000001</v>
      </c>
      <c r="Z844" s="90">
        <f>VLOOKUP(D844,EXPLORACION!$A$2:$P$529,16,FALSE)</f>
        <v>2170889.5361000001</v>
      </c>
    </row>
    <row r="845" spans="1:26" hidden="1">
      <c r="A845" s="181" t="str">
        <f t="shared" si="175"/>
        <v>SCE26P4E8S20</v>
      </c>
      <c r="B845" s="181" t="str">
        <f t="shared" si="176"/>
        <v>SCE26P4E8</v>
      </c>
      <c r="C845" s="181" t="str">
        <f t="shared" si="177"/>
        <v>SCE26P4S20</v>
      </c>
      <c r="D845" s="181" t="str">
        <f t="shared" si="178"/>
        <v>SCE26P4</v>
      </c>
      <c r="E845" s="181" t="str">
        <f t="shared" si="167"/>
        <v>SCE26</v>
      </c>
      <c r="F845" s="111" t="s">
        <v>1363</v>
      </c>
      <c r="G845" s="111">
        <v>26</v>
      </c>
      <c r="H845" s="111">
        <v>4</v>
      </c>
      <c r="I845" s="111" t="s">
        <v>8</v>
      </c>
      <c r="J845" s="111">
        <v>8</v>
      </c>
      <c r="K845" s="111">
        <f t="shared" si="180"/>
        <v>22</v>
      </c>
      <c r="L845" s="111" t="s">
        <v>13</v>
      </c>
      <c r="M845" s="137">
        <f t="shared" si="181"/>
        <v>21.5</v>
      </c>
      <c r="N845" s="133">
        <v>22</v>
      </c>
      <c r="O845" s="137">
        <f t="shared" si="169"/>
        <v>21.75</v>
      </c>
      <c r="P845" s="72"/>
      <c r="Q845" s="72"/>
      <c r="R845" s="97"/>
      <c r="S845" s="97"/>
      <c r="T845" s="203" t="s">
        <v>1472</v>
      </c>
      <c r="U845" s="72"/>
      <c r="V845" s="177"/>
      <c r="W845" s="97"/>
      <c r="X845" s="97"/>
      <c r="Y845" s="90">
        <f>VLOOKUP(D845,EXPLORACION!$A$2:$P$529,15,FALSE)</f>
        <v>4961594.6151000001</v>
      </c>
      <c r="Z845" s="90">
        <f>VLOOKUP(D845,EXPLORACION!$A$2:$P$529,16,FALSE)</f>
        <v>2170889.5361000001</v>
      </c>
    </row>
    <row r="846" spans="1:26" hidden="1">
      <c r="A846" s="181" t="str">
        <f t="shared" si="175"/>
        <v>SCE26P4E8S21</v>
      </c>
      <c r="B846" s="181" t="str">
        <f t="shared" si="176"/>
        <v>SCE26P4E8</v>
      </c>
      <c r="C846" s="181" t="str">
        <f t="shared" si="177"/>
        <v>SCE26P4S21</v>
      </c>
      <c r="D846" s="181" t="str">
        <f t="shared" si="178"/>
        <v>SCE26P4</v>
      </c>
      <c r="E846" s="181" t="str">
        <f t="shared" si="167"/>
        <v>SCE26</v>
      </c>
      <c r="F846" s="111" t="s">
        <v>1363</v>
      </c>
      <c r="G846" s="111">
        <v>26</v>
      </c>
      <c r="H846" s="111">
        <v>4</v>
      </c>
      <c r="I846" s="111" t="s">
        <v>8</v>
      </c>
      <c r="J846" s="111">
        <v>9</v>
      </c>
      <c r="K846" s="111">
        <f t="shared" si="180"/>
        <v>23</v>
      </c>
      <c r="L846" s="111"/>
      <c r="M846" s="137">
        <f t="shared" si="181"/>
        <v>24</v>
      </c>
      <c r="N846" s="133">
        <v>24.5</v>
      </c>
      <c r="O846" s="137">
        <f t="shared" si="169"/>
        <v>24.25</v>
      </c>
      <c r="P846" s="72"/>
      <c r="Q846" s="72"/>
      <c r="R846" s="97"/>
      <c r="S846" s="97"/>
      <c r="T846" s="203"/>
      <c r="U846" s="72"/>
      <c r="V846" s="177"/>
      <c r="W846" s="97"/>
      <c r="X846" s="97"/>
      <c r="Y846" s="90">
        <f>VLOOKUP(D846,EXPLORACION!$A$2:$P$529,15,FALSE)</f>
        <v>4961594.6151000001</v>
      </c>
      <c r="Z846" s="90">
        <f>VLOOKUP(D846,EXPLORACION!$A$2:$P$529,16,FALSE)</f>
        <v>2170889.5361000001</v>
      </c>
    </row>
    <row r="847" spans="1:26" hidden="1">
      <c r="A847" s="181" t="str">
        <f t="shared" si="175"/>
        <v>SCE26P4E922</v>
      </c>
      <c r="B847" s="181" t="str">
        <f t="shared" si="176"/>
        <v>SCE26P4E9</v>
      </c>
      <c r="C847" s="181" t="str">
        <f t="shared" si="177"/>
        <v>SCE26P422</v>
      </c>
      <c r="D847" s="181" t="str">
        <f t="shared" si="178"/>
        <v>SCE26P4</v>
      </c>
      <c r="E847" s="181" t="str">
        <f t="shared" si="167"/>
        <v>SCE26</v>
      </c>
      <c r="F847" s="111" t="s">
        <v>1363</v>
      </c>
      <c r="G847" s="111">
        <v>26</v>
      </c>
      <c r="H847" s="111">
        <v>4</v>
      </c>
      <c r="I847" s="111" t="s">
        <v>8</v>
      </c>
      <c r="J847" s="111">
        <v>9</v>
      </c>
      <c r="K847" s="111">
        <f t="shared" si="180"/>
        <v>24</v>
      </c>
      <c r="L847" s="111" t="s">
        <v>13</v>
      </c>
      <c r="M847" s="137">
        <f t="shared" si="181"/>
        <v>23.5</v>
      </c>
      <c r="N847" s="133">
        <v>24</v>
      </c>
      <c r="O847" s="137">
        <f t="shared" si="169"/>
        <v>23.75</v>
      </c>
      <c r="P847" s="72"/>
      <c r="Q847" s="72"/>
      <c r="R847" s="97"/>
      <c r="S847" s="97"/>
      <c r="T847" s="203" t="s">
        <v>1473</v>
      </c>
      <c r="U847" s="72"/>
      <c r="V847" s="177"/>
      <c r="W847" s="97"/>
      <c r="X847" s="97"/>
      <c r="Y847" s="90">
        <f>VLOOKUP(D847,EXPLORACION!$A$2:$P$529,15,FALSE)</f>
        <v>4961594.6151000001</v>
      </c>
      <c r="Z847" s="90">
        <f>VLOOKUP(D847,EXPLORACION!$A$2:$P$529,16,FALSE)</f>
        <v>2170889.5361000001</v>
      </c>
    </row>
    <row r="848" spans="1:26" hidden="1">
      <c r="A848" s="181" t="str">
        <f t="shared" si="175"/>
        <v>SCE26P4E9S23</v>
      </c>
      <c r="B848" s="181" t="str">
        <f t="shared" si="176"/>
        <v>SCE26P4E9</v>
      </c>
      <c r="C848" s="181" t="str">
        <f t="shared" si="177"/>
        <v>SCE26P4S23</v>
      </c>
      <c r="D848" s="181" t="str">
        <f t="shared" si="178"/>
        <v>SCE26P4</v>
      </c>
      <c r="E848" s="181" t="str">
        <f t="shared" si="167"/>
        <v>SCE26</v>
      </c>
      <c r="F848" s="111" t="s">
        <v>1363</v>
      </c>
      <c r="G848" s="111">
        <v>26</v>
      </c>
      <c r="H848" s="111">
        <v>4</v>
      </c>
      <c r="I848" s="111" t="s">
        <v>8</v>
      </c>
      <c r="J848" s="111">
        <v>9</v>
      </c>
      <c r="K848" s="111">
        <f t="shared" si="180"/>
        <v>25</v>
      </c>
      <c r="L848" s="111" t="s">
        <v>13</v>
      </c>
      <c r="M848" s="137">
        <f t="shared" si="181"/>
        <v>24</v>
      </c>
      <c r="N848" s="133">
        <v>24.5</v>
      </c>
      <c r="O848" s="137">
        <f t="shared" si="169"/>
        <v>24.25</v>
      </c>
      <c r="P848" s="72"/>
      <c r="Q848" s="72"/>
      <c r="R848" s="97"/>
      <c r="S848" s="97"/>
      <c r="T848" s="203" t="s">
        <v>1474</v>
      </c>
      <c r="U848" s="72"/>
      <c r="V848" s="177"/>
      <c r="W848" s="97"/>
      <c r="X848" s="97"/>
      <c r="Y848" s="90">
        <f>VLOOKUP(D848,EXPLORACION!$A$2:$P$529,15,FALSE)</f>
        <v>4961594.6151000001</v>
      </c>
      <c r="Z848" s="90">
        <f>VLOOKUP(D848,EXPLORACION!$A$2:$P$529,16,FALSE)</f>
        <v>2170889.5361000001</v>
      </c>
    </row>
    <row r="849" spans="1:26" hidden="1">
      <c r="A849" s="181" t="str">
        <f t="shared" si="175"/>
        <v>SCE26P4E9S24</v>
      </c>
      <c r="B849" s="181" t="str">
        <f t="shared" si="176"/>
        <v>SCE26P4E9</v>
      </c>
      <c r="C849" s="181" t="str">
        <f t="shared" si="177"/>
        <v>SCE26P4S24</v>
      </c>
      <c r="D849" s="181" t="str">
        <f t="shared" si="178"/>
        <v>SCE26P4</v>
      </c>
      <c r="E849" s="181" t="str">
        <f t="shared" si="167"/>
        <v>SCE26</v>
      </c>
      <c r="F849" s="111" t="s">
        <v>1363</v>
      </c>
      <c r="G849" s="111">
        <v>26</v>
      </c>
      <c r="H849" s="111">
        <v>4</v>
      </c>
      <c r="I849" s="111" t="s">
        <v>8</v>
      </c>
      <c r="J849" s="111">
        <v>10</v>
      </c>
      <c r="K849" s="111">
        <f t="shared" si="180"/>
        <v>26</v>
      </c>
      <c r="L849" s="111" t="s">
        <v>13</v>
      </c>
      <c r="M849" s="137">
        <f t="shared" si="181"/>
        <v>24.5</v>
      </c>
      <c r="N849" s="133">
        <v>25</v>
      </c>
      <c r="O849" s="137">
        <f t="shared" si="169"/>
        <v>24.75</v>
      </c>
      <c r="P849" s="72"/>
      <c r="Q849" s="72"/>
      <c r="R849" s="97"/>
      <c r="S849" s="97"/>
      <c r="T849" s="203" t="s">
        <v>1475</v>
      </c>
      <c r="U849" s="72"/>
      <c r="V849" s="177"/>
      <c r="W849" s="97"/>
      <c r="X849" s="97"/>
      <c r="Y849" s="90">
        <f>VLOOKUP(D849,EXPLORACION!$A$2:$P$529,15,FALSE)</f>
        <v>4961594.6151000001</v>
      </c>
      <c r="Z849" s="90">
        <f>VLOOKUP(D849,EXPLORACION!$A$2:$P$529,16,FALSE)</f>
        <v>2170889.5361000001</v>
      </c>
    </row>
    <row r="850" spans="1:26" hidden="1">
      <c r="A850" s="181" t="str">
        <f t="shared" si="175"/>
        <v>SCE26P4E10S25</v>
      </c>
      <c r="B850" s="181" t="str">
        <f t="shared" si="176"/>
        <v>SCE26P4E10</v>
      </c>
      <c r="C850" s="181" t="str">
        <f t="shared" si="177"/>
        <v>SCE26P4S25</v>
      </c>
      <c r="D850" s="181" t="str">
        <f t="shared" si="178"/>
        <v>SCE26P4</v>
      </c>
      <c r="E850" s="181" t="str">
        <f t="shared" si="167"/>
        <v>SCE26</v>
      </c>
      <c r="F850" s="111" t="s">
        <v>1363</v>
      </c>
      <c r="G850" s="111">
        <v>26</v>
      </c>
      <c r="H850" s="111">
        <v>4</v>
      </c>
      <c r="I850" s="111" t="s">
        <v>8</v>
      </c>
      <c r="J850" s="111">
        <v>10</v>
      </c>
      <c r="K850" s="111">
        <f t="shared" si="180"/>
        <v>27</v>
      </c>
      <c r="L850" s="111" t="s">
        <v>13</v>
      </c>
      <c r="M850" s="137">
        <f t="shared" si="181"/>
        <v>26</v>
      </c>
      <c r="N850" s="133">
        <v>26.5</v>
      </c>
      <c r="O850" s="137">
        <f t="shared" si="169"/>
        <v>26.25</v>
      </c>
      <c r="P850" s="72"/>
      <c r="Q850" s="72"/>
      <c r="R850" s="97"/>
      <c r="S850" s="97"/>
      <c r="T850" s="203" t="s">
        <v>1476</v>
      </c>
      <c r="U850" s="72"/>
      <c r="V850" s="177"/>
      <c r="W850" s="97"/>
      <c r="X850" s="97"/>
      <c r="Y850" s="90">
        <f>VLOOKUP(D850,EXPLORACION!$A$2:$P$529,15,FALSE)</f>
        <v>4961594.6151000001</v>
      </c>
      <c r="Z850" s="90">
        <f>VLOOKUP(D850,EXPLORACION!$A$2:$P$529,16,FALSE)</f>
        <v>2170889.5361000001</v>
      </c>
    </row>
    <row r="851" spans="1:26" hidden="1">
      <c r="A851" s="181" t="str">
        <f t="shared" si="175"/>
        <v>SCE26P4E10S26</v>
      </c>
      <c r="B851" s="181" t="str">
        <f t="shared" si="176"/>
        <v>SCE26P4E10</v>
      </c>
      <c r="C851" s="181" t="str">
        <f t="shared" si="177"/>
        <v>SCE26P4S26</v>
      </c>
      <c r="D851" s="181" t="str">
        <f t="shared" si="178"/>
        <v>SCE26P4</v>
      </c>
      <c r="E851" s="181" t="str">
        <f t="shared" si="167"/>
        <v>SCE26</v>
      </c>
      <c r="F851" s="111" t="s">
        <v>1363</v>
      </c>
      <c r="G851" s="111">
        <v>26</v>
      </c>
      <c r="H851" s="111">
        <v>4</v>
      </c>
      <c r="I851" s="111" t="s">
        <v>8</v>
      </c>
      <c r="J851" s="111">
        <v>10</v>
      </c>
      <c r="K851" s="111">
        <f t="shared" si="180"/>
        <v>28</v>
      </c>
      <c r="L851" s="111" t="s">
        <v>512</v>
      </c>
      <c r="M851" s="137">
        <f t="shared" si="181"/>
        <v>26.5</v>
      </c>
      <c r="N851" s="133">
        <v>27</v>
      </c>
      <c r="O851" s="137">
        <f t="shared" si="169"/>
        <v>26.75</v>
      </c>
      <c r="P851" s="72"/>
      <c r="Q851" s="72"/>
      <c r="R851" s="97"/>
      <c r="S851" s="97"/>
      <c r="T851" s="203"/>
      <c r="U851" s="72">
        <v>41</v>
      </c>
      <c r="V851" s="177"/>
      <c r="W851" s="97"/>
      <c r="X851" s="97"/>
      <c r="Y851" s="90">
        <f>VLOOKUP(D851,EXPLORACION!$A$2:$P$529,15,FALSE)</f>
        <v>4961594.6151000001</v>
      </c>
      <c r="Z851" s="90">
        <f>VLOOKUP(D851,EXPLORACION!$A$2:$P$529,16,FALSE)</f>
        <v>2170889.5361000001</v>
      </c>
    </row>
    <row r="852" spans="1:26" hidden="1">
      <c r="A852" s="181" t="str">
        <f t="shared" si="175"/>
        <v>SCE26P4E10A27</v>
      </c>
      <c r="B852" s="181" t="str">
        <f t="shared" si="176"/>
        <v>SCE26P4E10</v>
      </c>
      <c r="C852" s="181" t="str">
        <f t="shared" si="177"/>
        <v>SCE26P4A27</v>
      </c>
      <c r="D852" s="181" t="str">
        <f t="shared" si="178"/>
        <v>SCE26P4</v>
      </c>
      <c r="E852" s="181" t="str">
        <f t="shared" si="167"/>
        <v>SCE26</v>
      </c>
      <c r="F852" s="111" t="s">
        <v>1363</v>
      </c>
      <c r="G852" s="111">
        <v>26</v>
      </c>
      <c r="H852" s="111">
        <v>4</v>
      </c>
      <c r="I852" s="111" t="s">
        <v>8</v>
      </c>
      <c r="J852" s="111">
        <v>10</v>
      </c>
      <c r="K852" s="111">
        <f t="shared" si="180"/>
        <v>29</v>
      </c>
      <c r="L852" s="111" t="s">
        <v>13</v>
      </c>
      <c r="M852" s="137">
        <f t="shared" si="181"/>
        <v>28</v>
      </c>
      <c r="N852" s="133">
        <v>28.5</v>
      </c>
      <c r="O852" s="137">
        <f t="shared" si="169"/>
        <v>28.25</v>
      </c>
      <c r="P852" s="72"/>
      <c r="Q852" s="72"/>
      <c r="R852" s="97"/>
      <c r="S852" s="97"/>
      <c r="T852" s="203" t="s">
        <v>1435</v>
      </c>
      <c r="U852" s="72"/>
      <c r="V852" s="177"/>
      <c r="W852" s="97"/>
      <c r="X852" s="97"/>
      <c r="Y852" s="90">
        <f>VLOOKUP(D852,EXPLORACION!$A$2:$P$529,15,FALSE)</f>
        <v>4961594.6151000001</v>
      </c>
      <c r="Z852" s="90">
        <f>VLOOKUP(D852,EXPLORACION!$A$2:$P$529,16,FALSE)</f>
        <v>2170889.5361000001</v>
      </c>
    </row>
    <row r="853" spans="1:26" hidden="1">
      <c r="A853" s="181" t="str">
        <f t="shared" si="175"/>
        <v>SCE26P4E10S28</v>
      </c>
      <c r="B853" s="181" t="str">
        <f t="shared" si="176"/>
        <v>SCE26P4E10</v>
      </c>
      <c r="C853" s="181" t="str">
        <f t="shared" si="177"/>
        <v>SCE26P4S28</v>
      </c>
      <c r="D853" s="181" t="str">
        <f t="shared" si="178"/>
        <v>SCE26P4</v>
      </c>
      <c r="E853" s="181" t="str">
        <f t="shared" si="167"/>
        <v>SCE26</v>
      </c>
      <c r="F853" s="111" t="s">
        <v>1363</v>
      </c>
      <c r="G853" s="111">
        <v>26</v>
      </c>
      <c r="H853" s="111">
        <v>4</v>
      </c>
      <c r="I853" s="111" t="s">
        <v>8</v>
      </c>
      <c r="J853" s="111">
        <v>10</v>
      </c>
      <c r="K853" s="111">
        <f t="shared" si="180"/>
        <v>30</v>
      </c>
      <c r="L853" s="111" t="s">
        <v>512</v>
      </c>
      <c r="M853" s="137">
        <f t="shared" si="181"/>
        <v>28.5</v>
      </c>
      <c r="N853" s="133">
        <v>29</v>
      </c>
      <c r="O853" s="137">
        <f t="shared" si="169"/>
        <v>28.75</v>
      </c>
      <c r="P853" s="72"/>
      <c r="Q853" s="72"/>
      <c r="R853" s="97"/>
      <c r="S853" s="97"/>
      <c r="T853" s="203"/>
      <c r="U853" s="72">
        <v>40</v>
      </c>
      <c r="V853" s="177"/>
      <c r="W853" s="97"/>
      <c r="X853" s="97"/>
      <c r="Y853" s="90">
        <f>VLOOKUP(D853,EXPLORACION!$A$2:$P$529,15,FALSE)</f>
        <v>4961594.6151000001</v>
      </c>
      <c r="Z853" s="90">
        <f>VLOOKUP(D853,EXPLORACION!$A$2:$P$529,16,FALSE)</f>
        <v>2170889.5361000001</v>
      </c>
    </row>
    <row r="854" spans="1:26" hidden="1">
      <c r="A854" s="181" t="str">
        <f t="shared" si="175"/>
        <v>SCE26P4E10A29</v>
      </c>
      <c r="B854" s="181" t="str">
        <f t="shared" si="176"/>
        <v>SCE26P4E10</v>
      </c>
      <c r="C854" s="181" t="str">
        <f t="shared" si="177"/>
        <v>SCE26P4A29</v>
      </c>
      <c r="D854" s="181" t="str">
        <f t="shared" si="178"/>
        <v>SCE26P4</v>
      </c>
      <c r="E854" s="181" t="str">
        <f t="shared" si="167"/>
        <v>SCE26</v>
      </c>
      <c r="F854" s="111" t="s">
        <v>1363</v>
      </c>
      <c r="G854" s="111">
        <v>26</v>
      </c>
      <c r="H854" s="111">
        <v>4</v>
      </c>
      <c r="I854" s="111" t="s">
        <v>8</v>
      </c>
      <c r="J854" s="111">
        <v>10</v>
      </c>
      <c r="K854" s="111">
        <f t="shared" si="180"/>
        <v>31</v>
      </c>
      <c r="L854" s="111" t="s">
        <v>512</v>
      </c>
      <c r="M854" s="137">
        <f t="shared" si="181"/>
        <v>29.5</v>
      </c>
      <c r="N854" s="133">
        <v>30</v>
      </c>
      <c r="O854" s="137">
        <f t="shared" si="169"/>
        <v>29.75</v>
      </c>
      <c r="P854" s="72"/>
      <c r="Q854" s="72"/>
      <c r="R854" s="97"/>
      <c r="S854" s="97"/>
      <c r="T854" s="203"/>
      <c r="U854" s="72">
        <v>40</v>
      </c>
      <c r="V854" s="177"/>
      <c r="W854" s="97"/>
      <c r="X854" s="97"/>
      <c r="Y854" s="90">
        <f>VLOOKUP(D854,EXPLORACION!$A$2:$P$529,15,FALSE)</f>
        <v>4961594.6151000001</v>
      </c>
      <c r="Z854" s="90">
        <f>VLOOKUP(D854,EXPLORACION!$A$2:$P$529,16,FALSE)</f>
        <v>2170889.5361000001</v>
      </c>
    </row>
    <row r="855" spans="1:26" hidden="1">
      <c r="A855" s="181" t="str">
        <f t="shared" ref="A855:A860" si="182">CONCATENATE(F855,G855,I855,H855,"E",J854,L854,K853)</f>
        <v>PYA27P1E10A30</v>
      </c>
      <c r="B855" s="181" t="str">
        <f t="shared" ref="B855:B860" si="183">CONCATENATE(F855,G855,I855,H855,"E",J854)</f>
        <v>PYA27P1E10</v>
      </c>
      <c r="C855" s="181" t="str">
        <f t="shared" ref="C855:C860" si="184">CONCATENATE(F855,G855,I855,H855,L854,K853)</f>
        <v>PYA27P1A30</v>
      </c>
      <c r="D855" s="181" t="str">
        <f t="shared" si="178"/>
        <v>PYA27P1</v>
      </c>
      <c r="E855" s="181" t="str">
        <f t="shared" si="167"/>
        <v>PYA27</v>
      </c>
      <c r="F855" s="72" t="s">
        <v>1368</v>
      </c>
      <c r="G855" s="72">
        <v>27</v>
      </c>
      <c r="H855" s="72">
        <v>1</v>
      </c>
      <c r="I855" s="72" t="s">
        <v>8</v>
      </c>
      <c r="J855" s="72">
        <v>3</v>
      </c>
      <c r="K855" s="72">
        <v>1</v>
      </c>
      <c r="L855" s="111" t="s">
        <v>13</v>
      </c>
      <c r="M855" s="137">
        <f t="shared" ref="M855:M860" si="185">O855-0.5</f>
        <v>1.5</v>
      </c>
      <c r="N855" s="133">
        <f t="shared" ref="N855:N860" si="186">O855+0.5</f>
        <v>2.5</v>
      </c>
      <c r="O855" s="137">
        <v>2</v>
      </c>
      <c r="P855" s="72"/>
      <c r="Q855" s="72"/>
      <c r="R855" s="97"/>
      <c r="S855" s="97"/>
      <c r="T855" s="203">
        <v>43444</v>
      </c>
      <c r="U855" s="72">
        <v>30</v>
      </c>
      <c r="V855" s="177"/>
      <c r="W855" s="97"/>
      <c r="X855" s="97"/>
      <c r="Y855" s="90">
        <f>VLOOKUP(D855,EXPLORACION!$A$2:$P$529,15,FALSE)</f>
        <v>4961983.7843000004</v>
      </c>
      <c r="Z855" s="90">
        <f>VLOOKUP(D855,EXPLORACION!$A$2:$P$529,16,FALSE)</f>
        <v>2173759.1940000001</v>
      </c>
    </row>
    <row r="856" spans="1:26" hidden="1">
      <c r="A856" s="181" t="str">
        <f t="shared" si="182"/>
        <v>PYA27P1E3S31</v>
      </c>
      <c r="B856" s="181" t="str">
        <f t="shared" si="183"/>
        <v>PYA27P1E3</v>
      </c>
      <c r="C856" s="181" t="str">
        <f t="shared" si="184"/>
        <v>PYA27P1S31</v>
      </c>
      <c r="D856" s="181" t="str">
        <f t="shared" si="178"/>
        <v>PYA27P1</v>
      </c>
      <c r="E856" s="181" t="str">
        <f t="shared" si="167"/>
        <v>PYA27</v>
      </c>
      <c r="F856" s="72" t="s">
        <v>1368</v>
      </c>
      <c r="G856" s="72">
        <v>27</v>
      </c>
      <c r="H856" s="72">
        <v>1</v>
      </c>
      <c r="I856" s="72" t="s">
        <v>8</v>
      </c>
      <c r="J856" s="72">
        <v>4</v>
      </c>
      <c r="K856" s="72">
        <v>2</v>
      </c>
      <c r="L856" s="111" t="s">
        <v>13</v>
      </c>
      <c r="M856" s="137">
        <f t="shared" si="185"/>
        <v>4.5</v>
      </c>
      <c r="N856" s="133">
        <f t="shared" si="186"/>
        <v>5.5</v>
      </c>
      <c r="O856" s="137">
        <v>5</v>
      </c>
      <c r="P856" s="72"/>
      <c r="Q856" s="72"/>
      <c r="R856" s="97"/>
      <c r="S856" s="97"/>
      <c r="T856" s="203" t="s">
        <v>1484</v>
      </c>
      <c r="U856" s="72">
        <v>34</v>
      </c>
      <c r="V856" s="177"/>
      <c r="W856" s="97"/>
      <c r="X856" s="97"/>
      <c r="Y856" s="90">
        <f>VLOOKUP(D856,EXPLORACION!$A$2:$P$529,15,FALSE)</f>
        <v>4961983.7843000004</v>
      </c>
      <c r="Z856" s="90">
        <f>VLOOKUP(D856,EXPLORACION!$A$2:$P$529,16,FALSE)</f>
        <v>2173759.1940000001</v>
      </c>
    </row>
    <row r="857" spans="1:26" hidden="1">
      <c r="A857" s="181" t="str">
        <f t="shared" si="182"/>
        <v>PYA27P2E4S1</v>
      </c>
      <c r="B857" s="181" t="str">
        <f t="shared" si="183"/>
        <v>PYA27P2E4</v>
      </c>
      <c r="C857" s="181" t="str">
        <f t="shared" si="184"/>
        <v>PYA27P2S1</v>
      </c>
      <c r="D857" s="181" t="str">
        <f>CONCATENATE(F857,G857,I857,H857)</f>
        <v>PYA27P2</v>
      </c>
      <c r="E857" s="181" t="str">
        <f>CONCATENATE(F857,G857)</f>
        <v>PYA27</v>
      </c>
      <c r="F857" s="72" t="s">
        <v>1368</v>
      </c>
      <c r="G857" s="72">
        <v>27</v>
      </c>
      <c r="H857" s="72">
        <v>2</v>
      </c>
      <c r="I857" s="72" t="s">
        <v>8</v>
      </c>
      <c r="J857" s="72">
        <v>3</v>
      </c>
      <c r="K857" s="72">
        <v>1</v>
      </c>
      <c r="L857" s="111" t="s">
        <v>13</v>
      </c>
      <c r="M857" s="137">
        <f t="shared" si="185"/>
        <v>1.5</v>
      </c>
      <c r="N857" s="133">
        <f t="shared" si="186"/>
        <v>2.5</v>
      </c>
      <c r="O857" s="137">
        <v>2</v>
      </c>
      <c r="P857" s="72"/>
      <c r="Q857" s="72"/>
      <c r="R857" s="97"/>
      <c r="S857" s="97"/>
      <c r="T857" s="72" t="s">
        <v>1491</v>
      </c>
      <c r="U857" s="72">
        <v>54</v>
      </c>
      <c r="V857" s="177"/>
      <c r="W857" s="97"/>
      <c r="X857" s="97"/>
      <c r="Y857" s="90">
        <f>VLOOKUP(D857,EXPLORACION!$A$2:$P$529,15,FALSE)</f>
        <v>4961983.7843000004</v>
      </c>
      <c r="Z857" s="90">
        <f>VLOOKUP(D857,EXPLORACION!$A$2:$P$529,16,FALSE)</f>
        <v>2173759.1940000001</v>
      </c>
    </row>
    <row r="858" spans="1:26" hidden="1">
      <c r="A858" s="181" t="str">
        <f t="shared" si="182"/>
        <v>PYA27P2E3S2</v>
      </c>
      <c r="B858" s="181" t="str">
        <f t="shared" si="183"/>
        <v>PYA27P2E3</v>
      </c>
      <c r="C858" s="181" t="str">
        <f t="shared" si="184"/>
        <v>PYA27P2S2</v>
      </c>
      <c r="D858" s="181" t="str">
        <f>CONCATENATE(F858,G858,I858,H858)</f>
        <v>PYA27P2</v>
      </c>
      <c r="E858" s="181" t="str">
        <f>CONCATENATE(F858,G858)</f>
        <v>PYA27</v>
      </c>
      <c r="F858" s="72" t="s">
        <v>1368</v>
      </c>
      <c r="G858" s="72">
        <v>27</v>
      </c>
      <c r="H858" s="72">
        <v>2</v>
      </c>
      <c r="I858" s="72" t="s">
        <v>8</v>
      </c>
      <c r="J858" s="72">
        <v>4</v>
      </c>
      <c r="K858" s="72">
        <v>2</v>
      </c>
      <c r="L858" s="111" t="s">
        <v>13</v>
      </c>
      <c r="M858" s="137">
        <f t="shared" si="185"/>
        <v>4.5</v>
      </c>
      <c r="N858" s="133">
        <f t="shared" si="186"/>
        <v>5.5</v>
      </c>
      <c r="O858" s="137">
        <v>5</v>
      </c>
      <c r="P858" s="72"/>
      <c r="Q858" s="72"/>
      <c r="R858" s="97"/>
      <c r="S858" s="97"/>
      <c r="T858" s="72" t="s">
        <v>1492</v>
      </c>
      <c r="U858" s="72">
        <v>34</v>
      </c>
      <c r="V858" s="177"/>
      <c r="W858" s="97"/>
      <c r="X858" s="97"/>
      <c r="Y858" s="90">
        <f>VLOOKUP(D858,EXPLORACION!$A$2:$P$529,15,FALSE)</f>
        <v>4961983.7843000004</v>
      </c>
      <c r="Z858" s="90">
        <f>VLOOKUP(D858,EXPLORACION!$A$2:$P$529,16,FALSE)</f>
        <v>2173759.1940000001</v>
      </c>
    </row>
    <row r="859" spans="1:26" hidden="1">
      <c r="A859" s="181" t="str">
        <f t="shared" si="182"/>
        <v>PYA27P3E4S1</v>
      </c>
      <c r="B859" s="181" t="str">
        <f t="shared" si="183"/>
        <v>PYA27P3E4</v>
      </c>
      <c r="C859" s="181" t="str">
        <f t="shared" si="184"/>
        <v>PYA27P3S1</v>
      </c>
      <c r="D859" s="181" t="str">
        <f>CONCATENATE(F859,G859,I859,H859)</f>
        <v>PYA27P3</v>
      </c>
      <c r="E859" s="181" t="str">
        <f>CONCATENATE(F859,G859)</f>
        <v>PYA27</v>
      </c>
      <c r="F859" s="72" t="s">
        <v>1368</v>
      </c>
      <c r="G859" s="72">
        <v>27</v>
      </c>
      <c r="H859" s="72">
        <v>3</v>
      </c>
      <c r="I859" s="72" t="s">
        <v>8</v>
      </c>
      <c r="J859" s="72">
        <v>3</v>
      </c>
      <c r="K859" s="72">
        <v>1</v>
      </c>
      <c r="L859" s="111" t="s">
        <v>13</v>
      </c>
      <c r="M859" s="137">
        <f t="shared" si="185"/>
        <v>1.5</v>
      </c>
      <c r="N859" s="133">
        <f t="shared" si="186"/>
        <v>2.5</v>
      </c>
      <c r="O859" s="137">
        <v>2</v>
      </c>
      <c r="P859" s="72"/>
      <c r="Q859" s="72"/>
      <c r="R859" s="97"/>
      <c r="S859" s="97"/>
      <c r="T859" s="72" t="s">
        <v>1497</v>
      </c>
      <c r="U859" s="72">
        <v>53</v>
      </c>
      <c r="V859" s="177"/>
      <c r="W859" s="97"/>
      <c r="X859" s="97"/>
      <c r="Y859" s="90">
        <f>VLOOKUP(D859,EXPLORACION!$A$2:$P$529,15,FALSE)</f>
        <v>4961983.7843000004</v>
      </c>
      <c r="Z859" s="90">
        <f>VLOOKUP(D859,EXPLORACION!$A$2:$P$529,16,FALSE)</f>
        <v>2173759.1940000001</v>
      </c>
    </row>
    <row r="860" spans="1:26" hidden="1">
      <c r="A860" s="181" t="str">
        <f t="shared" si="182"/>
        <v>PYA27P3E3S2</v>
      </c>
      <c r="B860" s="181" t="str">
        <f t="shared" si="183"/>
        <v>PYA27P3E3</v>
      </c>
      <c r="C860" s="181" t="str">
        <f t="shared" si="184"/>
        <v>PYA27P3S2</v>
      </c>
      <c r="D860" s="181" t="str">
        <f>CONCATENATE(F860,G860,I860,H860)</f>
        <v>PYA27P3</v>
      </c>
      <c r="E860" s="181" t="str">
        <f>CONCATENATE(F860,G860)</f>
        <v>PYA27</v>
      </c>
      <c r="F860" s="72" t="s">
        <v>1368</v>
      </c>
      <c r="G860" s="72">
        <v>27</v>
      </c>
      <c r="H860" s="72">
        <v>3</v>
      </c>
      <c r="I860" s="72" t="s">
        <v>8</v>
      </c>
      <c r="J860" s="72">
        <v>4</v>
      </c>
      <c r="K860" s="72">
        <v>2</v>
      </c>
      <c r="L860" s="111" t="s">
        <v>13</v>
      </c>
      <c r="M860" s="137">
        <f t="shared" si="185"/>
        <v>4.5</v>
      </c>
      <c r="N860" s="133">
        <f t="shared" si="186"/>
        <v>5.5</v>
      </c>
      <c r="O860" s="137">
        <v>5</v>
      </c>
      <c r="P860" s="72"/>
      <c r="Q860" s="72"/>
      <c r="R860" s="97"/>
      <c r="S860" s="97"/>
      <c r="T860" s="72" t="s">
        <v>1498</v>
      </c>
      <c r="U860" s="72">
        <v>35</v>
      </c>
      <c r="V860" s="177"/>
      <c r="W860" s="97"/>
      <c r="X860" s="97"/>
      <c r="Y860" s="90">
        <f>VLOOKUP(D860,EXPLORACION!$A$2:$P$529,15,FALSE)</f>
        <v>4961983.7843000004</v>
      </c>
      <c r="Z860" s="90">
        <f>VLOOKUP(D860,EXPLORACION!$A$2:$P$529,16,FALSE)</f>
        <v>2173759.1940000001</v>
      </c>
    </row>
    <row r="861" spans="1:26" hidden="1">
      <c r="A861" s="181" t="str">
        <f t="shared" ref="A861:A891" si="187">CONCATENATE(F861,G861,I861,H861,"E",J860,L860,K859)</f>
        <v>LHL29P1E4S1</v>
      </c>
      <c r="B861" s="181" t="str">
        <f t="shared" ref="B861:B891" si="188">CONCATENATE(F861,G861,I861,H861,"E",J860)</f>
        <v>LHL29P1E4</v>
      </c>
      <c r="C861" s="181" t="str">
        <f t="shared" ref="C861:C891" si="189">CONCATENATE(F861,G861,I861,H861,L860,K859)</f>
        <v>LHL29P1S1</v>
      </c>
      <c r="D861" s="181" t="str">
        <f t="shared" ref="D861:D891" si="190">CONCATENATE(F861,G861,I861,H861)</f>
        <v>LHL29P1</v>
      </c>
      <c r="E861" s="181" t="str">
        <f t="shared" ref="E861:E891" si="191">CONCATENATE(F861,G861)</f>
        <v>LHL29</v>
      </c>
      <c r="F861" s="109" t="s">
        <v>844</v>
      </c>
      <c r="G861" s="171">
        <v>29</v>
      </c>
      <c r="H861" s="109">
        <v>1</v>
      </c>
      <c r="I861" s="171" t="s">
        <v>8</v>
      </c>
      <c r="J861" s="109">
        <v>1</v>
      </c>
      <c r="K861" s="109">
        <v>1</v>
      </c>
      <c r="L861" s="72" t="s">
        <v>906</v>
      </c>
      <c r="M861" s="137">
        <v>0.7</v>
      </c>
      <c r="N861" s="133">
        <v>1</v>
      </c>
      <c r="O861" s="137">
        <f>AVERAGE(M861:N861)</f>
        <v>0.85</v>
      </c>
      <c r="P861" s="109"/>
      <c r="Q861" s="72"/>
      <c r="R861" s="97"/>
      <c r="S861" s="97"/>
      <c r="T861" s="72"/>
      <c r="U861" s="72"/>
      <c r="V861" s="177">
        <v>2.44</v>
      </c>
      <c r="W861" s="97"/>
      <c r="X861" s="97"/>
      <c r="Y861" s="90">
        <f>VLOOKUP(D861,EXPLORACION!$A$2:$P$529,15,FALSE)</f>
        <v>4959581.7295000004</v>
      </c>
      <c r="Z861" s="90">
        <f>VLOOKUP(D861,EXPLORACION!$A$2:$P$529,16,FALSE)</f>
        <v>2170742.4753999999</v>
      </c>
    </row>
    <row r="862" spans="1:26" hidden="1">
      <c r="A862" s="181" t="str">
        <f t="shared" si="187"/>
        <v>LHL29P1E1V2</v>
      </c>
      <c r="B862" s="181" t="str">
        <f t="shared" si="188"/>
        <v>LHL29P1E1</v>
      </c>
      <c r="C862" s="181" t="str">
        <f t="shared" si="189"/>
        <v>LHL29P1V2</v>
      </c>
      <c r="D862" s="181" t="str">
        <f t="shared" si="190"/>
        <v>LHL29P1</v>
      </c>
      <c r="E862" s="181" t="str">
        <f t="shared" si="191"/>
        <v>LHL29</v>
      </c>
      <c r="F862" s="109" t="s">
        <v>844</v>
      </c>
      <c r="G862" s="171">
        <v>29</v>
      </c>
      <c r="H862" s="109">
        <v>1</v>
      </c>
      <c r="I862" s="171" t="s">
        <v>8</v>
      </c>
      <c r="J862" s="109">
        <f>J861+1</f>
        <v>2</v>
      </c>
      <c r="K862" s="109">
        <f>K861+1</f>
        <v>2</v>
      </c>
      <c r="L862" s="111" t="s">
        <v>13</v>
      </c>
      <c r="M862" s="137">
        <f t="shared" ref="M862:M870" si="192">N861</f>
        <v>1</v>
      </c>
      <c r="N862" s="133">
        <v>2.0499999999999998</v>
      </c>
      <c r="O862" s="137">
        <f t="shared" ref="O862:O891" si="193">AVERAGE(M862:N862)</f>
        <v>1.5249999999999999</v>
      </c>
      <c r="P862" s="109"/>
      <c r="Q862" s="72"/>
      <c r="R862" s="97">
        <v>2.21</v>
      </c>
      <c r="S862" s="97"/>
      <c r="T862" s="203">
        <v>41460</v>
      </c>
      <c r="U862" s="72">
        <v>22</v>
      </c>
      <c r="V862" s="177"/>
      <c r="W862" s="97"/>
      <c r="X862" s="97"/>
      <c r="Y862" s="90">
        <f>VLOOKUP(D862,EXPLORACION!$A$2:$P$529,15,FALSE)</f>
        <v>4959581.7295000004</v>
      </c>
      <c r="Z862" s="90">
        <f>VLOOKUP(D862,EXPLORACION!$A$2:$P$529,16,FALSE)</f>
        <v>2170742.4753999999</v>
      </c>
    </row>
    <row r="863" spans="1:26" hidden="1">
      <c r="A863" s="181" t="str">
        <f t="shared" si="187"/>
        <v>LHL29P1E2S1</v>
      </c>
      <c r="B863" s="181" t="str">
        <f t="shared" si="188"/>
        <v>LHL29P1E2</v>
      </c>
      <c r="C863" s="181" t="str">
        <f t="shared" si="189"/>
        <v>LHL29P1S1</v>
      </c>
      <c r="D863" s="181" t="str">
        <f t="shared" si="190"/>
        <v>LHL29P1</v>
      </c>
      <c r="E863" s="181" t="str">
        <f t="shared" si="191"/>
        <v>LHL29</v>
      </c>
      <c r="F863" s="109" t="s">
        <v>844</v>
      </c>
      <c r="G863" s="171">
        <v>29</v>
      </c>
      <c r="H863" s="109">
        <v>1</v>
      </c>
      <c r="I863" s="171" t="s">
        <v>8</v>
      </c>
      <c r="J863" s="109">
        <f t="shared" ref="J863:K870" si="194">J862+1</f>
        <v>3</v>
      </c>
      <c r="K863" s="109">
        <f t="shared" si="194"/>
        <v>3</v>
      </c>
      <c r="L863" s="111"/>
      <c r="M863" s="137">
        <f t="shared" si="192"/>
        <v>2.0499999999999998</v>
      </c>
      <c r="N863" s="133">
        <v>4</v>
      </c>
      <c r="O863" s="137">
        <f t="shared" si="193"/>
        <v>3.0249999999999999</v>
      </c>
      <c r="P863" s="109"/>
      <c r="Q863" s="72"/>
      <c r="R863" s="97"/>
      <c r="S863" s="97"/>
      <c r="T863" s="203"/>
      <c r="U863" s="72"/>
      <c r="V863" s="177"/>
      <c r="W863" s="97"/>
      <c r="X863" s="97"/>
      <c r="Y863" s="90">
        <f>VLOOKUP(D863,EXPLORACION!$A$2:$P$529,15,FALSE)</f>
        <v>4959581.7295000004</v>
      </c>
      <c r="Z863" s="90">
        <f>VLOOKUP(D863,EXPLORACION!$A$2:$P$529,16,FALSE)</f>
        <v>2170742.4753999999</v>
      </c>
    </row>
    <row r="864" spans="1:26" hidden="1">
      <c r="A864" s="181" t="str">
        <f t="shared" si="187"/>
        <v>LHL29P1E32</v>
      </c>
      <c r="B864" s="181" t="str">
        <f t="shared" si="188"/>
        <v>LHL29P1E3</v>
      </c>
      <c r="C864" s="181" t="str">
        <f t="shared" si="189"/>
        <v>LHL29P12</v>
      </c>
      <c r="D864" s="181" t="str">
        <f t="shared" si="190"/>
        <v>LHL29P1</v>
      </c>
      <c r="E864" s="181" t="str">
        <f t="shared" si="191"/>
        <v>LHL29</v>
      </c>
      <c r="F864" s="109" t="s">
        <v>844</v>
      </c>
      <c r="G864" s="171">
        <v>29</v>
      </c>
      <c r="H864" s="109">
        <v>1</v>
      </c>
      <c r="I864" s="171" t="s">
        <v>8</v>
      </c>
      <c r="J864" s="109">
        <v>3</v>
      </c>
      <c r="K864" s="109">
        <f t="shared" si="194"/>
        <v>4</v>
      </c>
      <c r="L864" s="111"/>
      <c r="M864" s="137">
        <f t="shared" si="192"/>
        <v>4</v>
      </c>
      <c r="N864" s="133">
        <v>5</v>
      </c>
      <c r="O864" s="137">
        <f t="shared" si="193"/>
        <v>4.5</v>
      </c>
      <c r="P864" s="109"/>
      <c r="Q864" s="72"/>
      <c r="R864" s="97"/>
      <c r="S864" s="97"/>
      <c r="T864" s="203"/>
      <c r="U864" s="72"/>
      <c r="V864" s="177"/>
      <c r="W864" s="97"/>
      <c r="X864" s="97"/>
      <c r="Y864" s="90">
        <f>VLOOKUP(D864,EXPLORACION!$A$2:$P$529,15,FALSE)</f>
        <v>4959581.7295000004</v>
      </c>
      <c r="Z864" s="90">
        <f>VLOOKUP(D864,EXPLORACION!$A$2:$P$529,16,FALSE)</f>
        <v>2170742.4753999999</v>
      </c>
    </row>
    <row r="865" spans="1:26" hidden="1">
      <c r="A865" s="181" t="str">
        <f t="shared" si="187"/>
        <v>LHL29P1E33</v>
      </c>
      <c r="B865" s="181" t="str">
        <f t="shared" si="188"/>
        <v>LHL29P1E3</v>
      </c>
      <c r="C865" s="181" t="str">
        <f t="shared" si="189"/>
        <v>LHL29P13</v>
      </c>
      <c r="D865" s="181" t="str">
        <f t="shared" si="190"/>
        <v>LHL29P1</v>
      </c>
      <c r="E865" s="181" t="str">
        <f t="shared" si="191"/>
        <v>LHL29</v>
      </c>
      <c r="F865" s="109" t="s">
        <v>844</v>
      </c>
      <c r="G865" s="171">
        <v>29</v>
      </c>
      <c r="H865" s="109">
        <v>1</v>
      </c>
      <c r="I865" s="171" t="s">
        <v>8</v>
      </c>
      <c r="J865" s="109">
        <v>3</v>
      </c>
      <c r="K865" s="109">
        <f t="shared" si="194"/>
        <v>5</v>
      </c>
      <c r="L865" s="111"/>
      <c r="M865" s="137">
        <f t="shared" si="192"/>
        <v>5</v>
      </c>
      <c r="N865" s="133">
        <v>7</v>
      </c>
      <c r="O865" s="137">
        <f t="shared" si="193"/>
        <v>6</v>
      </c>
      <c r="P865" s="109"/>
      <c r="Q865" s="72"/>
      <c r="R865" s="97"/>
      <c r="S865" s="97"/>
      <c r="T865" s="203"/>
      <c r="U865" s="72"/>
      <c r="V865" s="177"/>
      <c r="W865" s="97"/>
      <c r="X865" s="97"/>
      <c r="Y865" s="90">
        <f>VLOOKUP(D865,EXPLORACION!$A$2:$P$529,15,FALSE)</f>
        <v>4959581.7295000004</v>
      </c>
      <c r="Z865" s="90">
        <f>VLOOKUP(D865,EXPLORACION!$A$2:$P$529,16,FALSE)</f>
        <v>2170742.4753999999</v>
      </c>
    </row>
    <row r="866" spans="1:26" hidden="1">
      <c r="A866" s="181" t="str">
        <f t="shared" si="187"/>
        <v>LHL29P1E34</v>
      </c>
      <c r="B866" s="181" t="str">
        <f t="shared" si="188"/>
        <v>LHL29P1E3</v>
      </c>
      <c r="C866" s="181" t="str">
        <f t="shared" si="189"/>
        <v>LHL29P14</v>
      </c>
      <c r="D866" s="181" t="str">
        <f t="shared" si="190"/>
        <v>LHL29P1</v>
      </c>
      <c r="E866" s="181" t="str">
        <f t="shared" si="191"/>
        <v>LHL29</v>
      </c>
      <c r="F866" s="109" t="s">
        <v>844</v>
      </c>
      <c r="G866" s="171">
        <v>29</v>
      </c>
      <c r="H866" s="109">
        <v>1</v>
      </c>
      <c r="I866" s="171" t="s">
        <v>8</v>
      </c>
      <c r="J866" s="109">
        <v>3</v>
      </c>
      <c r="K866" s="109">
        <f t="shared" si="194"/>
        <v>6</v>
      </c>
      <c r="L866" s="111"/>
      <c r="M866" s="137">
        <f t="shared" si="192"/>
        <v>7</v>
      </c>
      <c r="N866" s="133">
        <v>8.5</v>
      </c>
      <c r="O866" s="137">
        <f t="shared" si="193"/>
        <v>7.75</v>
      </c>
      <c r="P866" s="109"/>
      <c r="Q866" s="72"/>
      <c r="R866" s="97"/>
      <c r="S866" s="97"/>
      <c r="T866" s="203"/>
      <c r="U866" s="72"/>
      <c r="V866" s="177"/>
      <c r="W866" s="97"/>
      <c r="X866" s="97"/>
      <c r="Y866" s="90">
        <f>VLOOKUP(D866,EXPLORACION!$A$2:$P$529,15,FALSE)</f>
        <v>4959581.7295000004</v>
      </c>
      <c r="Z866" s="90">
        <f>VLOOKUP(D866,EXPLORACION!$A$2:$P$529,16,FALSE)</f>
        <v>2170742.4753999999</v>
      </c>
    </row>
    <row r="867" spans="1:26" hidden="1">
      <c r="A867" s="181" t="str">
        <f t="shared" si="187"/>
        <v>LHL29P1E35</v>
      </c>
      <c r="B867" s="181" t="str">
        <f t="shared" si="188"/>
        <v>LHL29P1E3</v>
      </c>
      <c r="C867" s="181" t="str">
        <f t="shared" si="189"/>
        <v>LHL29P15</v>
      </c>
      <c r="D867" s="181" t="str">
        <f t="shared" si="190"/>
        <v>LHL29P1</v>
      </c>
      <c r="E867" s="181" t="str">
        <f t="shared" si="191"/>
        <v>LHL29</v>
      </c>
      <c r="F867" s="109" t="s">
        <v>844</v>
      </c>
      <c r="G867" s="171">
        <v>29</v>
      </c>
      <c r="H867" s="109">
        <v>1</v>
      </c>
      <c r="I867" s="171" t="s">
        <v>8</v>
      </c>
      <c r="J867" s="109">
        <v>3</v>
      </c>
      <c r="K867" s="109">
        <f t="shared" si="194"/>
        <v>7</v>
      </c>
      <c r="L867" s="111"/>
      <c r="M867" s="137">
        <f t="shared" si="192"/>
        <v>8.5</v>
      </c>
      <c r="N867" s="133">
        <v>10.5</v>
      </c>
      <c r="O867" s="137">
        <f t="shared" si="193"/>
        <v>9.5</v>
      </c>
      <c r="P867" s="109"/>
      <c r="Q867" s="72"/>
      <c r="R867" s="97"/>
      <c r="S867" s="97"/>
      <c r="T867" s="203"/>
      <c r="U867" s="72"/>
      <c r="V867" s="177"/>
      <c r="W867" s="97"/>
      <c r="X867" s="97"/>
      <c r="Y867" s="90">
        <f>VLOOKUP(D867,EXPLORACION!$A$2:$P$529,15,FALSE)</f>
        <v>4959581.7295000004</v>
      </c>
      <c r="Z867" s="90">
        <f>VLOOKUP(D867,EXPLORACION!$A$2:$P$529,16,FALSE)</f>
        <v>2170742.4753999999</v>
      </c>
    </row>
    <row r="868" spans="1:26" hidden="1">
      <c r="A868" s="181" t="str">
        <f t="shared" si="187"/>
        <v>LHL29P1E36</v>
      </c>
      <c r="B868" s="181" t="str">
        <f t="shared" si="188"/>
        <v>LHL29P1E3</v>
      </c>
      <c r="C868" s="181" t="str">
        <f t="shared" si="189"/>
        <v>LHL29P16</v>
      </c>
      <c r="D868" s="181" t="str">
        <f t="shared" si="190"/>
        <v>LHL29P1</v>
      </c>
      <c r="E868" s="181" t="str">
        <f t="shared" si="191"/>
        <v>LHL29</v>
      </c>
      <c r="F868" s="109" t="s">
        <v>844</v>
      </c>
      <c r="G868" s="171">
        <v>29</v>
      </c>
      <c r="H868" s="109">
        <v>1</v>
      </c>
      <c r="I868" s="171" t="s">
        <v>8</v>
      </c>
      <c r="J868" s="109">
        <v>3</v>
      </c>
      <c r="K868" s="109">
        <f t="shared" si="194"/>
        <v>8</v>
      </c>
      <c r="L868" s="111"/>
      <c r="M868" s="137">
        <f t="shared" si="192"/>
        <v>10.5</v>
      </c>
      <c r="N868" s="133">
        <v>12.5</v>
      </c>
      <c r="O868" s="137">
        <f t="shared" si="193"/>
        <v>11.5</v>
      </c>
      <c r="P868" s="109"/>
      <c r="Q868" s="72"/>
      <c r="R868" s="97">
        <v>2.2599999999999998</v>
      </c>
      <c r="S868" s="97"/>
      <c r="T868" s="203"/>
      <c r="U868" s="72"/>
      <c r="V868" s="177"/>
      <c r="W868" s="97"/>
      <c r="X868" s="97"/>
      <c r="Y868" s="90">
        <f>VLOOKUP(D868,EXPLORACION!$A$2:$P$529,15,FALSE)</f>
        <v>4959581.7295000004</v>
      </c>
      <c r="Z868" s="90">
        <f>VLOOKUP(D868,EXPLORACION!$A$2:$P$529,16,FALSE)</f>
        <v>2170742.4753999999</v>
      </c>
    </row>
    <row r="869" spans="1:26" hidden="1">
      <c r="A869" s="181" t="str">
        <f t="shared" si="187"/>
        <v>LHL29P1E37</v>
      </c>
      <c r="B869" s="181" t="str">
        <f t="shared" si="188"/>
        <v>LHL29P1E3</v>
      </c>
      <c r="C869" s="181" t="str">
        <f t="shared" si="189"/>
        <v>LHL29P17</v>
      </c>
      <c r="D869" s="181" t="str">
        <f t="shared" si="190"/>
        <v>LHL29P1</v>
      </c>
      <c r="E869" s="181" t="str">
        <f t="shared" si="191"/>
        <v>LHL29</v>
      </c>
      <c r="F869" s="109" t="s">
        <v>844</v>
      </c>
      <c r="G869" s="171">
        <v>29</v>
      </c>
      <c r="H869" s="109">
        <v>1</v>
      </c>
      <c r="I869" s="171" t="s">
        <v>8</v>
      </c>
      <c r="J869" s="109">
        <v>3</v>
      </c>
      <c r="K869" s="109">
        <f t="shared" si="194"/>
        <v>9</v>
      </c>
      <c r="L869" s="111"/>
      <c r="M869" s="137">
        <f t="shared" si="192"/>
        <v>12.5</v>
      </c>
      <c r="N869" s="133">
        <v>14</v>
      </c>
      <c r="O869" s="137">
        <f t="shared" si="193"/>
        <v>13.25</v>
      </c>
      <c r="P869" s="109"/>
      <c r="Q869" s="72"/>
      <c r="R869" s="97"/>
      <c r="S869" s="97"/>
      <c r="T869" s="203"/>
      <c r="U869" s="72"/>
      <c r="V869" s="177"/>
      <c r="W869" s="97"/>
      <c r="X869" s="97"/>
      <c r="Y869" s="90">
        <f>VLOOKUP(D869,EXPLORACION!$A$2:$P$529,15,FALSE)</f>
        <v>4959581.7295000004</v>
      </c>
      <c r="Z869" s="90">
        <f>VLOOKUP(D869,EXPLORACION!$A$2:$P$529,16,FALSE)</f>
        <v>2170742.4753999999</v>
      </c>
    </row>
    <row r="870" spans="1:26" hidden="1">
      <c r="A870" s="181" t="str">
        <f t="shared" si="187"/>
        <v>LHL29P1E38</v>
      </c>
      <c r="B870" s="181" t="str">
        <f t="shared" si="188"/>
        <v>LHL29P1E3</v>
      </c>
      <c r="C870" s="181" t="str">
        <f t="shared" si="189"/>
        <v>LHL29P18</v>
      </c>
      <c r="D870" s="181" t="str">
        <f t="shared" si="190"/>
        <v>LHL29P1</v>
      </c>
      <c r="E870" s="181" t="str">
        <f t="shared" si="191"/>
        <v>LHL29</v>
      </c>
      <c r="F870" s="109" t="s">
        <v>844</v>
      </c>
      <c r="G870" s="171">
        <v>29</v>
      </c>
      <c r="H870" s="109">
        <v>1</v>
      </c>
      <c r="I870" s="171" t="s">
        <v>8</v>
      </c>
      <c r="J870" s="109">
        <f t="shared" si="194"/>
        <v>4</v>
      </c>
      <c r="K870" s="109">
        <f t="shared" si="194"/>
        <v>10</v>
      </c>
      <c r="L870" s="111" t="s">
        <v>13</v>
      </c>
      <c r="M870" s="137">
        <f t="shared" si="192"/>
        <v>14</v>
      </c>
      <c r="N870" s="133">
        <v>15</v>
      </c>
      <c r="O870" s="137">
        <f t="shared" si="193"/>
        <v>14.5</v>
      </c>
      <c r="P870" s="109"/>
      <c r="Q870" s="72"/>
      <c r="R870" s="97"/>
      <c r="S870" s="97"/>
      <c r="T870" s="203">
        <v>41585</v>
      </c>
      <c r="U870" s="72">
        <v>12</v>
      </c>
      <c r="V870" s="177"/>
      <c r="W870" s="97"/>
      <c r="X870" s="97"/>
      <c r="Y870" s="90">
        <f>VLOOKUP(D870,EXPLORACION!$A$2:$P$529,15,FALSE)</f>
        <v>4959581.7295000004</v>
      </c>
      <c r="Z870" s="90">
        <f>VLOOKUP(D870,EXPLORACION!$A$2:$P$529,16,FALSE)</f>
        <v>2170742.4753999999</v>
      </c>
    </row>
    <row r="871" spans="1:26" hidden="1">
      <c r="A871" s="181" t="str">
        <f t="shared" si="187"/>
        <v>LHL29P3E4S9</v>
      </c>
      <c r="B871" s="181" t="str">
        <f t="shared" si="188"/>
        <v>LHL29P3E4</v>
      </c>
      <c r="C871" s="181" t="str">
        <f t="shared" si="189"/>
        <v>LHL29P3S9</v>
      </c>
      <c r="D871" s="181" t="str">
        <f t="shared" si="190"/>
        <v>LHL29P3</v>
      </c>
      <c r="E871" s="181" t="str">
        <f t="shared" si="191"/>
        <v>LHL29</v>
      </c>
      <c r="F871" s="109" t="s">
        <v>844</v>
      </c>
      <c r="G871" s="171">
        <v>29</v>
      </c>
      <c r="H871" s="109">
        <v>3</v>
      </c>
      <c r="I871" s="171" t="s">
        <v>8</v>
      </c>
      <c r="J871" s="109">
        <v>1</v>
      </c>
      <c r="K871" s="109">
        <v>1</v>
      </c>
      <c r="L871" s="72" t="s">
        <v>906</v>
      </c>
      <c r="M871" s="137">
        <v>0.8</v>
      </c>
      <c r="N871" s="133">
        <v>0.9</v>
      </c>
      <c r="O871" s="137">
        <f t="shared" si="193"/>
        <v>0.85000000000000009</v>
      </c>
      <c r="P871" s="109"/>
      <c r="Q871" s="72"/>
      <c r="R871" s="97">
        <v>2.1800000000000002</v>
      </c>
      <c r="S871" s="97"/>
      <c r="T871" s="203"/>
      <c r="U871" s="72"/>
      <c r="V871" s="177">
        <v>2.2599999999999998</v>
      </c>
      <c r="W871" s="97"/>
      <c r="X871" s="97"/>
      <c r="Y871" s="90">
        <f>VLOOKUP(D871,EXPLORACION!$A$2:$P$529,15,FALSE)</f>
        <v>4959581.7295000004</v>
      </c>
      <c r="Z871" s="90">
        <f>VLOOKUP(D871,EXPLORACION!$A$2:$P$529,16,FALSE)</f>
        <v>2170742.4753999999</v>
      </c>
    </row>
    <row r="872" spans="1:26" hidden="1">
      <c r="A872" s="181" t="str">
        <f t="shared" si="187"/>
        <v>LHL29P3E1V10</v>
      </c>
      <c r="B872" s="181" t="str">
        <f t="shared" si="188"/>
        <v>LHL29P3E1</v>
      </c>
      <c r="C872" s="181" t="str">
        <f t="shared" si="189"/>
        <v>LHL29P3V10</v>
      </c>
      <c r="D872" s="181" t="str">
        <f t="shared" si="190"/>
        <v>LHL29P3</v>
      </c>
      <c r="E872" s="181" t="str">
        <f t="shared" si="191"/>
        <v>LHL29</v>
      </c>
      <c r="F872" s="109" t="s">
        <v>844</v>
      </c>
      <c r="G872" s="171">
        <v>29</v>
      </c>
      <c r="H872" s="109">
        <v>3</v>
      </c>
      <c r="I872" s="171" t="s">
        <v>8</v>
      </c>
      <c r="J872" s="109">
        <f>J871+1</f>
        <v>2</v>
      </c>
      <c r="K872" s="109">
        <f>K871+1</f>
        <v>2</v>
      </c>
      <c r="L872" s="111"/>
      <c r="M872" s="137">
        <v>1.4</v>
      </c>
      <c r="N872" s="133">
        <v>2.9</v>
      </c>
      <c r="O872" s="137">
        <f t="shared" si="193"/>
        <v>2.15</v>
      </c>
      <c r="P872" s="109"/>
      <c r="Q872" s="72"/>
      <c r="R872" s="97"/>
      <c r="S872" s="97"/>
      <c r="T872" s="203"/>
      <c r="U872" s="72"/>
      <c r="V872" s="177"/>
      <c r="W872" s="97"/>
      <c r="X872" s="97"/>
      <c r="Y872" s="90">
        <f>VLOOKUP(D872,EXPLORACION!$A$2:$P$529,15,FALSE)</f>
        <v>4959581.7295000004</v>
      </c>
      <c r="Z872" s="90">
        <f>VLOOKUP(D872,EXPLORACION!$A$2:$P$529,16,FALSE)</f>
        <v>2170742.4753999999</v>
      </c>
    </row>
    <row r="873" spans="1:26" hidden="1">
      <c r="A873" s="181" t="str">
        <f t="shared" si="187"/>
        <v>LHL29P3E21</v>
      </c>
      <c r="B873" s="181" t="str">
        <f t="shared" si="188"/>
        <v>LHL29P3E2</v>
      </c>
      <c r="C873" s="181" t="str">
        <f t="shared" si="189"/>
        <v>LHL29P31</v>
      </c>
      <c r="D873" s="181" t="str">
        <f t="shared" si="190"/>
        <v>LHL29P3</v>
      </c>
      <c r="E873" s="181" t="str">
        <f t="shared" si="191"/>
        <v>LHL29</v>
      </c>
      <c r="F873" s="109" t="s">
        <v>844</v>
      </c>
      <c r="G873" s="171">
        <v>29</v>
      </c>
      <c r="H873" s="109">
        <v>3</v>
      </c>
      <c r="I873" s="171" t="s">
        <v>8</v>
      </c>
      <c r="J873" s="109">
        <v>2</v>
      </c>
      <c r="K873" s="109">
        <f t="shared" ref="J873:K880" si="195">K872+1</f>
        <v>3</v>
      </c>
      <c r="L873" s="111"/>
      <c r="M873" s="137">
        <f t="shared" ref="M873:M878" si="196">N872</f>
        <v>2.9</v>
      </c>
      <c r="N873" s="133">
        <v>4.4000000000000004</v>
      </c>
      <c r="O873" s="137">
        <f t="shared" si="193"/>
        <v>3.6500000000000004</v>
      </c>
      <c r="P873" s="109"/>
      <c r="Q873" s="72"/>
      <c r="R873" s="97"/>
      <c r="S873" s="97"/>
      <c r="T873" s="203"/>
      <c r="U873" s="72"/>
      <c r="V873" s="177"/>
      <c r="W873" s="97"/>
      <c r="X873" s="97"/>
      <c r="Y873" s="90">
        <f>VLOOKUP(D873,EXPLORACION!$A$2:$P$529,15,FALSE)</f>
        <v>4959581.7295000004</v>
      </c>
      <c r="Z873" s="90">
        <f>VLOOKUP(D873,EXPLORACION!$A$2:$P$529,16,FALSE)</f>
        <v>2170742.4753999999</v>
      </c>
    </row>
    <row r="874" spans="1:26" hidden="1">
      <c r="A874" s="181" t="str">
        <f t="shared" si="187"/>
        <v>LHL29P3E22</v>
      </c>
      <c r="B874" s="181" t="str">
        <f t="shared" si="188"/>
        <v>LHL29P3E2</v>
      </c>
      <c r="C874" s="181" t="str">
        <f t="shared" si="189"/>
        <v>LHL29P32</v>
      </c>
      <c r="D874" s="181" t="str">
        <f t="shared" si="190"/>
        <v>LHL29P3</v>
      </c>
      <c r="E874" s="181" t="str">
        <f t="shared" si="191"/>
        <v>LHL29</v>
      </c>
      <c r="F874" s="109" t="s">
        <v>844</v>
      </c>
      <c r="G874" s="171">
        <v>29</v>
      </c>
      <c r="H874" s="109">
        <v>3</v>
      </c>
      <c r="I874" s="171" t="s">
        <v>8</v>
      </c>
      <c r="J874" s="109">
        <f t="shared" si="195"/>
        <v>3</v>
      </c>
      <c r="K874" s="109">
        <f t="shared" si="195"/>
        <v>4</v>
      </c>
      <c r="L874" s="111" t="s">
        <v>13</v>
      </c>
      <c r="M874" s="137">
        <f t="shared" si="196"/>
        <v>4.4000000000000004</v>
      </c>
      <c r="N874" s="133">
        <v>4.8499999999999996</v>
      </c>
      <c r="O874" s="137">
        <f t="shared" si="193"/>
        <v>4.625</v>
      </c>
      <c r="P874" s="109"/>
      <c r="Q874" s="72"/>
      <c r="R874" s="97"/>
      <c r="S874" s="97"/>
      <c r="T874" s="203">
        <v>41588</v>
      </c>
      <c r="U874" s="72">
        <v>21</v>
      </c>
      <c r="V874" s="177"/>
      <c r="W874" s="97"/>
      <c r="X874" s="97"/>
      <c r="Y874" s="90">
        <f>VLOOKUP(D874,EXPLORACION!$A$2:$P$529,15,FALSE)</f>
        <v>4959581.7295000004</v>
      </c>
      <c r="Z874" s="90">
        <f>VLOOKUP(D874,EXPLORACION!$A$2:$P$529,16,FALSE)</f>
        <v>2170742.4753999999</v>
      </c>
    </row>
    <row r="875" spans="1:26" hidden="1">
      <c r="A875" s="181" t="str">
        <f t="shared" si="187"/>
        <v>LHL29P3E3S3</v>
      </c>
      <c r="B875" s="181" t="str">
        <f t="shared" si="188"/>
        <v>LHL29P3E3</v>
      </c>
      <c r="C875" s="181" t="str">
        <f t="shared" si="189"/>
        <v>LHL29P3S3</v>
      </c>
      <c r="D875" s="181" t="str">
        <f t="shared" si="190"/>
        <v>LHL29P3</v>
      </c>
      <c r="E875" s="181" t="str">
        <f t="shared" si="191"/>
        <v>LHL29</v>
      </c>
      <c r="F875" s="109" t="s">
        <v>844</v>
      </c>
      <c r="G875" s="171">
        <v>29</v>
      </c>
      <c r="H875" s="109">
        <v>3</v>
      </c>
      <c r="I875" s="171" t="s">
        <v>8</v>
      </c>
      <c r="J875" s="109">
        <f t="shared" si="195"/>
        <v>4</v>
      </c>
      <c r="K875" s="109">
        <f t="shared" si="195"/>
        <v>5</v>
      </c>
      <c r="L875" s="111" t="s">
        <v>13</v>
      </c>
      <c r="M875" s="137">
        <f t="shared" si="196"/>
        <v>4.8499999999999996</v>
      </c>
      <c r="N875" s="133">
        <v>6.05</v>
      </c>
      <c r="O875" s="137">
        <f t="shared" si="193"/>
        <v>5.4499999999999993</v>
      </c>
      <c r="P875" s="109"/>
      <c r="Q875" s="72"/>
      <c r="R875" s="97">
        <v>2.2000000000000002</v>
      </c>
      <c r="S875" s="97"/>
      <c r="T875" s="203">
        <v>41618</v>
      </c>
      <c r="U875" s="72">
        <v>20</v>
      </c>
      <c r="V875" s="177"/>
      <c r="W875" s="97"/>
      <c r="X875" s="97"/>
      <c r="Y875" s="90">
        <f>VLOOKUP(D875,EXPLORACION!$A$2:$P$529,15,FALSE)</f>
        <v>4959581.7295000004</v>
      </c>
      <c r="Z875" s="90">
        <f>VLOOKUP(D875,EXPLORACION!$A$2:$P$529,16,FALSE)</f>
        <v>2170742.4753999999</v>
      </c>
    </row>
    <row r="876" spans="1:26" hidden="1">
      <c r="A876" s="181" t="str">
        <f t="shared" si="187"/>
        <v>LHL29P3E4S4</v>
      </c>
      <c r="B876" s="181" t="str">
        <f t="shared" si="188"/>
        <v>LHL29P3E4</v>
      </c>
      <c r="C876" s="181" t="str">
        <f t="shared" si="189"/>
        <v>LHL29P3S4</v>
      </c>
      <c r="D876" s="181" t="str">
        <f t="shared" si="190"/>
        <v>LHL29P3</v>
      </c>
      <c r="E876" s="181" t="str">
        <f t="shared" si="191"/>
        <v>LHL29</v>
      </c>
      <c r="F876" s="109" t="s">
        <v>844</v>
      </c>
      <c r="G876" s="171">
        <v>29</v>
      </c>
      <c r="H876" s="109">
        <v>3</v>
      </c>
      <c r="I876" s="171" t="s">
        <v>8</v>
      </c>
      <c r="J876" s="109">
        <f t="shared" si="195"/>
        <v>5</v>
      </c>
      <c r="K876" s="109">
        <f t="shared" si="195"/>
        <v>6</v>
      </c>
      <c r="L876" s="111"/>
      <c r="M876" s="137">
        <f t="shared" si="196"/>
        <v>6.05</v>
      </c>
      <c r="N876" s="133">
        <v>8.5</v>
      </c>
      <c r="O876" s="137">
        <f t="shared" si="193"/>
        <v>7.2750000000000004</v>
      </c>
      <c r="P876" s="109"/>
      <c r="Q876" s="72"/>
      <c r="R876" s="97"/>
      <c r="S876" s="97"/>
      <c r="T876" s="203"/>
      <c r="U876" s="72"/>
      <c r="V876" s="177"/>
      <c r="W876" s="97"/>
      <c r="X876" s="97"/>
      <c r="Y876" s="90">
        <f>VLOOKUP(D876,EXPLORACION!$A$2:$P$529,15,FALSE)</f>
        <v>4959581.7295000004</v>
      </c>
      <c r="Z876" s="90">
        <f>VLOOKUP(D876,EXPLORACION!$A$2:$P$529,16,FALSE)</f>
        <v>2170742.4753999999</v>
      </c>
    </row>
    <row r="877" spans="1:26" hidden="1">
      <c r="A877" s="181" t="str">
        <f t="shared" si="187"/>
        <v>LHL29P3E55</v>
      </c>
      <c r="B877" s="181" t="str">
        <f t="shared" si="188"/>
        <v>LHL29P3E5</v>
      </c>
      <c r="C877" s="181" t="str">
        <f t="shared" si="189"/>
        <v>LHL29P35</v>
      </c>
      <c r="D877" s="181" t="str">
        <f t="shared" si="190"/>
        <v>LHL29P3</v>
      </c>
      <c r="E877" s="181" t="str">
        <f t="shared" si="191"/>
        <v>LHL29</v>
      </c>
      <c r="F877" s="109" t="s">
        <v>844</v>
      </c>
      <c r="G877" s="171">
        <v>29</v>
      </c>
      <c r="H877" s="109">
        <v>3</v>
      </c>
      <c r="I877" s="171" t="s">
        <v>8</v>
      </c>
      <c r="J877" s="109">
        <v>5</v>
      </c>
      <c r="K877" s="109">
        <f t="shared" si="195"/>
        <v>7</v>
      </c>
      <c r="L877" s="111"/>
      <c r="M877" s="137">
        <f t="shared" si="196"/>
        <v>8.5</v>
      </c>
      <c r="N877" s="133">
        <v>10</v>
      </c>
      <c r="O877" s="137">
        <f t="shared" si="193"/>
        <v>9.25</v>
      </c>
      <c r="P877" s="109"/>
      <c r="Q877" s="72"/>
      <c r="R877" s="97"/>
      <c r="S877" s="97"/>
      <c r="T877" s="203"/>
      <c r="U877" s="72"/>
      <c r="V877" s="177"/>
      <c r="W877" s="97"/>
      <c r="X877" s="97"/>
      <c r="Y877" s="90">
        <f>VLOOKUP(D877,EXPLORACION!$A$2:$P$529,15,FALSE)</f>
        <v>4959581.7295000004</v>
      </c>
      <c r="Z877" s="90">
        <f>VLOOKUP(D877,EXPLORACION!$A$2:$P$529,16,FALSE)</f>
        <v>2170742.4753999999</v>
      </c>
    </row>
    <row r="878" spans="1:26" hidden="1">
      <c r="A878" s="181" t="str">
        <f t="shared" si="187"/>
        <v>LHL29P3E56</v>
      </c>
      <c r="B878" s="181" t="str">
        <f t="shared" si="188"/>
        <v>LHL29P3E5</v>
      </c>
      <c r="C878" s="181" t="str">
        <f t="shared" si="189"/>
        <v>LHL29P36</v>
      </c>
      <c r="D878" s="181" t="str">
        <f t="shared" si="190"/>
        <v>LHL29P3</v>
      </c>
      <c r="E878" s="181" t="str">
        <f t="shared" si="191"/>
        <v>LHL29</v>
      </c>
      <c r="F878" s="109" t="s">
        <v>844</v>
      </c>
      <c r="G878" s="171">
        <v>29</v>
      </c>
      <c r="H878" s="109">
        <v>3</v>
      </c>
      <c r="I878" s="171" t="s">
        <v>8</v>
      </c>
      <c r="J878" s="109">
        <v>5</v>
      </c>
      <c r="K878" s="109">
        <f t="shared" si="195"/>
        <v>8</v>
      </c>
      <c r="L878" s="72" t="s">
        <v>906</v>
      </c>
      <c r="M878" s="137">
        <f t="shared" si="196"/>
        <v>10</v>
      </c>
      <c r="N878" s="133">
        <v>11.5</v>
      </c>
      <c r="O878" s="137">
        <f t="shared" si="193"/>
        <v>10.75</v>
      </c>
      <c r="P878" s="109"/>
      <c r="Q878" s="72"/>
      <c r="R878" s="97"/>
      <c r="S878" s="97"/>
      <c r="T878" s="203"/>
      <c r="U878" s="72"/>
      <c r="V878" s="177">
        <v>1.47</v>
      </c>
      <c r="W878" s="97"/>
      <c r="X878" s="97"/>
      <c r="Y878" s="90">
        <f>VLOOKUP(D878,EXPLORACION!$A$2:$P$529,15,FALSE)</f>
        <v>4959581.7295000004</v>
      </c>
      <c r="Z878" s="90">
        <f>VLOOKUP(D878,EXPLORACION!$A$2:$P$529,16,FALSE)</f>
        <v>2170742.4753999999</v>
      </c>
    </row>
    <row r="879" spans="1:26" hidden="1">
      <c r="A879" s="181" t="str">
        <f t="shared" si="187"/>
        <v>LHL29P3E5V7</v>
      </c>
      <c r="B879" s="181" t="str">
        <f t="shared" si="188"/>
        <v>LHL29P3E5</v>
      </c>
      <c r="C879" s="181" t="str">
        <f t="shared" si="189"/>
        <v>LHL29P3V7</v>
      </c>
      <c r="D879" s="181" t="str">
        <f t="shared" si="190"/>
        <v>LHL29P3</v>
      </c>
      <c r="E879" s="181" t="str">
        <f t="shared" si="191"/>
        <v>LHL29</v>
      </c>
      <c r="F879" s="109" t="s">
        <v>844</v>
      </c>
      <c r="G879" s="171">
        <v>29</v>
      </c>
      <c r="H879" s="109">
        <v>3</v>
      </c>
      <c r="I879" s="171" t="s">
        <v>8</v>
      </c>
      <c r="J879" s="109">
        <f t="shared" si="195"/>
        <v>6</v>
      </c>
      <c r="K879" s="109">
        <f t="shared" si="195"/>
        <v>9</v>
      </c>
      <c r="L879" s="111"/>
      <c r="M879" s="137">
        <f>N879</f>
        <v>11.8</v>
      </c>
      <c r="N879" s="133">
        <v>11.8</v>
      </c>
      <c r="O879" s="137">
        <f t="shared" si="193"/>
        <v>11.8</v>
      </c>
      <c r="P879" s="109"/>
      <c r="Q879" s="72"/>
      <c r="R879" s="97"/>
      <c r="S879" s="97"/>
      <c r="T879" s="203"/>
      <c r="U879" s="72"/>
      <c r="V879" s="177"/>
      <c r="W879" s="97"/>
      <c r="X879" s="97"/>
      <c r="Y879" s="90">
        <f>VLOOKUP(D879,EXPLORACION!$A$2:$P$529,15,FALSE)</f>
        <v>4959581.7295000004</v>
      </c>
      <c r="Z879" s="90">
        <f>VLOOKUP(D879,EXPLORACION!$A$2:$P$529,16,FALSE)</f>
        <v>2170742.4753999999</v>
      </c>
    </row>
    <row r="880" spans="1:26" hidden="1">
      <c r="A880" s="181" t="str">
        <f t="shared" si="187"/>
        <v>LHL29P3E68</v>
      </c>
      <c r="B880" s="181" t="str">
        <f t="shared" si="188"/>
        <v>LHL29P3E6</v>
      </c>
      <c r="C880" s="181" t="str">
        <f t="shared" si="189"/>
        <v>LHL29P38</v>
      </c>
      <c r="D880" s="181" t="str">
        <f t="shared" si="190"/>
        <v>LHL29P3</v>
      </c>
      <c r="E880" s="181" t="str">
        <f t="shared" si="191"/>
        <v>LHL29</v>
      </c>
      <c r="F880" s="109" t="s">
        <v>844</v>
      </c>
      <c r="G880" s="171">
        <v>29</v>
      </c>
      <c r="H880" s="109">
        <v>3</v>
      </c>
      <c r="I880" s="171" t="s">
        <v>8</v>
      </c>
      <c r="J880" s="109">
        <f t="shared" si="195"/>
        <v>7</v>
      </c>
      <c r="K880" s="109">
        <f t="shared" si="195"/>
        <v>10</v>
      </c>
      <c r="L880" s="111"/>
      <c r="M880" s="137">
        <f>N880</f>
        <v>13.5</v>
      </c>
      <c r="N880" s="133">
        <v>13.5</v>
      </c>
      <c r="O880" s="137">
        <f t="shared" si="193"/>
        <v>13.5</v>
      </c>
      <c r="P880" s="109"/>
      <c r="Q880" s="72"/>
      <c r="R880" s="97">
        <v>2.27</v>
      </c>
      <c r="S880" s="97"/>
      <c r="T880" s="203"/>
      <c r="U880" s="72"/>
      <c r="V880" s="177"/>
      <c r="W880" s="97"/>
      <c r="X880" s="97"/>
      <c r="Y880" s="90">
        <f>VLOOKUP(D880,EXPLORACION!$A$2:$P$529,15,FALSE)</f>
        <v>4959581.7295000004</v>
      </c>
      <c r="Z880" s="90">
        <f>VLOOKUP(D880,EXPLORACION!$A$2:$P$529,16,FALSE)</f>
        <v>2170742.4753999999</v>
      </c>
    </row>
    <row r="881" spans="1:26" hidden="1">
      <c r="A881" s="181" t="str">
        <f t="shared" si="187"/>
        <v>LHL29P3E79</v>
      </c>
      <c r="B881" s="181" t="str">
        <f t="shared" si="188"/>
        <v>LHL29P3E7</v>
      </c>
      <c r="C881" s="181" t="str">
        <f t="shared" si="189"/>
        <v>LHL29P39</v>
      </c>
      <c r="D881" s="181" t="str">
        <f t="shared" si="190"/>
        <v>LHL29P3</v>
      </c>
      <c r="E881" s="181" t="str">
        <f t="shared" si="191"/>
        <v>LHL29</v>
      </c>
      <c r="F881" s="109" t="s">
        <v>844</v>
      </c>
      <c r="G881" s="171">
        <v>29</v>
      </c>
      <c r="H881" s="109">
        <v>3</v>
      </c>
      <c r="I881" s="171" t="s">
        <v>8</v>
      </c>
      <c r="J881" s="109">
        <v>7</v>
      </c>
      <c r="K881" s="111">
        <v>11</v>
      </c>
      <c r="L881" s="111"/>
      <c r="M881" s="137">
        <f>N880</f>
        <v>13.5</v>
      </c>
      <c r="N881" s="133">
        <v>15</v>
      </c>
      <c r="O881" s="137">
        <f t="shared" si="193"/>
        <v>14.25</v>
      </c>
      <c r="P881" s="109"/>
      <c r="Q881" s="72"/>
      <c r="R881" s="97"/>
      <c r="S881" s="97"/>
      <c r="T881" s="203"/>
      <c r="U881" s="72"/>
      <c r="V881" s="177"/>
      <c r="W881" s="97"/>
      <c r="X881" s="97"/>
      <c r="Y881" s="90">
        <f>VLOOKUP(D881,EXPLORACION!$A$2:$P$529,15,FALSE)</f>
        <v>4959581.7295000004</v>
      </c>
      <c r="Z881" s="90">
        <f>VLOOKUP(D881,EXPLORACION!$A$2:$P$529,16,FALSE)</f>
        <v>2170742.4753999999</v>
      </c>
    </row>
    <row r="882" spans="1:26" hidden="1">
      <c r="A882" s="181" t="str">
        <f t="shared" si="187"/>
        <v>LHL29P4E710</v>
      </c>
      <c r="B882" s="181" t="str">
        <f t="shared" si="188"/>
        <v>LHL29P4E7</v>
      </c>
      <c r="C882" s="181" t="str">
        <f t="shared" si="189"/>
        <v>LHL29P410</v>
      </c>
      <c r="D882" s="181" t="str">
        <f t="shared" si="190"/>
        <v>LHL29P4</v>
      </c>
      <c r="E882" s="181" t="str">
        <f t="shared" si="191"/>
        <v>LHL29</v>
      </c>
      <c r="F882" s="109" t="s">
        <v>844</v>
      </c>
      <c r="G882" s="171">
        <v>29</v>
      </c>
      <c r="H882" s="109">
        <v>4</v>
      </c>
      <c r="I882" s="171" t="s">
        <v>8</v>
      </c>
      <c r="J882" s="109">
        <v>1</v>
      </c>
      <c r="K882" s="109">
        <v>1</v>
      </c>
      <c r="L882" s="111"/>
      <c r="M882" s="137">
        <v>0.6</v>
      </c>
      <c r="N882" s="133">
        <v>1.05</v>
      </c>
      <c r="O882" s="137">
        <f t="shared" si="193"/>
        <v>0.82499999999999996</v>
      </c>
      <c r="P882" s="109"/>
      <c r="Q882" s="72"/>
      <c r="R882" s="97"/>
      <c r="S882" s="97"/>
      <c r="T882" s="203"/>
      <c r="U882" s="72"/>
      <c r="V882" s="177"/>
      <c r="W882" s="97"/>
      <c r="X882" s="97"/>
      <c r="Y882" s="90">
        <f>VLOOKUP(D882,EXPLORACION!$A$2:$P$529,15,FALSE)</f>
        <v>4959581.7295000004</v>
      </c>
      <c r="Z882" s="90">
        <f>VLOOKUP(D882,EXPLORACION!$A$2:$P$529,16,FALSE)</f>
        <v>2170742.4753999999</v>
      </c>
    </row>
    <row r="883" spans="1:26" hidden="1">
      <c r="A883" s="181" t="str">
        <f t="shared" si="187"/>
        <v>LHL29P4E111</v>
      </c>
      <c r="B883" s="181" t="str">
        <f t="shared" si="188"/>
        <v>LHL29P4E1</v>
      </c>
      <c r="C883" s="181" t="str">
        <f t="shared" si="189"/>
        <v>LHL29P411</v>
      </c>
      <c r="D883" s="181" t="str">
        <f t="shared" si="190"/>
        <v>LHL29P4</v>
      </c>
      <c r="E883" s="181" t="str">
        <f t="shared" si="191"/>
        <v>LHL29</v>
      </c>
      <c r="F883" s="109" t="s">
        <v>844</v>
      </c>
      <c r="G883" s="171">
        <v>29</v>
      </c>
      <c r="H883" s="109">
        <v>4</v>
      </c>
      <c r="I883" s="171" t="s">
        <v>8</v>
      </c>
      <c r="J883" s="109">
        <f>J882+1</f>
        <v>2</v>
      </c>
      <c r="K883" s="109">
        <f>K882+1</f>
        <v>2</v>
      </c>
      <c r="L883" s="111"/>
      <c r="M883" s="137">
        <v>1.5</v>
      </c>
      <c r="N883" s="133">
        <v>3</v>
      </c>
      <c r="O883" s="137">
        <f t="shared" si="193"/>
        <v>2.25</v>
      </c>
      <c r="P883" s="109"/>
      <c r="Q883" s="72"/>
      <c r="R883" s="97"/>
      <c r="S883" s="97"/>
      <c r="T883" s="203"/>
      <c r="U883" s="72"/>
      <c r="V883" s="177"/>
      <c r="W883" s="97"/>
      <c r="X883" s="97"/>
      <c r="Y883" s="90">
        <f>VLOOKUP(D883,EXPLORACION!$A$2:$P$529,15,FALSE)</f>
        <v>4959581.7295000004</v>
      </c>
      <c r="Z883" s="90">
        <f>VLOOKUP(D883,EXPLORACION!$A$2:$P$529,16,FALSE)</f>
        <v>2170742.4753999999</v>
      </c>
    </row>
    <row r="884" spans="1:26" hidden="1">
      <c r="A884" s="181" t="str">
        <f t="shared" si="187"/>
        <v>LHL29P4E21</v>
      </c>
      <c r="B884" s="181" t="str">
        <f t="shared" si="188"/>
        <v>LHL29P4E2</v>
      </c>
      <c r="C884" s="181" t="str">
        <f t="shared" si="189"/>
        <v>LHL29P41</v>
      </c>
      <c r="D884" s="181" t="str">
        <f t="shared" si="190"/>
        <v>LHL29P4</v>
      </c>
      <c r="E884" s="181" t="str">
        <f t="shared" si="191"/>
        <v>LHL29</v>
      </c>
      <c r="F884" s="109" t="s">
        <v>844</v>
      </c>
      <c r="G884" s="171">
        <v>29</v>
      </c>
      <c r="H884" s="109">
        <v>4</v>
      </c>
      <c r="I884" s="171" t="s">
        <v>8</v>
      </c>
      <c r="J884" s="109">
        <v>2</v>
      </c>
      <c r="K884" s="109">
        <f t="shared" ref="K884:K891" si="197">K883+1</f>
        <v>3</v>
      </c>
      <c r="L884" s="111"/>
      <c r="M884" s="137">
        <f>N883</f>
        <v>3</v>
      </c>
      <c r="N884" s="133">
        <v>3.3</v>
      </c>
      <c r="O884" s="137">
        <f t="shared" si="193"/>
        <v>3.15</v>
      </c>
      <c r="P884" s="109"/>
      <c r="Q884" s="72"/>
      <c r="R884" s="97"/>
      <c r="S884" s="97"/>
      <c r="T884" s="203"/>
      <c r="U884" s="72"/>
      <c r="V884" s="177"/>
      <c r="W884" s="97"/>
      <c r="X884" s="97"/>
      <c r="Y884" s="90">
        <f>VLOOKUP(D884,EXPLORACION!$A$2:$P$529,15,FALSE)</f>
        <v>4959581.7295000004</v>
      </c>
      <c r="Z884" s="90">
        <f>VLOOKUP(D884,EXPLORACION!$A$2:$P$529,16,FALSE)</f>
        <v>2170742.4753999999</v>
      </c>
    </row>
    <row r="885" spans="1:26" hidden="1">
      <c r="A885" s="181" t="str">
        <f t="shared" si="187"/>
        <v>LHL29P4E22</v>
      </c>
      <c r="B885" s="181" t="str">
        <f t="shared" si="188"/>
        <v>LHL29P4E2</v>
      </c>
      <c r="C885" s="181" t="str">
        <f t="shared" si="189"/>
        <v>LHL29P42</v>
      </c>
      <c r="D885" s="181" t="str">
        <f t="shared" si="190"/>
        <v>LHL29P4</v>
      </c>
      <c r="E885" s="181" t="str">
        <f t="shared" si="191"/>
        <v>LHL29</v>
      </c>
      <c r="F885" s="109" t="s">
        <v>844</v>
      </c>
      <c r="G885" s="171">
        <v>29</v>
      </c>
      <c r="H885" s="109">
        <v>4</v>
      </c>
      <c r="I885" s="171" t="s">
        <v>8</v>
      </c>
      <c r="J885" s="109">
        <f>J884+1</f>
        <v>3</v>
      </c>
      <c r="K885" s="109">
        <f t="shared" si="197"/>
        <v>4</v>
      </c>
      <c r="L885" s="111"/>
      <c r="M885" s="137">
        <v>4</v>
      </c>
      <c r="N885" s="133">
        <v>5.5</v>
      </c>
      <c r="O885" s="137">
        <f t="shared" si="193"/>
        <v>4.75</v>
      </c>
      <c r="P885" s="109"/>
      <c r="Q885" s="72"/>
      <c r="R885" s="97"/>
      <c r="S885" s="97"/>
      <c r="T885" s="203"/>
      <c r="U885" s="72"/>
      <c r="V885" s="177"/>
      <c r="W885" s="97"/>
      <c r="X885" s="97"/>
      <c r="Y885" s="90">
        <f>VLOOKUP(D885,EXPLORACION!$A$2:$P$529,15,FALSE)</f>
        <v>4959581.7295000004</v>
      </c>
      <c r="Z885" s="90">
        <f>VLOOKUP(D885,EXPLORACION!$A$2:$P$529,16,FALSE)</f>
        <v>2170742.4753999999</v>
      </c>
    </row>
    <row r="886" spans="1:26" hidden="1">
      <c r="A886" s="181" t="str">
        <f t="shared" si="187"/>
        <v>LHL29P4E33</v>
      </c>
      <c r="B886" s="181" t="str">
        <f t="shared" si="188"/>
        <v>LHL29P4E3</v>
      </c>
      <c r="C886" s="181" t="str">
        <f t="shared" si="189"/>
        <v>LHL29P43</v>
      </c>
      <c r="D886" s="181" t="str">
        <f t="shared" si="190"/>
        <v>LHL29P4</v>
      </c>
      <c r="E886" s="181" t="str">
        <f t="shared" si="191"/>
        <v>LHL29</v>
      </c>
      <c r="F886" s="109" t="s">
        <v>844</v>
      </c>
      <c r="G886" s="171">
        <v>29</v>
      </c>
      <c r="H886" s="109">
        <v>4</v>
      </c>
      <c r="I886" s="171" t="s">
        <v>8</v>
      </c>
      <c r="J886" s="109">
        <f>J885+1</f>
        <v>4</v>
      </c>
      <c r="K886" s="109">
        <f t="shared" si="197"/>
        <v>5</v>
      </c>
      <c r="L886" s="111"/>
      <c r="M886" s="137">
        <f>N885</f>
        <v>5.5</v>
      </c>
      <c r="N886" s="133">
        <v>5.8</v>
      </c>
      <c r="O886" s="137">
        <f t="shared" si="193"/>
        <v>5.65</v>
      </c>
      <c r="P886" s="109"/>
      <c r="Q886" s="72"/>
      <c r="R886" s="97"/>
      <c r="S886" s="97"/>
      <c r="T886" s="203"/>
      <c r="U886" s="72"/>
      <c r="V886" s="177"/>
      <c r="W886" s="97"/>
      <c r="X886" s="97"/>
      <c r="Y886" s="90">
        <f>VLOOKUP(D886,EXPLORACION!$A$2:$P$529,15,FALSE)</f>
        <v>4959581.7295000004</v>
      </c>
      <c r="Z886" s="90">
        <f>VLOOKUP(D886,EXPLORACION!$A$2:$P$529,16,FALSE)</f>
        <v>2170742.4753999999</v>
      </c>
    </row>
    <row r="887" spans="1:26" hidden="1">
      <c r="A887" s="181" t="str">
        <f t="shared" si="187"/>
        <v>LHL29P4E44</v>
      </c>
      <c r="B887" s="181" t="str">
        <f t="shared" si="188"/>
        <v>LHL29P4E4</v>
      </c>
      <c r="C887" s="181" t="str">
        <f t="shared" si="189"/>
        <v>LHL29P44</v>
      </c>
      <c r="D887" s="181" t="str">
        <f t="shared" si="190"/>
        <v>LHL29P4</v>
      </c>
      <c r="E887" s="181" t="str">
        <f t="shared" si="191"/>
        <v>LHL29</v>
      </c>
      <c r="F887" s="109" t="s">
        <v>844</v>
      </c>
      <c r="G887" s="171">
        <v>29</v>
      </c>
      <c r="H887" s="109">
        <v>4</v>
      </c>
      <c r="I887" s="171" t="s">
        <v>8</v>
      </c>
      <c r="J887" s="109">
        <f>J886+1</f>
        <v>5</v>
      </c>
      <c r="K887" s="109">
        <f t="shared" si="197"/>
        <v>6</v>
      </c>
      <c r="L887" s="111"/>
      <c r="M887" s="137">
        <v>6.5</v>
      </c>
      <c r="N887" s="133">
        <v>8</v>
      </c>
      <c r="O887" s="137">
        <f t="shared" si="193"/>
        <v>7.25</v>
      </c>
      <c r="P887" s="109"/>
      <c r="Q887" s="72"/>
      <c r="R887" s="97"/>
      <c r="S887" s="97"/>
      <c r="T887" s="203"/>
      <c r="U887" s="72"/>
      <c r="V887" s="177"/>
      <c r="W887" s="97"/>
      <c r="X887" s="97"/>
      <c r="Y887" s="90">
        <f>VLOOKUP(D887,EXPLORACION!$A$2:$P$529,15,FALSE)</f>
        <v>4959581.7295000004</v>
      </c>
      <c r="Z887" s="90">
        <f>VLOOKUP(D887,EXPLORACION!$A$2:$P$529,16,FALSE)</f>
        <v>2170742.4753999999</v>
      </c>
    </row>
    <row r="888" spans="1:26" hidden="1">
      <c r="A888" s="181" t="str">
        <f t="shared" si="187"/>
        <v>LHL29P4E55</v>
      </c>
      <c r="B888" s="181" t="str">
        <f t="shared" si="188"/>
        <v>LHL29P4E5</v>
      </c>
      <c r="C888" s="181" t="str">
        <f t="shared" si="189"/>
        <v>LHL29P45</v>
      </c>
      <c r="D888" s="181" t="str">
        <f t="shared" si="190"/>
        <v>LHL29P4</v>
      </c>
      <c r="E888" s="181" t="str">
        <f t="shared" si="191"/>
        <v>LHL29</v>
      </c>
      <c r="F888" s="109" t="s">
        <v>844</v>
      </c>
      <c r="G888" s="171">
        <v>29</v>
      </c>
      <c r="H888" s="109">
        <v>4</v>
      </c>
      <c r="I888" s="171" t="s">
        <v>8</v>
      </c>
      <c r="J888" s="109">
        <v>5</v>
      </c>
      <c r="K888" s="109">
        <f t="shared" si="197"/>
        <v>7</v>
      </c>
      <c r="L888" s="111"/>
      <c r="M888" s="137">
        <v>8.5</v>
      </c>
      <c r="N888" s="133">
        <v>10</v>
      </c>
      <c r="O888" s="137">
        <f t="shared" si="193"/>
        <v>9.25</v>
      </c>
      <c r="P888" s="109"/>
      <c r="Q888" s="72"/>
      <c r="R888" s="97"/>
      <c r="S888" s="97"/>
      <c r="T888" s="203"/>
      <c r="U888" s="72"/>
      <c r="V888" s="177"/>
      <c r="W888" s="97"/>
      <c r="X888" s="97"/>
      <c r="Y888" s="90">
        <f>VLOOKUP(D888,EXPLORACION!$A$2:$P$529,15,FALSE)</f>
        <v>4959581.7295000004</v>
      </c>
      <c r="Z888" s="90">
        <f>VLOOKUP(D888,EXPLORACION!$A$2:$P$529,16,FALSE)</f>
        <v>2170742.4753999999</v>
      </c>
    </row>
    <row r="889" spans="1:26" hidden="1">
      <c r="A889" s="181" t="str">
        <f t="shared" si="187"/>
        <v>LHL29P4E56</v>
      </c>
      <c r="B889" s="181" t="str">
        <f t="shared" si="188"/>
        <v>LHL29P4E5</v>
      </c>
      <c r="C889" s="181" t="str">
        <f t="shared" si="189"/>
        <v>LHL29P46</v>
      </c>
      <c r="D889" s="181" t="str">
        <f t="shared" si="190"/>
        <v>LHL29P4</v>
      </c>
      <c r="E889" s="181" t="str">
        <f t="shared" si="191"/>
        <v>LHL29</v>
      </c>
      <c r="F889" s="109" t="s">
        <v>844</v>
      </c>
      <c r="G889" s="171">
        <v>29</v>
      </c>
      <c r="H889" s="109">
        <v>4</v>
      </c>
      <c r="I889" s="171" t="s">
        <v>8</v>
      </c>
      <c r="J889" s="109">
        <v>5</v>
      </c>
      <c r="K889" s="109">
        <f t="shared" si="197"/>
        <v>8</v>
      </c>
      <c r="L889" s="111"/>
      <c r="M889" s="137">
        <v>10.5</v>
      </c>
      <c r="N889" s="133">
        <v>12</v>
      </c>
      <c r="O889" s="137">
        <f t="shared" si="193"/>
        <v>11.25</v>
      </c>
      <c r="P889" s="109"/>
      <c r="Q889" s="72"/>
      <c r="R889" s="97"/>
      <c r="S889" s="97"/>
      <c r="T889" s="203"/>
      <c r="U889" s="72"/>
      <c r="V889" s="177"/>
      <c r="W889" s="97"/>
      <c r="X889" s="97"/>
      <c r="Y889" s="90">
        <f>VLOOKUP(D889,EXPLORACION!$A$2:$P$529,15,FALSE)</f>
        <v>4959581.7295000004</v>
      </c>
      <c r="Z889" s="90">
        <f>VLOOKUP(D889,EXPLORACION!$A$2:$P$529,16,FALSE)</f>
        <v>2170742.4753999999</v>
      </c>
    </row>
    <row r="890" spans="1:26" hidden="1">
      <c r="A890" s="181" t="str">
        <f t="shared" si="187"/>
        <v>LHL29P4E57</v>
      </c>
      <c r="B890" s="181" t="str">
        <f t="shared" si="188"/>
        <v>LHL29P4E5</v>
      </c>
      <c r="C890" s="181" t="str">
        <f t="shared" si="189"/>
        <v>LHL29P47</v>
      </c>
      <c r="D890" s="181" t="str">
        <f t="shared" si="190"/>
        <v>LHL29P4</v>
      </c>
      <c r="E890" s="181" t="str">
        <f t="shared" si="191"/>
        <v>LHL29</v>
      </c>
      <c r="F890" s="109" t="s">
        <v>844</v>
      </c>
      <c r="G890" s="171">
        <v>29</v>
      </c>
      <c r="H890" s="109">
        <v>4</v>
      </c>
      <c r="I890" s="171" t="s">
        <v>8</v>
      </c>
      <c r="J890" s="109">
        <f>J889+1</f>
        <v>6</v>
      </c>
      <c r="K890" s="109">
        <f t="shared" si="197"/>
        <v>9</v>
      </c>
      <c r="L890" s="111"/>
      <c r="M890" s="137">
        <v>12</v>
      </c>
      <c r="N890" s="133">
        <v>13.5</v>
      </c>
      <c r="O890" s="137">
        <f t="shared" si="193"/>
        <v>12.75</v>
      </c>
      <c r="P890" s="109"/>
      <c r="Q890" s="72"/>
      <c r="R890" s="97"/>
      <c r="S890" s="97"/>
      <c r="T890" s="203"/>
      <c r="U890" s="72"/>
      <c r="V890" s="177"/>
      <c r="W890" s="97"/>
      <c r="X890" s="97"/>
      <c r="Y890" s="90">
        <f>VLOOKUP(D890,EXPLORACION!$A$2:$P$529,15,FALSE)</f>
        <v>4959581.7295000004</v>
      </c>
      <c r="Z890" s="90">
        <f>VLOOKUP(D890,EXPLORACION!$A$2:$P$529,16,FALSE)</f>
        <v>2170742.4753999999</v>
      </c>
    </row>
    <row r="891" spans="1:26" hidden="1">
      <c r="A891" s="181" t="str">
        <f t="shared" si="187"/>
        <v>LHL29P4E68</v>
      </c>
      <c r="B891" s="181" t="str">
        <f t="shared" si="188"/>
        <v>LHL29P4E6</v>
      </c>
      <c r="C891" s="181" t="str">
        <f t="shared" si="189"/>
        <v>LHL29P48</v>
      </c>
      <c r="D891" s="181" t="str">
        <f t="shared" si="190"/>
        <v>LHL29P4</v>
      </c>
      <c r="E891" s="181" t="str">
        <f t="shared" si="191"/>
        <v>LHL29</v>
      </c>
      <c r="F891" s="109" t="s">
        <v>844</v>
      </c>
      <c r="G891" s="171">
        <v>29</v>
      </c>
      <c r="H891" s="109">
        <v>4</v>
      </c>
      <c r="I891" s="171" t="s">
        <v>8</v>
      </c>
      <c r="J891" s="109">
        <f>J890+1</f>
        <v>7</v>
      </c>
      <c r="K891" s="109">
        <f t="shared" si="197"/>
        <v>10</v>
      </c>
      <c r="L891" s="111"/>
      <c r="M891" s="137">
        <v>13.5</v>
      </c>
      <c r="N891" s="133">
        <v>15</v>
      </c>
      <c r="O891" s="137">
        <f t="shared" si="193"/>
        <v>14.25</v>
      </c>
      <c r="P891" s="109"/>
      <c r="Q891" s="72"/>
      <c r="R891" s="97"/>
      <c r="S891" s="97"/>
      <c r="T891" s="203"/>
      <c r="U891" s="72"/>
      <c r="V891" s="177"/>
      <c r="W891" s="97"/>
      <c r="X891" s="97"/>
      <c r="Y891" s="90">
        <f>VLOOKUP(D891,EXPLORACION!$A$2:$P$529,15,FALSE)</f>
        <v>4959581.7295000004</v>
      </c>
      <c r="Z891" s="90">
        <f>VLOOKUP(D891,EXPLORACION!$A$2:$P$529,16,FALSE)</f>
        <v>2170742.4753999999</v>
      </c>
    </row>
    <row r="892" spans="1:26" hidden="1">
      <c r="A892" s="181" t="str">
        <f t="shared" ref="A892:A904" si="198">CONCATENATE(F892,G892,I892,H892,"E",J891,L891,K890)</f>
        <v>PYA30P1E79</v>
      </c>
      <c r="B892" s="181" t="str">
        <f t="shared" ref="B892:B904" si="199">CONCATENATE(F892,G892,I892,H892,"E",J891)</f>
        <v>PYA30P1E7</v>
      </c>
      <c r="C892" s="181" t="str">
        <f t="shared" ref="C892:C904" si="200">CONCATENATE(F892,G892,I892,H892,L891,K890)</f>
        <v>PYA30P19</v>
      </c>
      <c r="D892" s="181" t="str">
        <f t="shared" ref="D892:D904" si="201">CONCATENATE(F892,G892,I892,H892)</f>
        <v>PYA30P1</v>
      </c>
      <c r="E892" s="181" t="str">
        <f t="shared" ref="E892:E904" si="202">CONCATENATE(F892,G892)</f>
        <v>PYA30</v>
      </c>
      <c r="F892" s="109" t="s">
        <v>1368</v>
      </c>
      <c r="G892" s="171">
        <v>30</v>
      </c>
      <c r="H892" s="109">
        <v>1</v>
      </c>
      <c r="I892" s="171" t="s">
        <v>8</v>
      </c>
      <c r="J892" s="109">
        <v>1</v>
      </c>
      <c r="K892" s="111">
        <v>1</v>
      </c>
      <c r="L892" s="111"/>
      <c r="M892" s="137">
        <v>0</v>
      </c>
      <c r="N892" s="133">
        <v>2</v>
      </c>
      <c r="O892" s="137">
        <f>AVERAGE(M892:N892)</f>
        <v>1</v>
      </c>
      <c r="P892" s="72"/>
      <c r="Q892" s="72"/>
      <c r="R892" s="97"/>
      <c r="S892" s="97"/>
      <c r="T892" s="203"/>
      <c r="U892" s="72"/>
      <c r="V892" s="177"/>
      <c r="W892" s="97"/>
      <c r="X892" s="97"/>
      <c r="Y892" s="90">
        <f>VLOOKUP(D892,EXPLORACION!$A$2:$P$529,15,FALSE)</f>
        <v>4962632.6865999997</v>
      </c>
      <c r="Z892" s="90">
        <f>VLOOKUP(D892,EXPLORACION!$A$2:$P$529,16,FALSE)</f>
        <v>2173789.5134999999</v>
      </c>
    </row>
    <row r="893" spans="1:26" hidden="1">
      <c r="A893" s="181" t="str">
        <f t="shared" si="198"/>
        <v>PYA30P1E110</v>
      </c>
      <c r="B893" s="181" t="str">
        <f t="shared" si="199"/>
        <v>PYA30P1E1</v>
      </c>
      <c r="C893" s="181" t="str">
        <f t="shared" si="200"/>
        <v>PYA30P110</v>
      </c>
      <c r="D893" s="181" t="str">
        <f t="shared" si="201"/>
        <v>PYA30P1</v>
      </c>
      <c r="E893" s="181" t="str">
        <f t="shared" si="202"/>
        <v>PYA30</v>
      </c>
      <c r="F893" s="109" t="s">
        <v>1368</v>
      </c>
      <c r="G893" s="171">
        <v>30</v>
      </c>
      <c r="H893" s="109">
        <v>1</v>
      </c>
      <c r="I893" s="171" t="s">
        <v>8</v>
      </c>
      <c r="J893" s="109">
        <v>2</v>
      </c>
      <c r="K893" s="111">
        <v>2</v>
      </c>
      <c r="L893" s="111" t="s">
        <v>13</v>
      </c>
      <c r="M893" s="137">
        <f>N892</f>
        <v>2</v>
      </c>
      <c r="N893" s="133">
        <v>3</v>
      </c>
      <c r="O893" s="137">
        <f>AVERAGE(M893:N893)</f>
        <v>2.5</v>
      </c>
      <c r="P893" s="72"/>
      <c r="Q893" s="72"/>
      <c r="R893" s="97"/>
      <c r="S893" s="97"/>
      <c r="T893" s="203" t="s">
        <v>1548</v>
      </c>
      <c r="U893" s="72"/>
      <c r="V893" s="177"/>
      <c r="W893" s="97"/>
      <c r="X893" s="97"/>
      <c r="Y893" s="90">
        <f>VLOOKUP(D893,EXPLORACION!$A$2:$P$529,15,FALSE)</f>
        <v>4962632.6865999997</v>
      </c>
      <c r="Z893" s="90">
        <f>VLOOKUP(D893,EXPLORACION!$A$2:$P$529,16,FALSE)</f>
        <v>2173789.5134999999</v>
      </c>
    </row>
    <row r="894" spans="1:26" hidden="1">
      <c r="A894" s="181" t="str">
        <f t="shared" si="198"/>
        <v>PYA30P1E2S1</v>
      </c>
      <c r="B894" s="181" t="str">
        <f t="shared" si="199"/>
        <v>PYA30P1E2</v>
      </c>
      <c r="C894" s="181" t="str">
        <f t="shared" si="200"/>
        <v>PYA30P1S1</v>
      </c>
      <c r="D894" s="181" t="str">
        <f t="shared" si="201"/>
        <v>PYA30P1</v>
      </c>
      <c r="E894" s="181" t="str">
        <f t="shared" si="202"/>
        <v>PYA30</v>
      </c>
      <c r="F894" s="109" t="s">
        <v>1368</v>
      </c>
      <c r="G894" s="171">
        <v>30</v>
      </c>
      <c r="H894" s="109">
        <v>1</v>
      </c>
      <c r="I894" s="171" t="s">
        <v>8</v>
      </c>
      <c r="J894" s="109">
        <v>3</v>
      </c>
      <c r="K894" s="111">
        <v>3</v>
      </c>
      <c r="L894" s="111"/>
      <c r="M894" s="137">
        <f>N893</f>
        <v>3</v>
      </c>
      <c r="N894" s="133">
        <v>5</v>
      </c>
      <c r="O894" s="137">
        <f>AVERAGE(M894:N894)</f>
        <v>4</v>
      </c>
      <c r="P894" s="72"/>
      <c r="Q894" s="72"/>
      <c r="R894" s="97"/>
      <c r="S894" s="97"/>
      <c r="T894" s="203"/>
      <c r="U894" s="72"/>
      <c r="V894" s="177"/>
      <c r="W894" s="97"/>
      <c r="X894" s="97"/>
      <c r="Y894" s="90">
        <f>VLOOKUP(D894,EXPLORACION!$A$2:$P$529,15,FALSE)</f>
        <v>4962632.6865999997</v>
      </c>
      <c r="Z894" s="90">
        <f>VLOOKUP(D894,EXPLORACION!$A$2:$P$529,16,FALSE)</f>
        <v>2173789.5134999999</v>
      </c>
    </row>
    <row r="895" spans="1:26" hidden="1">
      <c r="A895" s="181" t="str">
        <f t="shared" si="198"/>
        <v>PYA30P1E32</v>
      </c>
      <c r="B895" s="181" t="str">
        <f t="shared" si="199"/>
        <v>PYA30P1E3</v>
      </c>
      <c r="C895" s="181" t="str">
        <f t="shared" si="200"/>
        <v>PYA30P12</v>
      </c>
      <c r="D895" s="181" t="str">
        <f t="shared" si="201"/>
        <v>PYA30P1</v>
      </c>
      <c r="E895" s="181" t="str">
        <f t="shared" si="202"/>
        <v>PYA30</v>
      </c>
      <c r="F895" s="109" t="s">
        <v>1368</v>
      </c>
      <c r="G895" s="171">
        <v>30</v>
      </c>
      <c r="H895" s="109">
        <v>1</v>
      </c>
      <c r="I895" s="171" t="s">
        <v>8</v>
      </c>
      <c r="J895" s="109">
        <v>4</v>
      </c>
      <c r="K895" s="141">
        <v>4</v>
      </c>
      <c r="L895" s="141"/>
      <c r="M895" s="137">
        <f>N894</f>
        <v>5</v>
      </c>
      <c r="N895" s="133">
        <v>10</v>
      </c>
      <c r="O895" s="137">
        <f>AVERAGE(M895:N895)</f>
        <v>7.5</v>
      </c>
      <c r="P895" s="72"/>
      <c r="Q895" s="72"/>
      <c r="R895" s="97"/>
      <c r="S895" s="97"/>
      <c r="T895" s="203"/>
      <c r="U895" s="72"/>
      <c r="V895" s="177"/>
      <c r="W895" s="97"/>
      <c r="X895" s="97"/>
      <c r="Y895" s="90">
        <f>VLOOKUP(D895,EXPLORACION!$A$2:$P$529,15,FALSE)</f>
        <v>4962632.6865999997</v>
      </c>
      <c r="Z895" s="90">
        <f>VLOOKUP(D895,EXPLORACION!$A$2:$P$529,16,FALSE)</f>
        <v>2173789.5134999999</v>
      </c>
    </row>
    <row r="896" spans="1:26" hidden="1">
      <c r="A896" s="181" t="str">
        <f t="shared" si="198"/>
        <v>PYA30P2E43</v>
      </c>
      <c r="B896" s="181" t="str">
        <f t="shared" si="199"/>
        <v>PYA30P2E4</v>
      </c>
      <c r="C896" s="181" t="str">
        <f t="shared" si="200"/>
        <v>PYA30P23</v>
      </c>
      <c r="D896" s="181" t="str">
        <f t="shared" si="201"/>
        <v>PYA30P2</v>
      </c>
      <c r="E896" s="181" t="str">
        <f t="shared" si="202"/>
        <v>PYA30</v>
      </c>
      <c r="F896" s="109" t="s">
        <v>1368</v>
      </c>
      <c r="G896" s="171">
        <v>30</v>
      </c>
      <c r="H896" s="109">
        <v>2</v>
      </c>
      <c r="I896" s="171" t="s">
        <v>8</v>
      </c>
      <c r="J896" s="109">
        <v>1</v>
      </c>
      <c r="K896" s="111">
        <v>1</v>
      </c>
      <c r="L896" s="111"/>
      <c r="M896" s="137">
        <v>0</v>
      </c>
      <c r="N896" s="133">
        <v>0.3</v>
      </c>
      <c r="O896" s="137">
        <f t="shared" ref="O896:O904" si="203">N896-M896</f>
        <v>0.3</v>
      </c>
      <c r="P896" s="72"/>
      <c r="Q896" s="72"/>
      <c r="R896" s="97"/>
      <c r="S896" s="97"/>
      <c r="T896" s="203"/>
      <c r="U896" s="72"/>
      <c r="V896" s="177"/>
      <c r="W896" s="97"/>
      <c r="X896" s="97"/>
      <c r="Y896" s="90">
        <f>VLOOKUP(D896,EXPLORACION!$A$2:$P$529,15,FALSE)</f>
        <v>4962632.6865999997</v>
      </c>
      <c r="Z896" s="90">
        <f>VLOOKUP(D896,EXPLORACION!$A$2:$P$529,16,FALSE)</f>
        <v>2173789.5134999999</v>
      </c>
    </row>
    <row r="897" spans="1:26" hidden="1">
      <c r="A897" s="181" t="str">
        <f t="shared" si="198"/>
        <v>PYA30P2E14</v>
      </c>
      <c r="B897" s="181" t="str">
        <f t="shared" si="199"/>
        <v>PYA30P2E1</v>
      </c>
      <c r="C897" s="181" t="str">
        <f t="shared" si="200"/>
        <v>PYA30P24</v>
      </c>
      <c r="D897" s="181" t="str">
        <f t="shared" si="201"/>
        <v>PYA30P2</v>
      </c>
      <c r="E897" s="181" t="str">
        <f t="shared" si="202"/>
        <v>PYA30</v>
      </c>
      <c r="F897" s="109" t="s">
        <v>1368</v>
      </c>
      <c r="G897" s="171">
        <v>30</v>
      </c>
      <c r="H897" s="109">
        <v>2</v>
      </c>
      <c r="I897" s="171" t="s">
        <v>8</v>
      </c>
      <c r="J897" s="109">
        <v>2</v>
      </c>
      <c r="K897" s="111">
        <v>2</v>
      </c>
      <c r="L897" s="111"/>
      <c r="M897" s="137">
        <f>N896</f>
        <v>0.3</v>
      </c>
      <c r="N897" s="133">
        <v>1</v>
      </c>
      <c r="O897" s="137">
        <f t="shared" si="203"/>
        <v>0.7</v>
      </c>
      <c r="P897" s="72"/>
      <c r="Q897" s="72"/>
      <c r="R897" s="97"/>
      <c r="S897" s="97"/>
      <c r="T897" s="203"/>
      <c r="U897" s="72"/>
      <c r="V897" s="177"/>
      <c r="W897" s="97"/>
      <c r="X897" s="97"/>
      <c r="Y897" s="90">
        <f>VLOOKUP(D897,EXPLORACION!$A$2:$P$529,15,FALSE)</f>
        <v>4962632.6865999997</v>
      </c>
      <c r="Z897" s="90">
        <f>VLOOKUP(D897,EXPLORACION!$A$2:$P$529,16,FALSE)</f>
        <v>2173789.5134999999</v>
      </c>
    </row>
    <row r="898" spans="1:26" hidden="1">
      <c r="A898" s="181" t="str">
        <f t="shared" si="198"/>
        <v>PYA30P2E21</v>
      </c>
      <c r="B898" s="181" t="str">
        <f t="shared" si="199"/>
        <v>PYA30P2E2</v>
      </c>
      <c r="C898" s="181" t="str">
        <f t="shared" si="200"/>
        <v>PYA30P21</v>
      </c>
      <c r="D898" s="181" t="str">
        <f t="shared" si="201"/>
        <v>PYA30P2</v>
      </c>
      <c r="E898" s="181" t="str">
        <f t="shared" si="202"/>
        <v>PYA30</v>
      </c>
      <c r="F898" s="109" t="s">
        <v>1368</v>
      </c>
      <c r="G898" s="171">
        <v>30</v>
      </c>
      <c r="H898" s="109">
        <v>2</v>
      </c>
      <c r="I898" s="171" t="s">
        <v>8</v>
      </c>
      <c r="J898" s="109">
        <v>3</v>
      </c>
      <c r="K898" s="111">
        <v>3</v>
      </c>
      <c r="L898" s="111" t="s">
        <v>13</v>
      </c>
      <c r="M898" s="137">
        <f>N897</f>
        <v>1</v>
      </c>
      <c r="N898" s="133">
        <v>3</v>
      </c>
      <c r="O898" s="137">
        <f t="shared" si="203"/>
        <v>2</v>
      </c>
      <c r="P898" s="72"/>
      <c r="Q898" s="72"/>
      <c r="R898" s="97"/>
      <c r="S898" s="97"/>
      <c r="T898" s="203" t="s">
        <v>1548</v>
      </c>
      <c r="U898" s="72"/>
      <c r="V898" s="177"/>
      <c r="W898" s="97"/>
      <c r="X898" s="97"/>
      <c r="Y898" s="90">
        <f>VLOOKUP(D898,EXPLORACION!$A$2:$P$529,15,FALSE)</f>
        <v>4962632.6865999997</v>
      </c>
      <c r="Z898" s="90">
        <f>VLOOKUP(D898,EXPLORACION!$A$2:$P$529,16,FALSE)</f>
        <v>2173789.5134999999</v>
      </c>
    </row>
    <row r="899" spans="1:26" hidden="1">
      <c r="A899" s="181" t="str">
        <f t="shared" si="198"/>
        <v>PYA30P2E3S2</v>
      </c>
      <c r="B899" s="181" t="str">
        <f t="shared" si="199"/>
        <v>PYA30P2E3</v>
      </c>
      <c r="C899" s="181" t="str">
        <f t="shared" si="200"/>
        <v>PYA30P2S2</v>
      </c>
      <c r="D899" s="181" t="str">
        <f t="shared" si="201"/>
        <v>PYA30P2</v>
      </c>
      <c r="E899" s="181" t="str">
        <f t="shared" si="202"/>
        <v>PYA30</v>
      </c>
      <c r="F899" s="109" t="s">
        <v>1368</v>
      </c>
      <c r="G899" s="171">
        <v>30</v>
      </c>
      <c r="H899" s="109">
        <v>2</v>
      </c>
      <c r="I899" s="171" t="s">
        <v>8</v>
      </c>
      <c r="J899" s="109">
        <v>4</v>
      </c>
      <c r="K899" s="111">
        <v>4</v>
      </c>
      <c r="L899" s="111"/>
      <c r="M899" s="137">
        <f>N898</f>
        <v>3</v>
      </c>
      <c r="N899" s="133">
        <v>5</v>
      </c>
      <c r="O899" s="137">
        <f t="shared" si="203"/>
        <v>2</v>
      </c>
      <c r="P899" s="72"/>
      <c r="Q899" s="72"/>
      <c r="R899" s="97"/>
      <c r="S899" s="97"/>
      <c r="T899" s="203"/>
      <c r="U899" s="72"/>
      <c r="V899" s="177"/>
      <c r="W899" s="97"/>
      <c r="X899" s="97"/>
      <c r="Y899" s="90">
        <f>VLOOKUP(D899,EXPLORACION!$A$2:$P$529,15,FALSE)</f>
        <v>4962632.6865999997</v>
      </c>
      <c r="Z899" s="90">
        <f>VLOOKUP(D899,EXPLORACION!$A$2:$P$529,16,FALSE)</f>
        <v>2173789.5134999999</v>
      </c>
    </row>
    <row r="900" spans="1:26" hidden="1">
      <c r="A900" s="181" t="str">
        <f t="shared" si="198"/>
        <v>PYA30P3E43</v>
      </c>
      <c r="B900" s="181" t="str">
        <f t="shared" si="199"/>
        <v>PYA30P3E4</v>
      </c>
      <c r="C900" s="181" t="str">
        <f t="shared" si="200"/>
        <v>PYA30P33</v>
      </c>
      <c r="D900" s="181" t="str">
        <f t="shared" si="201"/>
        <v>PYA30P3</v>
      </c>
      <c r="E900" s="181" t="str">
        <f t="shared" si="202"/>
        <v>PYA30</v>
      </c>
      <c r="F900" s="109" t="s">
        <v>1368</v>
      </c>
      <c r="G900" s="171">
        <v>30</v>
      </c>
      <c r="H900" s="109">
        <v>3</v>
      </c>
      <c r="I900" s="171" t="s">
        <v>8</v>
      </c>
      <c r="J900" s="109">
        <v>1</v>
      </c>
      <c r="K900" s="109">
        <v>1</v>
      </c>
      <c r="L900" s="111"/>
      <c r="M900" s="137">
        <v>0</v>
      </c>
      <c r="N900" s="133">
        <v>0.3</v>
      </c>
      <c r="O900" s="137">
        <f t="shared" si="203"/>
        <v>0.3</v>
      </c>
      <c r="P900" s="72"/>
      <c r="Q900" s="72"/>
      <c r="R900" s="97"/>
      <c r="S900" s="97"/>
      <c r="T900" s="203"/>
      <c r="U900" s="72"/>
      <c r="V900" s="177"/>
      <c r="W900" s="97"/>
      <c r="X900" s="97"/>
      <c r="Y900" s="90">
        <f>VLOOKUP(D900,EXPLORACION!$A$2:$P$529,15,FALSE)</f>
        <v>4962632.6865999997</v>
      </c>
      <c r="Z900" s="90">
        <f>VLOOKUP(D900,EXPLORACION!$A$2:$P$529,16,FALSE)</f>
        <v>2173789.5134999999</v>
      </c>
    </row>
    <row r="901" spans="1:26" hidden="1">
      <c r="A901" s="181" t="str">
        <f t="shared" si="198"/>
        <v>PYA30P3E14</v>
      </c>
      <c r="B901" s="181" t="str">
        <f t="shared" si="199"/>
        <v>PYA30P3E1</v>
      </c>
      <c r="C901" s="181" t="str">
        <f t="shared" si="200"/>
        <v>PYA30P34</v>
      </c>
      <c r="D901" s="181" t="str">
        <f t="shared" si="201"/>
        <v>PYA30P3</v>
      </c>
      <c r="E901" s="181" t="str">
        <f t="shared" si="202"/>
        <v>PYA30</v>
      </c>
      <c r="F901" s="109" t="s">
        <v>1368</v>
      </c>
      <c r="G901" s="171">
        <v>30</v>
      </c>
      <c r="H901" s="109">
        <v>3</v>
      </c>
      <c r="I901" s="171" t="s">
        <v>8</v>
      </c>
      <c r="J901" s="109">
        <v>2</v>
      </c>
      <c r="K901" s="109">
        <v>2</v>
      </c>
      <c r="L901" s="111"/>
      <c r="M901" s="137">
        <f>N900</f>
        <v>0.3</v>
      </c>
      <c r="N901" s="133">
        <v>1</v>
      </c>
      <c r="O901" s="137">
        <f t="shared" si="203"/>
        <v>0.7</v>
      </c>
      <c r="P901" s="72"/>
      <c r="Q901" s="72"/>
      <c r="R901" s="97"/>
      <c r="S901" s="97"/>
      <c r="T901" s="203"/>
      <c r="U901" s="72"/>
      <c r="V901" s="177"/>
      <c r="W901" s="97"/>
      <c r="X901" s="97"/>
      <c r="Y901" s="90">
        <f>VLOOKUP(D901,EXPLORACION!$A$2:$P$529,15,FALSE)</f>
        <v>4962632.6865999997</v>
      </c>
      <c r="Z901" s="90">
        <f>VLOOKUP(D901,EXPLORACION!$A$2:$P$529,16,FALSE)</f>
        <v>2173789.5134999999</v>
      </c>
    </row>
    <row r="902" spans="1:26" hidden="1">
      <c r="A902" s="181" t="str">
        <f t="shared" si="198"/>
        <v>PYA30P3E21</v>
      </c>
      <c r="B902" s="181" t="str">
        <f t="shared" si="199"/>
        <v>PYA30P3E2</v>
      </c>
      <c r="C902" s="181" t="str">
        <f t="shared" si="200"/>
        <v>PYA30P31</v>
      </c>
      <c r="D902" s="181" t="str">
        <f t="shared" si="201"/>
        <v>PYA30P3</v>
      </c>
      <c r="E902" s="181" t="str">
        <f t="shared" si="202"/>
        <v>PYA30</v>
      </c>
      <c r="F902" s="109" t="s">
        <v>1368</v>
      </c>
      <c r="G902" s="171">
        <v>30</v>
      </c>
      <c r="H902" s="109">
        <v>3</v>
      </c>
      <c r="I902" s="171" t="s">
        <v>8</v>
      </c>
      <c r="J902" s="109">
        <v>3</v>
      </c>
      <c r="K902" s="109">
        <v>3</v>
      </c>
      <c r="L902" s="111" t="s">
        <v>13</v>
      </c>
      <c r="M902" s="137">
        <f>N901</f>
        <v>1</v>
      </c>
      <c r="N902" s="133">
        <v>3</v>
      </c>
      <c r="O902" s="137">
        <f t="shared" si="203"/>
        <v>2</v>
      </c>
      <c r="P902" s="72"/>
      <c r="Q902" s="72"/>
      <c r="R902" s="97"/>
      <c r="S902" s="97"/>
      <c r="T902" s="203" t="s">
        <v>1548</v>
      </c>
      <c r="U902" s="72"/>
      <c r="V902" s="177"/>
      <c r="W902" s="97"/>
      <c r="X902" s="97"/>
      <c r="Y902" s="90">
        <f>VLOOKUP(D902,EXPLORACION!$A$2:$P$529,15,FALSE)</f>
        <v>4962632.6865999997</v>
      </c>
      <c r="Z902" s="90">
        <f>VLOOKUP(D902,EXPLORACION!$A$2:$P$529,16,FALSE)</f>
        <v>2173789.5134999999</v>
      </c>
    </row>
    <row r="903" spans="1:26" hidden="1">
      <c r="A903" s="181" t="str">
        <f t="shared" si="198"/>
        <v>PYA30P3E3S2</v>
      </c>
      <c r="B903" s="181" t="str">
        <f t="shared" si="199"/>
        <v>PYA30P3E3</v>
      </c>
      <c r="C903" s="181" t="str">
        <f t="shared" si="200"/>
        <v>PYA30P3S2</v>
      </c>
      <c r="D903" s="181" t="str">
        <f t="shared" si="201"/>
        <v>PYA30P3</v>
      </c>
      <c r="E903" s="181" t="str">
        <f t="shared" si="202"/>
        <v>PYA30</v>
      </c>
      <c r="F903" s="109" t="s">
        <v>1368</v>
      </c>
      <c r="G903" s="171">
        <v>30</v>
      </c>
      <c r="H903" s="109">
        <v>3</v>
      </c>
      <c r="I903" s="171" t="s">
        <v>8</v>
      </c>
      <c r="J903" s="109">
        <v>4</v>
      </c>
      <c r="K903" s="109">
        <v>4</v>
      </c>
      <c r="L903" s="111"/>
      <c r="M903" s="137">
        <f>N902</f>
        <v>3</v>
      </c>
      <c r="N903" s="133">
        <v>5</v>
      </c>
      <c r="O903" s="137">
        <f t="shared" si="203"/>
        <v>2</v>
      </c>
      <c r="P903" s="72"/>
      <c r="Q903" s="72"/>
      <c r="R903" s="97"/>
      <c r="S903" s="97"/>
      <c r="T903" s="203"/>
      <c r="U903" s="72"/>
      <c r="V903" s="177"/>
      <c r="W903" s="97"/>
      <c r="X903" s="97"/>
      <c r="Y903" s="90">
        <f>VLOOKUP(D903,EXPLORACION!$A$2:$P$529,15,FALSE)</f>
        <v>4962632.6865999997</v>
      </c>
      <c r="Z903" s="90">
        <f>VLOOKUP(D903,EXPLORACION!$A$2:$P$529,16,FALSE)</f>
        <v>2173789.5134999999</v>
      </c>
    </row>
    <row r="904" spans="1:26" hidden="1">
      <c r="A904" s="181" t="str">
        <f t="shared" si="198"/>
        <v>PYA30P3E43</v>
      </c>
      <c r="B904" s="181" t="str">
        <f t="shared" si="199"/>
        <v>PYA30P3E4</v>
      </c>
      <c r="C904" s="181" t="str">
        <f t="shared" si="200"/>
        <v>PYA30P33</v>
      </c>
      <c r="D904" s="181" t="str">
        <f t="shared" si="201"/>
        <v>PYA30P3</v>
      </c>
      <c r="E904" s="181" t="str">
        <f t="shared" si="202"/>
        <v>PYA30</v>
      </c>
      <c r="F904" s="109" t="s">
        <v>1368</v>
      </c>
      <c r="G904" s="171">
        <v>30</v>
      </c>
      <c r="H904" s="109">
        <v>3</v>
      </c>
      <c r="I904" s="171" t="s">
        <v>8</v>
      </c>
      <c r="J904" s="109">
        <v>5</v>
      </c>
      <c r="K904" s="109">
        <v>5</v>
      </c>
      <c r="L904" s="111"/>
      <c r="M904" s="137">
        <f>N903</f>
        <v>5</v>
      </c>
      <c r="N904" s="133">
        <v>10</v>
      </c>
      <c r="O904" s="137">
        <f t="shared" si="203"/>
        <v>5</v>
      </c>
      <c r="P904" s="72"/>
      <c r="Q904" s="72"/>
      <c r="R904" s="97"/>
      <c r="S904" s="97"/>
      <c r="T904" s="203"/>
      <c r="U904" s="72"/>
      <c r="V904" s="177"/>
      <c r="W904" s="97"/>
      <c r="X904" s="97"/>
      <c r="Y904" s="90">
        <f>VLOOKUP(D904,EXPLORACION!$A$2:$P$529,15,FALSE)</f>
        <v>4962632.6865999997</v>
      </c>
      <c r="Z904" s="90">
        <f>VLOOKUP(D904,EXPLORACION!$A$2:$P$529,16,FALSE)</f>
        <v>2173789.5134999999</v>
      </c>
    </row>
    <row r="905" spans="1:26" hidden="1">
      <c r="A905" s="181" t="str">
        <f t="shared" ref="A905:A910" si="204">CONCATENATE(F905,G905,I905,H905,"E",J904,L904,K903)</f>
        <v>PYA33P1E54</v>
      </c>
      <c r="B905" s="181" t="str">
        <f t="shared" ref="B905:B910" si="205">CONCATENATE(F905,G905,I905,H905,"E",J904)</f>
        <v>PYA33P1E5</v>
      </c>
      <c r="C905" s="181" t="str">
        <f t="shared" ref="C905:C910" si="206">CONCATENATE(F905,G905,I905,H905,L904,K903)</f>
        <v>PYA33P14</v>
      </c>
      <c r="D905" s="181" t="str">
        <f t="shared" ref="D905:D910" si="207">CONCATENATE(F905,G905,I905,H905)</f>
        <v>PYA33P1</v>
      </c>
      <c r="E905" s="181" t="str">
        <f t="shared" ref="E905:E910" si="208">CONCATENATE(F905,G905)</f>
        <v>PYA33</v>
      </c>
      <c r="F905" s="72" t="s">
        <v>1368</v>
      </c>
      <c r="G905" s="72">
        <v>33</v>
      </c>
      <c r="H905" s="72">
        <v>1</v>
      </c>
      <c r="I905" s="171" t="s">
        <v>8</v>
      </c>
      <c r="J905" s="72">
        <v>2</v>
      </c>
      <c r="K905" s="72">
        <v>1</v>
      </c>
      <c r="L905" s="111" t="s">
        <v>13</v>
      </c>
      <c r="M905" s="137">
        <v>1</v>
      </c>
      <c r="N905" s="133">
        <v>3</v>
      </c>
      <c r="O905" s="137">
        <v>2</v>
      </c>
      <c r="P905" s="72"/>
      <c r="Q905" s="72"/>
      <c r="R905" s="97"/>
      <c r="S905" s="97"/>
      <c r="T905" s="203" t="s">
        <v>1605</v>
      </c>
      <c r="U905" s="72">
        <v>22</v>
      </c>
      <c r="V905" s="177"/>
      <c r="W905" s="97"/>
      <c r="X905" s="97"/>
      <c r="Y905" s="90">
        <f>VLOOKUP(D905,EXPLORACION!$A$2:$P$529,15,FALSE)</f>
        <v>4961650.9181000004</v>
      </c>
      <c r="Z905" s="90">
        <f>VLOOKUP(D905,EXPLORACION!$A$2:$P$529,16,FALSE)</f>
        <v>2171454.5787999998</v>
      </c>
    </row>
    <row r="906" spans="1:26" hidden="1">
      <c r="A906" s="181" t="str">
        <f t="shared" si="204"/>
        <v>PYA33P1E2S5</v>
      </c>
      <c r="B906" s="181" t="str">
        <f t="shared" si="205"/>
        <v>PYA33P1E2</v>
      </c>
      <c r="C906" s="181" t="str">
        <f t="shared" si="206"/>
        <v>PYA33P1S5</v>
      </c>
      <c r="D906" s="181" t="str">
        <f t="shared" si="207"/>
        <v>PYA33P1</v>
      </c>
      <c r="E906" s="181" t="str">
        <f t="shared" si="208"/>
        <v>PYA33</v>
      </c>
      <c r="F906" s="72" t="s">
        <v>1368</v>
      </c>
      <c r="G906" s="72">
        <v>33</v>
      </c>
      <c r="H906" s="72">
        <v>1</v>
      </c>
      <c r="I906" s="171" t="s">
        <v>8</v>
      </c>
      <c r="J906" s="72">
        <v>3</v>
      </c>
      <c r="K906" s="72">
        <v>2</v>
      </c>
      <c r="L906" s="111" t="s">
        <v>13</v>
      </c>
      <c r="M906" s="137">
        <v>3</v>
      </c>
      <c r="N906" s="133">
        <v>5</v>
      </c>
      <c r="O906" s="137">
        <v>4</v>
      </c>
      <c r="P906" s="72"/>
      <c r="Q906" s="72"/>
      <c r="R906" s="97"/>
      <c r="S906" s="97"/>
      <c r="T906" s="203">
        <v>40427</v>
      </c>
      <c r="U906" s="72">
        <v>19</v>
      </c>
      <c r="V906" s="177"/>
      <c r="W906" s="97"/>
      <c r="X906" s="97"/>
      <c r="Y906" s="90">
        <f>VLOOKUP(D906,EXPLORACION!$A$2:$P$529,15,FALSE)</f>
        <v>4961650.9181000004</v>
      </c>
      <c r="Z906" s="90">
        <f>VLOOKUP(D906,EXPLORACION!$A$2:$P$529,16,FALSE)</f>
        <v>2171454.5787999998</v>
      </c>
    </row>
    <row r="907" spans="1:26" hidden="1">
      <c r="A907" s="181" t="str">
        <f t="shared" si="204"/>
        <v>PYA33P2E3S1</v>
      </c>
      <c r="B907" s="181" t="str">
        <f t="shared" si="205"/>
        <v>PYA33P2E3</v>
      </c>
      <c r="C907" s="181" t="str">
        <f t="shared" si="206"/>
        <v>PYA33P2S1</v>
      </c>
      <c r="D907" s="181" t="str">
        <f t="shared" si="207"/>
        <v>PYA33P2</v>
      </c>
      <c r="E907" s="181" t="str">
        <f t="shared" si="208"/>
        <v>PYA33</v>
      </c>
      <c r="F907" s="72" t="s">
        <v>1368</v>
      </c>
      <c r="G907" s="72">
        <v>33</v>
      </c>
      <c r="H907" s="72">
        <v>2</v>
      </c>
      <c r="I907" s="171" t="s">
        <v>8</v>
      </c>
      <c r="J907" s="72">
        <v>2</v>
      </c>
      <c r="K907" s="72">
        <v>1</v>
      </c>
      <c r="L907" s="111" t="s">
        <v>13</v>
      </c>
      <c r="M907" s="137">
        <v>1</v>
      </c>
      <c r="N907" s="133">
        <v>3</v>
      </c>
      <c r="O907" s="137">
        <v>2</v>
      </c>
      <c r="P907" s="72"/>
      <c r="Q907" s="72"/>
      <c r="R907" s="97"/>
      <c r="S907" s="97"/>
      <c r="T907" s="203">
        <v>40067</v>
      </c>
      <c r="U907" s="72">
        <v>18</v>
      </c>
      <c r="V907" s="177"/>
      <c r="W907" s="97"/>
      <c r="X907" s="97"/>
      <c r="Y907" s="90">
        <f>VLOOKUP(D907,EXPLORACION!$A$2:$P$529,15,FALSE)</f>
        <v>4961650.9181000004</v>
      </c>
      <c r="Z907" s="90">
        <f>VLOOKUP(D907,EXPLORACION!$A$2:$P$529,16,FALSE)</f>
        <v>2171454.5787999998</v>
      </c>
    </row>
    <row r="908" spans="1:26" hidden="1">
      <c r="A908" s="181" t="str">
        <f t="shared" si="204"/>
        <v>PYA33P2E2S2</v>
      </c>
      <c r="B908" s="181" t="str">
        <f t="shared" si="205"/>
        <v>PYA33P2E2</v>
      </c>
      <c r="C908" s="181" t="str">
        <f t="shared" si="206"/>
        <v>PYA33P2S2</v>
      </c>
      <c r="D908" s="181" t="str">
        <f t="shared" si="207"/>
        <v>PYA33P2</v>
      </c>
      <c r="E908" s="181" t="str">
        <f t="shared" si="208"/>
        <v>PYA33</v>
      </c>
      <c r="F908" s="72" t="s">
        <v>1368</v>
      </c>
      <c r="G908" s="72">
        <v>33</v>
      </c>
      <c r="H908" s="72">
        <v>2</v>
      </c>
      <c r="I908" s="171" t="s">
        <v>8</v>
      </c>
      <c r="J908" s="72">
        <v>3</v>
      </c>
      <c r="K908" s="72">
        <v>2</v>
      </c>
      <c r="L908" s="111" t="s">
        <v>13</v>
      </c>
      <c r="M908" s="137">
        <v>3</v>
      </c>
      <c r="N908" s="133">
        <v>5</v>
      </c>
      <c r="O908" s="137">
        <v>4</v>
      </c>
      <c r="P908" s="72"/>
      <c r="Q908" s="72"/>
      <c r="R908" s="97"/>
      <c r="S908" s="97"/>
      <c r="T908" s="203" t="s">
        <v>1606</v>
      </c>
      <c r="U908" s="72">
        <v>29</v>
      </c>
      <c r="V908" s="177"/>
      <c r="W908" s="97"/>
      <c r="X908" s="97"/>
      <c r="Y908" s="90">
        <f>VLOOKUP(D908,EXPLORACION!$A$2:$P$529,15,FALSE)</f>
        <v>4961650.9181000004</v>
      </c>
      <c r="Z908" s="90">
        <f>VLOOKUP(D908,EXPLORACION!$A$2:$P$529,16,FALSE)</f>
        <v>2171454.5787999998</v>
      </c>
    </row>
    <row r="909" spans="1:26" hidden="1">
      <c r="A909" s="181" t="str">
        <f t="shared" si="204"/>
        <v>PYA33P3E3S1</v>
      </c>
      <c r="B909" s="181" t="str">
        <f t="shared" si="205"/>
        <v>PYA33P3E3</v>
      </c>
      <c r="C909" s="181" t="str">
        <f t="shared" si="206"/>
        <v>PYA33P3S1</v>
      </c>
      <c r="D909" s="181" t="str">
        <f t="shared" si="207"/>
        <v>PYA33P3</v>
      </c>
      <c r="E909" s="181" t="str">
        <f t="shared" si="208"/>
        <v>PYA33</v>
      </c>
      <c r="F909" s="72" t="s">
        <v>1368</v>
      </c>
      <c r="G909" s="72">
        <v>33</v>
      </c>
      <c r="H909" s="72">
        <v>3</v>
      </c>
      <c r="I909" s="171" t="s">
        <v>8</v>
      </c>
      <c r="J909" s="72">
        <v>2</v>
      </c>
      <c r="K909" s="72">
        <v>1</v>
      </c>
      <c r="L909" s="111" t="s">
        <v>13</v>
      </c>
      <c r="M909" s="137">
        <v>1</v>
      </c>
      <c r="N909" s="133">
        <v>3</v>
      </c>
      <c r="O909" s="137">
        <v>2</v>
      </c>
      <c r="P909" s="72"/>
      <c r="Q909" s="72"/>
      <c r="R909" s="97"/>
      <c r="S909" s="97"/>
      <c r="T909" s="203" t="s">
        <v>1607</v>
      </c>
      <c r="U909" s="72">
        <v>80</v>
      </c>
      <c r="V909" s="177"/>
      <c r="W909" s="97"/>
      <c r="X909" s="97"/>
      <c r="Y909" s="90">
        <f>VLOOKUP(D909,EXPLORACION!$A$2:$P$529,15,FALSE)</f>
        <v>4961650.9181000004</v>
      </c>
      <c r="Z909" s="90">
        <f>VLOOKUP(D909,EXPLORACION!$A$2:$P$529,16,FALSE)</f>
        <v>2171454.5787999998</v>
      </c>
    </row>
    <row r="910" spans="1:26" hidden="1">
      <c r="A910" s="181" t="str">
        <f t="shared" si="204"/>
        <v>PYA33P3E2S2</v>
      </c>
      <c r="B910" s="181" t="str">
        <f t="shared" si="205"/>
        <v>PYA33P3E2</v>
      </c>
      <c r="C910" s="181" t="str">
        <f t="shared" si="206"/>
        <v>PYA33P3S2</v>
      </c>
      <c r="D910" s="181" t="str">
        <f t="shared" si="207"/>
        <v>PYA33P3</v>
      </c>
      <c r="E910" s="181" t="str">
        <f t="shared" si="208"/>
        <v>PYA33</v>
      </c>
      <c r="F910" s="72" t="s">
        <v>1368</v>
      </c>
      <c r="G910" s="72">
        <v>33</v>
      </c>
      <c r="H910" s="72">
        <v>3</v>
      </c>
      <c r="I910" s="171" t="s">
        <v>8</v>
      </c>
      <c r="J910" s="72">
        <v>3</v>
      </c>
      <c r="K910" s="72">
        <v>2</v>
      </c>
      <c r="L910" s="111" t="s">
        <v>13</v>
      </c>
      <c r="M910" s="137">
        <v>3</v>
      </c>
      <c r="N910" s="133">
        <v>5</v>
      </c>
      <c r="O910" s="137">
        <v>4</v>
      </c>
      <c r="P910" s="72"/>
      <c r="Q910" s="72"/>
      <c r="R910" s="97"/>
      <c r="S910" s="97"/>
      <c r="T910" s="203" t="s">
        <v>1608</v>
      </c>
      <c r="U910" s="72">
        <v>73</v>
      </c>
      <c r="V910" s="177"/>
      <c r="W910" s="97"/>
      <c r="X910" s="97"/>
      <c r="Y910" s="90">
        <f>VLOOKUP(D910,EXPLORACION!$A$2:$P$529,15,FALSE)</f>
        <v>4961650.9181000004</v>
      </c>
      <c r="Z910" s="90">
        <f>VLOOKUP(D910,EXPLORACION!$A$2:$P$529,16,FALSE)</f>
        <v>2171454.5787999998</v>
      </c>
    </row>
    <row r="911" spans="1:26" hidden="1">
      <c r="A911" s="181" t="str">
        <f>CONCATENATE(F911,G911,I911,H911,"E",J910,L910,K909)</f>
        <v>PYA34P1E3S1</v>
      </c>
      <c r="B911" s="181" t="str">
        <f>CONCATENATE(F911,G911,I911,H911,"E",J910)</f>
        <v>PYA34P1E3</v>
      </c>
      <c r="C911" s="181" t="str">
        <f>CONCATENATE(F911,G911,I911,H911,L910,K909)</f>
        <v>PYA34P1S1</v>
      </c>
      <c r="D911" s="181" t="str">
        <f>CONCATENATE(F911,G911,I911,H911)</f>
        <v>PYA34P1</v>
      </c>
      <c r="E911" s="181" t="str">
        <f>CONCATENATE(F911,G911)</f>
        <v>PYA34</v>
      </c>
      <c r="F911" s="72" t="s">
        <v>1368</v>
      </c>
      <c r="G911" s="72">
        <v>34</v>
      </c>
      <c r="H911" s="72">
        <v>1</v>
      </c>
      <c r="I911" s="72" t="s">
        <v>8</v>
      </c>
      <c r="J911" s="72">
        <v>2</v>
      </c>
      <c r="K911" s="72">
        <v>1</v>
      </c>
      <c r="L911" s="111" t="s">
        <v>13</v>
      </c>
      <c r="M911" s="137">
        <v>1</v>
      </c>
      <c r="N911" s="133">
        <v>3</v>
      </c>
      <c r="O911" s="137">
        <v>2</v>
      </c>
      <c r="P911" s="72"/>
      <c r="Q911" s="72"/>
      <c r="R911" s="97"/>
      <c r="S911" s="97"/>
      <c r="T911" s="72" t="s">
        <v>1630</v>
      </c>
      <c r="U911" s="72"/>
      <c r="V911" s="177"/>
      <c r="W911" s="97"/>
      <c r="X911" s="97"/>
      <c r="Y911" s="90">
        <f>VLOOKUP(D911,EXPLORACION!$A$2:$P$529,15,FALSE)</f>
        <v>4959906.5220999997</v>
      </c>
      <c r="Z911" s="90">
        <f>VLOOKUP(D911,EXPLORACION!$A$2:$P$529,16,FALSE)</f>
        <v>2168412.8807999999</v>
      </c>
    </row>
    <row r="912" spans="1:26" hidden="1">
      <c r="A912" s="181" t="str">
        <f>CONCATENATE(F912,G912,I912,H912,"E",J911,L911,K910)</f>
        <v>PYA34P2E2S2</v>
      </c>
      <c r="B912" s="181" t="str">
        <f>CONCATENATE(F912,G912,I912,H912,"E",J911)</f>
        <v>PYA34P2E2</v>
      </c>
      <c r="C912" s="181" t="str">
        <f>CONCATENATE(F912,G912,I912,H912,L911,K910)</f>
        <v>PYA34P2S2</v>
      </c>
      <c r="D912" s="181" t="str">
        <f>CONCATENATE(F912,G912,I912,H912)</f>
        <v>PYA34P2</v>
      </c>
      <c r="E912" s="181" t="str">
        <f>CONCATENATE(F912,G912)</f>
        <v>PYA34</v>
      </c>
      <c r="F912" s="72" t="s">
        <v>1368</v>
      </c>
      <c r="G912" s="72">
        <v>34</v>
      </c>
      <c r="H912" s="72">
        <v>2</v>
      </c>
      <c r="I912" s="72" t="s">
        <v>8</v>
      </c>
      <c r="J912" s="72">
        <v>2</v>
      </c>
      <c r="K912" s="72">
        <v>2</v>
      </c>
      <c r="L912" s="111" t="s">
        <v>13</v>
      </c>
      <c r="M912" s="137">
        <v>1</v>
      </c>
      <c r="N912" s="133">
        <v>3</v>
      </c>
      <c r="O912" s="137">
        <v>2</v>
      </c>
      <c r="P912" s="72"/>
      <c r="Q912" s="72"/>
      <c r="R912" s="97"/>
      <c r="S912" s="97"/>
      <c r="T912" s="72" t="s">
        <v>1631</v>
      </c>
      <c r="U912" s="72"/>
      <c r="V912" s="177"/>
      <c r="W912" s="97"/>
      <c r="X912" s="97"/>
      <c r="Y912" s="90">
        <f>VLOOKUP(D912,EXPLORACION!$A$2:$P$529,15,FALSE)</f>
        <v>4959906.5040999996</v>
      </c>
      <c r="Z912" s="90">
        <f>VLOOKUP(D912,EXPLORACION!$A$2:$P$529,16,FALSE)</f>
        <v>2168402.8894000002</v>
      </c>
    </row>
    <row r="913" spans="1:26" hidden="1">
      <c r="A913" s="181" t="str">
        <f>CONCATENATE(F913,G913,I913,H913,"E",J912,L912,K911)</f>
        <v>PYA34P3E2S1</v>
      </c>
      <c r="B913" s="181" t="str">
        <f>CONCATENATE(F913,G913,I913,H913,"E",J912)</f>
        <v>PYA34P3E2</v>
      </c>
      <c r="C913" s="181" t="str">
        <f>CONCATENATE(F913,G913,I913,H913,L912,K911)</f>
        <v>PYA34P3S1</v>
      </c>
      <c r="D913" s="181" t="str">
        <f>CONCATENATE(F913,G913,I913,H913)</f>
        <v>PYA34P3</v>
      </c>
      <c r="E913" s="181" t="str">
        <f>CONCATENATE(F913,G913)</f>
        <v>PYA34</v>
      </c>
      <c r="F913" s="72" t="s">
        <v>1368</v>
      </c>
      <c r="G913" s="72">
        <v>34</v>
      </c>
      <c r="H913" s="72">
        <v>3</v>
      </c>
      <c r="I913" s="72" t="s">
        <v>8</v>
      </c>
      <c r="J913" s="72">
        <v>2</v>
      </c>
      <c r="K913" s="72">
        <v>3</v>
      </c>
      <c r="L913" s="111" t="s">
        <v>13</v>
      </c>
      <c r="M913" s="137">
        <v>1</v>
      </c>
      <c r="N913" s="133">
        <v>3</v>
      </c>
      <c r="O913" s="137">
        <v>2</v>
      </c>
      <c r="P913" s="72"/>
      <c r="Q913" s="72"/>
      <c r="R913" s="97"/>
      <c r="S913" s="97"/>
      <c r="T913" s="72" t="s">
        <v>1632</v>
      </c>
      <c r="U913" s="72"/>
      <c r="V913" s="177"/>
      <c r="W913" s="97"/>
      <c r="X913" s="97"/>
      <c r="Y913" s="90">
        <f>VLOOKUP(D913,EXPLORACION!$A$2:$P$529,15,FALSE)</f>
        <v>4959916.4881999996</v>
      </c>
      <c r="Z913" s="90">
        <f>VLOOKUP(D913,EXPLORACION!$A$2:$P$529,16,FALSE)</f>
        <v>2168398.8747999999</v>
      </c>
    </row>
    <row r="914" spans="1:26" hidden="1">
      <c r="A914" s="181" t="str">
        <f t="shared" ref="A914:A935" si="209">CONCATENATE(F914,G914,I914,H914,"E",J913,L913,K912)</f>
        <v>LHL35P1E2S2</v>
      </c>
      <c r="B914" s="181" t="str">
        <f t="shared" ref="B914:B935" si="210">CONCATENATE(F914,G914,I914,H914,"E",J913)</f>
        <v>LHL35P1E2</v>
      </c>
      <c r="C914" s="181" t="str">
        <f t="shared" ref="C914:C935" si="211">CONCATENATE(F914,G914,I914,H914,L913,K912)</f>
        <v>LHL35P1S2</v>
      </c>
      <c r="D914" s="181" t="str">
        <f t="shared" ref="D914:D935" si="212">CONCATENATE(F914,G914,I914,H914)</f>
        <v>LHL35P1</v>
      </c>
      <c r="E914" s="181" t="str">
        <f t="shared" ref="E914:E935" si="213">CONCATENATE(F914,G914)</f>
        <v>LHL35</v>
      </c>
      <c r="F914" s="111" t="s">
        <v>844</v>
      </c>
      <c r="G914" s="111">
        <v>35</v>
      </c>
      <c r="H914" s="111">
        <v>1</v>
      </c>
      <c r="I914" s="111" t="s">
        <v>8</v>
      </c>
      <c r="J914" s="111">
        <v>1</v>
      </c>
      <c r="K914" s="111">
        <v>1</v>
      </c>
      <c r="L914" s="72" t="s">
        <v>906</v>
      </c>
      <c r="M914" s="137">
        <v>0.6</v>
      </c>
      <c r="N914" s="133">
        <v>0.9</v>
      </c>
      <c r="O914" s="137">
        <f>+AVERAGE(M914:N914)</f>
        <v>0.75</v>
      </c>
      <c r="P914" s="72"/>
      <c r="Q914" s="72"/>
      <c r="R914" s="97"/>
      <c r="S914" s="97"/>
      <c r="T914" s="72"/>
      <c r="U914" s="72"/>
      <c r="V914" s="177">
        <v>0.37</v>
      </c>
      <c r="W914" s="97"/>
      <c r="X914" s="97"/>
      <c r="Y914" s="90">
        <f>VLOOKUP(D914,EXPLORACION!$A$2:$P$529,15,FALSE)</f>
        <v>4962941.7873</v>
      </c>
      <c r="Z914" s="90">
        <f>VLOOKUP(D914,EXPLORACION!$A$2:$P$529,16,FALSE)</f>
        <v>2173677.0230999999</v>
      </c>
    </row>
    <row r="915" spans="1:26" hidden="1">
      <c r="A915" s="181" t="str">
        <f t="shared" si="209"/>
        <v>LHL35P1E1V3</v>
      </c>
      <c r="B915" s="181" t="str">
        <f t="shared" si="210"/>
        <v>LHL35P1E1</v>
      </c>
      <c r="C915" s="181" t="str">
        <f t="shared" si="211"/>
        <v>LHL35P1V3</v>
      </c>
      <c r="D915" s="181" t="str">
        <f t="shared" si="212"/>
        <v>LHL35P1</v>
      </c>
      <c r="E915" s="181" t="str">
        <f t="shared" si="213"/>
        <v>LHL35</v>
      </c>
      <c r="F915" s="111" t="s">
        <v>844</v>
      </c>
      <c r="G915" s="111">
        <v>35</v>
      </c>
      <c r="H915" s="111">
        <v>1</v>
      </c>
      <c r="I915" s="111" t="s">
        <v>8</v>
      </c>
      <c r="J915" s="111">
        <v>1</v>
      </c>
      <c r="K915" s="111">
        <f>K914+1</f>
        <v>2</v>
      </c>
      <c r="L915" s="72" t="s">
        <v>906</v>
      </c>
      <c r="M915" s="137">
        <v>1.6</v>
      </c>
      <c r="N915" s="133">
        <v>1.9</v>
      </c>
      <c r="O915" s="137">
        <f t="shared" ref="O915:O965" si="214">+AVERAGE(M915:N915)</f>
        <v>1.75</v>
      </c>
      <c r="P915" s="72"/>
      <c r="Q915" s="72"/>
      <c r="R915" s="97"/>
      <c r="S915" s="97"/>
      <c r="T915" s="72"/>
      <c r="U915" s="72"/>
      <c r="V915" s="177">
        <v>0.75</v>
      </c>
      <c r="W915" s="97"/>
      <c r="X915" s="97"/>
      <c r="Y915" s="90">
        <f>VLOOKUP(D915,EXPLORACION!$A$2:$P$529,15,FALSE)</f>
        <v>4962941.7873</v>
      </c>
      <c r="Z915" s="90">
        <f>VLOOKUP(D915,EXPLORACION!$A$2:$P$529,16,FALSE)</f>
        <v>2173677.0230999999</v>
      </c>
    </row>
    <row r="916" spans="1:26" hidden="1">
      <c r="A916" s="181" t="str">
        <f t="shared" si="209"/>
        <v>LHL35P1E1V1</v>
      </c>
      <c r="B916" s="181" t="str">
        <f t="shared" si="210"/>
        <v>LHL35P1E1</v>
      </c>
      <c r="C916" s="181" t="str">
        <f t="shared" si="211"/>
        <v>LHL35P1V1</v>
      </c>
      <c r="D916" s="181" t="str">
        <f t="shared" si="212"/>
        <v>LHL35P1</v>
      </c>
      <c r="E916" s="181" t="str">
        <f t="shared" si="213"/>
        <v>LHL35</v>
      </c>
      <c r="F916" s="111" t="s">
        <v>844</v>
      </c>
      <c r="G916" s="111">
        <v>35</v>
      </c>
      <c r="H916" s="111">
        <v>1</v>
      </c>
      <c r="I916" s="111" t="s">
        <v>8</v>
      </c>
      <c r="J916" s="111">
        <v>1</v>
      </c>
      <c r="K916" s="111">
        <f t="shared" ref="K916:K924" si="215">K915+1</f>
        <v>3</v>
      </c>
      <c r="L916" s="111"/>
      <c r="M916" s="137">
        <v>2.6</v>
      </c>
      <c r="N916" s="133">
        <v>2.9</v>
      </c>
      <c r="O916" s="137">
        <f t="shared" si="214"/>
        <v>2.75</v>
      </c>
      <c r="P916" s="72"/>
      <c r="Q916" s="72"/>
      <c r="R916" s="97"/>
      <c r="S916" s="97"/>
      <c r="T916" s="72"/>
      <c r="U916" s="72"/>
      <c r="V916" s="177"/>
      <c r="W916" s="97"/>
      <c r="X916" s="97"/>
      <c r="Y916" s="90">
        <f>VLOOKUP(D916,EXPLORACION!$A$2:$P$529,15,FALSE)</f>
        <v>4962941.7873</v>
      </c>
      <c r="Z916" s="90">
        <f>VLOOKUP(D916,EXPLORACION!$A$2:$P$529,16,FALSE)</f>
        <v>2173677.0230999999</v>
      </c>
    </row>
    <row r="917" spans="1:26" hidden="1">
      <c r="A917" s="181" t="str">
        <f t="shared" si="209"/>
        <v>LHL35P1E12</v>
      </c>
      <c r="B917" s="181" t="str">
        <f t="shared" si="210"/>
        <v>LHL35P1E1</v>
      </c>
      <c r="C917" s="181" t="str">
        <f t="shared" si="211"/>
        <v>LHL35P12</v>
      </c>
      <c r="D917" s="181" t="str">
        <f t="shared" si="212"/>
        <v>LHL35P1</v>
      </c>
      <c r="E917" s="181" t="str">
        <f t="shared" si="213"/>
        <v>LHL35</v>
      </c>
      <c r="F917" s="111" t="s">
        <v>844</v>
      </c>
      <c r="G917" s="111">
        <v>35</v>
      </c>
      <c r="H917" s="111">
        <v>1</v>
      </c>
      <c r="I917" s="111" t="s">
        <v>8</v>
      </c>
      <c r="J917" s="111">
        <v>1</v>
      </c>
      <c r="K917" s="111">
        <f t="shared" si="215"/>
        <v>4</v>
      </c>
      <c r="L917" s="72" t="s">
        <v>906</v>
      </c>
      <c r="M917" s="137">
        <v>3.6</v>
      </c>
      <c r="N917" s="133">
        <v>3.9</v>
      </c>
      <c r="O917" s="137">
        <f t="shared" si="214"/>
        <v>3.75</v>
      </c>
      <c r="P917" s="72"/>
      <c r="Q917" s="72"/>
      <c r="R917" s="97"/>
      <c r="S917" s="97"/>
      <c r="T917" s="72"/>
      <c r="U917" s="72"/>
      <c r="V917" s="177">
        <v>1.36</v>
      </c>
      <c r="W917" s="97"/>
      <c r="X917" s="97"/>
      <c r="Y917" s="90">
        <f>VLOOKUP(D917,EXPLORACION!$A$2:$P$529,15,FALSE)</f>
        <v>4962941.7873</v>
      </c>
      <c r="Z917" s="90">
        <f>VLOOKUP(D917,EXPLORACION!$A$2:$P$529,16,FALSE)</f>
        <v>2173677.0230999999</v>
      </c>
    </row>
    <row r="918" spans="1:26" hidden="1">
      <c r="A918" s="181" t="str">
        <f t="shared" si="209"/>
        <v>LHL35P1E1V3</v>
      </c>
      <c r="B918" s="181" t="str">
        <f t="shared" si="210"/>
        <v>LHL35P1E1</v>
      </c>
      <c r="C918" s="181" t="str">
        <f t="shared" si="211"/>
        <v>LHL35P1V3</v>
      </c>
      <c r="D918" s="181" t="str">
        <f t="shared" si="212"/>
        <v>LHL35P1</v>
      </c>
      <c r="E918" s="181" t="str">
        <f t="shared" si="213"/>
        <v>LHL35</v>
      </c>
      <c r="F918" s="111" t="s">
        <v>844</v>
      </c>
      <c r="G918" s="111">
        <v>35</v>
      </c>
      <c r="H918" s="111">
        <v>1</v>
      </c>
      <c r="I918" s="111" t="s">
        <v>8</v>
      </c>
      <c r="J918" s="111">
        <v>1</v>
      </c>
      <c r="K918" s="111">
        <f t="shared" si="215"/>
        <v>5</v>
      </c>
      <c r="L918" s="72" t="s">
        <v>906</v>
      </c>
      <c r="M918" s="137">
        <v>4.5999999999999996</v>
      </c>
      <c r="N918" s="133">
        <v>4.9000000000000004</v>
      </c>
      <c r="O918" s="137">
        <f t="shared" si="214"/>
        <v>4.75</v>
      </c>
      <c r="P918" s="72"/>
      <c r="Q918" s="72"/>
      <c r="R918" s="97"/>
      <c r="S918" s="97"/>
      <c r="T918" s="72"/>
      <c r="U918" s="72"/>
      <c r="V918" s="177">
        <v>1.06</v>
      </c>
      <c r="W918" s="97"/>
      <c r="X918" s="97"/>
      <c r="Y918" s="90">
        <f>VLOOKUP(D918,EXPLORACION!$A$2:$P$529,15,FALSE)</f>
        <v>4962941.7873</v>
      </c>
      <c r="Z918" s="90">
        <f>VLOOKUP(D918,EXPLORACION!$A$2:$P$529,16,FALSE)</f>
        <v>2173677.0230999999</v>
      </c>
    </row>
    <row r="919" spans="1:26" hidden="1">
      <c r="A919" s="181" t="str">
        <f t="shared" si="209"/>
        <v>LHL35P1E1V4</v>
      </c>
      <c r="B919" s="181" t="str">
        <f t="shared" si="210"/>
        <v>LHL35P1E1</v>
      </c>
      <c r="C919" s="181" t="str">
        <f t="shared" si="211"/>
        <v>LHL35P1V4</v>
      </c>
      <c r="D919" s="181" t="str">
        <f t="shared" si="212"/>
        <v>LHL35P1</v>
      </c>
      <c r="E919" s="181" t="str">
        <f t="shared" si="213"/>
        <v>LHL35</v>
      </c>
      <c r="F919" s="111" t="s">
        <v>844</v>
      </c>
      <c r="G919" s="111">
        <v>35</v>
      </c>
      <c r="H919" s="111">
        <v>1</v>
      </c>
      <c r="I919" s="111" t="s">
        <v>8</v>
      </c>
      <c r="J919" s="111">
        <v>1</v>
      </c>
      <c r="K919" s="111">
        <f t="shared" si="215"/>
        <v>6</v>
      </c>
      <c r="L919" s="72" t="s">
        <v>906</v>
      </c>
      <c r="M919" s="137">
        <v>6</v>
      </c>
      <c r="N919" s="133">
        <v>6.3</v>
      </c>
      <c r="O919" s="137">
        <f t="shared" si="214"/>
        <v>6.15</v>
      </c>
      <c r="P919" s="72"/>
      <c r="Q919" s="72"/>
      <c r="R919" s="97"/>
      <c r="S919" s="97"/>
      <c r="T919" s="72"/>
      <c r="U919" s="72"/>
      <c r="V919" s="177">
        <v>0.55000000000000004</v>
      </c>
      <c r="W919" s="97"/>
      <c r="X919" s="97"/>
      <c r="Y919" s="90">
        <f>VLOOKUP(D919,EXPLORACION!$A$2:$P$529,15,FALSE)</f>
        <v>4962941.7873</v>
      </c>
      <c r="Z919" s="90">
        <f>VLOOKUP(D919,EXPLORACION!$A$2:$P$529,16,FALSE)</f>
        <v>2173677.0230999999</v>
      </c>
    </row>
    <row r="920" spans="1:26" hidden="1">
      <c r="A920" s="181" t="str">
        <f t="shared" si="209"/>
        <v>LHL35P1E1V5</v>
      </c>
      <c r="B920" s="181" t="str">
        <f t="shared" si="210"/>
        <v>LHL35P1E1</v>
      </c>
      <c r="C920" s="181" t="str">
        <f t="shared" si="211"/>
        <v>LHL35P1V5</v>
      </c>
      <c r="D920" s="181" t="str">
        <f t="shared" si="212"/>
        <v>LHL35P1</v>
      </c>
      <c r="E920" s="181" t="str">
        <f t="shared" si="213"/>
        <v>LHL35</v>
      </c>
      <c r="F920" s="111" t="s">
        <v>844</v>
      </c>
      <c r="G920" s="111">
        <v>35</v>
      </c>
      <c r="H920" s="111">
        <v>1</v>
      </c>
      <c r="I920" s="111" t="s">
        <v>8</v>
      </c>
      <c r="J920" s="111">
        <v>2</v>
      </c>
      <c r="K920" s="111">
        <f t="shared" si="215"/>
        <v>7</v>
      </c>
      <c r="L920" s="72" t="s">
        <v>906</v>
      </c>
      <c r="M920" s="137">
        <v>7.5</v>
      </c>
      <c r="N920" s="133">
        <v>7.8</v>
      </c>
      <c r="O920" s="137">
        <f t="shared" si="214"/>
        <v>7.65</v>
      </c>
      <c r="P920" s="72"/>
      <c r="Q920" s="72"/>
      <c r="R920" s="97"/>
      <c r="S920" s="97"/>
      <c r="T920" s="72"/>
      <c r="U920" s="72"/>
      <c r="V920" s="177">
        <v>0.9</v>
      </c>
      <c r="W920" s="97"/>
      <c r="X920" s="97"/>
      <c r="Y920" s="90">
        <f>VLOOKUP(D920,EXPLORACION!$A$2:$P$529,15,FALSE)</f>
        <v>4962941.7873</v>
      </c>
      <c r="Z920" s="90">
        <f>VLOOKUP(D920,EXPLORACION!$A$2:$P$529,16,FALSE)</f>
        <v>2173677.0230999999</v>
      </c>
    </row>
    <row r="921" spans="1:26" hidden="1">
      <c r="A921" s="181" t="str">
        <f t="shared" si="209"/>
        <v>LHL35P1E2V6</v>
      </c>
      <c r="B921" s="181" t="str">
        <f t="shared" si="210"/>
        <v>LHL35P1E2</v>
      </c>
      <c r="C921" s="181" t="str">
        <f t="shared" si="211"/>
        <v>LHL35P1V6</v>
      </c>
      <c r="D921" s="181" t="str">
        <f t="shared" si="212"/>
        <v>LHL35P1</v>
      </c>
      <c r="E921" s="181" t="str">
        <f t="shared" si="213"/>
        <v>LHL35</v>
      </c>
      <c r="F921" s="111" t="s">
        <v>844</v>
      </c>
      <c r="G921" s="111">
        <v>35</v>
      </c>
      <c r="H921" s="111">
        <v>1</v>
      </c>
      <c r="I921" s="111" t="s">
        <v>8</v>
      </c>
      <c r="J921" s="111">
        <v>2</v>
      </c>
      <c r="K921" s="111">
        <f t="shared" si="215"/>
        <v>8</v>
      </c>
      <c r="L921" s="72" t="s">
        <v>906</v>
      </c>
      <c r="M921" s="137">
        <v>9</v>
      </c>
      <c r="N921" s="133">
        <v>9.3000000000000007</v>
      </c>
      <c r="O921" s="137">
        <f t="shared" si="214"/>
        <v>9.15</v>
      </c>
      <c r="P921" s="72"/>
      <c r="Q921" s="72"/>
      <c r="R921" s="97"/>
      <c r="S921" s="97"/>
      <c r="T921" s="72"/>
      <c r="U921" s="72"/>
      <c r="V921" s="177">
        <v>0.56000000000000005</v>
      </c>
      <c r="W921" s="97"/>
      <c r="X921" s="97"/>
      <c r="Y921" s="90">
        <f>VLOOKUP(D921,EXPLORACION!$A$2:$P$529,15,FALSE)</f>
        <v>4962941.7873</v>
      </c>
      <c r="Z921" s="90">
        <f>VLOOKUP(D921,EXPLORACION!$A$2:$P$529,16,FALSE)</f>
        <v>2173677.0230999999</v>
      </c>
    </row>
    <row r="922" spans="1:26" hidden="1">
      <c r="A922" s="181" t="str">
        <f t="shared" si="209"/>
        <v>LHL35P1E2V7</v>
      </c>
      <c r="B922" s="181" t="str">
        <f t="shared" si="210"/>
        <v>LHL35P1E2</v>
      </c>
      <c r="C922" s="181" t="str">
        <f t="shared" si="211"/>
        <v>LHL35P1V7</v>
      </c>
      <c r="D922" s="181" t="str">
        <f t="shared" si="212"/>
        <v>LHL35P1</v>
      </c>
      <c r="E922" s="181" t="str">
        <f t="shared" si="213"/>
        <v>LHL35</v>
      </c>
      <c r="F922" s="111" t="s">
        <v>844</v>
      </c>
      <c r="G922" s="111">
        <v>35</v>
      </c>
      <c r="H922" s="111">
        <v>1</v>
      </c>
      <c r="I922" s="111" t="s">
        <v>8</v>
      </c>
      <c r="J922" s="111">
        <v>2</v>
      </c>
      <c r="K922" s="111">
        <f t="shared" si="215"/>
        <v>9</v>
      </c>
      <c r="L922" s="111" t="s">
        <v>13</v>
      </c>
      <c r="M922" s="137">
        <v>10.5</v>
      </c>
      <c r="N922" s="133">
        <v>10.95</v>
      </c>
      <c r="O922" s="137">
        <f t="shared" si="214"/>
        <v>10.725</v>
      </c>
      <c r="P922" s="72"/>
      <c r="Q922" s="72"/>
      <c r="R922" s="97"/>
      <c r="S922" s="97"/>
      <c r="T922" s="72" t="s">
        <v>1672</v>
      </c>
      <c r="U922" s="72">
        <v>30</v>
      </c>
      <c r="V922" s="177"/>
      <c r="W922" s="97"/>
      <c r="X922" s="97"/>
      <c r="Y922" s="90">
        <f>VLOOKUP(D922,EXPLORACION!$A$2:$P$529,15,FALSE)</f>
        <v>4962941.7873</v>
      </c>
      <c r="Z922" s="90">
        <f>VLOOKUP(D922,EXPLORACION!$A$2:$P$529,16,FALSE)</f>
        <v>2173677.0230999999</v>
      </c>
    </row>
    <row r="923" spans="1:26" hidden="1">
      <c r="A923" s="181" t="str">
        <f t="shared" si="209"/>
        <v>LHL35P1E2S8</v>
      </c>
      <c r="B923" s="181" t="str">
        <f t="shared" si="210"/>
        <v>LHL35P1E2</v>
      </c>
      <c r="C923" s="181" t="str">
        <f t="shared" si="211"/>
        <v>LHL35P1S8</v>
      </c>
      <c r="D923" s="181" t="str">
        <f t="shared" si="212"/>
        <v>LHL35P1</v>
      </c>
      <c r="E923" s="181" t="str">
        <f t="shared" si="213"/>
        <v>LHL35</v>
      </c>
      <c r="F923" s="111" t="s">
        <v>844</v>
      </c>
      <c r="G923" s="111">
        <v>35</v>
      </c>
      <c r="H923" s="111">
        <v>1</v>
      </c>
      <c r="I923" s="111" t="s">
        <v>8</v>
      </c>
      <c r="J923" s="111">
        <v>3</v>
      </c>
      <c r="K923" s="111">
        <f t="shared" si="215"/>
        <v>10</v>
      </c>
      <c r="L923" s="111"/>
      <c r="M923" s="137">
        <v>12</v>
      </c>
      <c r="N923" s="133">
        <v>14</v>
      </c>
      <c r="O923" s="137">
        <f t="shared" si="214"/>
        <v>13</v>
      </c>
      <c r="P923" s="72"/>
      <c r="Q923" s="72"/>
      <c r="R923" s="97"/>
      <c r="S923" s="97"/>
      <c r="T923" s="72"/>
      <c r="U923" s="72"/>
      <c r="V923" s="177"/>
      <c r="W923" s="97"/>
      <c r="X923" s="97"/>
      <c r="Y923" s="90">
        <f>VLOOKUP(D923,EXPLORACION!$A$2:$P$529,15,FALSE)</f>
        <v>4962941.7873</v>
      </c>
      <c r="Z923" s="90">
        <f>VLOOKUP(D923,EXPLORACION!$A$2:$P$529,16,FALSE)</f>
        <v>2173677.0230999999</v>
      </c>
    </row>
    <row r="924" spans="1:26" hidden="1">
      <c r="A924" s="181" t="str">
        <f t="shared" si="209"/>
        <v>LHL35P1E39</v>
      </c>
      <c r="B924" s="181" t="str">
        <f t="shared" si="210"/>
        <v>LHL35P1E3</v>
      </c>
      <c r="C924" s="181" t="str">
        <f t="shared" si="211"/>
        <v>LHL35P19</v>
      </c>
      <c r="D924" s="181" t="str">
        <f t="shared" si="212"/>
        <v>LHL35P1</v>
      </c>
      <c r="E924" s="181" t="str">
        <f t="shared" si="213"/>
        <v>LHL35</v>
      </c>
      <c r="F924" s="111" t="s">
        <v>844</v>
      </c>
      <c r="G924" s="111">
        <v>35</v>
      </c>
      <c r="H924" s="111">
        <v>1</v>
      </c>
      <c r="I924" s="111" t="s">
        <v>8</v>
      </c>
      <c r="J924" s="111">
        <v>3</v>
      </c>
      <c r="K924" s="111">
        <f t="shared" si="215"/>
        <v>11</v>
      </c>
      <c r="L924" s="111"/>
      <c r="M924" s="137">
        <v>14</v>
      </c>
      <c r="N924" s="133">
        <v>15</v>
      </c>
      <c r="O924" s="137">
        <f t="shared" si="214"/>
        <v>14.5</v>
      </c>
      <c r="P924" s="72"/>
      <c r="Q924" s="72"/>
      <c r="R924" s="97"/>
      <c r="S924" s="97"/>
      <c r="T924" s="72"/>
      <c r="U924" s="72"/>
      <c r="V924" s="177"/>
      <c r="W924" s="97"/>
      <c r="X924" s="97"/>
      <c r="Y924" s="90">
        <f>VLOOKUP(D924,EXPLORACION!$A$2:$P$529,15,FALSE)</f>
        <v>4962941.7873</v>
      </c>
      <c r="Z924" s="90">
        <f>VLOOKUP(D924,EXPLORACION!$A$2:$P$529,16,FALSE)</f>
        <v>2173677.0230999999</v>
      </c>
    </row>
    <row r="925" spans="1:26" hidden="1">
      <c r="A925" s="181" t="str">
        <f t="shared" si="209"/>
        <v>LHL35P2E310</v>
      </c>
      <c r="B925" s="181" t="str">
        <f t="shared" si="210"/>
        <v>LHL35P2E3</v>
      </c>
      <c r="C925" s="181" t="str">
        <f t="shared" si="211"/>
        <v>LHL35P210</v>
      </c>
      <c r="D925" s="181" t="str">
        <f t="shared" si="212"/>
        <v>LHL35P2</v>
      </c>
      <c r="E925" s="181" t="str">
        <f t="shared" si="213"/>
        <v>LHL35</v>
      </c>
      <c r="F925" s="111" t="s">
        <v>844</v>
      </c>
      <c r="G925" s="111">
        <v>35</v>
      </c>
      <c r="H925" s="111">
        <v>2</v>
      </c>
      <c r="I925" s="111" t="s">
        <v>8</v>
      </c>
      <c r="J925" s="111">
        <v>1</v>
      </c>
      <c r="K925" s="111">
        <v>1</v>
      </c>
      <c r="L925" s="72" t="s">
        <v>906</v>
      </c>
      <c r="M925" s="137">
        <v>0.6</v>
      </c>
      <c r="N925" s="133">
        <v>0.9</v>
      </c>
      <c r="O925" s="137">
        <f t="shared" si="214"/>
        <v>0.75</v>
      </c>
      <c r="P925" s="72"/>
      <c r="Q925" s="72"/>
      <c r="R925" s="97"/>
      <c r="S925" s="97"/>
      <c r="T925" s="72"/>
      <c r="U925" s="72"/>
      <c r="V925" s="177">
        <v>0.5</v>
      </c>
      <c r="W925" s="97"/>
      <c r="X925" s="97"/>
      <c r="Y925" s="90">
        <f>VLOOKUP(D925,EXPLORACION!$A$2:$P$529,15,FALSE)</f>
        <v>4962941.7873</v>
      </c>
      <c r="Z925" s="90">
        <f>VLOOKUP(D925,EXPLORACION!$A$2:$P$529,16,FALSE)</f>
        <v>2173677.0230999999</v>
      </c>
    </row>
    <row r="926" spans="1:26" hidden="1">
      <c r="A926" s="181" t="str">
        <f t="shared" si="209"/>
        <v>LHL35P2E1V11</v>
      </c>
      <c r="B926" s="181" t="str">
        <f t="shared" si="210"/>
        <v>LHL35P2E1</v>
      </c>
      <c r="C926" s="181" t="str">
        <f t="shared" si="211"/>
        <v>LHL35P2V11</v>
      </c>
      <c r="D926" s="181" t="str">
        <f t="shared" si="212"/>
        <v>LHL35P2</v>
      </c>
      <c r="E926" s="181" t="str">
        <f t="shared" si="213"/>
        <v>LHL35</v>
      </c>
      <c r="F926" s="111" t="s">
        <v>844</v>
      </c>
      <c r="G926" s="111">
        <v>35</v>
      </c>
      <c r="H926" s="111">
        <v>2</v>
      </c>
      <c r="I926" s="111" t="s">
        <v>8</v>
      </c>
      <c r="J926" s="111">
        <v>1</v>
      </c>
      <c r="K926" s="111">
        <f>K925+1</f>
        <v>2</v>
      </c>
      <c r="L926" s="72" t="s">
        <v>906</v>
      </c>
      <c r="M926" s="137">
        <v>1.6</v>
      </c>
      <c r="N926" s="133">
        <v>1.9</v>
      </c>
      <c r="O926" s="137">
        <f t="shared" si="214"/>
        <v>1.75</v>
      </c>
      <c r="P926" s="72"/>
      <c r="Q926" s="72"/>
      <c r="R926" s="97"/>
      <c r="S926" s="97"/>
      <c r="T926" s="72"/>
      <c r="U926" s="72"/>
      <c r="V926" s="177">
        <v>1.18</v>
      </c>
      <c r="W926" s="97"/>
      <c r="X926" s="97"/>
      <c r="Y926" s="90">
        <f>VLOOKUP(D926,EXPLORACION!$A$2:$P$529,15,FALSE)</f>
        <v>4962941.7873</v>
      </c>
      <c r="Z926" s="90">
        <f>VLOOKUP(D926,EXPLORACION!$A$2:$P$529,16,FALSE)</f>
        <v>2173677.0230999999</v>
      </c>
    </row>
    <row r="927" spans="1:26" hidden="1">
      <c r="A927" s="181" t="str">
        <f t="shared" si="209"/>
        <v>LHL35P2E1V1</v>
      </c>
      <c r="B927" s="181" t="str">
        <f t="shared" si="210"/>
        <v>LHL35P2E1</v>
      </c>
      <c r="C927" s="181" t="str">
        <f t="shared" si="211"/>
        <v>LHL35P2V1</v>
      </c>
      <c r="D927" s="181" t="str">
        <f t="shared" si="212"/>
        <v>LHL35P2</v>
      </c>
      <c r="E927" s="181" t="str">
        <f t="shared" si="213"/>
        <v>LHL35</v>
      </c>
      <c r="F927" s="111" t="s">
        <v>844</v>
      </c>
      <c r="G927" s="111">
        <v>35</v>
      </c>
      <c r="H927" s="111">
        <v>2</v>
      </c>
      <c r="I927" s="111" t="s">
        <v>8</v>
      </c>
      <c r="J927" s="111">
        <v>1</v>
      </c>
      <c r="K927" s="111">
        <f t="shared" ref="K927:K935" si="216">K926+1</f>
        <v>3</v>
      </c>
      <c r="L927" s="72" t="s">
        <v>906</v>
      </c>
      <c r="M927" s="137">
        <v>2.6</v>
      </c>
      <c r="N927" s="133">
        <v>2.9</v>
      </c>
      <c r="O927" s="137">
        <f t="shared" si="214"/>
        <v>2.75</v>
      </c>
      <c r="P927" s="72"/>
      <c r="Q927" s="72"/>
      <c r="R927" s="97"/>
      <c r="S927" s="97"/>
      <c r="T927" s="72"/>
      <c r="U927" s="72"/>
      <c r="V927" s="177">
        <v>1.36</v>
      </c>
      <c r="W927" s="97"/>
      <c r="X927" s="97"/>
      <c r="Y927" s="90">
        <f>VLOOKUP(D927,EXPLORACION!$A$2:$P$529,15,FALSE)</f>
        <v>4962941.7873</v>
      </c>
      <c r="Z927" s="90">
        <f>VLOOKUP(D927,EXPLORACION!$A$2:$P$529,16,FALSE)</f>
        <v>2173677.0230999999</v>
      </c>
    </row>
    <row r="928" spans="1:26" hidden="1">
      <c r="A928" s="181" t="str">
        <f t="shared" si="209"/>
        <v>LHL35P2E1V2</v>
      </c>
      <c r="B928" s="181" t="str">
        <f t="shared" si="210"/>
        <v>LHL35P2E1</v>
      </c>
      <c r="C928" s="181" t="str">
        <f t="shared" si="211"/>
        <v>LHL35P2V2</v>
      </c>
      <c r="D928" s="181" t="str">
        <f t="shared" si="212"/>
        <v>LHL35P2</v>
      </c>
      <c r="E928" s="181" t="str">
        <f t="shared" si="213"/>
        <v>LHL35</v>
      </c>
      <c r="F928" s="111" t="s">
        <v>844</v>
      </c>
      <c r="G928" s="111">
        <v>35</v>
      </c>
      <c r="H928" s="111">
        <v>2</v>
      </c>
      <c r="I928" s="111" t="s">
        <v>8</v>
      </c>
      <c r="J928" s="111">
        <v>2</v>
      </c>
      <c r="K928" s="111">
        <f t="shared" si="216"/>
        <v>4</v>
      </c>
      <c r="L928" s="72" t="s">
        <v>906</v>
      </c>
      <c r="M928" s="137">
        <v>3.6</v>
      </c>
      <c r="N928" s="133">
        <v>3.9</v>
      </c>
      <c r="O928" s="137">
        <f t="shared" si="214"/>
        <v>3.75</v>
      </c>
      <c r="P928" s="72"/>
      <c r="Q928" s="72"/>
      <c r="R928" s="97"/>
      <c r="S928" s="97"/>
      <c r="T928" s="72"/>
      <c r="U928" s="72"/>
      <c r="V928" s="177">
        <v>0.62</v>
      </c>
      <c r="W928" s="97"/>
      <c r="X928" s="97"/>
      <c r="Y928" s="90">
        <f>VLOOKUP(D928,EXPLORACION!$A$2:$P$529,15,FALSE)</f>
        <v>4962941.7873</v>
      </c>
      <c r="Z928" s="90">
        <f>VLOOKUP(D928,EXPLORACION!$A$2:$P$529,16,FALSE)</f>
        <v>2173677.0230999999</v>
      </c>
    </row>
    <row r="929" spans="1:26" hidden="1">
      <c r="A929" s="181" t="str">
        <f t="shared" si="209"/>
        <v>LHL35P2E2V3</v>
      </c>
      <c r="B929" s="181" t="str">
        <f t="shared" si="210"/>
        <v>LHL35P2E2</v>
      </c>
      <c r="C929" s="181" t="str">
        <f t="shared" si="211"/>
        <v>LHL35P2V3</v>
      </c>
      <c r="D929" s="181" t="str">
        <f t="shared" si="212"/>
        <v>LHL35P2</v>
      </c>
      <c r="E929" s="181" t="str">
        <f t="shared" si="213"/>
        <v>LHL35</v>
      </c>
      <c r="F929" s="111" t="s">
        <v>844</v>
      </c>
      <c r="G929" s="111">
        <v>35</v>
      </c>
      <c r="H929" s="111">
        <v>2</v>
      </c>
      <c r="I929" s="111" t="s">
        <v>8</v>
      </c>
      <c r="J929" s="111">
        <v>2</v>
      </c>
      <c r="K929" s="111">
        <f t="shared" si="216"/>
        <v>5</v>
      </c>
      <c r="L929" s="72" t="s">
        <v>906</v>
      </c>
      <c r="M929" s="137">
        <v>4.5999999999999996</v>
      </c>
      <c r="N929" s="133">
        <v>4.9000000000000004</v>
      </c>
      <c r="O929" s="137">
        <f t="shared" si="214"/>
        <v>4.75</v>
      </c>
      <c r="P929" s="72"/>
      <c r="Q929" s="72"/>
      <c r="R929" s="97"/>
      <c r="S929" s="97"/>
      <c r="T929" s="72"/>
      <c r="U929" s="72"/>
      <c r="V929" s="177">
        <v>1.71</v>
      </c>
      <c r="W929" s="97"/>
      <c r="X929" s="97"/>
      <c r="Y929" s="90">
        <f>VLOOKUP(D929,EXPLORACION!$A$2:$P$529,15,FALSE)</f>
        <v>4962941.7873</v>
      </c>
      <c r="Z929" s="90">
        <f>VLOOKUP(D929,EXPLORACION!$A$2:$P$529,16,FALSE)</f>
        <v>2173677.0230999999</v>
      </c>
    </row>
    <row r="930" spans="1:26" hidden="1">
      <c r="A930" s="181" t="str">
        <f t="shared" si="209"/>
        <v>LHL35P2E2V4</v>
      </c>
      <c r="B930" s="181" t="str">
        <f t="shared" si="210"/>
        <v>LHL35P2E2</v>
      </c>
      <c r="C930" s="181" t="str">
        <f t="shared" si="211"/>
        <v>LHL35P2V4</v>
      </c>
      <c r="D930" s="181" t="str">
        <f t="shared" si="212"/>
        <v>LHL35P2</v>
      </c>
      <c r="E930" s="181" t="str">
        <f t="shared" si="213"/>
        <v>LHL35</v>
      </c>
      <c r="F930" s="111" t="s">
        <v>844</v>
      </c>
      <c r="G930" s="111">
        <v>35</v>
      </c>
      <c r="H930" s="111">
        <v>2</v>
      </c>
      <c r="I930" s="111" t="s">
        <v>8</v>
      </c>
      <c r="J930" s="111">
        <v>2</v>
      </c>
      <c r="K930" s="111">
        <f t="shared" si="216"/>
        <v>6</v>
      </c>
      <c r="L930" s="111" t="s">
        <v>13</v>
      </c>
      <c r="M930" s="137">
        <v>6</v>
      </c>
      <c r="N930" s="133">
        <v>6.45</v>
      </c>
      <c r="O930" s="137">
        <f t="shared" si="214"/>
        <v>6.2249999999999996</v>
      </c>
      <c r="P930" s="72"/>
      <c r="Q930" s="72"/>
      <c r="R930" s="97"/>
      <c r="S930" s="97"/>
      <c r="T930" s="72" t="s">
        <v>1651</v>
      </c>
      <c r="U930" s="72">
        <v>25</v>
      </c>
      <c r="V930" s="177"/>
      <c r="W930" s="97"/>
      <c r="X930" s="97"/>
      <c r="Y930" s="90">
        <f>VLOOKUP(D930,EXPLORACION!$A$2:$P$529,15,FALSE)</f>
        <v>4962941.7873</v>
      </c>
      <c r="Z930" s="90">
        <f>VLOOKUP(D930,EXPLORACION!$A$2:$P$529,16,FALSE)</f>
        <v>2173677.0230999999</v>
      </c>
    </row>
    <row r="931" spans="1:26" hidden="1">
      <c r="A931" s="181" t="str">
        <f t="shared" si="209"/>
        <v>LHL35P2E2S5</v>
      </c>
      <c r="B931" s="181" t="str">
        <f t="shared" si="210"/>
        <v>LHL35P2E2</v>
      </c>
      <c r="C931" s="181" t="str">
        <f t="shared" si="211"/>
        <v>LHL35P2S5</v>
      </c>
      <c r="D931" s="181" t="str">
        <f t="shared" si="212"/>
        <v>LHL35P2</v>
      </c>
      <c r="E931" s="181" t="str">
        <f t="shared" si="213"/>
        <v>LHL35</v>
      </c>
      <c r="F931" s="111" t="s">
        <v>844</v>
      </c>
      <c r="G931" s="111">
        <v>35</v>
      </c>
      <c r="H931" s="111">
        <v>2</v>
      </c>
      <c r="I931" s="111" t="s">
        <v>8</v>
      </c>
      <c r="J931" s="111">
        <v>3</v>
      </c>
      <c r="K931" s="111">
        <f t="shared" si="216"/>
        <v>7</v>
      </c>
      <c r="L931" s="111"/>
      <c r="M931" s="137">
        <v>7.5</v>
      </c>
      <c r="N931" s="133">
        <v>9.5</v>
      </c>
      <c r="O931" s="137">
        <f t="shared" si="214"/>
        <v>8.5</v>
      </c>
      <c r="P931" s="72"/>
      <c r="Q931" s="72"/>
      <c r="R931" s="97"/>
      <c r="S931" s="97"/>
      <c r="T931" s="72"/>
      <c r="U931" s="72"/>
      <c r="V931" s="177"/>
      <c r="W931" s="97"/>
      <c r="X931" s="97"/>
      <c r="Y931" s="90">
        <f>VLOOKUP(D931,EXPLORACION!$A$2:$P$529,15,FALSE)</f>
        <v>4962941.7873</v>
      </c>
      <c r="Z931" s="90">
        <f>VLOOKUP(D931,EXPLORACION!$A$2:$P$529,16,FALSE)</f>
        <v>2173677.0230999999</v>
      </c>
    </row>
    <row r="932" spans="1:26" hidden="1">
      <c r="A932" s="181" t="str">
        <f t="shared" si="209"/>
        <v>LHL35P2E36</v>
      </c>
      <c r="B932" s="181" t="str">
        <f t="shared" si="210"/>
        <v>LHL35P2E3</v>
      </c>
      <c r="C932" s="181" t="str">
        <f t="shared" si="211"/>
        <v>LHL35P26</v>
      </c>
      <c r="D932" s="181" t="str">
        <f t="shared" si="212"/>
        <v>LHL35P2</v>
      </c>
      <c r="E932" s="181" t="str">
        <f t="shared" si="213"/>
        <v>LHL35</v>
      </c>
      <c r="F932" s="111" t="s">
        <v>844</v>
      </c>
      <c r="G932" s="111">
        <v>35</v>
      </c>
      <c r="H932" s="111">
        <v>2</v>
      </c>
      <c r="I932" s="111" t="s">
        <v>8</v>
      </c>
      <c r="J932" s="111">
        <v>3</v>
      </c>
      <c r="K932" s="111">
        <f t="shared" si="216"/>
        <v>8</v>
      </c>
      <c r="L932" s="111" t="s">
        <v>13</v>
      </c>
      <c r="M932" s="137">
        <v>10.6</v>
      </c>
      <c r="N932" s="133">
        <v>11</v>
      </c>
      <c r="O932" s="137">
        <f t="shared" si="214"/>
        <v>10.8</v>
      </c>
      <c r="P932" s="72"/>
      <c r="Q932" s="72"/>
      <c r="R932" s="97"/>
      <c r="S932" s="97"/>
      <c r="T932" s="72" t="s">
        <v>1652</v>
      </c>
      <c r="U932" s="72">
        <v>35</v>
      </c>
      <c r="V932" s="177"/>
      <c r="W932" s="97"/>
      <c r="X932" s="97"/>
      <c r="Y932" s="90">
        <f>VLOOKUP(D932,EXPLORACION!$A$2:$P$529,15,FALSE)</f>
        <v>4962941.7873</v>
      </c>
      <c r="Z932" s="90">
        <f>VLOOKUP(D932,EXPLORACION!$A$2:$P$529,16,FALSE)</f>
        <v>2173677.0230999999</v>
      </c>
    </row>
    <row r="933" spans="1:26" hidden="1">
      <c r="A933" s="181" t="str">
        <f t="shared" si="209"/>
        <v>LHL35P2E3S7</v>
      </c>
      <c r="B933" s="181" t="str">
        <f t="shared" si="210"/>
        <v>LHL35P2E3</v>
      </c>
      <c r="C933" s="181" t="str">
        <f t="shared" si="211"/>
        <v>LHL35P2S7</v>
      </c>
      <c r="D933" s="181" t="str">
        <f t="shared" si="212"/>
        <v>LHL35P2</v>
      </c>
      <c r="E933" s="181" t="str">
        <f t="shared" si="213"/>
        <v>LHL35</v>
      </c>
      <c r="F933" s="111" t="s">
        <v>844</v>
      </c>
      <c r="G933" s="111">
        <v>35</v>
      </c>
      <c r="H933" s="111">
        <v>2</v>
      </c>
      <c r="I933" s="111" t="s">
        <v>8</v>
      </c>
      <c r="J933" s="111">
        <v>3</v>
      </c>
      <c r="K933" s="111">
        <f t="shared" si="216"/>
        <v>9</v>
      </c>
      <c r="L933" s="111"/>
      <c r="M933" s="137">
        <v>11</v>
      </c>
      <c r="N933" s="133">
        <v>11.3</v>
      </c>
      <c r="O933" s="137">
        <f t="shared" si="214"/>
        <v>11.15</v>
      </c>
      <c r="P933" s="72"/>
      <c r="Q933" s="72"/>
      <c r="R933" s="97"/>
      <c r="S933" s="97"/>
      <c r="T933" s="72"/>
      <c r="U933" s="72"/>
      <c r="V933" s="177"/>
      <c r="W933" s="97"/>
      <c r="X933" s="97"/>
      <c r="Y933" s="90">
        <f>VLOOKUP(D933,EXPLORACION!$A$2:$P$529,15,FALSE)</f>
        <v>4962941.7873</v>
      </c>
      <c r="Z933" s="90">
        <f>VLOOKUP(D933,EXPLORACION!$A$2:$P$529,16,FALSE)</f>
        <v>2173677.0230999999</v>
      </c>
    </row>
    <row r="934" spans="1:26" hidden="1">
      <c r="A934" s="181" t="str">
        <f t="shared" si="209"/>
        <v>LHL35P2E38</v>
      </c>
      <c r="B934" s="181" t="str">
        <f t="shared" si="210"/>
        <v>LHL35P2E3</v>
      </c>
      <c r="C934" s="181" t="str">
        <f t="shared" si="211"/>
        <v>LHL35P28</v>
      </c>
      <c r="D934" s="181" t="str">
        <f t="shared" si="212"/>
        <v>LHL35P2</v>
      </c>
      <c r="E934" s="181" t="str">
        <f t="shared" si="213"/>
        <v>LHL35</v>
      </c>
      <c r="F934" s="111" t="s">
        <v>844</v>
      </c>
      <c r="G934" s="111">
        <v>35</v>
      </c>
      <c r="H934" s="111">
        <v>2</v>
      </c>
      <c r="I934" s="111" t="s">
        <v>8</v>
      </c>
      <c r="J934" s="111">
        <v>3</v>
      </c>
      <c r="K934" s="111">
        <f t="shared" si="216"/>
        <v>10</v>
      </c>
      <c r="L934" s="111" t="s">
        <v>13</v>
      </c>
      <c r="M934" s="137">
        <v>13</v>
      </c>
      <c r="N934" s="133">
        <v>13.4</v>
      </c>
      <c r="O934" s="137">
        <f t="shared" si="214"/>
        <v>13.2</v>
      </c>
      <c r="P934" s="72"/>
      <c r="Q934" s="72"/>
      <c r="R934" s="97"/>
      <c r="S934" s="97"/>
      <c r="T934" s="72" t="s">
        <v>1653</v>
      </c>
      <c r="U934" s="72">
        <v>30</v>
      </c>
      <c r="V934" s="177"/>
      <c r="W934" s="97"/>
      <c r="X934" s="97"/>
      <c r="Y934" s="90">
        <f>VLOOKUP(D934,EXPLORACION!$A$2:$P$529,15,FALSE)</f>
        <v>4962941.7873</v>
      </c>
      <c r="Z934" s="90">
        <f>VLOOKUP(D934,EXPLORACION!$A$2:$P$529,16,FALSE)</f>
        <v>2173677.0230999999</v>
      </c>
    </row>
    <row r="935" spans="1:26" hidden="1">
      <c r="A935" s="181" t="str">
        <f t="shared" si="209"/>
        <v>LHL35P2E3S9</v>
      </c>
      <c r="B935" s="181" t="str">
        <f t="shared" si="210"/>
        <v>LHL35P2E3</v>
      </c>
      <c r="C935" s="181" t="str">
        <f t="shared" si="211"/>
        <v>LHL35P2S9</v>
      </c>
      <c r="D935" s="181" t="str">
        <f t="shared" si="212"/>
        <v>LHL35P2</v>
      </c>
      <c r="E935" s="181" t="str">
        <f t="shared" si="213"/>
        <v>LHL35</v>
      </c>
      <c r="F935" s="111" t="s">
        <v>844</v>
      </c>
      <c r="G935" s="111">
        <v>35</v>
      </c>
      <c r="H935" s="111">
        <v>2</v>
      </c>
      <c r="I935" s="111" t="s">
        <v>8</v>
      </c>
      <c r="J935" s="111">
        <v>3</v>
      </c>
      <c r="K935" s="111">
        <f t="shared" si="216"/>
        <v>11</v>
      </c>
      <c r="L935" s="111"/>
      <c r="M935" s="137">
        <v>13.4</v>
      </c>
      <c r="N935" s="133">
        <v>15</v>
      </c>
      <c r="O935" s="137">
        <f t="shared" si="214"/>
        <v>14.2</v>
      </c>
      <c r="P935" s="72"/>
      <c r="Q935" s="72"/>
      <c r="R935" s="97"/>
      <c r="S935" s="97"/>
      <c r="T935" s="72"/>
      <c r="U935" s="72"/>
      <c r="V935" s="177"/>
      <c r="W935" s="97"/>
      <c r="X935" s="97"/>
      <c r="Y935" s="90">
        <f>VLOOKUP(D935,EXPLORACION!$A$2:$P$529,15,FALSE)</f>
        <v>4962941.7873</v>
      </c>
      <c r="Z935" s="90">
        <f>VLOOKUP(D935,EXPLORACION!$A$2:$P$529,16,FALSE)</f>
        <v>2173677.0230999999</v>
      </c>
    </row>
    <row r="936" spans="1:26" hidden="1">
      <c r="A936" s="181" t="str">
        <f>CONCATENATE(F936,G936,I936,H936,"E",J935,L935,K934)</f>
        <v>PYA36P1E310</v>
      </c>
      <c r="B936" s="181" t="str">
        <f>CONCATENATE(F936,G936,I936,H936,"E",J935)</f>
        <v>PYA36P1E3</v>
      </c>
      <c r="C936" s="181" t="str">
        <f>CONCATENATE(F936,G936,I936,H936,L935,K934)</f>
        <v>PYA36P110</v>
      </c>
      <c r="D936" s="181" t="str">
        <f>CONCATENATE(F936,G936,I936,H936)</f>
        <v>PYA36P1</v>
      </c>
      <c r="E936" s="181" t="str">
        <f>CONCATENATE(F936,G936)</f>
        <v>PYA36</v>
      </c>
      <c r="F936" s="72" t="s">
        <v>1368</v>
      </c>
      <c r="G936" s="72">
        <v>36</v>
      </c>
      <c r="H936" s="72">
        <v>1</v>
      </c>
      <c r="I936" s="72" t="s">
        <v>8</v>
      </c>
      <c r="J936" s="72">
        <v>1</v>
      </c>
      <c r="K936" s="72">
        <v>1</v>
      </c>
      <c r="L936" s="111" t="s">
        <v>13</v>
      </c>
      <c r="M936" s="137">
        <v>1</v>
      </c>
      <c r="N936" s="133">
        <v>3</v>
      </c>
      <c r="O936" s="137">
        <f t="shared" si="214"/>
        <v>2</v>
      </c>
      <c r="P936" s="72"/>
      <c r="Q936" s="72"/>
      <c r="R936" s="97"/>
      <c r="S936" s="97"/>
      <c r="T936" s="72" t="s">
        <v>1665</v>
      </c>
      <c r="U936" s="72">
        <v>30</v>
      </c>
      <c r="V936" s="177"/>
      <c r="W936" s="97"/>
      <c r="X936" s="97"/>
      <c r="Y936" s="90">
        <f>VLOOKUP(D936,EXPLORACION!$A$2:$P$529,15,FALSE)</f>
        <v>4962974.1977000004</v>
      </c>
      <c r="Z936" s="90">
        <f>VLOOKUP(D936,EXPLORACION!$A$2:$P$529,16,FALSE)</f>
        <v>2173533.8878000001</v>
      </c>
    </row>
    <row r="937" spans="1:26" hidden="1">
      <c r="A937" s="181" t="str">
        <f>CONCATENATE(F937,G937,I937,H937,"E",J936,L936,K935)</f>
        <v>PYA36P1E1S11</v>
      </c>
      <c r="B937" s="181" t="str">
        <f>CONCATENATE(F937,G937,I937,H937,"E",J936)</f>
        <v>PYA36P1E1</v>
      </c>
      <c r="C937" s="181" t="str">
        <f>CONCATENATE(F937,G937,I937,H937,L936,K935)</f>
        <v>PYA36P1S11</v>
      </c>
      <c r="D937" s="181" t="str">
        <f>CONCATENATE(F937,G937,I937,H937)</f>
        <v>PYA36P1</v>
      </c>
      <c r="E937" s="181" t="str">
        <f>CONCATENATE(F937,G937)</f>
        <v>PYA36</v>
      </c>
      <c r="F937" s="72" t="s">
        <v>1368</v>
      </c>
      <c r="G937" s="72">
        <v>36</v>
      </c>
      <c r="H937" s="72">
        <v>1</v>
      </c>
      <c r="I937" s="72" t="s">
        <v>8</v>
      </c>
      <c r="J937" s="72">
        <v>2</v>
      </c>
      <c r="K937" s="72">
        <v>2</v>
      </c>
      <c r="L937" s="111" t="s">
        <v>13</v>
      </c>
      <c r="M937" s="137">
        <v>4</v>
      </c>
      <c r="N937" s="133">
        <v>6</v>
      </c>
      <c r="O937" s="137">
        <f t="shared" si="214"/>
        <v>5</v>
      </c>
      <c r="P937" s="72"/>
      <c r="Q937" s="72"/>
      <c r="R937" s="97"/>
      <c r="S937" s="97"/>
      <c r="T937" s="72" t="s">
        <v>1666</v>
      </c>
      <c r="U937" s="72">
        <v>38</v>
      </c>
      <c r="V937" s="177"/>
      <c r="W937" s="97"/>
      <c r="X937" s="97"/>
      <c r="Y937" s="90">
        <f>VLOOKUP(D937,EXPLORACION!$A$2:$P$529,15,FALSE)</f>
        <v>4962974.1977000004</v>
      </c>
      <c r="Z937" s="90">
        <f>VLOOKUP(D937,EXPLORACION!$A$2:$P$529,16,FALSE)</f>
        <v>2173533.8878000001</v>
      </c>
    </row>
    <row r="938" spans="1:26" hidden="1">
      <c r="A938" s="181" t="str">
        <f>CONCATENATE(F938,G938,I938,H938,"E",J937,L937,K936)</f>
        <v>PYA36P2E2S1</v>
      </c>
      <c r="B938" s="181" t="str">
        <f>CONCATENATE(F938,G938,I938,H938,"E",J937)</f>
        <v>PYA36P2E2</v>
      </c>
      <c r="C938" s="181" t="str">
        <f>CONCATENATE(F938,G938,I938,H938,L937,K936)</f>
        <v>PYA36P2S1</v>
      </c>
      <c r="D938" s="181" t="str">
        <f>CONCATENATE(F938,G938,I938,H938)</f>
        <v>PYA36P2</v>
      </c>
      <c r="E938" s="181" t="str">
        <f>CONCATENATE(F938,G938)</f>
        <v>PYA36</v>
      </c>
      <c r="F938" s="72" t="s">
        <v>1368</v>
      </c>
      <c r="G938" s="72">
        <v>36</v>
      </c>
      <c r="H938" s="72">
        <v>2</v>
      </c>
      <c r="I938" s="72" t="s">
        <v>8</v>
      </c>
      <c r="J938" s="72">
        <v>1</v>
      </c>
      <c r="K938" s="72">
        <v>1</v>
      </c>
      <c r="L938" s="111" t="s">
        <v>13</v>
      </c>
      <c r="M938" s="137">
        <v>1</v>
      </c>
      <c r="N938" s="133">
        <v>3</v>
      </c>
      <c r="O938" s="137">
        <f t="shared" si="214"/>
        <v>2</v>
      </c>
      <c r="P938" s="72"/>
      <c r="Q938" s="72"/>
      <c r="R938" s="97"/>
      <c r="S938" s="97"/>
      <c r="T938" s="203">
        <v>40856</v>
      </c>
      <c r="U938" s="72">
        <v>22</v>
      </c>
      <c r="V938" s="177"/>
      <c r="W938" s="97"/>
      <c r="X938" s="97"/>
      <c r="Y938" s="90">
        <f>VLOOKUP(D938,EXPLORACION!$A$2:$P$529,15,FALSE)</f>
        <v>4962974.1977000004</v>
      </c>
      <c r="Z938" s="90">
        <f>VLOOKUP(D938,EXPLORACION!$A$2:$P$529,16,FALSE)</f>
        <v>2173533.8878000001</v>
      </c>
    </row>
    <row r="939" spans="1:26" hidden="1">
      <c r="A939" s="181" t="str">
        <f>CONCATENATE(F939,G939,I939,H939,"E",J938,L938,K937)</f>
        <v>PYA36P2E1S2</v>
      </c>
      <c r="B939" s="181" t="str">
        <f>CONCATENATE(F939,G939,I939,H939,"E",J938)</f>
        <v>PYA36P2E1</v>
      </c>
      <c r="C939" s="181" t="str">
        <f>CONCATENATE(F939,G939,I939,H939,L938,K937)</f>
        <v>PYA36P2S2</v>
      </c>
      <c r="D939" s="181" t="str">
        <f>CONCATENATE(F939,G939,I939,H939)</f>
        <v>PYA36P2</v>
      </c>
      <c r="E939" s="181" t="str">
        <f>CONCATENATE(F939,G939)</f>
        <v>PYA36</v>
      </c>
      <c r="F939" s="72" t="s">
        <v>1368</v>
      </c>
      <c r="G939" s="72">
        <v>36</v>
      </c>
      <c r="H939" s="72">
        <v>2</v>
      </c>
      <c r="I939" s="72" t="s">
        <v>8</v>
      </c>
      <c r="J939" s="72">
        <v>2</v>
      </c>
      <c r="K939" s="72">
        <v>2</v>
      </c>
      <c r="L939" s="111" t="s">
        <v>13</v>
      </c>
      <c r="M939" s="137">
        <v>4</v>
      </c>
      <c r="N939" s="133">
        <v>6</v>
      </c>
      <c r="O939" s="137">
        <f t="shared" si="214"/>
        <v>5</v>
      </c>
      <c r="P939" s="72"/>
      <c r="Q939" s="72"/>
      <c r="R939" s="97"/>
      <c r="S939" s="97"/>
      <c r="T939" s="203">
        <v>42718</v>
      </c>
      <c r="U939" s="72">
        <v>28</v>
      </c>
      <c r="V939" s="177"/>
      <c r="W939" s="97"/>
      <c r="X939" s="97"/>
      <c r="Y939" s="90">
        <f>VLOOKUP(D939,EXPLORACION!$A$2:$P$529,15,FALSE)</f>
        <v>4962974.1977000004</v>
      </c>
      <c r="Z939" s="90">
        <f>VLOOKUP(D939,EXPLORACION!$A$2:$P$529,16,FALSE)</f>
        <v>2173533.8878000001</v>
      </c>
    </row>
    <row r="940" spans="1:26" hidden="1">
      <c r="A940" s="181" t="str">
        <f t="shared" ref="A940:A963" si="217">CONCATENATE(F940,G940,I940,H940,"E",J939,L939,K938)</f>
        <v>LHL37P3E2S1</v>
      </c>
      <c r="B940" s="181" t="str">
        <f t="shared" ref="B940:B963" si="218">CONCATENATE(F940,G940,I940,H940,"E",J939)</f>
        <v>LHL37P3E2</v>
      </c>
      <c r="C940" s="181" t="str">
        <f t="shared" ref="C940:C963" si="219">CONCATENATE(F940,G940,I940,H940,L939,K938)</f>
        <v>LHL37P3S1</v>
      </c>
      <c r="D940" s="181" t="str">
        <f t="shared" ref="D940:D963" si="220">CONCATENATE(F940,G940,I940,H940)</f>
        <v>LHL37P3</v>
      </c>
      <c r="E940" s="181" t="str">
        <f t="shared" ref="E940:E963" si="221">CONCATENATE(F940,G940)</f>
        <v>LHL37</v>
      </c>
      <c r="F940" s="111" t="s">
        <v>844</v>
      </c>
      <c r="G940" s="111">
        <v>37</v>
      </c>
      <c r="H940" s="111">
        <v>3</v>
      </c>
      <c r="I940" s="111" t="s">
        <v>8</v>
      </c>
      <c r="J940" s="111">
        <v>1</v>
      </c>
      <c r="K940" s="111">
        <v>1</v>
      </c>
      <c r="L940" s="111"/>
      <c r="M940" s="137">
        <v>0.6</v>
      </c>
      <c r="N940" s="133">
        <v>0.9</v>
      </c>
      <c r="O940" s="137">
        <f t="shared" si="214"/>
        <v>0.75</v>
      </c>
      <c r="P940" s="72"/>
      <c r="Q940" s="72"/>
      <c r="R940" s="97"/>
      <c r="S940" s="97"/>
      <c r="T940" s="203"/>
      <c r="U940" s="72"/>
      <c r="V940" s="177"/>
      <c r="W940" s="97"/>
      <c r="X940" s="97"/>
      <c r="Y940" s="90">
        <f>VLOOKUP(D940,EXPLORACION!$A$2:$P$529,15,FALSE)</f>
        <v>4961392.6684999997</v>
      </c>
      <c r="Z940" s="90">
        <f>VLOOKUP(D940,EXPLORACION!$A$2:$P$529,16,FALSE)</f>
        <v>2172495.8714000001</v>
      </c>
    </row>
    <row r="941" spans="1:26" hidden="1">
      <c r="A941" s="181" t="str">
        <f t="shared" si="217"/>
        <v>LHL37P3E12</v>
      </c>
      <c r="B941" s="181" t="str">
        <f t="shared" si="218"/>
        <v>LHL37P3E1</v>
      </c>
      <c r="C941" s="181" t="str">
        <f t="shared" si="219"/>
        <v>LHL37P32</v>
      </c>
      <c r="D941" s="181" t="str">
        <f t="shared" si="220"/>
        <v>LHL37P3</v>
      </c>
      <c r="E941" s="181" t="str">
        <f t="shared" si="221"/>
        <v>LHL37</v>
      </c>
      <c r="F941" s="111" t="s">
        <v>844</v>
      </c>
      <c r="G941" s="111">
        <v>37</v>
      </c>
      <c r="H941" s="111">
        <v>3</v>
      </c>
      <c r="I941" s="111" t="s">
        <v>8</v>
      </c>
      <c r="J941" s="111">
        <v>1</v>
      </c>
      <c r="K941" s="111">
        <f>K940+1</f>
        <v>2</v>
      </c>
      <c r="L941" s="72" t="s">
        <v>906</v>
      </c>
      <c r="M941" s="137">
        <v>1.6</v>
      </c>
      <c r="N941" s="133">
        <v>1.9</v>
      </c>
      <c r="O941" s="137">
        <f t="shared" si="214"/>
        <v>1.75</v>
      </c>
      <c r="P941" s="72"/>
      <c r="Q941" s="72"/>
      <c r="R941" s="97"/>
      <c r="S941" s="97"/>
      <c r="T941" s="203"/>
      <c r="U941" s="72"/>
      <c r="V941" s="177">
        <v>0.1</v>
      </c>
      <c r="W941" s="97"/>
      <c r="X941" s="97"/>
      <c r="Y941" s="90">
        <f>VLOOKUP(D941,EXPLORACION!$A$2:$P$529,15,FALSE)</f>
        <v>4961392.6684999997</v>
      </c>
      <c r="Z941" s="90">
        <f>VLOOKUP(D941,EXPLORACION!$A$2:$P$529,16,FALSE)</f>
        <v>2172495.8714000001</v>
      </c>
    </row>
    <row r="942" spans="1:26" hidden="1">
      <c r="A942" s="181" t="str">
        <f t="shared" si="217"/>
        <v>LHL37P3E1V1</v>
      </c>
      <c r="B942" s="181" t="str">
        <f t="shared" si="218"/>
        <v>LHL37P3E1</v>
      </c>
      <c r="C942" s="181" t="str">
        <f t="shared" si="219"/>
        <v>LHL37P3V1</v>
      </c>
      <c r="D942" s="181" t="str">
        <f t="shared" si="220"/>
        <v>LHL37P3</v>
      </c>
      <c r="E942" s="181" t="str">
        <f t="shared" si="221"/>
        <v>LHL37</v>
      </c>
      <c r="F942" s="111" t="s">
        <v>844</v>
      </c>
      <c r="G942" s="111">
        <v>37</v>
      </c>
      <c r="H942" s="111">
        <v>3</v>
      </c>
      <c r="I942" s="111" t="s">
        <v>8</v>
      </c>
      <c r="J942" s="111">
        <v>1</v>
      </c>
      <c r="K942" s="111">
        <f t="shared" ref="K942:K951" si="222">K941+1</f>
        <v>3</v>
      </c>
      <c r="L942" s="111"/>
      <c r="M942" s="137">
        <v>2.6</v>
      </c>
      <c r="N942" s="133">
        <v>2.9</v>
      </c>
      <c r="O942" s="137">
        <f t="shared" si="214"/>
        <v>2.75</v>
      </c>
      <c r="P942" s="72"/>
      <c r="Q942" s="72"/>
      <c r="R942" s="97"/>
      <c r="S942" s="97"/>
      <c r="T942" s="203"/>
      <c r="U942" s="72"/>
      <c r="V942" s="177"/>
      <c r="W942" s="97"/>
      <c r="X942" s="97"/>
      <c r="Y942" s="90">
        <f>VLOOKUP(D942,EXPLORACION!$A$2:$P$529,15,FALSE)</f>
        <v>4961392.6684999997</v>
      </c>
      <c r="Z942" s="90">
        <f>VLOOKUP(D942,EXPLORACION!$A$2:$P$529,16,FALSE)</f>
        <v>2172495.8714000001</v>
      </c>
    </row>
    <row r="943" spans="1:26" hidden="1">
      <c r="A943" s="181" t="str">
        <f t="shared" si="217"/>
        <v>LHL37P3E12</v>
      </c>
      <c r="B943" s="181" t="str">
        <f t="shared" si="218"/>
        <v>LHL37P3E1</v>
      </c>
      <c r="C943" s="181" t="str">
        <f t="shared" si="219"/>
        <v>LHL37P32</v>
      </c>
      <c r="D943" s="181" t="str">
        <f t="shared" si="220"/>
        <v>LHL37P3</v>
      </c>
      <c r="E943" s="181" t="str">
        <f t="shared" si="221"/>
        <v>LHL37</v>
      </c>
      <c r="F943" s="111" t="s">
        <v>844</v>
      </c>
      <c r="G943" s="111">
        <v>37</v>
      </c>
      <c r="H943" s="111">
        <v>3</v>
      </c>
      <c r="I943" s="111" t="s">
        <v>8</v>
      </c>
      <c r="J943" s="111">
        <v>2</v>
      </c>
      <c r="K943" s="111">
        <f t="shared" si="222"/>
        <v>4</v>
      </c>
      <c r="L943" s="72" t="s">
        <v>906</v>
      </c>
      <c r="M943" s="137">
        <v>3.6</v>
      </c>
      <c r="N943" s="133">
        <v>3.9</v>
      </c>
      <c r="O943" s="137">
        <f t="shared" si="214"/>
        <v>3.75</v>
      </c>
      <c r="P943" s="72"/>
      <c r="Q943" s="72"/>
      <c r="R943" s="97"/>
      <c r="S943" s="97"/>
      <c r="T943" s="203"/>
      <c r="U943" s="72"/>
      <c r="V943" s="177">
        <v>0.09</v>
      </c>
      <c r="W943" s="97"/>
      <c r="X943" s="97"/>
      <c r="Y943" s="90">
        <f>VLOOKUP(D943,EXPLORACION!$A$2:$P$529,15,FALSE)</f>
        <v>4961392.6684999997</v>
      </c>
      <c r="Z943" s="90">
        <f>VLOOKUP(D943,EXPLORACION!$A$2:$P$529,16,FALSE)</f>
        <v>2172495.8714000001</v>
      </c>
    </row>
    <row r="944" spans="1:26" hidden="1">
      <c r="A944" s="181" t="str">
        <f t="shared" si="217"/>
        <v>LHL37P3E2V3</v>
      </c>
      <c r="B944" s="181" t="str">
        <f t="shared" si="218"/>
        <v>LHL37P3E2</v>
      </c>
      <c r="C944" s="181" t="str">
        <f t="shared" si="219"/>
        <v>LHL37P3V3</v>
      </c>
      <c r="D944" s="181" t="str">
        <f t="shared" si="220"/>
        <v>LHL37P3</v>
      </c>
      <c r="E944" s="181" t="str">
        <f t="shared" si="221"/>
        <v>LHL37</v>
      </c>
      <c r="F944" s="111" t="s">
        <v>844</v>
      </c>
      <c r="G944" s="111">
        <v>37</v>
      </c>
      <c r="H944" s="111">
        <v>3</v>
      </c>
      <c r="I944" s="111" t="s">
        <v>8</v>
      </c>
      <c r="J944" s="111">
        <v>2</v>
      </c>
      <c r="K944" s="111">
        <f t="shared" si="222"/>
        <v>5</v>
      </c>
      <c r="L944" s="111"/>
      <c r="M944" s="137">
        <v>4.5999999999999996</v>
      </c>
      <c r="N944" s="133">
        <v>4.9000000000000004</v>
      </c>
      <c r="O944" s="137">
        <f t="shared" si="214"/>
        <v>4.75</v>
      </c>
      <c r="P944" s="72"/>
      <c r="Q944" s="72"/>
      <c r="R944" s="97"/>
      <c r="S944" s="97"/>
      <c r="T944" s="203"/>
      <c r="U944" s="72"/>
      <c r="V944" s="177"/>
      <c r="W944" s="97"/>
      <c r="X944" s="97"/>
      <c r="Y944" s="90">
        <f>VLOOKUP(D944,EXPLORACION!$A$2:$P$529,15,FALSE)</f>
        <v>4961392.6684999997</v>
      </c>
      <c r="Z944" s="90">
        <f>VLOOKUP(D944,EXPLORACION!$A$2:$P$529,16,FALSE)</f>
        <v>2172495.8714000001</v>
      </c>
    </row>
    <row r="945" spans="1:26" hidden="1">
      <c r="A945" s="181" t="str">
        <f t="shared" si="217"/>
        <v>LHL37P3E24</v>
      </c>
      <c r="B945" s="181" t="str">
        <f t="shared" si="218"/>
        <v>LHL37P3E2</v>
      </c>
      <c r="C945" s="181" t="str">
        <f t="shared" si="219"/>
        <v>LHL37P34</v>
      </c>
      <c r="D945" s="181" t="str">
        <f t="shared" si="220"/>
        <v>LHL37P3</v>
      </c>
      <c r="E945" s="181" t="str">
        <f t="shared" si="221"/>
        <v>LHL37</v>
      </c>
      <c r="F945" s="111" t="s">
        <v>844</v>
      </c>
      <c r="G945" s="111">
        <v>37</v>
      </c>
      <c r="H945" s="111">
        <v>3</v>
      </c>
      <c r="I945" s="111" t="s">
        <v>8</v>
      </c>
      <c r="J945" s="111">
        <v>3</v>
      </c>
      <c r="K945" s="111">
        <f t="shared" si="222"/>
        <v>6</v>
      </c>
      <c r="L945" s="111"/>
      <c r="M945" s="137">
        <v>6</v>
      </c>
      <c r="N945" s="133">
        <v>6.3</v>
      </c>
      <c r="O945" s="137">
        <f t="shared" si="214"/>
        <v>6.15</v>
      </c>
      <c r="P945" s="72"/>
      <c r="Q945" s="72"/>
      <c r="R945" s="97"/>
      <c r="S945" s="97"/>
      <c r="T945" s="203"/>
      <c r="U945" s="72"/>
      <c r="V945" s="177"/>
      <c r="W945" s="97"/>
      <c r="X945" s="97"/>
      <c r="Y945" s="90">
        <f>VLOOKUP(D945,EXPLORACION!$A$2:$P$529,15,FALSE)</f>
        <v>4961392.6684999997</v>
      </c>
      <c r="Z945" s="90">
        <f>VLOOKUP(D945,EXPLORACION!$A$2:$P$529,16,FALSE)</f>
        <v>2172495.8714000001</v>
      </c>
    </row>
    <row r="946" spans="1:26" hidden="1">
      <c r="A946" s="181" t="str">
        <f t="shared" si="217"/>
        <v>LHL37P3E35</v>
      </c>
      <c r="B946" s="181" t="str">
        <f t="shared" si="218"/>
        <v>LHL37P3E3</v>
      </c>
      <c r="C946" s="181" t="str">
        <f t="shared" si="219"/>
        <v>LHL37P35</v>
      </c>
      <c r="D946" s="181" t="str">
        <f t="shared" si="220"/>
        <v>LHL37P3</v>
      </c>
      <c r="E946" s="181" t="str">
        <f t="shared" si="221"/>
        <v>LHL37</v>
      </c>
      <c r="F946" s="111" t="s">
        <v>844</v>
      </c>
      <c r="G946" s="111">
        <v>37</v>
      </c>
      <c r="H946" s="111">
        <v>3</v>
      </c>
      <c r="I946" s="111" t="s">
        <v>8</v>
      </c>
      <c r="J946" s="111">
        <v>3</v>
      </c>
      <c r="K946" s="111">
        <f t="shared" si="222"/>
        <v>7</v>
      </c>
      <c r="L946" s="111"/>
      <c r="M946" s="137">
        <v>6.5</v>
      </c>
      <c r="N946" s="133">
        <v>7.8</v>
      </c>
      <c r="O946" s="137">
        <f t="shared" si="214"/>
        <v>7.15</v>
      </c>
      <c r="P946" s="72"/>
      <c r="Q946" s="72"/>
      <c r="R946" s="97"/>
      <c r="S946" s="97"/>
      <c r="T946" s="203"/>
      <c r="U946" s="72"/>
      <c r="V946" s="177"/>
      <c r="W946" s="97"/>
      <c r="X946" s="97"/>
      <c r="Y946" s="90">
        <f>VLOOKUP(D946,EXPLORACION!$A$2:$P$529,15,FALSE)</f>
        <v>4961392.6684999997</v>
      </c>
      <c r="Z946" s="90">
        <f>VLOOKUP(D946,EXPLORACION!$A$2:$P$529,16,FALSE)</f>
        <v>2172495.8714000001</v>
      </c>
    </row>
    <row r="947" spans="1:26" hidden="1">
      <c r="A947" s="181" t="str">
        <f t="shared" si="217"/>
        <v>LHL37P3E36</v>
      </c>
      <c r="B947" s="181" t="str">
        <f t="shared" si="218"/>
        <v>LHL37P3E3</v>
      </c>
      <c r="C947" s="181" t="str">
        <f t="shared" si="219"/>
        <v>LHL37P36</v>
      </c>
      <c r="D947" s="181" t="str">
        <f t="shared" si="220"/>
        <v>LHL37P3</v>
      </c>
      <c r="E947" s="181" t="str">
        <f t="shared" si="221"/>
        <v>LHL37</v>
      </c>
      <c r="F947" s="111" t="s">
        <v>844</v>
      </c>
      <c r="G947" s="111">
        <v>37</v>
      </c>
      <c r="H947" s="111">
        <v>3</v>
      </c>
      <c r="I947" s="111" t="s">
        <v>8</v>
      </c>
      <c r="J947" s="111">
        <v>3</v>
      </c>
      <c r="K947" s="111">
        <f t="shared" si="222"/>
        <v>8</v>
      </c>
      <c r="L947" s="72" t="s">
        <v>906</v>
      </c>
      <c r="M947" s="137">
        <v>9</v>
      </c>
      <c r="N947" s="133">
        <v>9.3000000000000007</v>
      </c>
      <c r="O947" s="137">
        <f t="shared" si="214"/>
        <v>9.15</v>
      </c>
      <c r="P947" s="72"/>
      <c r="Q947" s="72"/>
      <c r="R947" s="97"/>
      <c r="S947" s="97"/>
      <c r="T947" s="203"/>
      <c r="U947" s="72"/>
      <c r="V947" s="177">
        <v>0.1</v>
      </c>
      <c r="W947" s="97"/>
      <c r="X947" s="97"/>
      <c r="Y947" s="90">
        <f>VLOOKUP(D947,EXPLORACION!$A$2:$P$529,15,FALSE)</f>
        <v>4961392.6684999997</v>
      </c>
      <c r="Z947" s="90">
        <f>VLOOKUP(D947,EXPLORACION!$A$2:$P$529,16,FALSE)</f>
        <v>2172495.8714000001</v>
      </c>
    </row>
    <row r="948" spans="1:26" hidden="1">
      <c r="A948" s="181" t="str">
        <f t="shared" si="217"/>
        <v>LHL37P3E3V7</v>
      </c>
      <c r="B948" s="181" t="str">
        <f t="shared" si="218"/>
        <v>LHL37P3E3</v>
      </c>
      <c r="C948" s="181" t="str">
        <f t="shared" si="219"/>
        <v>LHL37P3V7</v>
      </c>
      <c r="D948" s="181" t="str">
        <f t="shared" si="220"/>
        <v>LHL37P3</v>
      </c>
      <c r="E948" s="181" t="str">
        <f t="shared" si="221"/>
        <v>LHL37</v>
      </c>
      <c r="F948" s="111" t="s">
        <v>844</v>
      </c>
      <c r="G948" s="111">
        <v>37</v>
      </c>
      <c r="H948" s="111">
        <v>3</v>
      </c>
      <c r="I948" s="111" t="s">
        <v>8</v>
      </c>
      <c r="J948" s="111">
        <v>4</v>
      </c>
      <c r="K948" s="111">
        <f t="shared" si="222"/>
        <v>9</v>
      </c>
      <c r="L948" s="111" t="s">
        <v>13</v>
      </c>
      <c r="M948" s="137">
        <v>10.5</v>
      </c>
      <c r="N948" s="133">
        <v>10.95</v>
      </c>
      <c r="O948" s="137">
        <f t="shared" si="214"/>
        <v>10.725</v>
      </c>
      <c r="P948" s="72"/>
      <c r="Q948" s="72"/>
      <c r="R948" s="97"/>
      <c r="S948" s="97"/>
      <c r="T948" s="203">
        <v>40794</v>
      </c>
      <c r="U948" s="137">
        <v>20</v>
      </c>
      <c r="V948" s="177"/>
      <c r="W948" s="97"/>
      <c r="X948" s="97"/>
      <c r="Y948" s="90">
        <f>VLOOKUP(D948,EXPLORACION!$A$2:$P$529,15,FALSE)</f>
        <v>4961392.6684999997</v>
      </c>
      <c r="Z948" s="90">
        <f>VLOOKUP(D948,EXPLORACION!$A$2:$P$529,16,FALSE)</f>
        <v>2172495.8714000001</v>
      </c>
    </row>
    <row r="949" spans="1:26" hidden="1">
      <c r="A949" s="181" t="str">
        <f t="shared" si="217"/>
        <v>LHL37P3E4S8</v>
      </c>
      <c r="B949" s="181" t="str">
        <f t="shared" si="218"/>
        <v>LHL37P3E4</v>
      </c>
      <c r="C949" s="181" t="str">
        <f t="shared" si="219"/>
        <v>LHL37P3S8</v>
      </c>
      <c r="D949" s="181" t="str">
        <f t="shared" si="220"/>
        <v>LHL37P3</v>
      </c>
      <c r="E949" s="181" t="str">
        <f t="shared" si="221"/>
        <v>LHL37</v>
      </c>
      <c r="F949" s="111" t="s">
        <v>844</v>
      </c>
      <c r="G949" s="111">
        <v>37</v>
      </c>
      <c r="H949" s="111">
        <v>3</v>
      </c>
      <c r="I949" s="111" t="s">
        <v>8</v>
      </c>
      <c r="J949" s="111">
        <v>4</v>
      </c>
      <c r="K949" s="111">
        <f t="shared" si="222"/>
        <v>10</v>
      </c>
      <c r="L949" s="111" t="s">
        <v>13</v>
      </c>
      <c r="M949" s="137">
        <v>12</v>
      </c>
      <c r="N949" s="133">
        <v>12.45</v>
      </c>
      <c r="O949" s="137">
        <f t="shared" si="214"/>
        <v>12.225</v>
      </c>
      <c r="P949" s="72"/>
      <c r="Q949" s="72"/>
      <c r="R949" s="97"/>
      <c r="S949" s="97"/>
      <c r="T949" s="203">
        <v>41191</v>
      </c>
      <c r="U949" s="137">
        <v>20</v>
      </c>
      <c r="V949" s="177"/>
      <c r="W949" s="97"/>
      <c r="X949" s="97"/>
      <c r="Y949" s="90">
        <f>VLOOKUP(D949,EXPLORACION!$A$2:$P$529,15,FALSE)</f>
        <v>4961392.6684999997</v>
      </c>
      <c r="Z949" s="90">
        <f>VLOOKUP(D949,EXPLORACION!$A$2:$P$529,16,FALSE)</f>
        <v>2172495.8714000001</v>
      </c>
    </row>
    <row r="950" spans="1:26" hidden="1">
      <c r="A950" s="181" t="str">
        <f t="shared" si="217"/>
        <v>LHL37P3E4S9</v>
      </c>
      <c r="B950" s="181" t="str">
        <f t="shared" si="218"/>
        <v>LHL37P3E4</v>
      </c>
      <c r="C950" s="181" t="str">
        <f t="shared" si="219"/>
        <v>LHL37P3S9</v>
      </c>
      <c r="D950" s="181" t="str">
        <f t="shared" si="220"/>
        <v>LHL37P3</v>
      </c>
      <c r="E950" s="181" t="str">
        <f t="shared" si="221"/>
        <v>LHL37</v>
      </c>
      <c r="F950" s="111" t="s">
        <v>844</v>
      </c>
      <c r="G950" s="111">
        <v>37</v>
      </c>
      <c r="H950" s="111">
        <v>3</v>
      </c>
      <c r="I950" s="111" t="s">
        <v>8</v>
      </c>
      <c r="J950" s="111">
        <v>4</v>
      </c>
      <c r="K950" s="111">
        <f t="shared" si="222"/>
        <v>11</v>
      </c>
      <c r="L950" s="111" t="s">
        <v>13</v>
      </c>
      <c r="M950" s="137">
        <v>13</v>
      </c>
      <c r="N950" s="133">
        <v>13.95</v>
      </c>
      <c r="O950" s="137">
        <f t="shared" si="214"/>
        <v>13.475</v>
      </c>
      <c r="P950" s="72"/>
      <c r="Q950" s="72"/>
      <c r="R950" s="97"/>
      <c r="S950" s="97"/>
      <c r="T950" s="203">
        <v>41222</v>
      </c>
      <c r="U950" s="137">
        <v>19</v>
      </c>
      <c r="V950" s="177"/>
      <c r="W950" s="97"/>
      <c r="X950" s="97"/>
      <c r="Y950" s="90">
        <f>VLOOKUP(D950,EXPLORACION!$A$2:$P$529,15,FALSE)</f>
        <v>4961392.6684999997</v>
      </c>
      <c r="Z950" s="90">
        <f>VLOOKUP(D950,EXPLORACION!$A$2:$P$529,16,FALSE)</f>
        <v>2172495.8714000001</v>
      </c>
    </row>
    <row r="951" spans="1:26" hidden="1">
      <c r="A951" s="181" t="str">
        <f t="shared" si="217"/>
        <v>LHL37P3E4S10</v>
      </c>
      <c r="B951" s="181" t="str">
        <f t="shared" si="218"/>
        <v>LHL37P3E4</v>
      </c>
      <c r="C951" s="181" t="str">
        <f t="shared" si="219"/>
        <v>LHL37P3S10</v>
      </c>
      <c r="D951" s="181" t="str">
        <f t="shared" si="220"/>
        <v>LHL37P3</v>
      </c>
      <c r="E951" s="181" t="str">
        <f t="shared" si="221"/>
        <v>LHL37</v>
      </c>
      <c r="F951" s="111" t="s">
        <v>844</v>
      </c>
      <c r="G951" s="111">
        <v>37</v>
      </c>
      <c r="H951" s="111">
        <v>3</v>
      </c>
      <c r="I951" s="111" t="s">
        <v>8</v>
      </c>
      <c r="J951" s="111">
        <v>4</v>
      </c>
      <c r="K951" s="111">
        <f t="shared" si="222"/>
        <v>12</v>
      </c>
      <c r="L951" s="111" t="s">
        <v>13</v>
      </c>
      <c r="M951" s="137">
        <v>15</v>
      </c>
      <c r="N951" s="133">
        <v>15.45</v>
      </c>
      <c r="O951" s="137">
        <f t="shared" si="214"/>
        <v>15.225</v>
      </c>
      <c r="P951" s="72"/>
      <c r="Q951" s="72"/>
      <c r="R951" s="97"/>
      <c r="S951" s="97"/>
      <c r="T951" s="203">
        <v>42348</v>
      </c>
      <c r="U951" s="137">
        <v>21</v>
      </c>
      <c r="V951" s="177"/>
      <c r="W951" s="97"/>
      <c r="X951" s="97"/>
      <c r="Y951" s="90">
        <f>VLOOKUP(D951,EXPLORACION!$A$2:$P$529,15,FALSE)</f>
        <v>4961392.6684999997</v>
      </c>
      <c r="Z951" s="90">
        <f>VLOOKUP(D951,EXPLORACION!$A$2:$P$529,16,FALSE)</f>
        <v>2172495.8714000001</v>
      </c>
    </row>
    <row r="952" spans="1:26" hidden="1">
      <c r="A952" s="181" t="str">
        <f t="shared" si="217"/>
        <v>LHL37P4E4S11</v>
      </c>
      <c r="B952" s="181" t="str">
        <f t="shared" si="218"/>
        <v>LHL37P4E4</v>
      </c>
      <c r="C952" s="181" t="str">
        <f t="shared" si="219"/>
        <v>LHL37P4S11</v>
      </c>
      <c r="D952" s="181" t="str">
        <f t="shared" si="220"/>
        <v>LHL37P4</v>
      </c>
      <c r="E952" s="181" t="str">
        <f t="shared" si="221"/>
        <v>LHL37</v>
      </c>
      <c r="F952" s="111" t="s">
        <v>844</v>
      </c>
      <c r="G952" s="111">
        <v>37</v>
      </c>
      <c r="H952" s="111">
        <v>4</v>
      </c>
      <c r="I952" s="111" t="s">
        <v>8</v>
      </c>
      <c r="J952" s="111">
        <v>1</v>
      </c>
      <c r="K952" s="111">
        <v>1</v>
      </c>
      <c r="L952" s="111"/>
      <c r="M952" s="137">
        <v>0.6</v>
      </c>
      <c r="N952" s="133">
        <v>0.9</v>
      </c>
      <c r="O952" s="137">
        <f t="shared" si="214"/>
        <v>0.75</v>
      </c>
      <c r="P952" s="72"/>
      <c r="Q952" s="72"/>
      <c r="R952" s="97"/>
      <c r="S952" s="97"/>
      <c r="T952" s="203"/>
      <c r="U952" s="137"/>
      <c r="V952" s="177"/>
      <c r="W952" s="97"/>
      <c r="X952" s="97"/>
      <c r="Y952" s="90">
        <f>VLOOKUP(D952,EXPLORACION!$A$2:$P$529,15,FALSE)</f>
        <v>4961392.6684999997</v>
      </c>
      <c r="Z952" s="90">
        <f>VLOOKUP(D952,EXPLORACION!$A$2:$P$529,16,FALSE)</f>
        <v>2172495.8714000001</v>
      </c>
    </row>
    <row r="953" spans="1:26" hidden="1">
      <c r="A953" s="181" t="str">
        <f t="shared" si="217"/>
        <v>LHL37P4E112</v>
      </c>
      <c r="B953" s="181" t="str">
        <f t="shared" si="218"/>
        <v>LHL37P4E1</v>
      </c>
      <c r="C953" s="181" t="str">
        <f t="shared" si="219"/>
        <v>LHL37P412</v>
      </c>
      <c r="D953" s="181" t="str">
        <f t="shared" si="220"/>
        <v>LHL37P4</v>
      </c>
      <c r="E953" s="181" t="str">
        <f t="shared" si="221"/>
        <v>LHL37</v>
      </c>
      <c r="F953" s="111" t="s">
        <v>844</v>
      </c>
      <c r="G953" s="111">
        <v>37</v>
      </c>
      <c r="H953" s="111">
        <v>4</v>
      </c>
      <c r="I953" s="111" t="s">
        <v>8</v>
      </c>
      <c r="J953" s="111">
        <v>1</v>
      </c>
      <c r="K953" s="111">
        <f>K952+1</f>
        <v>2</v>
      </c>
      <c r="L953" s="72" t="s">
        <v>906</v>
      </c>
      <c r="M953" s="137">
        <v>1.6</v>
      </c>
      <c r="N953" s="133">
        <v>1.9</v>
      </c>
      <c r="O953" s="137">
        <f t="shared" si="214"/>
        <v>1.75</v>
      </c>
      <c r="P953" s="72"/>
      <c r="Q953" s="72"/>
      <c r="R953" s="97"/>
      <c r="S953" s="97"/>
      <c r="T953" s="203"/>
      <c r="U953" s="137"/>
      <c r="V953" s="177">
        <v>0.35</v>
      </c>
      <c r="W953" s="97"/>
      <c r="X953" s="97"/>
      <c r="Y953" s="90">
        <f>VLOOKUP(D953,EXPLORACION!$A$2:$P$529,15,FALSE)</f>
        <v>4961392.6684999997</v>
      </c>
      <c r="Z953" s="90">
        <f>VLOOKUP(D953,EXPLORACION!$A$2:$P$529,16,FALSE)</f>
        <v>2172495.8714000001</v>
      </c>
    </row>
    <row r="954" spans="1:26" hidden="1">
      <c r="A954" s="181" t="str">
        <f t="shared" si="217"/>
        <v>LHL37P4E1V1</v>
      </c>
      <c r="B954" s="181" t="str">
        <f t="shared" si="218"/>
        <v>LHL37P4E1</v>
      </c>
      <c r="C954" s="181" t="str">
        <f t="shared" si="219"/>
        <v>LHL37P4V1</v>
      </c>
      <c r="D954" s="181" t="str">
        <f t="shared" si="220"/>
        <v>LHL37P4</v>
      </c>
      <c r="E954" s="181" t="str">
        <f t="shared" si="221"/>
        <v>LHL37</v>
      </c>
      <c r="F954" s="111" t="s">
        <v>844</v>
      </c>
      <c r="G954" s="111">
        <v>37</v>
      </c>
      <c r="H954" s="111">
        <v>4</v>
      </c>
      <c r="I954" s="111" t="s">
        <v>8</v>
      </c>
      <c r="J954" s="111">
        <v>1</v>
      </c>
      <c r="K954" s="111">
        <f t="shared" ref="K954:K963" si="223">K953+1</f>
        <v>3</v>
      </c>
      <c r="L954" s="111"/>
      <c r="M954" s="137">
        <v>2.6</v>
      </c>
      <c r="N954" s="133">
        <v>2.9</v>
      </c>
      <c r="O954" s="137">
        <f t="shared" si="214"/>
        <v>2.75</v>
      </c>
      <c r="P954" s="72"/>
      <c r="Q954" s="72"/>
      <c r="R954" s="97"/>
      <c r="S954" s="97"/>
      <c r="T954" s="203"/>
      <c r="U954" s="137"/>
      <c r="V954" s="177"/>
      <c r="W954" s="97"/>
      <c r="X954" s="97"/>
      <c r="Y954" s="90">
        <f>VLOOKUP(D954,EXPLORACION!$A$2:$P$529,15,FALSE)</f>
        <v>4961392.6684999997</v>
      </c>
      <c r="Z954" s="90">
        <f>VLOOKUP(D954,EXPLORACION!$A$2:$P$529,16,FALSE)</f>
        <v>2172495.8714000001</v>
      </c>
    </row>
    <row r="955" spans="1:26" hidden="1">
      <c r="A955" s="181" t="str">
        <f t="shared" si="217"/>
        <v>LHL37P4E12</v>
      </c>
      <c r="B955" s="181" t="str">
        <f t="shared" si="218"/>
        <v>LHL37P4E1</v>
      </c>
      <c r="C955" s="181" t="str">
        <f t="shared" si="219"/>
        <v>LHL37P42</v>
      </c>
      <c r="D955" s="181" t="str">
        <f t="shared" si="220"/>
        <v>LHL37P4</v>
      </c>
      <c r="E955" s="181" t="str">
        <f t="shared" si="221"/>
        <v>LHL37</v>
      </c>
      <c r="F955" s="111" t="s">
        <v>844</v>
      </c>
      <c r="G955" s="111">
        <v>37</v>
      </c>
      <c r="H955" s="111">
        <v>4</v>
      </c>
      <c r="I955" s="111" t="s">
        <v>8</v>
      </c>
      <c r="J955" s="111">
        <v>1</v>
      </c>
      <c r="K955" s="111">
        <f t="shared" si="223"/>
        <v>4</v>
      </c>
      <c r="L955" s="111"/>
      <c r="M955" s="137">
        <v>3.6</v>
      </c>
      <c r="N955" s="133">
        <v>3.9</v>
      </c>
      <c r="O955" s="137">
        <f t="shared" si="214"/>
        <v>3.75</v>
      </c>
      <c r="P955" s="72"/>
      <c r="Q955" s="72"/>
      <c r="R955" s="97"/>
      <c r="S955" s="97"/>
      <c r="T955" s="203"/>
      <c r="U955" s="137"/>
      <c r="V955" s="177"/>
      <c r="W955" s="97"/>
      <c r="X955" s="97"/>
      <c r="Y955" s="90">
        <f>VLOOKUP(D955,EXPLORACION!$A$2:$P$529,15,FALSE)</f>
        <v>4961392.6684999997</v>
      </c>
      <c r="Z955" s="90">
        <f>VLOOKUP(D955,EXPLORACION!$A$2:$P$529,16,FALSE)</f>
        <v>2172495.8714000001</v>
      </c>
    </row>
    <row r="956" spans="1:26" hidden="1">
      <c r="A956" s="181" t="str">
        <f t="shared" si="217"/>
        <v>LHL37P4E13</v>
      </c>
      <c r="B956" s="181" t="str">
        <f t="shared" si="218"/>
        <v>LHL37P4E1</v>
      </c>
      <c r="C956" s="181" t="str">
        <f t="shared" si="219"/>
        <v>LHL37P43</v>
      </c>
      <c r="D956" s="181" t="str">
        <f t="shared" si="220"/>
        <v>LHL37P4</v>
      </c>
      <c r="E956" s="181" t="str">
        <f t="shared" si="221"/>
        <v>LHL37</v>
      </c>
      <c r="F956" s="111" t="s">
        <v>844</v>
      </c>
      <c r="G956" s="111">
        <v>37</v>
      </c>
      <c r="H956" s="111">
        <v>4</v>
      </c>
      <c r="I956" s="111" t="s">
        <v>8</v>
      </c>
      <c r="J956" s="111">
        <v>2</v>
      </c>
      <c r="K956" s="111">
        <f t="shared" si="223"/>
        <v>5</v>
      </c>
      <c r="L956" s="72" t="s">
        <v>906</v>
      </c>
      <c r="M956" s="137">
        <v>4.5999999999999996</v>
      </c>
      <c r="N956" s="133">
        <v>4.9000000000000004</v>
      </c>
      <c r="O956" s="137">
        <f t="shared" si="214"/>
        <v>4.75</v>
      </c>
      <c r="P956" s="72"/>
      <c r="Q956" s="72"/>
      <c r="R956" s="97"/>
      <c r="S956" s="97"/>
      <c r="T956" s="203"/>
      <c r="U956" s="137"/>
      <c r="V956" s="177">
        <v>0.1</v>
      </c>
      <c r="W956" s="97"/>
      <c r="X956" s="97"/>
      <c r="Y956" s="90">
        <f>VLOOKUP(D956,EXPLORACION!$A$2:$P$529,15,FALSE)</f>
        <v>4961392.6684999997</v>
      </c>
      <c r="Z956" s="90">
        <f>VLOOKUP(D956,EXPLORACION!$A$2:$P$529,16,FALSE)</f>
        <v>2172495.8714000001</v>
      </c>
    </row>
    <row r="957" spans="1:26" hidden="1">
      <c r="A957" s="181" t="str">
        <f t="shared" si="217"/>
        <v>LHL37P4E2V4</v>
      </c>
      <c r="B957" s="181" t="str">
        <f t="shared" si="218"/>
        <v>LHL37P4E2</v>
      </c>
      <c r="C957" s="181" t="str">
        <f t="shared" si="219"/>
        <v>LHL37P4V4</v>
      </c>
      <c r="D957" s="181" t="str">
        <f t="shared" si="220"/>
        <v>LHL37P4</v>
      </c>
      <c r="E957" s="181" t="str">
        <f t="shared" si="221"/>
        <v>LHL37</v>
      </c>
      <c r="F957" s="111" t="s">
        <v>844</v>
      </c>
      <c r="G957" s="111">
        <v>37</v>
      </c>
      <c r="H957" s="111">
        <v>4</v>
      </c>
      <c r="I957" s="111" t="s">
        <v>8</v>
      </c>
      <c r="J957" s="111">
        <v>2</v>
      </c>
      <c r="K957" s="111">
        <f t="shared" si="223"/>
        <v>6</v>
      </c>
      <c r="L957" s="111"/>
      <c r="M957" s="137">
        <v>6</v>
      </c>
      <c r="N957" s="133">
        <v>6.3</v>
      </c>
      <c r="O957" s="137">
        <f t="shared" si="214"/>
        <v>6.15</v>
      </c>
      <c r="P957" s="72"/>
      <c r="Q957" s="72"/>
      <c r="R957" s="97"/>
      <c r="S957" s="97"/>
      <c r="T957" s="203"/>
      <c r="U957" s="137"/>
      <c r="V957" s="177"/>
      <c r="W957" s="97"/>
      <c r="X957" s="97"/>
      <c r="Y957" s="90">
        <f>VLOOKUP(D957,EXPLORACION!$A$2:$P$529,15,FALSE)</f>
        <v>4961392.6684999997</v>
      </c>
      <c r="Z957" s="90">
        <f>VLOOKUP(D957,EXPLORACION!$A$2:$P$529,16,FALSE)</f>
        <v>2172495.8714000001</v>
      </c>
    </row>
    <row r="958" spans="1:26" hidden="1">
      <c r="A958" s="181" t="str">
        <f t="shared" si="217"/>
        <v>LHL37P4E25</v>
      </c>
      <c r="B958" s="181" t="str">
        <f t="shared" si="218"/>
        <v>LHL37P4E2</v>
      </c>
      <c r="C958" s="181" t="str">
        <f t="shared" si="219"/>
        <v>LHL37P45</v>
      </c>
      <c r="D958" s="181" t="str">
        <f t="shared" si="220"/>
        <v>LHL37P4</v>
      </c>
      <c r="E958" s="181" t="str">
        <f t="shared" si="221"/>
        <v>LHL37</v>
      </c>
      <c r="F958" s="111" t="s">
        <v>844</v>
      </c>
      <c r="G958" s="111">
        <v>37</v>
      </c>
      <c r="H958" s="111">
        <v>4</v>
      </c>
      <c r="I958" s="111" t="s">
        <v>8</v>
      </c>
      <c r="J958" s="111">
        <v>2</v>
      </c>
      <c r="K958" s="111">
        <f t="shared" si="223"/>
        <v>7</v>
      </c>
      <c r="L958" s="72" t="s">
        <v>906</v>
      </c>
      <c r="M958" s="137">
        <v>7.5</v>
      </c>
      <c r="N958" s="133">
        <v>7.8</v>
      </c>
      <c r="O958" s="137">
        <f t="shared" si="214"/>
        <v>7.65</v>
      </c>
      <c r="P958" s="72"/>
      <c r="Q958" s="72"/>
      <c r="R958" s="97"/>
      <c r="S958" s="97"/>
      <c r="T958" s="203"/>
      <c r="U958" s="137"/>
      <c r="V958" s="177">
        <v>0.14000000000000001</v>
      </c>
      <c r="W958" s="97"/>
      <c r="X958" s="97"/>
      <c r="Y958" s="90">
        <f>VLOOKUP(D958,EXPLORACION!$A$2:$P$529,15,FALSE)</f>
        <v>4961392.6684999997</v>
      </c>
      <c r="Z958" s="90">
        <f>VLOOKUP(D958,EXPLORACION!$A$2:$P$529,16,FALSE)</f>
        <v>2172495.8714000001</v>
      </c>
    </row>
    <row r="959" spans="1:26" hidden="1">
      <c r="A959" s="181" t="str">
        <f t="shared" si="217"/>
        <v>LHL37P4E2V6</v>
      </c>
      <c r="B959" s="181" t="str">
        <f t="shared" si="218"/>
        <v>LHL37P4E2</v>
      </c>
      <c r="C959" s="181" t="str">
        <f t="shared" si="219"/>
        <v>LHL37P4V6</v>
      </c>
      <c r="D959" s="181" t="str">
        <f t="shared" si="220"/>
        <v>LHL37P4</v>
      </c>
      <c r="E959" s="181" t="str">
        <f t="shared" si="221"/>
        <v>LHL37</v>
      </c>
      <c r="F959" s="111" t="s">
        <v>844</v>
      </c>
      <c r="G959" s="111">
        <v>37</v>
      </c>
      <c r="H959" s="111">
        <v>4</v>
      </c>
      <c r="I959" s="111" t="s">
        <v>8</v>
      </c>
      <c r="J959" s="111">
        <v>3</v>
      </c>
      <c r="K959" s="111">
        <f t="shared" si="223"/>
        <v>8</v>
      </c>
      <c r="L959" s="72" t="s">
        <v>906</v>
      </c>
      <c r="M959" s="137">
        <v>9</v>
      </c>
      <c r="N959" s="133">
        <v>9.3000000000000007</v>
      </c>
      <c r="O959" s="137">
        <f t="shared" si="214"/>
        <v>9.15</v>
      </c>
      <c r="P959" s="72"/>
      <c r="Q959" s="72"/>
      <c r="R959" s="97"/>
      <c r="S959" s="97"/>
      <c r="T959" s="203"/>
      <c r="U959" s="137"/>
      <c r="V959" s="177">
        <v>0.37</v>
      </c>
      <c r="W959" s="97"/>
      <c r="X959" s="97"/>
      <c r="Y959" s="90">
        <f>VLOOKUP(D959,EXPLORACION!$A$2:$P$529,15,FALSE)</f>
        <v>4961392.6684999997</v>
      </c>
      <c r="Z959" s="90">
        <f>VLOOKUP(D959,EXPLORACION!$A$2:$P$529,16,FALSE)</f>
        <v>2172495.8714000001</v>
      </c>
    </row>
    <row r="960" spans="1:26" hidden="1">
      <c r="A960" s="181" t="str">
        <f t="shared" si="217"/>
        <v>LHL37P4E3V7</v>
      </c>
      <c r="B960" s="181" t="str">
        <f t="shared" si="218"/>
        <v>LHL37P4E3</v>
      </c>
      <c r="C960" s="181" t="str">
        <f t="shared" si="219"/>
        <v>LHL37P4V7</v>
      </c>
      <c r="D960" s="181" t="str">
        <f t="shared" si="220"/>
        <v>LHL37P4</v>
      </c>
      <c r="E960" s="181" t="str">
        <f t="shared" si="221"/>
        <v>LHL37</v>
      </c>
      <c r="F960" s="111" t="s">
        <v>844</v>
      </c>
      <c r="G960" s="111">
        <v>37</v>
      </c>
      <c r="H960" s="111">
        <v>4</v>
      </c>
      <c r="I960" s="111" t="s">
        <v>8</v>
      </c>
      <c r="J960" s="111">
        <v>3</v>
      </c>
      <c r="K960" s="111">
        <f t="shared" si="223"/>
        <v>9</v>
      </c>
      <c r="L960" s="111" t="s">
        <v>13</v>
      </c>
      <c r="M960" s="137">
        <v>10.5</v>
      </c>
      <c r="N960" s="133">
        <v>10.95</v>
      </c>
      <c r="O960" s="137">
        <f t="shared" si="214"/>
        <v>10.725</v>
      </c>
      <c r="P960" s="72"/>
      <c r="Q960" s="72"/>
      <c r="R960" s="97"/>
      <c r="S960" s="97"/>
      <c r="T960" s="203">
        <v>40856</v>
      </c>
      <c r="U960" s="137">
        <v>21</v>
      </c>
      <c r="V960" s="177"/>
      <c r="W960" s="97"/>
      <c r="X960" s="97"/>
      <c r="Y960" s="90">
        <f>VLOOKUP(D960,EXPLORACION!$A$2:$P$529,15,FALSE)</f>
        <v>4961392.6684999997</v>
      </c>
      <c r="Z960" s="90">
        <f>VLOOKUP(D960,EXPLORACION!$A$2:$P$529,16,FALSE)</f>
        <v>2172495.8714000001</v>
      </c>
    </row>
    <row r="961" spans="1:26" hidden="1">
      <c r="A961" s="181" t="str">
        <f t="shared" si="217"/>
        <v>LHL37P4E3S8</v>
      </c>
      <c r="B961" s="181" t="str">
        <f t="shared" si="218"/>
        <v>LHL37P4E3</v>
      </c>
      <c r="C961" s="181" t="str">
        <f t="shared" si="219"/>
        <v>LHL37P4S8</v>
      </c>
      <c r="D961" s="181" t="str">
        <f t="shared" si="220"/>
        <v>LHL37P4</v>
      </c>
      <c r="E961" s="181" t="str">
        <f t="shared" si="221"/>
        <v>LHL37</v>
      </c>
      <c r="F961" s="111" t="s">
        <v>844</v>
      </c>
      <c r="G961" s="111">
        <v>37</v>
      </c>
      <c r="H961" s="111">
        <v>4</v>
      </c>
      <c r="I961" s="111" t="s">
        <v>8</v>
      </c>
      <c r="J961" s="111">
        <v>4</v>
      </c>
      <c r="K961" s="111">
        <f t="shared" si="223"/>
        <v>10</v>
      </c>
      <c r="L961" s="111" t="s">
        <v>13</v>
      </c>
      <c r="M961" s="137">
        <v>12</v>
      </c>
      <c r="N961" s="133">
        <v>12.45</v>
      </c>
      <c r="O961" s="137">
        <f t="shared" si="214"/>
        <v>12.225</v>
      </c>
      <c r="P961" s="72"/>
      <c r="Q961" s="72"/>
      <c r="R961" s="97"/>
      <c r="S961" s="97"/>
      <c r="T961" s="203">
        <v>41223</v>
      </c>
      <c r="U961" s="137">
        <v>21</v>
      </c>
      <c r="V961" s="177"/>
      <c r="W961" s="97"/>
      <c r="X961" s="97"/>
      <c r="Y961" s="90">
        <f>VLOOKUP(D961,EXPLORACION!$A$2:$P$529,15,FALSE)</f>
        <v>4961392.6684999997</v>
      </c>
      <c r="Z961" s="90">
        <f>VLOOKUP(D961,EXPLORACION!$A$2:$P$529,16,FALSE)</f>
        <v>2172495.8714000001</v>
      </c>
    </row>
    <row r="962" spans="1:26" hidden="1">
      <c r="A962" s="181" t="str">
        <f t="shared" si="217"/>
        <v>LHL37P4E4S9</v>
      </c>
      <c r="B962" s="181" t="str">
        <f t="shared" si="218"/>
        <v>LHL37P4E4</v>
      </c>
      <c r="C962" s="181" t="str">
        <f t="shared" si="219"/>
        <v>LHL37P4S9</v>
      </c>
      <c r="D962" s="181" t="str">
        <f t="shared" si="220"/>
        <v>LHL37P4</v>
      </c>
      <c r="E962" s="181" t="str">
        <f t="shared" si="221"/>
        <v>LHL37</v>
      </c>
      <c r="F962" s="111" t="s">
        <v>844</v>
      </c>
      <c r="G962" s="111">
        <v>37</v>
      </c>
      <c r="H962" s="111">
        <v>4</v>
      </c>
      <c r="I962" s="111" t="s">
        <v>8</v>
      </c>
      <c r="J962" s="111">
        <v>4</v>
      </c>
      <c r="K962" s="111">
        <f t="shared" si="223"/>
        <v>11</v>
      </c>
      <c r="L962" s="111" t="s">
        <v>13</v>
      </c>
      <c r="M962" s="137">
        <v>13.5</v>
      </c>
      <c r="N962" s="133">
        <v>13.95</v>
      </c>
      <c r="O962" s="137">
        <f t="shared" si="214"/>
        <v>13.725</v>
      </c>
      <c r="P962" s="72"/>
      <c r="Q962" s="72"/>
      <c r="R962" s="97"/>
      <c r="S962" s="97"/>
      <c r="T962" s="203" t="s">
        <v>1651</v>
      </c>
      <c r="U962" s="137">
        <v>24</v>
      </c>
      <c r="V962" s="177"/>
      <c r="W962" s="97"/>
      <c r="X962" s="97"/>
      <c r="Y962" s="90">
        <f>VLOOKUP(D962,EXPLORACION!$A$2:$P$529,15,FALSE)</f>
        <v>4961392.6684999997</v>
      </c>
      <c r="Z962" s="90">
        <f>VLOOKUP(D962,EXPLORACION!$A$2:$P$529,16,FALSE)</f>
        <v>2172495.8714000001</v>
      </c>
    </row>
    <row r="963" spans="1:26" hidden="1">
      <c r="A963" s="181" t="str">
        <f t="shared" si="217"/>
        <v>LHL37P4E4S10</v>
      </c>
      <c r="B963" s="181" t="str">
        <f t="shared" si="218"/>
        <v>LHL37P4E4</v>
      </c>
      <c r="C963" s="181" t="str">
        <f t="shared" si="219"/>
        <v>LHL37P4S10</v>
      </c>
      <c r="D963" s="181" t="str">
        <f t="shared" si="220"/>
        <v>LHL37P4</v>
      </c>
      <c r="E963" s="181" t="str">
        <f t="shared" si="221"/>
        <v>LHL37</v>
      </c>
      <c r="F963" s="111" t="s">
        <v>844</v>
      </c>
      <c r="G963" s="111">
        <v>37</v>
      </c>
      <c r="H963" s="111">
        <v>4</v>
      </c>
      <c r="I963" s="111" t="s">
        <v>8</v>
      </c>
      <c r="J963" s="111">
        <v>4</v>
      </c>
      <c r="K963" s="111">
        <f t="shared" si="223"/>
        <v>12</v>
      </c>
      <c r="L963" s="111" t="s">
        <v>13</v>
      </c>
      <c r="M963" s="137">
        <v>15</v>
      </c>
      <c r="N963" s="133">
        <v>15.45</v>
      </c>
      <c r="O963" s="137">
        <f t="shared" si="214"/>
        <v>15.225</v>
      </c>
      <c r="P963" s="72"/>
      <c r="Q963" s="72"/>
      <c r="R963" s="97"/>
      <c r="S963" s="97"/>
      <c r="T963" s="203" t="s">
        <v>1686</v>
      </c>
      <c r="U963" s="137">
        <v>30</v>
      </c>
      <c r="V963" s="177"/>
      <c r="W963" s="97"/>
      <c r="X963" s="97"/>
      <c r="Y963" s="90">
        <f>VLOOKUP(D963,EXPLORACION!$A$2:$P$529,15,FALSE)</f>
        <v>4961392.6684999997</v>
      </c>
      <c r="Z963" s="90">
        <f>VLOOKUP(D963,EXPLORACION!$A$2:$P$529,16,FALSE)</f>
        <v>2172495.8714000001</v>
      </c>
    </row>
    <row r="964" spans="1:26" hidden="1">
      <c r="A964" s="181" t="str">
        <f>CONCATENATE(F964,G964,I964,H964,"E",J963,L963,K962)</f>
        <v>PYA38P1E4S11</v>
      </c>
      <c r="B964" s="181" t="str">
        <f>CONCATENATE(F964,G964,I964,H964,"E",J963)</f>
        <v>PYA38P1E4</v>
      </c>
      <c r="C964" s="181" t="str">
        <f>CONCATENATE(F964,G964,I964,H964,L963,K962)</f>
        <v>PYA38P1S11</v>
      </c>
      <c r="D964" s="181" t="str">
        <f>CONCATENATE(F964,G964,I964,H964)</f>
        <v>PYA38P1</v>
      </c>
      <c r="E964" s="181" t="str">
        <f>CONCATENATE(F964,G964)</f>
        <v>PYA38</v>
      </c>
      <c r="F964" s="111" t="s">
        <v>1368</v>
      </c>
      <c r="G964" s="111">
        <v>38</v>
      </c>
      <c r="H964" s="111">
        <v>1</v>
      </c>
      <c r="I964" s="111" t="s">
        <v>8</v>
      </c>
      <c r="J964" s="111">
        <v>2</v>
      </c>
      <c r="K964" s="111">
        <v>1</v>
      </c>
      <c r="L964" s="111" t="s">
        <v>13</v>
      </c>
      <c r="M964" s="137">
        <v>0</v>
      </c>
      <c r="N964" s="133">
        <v>4</v>
      </c>
      <c r="O964" s="137">
        <f t="shared" si="214"/>
        <v>2</v>
      </c>
      <c r="P964" s="72"/>
      <c r="Q964" s="72"/>
      <c r="R964" s="97"/>
      <c r="S964" s="97"/>
      <c r="T964" s="203" t="s">
        <v>1548</v>
      </c>
      <c r="U964" s="72">
        <v>100</v>
      </c>
      <c r="V964" s="177"/>
      <c r="W964" s="97"/>
      <c r="X964" s="97"/>
      <c r="Y964" s="90">
        <f>VLOOKUP(D964,EXPLORACION!$A$2:$P$529,15,FALSE)</f>
        <v>4962941.7873</v>
      </c>
      <c r="Z964" s="90">
        <f>VLOOKUP(D964,EXPLORACION!$A$2:$P$529,16,FALSE)</f>
        <v>2173677.0230999999</v>
      </c>
    </row>
    <row r="965" spans="1:26" hidden="1">
      <c r="A965" s="181" t="str">
        <f>CONCATENATE(F965,G965,I965,H965,"E",J964,L964,K963)</f>
        <v>PYA38P1E2S12</v>
      </c>
      <c r="B965" s="181" t="str">
        <f>CONCATENATE(F965,G965,I965,H965,"E",J964)</f>
        <v>PYA38P1E2</v>
      </c>
      <c r="C965" s="181" t="str">
        <f>CONCATENATE(F965,G965,I965,H965,L964,K963)</f>
        <v>PYA38P1S12</v>
      </c>
      <c r="D965" s="181" t="str">
        <f>CONCATENATE(F965,G965,I965,H965)</f>
        <v>PYA38P1</v>
      </c>
      <c r="E965" s="181" t="str">
        <f>CONCATENATE(F965,G965)</f>
        <v>PYA38</v>
      </c>
      <c r="F965" s="111" t="s">
        <v>1368</v>
      </c>
      <c r="G965" s="111">
        <v>38</v>
      </c>
      <c r="H965" s="111">
        <v>1</v>
      </c>
      <c r="I965" s="111" t="s">
        <v>8</v>
      </c>
      <c r="J965" s="111">
        <v>3</v>
      </c>
      <c r="K965" s="111">
        <v>2</v>
      </c>
      <c r="L965" s="111" t="s">
        <v>13</v>
      </c>
      <c r="M965" s="137">
        <v>4</v>
      </c>
      <c r="N965" s="133">
        <v>6</v>
      </c>
      <c r="O965" s="137">
        <f t="shared" si="214"/>
        <v>5</v>
      </c>
      <c r="P965" s="72"/>
      <c r="Q965" s="72"/>
      <c r="R965" s="97"/>
      <c r="S965" s="97"/>
      <c r="T965" s="203" t="s">
        <v>1700</v>
      </c>
      <c r="U965" s="72">
        <v>46</v>
      </c>
      <c r="V965" s="177"/>
      <c r="W965" s="97"/>
      <c r="X965" s="97"/>
      <c r="Y965" s="90">
        <f>VLOOKUP(D965,EXPLORACION!$A$2:$P$529,15,FALSE)</f>
        <v>4962941.7873</v>
      </c>
      <c r="Z965" s="90">
        <f>VLOOKUP(D965,EXPLORACION!$A$2:$P$529,16,FALSE)</f>
        <v>2173677.0230999999</v>
      </c>
    </row>
    <row r="966" spans="1:26" hidden="1">
      <c r="A966" s="181" t="str">
        <f>CONCATENATE(F966,G966,I966,H966,"E",J965,L965,K964)</f>
        <v>PYA38P2E3S1</v>
      </c>
      <c r="B966" s="181" t="str">
        <f>CONCATENATE(F966,G966,I966,H966,"E",J965)</f>
        <v>PYA38P2E3</v>
      </c>
      <c r="C966" s="181" t="str">
        <f>CONCATENATE(F966,G966,I966,H966,L965,K964)</f>
        <v>PYA38P2S1</v>
      </c>
      <c r="D966" s="181" t="str">
        <f>CONCATENATE(F966,G966,I966,H966)</f>
        <v>PYA38P2</v>
      </c>
      <c r="E966" s="181" t="str">
        <f>CONCATENATE(F966,G966)</f>
        <v>PYA38</v>
      </c>
      <c r="F966" s="111" t="s">
        <v>1368</v>
      </c>
      <c r="G966" s="111">
        <v>38</v>
      </c>
      <c r="H966" s="111">
        <v>2</v>
      </c>
      <c r="I966" s="111" t="s">
        <v>8</v>
      </c>
      <c r="J966" s="111">
        <v>2</v>
      </c>
      <c r="K966" s="111">
        <v>1</v>
      </c>
      <c r="L966" s="111" t="s">
        <v>13</v>
      </c>
      <c r="M966" s="137">
        <v>0</v>
      </c>
      <c r="N966" s="133">
        <v>4</v>
      </c>
      <c r="O966" s="137">
        <f>+AVERAGE(M966:N966)</f>
        <v>2</v>
      </c>
      <c r="P966" s="72"/>
      <c r="Q966" s="72"/>
      <c r="R966" s="97"/>
      <c r="S966" s="97"/>
      <c r="T966" s="203" t="s">
        <v>1548</v>
      </c>
      <c r="U966" s="72">
        <v>100</v>
      </c>
      <c r="V966" s="177"/>
      <c r="W966" s="97"/>
      <c r="X966" s="97"/>
      <c r="Y966" s="90">
        <f>VLOOKUP(D966,EXPLORACION!$A$2:$P$529,15,FALSE)</f>
        <v>4962941.7873</v>
      </c>
      <c r="Z966" s="90">
        <f>VLOOKUP(D966,EXPLORACION!$A$2:$P$529,16,FALSE)</f>
        <v>2173677.0230999999</v>
      </c>
    </row>
    <row r="967" spans="1:26" hidden="1">
      <c r="A967" s="181" t="str">
        <f>CONCATENATE(F967,G967,I967,H967,"E",J966,L966,K965)</f>
        <v>PYA38P2E2S2</v>
      </c>
      <c r="B967" s="181" t="str">
        <f>CONCATENATE(F967,G967,I967,H967,"E",J966)</f>
        <v>PYA38P2E2</v>
      </c>
      <c r="C967" s="181" t="str">
        <f>CONCATENATE(F967,G967,I967,H967,L966,K965)</f>
        <v>PYA38P2S2</v>
      </c>
      <c r="D967" s="181" t="str">
        <f>CONCATENATE(F967,G967,I967,H967)</f>
        <v>PYA38P2</v>
      </c>
      <c r="E967" s="181" t="str">
        <f>CONCATENATE(F967,G967)</f>
        <v>PYA38</v>
      </c>
      <c r="F967" s="111" t="s">
        <v>1368</v>
      </c>
      <c r="G967" s="111">
        <v>38</v>
      </c>
      <c r="H967" s="111">
        <v>2</v>
      </c>
      <c r="I967" s="111" t="s">
        <v>8</v>
      </c>
      <c r="J967" s="111">
        <v>3</v>
      </c>
      <c r="K967" s="111">
        <v>2</v>
      </c>
      <c r="L967" s="111" t="s">
        <v>13</v>
      </c>
      <c r="M967" s="137">
        <v>4</v>
      </c>
      <c r="N967" s="133">
        <v>6</v>
      </c>
      <c r="O967" s="137">
        <f>+AVERAGE(M967:N967)</f>
        <v>5</v>
      </c>
      <c r="P967" s="72"/>
      <c r="Q967" s="72"/>
      <c r="R967" s="97"/>
      <c r="S967" s="97"/>
      <c r="T967" s="203" t="s">
        <v>1699</v>
      </c>
      <c r="U967" s="72">
        <v>40</v>
      </c>
      <c r="V967" s="177"/>
      <c r="W967" s="97"/>
      <c r="X967" s="97"/>
      <c r="Y967" s="90">
        <f>VLOOKUP(D967,EXPLORACION!$A$2:$P$529,15,FALSE)</f>
        <v>4962941.7873</v>
      </c>
      <c r="Z967" s="90">
        <f>VLOOKUP(D967,EXPLORACION!$A$2:$P$529,16,FALSE)</f>
        <v>2173677.0230999999</v>
      </c>
    </row>
    <row r="968" spans="1:26" hidden="1">
      <c r="A968" s="181" t="str">
        <f t="shared" ref="A968:A992" si="224">CONCATENATE(F968,G968,I968,H968,"E",J967,L967,K966)</f>
        <v>LHL39P1E3S1</v>
      </c>
      <c r="B968" s="181" t="str">
        <f t="shared" ref="B968:B992" si="225">CONCATENATE(F968,G968,I968,H968,"E",J967)</f>
        <v>LHL39P1E3</v>
      </c>
      <c r="C968" s="181" t="str">
        <f t="shared" ref="C968:C992" si="226">CONCATENATE(F968,G968,I968,H968,L967,K966)</f>
        <v>LHL39P1S1</v>
      </c>
      <c r="D968" s="181" t="str">
        <f t="shared" ref="D968:D992" si="227">CONCATENATE(F968,G968,I968,H968)</f>
        <v>LHL39P1</v>
      </c>
      <c r="E968" s="181" t="str">
        <f t="shared" ref="E968:E992" si="228">CONCATENATE(F968,G968)</f>
        <v>LHL39</v>
      </c>
      <c r="F968" s="72" t="s">
        <v>844</v>
      </c>
      <c r="G968" s="111">
        <v>39</v>
      </c>
      <c r="H968" s="111">
        <v>1</v>
      </c>
      <c r="I968" s="111" t="s">
        <v>8</v>
      </c>
      <c r="J968" s="111">
        <v>1</v>
      </c>
      <c r="K968" s="111">
        <v>1</v>
      </c>
      <c r="L968" s="72"/>
      <c r="M968" s="137">
        <v>0.8</v>
      </c>
      <c r="N968" s="133">
        <v>1.1000000000000001</v>
      </c>
      <c r="O968" s="137">
        <f t="shared" ref="O968:O999" si="229">+AVERAGE(M968:N968)</f>
        <v>0.95000000000000007</v>
      </c>
      <c r="P968" s="72"/>
      <c r="Q968" s="72"/>
      <c r="R968" s="97"/>
      <c r="S968" s="97"/>
      <c r="T968" s="203"/>
      <c r="U968" s="72"/>
      <c r="V968" s="177"/>
      <c r="W968" s="97"/>
      <c r="X968" s="97"/>
      <c r="Y968" s="90">
        <f>VLOOKUP(D968,EXPLORACION!$A$2:$P$529,15,FALSE)</f>
        <v>4962974.1977000004</v>
      </c>
      <c r="Z968" s="90">
        <f>VLOOKUP(D968,EXPLORACION!$A$2:$P$529,16,FALSE)</f>
        <v>2173533.8878000001</v>
      </c>
    </row>
    <row r="969" spans="1:26" hidden="1">
      <c r="A969" s="181" t="str">
        <f t="shared" si="224"/>
        <v>LHL39P1E12</v>
      </c>
      <c r="B969" s="181" t="str">
        <f t="shared" si="225"/>
        <v>LHL39P1E1</v>
      </c>
      <c r="C969" s="181" t="str">
        <f t="shared" si="226"/>
        <v>LHL39P12</v>
      </c>
      <c r="D969" s="181" t="str">
        <f t="shared" si="227"/>
        <v>LHL39P1</v>
      </c>
      <c r="E969" s="181" t="str">
        <f t="shared" si="228"/>
        <v>LHL39</v>
      </c>
      <c r="F969" s="72" t="s">
        <v>844</v>
      </c>
      <c r="G969" s="111">
        <v>39</v>
      </c>
      <c r="H969" s="111">
        <v>1</v>
      </c>
      <c r="I969" s="111" t="s">
        <v>8</v>
      </c>
      <c r="J969" s="111">
        <v>2</v>
      </c>
      <c r="K969" s="111">
        <f t="shared" ref="K969:K992" si="230">K968+1</f>
        <v>2</v>
      </c>
      <c r="L969" s="72" t="s">
        <v>906</v>
      </c>
      <c r="M969" s="137">
        <v>1.8</v>
      </c>
      <c r="N969" s="133">
        <v>2.1</v>
      </c>
      <c r="O969" s="137">
        <f t="shared" si="229"/>
        <v>1.9500000000000002</v>
      </c>
      <c r="P969" s="72"/>
      <c r="Q969" s="72"/>
      <c r="R969" s="97"/>
      <c r="S969" s="97"/>
      <c r="T969" s="203"/>
      <c r="U969" s="72"/>
      <c r="V969" s="177">
        <v>2.2544649346203154</v>
      </c>
      <c r="W969" s="97"/>
      <c r="X969" s="97"/>
      <c r="Y969" s="90">
        <f>VLOOKUP(D969,EXPLORACION!$A$2:$P$529,15,FALSE)</f>
        <v>4962974.1977000004</v>
      </c>
      <c r="Z969" s="90">
        <f>VLOOKUP(D969,EXPLORACION!$A$2:$P$529,16,FALSE)</f>
        <v>2173533.8878000001</v>
      </c>
    </row>
    <row r="970" spans="1:26" hidden="1">
      <c r="A970" s="181" t="str">
        <f t="shared" si="224"/>
        <v>LHL39P1E2V1</v>
      </c>
      <c r="B970" s="181" t="str">
        <f t="shared" si="225"/>
        <v>LHL39P1E2</v>
      </c>
      <c r="C970" s="181" t="str">
        <f t="shared" si="226"/>
        <v>LHL39P1V1</v>
      </c>
      <c r="D970" s="181" t="str">
        <f t="shared" si="227"/>
        <v>LHL39P1</v>
      </c>
      <c r="E970" s="181" t="str">
        <f t="shared" si="228"/>
        <v>LHL39</v>
      </c>
      <c r="F970" s="72" t="s">
        <v>844</v>
      </c>
      <c r="G970" s="111">
        <v>39</v>
      </c>
      <c r="H970" s="111">
        <v>1</v>
      </c>
      <c r="I970" s="111" t="s">
        <v>8</v>
      </c>
      <c r="J970" s="111">
        <v>3</v>
      </c>
      <c r="K970" s="111">
        <f t="shared" si="230"/>
        <v>3</v>
      </c>
      <c r="L970" s="72" t="s">
        <v>906</v>
      </c>
      <c r="M970" s="137">
        <v>2.8</v>
      </c>
      <c r="N970" s="133">
        <v>3.1</v>
      </c>
      <c r="O970" s="137">
        <f t="shared" si="229"/>
        <v>2.95</v>
      </c>
      <c r="P970" s="72"/>
      <c r="Q970" s="72"/>
      <c r="R970" s="97"/>
      <c r="S970" s="97"/>
      <c r="T970" s="203"/>
      <c r="U970" s="72"/>
      <c r="V970" s="177">
        <v>1.6763815272034222</v>
      </c>
      <c r="W970" s="97"/>
      <c r="X970" s="97"/>
      <c r="Y970" s="90">
        <f>VLOOKUP(D970,EXPLORACION!$A$2:$P$529,15,FALSE)</f>
        <v>4962974.1977000004</v>
      </c>
      <c r="Z970" s="90">
        <f>VLOOKUP(D970,EXPLORACION!$A$2:$P$529,16,FALSE)</f>
        <v>2173533.8878000001</v>
      </c>
    </row>
    <row r="971" spans="1:26" hidden="1">
      <c r="A971" s="181" t="str">
        <f t="shared" si="224"/>
        <v>LHL39P1E3V2</v>
      </c>
      <c r="B971" s="181" t="str">
        <f t="shared" si="225"/>
        <v>LHL39P1E3</v>
      </c>
      <c r="C971" s="181" t="str">
        <f t="shared" si="226"/>
        <v>LHL39P1V2</v>
      </c>
      <c r="D971" s="181" t="str">
        <f t="shared" si="227"/>
        <v>LHL39P1</v>
      </c>
      <c r="E971" s="181" t="str">
        <f t="shared" si="228"/>
        <v>LHL39</v>
      </c>
      <c r="F971" s="72" t="s">
        <v>844</v>
      </c>
      <c r="G971" s="111">
        <v>39</v>
      </c>
      <c r="H971" s="111">
        <v>1</v>
      </c>
      <c r="I971" s="111" t="s">
        <v>8</v>
      </c>
      <c r="J971" s="111">
        <v>4</v>
      </c>
      <c r="K971" s="111">
        <f t="shared" si="230"/>
        <v>4</v>
      </c>
      <c r="L971" s="72" t="s">
        <v>906</v>
      </c>
      <c r="M971" s="137">
        <v>4</v>
      </c>
      <c r="N971" s="133">
        <v>4.4000000000000004</v>
      </c>
      <c r="O971" s="137">
        <f t="shared" si="229"/>
        <v>4.2</v>
      </c>
      <c r="P971" s="72"/>
      <c r="Q971" s="72"/>
      <c r="R971" s="97"/>
      <c r="S971" s="97"/>
      <c r="T971" s="203"/>
      <c r="U971" s="72"/>
      <c r="V971" s="177">
        <v>1</v>
      </c>
      <c r="W971" s="97"/>
      <c r="X971" s="97"/>
      <c r="Y971" s="90">
        <f>VLOOKUP(D971,EXPLORACION!$A$2:$P$529,15,FALSE)</f>
        <v>4962974.1977000004</v>
      </c>
      <c r="Z971" s="90">
        <f>VLOOKUP(D971,EXPLORACION!$A$2:$P$529,16,FALSE)</f>
        <v>2173533.8878000001</v>
      </c>
    </row>
    <row r="972" spans="1:26" hidden="1">
      <c r="A972" s="181" t="str">
        <f t="shared" si="224"/>
        <v>LHL39P1E4V3</v>
      </c>
      <c r="B972" s="181" t="str">
        <f t="shared" si="225"/>
        <v>LHL39P1E4</v>
      </c>
      <c r="C972" s="181" t="str">
        <f t="shared" si="226"/>
        <v>LHL39P1V3</v>
      </c>
      <c r="D972" s="181" t="str">
        <f t="shared" si="227"/>
        <v>LHL39P1</v>
      </c>
      <c r="E972" s="181" t="str">
        <f t="shared" si="228"/>
        <v>LHL39</v>
      </c>
      <c r="F972" s="72" t="s">
        <v>844</v>
      </c>
      <c r="G972" s="111">
        <v>39</v>
      </c>
      <c r="H972" s="111">
        <v>1</v>
      </c>
      <c r="I972" s="111" t="s">
        <v>8</v>
      </c>
      <c r="J972" s="111">
        <v>5</v>
      </c>
      <c r="K972" s="111">
        <f t="shared" si="230"/>
        <v>5</v>
      </c>
      <c r="L972" s="72" t="s">
        <v>906</v>
      </c>
      <c r="M972" s="137">
        <v>5.5</v>
      </c>
      <c r="N972" s="133">
        <v>5.8</v>
      </c>
      <c r="O972" s="137">
        <f t="shared" si="229"/>
        <v>5.65</v>
      </c>
      <c r="P972" s="72"/>
      <c r="Q972" s="72"/>
      <c r="R972" s="97"/>
      <c r="S972" s="97"/>
      <c r="T972" s="203"/>
      <c r="U972" s="72"/>
      <c r="V972" s="177">
        <v>1</v>
      </c>
      <c r="W972" s="97"/>
      <c r="X972" s="97"/>
      <c r="Y972" s="90">
        <f>VLOOKUP(D972,EXPLORACION!$A$2:$P$529,15,FALSE)</f>
        <v>4962974.1977000004</v>
      </c>
      <c r="Z972" s="90">
        <f>VLOOKUP(D972,EXPLORACION!$A$2:$P$529,16,FALSE)</f>
        <v>2173533.8878000001</v>
      </c>
    </row>
    <row r="973" spans="1:26" hidden="1">
      <c r="A973" s="181" t="str">
        <f t="shared" si="224"/>
        <v>LHL39P1E5V4</v>
      </c>
      <c r="B973" s="181" t="str">
        <f t="shared" si="225"/>
        <v>LHL39P1E5</v>
      </c>
      <c r="C973" s="181" t="str">
        <f t="shared" si="226"/>
        <v>LHL39P1V4</v>
      </c>
      <c r="D973" s="181" t="str">
        <f t="shared" si="227"/>
        <v>LHL39P1</v>
      </c>
      <c r="E973" s="181" t="str">
        <f t="shared" si="228"/>
        <v>LHL39</v>
      </c>
      <c r="F973" s="72" t="s">
        <v>844</v>
      </c>
      <c r="G973" s="111">
        <v>39</v>
      </c>
      <c r="H973" s="111">
        <v>1</v>
      </c>
      <c r="I973" s="111" t="s">
        <v>8</v>
      </c>
      <c r="J973" s="111">
        <v>6</v>
      </c>
      <c r="K973" s="111">
        <f t="shared" si="230"/>
        <v>6</v>
      </c>
      <c r="L973" s="72" t="s">
        <v>906</v>
      </c>
      <c r="M973" s="137">
        <v>6.8</v>
      </c>
      <c r="N973" s="133">
        <v>7.1</v>
      </c>
      <c r="O973" s="137">
        <f t="shared" si="229"/>
        <v>6.9499999999999993</v>
      </c>
      <c r="P973" s="72"/>
      <c r="Q973" s="72"/>
      <c r="R973" s="97"/>
      <c r="S973" s="97"/>
      <c r="T973" s="203"/>
      <c r="U973" s="72"/>
      <c r="V973" s="177">
        <v>1</v>
      </c>
      <c r="W973" s="97"/>
      <c r="X973" s="97"/>
      <c r="Y973" s="90">
        <f>VLOOKUP(D973,EXPLORACION!$A$2:$P$529,15,FALSE)</f>
        <v>4962974.1977000004</v>
      </c>
      <c r="Z973" s="90">
        <f>VLOOKUP(D973,EXPLORACION!$A$2:$P$529,16,FALSE)</f>
        <v>2173533.8878000001</v>
      </c>
    </row>
    <row r="974" spans="1:26" hidden="1">
      <c r="A974" s="181" t="str">
        <f t="shared" si="224"/>
        <v>LHL39P1E6V5</v>
      </c>
      <c r="B974" s="181" t="str">
        <f t="shared" si="225"/>
        <v>LHL39P1E6</v>
      </c>
      <c r="C974" s="181" t="str">
        <f t="shared" si="226"/>
        <v>LHL39P1V5</v>
      </c>
      <c r="D974" s="181" t="str">
        <f t="shared" si="227"/>
        <v>LHL39P1</v>
      </c>
      <c r="E974" s="181" t="str">
        <f t="shared" si="228"/>
        <v>LHL39</v>
      </c>
      <c r="F974" s="72" t="s">
        <v>844</v>
      </c>
      <c r="G974" s="111">
        <v>39</v>
      </c>
      <c r="H974" s="111">
        <v>1</v>
      </c>
      <c r="I974" s="111" t="s">
        <v>8</v>
      </c>
      <c r="J974" s="111">
        <v>7</v>
      </c>
      <c r="K974" s="111">
        <f t="shared" si="230"/>
        <v>7</v>
      </c>
      <c r="L974" s="72" t="s">
        <v>906</v>
      </c>
      <c r="M974" s="137">
        <v>7.1</v>
      </c>
      <c r="N974" s="133">
        <v>7.1</v>
      </c>
      <c r="O974" s="137">
        <f t="shared" si="229"/>
        <v>7.1</v>
      </c>
      <c r="P974" s="72"/>
      <c r="Q974" s="72"/>
      <c r="R974" s="97"/>
      <c r="S974" s="97"/>
      <c r="T974" s="203"/>
      <c r="U974" s="72"/>
      <c r="V974" s="177">
        <v>2.2999999999999998</v>
      </c>
      <c r="W974" s="97"/>
      <c r="X974" s="97"/>
      <c r="Y974" s="90">
        <f>VLOOKUP(D974,EXPLORACION!$A$2:$P$529,15,FALSE)</f>
        <v>4962974.1977000004</v>
      </c>
      <c r="Z974" s="90">
        <f>VLOOKUP(D974,EXPLORACION!$A$2:$P$529,16,FALSE)</f>
        <v>2173533.8878000001</v>
      </c>
    </row>
    <row r="975" spans="1:26" hidden="1">
      <c r="A975" s="181" t="str">
        <f t="shared" si="224"/>
        <v>LHL39P1E7V6</v>
      </c>
      <c r="B975" s="181" t="str">
        <f t="shared" si="225"/>
        <v>LHL39P1E7</v>
      </c>
      <c r="C975" s="181" t="str">
        <f t="shared" si="226"/>
        <v>LHL39P1V6</v>
      </c>
      <c r="D975" s="181" t="str">
        <f t="shared" si="227"/>
        <v>LHL39P1</v>
      </c>
      <c r="E975" s="181" t="str">
        <f t="shared" si="228"/>
        <v>LHL39</v>
      </c>
      <c r="F975" s="72" t="s">
        <v>844</v>
      </c>
      <c r="G975" s="111">
        <v>39</v>
      </c>
      <c r="H975" s="111">
        <v>1</v>
      </c>
      <c r="I975" s="111" t="s">
        <v>8</v>
      </c>
      <c r="J975" s="111">
        <v>8</v>
      </c>
      <c r="K975" s="111">
        <f t="shared" si="230"/>
        <v>8</v>
      </c>
      <c r="L975" s="72" t="s">
        <v>13</v>
      </c>
      <c r="M975" s="137">
        <v>8.5</v>
      </c>
      <c r="N975" s="133">
        <v>8.5</v>
      </c>
      <c r="O975" s="137">
        <f t="shared" si="229"/>
        <v>8.5</v>
      </c>
      <c r="P975" s="72"/>
      <c r="Q975" s="72"/>
      <c r="R975" s="97"/>
      <c r="S975" s="97"/>
      <c r="T975" s="203" t="s">
        <v>1717</v>
      </c>
      <c r="U975" s="72">
        <v>93</v>
      </c>
      <c r="V975" s="177"/>
      <c r="W975" s="97"/>
      <c r="X975" s="97"/>
      <c r="Y975" s="90">
        <f>VLOOKUP(D975,EXPLORACION!$A$2:$P$529,15,FALSE)</f>
        <v>4962974.1977000004</v>
      </c>
      <c r="Z975" s="90">
        <f>VLOOKUP(D975,EXPLORACION!$A$2:$P$529,16,FALSE)</f>
        <v>2173533.8878000001</v>
      </c>
    </row>
    <row r="976" spans="1:26" hidden="1">
      <c r="A976" s="181" t="str">
        <f t="shared" si="224"/>
        <v>LHL39P1E8S7</v>
      </c>
      <c r="B976" s="181" t="str">
        <f t="shared" si="225"/>
        <v>LHL39P1E8</v>
      </c>
      <c r="C976" s="181" t="str">
        <f t="shared" si="226"/>
        <v>LHL39P1S7</v>
      </c>
      <c r="D976" s="181" t="str">
        <f t="shared" si="227"/>
        <v>LHL39P1</v>
      </c>
      <c r="E976" s="181" t="str">
        <f t="shared" si="228"/>
        <v>LHL39</v>
      </c>
      <c r="F976" s="72" t="s">
        <v>844</v>
      </c>
      <c r="G976" s="111">
        <v>39</v>
      </c>
      <c r="H976" s="111">
        <v>1</v>
      </c>
      <c r="I976" s="111" t="s">
        <v>8</v>
      </c>
      <c r="J976" s="111">
        <v>9</v>
      </c>
      <c r="K976" s="111">
        <f t="shared" si="230"/>
        <v>9</v>
      </c>
      <c r="L976" s="72" t="s">
        <v>13</v>
      </c>
      <c r="M976" s="137">
        <v>8.6999999999999993</v>
      </c>
      <c r="N976" s="133">
        <v>8.5</v>
      </c>
      <c r="O976" s="137">
        <f t="shared" si="229"/>
        <v>8.6</v>
      </c>
      <c r="P976" s="72"/>
      <c r="Q976" s="72"/>
      <c r="R976" s="97"/>
      <c r="S976" s="97"/>
      <c r="T976" s="203" t="s">
        <v>1717</v>
      </c>
      <c r="U976" s="72">
        <v>86</v>
      </c>
      <c r="V976" s="177"/>
      <c r="W976" s="97"/>
      <c r="X976" s="97"/>
      <c r="Y976" s="90">
        <f>VLOOKUP(D976,EXPLORACION!$A$2:$P$529,15,FALSE)</f>
        <v>4962974.1977000004</v>
      </c>
      <c r="Z976" s="90">
        <f>VLOOKUP(D976,EXPLORACION!$A$2:$P$529,16,FALSE)</f>
        <v>2173533.8878000001</v>
      </c>
    </row>
    <row r="977" spans="1:26" hidden="1">
      <c r="A977" s="181" t="str">
        <f t="shared" si="224"/>
        <v>LHL39P1E9S8</v>
      </c>
      <c r="B977" s="181" t="str">
        <f t="shared" si="225"/>
        <v>LHL39P1E9</v>
      </c>
      <c r="C977" s="181" t="str">
        <f t="shared" si="226"/>
        <v>LHL39P1S8</v>
      </c>
      <c r="D977" s="181" t="str">
        <f t="shared" si="227"/>
        <v>LHL39P1</v>
      </c>
      <c r="E977" s="181" t="str">
        <f t="shared" si="228"/>
        <v>LHL39</v>
      </c>
      <c r="F977" s="72" t="s">
        <v>844</v>
      </c>
      <c r="G977" s="111">
        <v>39</v>
      </c>
      <c r="H977" s="111">
        <v>1</v>
      </c>
      <c r="I977" s="111" t="s">
        <v>8</v>
      </c>
      <c r="J977" s="111">
        <v>10</v>
      </c>
      <c r="K977" s="111">
        <f t="shared" si="230"/>
        <v>10</v>
      </c>
      <c r="L977" s="72"/>
      <c r="M977" s="137">
        <v>10.5</v>
      </c>
      <c r="N977" s="133">
        <v>11</v>
      </c>
      <c r="O977" s="137">
        <f t="shared" si="229"/>
        <v>10.75</v>
      </c>
      <c r="P977" s="72"/>
      <c r="Q977" s="72"/>
      <c r="R977" s="97"/>
      <c r="S977" s="97"/>
      <c r="T977" s="203"/>
      <c r="U977" s="72"/>
      <c r="V977" s="177"/>
      <c r="W977" s="97"/>
      <c r="X977" s="97"/>
      <c r="Y977" s="90">
        <f>VLOOKUP(D977,EXPLORACION!$A$2:$P$529,15,FALSE)</f>
        <v>4962974.1977000004</v>
      </c>
      <c r="Z977" s="90">
        <f>VLOOKUP(D977,EXPLORACION!$A$2:$P$529,16,FALSE)</f>
        <v>2173533.8878000001</v>
      </c>
    </row>
    <row r="978" spans="1:26" hidden="1">
      <c r="A978" s="181" t="str">
        <f t="shared" si="224"/>
        <v>LHL39P1E109</v>
      </c>
      <c r="B978" s="181" t="str">
        <f t="shared" si="225"/>
        <v>LHL39P1E10</v>
      </c>
      <c r="C978" s="181" t="str">
        <f t="shared" si="226"/>
        <v>LHL39P19</v>
      </c>
      <c r="D978" s="181" t="str">
        <f t="shared" si="227"/>
        <v>LHL39P1</v>
      </c>
      <c r="E978" s="181" t="str">
        <f t="shared" si="228"/>
        <v>LHL39</v>
      </c>
      <c r="F978" s="72" t="s">
        <v>844</v>
      </c>
      <c r="G978" s="111">
        <v>39</v>
      </c>
      <c r="H978" s="111">
        <v>1</v>
      </c>
      <c r="I978" s="111" t="s">
        <v>8</v>
      </c>
      <c r="J978" s="111">
        <v>11</v>
      </c>
      <c r="K978" s="111">
        <f t="shared" si="230"/>
        <v>11</v>
      </c>
      <c r="L978" s="72"/>
      <c r="M978" s="137">
        <v>12</v>
      </c>
      <c r="N978" s="133">
        <v>12</v>
      </c>
      <c r="O978" s="137">
        <f t="shared" si="229"/>
        <v>12</v>
      </c>
      <c r="P978" s="72"/>
      <c r="Q978" s="72"/>
      <c r="R978" s="97"/>
      <c r="S978" s="97"/>
      <c r="T978" s="203"/>
      <c r="U978" s="72"/>
      <c r="V978" s="177"/>
      <c r="W978" s="97"/>
      <c r="X978" s="97"/>
      <c r="Y978" s="90">
        <f>VLOOKUP(D978,EXPLORACION!$A$2:$P$529,15,FALSE)</f>
        <v>4962974.1977000004</v>
      </c>
      <c r="Z978" s="90">
        <f>VLOOKUP(D978,EXPLORACION!$A$2:$P$529,16,FALSE)</f>
        <v>2173533.8878000001</v>
      </c>
    </row>
    <row r="979" spans="1:26" hidden="1">
      <c r="A979" s="181" t="str">
        <f t="shared" si="224"/>
        <v>LHL39P1E1110</v>
      </c>
      <c r="B979" s="181" t="str">
        <f t="shared" si="225"/>
        <v>LHL39P1E11</v>
      </c>
      <c r="C979" s="181" t="str">
        <f t="shared" si="226"/>
        <v>LHL39P110</v>
      </c>
      <c r="D979" s="181" t="str">
        <f t="shared" si="227"/>
        <v>LHL39P1</v>
      </c>
      <c r="E979" s="181" t="str">
        <f t="shared" si="228"/>
        <v>LHL39</v>
      </c>
      <c r="F979" s="72" t="s">
        <v>844</v>
      </c>
      <c r="G979" s="111">
        <v>39</v>
      </c>
      <c r="H979" s="111">
        <v>1</v>
      </c>
      <c r="I979" s="111" t="s">
        <v>8</v>
      </c>
      <c r="J979" s="111">
        <v>12</v>
      </c>
      <c r="K979" s="111">
        <f t="shared" si="230"/>
        <v>12</v>
      </c>
      <c r="L979" s="72" t="s">
        <v>13</v>
      </c>
      <c r="M979" s="137">
        <v>12.2</v>
      </c>
      <c r="N979" s="133">
        <v>13</v>
      </c>
      <c r="O979" s="137">
        <f t="shared" si="229"/>
        <v>12.6</v>
      </c>
      <c r="P979" s="72"/>
      <c r="Q979" s="72"/>
      <c r="R979" s="97"/>
      <c r="S979" s="97"/>
      <c r="T979" s="203" t="s">
        <v>1717</v>
      </c>
      <c r="U979" s="72">
        <v>74</v>
      </c>
      <c r="V979" s="177"/>
      <c r="W979" s="97"/>
      <c r="X979" s="97"/>
      <c r="Y979" s="90">
        <f>VLOOKUP(D979,EXPLORACION!$A$2:$P$529,15,FALSE)</f>
        <v>4962974.1977000004</v>
      </c>
      <c r="Z979" s="90">
        <f>VLOOKUP(D979,EXPLORACION!$A$2:$P$529,16,FALSE)</f>
        <v>2173533.8878000001</v>
      </c>
    </row>
    <row r="980" spans="1:26" hidden="1">
      <c r="A980" s="181" t="str">
        <f t="shared" si="224"/>
        <v>LHL39P1E12S11</v>
      </c>
      <c r="B980" s="181" t="str">
        <f t="shared" si="225"/>
        <v>LHL39P1E12</v>
      </c>
      <c r="C980" s="181" t="str">
        <f t="shared" si="226"/>
        <v>LHL39P1S11</v>
      </c>
      <c r="D980" s="181" t="str">
        <f t="shared" si="227"/>
        <v>LHL39P1</v>
      </c>
      <c r="E980" s="181" t="str">
        <f t="shared" si="228"/>
        <v>LHL39</v>
      </c>
      <c r="F980" s="72" t="s">
        <v>844</v>
      </c>
      <c r="G980" s="111">
        <v>39</v>
      </c>
      <c r="H980" s="111">
        <v>1</v>
      </c>
      <c r="I980" s="111" t="s">
        <v>8</v>
      </c>
      <c r="J980" s="111">
        <v>13</v>
      </c>
      <c r="K980" s="111">
        <f t="shared" si="230"/>
        <v>13</v>
      </c>
      <c r="L980" s="72"/>
      <c r="M980" s="137">
        <v>14.4</v>
      </c>
      <c r="N980" s="133">
        <v>14.4</v>
      </c>
      <c r="O980" s="137">
        <f t="shared" si="229"/>
        <v>14.4</v>
      </c>
      <c r="P980" s="72"/>
      <c r="Q980" s="72"/>
      <c r="R980" s="97"/>
      <c r="S980" s="97"/>
      <c r="T980" s="203"/>
      <c r="U980" s="72"/>
      <c r="V980" s="177"/>
      <c r="W980" s="97"/>
      <c r="X980" s="97"/>
      <c r="Y980" s="90">
        <f>VLOOKUP(D980,EXPLORACION!$A$2:$P$529,15,FALSE)</f>
        <v>4962974.1977000004</v>
      </c>
      <c r="Z980" s="90">
        <f>VLOOKUP(D980,EXPLORACION!$A$2:$P$529,16,FALSE)</f>
        <v>2173533.8878000001</v>
      </c>
    </row>
    <row r="981" spans="1:26" hidden="1">
      <c r="A981" s="181" t="str">
        <f t="shared" si="224"/>
        <v>LHL39P1E1312</v>
      </c>
      <c r="B981" s="181" t="str">
        <f t="shared" si="225"/>
        <v>LHL39P1E13</v>
      </c>
      <c r="C981" s="181" t="str">
        <f t="shared" si="226"/>
        <v>LHL39P112</v>
      </c>
      <c r="D981" s="181" t="str">
        <f t="shared" si="227"/>
        <v>LHL39P1</v>
      </c>
      <c r="E981" s="181" t="str">
        <f t="shared" si="228"/>
        <v>LHL39</v>
      </c>
      <c r="F981" s="72" t="s">
        <v>844</v>
      </c>
      <c r="G981" s="111">
        <v>39</v>
      </c>
      <c r="H981" s="111">
        <v>1</v>
      </c>
      <c r="I981" s="111" t="s">
        <v>8</v>
      </c>
      <c r="J981" s="111">
        <v>14</v>
      </c>
      <c r="K981" s="111">
        <f t="shared" si="230"/>
        <v>14</v>
      </c>
      <c r="L981" s="72" t="s">
        <v>13</v>
      </c>
      <c r="M981" s="137">
        <v>14.5</v>
      </c>
      <c r="N981" s="133">
        <v>15.2</v>
      </c>
      <c r="O981" s="137">
        <f t="shared" si="229"/>
        <v>14.85</v>
      </c>
      <c r="P981" s="72"/>
      <c r="Q981" s="72"/>
      <c r="R981" s="97"/>
      <c r="S981" s="97"/>
      <c r="T981" s="203" t="s">
        <v>1717</v>
      </c>
      <c r="U981" s="72">
        <v>67</v>
      </c>
      <c r="V981" s="177"/>
      <c r="W981" s="97"/>
      <c r="X981" s="97"/>
      <c r="Y981" s="90">
        <f>VLOOKUP(D981,EXPLORACION!$A$2:$P$529,15,FALSE)</f>
        <v>4962974.1977000004</v>
      </c>
      <c r="Z981" s="90">
        <f>VLOOKUP(D981,EXPLORACION!$A$2:$P$529,16,FALSE)</f>
        <v>2173533.8878000001</v>
      </c>
    </row>
    <row r="982" spans="1:26" hidden="1">
      <c r="A982" s="181" t="str">
        <f t="shared" si="224"/>
        <v>LHL39P2E14S13</v>
      </c>
      <c r="B982" s="181" t="str">
        <f t="shared" si="225"/>
        <v>LHL39P2E14</v>
      </c>
      <c r="C982" s="181" t="str">
        <f t="shared" si="226"/>
        <v>LHL39P2S13</v>
      </c>
      <c r="D982" s="181" t="str">
        <f t="shared" si="227"/>
        <v>LHL39P2</v>
      </c>
      <c r="E982" s="181" t="str">
        <f t="shared" si="228"/>
        <v>LHL39</v>
      </c>
      <c r="F982" s="72" t="s">
        <v>844</v>
      </c>
      <c r="G982" s="111">
        <v>39</v>
      </c>
      <c r="H982" s="111">
        <v>2</v>
      </c>
      <c r="I982" s="111" t="s">
        <v>8</v>
      </c>
      <c r="J982" s="111">
        <v>15</v>
      </c>
      <c r="K982" s="111">
        <f t="shared" si="230"/>
        <v>15</v>
      </c>
      <c r="L982" s="72"/>
      <c r="M982" s="137">
        <v>0.9</v>
      </c>
      <c r="N982" s="133">
        <v>1.3</v>
      </c>
      <c r="O982" s="137">
        <f t="shared" si="229"/>
        <v>1.1000000000000001</v>
      </c>
      <c r="P982" s="72"/>
      <c r="Q982" s="72"/>
      <c r="R982" s="97"/>
      <c r="S982" s="97"/>
      <c r="T982" s="203"/>
      <c r="U982" s="72"/>
      <c r="V982" s="177"/>
      <c r="W982" s="97"/>
      <c r="X982" s="97"/>
      <c r="Y982" s="90">
        <f>VLOOKUP(D982,EXPLORACION!$A$2:$P$529,15,FALSE)</f>
        <v>4962974.1977000004</v>
      </c>
      <c r="Z982" s="90">
        <f>VLOOKUP(D982,EXPLORACION!$A$2:$P$529,16,FALSE)</f>
        <v>2173533.8878000001</v>
      </c>
    </row>
    <row r="983" spans="1:26" hidden="1">
      <c r="A983" s="181" t="str">
        <f t="shared" si="224"/>
        <v>LHL39P2E1514</v>
      </c>
      <c r="B983" s="181" t="str">
        <f t="shared" si="225"/>
        <v>LHL39P2E15</v>
      </c>
      <c r="C983" s="181" t="str">
        <f t="shared" si="226"/>
        <v>LHL39P214</v>
      </c>
      <c r="D983" s="181" t="str">
        <f t="shared" si="227"/>
        <v>LHL39P2</v>
      </c>
      <c r="E983" s="181" t="str">
        <f t="shared" si="228"/>
        <v>LHL39</v>
      </c>
      <c r="F983" s="72" t="s">
        <v>844</v>
      </c>
      <c r="G983" s="111">
        <v>39</v>
      </c>
      <c r="H983" s="111">
        <v>2</v>
      </c>
      <c r="I983" s="111" t="s">
        <v>8</v>
      </c>
      <c r="J983" s="111">
        <v>16</v>
      </c>
      <c r="K983" s="111">
        <f t="shared" si="230"/>
        <v>16</v>
      </c>
      <c r="L983" s="72" t="s">
        <v>906</v>
      </c>
      <c r="M983" s="137">
        <v>1.8</v>
      </c>
      <c r="N983" s="133">
        <v>2.1</v>
      </c>
      <c r="O983" s="137">
        <f t="shared" si="229"/>
        <v>1.9500000000000002</v>
      </c>
      <c r="P983" s="72"/>
      <c r="Q983" s="72"/>
      <c r="R983" s="97"/>
      <c r="S983" s="97"/>
      <c r="T983" s="203"/>
      <c r="U983" s="72"/>
      <c r="V983" s="177">
        <v>1.7489342497739435</v>
      </c>
      <c r="W983" s="97"/>
      <c r="X983" s="97"/>
      <c r="Y983" s="90">
        <f>VLOOKUP(D983,EXPLORACION!$A$2:$P$529,15,FALSE)</f>
        <v>4962974.1977000004</v>
      </c>
      <c r="Z983" s="90">
        <f>VLOOKUP(D983,EXPLORACION!$A$2:$P$529,16,FALSE)</f>
        <v>2173533.8878000001</v>
      </c>
    </row>
    <row r="984" spans="1:26" hidden="1">
      <c r="A984" s="181" t="str">
        <f t="shared" si="224"/>
        <v>LHL39P2E16V15</v>
      </c>
      <c r="B984" s="181" t="str">
        <f t="shared" si="225"/>
        <v>LHL39P2E16</v>
      </c>
      <c r="C984" s="181" t="str">
        <f t="shared" si="226"/>
        <v>LHL39P2V15</v>
      </c>
      <c r="D984" s="181" t="str">
        <f t="shared" si="227"/>
        <v>LHL39P2</v>
      </c>
      <c r="E984" s="181" t="str">
        <f t="shared" si="228"/>
        <v>LHL39</v>
      </c>
      <c r="F984" s="72" t="s">
        <v>844</v>
      </c>
      <c r="G984" s="111">
        <v>39</v>
      </c>
      <c r="H984" s="111">
        <v>2</v>
      </c>
      <c r="I984" s="111" t="s">
        <v>8</v>
      </c>
      <c r="J984" s="111">
        <v>17</v>
      </c>
      <c r="K984" s="111">
        <f t="shared" si="230"/>
        <v>17</v>
      </c>
      <c r="L984" s="72" t="s">
        <v>906</v>
      </c>
      <c r="M984" s="137">
        <v>2.8</v>
      </c>
      <c r="N984" s="133">
        <v>3.1</v>
      </c>
      <c r="O984" s="137">
        <f t="shared" si="229"/>
        <v>2.95</v>
      </c>
      <c r="P984" s="72"/>
      <c r="Q984" s="72"/>
      <c r="R984" s="97"/>
      <c r="S984" s="97"/>
      <c r="T984" s="203"/>
      <c r="U984" s="72"/>
      <c r="V984" s="177">
        <v>1.6332817115673672</v>
      </c>
      <c r="W984" s="97"/>
      <c r="X984" s="97"/>
      <c r="Y984" s="90">
        <f>VLOOKUP(D984,EXPLORACION!$A$2:$P$529,15,FALSE)</f>
        <v>4962974.1977000004</v>
      </c>
      <c r="Z984" s="90">
        <f>VLOOKUP(D984,EXPLORACION!$A$2:$P$529,16,FALSE)</f>
        <v>2173533.8878000001</v>
      </c>
    </row>
    <row r="985" spans="1:26" hidden="1">
      <c r="A985" s="181" t="str">
        <f t="shared" si="224"/>
        <v>LHL39P2E17V16</v>
      </c>
      <c r="B985" s="181" t="str">
        <f t="shared" si="225"/>
        <v>LHL39P2E17</v>
      </c>
      <c r="C985" s="181" t="str">
        <f t="shared" si="226"/>
        <v>LHL39P2V16</v>
      </c>
      <c r="D985" s="181" t="str">
        <f t="shared" si="227"/>
        <v>LHL39P2</v>
      </c>
      <c r="E985" s="181" t="str">
        <f t="shared" si="228"/>
        <v>LHL39</v>
      </c>
      <c r="F985" s="72" t="s">
        <v>844</v>
      </c>
      <c r="G985" s="111">
        <v>39</v>
      </c>
      <c r="H985" s="111">
        <v>2</v>
      </c>
      <c r="I985" s="111" t="s">
        <v>8</v>
      </c>
      <c r="J985" s="111">
        <v>18</v>
      </c>
      <c r="K985" s="111">
        <f t="shared" si="230"/>
        <v>18</v>
      </c>
      <c r="L985" s="72" t="s">
        <v>906</v>
      </c>
      <c r="M985" s="137">
        <v>3.8</v>
      </c>
      <c r="N985" s="133">
        <v>4.0999999999999996</v>
      </c>
      <c r="O985" s="137">
        <f t="shared" si="229"/>
        <v>3.9499999999999997</v>
      </c>
      <c r="P985" s="72"/>
      <c r="Q985" s="72"/>
      <c r="R985" s="97"/>
      <c r="S985" s="97"/>
      <c r="T985" s="203"/>
      <c r="U985" s="72"/>
      <c r="V985" s="177">
        <v>1.6935095977254695</v>
      </c>
      <c r="W985" s="97"/>
      <c r="X985" s="97"/>
      <c r="Y985" s="90">
        <f>VLOOKUP(D985,EXPLORACION!$A$2:$P$529,15,FALSE)</f>
        <v>4962974.1977000004</v>
      </c>
      <c r="Z985" s="90">
        <f>VLOOKUP(D985,EXPLORACION!$A$2:$P$529,16,FALSE)</f>
        <v>2173533.8878000001</v>
      </c>
    </row>
    <row r="986" spans="1:26" hidden="1">
      <c r="A986" s="181" t="str">
        <f t="shared" si="224"/>
        <v>LHL39P2E18V17</v>
      </c>
      <c r="B986" s="181" t="str">
        <f t="shared" si="225"/>
        <v>LHL39P2E18</v>
      </c>
      <c r="C986" s="181" t="str">
        <f t="shared" si="226"/>
        <v>LHL39P2V17</v>
      </c>
      <c r="D986" s="181" t="str">
        <f t="shared" si="227"/>
        <v>LHL39P2</v>
      </c>
      <c r="E986" s="181" t="str">
        <f t="shared" si="228"/>
        <v>LHL39</v>
      </c>
      <c r="F986" s="72" t="s">
        <v>844</v>
      </c>
      <c r="G986" s="111">
        <v>39</v>
      </c>
      <c r="H986" s="111">
        <v>2</v>
      </c>
      <c r="I986" s="111" t="s">
        <v>8</v>
      </c>
      <c r="J986" s="111">
        <v>19</v>
      </c>
      <c r="K986" s="111">
        <f t="shared" si="230"/>
        <v>19</v>
      </c>
      <c r="L986" s="72" t="s">
        <v>906</v>
      </c>
      <c r="M986" s="137">
        <v>5</v>
      </c>
      <c r="N986" s="133">
        <v>5.3</v>
      </c>
      <c r="O986" s="137">
        <f t="shared" si="229"/>
        <v>5.15</v>
      </c>
      <c r="P986" s="72"/>
      <c r="Q986" s="72"/>
      <c r="R986" s="97"/>
      <c r="S986" s="97"/>
      <c r="T986" s="203"/>
      <c r="U986" s="72"/>
      <c r="V986" s="177">
        <v>1</v>
      </c>
      <c r="W986" s="97"/>
      <c r="X986" s="97"/>
      <c r="Y986" s="90">
        <f>VLOOKUP(D986,EXPLORACION!$A$2:$P$529,15,FALSE)</f>
        <v>4962974.1977000004</v>
      </c>
      <c r="Z986" s="90">
        <f>VLOOKUP(D986,EXPLORACION!$A$2:$P$529,16,FALSE)</f>
        <v>2173533.8878000001</v>
      </c>
    </row>
    <row r="987" spans="1:26" hidden="1">
      <c r="A987" s="181" t="str">
        <f t="shared" si="224"/>
        <v>LHL39P2E19V18</v>
      </c>
      <c r="B987" s="181" t="str">
        <f t="shared" si="225"/>
        <v>LHL39P2E19</v>
      </c>
      <c r="C987" s="181" t="str">
        <f t="shared" si="226"/>
        <v>LHL39P2V18</v>
      </c>
      <c r="D987" s="181" t="str">
        <f t="shared" si="227"/>
        <v>LHL39P2</v>
      </c>
      <c r="E987" s="181" t="str">
        <f t="shared" si="228"/>
        <v>LHL39</v>
      </c>
      <c r="F987" s="72" t="s">
        <v>844</v>
      </c>
      <c r="G987" s="111">
        <v>39</v>
      </c>
      <c r="H987" s="111">
        <v>2</v>
      </c>
      <c r="I987" s="111" t="s">
        <v>8</v>
      </c>
      <c r="J987" s="111">
        <v>20</v>
      </c>
      <c r="K987" s="111">
        <f t="shared" si="230"/>
        <v>20</v>
      </c>
      <c r="L987" s="72" t="s">
        <v>906</v>
      </c>
      <c r="M987" s="137">
        <v>6.5</v>
      </c>
      <c r="N987" s="133">
        <v>6.8</v>
      </c>
      <c r="O987" s="137">
        <f t="shared" si="229"/>
        <v>6.65</v>
      </c>
      <c r="P987" s="72"/>
      <c r="Q987" s="72"/>
      <c r="R987" s="97"/>
      <c r="S987" s="97"/>
      <c r="T987" s="203"/>
      <c r="U987" s="72"/>
      <c r="V987" s="177">
        <v>1.75</v>
      </c>
      <c r="W987" s="97"/>
      <c r="X987" s="97"/>
      <c r="Y987" s="90">
        <f>VLOOKUP(D987,EXPLORACION!$A$2:$P$529,15,FALSE)</f>
        <v>4962974.1977000004</v>
      </c>
      <c r="Z987" s="90">
        <f>VLOOKUP(D987,EXPLORACION!$A$2:$P$529,16,FALSE)</f>
        <v>2173533.8878000001</v>
      </c>
    </row>
    <row r="988" spans="1:26" hidden="1">
      <c r="A988" s="181" t="str">
        <f t="shared" si="224"/>
        <v>LHL39P2E20V19</v>
      </c>
      <c r="B988" s="181" t="str">
        <f t="shared" si="225"/>
        <v>LHL39P2E20</v>
      </c>
      <c r="C988" s="181" t="str">
        <f t="shared" si="226"/>
        <v>LHL39P2V19</v>
      </c>
      <c r="D988" s="181" t="str">
        <f t="shared" si="227"/>
        <v>LHL39P2</v>
      </c>
      <c r="E988" s="181" t="str">
        <f t="shared" si="228"/>
        <v>LHL39</v>
      </c>
      <c r="F988" s="72" t="s">
        <v>844</v>
      </c>
      <c r="G988" s="111">
        <v>39</v>
      </c>
      <c r="H988" s="111">
        <v>2</v>
      </c>
      <c r="I988" s="111" t="s">
        <v>8</v>
      </c>
      <c r="J988" s="111">
        <v>21</v>
      </c>
      <c r="K988" s="111">
        <f t="shared" si="230"/>
        <v>21</v>
      </c>
      <c r="L988" s="72" t="s">
        <v>906</v>
      </c>
      <c r="M988" s="137">
        <v>7.5</v>
      </c>
      <c r="N988" s="133">
        <v>7.5</v>
      </c>
      <c r="O988" s="137">
        <f t="shared" si="229"/>
        <v>7.5</v>
      </c>
      <c r="P988" s="72"/>
      <c r="Q988" s="72"/>
      <c r="R988" s="97"/>
      <c r="S988" s="97"/>
      <c r="T988" s="203"/>
      <c r="U988" s="72"/>
      <c r="V988" s="177">
        <v>1</v>
      </c>
      <c r="W988" s="97"/>
      <c r="X988" s="97"/>
      <c r="Y988" s="90">
        <f>VLOOKUP(D988,EXPLORACION!$A$2:$P$529,15,FALSE)</f>
        <v>4962974.1977000004</v>
      </c>
      <c r="Z988" s="90">
        <f>VLOOKUP(D988,EXPLORACION!$A$2:$P$529,16,FALSE)</f>
        <v>2173533.8878000001</v>
      </c>
    </row>
    <row r="989" spans="1:26" hidden="1">
      <c r="A989" s="181" t="str">
        <f t="shared" si="224"/>
        <v>LHL39P2E21V20</v>
      </c>
      <c r="B989" s="181" t="str">
        <f t="shared" si="225"/>
        <v>LHL39P2E21</v>
      </c>
      <c r="C989" s="181" t="str">
        <f t="shared" si="226"/>
        <v>LHL39P2V20</v>
      </c>
      <c r="D989" s="181" t="str">
        <f t="shared" si="227"/>
        <v>LHL39P2</v>
      </c>
      <c r="E989" s="181" t="str">
        <f t="shared" si="228"/>
        <v>LHL39</v>
      </c>
      <c r="F989" s="72" t="s">
        <v>844</v>
      </c>
      <c r="G989" s="111">
        <v>39</v>
      </c>
      <c r="H989" s="111">
        <v>2</v>
      </c>
      <c r="I989" s="111" t="s">
        <v>8</v>
      </c>
      <c r="J989" s="111">
        <v>22</v>
      </c>
      <c r="K989" s="111">
        <f t="shared" si="230"/>
        <v>22</v>
      </c>
      <c r="L989" s="72" t="s">
        <v>13</v>
      </c>
      <c r="M989" s="137">
        <v>9</v>
      </c>
      <c r="N989" s="133">
        <v>9.3000000000000007</v>
      </c>
      <c r="O989" s="137">
        <f t="shared" si="229"/>
        <v>9.15</v>
      </c>
      <c r="P989" s="72"/>
      <c r="Q989" s="72"/>
      <c r="R989" s="97"/>
      <c r="S989" s="97"/>
      <c r="T989" s="203" t="s">
        <v>1717</v>
      </c>
      <c r="U989" s="72">
        <v>88</v>
      </c>
      <c r="V989" s="177"/>
      <c r="W989" s="97"/>
      <c r="X989" s="97"/>
      <c r="Y989" s="90">
        <f>VLOOKUP(D989,EXPLORACION!$A$2:$P$529,15,FALSE)</f>
        <v>4962974.1977000004</v>
      </c>
      <c r="Z989" s="90">
        <f>VLOOKUP(D989,EXPLORACION!$A$2:$P$529,16,FALSE)</f>
        <v>2173533.8878000001</v>
      </c>
    </row>
    <row r="990" spans="1:26" hidden="1">
      <c r="A990" s="181" t="str">
        <f t="shared" si="224"/>
        <v>LHL39P2E22S21</v>
      </c>
      <c r="B990" s="181" t="str">
        <f t="shared" si="225"/>
        <v>LHL39P2E22</v>
      </c>
      <c r="C990" s="181" t="str">
        <f t="shared" si="226"/>
        <v>LHL39P2S21</v>
      </c>
      <c r="D990" s="181" t="str">
        <f t="shared" si="227"/>
        <v>LHL39P2</v>
      </c>
      <c r="E990" s="181" t="str">
        <f t="shared" si="228"/>
        <v>LHL39</v>
      </c>
      <c r="F990" s="72" t="s">
        <v>844</v>
      </c>
      <c r="G990" s="111">
        <v>39</v>
      </c>
      <c r="H990" s="111">
        <v>2</v>
      </c>
      <c r="I990" s="111" t="s">
        <v>8</v>
      </c>
      <c r="J990" s="111">
        <v>23</v>
      </c>
      <c r="K990" s="111">
        <f t="shared" si="230"/>
        <v>23</v>
      </c>
      <c r="L990" s="72" t="s">
        <v>13</v>
      </c>
      <c r="M990" s="137">
        <v>10.5</v>
      </c>
      <c r="N990" s="133">
        <v>11</v>
      </c>
      <c r="O990" s="137">
        <f t="shared" si="229"/>
        <v>10.75</v>
      </c>
      <c r="P990" s="72"/>
      <c r="Q990" s="72"/>
      <c r="R990" s="97"/>
      <c r="S990" s="97"/>
      <c r="T990" s="203" t="s">
        <v>1718</v>
      </c>
      <c r="U990" s="72">
        <v>56</v>
      </c>
      <c r="V990" s="177"/>
      <c r="W990" s="97"/>
      <c r="X990" s="97"/>
      <c r="Y990" s="90">
        <f>VLOOKUP(D990,EXPLORACION!$A$2:$P$529,15,FALSE)</f>
        <v>4962974.1977000004</v>
      </c>
      <c r="Z990" s="90">
        <f>VLOOKUP(D990,EXPLORACION!$A$2:$P$529,16,FALSE)</f>
        <v>2173533.8878000001</v>
      </c>
    </row>
    <row r="991" spans="1:26" hidden="1">
      <c r="A991" s="181" t="str">
        <f t="shared" si="224"/>
        <v>LHL39P2E23S22</v>
      </c>
      <c r="B991" s="181" t="str">
        <f t="shared" si="225"/>
        <v>LHL39P2E23</v>
      </c>
      <c r="C991" s="181" t="str">
        <f t="shared" si="226"/>
        <v>LHL39P2S22</v>
      </c>
      <c r="D991" s="181" t="str">
        <f t="shared" si="227"/>
        <v>LHL39P2</v>
      </c>
      <c r="E991" s="181" t="str">
        <f t="shared" si="228"/>
        <v>LHL39</v>
      </c>
      <c r="F991" s="72" t="s">
        <v>844</v>
      </c>
      <c r="G991" s="111">
        <v>39</v>
      </c>
      <c r="H991" s="111">
        <v>2</v>
      </c>
      <c r="I991" s="111" t="s">
        <v>8</v>
      </c>
      <c r="J991" s="111">
        <v>24</v>
      </c>
      <c r="K991" s="111">
        <f t="shared" si="230"/>
        <v>24</v>
      </c>
      <c r="L991" s="72"/>
      <c r="M991" s="137">
        <v>12.5</v>
      </c>
      <c r="N991" s="133">
        <v>13.2</v>
      </c>
      <c r="O991" s="137">
        <f t="shared" si="229"/>
        <v>12.85</v>
      </c>
      <c r="P991" s="72"/>
      <c r="Q991" s="72"/>
      <c r="R991" s="97"/>
      <c r="S991" s="97"/>
      <c r="T991" s="203"/>
      <c r="U991" s="72"/>
      <c r="V991" s="177"/>
      <c r="W991" s="97"/>
      <c r="X991" s="97"/>
      <c r="Y991" s="90">
        <f>VLOOKUP(D991,EXPLORACION!$A$2:$P$529,15,FALSE)</f>
        <v>4962974.1977000004</v>
      </c>
      <c r="Z991" s="90">
        <f>VLOOKUP(D991,EXPLORACION!$A$2:$P$529,16,FALSE)</f>
        <v>2173533.8878000001</v>
      </c>
    </row>
    <row r="992" spans="1:26" hidden="1">
      <c r="A992" s="181" t="str">
        <f t="shared" si="224"/>
        <v>LHL39P2E2423</v>
      </c>
      <c r="B992" s="181" t="str">
        <f t="shared" si="225"/>
        <v>LHL39P2E24</v>
      </c>
      <c r="C992" s="181" t="str">
        <f t="shared" si="226"/>
        <v>LHL39P223</v>
      </c>
      <c r="D992" s="181" t="str">
        <f t="shared" si="227"/>
        <v>LHL39P2</v>
      </c>
      <c r="E992" s="181" t="str">
        <f t="shared" si="228"/>
        <v>LHL39</v>
      </c>
      <c r="F992" s="72" t="s">
        <v>844</v>
      </c>
      <c r="G992" s="111">
        <v>39</v>
      </c>
      <c r="H992" s="111">
        <v>2</v>
      </c>
      <c r="I992" s="111" t="s">
        <v>8</v>
      </c>
      <c r="J992" s="111">
        <v>25</v>
      </c>
      <c r="K992" s="111">
        <f t="shared" si="230"/>
        <v>25</v>
      </c>
      <c r="L992" s="72"/>
      <c r="M992" s="137">
        <v>14.5</v>
      </c>
      <c r="N992" s="133">
        <v>15.2</v>
      </c>
      <c r="O992" s="137">
        <f t="shared" si="229"/>
        <v>14.85</v>
      </c>
      <c r="P992" s="72"/>
      <c r="Q992" s="72"/>
      <c r="R992" s="97"/>
      <c r="S992" s="97"/>
      <c r="T992" s="203"/>
      <c r="U992" s="72"/>
      <c r="V992" s="177"/>
      <c r="W992" s="97"/>
      <c r="X992" s="97"/>
      <c r="Y992" s="90">
        <f>VLOOKUP(D992,EXPLORACION!$A$2:$P$529,15,FALSE)</f>
        <v>4962974.1977000004</v>
      </c>
      <c r="Z992" s="90">
        <f>VLOOKUP(D992,EXPLORACION!$A$2:$P$529,16,FALSE)</f>
        <v>2173533.8878000001</v>
      </c>
    </row>
    <row r="993" spans="1:26" hidden="1">
      <c r="A993" s="181" t="str">
        <f t="shared" ref="A993:A1008" si="231">CONCATENATE(F993,G993,I993,H993,"E",J992,L992,K991)</f>
        <v>JIS40P2E2524</v>
      </c>
      <c r="B993" s="181" t="str">
        <f t="shared" ref="B993:B1008" si="232">CONCATENATE(F993,G993,I993,H993,"E",J992)</f>
        <v>JIS40P2E25</v>
      </c>
      <c r="C993" s="181" t="str">
        <f t="shared" ref="C993:C1008" si="233">CONCATENATE(F993,G993,I993,H993,L992,K991)</f>
        <v>JIS40P224</v>
      </c>
      <c r="D993" s="181" t="str">
        <f t="shared" ref="D993:D1008" si="234">CONCATENATE(F993,G993,I993,H993)</f>
        <v>JIS40P2</v>
      </c>
      <c r="E993" s="181" t="str">
        <f t="shared" ref="E993:E1008" si="235">CONCATENATE(F993,G993)</f>
        <v>JIS40</v>
      </c>
      <c r="F993" s="109" t="s">
        <v>1005</v>
      </c>
      <c r="G993" s="171">
        <v>40</v>
      </c>
      <c r="H993" s="109">
        <v>2</v>
      </c>
      <c r="I993" s="171" t="s">
        <v>8</v>
      </c>
      <c r="J993" s="109"/>
      <c r="K993" s="109">
        <v>1</v>
      </c>
      <c r="L993" s="111" t="s">
        <v>13</v>
      </c>
      <c r="M993" s="137">
        <v>1.0999999999999999</v>
      </c>
      <c r="N993" s="133">
        <v>1.7</v>
      </c>
      <c r="O993" s="137">
        <f t="shared" si="229"/>
        <v>1.4</v>
      </c>
      <c r="P993" s="72"/>
      <c r="Q993" s="72"/>
      <c r="R993" s="97"/>
      <c r="S993" s="97"/>
      <c r="T993" s="203"/>
      <c r="U993" s="72">
        <v>10</v>
      </c>
      <c r="V993" s="177"/>
      <c r="W993" s="97"/>
      <c r="X993" s="97"/>
      <c r="Y993" s="90">
        <f>VLOOKUP(D993,EXPLORACION!$A$2:$P$529,15,FALSE)</f>
        <v>4961896.3128000004</v>
      </c>
      <c r="Z993" s="90">
        <f>VLOOKUP(D993,EXPLORACION!$A$2:$P$529,16,FALSE)</f>
        <v>2171417.2960999999</v>
      </c>
    </row>
    <row r="994" spans="1:26" hidden="1">
      <c r="A994" s="181" t="str">
        <f t="shared" si="231"/>
        <v>JIS40P2ES25</v>
      </c>
      <c r="B994" s="181" t="str">
        <f t="shared" si="232"/>
        <v>JIS40P2E</v>
      </c>
      <c r="C994" s="181" t="str">
        <f t="shared" si="233"/>
        <v>JIS40P2S25</v>
      </c>
      <c r="D994" s="181" t="str">
        <f t="shared" si="234"/>
        <v>JIS40P2</v>
      </c>
      <c r="E994" s="181" t="str">
        <f t="shared" si="235"/>
        <v>JIS40</v>
      </c>
      <c r="F994" s="109" t="s">
        <v>1005</v>
      </c>
      <c r="G994" s="171">
        <v>40</v>
      </c>
      <c r="H994" s="109">
        <v>2</v>
      </c>
      <c r="I994" s="171" t="s">
        <v>8</v>
      </c>
      <c r="J994" s="109"/>
      <c r="K994" s="109">
        <f>K993+1</f>
        <v>2</v>
      </c>
      <c r="L994" s="111" t="s">
        <v>13</v>
      </c>
      <c r="M994" s="137">
        <v>1.3</v>
      </c>
      <c r="N994" s="133">
        <v>1.9000000000000001</v>
      </c>
      <c r="O994" s="137">
        <f t="shared" si="229"/>
        <v>1.6</v>
      </c>
      <c r="P994" s="72"/>
      <c r="Q994" s="72"/>
      <c r="R994" s="97"/>
      <c r="S994" s="97"/>
      <c r="T994" s="203"/>
      <c r="U994" s="72">
        <v>11</v>
      </c>
      <c r="V994" s="177"/>
      <c r="W994" s="97"/>
      <c r="X994" s="97"/>
      <c r="Y994" s="90">
        <f>VLOOKUP(D994,EXPLORACION!$A$2:$P$529,15,FALSE)</f>
        <v>4961896.3128000004</v>
      </c>
      <c r="Z994" s="90">
        <f>VLOOKUP(D994,EXPLORACION!$A$2:$P$529,16,FALSE)</f>
        <v>2171417.2960999999</v>
      </c>
    </row>
    <row r="995" spans="1:26" hidden="1">
      <c r="A995" s="181" t="str">
        <f t="shared" si="231"/>
        <v>JIS40P2ES1</v>
      </c>
      <c r="B995" s="181" t="str">
        <f t="shared" si="232"/>
        <v>JIS40P2E</v>
      </c>
      <c r="C995" s="181" t="str">
        <f t="shared" si="233"/>
        <v>JIS40P2S1</v>
      </c>
      <c r="D995" s="181" t="str">
        <f t="shared" si="234"/>
        <v>JIS40P2</v>
      </c>
      <c r="E995" s="181" t="str">
        <f t="shared" si="235"/>
        <v>JIS40</v>
      </c>
      <c r="F995" s="109" t="s">
        <v>1005</v>
      </c>
      <c r="G995" s="171">
        <v>40</v>
      </c>
      <c r="H995" s="109">
        <v>2</v>
      </c>
      <c r="I995" s="171" t="s">
        <v>8</v>
      </c>
      <c r="J995" s="109"/>
      <c r="K995" s="109">
        <f t="shared" ref="K995:K1008" si="236">K994+1</f>
        <v>3</v>
      </c>
      <c r="L995" s="111" t="s">
        <v>13</v>
      </c>
      <c r="M995" s="137">
        <v>1.5</v>
      </c>
      <c r="N995" s="133">
        <v>2.1</v>
      </c>
      <c r="O995" s="137">
        <f t="shared" si="229"/>
        <v>1.8</v>
      </c>
      <c r="P995" s="72"/>
      <c r="Q995" s="72"/>
      <c r="R995" s="97"/>
      <c r="S995" s="97"/>
      <c r="T995" s="203"/>
      <c r="U995" s="72">
        <v>11</v>
      </c>
      <c r="V995" s="177"/>
      <c r="W995" s="97"/>
      <c r="X995" s="97"/>
      <c r="Y995" s="90">
        <f>VLOOKUP(D995,EXPLORACION!$A$2:$P$529,15,FALSE)</f>
        <v>4961896.3128000004</v>
      </c>
      <c r="Z995" s="90">
        <f>VLOOKUP(D995,EXPLORACION!$A$2:$P$529,16,FALSE)</f>
        <v>2171417.2960999999</v>
      </c>
    </row>
    <row r="996" spans="1:26" hidden="1">
      <c r="A996" s="181" t="str">
        <f t="shared" si="231"/>
        <v>JIS40P2ES2</v>
      </c>
      <c r="B996" s="181" t="str">
        <f t="shared" si="232"/>
        <v>JIS40P2E</v>
      </c>
      <c r="C996" s="181" t="str">
        <f t="shared" si="233"/>
        <v>JIS40P2S2</v>
      </c>
      <c r="D996" s="181" t="str">
        <f t="shared" si="234"/>
        <v>JIS40P2</v>
      </c>
      <c r="E996" s="181" t="str">
        <f t="shared" si="235"/>
        <v>JIS40</v>
      </c>
      <c r="F996" s="109" t="s">
        <v>1005</v>
      </c>
      <c r="G996" s="171">
        <v>40</v>
      </c>
      <c r="H996" s="109">
        <v>2</v>
      </c>
      <c r="I996" s="171" t="s">
        <v>8</v>
      </c>
      <c r="J996" s="109"/>
      <c r="K996" s="109">
        <f t="shared" si="236"/>
        <v>4</v>
      </c>
      <c r="L996" s="111" t="s">
        <v>13</v>
      </c>
      <c r="M996" s="137">
        <v>1.7</v>
      </c>
      <c r="N996" s="133">
        <v>2.2999999999999998</v>
      </c>
      <c r="O996" s="137">
        <f t="shared" si="229"/>
        <v>2</v>
      </c>
      <c r="P996" s="72"/>
      <c r="Q996" s="72"/>
      <c r="R996" s="97"/>
      <c r="S996" s="97"/>
      <c r="T996" s="203"/>
      <c r="U996" s="72">
        <v>15</v>
      </c>
      <c r="V996" s="177"/>
      <c r="W996" s="97"/>
      <c r="X996" s="97"/>
      <c r="Y996" s="90">
        <f>VLOOKUP(D996,EXPLORACION!$A$2:$P$529,15,FALSE)</f>
        <v>4961896.3128000004</v>
      </c>
      <c r="Z996" s="90">
        <f>VLOOKUP(D996,EXPLORACION!$A$2:$P$529,16,FALSE)</f>
        <v>2171417.2960999999</v>
      </c>
    </row>
    <row r="997" spans="1:26" hidden="1">
      <c r="A997" s="181" t="str">
        <f t="shared" si="231"/>
        <v>JIS40P2ES3</v>
      </c>
      <c r="B997" s="181" t="str">
        <f t="shared" si="232"/>
        <v>JIS40P2E</v>
      </c>
      <c r="C997" s="181" t="str">
        <f t="shared" si="233"/>
        <v>JIS40P2S3</v>
      </c>
      <c r="D997" s="181" t="str">
        <f t="shared" si="234"/>
        <v>JIS40P2</v>
      </c>
      <c r="E997" s="181" t="str">
        <f t="shared" si="235"/>
        <v>JIS40</v>
      </c>
      <c r="F997" s="109" t="s">
        <v>1005</v>
      </c>
      <c r="G997" s="171">
        <v>40</v>
      </c>
      <c r="H997" s="109">
        <v>2</v>
      </c>
      <c r="I997" s="171" t="s">
        <v>8</v>
      </c>
      <c r="J997" s="109"/>
      <c r="K997" s="109">
        <f t="shared" si="236"/>
        <v>5</v>
      </c>
      <c r="L997" s="111" t="s">
        <v>13</v>
      </c>
      <c r="M997" s="137">
        <v>1.9000000000000001</v>
      </c>
      <c r="N997" s="133">
        <v>2.5</v>
      </c>
      <c r="O997" s="137">
        <f t="shared" si="229"/>
        <v>2.2000000000000002</v>
      </c>
      <c r="P997" s="72"/>
      <c r="Q997" s="72"/>
      <c r="R997" s="97"/>
      <c r="S997" s="97"/>
      <c r="T997" s="203"/>
      <c r="U997" s="72">
        <v>15</v>
      </c>
      <c r="V997" s="177"/>
      <c r="W997" s="97"/>
      <c r="X997" s="97"/>
      <c r="Y997" s="90">
        <f>VLOOKUP(D997,EXPLORACION!$A$2:$P$529,15,FALSE)</f>
        <v>4961896.3128000004</v>
      </c>
      <c r="Z997" s="90">
        <f>VLOOKUP(D997,EXPLORACION!$A$2:$P$529,16,FALSE)</f>
        <v>2171417.2960999999</v>
      </c>
    </row>
    <row r="998" spans="1:26" hidden="1">
      <c r="A998" s="181" t="str">
        <f t="shared" si="231"/>
        <v>JIS40P2ES4</v>
      </c>
      <c r="B998" s="181" t="str">
        <f t="shared" si="232"/>
        <v>JIS40P2E</v>
      </c>
      <c r="C998" s="181" t="str">
        <f t="shared" si="233"/>
        <v>JIS40P2S4</v>
      </c>
      <c r="D998" s="181" t="str">
        <f t="shared" si="234"/>
        <v>JIS40P2</v>
      </c>
      <c r="E998" s="181" t="str">
        <f t="shared" si="235"/>
        <v>JIS40</v>
      </c>
      <c r="F998" s="109" t="s">
        <v>1005</v>
      </c>
      <c r="G998" s="171">
        <v>40</v>
      </c>
      <c r="H998" s="109">
        <v>2</v>
      </c>
      <c r="I998" s="171" t="s">
        <v>8</v>
      </c>
      <c r="K998" s="109">
        <f t="shared" si="236"/>
        <v>6</v>
      </c>
      <c r="L998" s="111" t="s">
        <v>13</v>
      </c>
      <c r="M998" s="137">
        <v>2.1</v>
      </c>
      <c r="N998" s="133">
        <v>2.6999999999999997</v>
      </c>
      <c r="O998" s="137">
        <f t="shared" si="229"/>
        <v>2.4</v>
      </c>
      <c r="P998" s="72"/>
      <c r="Q998" s="72"/>
      <c r="R998" s="97"/>
      <c r="S998" s="97"/>
      <c r="T998" s="203"/>
      <c r="U998" s="72">
        <v>16</v>
      </c>
      <c r="V998" s="177"/>
      <c r="W998" s="97"/>
      <c r="X998" s="97"/>
      <c r="Y998" s="90">
        <f>VLOOKUP(D998,EXPLORACION!$A$2:$P$529,15,FALSE)</f>
        <v>4961896.3128000004</v>
      </c>
      <c r="Z998" s="90">
        <f>VLOOKUP(D998,EXPLORACION!$A$2:$P$529,16,FALSE)</f>
        <v>2171417.2960999999</v>
      </c>
    </row>
    <row r="999" spans="1:26" hidden="1">
      <c r="A999" s="181" t="str">
        <f t="shared" si="231"/>
        <v>JIS40P2ES5</v>
      </c>
      <c r="B999" s="181" t="str">
        <f t="shared" si="232"/>
        <v>JIS40P2E</v>
      </c>
      <c r="C999" s="181" t="str">
        <f t="shared" si="233"/>
        <v>JIS40P2S5</v>
      </c>
      <c r="D999" s="181" t="str">
        <f t="shared" si="234"/>
        <v>JIS40P2</v>
      </c>
      <c r="E999" s="181" t="str">
        <f t="shared" si="235"/>
        <v>JIS40</v>
      </c>
      <c r="F999" s="109" t="s">
        <v>1005</v>
      </c>
      <c r="G999" s="171">
        <v>40</v>
      </c>
      <c r="H999" s="109">
        <v>2</v>
      </c>
      <c r="I999" s="171" t="s">
        <v>8</v>
      </c>
      <c r="K999" s="109">
        <f t="shared" si="236"/>
        <v>7</v>
      </c>
      <c r="L999" s="111" t="s">
        <v>13</v>
      </c>
      <c r="M999" s="137">
        <v>2.3000000000000003</v>
      </c>
      <c r="N999" s="133">
        <v>2.9</v>
      </c>
      <c r="O999" s="137">
        <f t="shared" si="229"/>
        <v>2.6</v>
      </c>
      <c r="P999" s="72"/>
      <c r="Q999" s="72"/>
      <c r="R999" s="97"/>
      <c r="S999" s="97"/>
      <c r="T999" s="203"/>
      <c r="U999" s="72">
        <v>16</v>
      </c>
      <c r="V999" s="177"/>
      <c r="W999" s="97"/>
      <c r="X999" s="97"/>
      <c r="Y999" s="90">
        <f>VLOOKUP(D999,EXPLORACION!$A$2:$P$529,15,FALSE)</f>
        <v>4961896.3128000004</v>
      </c>
      <c r="Z999" s="90">
        <f>VLOOKUP(D999,EXPLORACION!$A$2:$P$529,16,FALSE)</f>
        <v>2171417.2960999999</v>
      </c>
    </row>
    <row r="1000" spans="1:26" hidden="1">
      <c r="A1000" s="181" t="str">
        <f t="shared" si="231"/>
        <v>JIS40P2ES6</v>
      </c>
      <c r="B1000" s="181" t="str">
        <f t="shared" si="232"/>
        <v>JIS40P2E</v>
      </c>
      <c r="C1000" s="181" t="str">
        <f t="shared" si="233"/>
        <v>JIS40P2S6</v>
      </c>
      <c r="D1000" s="181" t="str">
        <f t="shared" si="234"/>
        <v>JIS40P2</v>
      </c>
      <c r="E1000" s="181" t="str">
        <f t="shared" si="235"/>
        <v>JIS40</v>
      </c>
      <c r="F1000" s="109" t="s">
        <v>1005</v>
      </c>
      <c r="G1000" s="171">
        <v>40</v>
      </c>
      <c r="H1000" s="109">
        <v>2</v>
      </c>
      <c r="I1000" s="171" t="s">
        <v>8</v>
      </c>
      <c r="K1000" s="109">
        <f t="shared" si="236"/>
        <v>8</v>
      </c>
      <c r="L1000" s="111" t="s">
        <v>13</v>
      </c>
      <c r="M1000" s="137">
        <v>3.7</v>
      </c>
      <c r="N1000" s="133">
        <v>4.3</v>
      </c>
      <c r="O1000" s="137">
        <v>4</v>
      </c>
      <c r="P1000" s="72"/>
      <c r="Q1000" s="72"/>
      <c r="R1000" s="97"/>
      <c r="S1000" s="97"/>
      <c r="T1000" s="203"/>
      <c r="U1000" s="72">
        <v>15</v>
      </c>
      <c r="V1000" s="177"/>
      <c r="W1000" s="97"/>
      <c r="X1000" s="97"/>
      <c r="Y1000" s="90">
        <f>VLOOKUP(D1000,EXPLORACION!$A$2:$P$529,15,FALSE)</f>
        <v>4961896.3128000004</v>
      </c>
      <c r="Z1000" s="90">
        <f>VLOOKUP(D1000,EXPLORACION!$A$2:$P$529,16,FALSE)</f>
        <v>2171417.2960999999</v>
      </c>
    </row>
    <row r="1001" spans="1:26" hidden="1">
      <c r="A1001" s="181" t="str">
        <f t="shared" si="231"/>
        <v>JIS40P2ES7</v>
      </c>
      <c r="B1001" s="181" t="str">
        <f t="shared" si="232"/>
        <v>JIS40P2E</v>
      </c>
      <c r="C1001" s="181" t="str">
        <f t="shared" si="233"/>
        <v>JIS40P2S7</v>
      </c>
      <c r="D1001" s="181" t="str">
        <f t="shared" si="234"/>
        <v>JIS40P2</v>
      </c>
      <c r="E1001" s="181" t="str">
        <f t="shared" si="235"/>
        <v>JIS40</v>
      </c>
      <c r="F1001" s="109" t="s">
        <v>1005</v>
      </c>
      <c r="G1001" s="171">
        <v>40</v>
      </c>
      <c r="H1001" s="109">
        <v>2</v>
      </c>
      <c r="I1001" s="171" t="s">
        <v>8</v>
      </c>
      <c r="K1001" s="109">
        <f t="shared" si="236"/>
        <v>9</v>
      </c>
      <c r="L1001" s="111" t="s">
        <v>13</v>
      </c>
      <c r="M1001" s="137">
        <v>3.9000000000000004</v>
      </c>
      <c r="N1001" s="133">
        <v>4.5</v>
      </c>
      <c r="O1001" s="137">
        <v>4.2</v>
      </c>
      <c r="P1001" s="72"/>
      <c r="Q1001" s="72"/>
      <c r="R1001" s="97"/>
      <c r="S1001" s="97"/>
      <c r="T1001" s="203"/>
      <c r="U1001" s="72">
        <v>15</v>
      </c>
      <c r="V1001" s="177"/>
      <c r="W1001" s="97"/>
      <c r="X1001" s="97"/>
      <c r="Y1001" s="90">
        <f>VLOOKUP(D1001,EXPLORACION!$A$2:$P$529,15,FALSE)</f>
        <v>4961896.3128000004</v>
      </c>
      <c r="Z1001" s="90">
        <f>VLOOKUP(D1001,EXPLORACION!$A$2:$P$529,16,FALSE)</f>
        <v>2171417.2960999999</v>
      </c>
    </row>
    <row r="1002" spans="1:26" hidden="1">
      <c r="A1002" s="181" t="str">
        <f t="shared" si="231"/>
        <v>JIS40P2ES8</v>
      </c>
      <c r="B1002" s="181" t="str">
        <f t="shared" si="232"/>
        <v>JIS40P2E</v>
      </c>
      <c r="C1002" s="181" t="str">
        <f t="shared" si="233"/>
        <v>JIS40P2S8</v>
      </c>
      <c r="D1002" s="181" t="str">
        <f t="shared" si="234"/>
        <v>JIS40P2</v>
      </c>
      <c r="E1002" s="181" t="str">
        <f t="shared" si="235"/>
        <v>JIS40</v>
      </c>
      <c r="F1002" s="109" t="s">
        <v>1005</v>
      </c>
      <c r="G1002" s="171">
        <v>40</v>
      </c>
      <c r="H1002" s="109">
        <v>2</v>
      </c>
      <c r="I1002" s="171" t="s">
        <v>8</v>
      </c>
      <c r="K1002" s="109">
        <f t="shared" si="236"/>
        <v>10</v>
      </c>
      <c r="L1002" s="111" t="s">
        <v>13</v>
      </c>
      <c r="M1002" s="137">
        <v>4.1000000000000005</v>
      </c>
      <c r="N1002" s="133">
        <v>4.7</v>
      </c>
      <c r="O1002" s="137">
        <v>4.4000000000000004</v>
      </c>
      <c r="P1002" s="72"/>
      <c r="Q1002" s="72"/>
      <c r="R1002" s="97"/>
      <c r="S1002" s="97"/>
      <c r="T1002" s="203"/>
      <c r="U1002" s="72">
        <v>16</v>
      </c>
      <c r="V1002" s="177"/>
      <c r="W1002" s="97"/>
      <c r="X1002" s="97"/>
      <c r="Y1002" s="90">
        <f>VLOOKUP(D1002,EXPLORACION!$A$2:$P$529,15,FALSE)</f>
        <v>4961896.3128000004</v>
      </c>
      <c r="Z1002" s="90">
        <f>VLOOKUP(D1002,EXPLORACION!$A$2:$P$529,16,FALSE)</f>
        <v>2171417.2960999999</v>
      </c>
    </row>
    <row r="1003" spans="1:26" hidden="1">
      <c r="A1003" s="181" t="str">
        <f t="shared" si="231"/>
        <v>JIS40P2ES9</v>
      </c>
      <c r="B1003" s="181" t="str">
        <f t="shared" si="232"/>
        <v>JIS40P2E</v>
      </c>
      <c r="C1003" s="181" t="str">
        <f t="shared" si="233"/>
        <v>JIS40P2S9</v>
      </c>
      <c r="D1003" s="181" t="str">
        <f t="shared" si="234"/>
        <v>JIS40P2</v>
      </c>
      <c r="E1003" s="181" t="str">
        <f t="shared" si="235"/>
        <v>JIS40</v>
      </c>
      <c r="F1003" s="109" t="s">
        <v>1005</v>
      </c>
      <c r="G1003" s="171">
        <v>40</v>
      </c>
      <c r="H1003" s="109">
        <v>2</v>
      </c>
      <c r="I1003" s="171" t="s">
        <v>8</v>
      </c>
      <c r="K1003" s="109">
        <f t="shared" si="236"/>
        <v>11</v>
      </c>
      <c r="L1003" s="111" t="s">
        <v>13</v>
      </c>
      <c r="M1003" s="137">
        <v>4.3</v>
      </c>
      <c r="N1003" s="133">
        <v>4.8999999999999995</v>
      </c>
      <c r="O1003" s="137">
        <v>4.5999999999999996</v>
      </c>
      <c r="P1003" s="72"/>
      <c r="Q1003" s="72"/>
      <c r="R1003" s="97"/>
      <c r="S1003" s="97"/>
      <c r="T1003" s="203"/>
      <c r="U1003" s="72">
        <v>16</v>
      </c>
      <c r="V1003" s="177"/>
      <c r="W1003" s="97"/>
      <c r="X1003" s="97"/>
      <c r="Y1003" s="90">
        <f>VLOOKUP(D1003,EXPLORACION!$A$2:$P$529,15,FALSE)</f>
        <v>4961896.3128000004</v>
      </c>
      <c r="Z1003" s="90">
        <f>VLOOKUP(D1003,EXPLORACION!$A$2:$P$529,16,FALSE)</f>
        <v>2171417.2960999999</v>
      </c>
    </row>
    <row r="1004" spans="1:26" hidden="1">
      <c r="A1004" s="181" t="str">
        <f t="shared" si="231"/>
        <v>JIS40P2ES10</v>
      </c>
      <c r="B1004" s="181" t="str">
        <f t="shared" si="232"/>
        <v>JIS40P2E</v>
      </c>
      <c r="C1004" s="181" t="str">
        <f t="shared" si="233"/>
        <v>JIS40P2S10</v>
      </c>
      <c r="D1004" s="181" t="str">
        <f t="shared" si="234"/>
        <v>JIS40P2</v>
      </c>
      <c r="E1004" s="181" t="str">
        <f t="shared" si="235"/>
        <v>JIS40</v>
      </c>
      <c r="F1004" s="109" t="s">
        <v>1005</v>
      </c>
      <c r="G1004" s="171">
        <v>40</v>
      </c>
      <c r="H1004" s="109">
        <v>2</v>
      </c>
      <c r="I1004" s="171" t="s">
        <v>8</v>
      </c>
      <c r="K1004" s="109">
        <f t="shared" si="236"/>
        <v>12</v>
      </c>
      <c r="L1004" s="111" t="s">
        <v>13</v>
      </c>
      <c r="M1004" s="137">
        <v>11.299999999999999</v>
      </c>
      <c r="N1004" s="133">
        <v>11.9</v>
      </c>
      <c r="O1004" s="137">
        <v>11.6</v>
      </c>
      <c r="P1004" s="72"/>
      <c r="Q1004" s="72"/>
      <c r="R1004" s="97"/>
      <c r="S1004" s="97"/>
      <c r="T1004" s="203"/>
      <c r="U1004" s="72">
        <v>25</v>
      </c>
      <c r="V1004" s="177"/>
      <c r="W1004" s="97"/>
      <c r="X1004" s="97"/>
      <c r="Y1004" s="90">
        <f>VLOOKUP(D1004,EXPLORACION!$A$2:$P$529,15,FALSE)</f>
        <v>4961896.3128000004</v>
      </c>
      <c r="Z1004" s="90">
        <f>VLOOKUP(D1004,EXPLORACION!$A$2:$P$529,16,FALSE)</f>
        <v>2171417.2960999999</v>
      </c>
    </row>
    <row r="1005" spans="1:26" hidden="1">
      <c r="A1005" s="181" t="str">
        <f t="shared" si="231"/>
        <v>JIS40P2ES11</v>
      </c>
      <c r="B1005" s="181" t="str">
        <f t="shared" si="232"/>
        <v>JIS40P2E</v>
      </c>
      <c r="C1005" s="181" t="str">
        <f t="shared" si="233"/>
        <v>JIS40P2S11</v>
      </c>
      <c r="D1005" s="181" t="str">
        <f t="shared" si="234"/>
        <v>JIS40P2</v>
      </c>
      <c r="E1005" s="181" t="str">
        <f t="shared" si="235"/>
        <v>JIS40</v>
      </c>
      <c r="F1005" s="109" t="s">
        <v>1005</v>
      </c>
      <c r="G1005" s="171">
        <v>40</v>
      </c>
      <c r="H1005" s="109">
        <v>2</v>
      </c>
      <c r="I1005" s="171" t="s">
        <v>8</v>
      </c>
      <c r="K1005" s="109">
        <f t="shared" si="236"/>
        <v>13</v>
      </c>
      <c r="L1005" s="111" t="s">
        <v>13</v>
      </c>
      <c r="M1005" s="137">
        <v>11.5</v>
      </c>
      <c r="N1005" s="133">
        <v>12.100000000000001</v>
      </c>
      <c r="O1005" s="137">
        <v>11.8</v>
      </c>
      <c r="P1005" s="72"/>
      <c r="Q1005" s="72"/>
      <c r="R1005" s="97"/>
      <c r="S1005" s="97"/>
      <c r="T1005" s="203"/>
      <c r="U1005" s="72">
        <v>25</v>
      </c>
      <c r="V1005" s="177"/>
      <c r="W1005" s="97"/>
      <c r="X1005" s="97"/>
      <c r="Y1005" s="90">
        <f>VLOOKUP(D1005,EXPLORACION!$A$2:$P$529,15,FALSE)</f>
        <v>4961896.3128000004</v>
      </c>
      <c r="Z1005" s="90">
        <f>VLOOKUP(D1005,EXPLORACION!$A$2:$P$529,16,FALSE)</f>
        <v>2171417.2960999999</v>
      </c>
    </row>
    <row r="1006" spans="1:26" hidden="1">
      <c r="A1006" s="181" t="str">
        <f t="shared" si="231"/>
        <v>JIS40P2ES12</v>
      </c>
      <c r="B1006" s="181" t="str">
        <f t="shared" si="232"/>
        <v>JIS40P2E</v>
      </c>
      <c r="C1006" s="181" t="str">
        <f t="shared" si="233"/>
        <v>JIS40P2S12</v>
      </c>
      <c r="D1006" s="181" t="str">
        <f t="shared" si="234"/>
        <v>JIS40P2</v>
      </c>
      <c r="E1006" s="181" t="str">
        <f t="shared" si="235"/>
        <v>JIS40</v>
      </c>
      <c r="F1006" s="109" t="s">
        <v>1005</v>
      </c>
      <c r="G1006" s="171">
        <v>40</v>
      </c>
      <c r="H1006" s="109">
        <v>2</v>
      </c>
      <c r="I1006" s="171" t="s">
        <v>8</v>
      </c>
      <c r="K1006" s="109">
        <f t="shared" si="236"/>
        <v>14</v>
      </c>
      <c r="L1006" s="111" t="s">
        <v>13</v>
      </c>
      <c r="M1006" s="137">
        <v>11.7</v>
      </c>
      <c r="N1006" s="133">
        <v>12.3</v>
      </c>
      <c r="O1006" s="137">
        <v>12</v>
      </c>
      <c r="P1006" s="72"/>
      <c r="Q1006" s="72"/>
      <c r="R1006" s="97"/>
      <c r="S1006" s="97"/>
      <c r="T1006" s="203"/>
      <c r="U1006" s="72">
        <v>22</v>
      </c>
      <c r="V1006" s="177"/>
      <c r="W1006" s="97"/>
      <c r="X1006" s="97"/>
      <c r="Y1006" s="90">
        <f>VLOOKUP(D1006,EXPLORACION!$A$2:$P$529,15,FALSE)</f>
        <v>4961896.3128000004</v>
      </c>
      <c r="Z1006" s="90">
        <f>VLOOKUP(D1006,EXPLORACION!$A$2:$P$529,16,FALSE)</f>
        <v>2171417.2960999999</v>
      </c>
    </row>
    <row r="1007" spans="1:26" hidden="1">
      <c r="A1007" s="181" t="str">
        <f t="shared" si="231"/>
        <v>JIS40P2ES13</v>
      </c>
      <c r="B1007" s="181" t="str">
        <f t="shared" si="232"/>
        <v>JIS40P2E</v>
      </c>
      <c r="C1007" s="181" t="str">
        <f t="shared" si="233"/>
        <v>JIS40P2S13</v>
      </c>
      <c r="D1007" s="181" t="str">
        <f t="shared" si="234"/>
        <v>JIS40P2</v>
      </c>
      <c r="E1007" s="181" t="str">
        <f t="shared" si="235"/>
        <v>JIS40</v>
      </c>
      <c r="F1007" s="109" t="s">
        <v>1005</v>
      </c>
      <c r="G1007" s="171">
        <v>40</v>
      </c>
      <c r="H1007" s="109">
        <v>2</v>
      </c>
      <c r="I1007" s="171" t="s">
        <v>8</v>
      </c>
      <c r="K1007" s="109">
        <f t="shared" si="236"/>
        <v>15</v>
      </c>
      <c r="L1007" s="111" t="s">
        <v>13</v>
      </c>
      <c r="M1007" s="137">
        <v>11.899999999999999</v>
      </c>
      <c r="N1007" s="133">
        <v>12.5</v>
      </c>
      <c r="O1007" s="137">
        <v>12.2</v>
      </c>
      <c r="P1007" s="72"/>
      <c r="Q1007" s="72"/>
      <c r="R1007" s="97"/>
      <c r="S1007" s="97"/>
      <c r="T1007" s="203"/>
      <c r="U1007" s="72">
        <v>22</v>
      </c>
      <c r="V1007" s="177"/>
      <c r="W1007" s="97"/>
      <c r="X1007" s="97"/>
      <c r="Y1007" s="90">
        <f>VLOOKUP(D1007,EXPLORACION!$A$2:$P$529,15,FALSE)</f>
        <v>4961896.3128000004</v>
      </c>
      <c r="Z1007" s="90">
        <f>VLOOKUP(D1007,EXPLORACION!$A$2:$P$529,16,FALSE)</f>
        <v>2171417.2960999999</v>
      </c>
    </row>
    <row r="1008" spans="1:26" hidden="1">
      <c r="A1008" s="181" t="str">
        <f t="shared" si="231"/>
        <v>JIS40P2ES14</v>
      </c>
      <c r="B1008" s="181" t="str">
        <f t="shared" si="232"/>
        <v>JIS40P2E</v>
      </c>
      <c r="C1008" s="181" t="str">
        <f t="shared" si="233"/>
        <v>JIS40P2S14</v>
      </c>
      <c r="D1008" s="181" t="str">
        <f t="shared" si="234"/>
        <v>JIS40P2</v>
      </c>
      <c r="E1008" s="181" t="str">
        <f t="shared" si="235"/>
        <v>JIS40</v>
      </c>
      <c r="F1008" s="109" t="s">
        <v>1005</v>
      </c>
      <c r="G1008" s="171">
        <v>40</v>
      </c>
      <c r="H1008" s="109">
        <v>2</v>
      </c>
      <c r="I1008" s="171" t="s">
        <v>8</v>
      </c>
      <c r="K1008" s="109">
        <f t="shared" si="236"/>
        <v>16</v>
      </c>
      <c r="L1008" s="111" t="s">
        <v>13</v>
      </c>
      <c r="M1008" s="137">
        <v>12.1</v>
      </c>
      <c r="N1008" s="133">
        <v>12.700000000000001</v>
      </c>
      <c r="O1008" s="137">
        <v>12.4</v>
      </c>
      <c r="P1008" s="72"/>
      <c r="Q1008" s="72"/>
      <c r="R1008" s="97"/>
      <c r="S1008" s="97"/>
      <c r="T1008" s="203"/>
      <c r="U1008" s="72">
        <v>26</v>
      </c>
      <c r="V1008" s="177"/>
      <c r="W1008" s="97"/>
      <c r="X1008" s="97"/>
      <c r="Y1008" s="90">
        <f>VLOOKUP(D1008,EXPLORACION!$A$2:$P$529,15,FALSE)</f>
        <v>4961896.3128000004</v>
      </c>
      <c r="Z1008" s="90">
        <f>VLOOKUP(D1008,EXPLORACION!$A$2:$P$529,16,FALSE)</f>
        <v>2171417.2960999999</v>
      </c>
    </row>
    <row r="1009" spans="1:26" hidden="1">
      <c r="A1009" s="181" t="str">
        <f t="shared" ref="A1009:A1026" si="237">CONCATENATE(F1009,G1009,I1009,H1009,"E",J1008,L1008,K1007)</f>
        <v>JIS40P1ES15</v>
      </c>
      <c r="B1009" s="181" t="str">
        <f t="shared" ref="B1009:B1026" si="238">CONCATENATE(F1009,G1009,I1009,H1009,"E",J1008)</f>
        <v>JIS40P1E</v>
      </c>
      <c r="C1009" s="181" t="str">
        <f t="shared" ref="C1009:C1026" si="239">CONCATENATE(F1009,G1009,I1009,H1009,L1008,K1007)</f>
        <v>JIS40P1S15</v>
      </c>
      <c r="D1009" s="181" t="str">
        <f t="shared" ref="D1009:D1026" si="240">CONCATENATE(F1009,G1009,I1009,H1009)</f>
        <v>JIS40P1</v>
      </c>
      <c r="E1009" s="181" t="str">
        <f t="shared" ref="E1009:E1026" si="241">CONCATENATE(F1009,G1009)</f>
        <v>JIS40</v>
      </c>
      <c r="F1009" s="109" t="s">
        <v>1005</v>
      </c>
      <c r="G1009" s="171">
        <v>40</v>
      </c>
      <c r="H1009" s="109">
        <v>1</v>
      </c>
      <c r="I1009" s="171" t="s">
        <v>8</v>
      </c>
      <c r="J1009" s="109"/>
      <c r="K1009" s="109">
        <v>1</v>
      </c>
      <c r="L1009" s="111" t="s">
        <v>13</v>
      </c>
      <c r="M1009" s="137">
        <v>1.0999999999999999</v>
      </c>
      <c r="N1009" s="133">
        <v>1.7</v>
      </c>
      <c r="O1009" s="137">
        <f t="shared" ref="O1009:O1015" si="242">+AVERAGE(M1009:N1009)</f>
        <v>1.4</v>
      </c>
      <c r="P1009" s="72"/>
      <c r="Q1009" s="72"/>
      <c r="R1009" s="97"/>
      <c r="S1009" s="97"/>
      <c r="T1009" s="203"/>
      <c r="U1009" s="72">
        <v>7</v>
      </c>
      <c r="V1009" s="177"/>
      <c r="W1009" s="97"/>
      <c r="X1009" s="97"/>
      <c r="Y1009" s="90">
        <f>VLOOKUP(D1009,EXPLORACION!$A$2:$P$529,15,FALSE)</f>
        <v>4961896.3128000004</v>
      </c>
      <c r="Z1009" s="90">
        <f>VLOOKUP(D1009,EXPLORACION!$A$2:$P$529,16,FALSE)</f>
        <v>2171417.2960999999</v>
      </c>
    </row>
    <row r="1010" spans="1:26" hidden="1">
      <c r="A1010" s="181" t="str">
        <f t="shared" si="237"/>
        <v>JIS40P1ES16</v>
      </c>
      <c r="B1010" s="181" t="str">
        <f t="shared" si="238"/>
        <v>JIS40P1E</v>
      </c>
      <c r="C1010" s="181" t="str">
        <f t="shared" si="239"/>
        <v>JIS40P1S16</v>
      </c>
      <c r="D1010" s="181" t="str">
        <f t="shared" si="240"/>
        <v>JIS40P1</v>
      </c>
      <c r="E1010" s="181" t="str">
        <f t="shared" si="241"/>
        <v>JIS40</v>
      </c>
      <c r="F1010" s="109" t="s">
        <v>1005</v>
      </c>
      <c r="G1010" s="171">
        <v>40</v>
      </c>
      <c r="H1010" s="109">
        <v>1</v>
      </c>
      <c r="I1010" s="171" t="s">
        <v>8</v>
      </c>
      <c r="J1010" s="109"/>
      <c r="K1010" s="109">
        <f>K1009+1</f>
        <v>2</v>
      </c>
      <c r="L1010" s="111" t="s">
        <v>13</v>
      </c>
      <c r="M1010" s="137">
        <v>2</v>
      </c>
      <c r="N1010" s="133">
        <v>2.2000000000000002</v>
      </c>
      <c r="O1010" s="137">
        <f t="shared" si="242"/>
        <v>2.1</v>
      </c>
      <c r="P1010" s="72"/>
      <c r="Q1010" s="72"/>
      <c r="R1010" s="97"/>
      <c r="S1010" s="97"/>
      <c r="T1010" s="203"/>
      <c r="U1010" s="72">
        <v>11</v>
      </c>
      <c r="V1010" s="177"/>
      <c r="W1010" s="97"/>
      <c r="X1010" s="97"/>
      <c r="Y1010" s="90">
        <f>VLOOKUP(D1010,EXPLORACION!$A$2:$P$529,15,FALSE)</f>
        <v>4961896.3128000004</v>
      </c>
      <c r="Z1010" s="90">
        <f>VLOOKUP(D1010,EXPLORACION!$A$2:$P$529,16,FALSE)</f>
        <v>2171417.2960999999</v>
      </c>
    </row>
    <row r="1011" spans="1:26" hidden="1">
      <c r="A1011" s="181" t="str">
        <f t="shared" si="237"/>
        <v>JIS40P1ES1</v>
      </c>
      <c r="B1011" s="181" t="str">
        <f t="shared" si="238"/>
        <v>JIS40P1E</v>
      </c>
      <c r="C1011" s="181" t="str">
        <f t="shared" si="239"/>
        <v>JIS40P1S1</v>
      </c>
      <c r="D1011" s="181" t="str">
        <f t="shared" si="240"/>
        <v>JIS40P1</v>
      </c>
      <c r="E1011" s="181" t="str">
        <f t="shared" si="241"/>
        <v>JIS40</v>
      </c>
      <c r="F1011" s="109" t="s">
        <v>1005</v>
      </c>
      <c r="G1011" s="171">
        <v>40</v>
      </c>
      <c r="H1011" s="109">
        <v>1</v>
      </c>
      <c r="I1011" s="171" t="s">
        <v>8</v>
      </c>
      <c r="J1011" s="109"/>
      <c r="K1011" s="109">
        <f t="shared" ref="K1011:K1026" si="243">K1010+1</f>
        <v>3</v>
      </c>
      <c r="L1011" s="111" t="s">
        <v>13</v>
      </c>
      <c r="M1011" s="137">
        <f>N1010</f>
        <v>2.2000000000000002</v>
      </c>
      <c r="N1011" s="133">
        <v>2.4</v>
      </c>
      <c r="O1011" s="137">
        <f t="shared" si="242"/>
        <v>2.2999999999999998</v>
      </c>
      <c r="P1011" s="72"/>
      <c r="Q1011" s="72"/>
      <c r="R1011" s="97"/>
      <c r="S1011" s="97"/>
      <c r="T1011" s="203"/>
      <c r="U1011" s="72">
        <v>11</v>
      </c>
      <c r="V1011" s="177"/>
      <c r="W1011" s="97"/>
      <c r="X1011" s="97"/>
      <c r="Y1011" s="90">
        <f>VLOOKUP(D1011,EXPLORACION!$A$2:$P$529,15,FALSE)</f>
        <v>4961896.3128000004</v>
      </c>
      <c r="Z1011" s="90">
        <f>VLOOKUP(D1011,EXPLORACION!$A$2:$P$529,16,FALSE)</f>
        <v>2171417.2960999999</v>
      </c>
    </row>
    <row r="1012" spans="1:26" hidden="1">
      <c r="A1012" s="181" t="str">
        <f t="shared" si="237"/>
        <v>JIS40P1ES2</v>
      </c>
      <c r="B1012" s="181" t="str">
        <f t="shared" si="238"/>
        <v>JIS40P1E</v>
      </c>
      <c r="C1012" s="181" t="str">
        <f t="shared" si="239"/>
        <v>JIS40P1S2</v>
      </c>
      <c r="D1012" s="181" t="str">
        <f t="shared" si="240"/>
        <v>JIS40P1</v>
      </c>
      <c r="E1012" s="181" t="str">
        <f t="shared" si="241"/>
        <v>JIS40</v>
      </c>
      <c r="F1012" s="109" t="s">
        <v>1005</v>
      </c>
      <c r="G1012" s="171">
        <v>40</v>
      </c>
      <c r="H1012" s="109">
        <v>1</v>
      </c>
      <c r="I1012" s="171" t="s">
        <v>8</v>
      </c>
      <c r="J1012" s="109"/>
      <c r="K1012" s="109">
        <f t="shared" si="243"/>
        <v>4</v>
      </c>
      <c r="L1012" s="111" t="s">
        <v>13</v>
      </c>
      <c r="M1012" s="137">
        <f t="shared" ref="M1012:M1026" si="244">N1011</f>
        <v>2.4</v>
      </c>
      <c r="N1012" s="133">
        <v>2.6</v>
      </c>
      <c r="O1012" s="137">
        <f t="shared" si="242"/>
        <v>2.5</v>
      </c>
      <c r="P1012" s="72"/>
      <c r="Q1012" s="72"/>
      <c r="R1012" s="97"/>
      <c r="S1012" s="97"/>
      <c r="T1012" s="203"/>
      <c r="U1012" s="72">
        <v>15</v>
      </c>
      <c r="V1012" s="177"/>
      <c r="W1012" s="97"/>
      <c r="X1012" s="97"/>
      <c r="Y1012" s="90">
        <f>VLOOKUP(D1012,EXPLORACION!$A$2:$P$529,15,FALSE)</f>
        <v>4961896.3128000004</v>
      </c>
      <c r="Z1012" s="90">
        <f>VLOOKUP(D1012,EXPLORACION!$A$2:$P$529,16,FALSE)</f>
        <v>2171417.2960999999</v>
      </c>
    </row>
    <row r="1013" spans="1:26" hidden="1">
      <c r="A1013" s="181" t="str">
        <f t="shared" si="237"/>
        <v>JIS40P1ES3</v>
      </c>
      <c r="B1013" s="181" t="str">
        <f t="shared" si="238"/>
        <v>JIS40P1E</v>
      </c>
      <c r="C1013" s="181" t="str">
        <f t="shared" si="239"/>
        <v>JIS40P1S3</v>
      </c>
      <c r="D1013" s="181" t="str">
        <f t="shared" si="240"/>
        <v>JIS40P1</v>
      </c>
      <c r="E1013" s="181" t="str">
        <f t="shared" si="241"/>
        <v>JIS40</v>
      </c>
      <c r="F1013" s="109" t="s">
        <v>1005</v>
      </c>
      <c r="G1013" s="171">
        <v>40</v>
      </c>
      <c r="H1013" s="109">
        <v>1</v>
      </c>
      <c r="I1013" s="171" t="s">
        <v>8</v>
      </c>
      <c r="J1013" s="109"/>
      <c r="K1013" s="109">
        <f t="shared" si="243"/>
        <v>5</v>
      </c>
      <c r="L1013" s="111" t="s">
        <v>13</v>
      </c>
      <c r="M1013" s="137">
        <f t="shared" si="244"/>
        <v>2.6</v>
      </c>
      <c r="N1013" s="133">
        <v>2.8</v>
      </c>
      <c r="O1013" s="137">
        <f t="shared" si="242"/>
        <v>2.7</v>
      </c>
      <c r="P1013" s="72"/>
      <c r="Q1013" s="72"/>
      <c r="R1013" s="97"/>
      <c r="S1013" s="97"/>
      <c r="T1013" s="203"/>
      <c r="U1013" s="72">
        <v>15</v>
      </c>
      <c r="V1013" s="177"/>
      <c r="W1013" s="97"/>
      <c r="X1013" s="97"/>
      <c r="Y1013" s="90">
        <f>VLOOKUP(D1013,EXPLORACION!$A$2:$P$529,15,FALSE)</f>
        <v>4961896.3128000004</v>
      </c>
      <c r="Z1013" s="90">
        <f>VLOOKUP(D1013,EXPLORACION!$A$2:$P$529,16,FALSE)</f>
        <v>2171417.2960999999</v>
      </c>
    </row>
    <row r="1014" spans="1:26" hidden="1">
      <c r="A1014" s="181" t="str">
        <f t="shared" si="237"/>
        <v>JIS40P1ES4</v>
      </c>
      <c r="B1014" s="181" t="str">
        <f t="shared" si="238"/>
        <v>JIS40P1E</v>
      </c>
      <c r="C1014" s="181" t="str">
        <f t="shared" si="239"/>
        <v>JIS40P1S4</v>
      </c>
      <c r="D1014" s="181" t="str">
        <f t="shared" si="240"/>
        <v>JIS40P1</v>
      </c>
      <c r="E1014" s="181" t="str">
        <f t="shared" si="241"/>
        <v>JIS40</v>
      </c>
      <c r="F1014" s="109" t="s">
        <v>1005</v>
      </c>
      <c r="G1014" s="171">
        <v>40</v>
      </c>
      <c r="H1014" s="109">
        <v>1</v>
      </c>
      <c r="I1014" s="171" t="s">
        <v>8</v>
      </c>
      <c r="K1014" s="109">
        <f t="shared" si="243"/>
        <v>6</v>
      </c>
      <c r="L1014" s="111" t="s">
        <v>13</v>
      </c>
      <c r="M1014" s="137">
        <f t="shared" si="244"/>
        <v>2.8</v>
      </c>
      <c r="N1014" s="133">
        <v>3</v>
      </c>
      <c r="O1014" s="137">
        <f t="shared" si="242"/>
        <v>2.9</v>
      </c>
      <c r="P1014" s="72"/>
      <c r="Q1014" s="72"/>
      <c r="R1014" s="97"/>
      <c r="S1014" s="97"/>
      <c r="T1014" s="203"/>
      <c r="U1014" s="72">
        <v>15</v>
      </c>
      <c r="V1014" s="177"/>
      <c r="W1014" s="97"/>
      <c r="X1014" s="97"/>
      <c r="Y1014" s="90">
        <f>VLOOKUP(D1014,EXPLORACION!$A$2:$P$529,15,FALSE)</f>
        <v>4961896.3128000004</v>
      </c>
      <c r="Z1014" s="90">
        <f>VLOOKUP(D1014,EXPLORACION!$A$2:$P$529,16,FALSE)</f>
        <v>2171417.2960999999</v>
      </c>
    </row>
    <row r="1015" spans="1:26" hidden="1">
      <c r="A1015" s="181" t="str">
        <f t="shared" si="237"/>
        <v>JIS40P1ES5</v>
      </c>
      <c r="B1015" s="181" t="str">
        <f t="shared" si="238"/>
        <v>JIS40P1E</v>
      </c>
      <c r="C1015" s="181" t="str">
        <f t="shared" si="239"/>
        <v>JIS40P1S5</v>
      </c>
      <c r="D1015" s="181" t="str">
        <f t="shared" si="240"/>
        <v>JIS40P1</v>
      </c>
      <c r="E1015" s="181" t="str">
        <f t="shared" si="241"/>
        <v>JIS40</v>
      </c>
      <c r="F1015" s="109" t="s">
        <v>1005</v>
      </c>
      <c r="G1015" s="171">
        <v>40</v>
      </c>
      <c r="H1015" s="109">
        <v>1</v>
      </c>
      <c r="I1015" s="171" t="s">
        <v>8</v>
      </c>
      <c r="K1015" s="109">
        <f t="shared" si="243"/>
        <v>7</v>
      </c>
      <c r="L1015" s="111" t="s">
        <v>13</v>
      </c>
      <c r="M1015" s="137">
        <f t="shared" si="244"/>
        <v>3</v>
      </c>
      <c r="N1015" s="133">
        <v>3.2</v>
      </c>
      <c r="O1015" s="137">
        <f t="shared" si="242"/>
        <v>3.1</v>
      </c>
      <c r="P1015" s="72"/>
      <c r="Q1015" s="72"/>
      <c r="R1015" s="97"/>
      <c r="S1015" s="97"/>
      <c r="T1015" s="203"/>
      <c r="U1015" s="72">
        <v>16</v>
      </c>
      <c r="V1015" s="177"/>
      <c r="W1015" s="97"/>
      <c r="X1015" s="97"/>
      <c r="Y1015" s="90">
        <f>VLOOKUP(D1015,EXPLORACION!$A$2:$P$529,15,FALSE)</f>
        <v>4961896.3128000004</v>
      </c>
      <c r="Z1015" s="90">
        <f>VLOOKUP(D1015,EXPLORACION!$A$2:$P$529,16,FALSE)</f>
        <v>2171417.2960999999</v>
      </c>
    </row>
    <row r="1016" spans="1:26" hidden="1">
      <c r="A1016" s="181" t="str">
        <f t="shared" si="237"/>
        <v>JIS40P1ES6</v>
      </c>
      <c r="B1016" s="181" t="str">
        <f t="shared" si="238"/>
        <v>JIS40P1E</v>
      </c>
      <c r="C1016" s="181" t="str">
        <f t="shared" si="239"/>
        <v>JIS40P1S6</v>
      </c>
      <c r="D1016" s="181" t="str">
        <f t="shared" si="240"/>
        <v>JIS40P1</v>
      </c>
      <c r="E1016" s="181" t="str">
        <f t="shared" si="241"/>
        <v>JIS40</v>
      </c>
      <c r="F1016" s="109" t="s">
        <v>1005</v>
      </c>
      <c r="G1016" s="171">
        <v>40</v>
      </c>
      <c r="H1016" s="109">
        <v>1</v>
      </c>
      <c r="I1016" s="171" t="s">
        <v>8</v>
      </c>
      <c r="K1016" s="109">
        <f t="shared" si="243"/>
        <v>8</v>
      </c>
      <c r="L1016" s="111" t="s">
        <v>13</v>
      </c>
      <c r="M1016" s="137">
        <f t="shared" si="244"/>
        <v>3.2</v>
      </c>
      <c r="N1016" s="133">
        <v>3.4</v>
      </c>
      <c r="O1016" s="137">
        <v>4</v>
      </c>
      <c r="P1016" s="72"/>
      <c r="Q1016" s="72"/>
      <c r="R1016" s="97"/>
      <c r="S1016" s="97"/>
      <c r="T1016" s="203"/>
      <c r="U1016" s="72">
        <v>16</v>
      </c>
      <c r="V1016" s="177"/>
      <c r="W1016" s="97"/>
      <c r="X1016" s="97"/>
      <c r="Y1016" s="90">
        <f>VLOOKUP(D1016,EXPLORACION!$A$2:$P$529,15,FALSE)</f>
        <v>4961896.3128000004</v>
      </c>
      <c r="Z1016" s="90">
        <f>VLOOKUP(D1016,EXPLORACION!$A$2:$P$529,16,FALSE)</f>
        <v>2171417.2960999999</v>
      </c>
    </row>
    <row r="1017" spans="1:26" hidden="1">
      <c r="A1017" s="181" t="str">
        <f t="shared" si="237"/>
        <v>JIS40P1ES7</v>
      </c>
      <c r="B1017" s="181" t="str">
        <f t="shared" si="238"/>
        <v>JIS40P1E</v>
      </c>
      <c r="C1017" s="181" t="str">
        <f t="shared" si="239"/>
        <v>JIS40P1S7</v>
      </c>
      <c r="D1017" s="181" t="str">
        <f t="shared" si="240"/>
        <v>JIS40P1</v>
      </c>
      <c r="E1017" s="181" t="str">
        <f t="shared" si="241"/>
        <v>JIS40</v>
      </c>
      <c r="F1017" s="109" t="s">
        <v>1005</v>
      </c>
      <c r="G1017" s="171">
        <v>40</v>
      </c>
      <c r="H1017" s="109">
        <v>1</v>
      </c>
      <c r="I1017" s="171" t="s">
        <v>8</v>
      </c>
      <c r="K1017" s="109">
        <f t="shared" si="243"/>
        <v>9</v>
      </c>
      <c r="L1017" s="111" t="s">
        <v>13</v>
      </c>
      <c r="M1017" s="137">
        <f t="shared" si="244"/>
        <v>3.4</v>
      </c>
      <c r="N1017" s="133">
        <v>5.4</v>
      </c>
      <c r="O1017" s="137">
        <v>4.2</v>
      </c>
      <c r="P1017" s="72"/>
      <c r="Q1017" s="72"/>
      <c r="R1017" s="97"/>
      <c r="S1017" s="97"/>
      <c r="T1017" s="203"/>
      <c r="U1017" s="72">
        <v>19</v>
      </c>
      <c r="V1017" s="177"/>
      <c r="W1017" s="97"/>
      <c r="X1017" s="97"/>
      <c r="Y1017" s="90">
        <f>VLOOKUP(D1017,EXPLORACION!$A$2:$P$529,15,FALSE)</f>
        <v>4961896.3128000004</v>
      </c>
      <c r="Z1017" s="90">
        <f>VLOOKUP(D1017,EXPLORACION!$A$2:$P$529,16,FALSE)</f>
        <v>2171417.2960999999</v>
      </c>
    </row>
    <row r="1018" spans="1:26" hidden="1">
      <c r="A1018" s="181" t="str">
        <f t="shared" si="237"/>
        <v>JIS40P1ES8</v>
      </c>
      <c r="B1018" s="181" t="str">
        <f t="shared" si="238"/>
        <v>JIS40P1E</v>
      </c>
      <c r="C1018" s="181" t="str">
        <f t="shared" si="239"/>
        <v>JIS40P1S8</v>
      </c>
      <c r="D1018" s="181" t="str">
        <f t="shared" si="240"/>
        <v>JIS40P1</v>
      </c>
      <c r="E1018" s="181" t="str">
        <f t="shared" si="241"/>
        <v>JIS40</v>
      </c>
      <c r="F1018" s="109" t="s">
        <v>1005</v>
      </c>
      <c r="G1018" s="171">
        <v>40</v>
      </c>
      <c r="H1018" s="109">
        <v>1</v>
      </c>
      <c r="I1018" s="171" t="s">
        <v>8</v>
      </c>
      <c r="K1018" s="109">
        <f t="shared" si="243"/>
        <v>10</v>
      </c>
      <c r="L1018" s="111" t="s">
        <v>13</v>
      </c>
      <c r="M1018" s="137">
        <f t="shared" si="244"/>
        <v>5.4</v>
      </c>
      <c r="N1018" s="133">
        <v>5.6</v>
      </c>
      <c r="O1018" s="137">
        <v>4.4000000000000004</v>
      </c>
      <c r="P1018" s="72"/>
      <c r="Q1018" s="72"/>
      <c r="R1018" s="97"/>
      <c r="S1018" s="97"/>
      <c r="T1018" s="203"/>
      <c r="U1018" s="72">
        <v>19</v>
      </c>
      <c r="V1018" s="177"/>
      <c r="W1018" s="97"/>
      <c r="X1018" s="97"/>
      <c r="Y1018" s="90">
        <f>VLOOKUP(D1018,EXPLORACION!$A$2:$P$529,15,FALSE)</f>
        <v>4961896.3128000004</v>
      </c>
      <c r="Z1018" s="90">
        <f>VLOOKUP(D1018,EXPLORACION!$A$2:$P$529,16,FALSE)</f>
        <v>2171417.2960999999</v>
      </c>
    </row>
    <row r="1019" spans="1:26" hidden="1">
      <c r="A1019" s="181" t="str">
        <f t="shared" si="237"/>
        <v>JIS40P1ES9</v>
      </c>
      <c r="B1019" s="181" t="str">
        <f t="shared" si="238"/>
        <v>JIS40P1E</v>
      </c>
      <c r="C1019" s="181" t="str">
        <f t="shared" si="239"/>
        <v>JIS40P1S9</v>
      </c>
      <c r="D1019" s="181" t="str">
        <f t="shared" si="240"/>
        <v>JIS40P1</v>
      </c>
      <c r="E1019" s="181" t="str">
        <f t="shared" si="241"/>
        <v>JIS40</v>
      </c>
      <c r="F1019" s="109" t="s">
        <v>1005</v>
      </c>
      <c r="G1019" s="171">
        <v>40</v>
      </c>
      <c r="H1019" s="109">
        <v>1</v>
      </c>
      <c r="I1019" s="171" t="s">
        <v>8</v>
      </c>
      <c r="K1019" s="109">
        <f t="shared" si="243"/>
        <v>11</v>
      </c>
      <c r="L1019" s="111" t="s">
        <v>13</v>
      </c>
      <c r="M1019" s="137">
        <f t="shared" si="244"/>
        <v>5.6</v>
      </c>
      <c r="N1019" s="133">
        <v>5.8</v>
      </c>
      <c r="O1019" s="137">
        <v>4.5999999999999996</v>
      </c>
      <c r="P1019" s="72"/>
      <c r="Q1019" s="72"/>
      <c r="R1019" s="97"/>
      <c r="S1019" s="97"/>
      <c r="T1019" s="203"/>
      <c r="U1019" s="72">
        <v>19</v>
      </c>
      <c r="V1019" s="177"/>
      <c r="W1019" s="97"/>
      <c r="X1019" s="97"/>
      <c r="Y1019" s="90">
        <f>VLOOKUP(D1019,EXPLORACION!$A$2:$P$529,15,FALSE)</f>
        <v>4961896.3128000004</v>
      </c>
      <c r="Z1019" s="90">
        <f>VLOOKUP(D1019,EXPLORACION!$A$2:$P$529,16,FALSE)</f>
        <v>2171417.2960999999</v>
      </c>
    </row>
    <row r="1020" spans="1:26" hidden="1">
      <c r="A1020" s="181" t="str">
        <f t="shared" si="237"/>
        <v>JIS40P1ES10</v>
      </c>
      <c r="B1020" s="181" t="str">
        <f t="shared" si="238"/>
        <v>JIS40P1E</v>
      </c>
      <c r="C1020" s="181" t="str">
        <f t="shared" si="239"/>
        <v>JIS40P1S10</v>
      </c>
      <c r="D1020" s="181" t="str">
        <f t="shared" si="240"/>
        <v>JIS40P1</v>
      </c>
      <c r="E1020" s="181" t="str">
        <f t="shared" si="241"/>
        <v>JIS40</v>
      </c>
      <c r="F1020" s="109" t="s">
        <v>1005</v>
      </c>
      <c r="G1020" s="171">
        <v>40</v>
      </c>
      <c r="H1020" s="109">
        <v>1</v>
      </c>
      <c r="I1020" s="171" t="s">
        <v>8</v>
      </c>
      <c r="K1020" s="109">
        <f t="shared" si="243"/>
        <v>12</v>
      </c>
      <c r="L1020" s="111" t="s">
        <v>13</v>
      </c>
      <c r="M1020" s="137">
        <f t="shared" si="244"/>
        <v>5.8</v>
      </c>
      <c r="N1020" s="133">
        <v>6</v>
      </c>
      <c r="O1020" s="137">
        <v>11.6</v>
      </c>
      <c r="P1020" s="72"/>
      <c r="Q1020" s="72"/>
      <c r="R1020" s="97"/>
      <c r="S1020" s="97"/>
      <c r="T1020" s="203"/>
      <c r="U1020" s="72">
        <v>19</v>
      </c>
      <c r="V1020" s="177"/>
      <c r="W1020" s="97"/>
      <c r="X1020" s="97"/>
      <c r="Y1020" s="90">
        <f>VLOOKUP(D1020,EXPLORACION!$A$2:$P$529,15,FALSE)</f>
        <v>4961896.3128000004</v>
      </c>
      <c r="Z1020" s="90">
        <f>VLOOKUP(D1020,EXPLORACION!$A$2:$P$529,16,FALSE)</f>
        <v>2171417.2960999999</v>
      </c>
    </row>
    <row r="1021" spans="1:26" hidden="1">
      <c r="A1021" s="181" t="str">
        <f t="shared" si="237"/>
        <v>JIS40P1ES11</v>
      </c>
      <c r="B1021" s="181" t="str">
        <f t="shared" si="238"/>
        <v>JIS40P1E</v>
      </c>
      <c r="C1021" s="181" t="str">
        <f t="shared" si="239"/>
        <v>JIS40P1S11</v>
      </c>
      <c r="D1021" s="181" t="str">
        <f t="shared" si="240"/>
        <v>JIS40P1</v>
      </c>
      <c r="E1021" s="181" t="str">
        <f t="shared" si="241"/>
        <v>JIS40</v>
      </c>
      <c r="F1021" s="109" t="s">
        <v>1005</v>
      </c>
      <c r="G1021" s="171">
        <v>40</v>
      </c>
      <c r="H1021" s="109">
        <v>1</v>
      </c>
      <c r="I1021" s="171" t="s">
        <v>8</v>
      </c>
      <c r="K1021" s="109">
        <f t="shared" si="243"/>
        <v>13</v>
      </c>
      <c r="L1021" s="111" t="s">
        <v>13</v>
      </c>
      <c r="M1021" s="137">
        <f t="shared" si="244"/>
        <v>6</v>
      </c>
      <c r="N1021" s="133">
        <v>6.2</v>
      </c>
      <c r="O1021" s="137">
        <v>11.8</v>
      </c>
      <c r="P1021" s="72"/>
      <c r="Q1021" s="72"/>
      <c r="R1021" s="97"/>
      <c r="S1021" s="97"/>
      <c r="T1021" s="203"/>
      <c r="U1021" s="72">
        <v>22</v>
      </c>
      <c r="V1021" s="177"/>
      <c r="W1021" s="97"/>
      <c r="X1021" s="97"/>
      <c r="Y1021" s="90">
        <f>VLOOKUP(D1021,EXPLORACION!$A$2:$P$529,15,FALSE)</f>
        <v>4961896.3128000004</v>
      </c>
      <c r="Z1021" s="90">
        <f>VLOOKUP(D1021,EXPLORACION!$A$2:$P$529,16,FALSE)</f>
        <v>2171417.2960999999</v>
      </c>
    </row>
    <row r="1022" spans="1:26" hidden="1">
      <c r="A1022" s="181" t="str">
        <f t="shared" si="237"/>
        <v>JIS40P1ES12</v>
      </c>
      <c r="B1022" s="181" t="str">
        <f t="shared" si="238"/>
        <v>JIS40P1E</v>
      </c>
      <c r="C1022" s="181" t="str">
        <f t="shared" si="239"/>
        <v>JIS40P1S12</v>
      </c>
      <c r="D1022" s="181" t="str">
        <f t="shared" si="240"/>
        <v>JIS40P1</v>
      </c>
      <c r="E1022" s="181" t="str">
        <f t="shared" si="241"/>
        <v>JIS40</v>
      </c>
      <c r="F1022" s="109" t="s">
        <v>1005</v>
      </c>
      <c r="G1022" s="171">
        <v>40</v>
      </c>
      <c r="H1022" s="109">
        <v>1</v>
      </c>
      <c r="I1022" s="171" t="s">
        <v>8</v>
      </c>
      <c r="K1022" s="109">
        <f t="shared" si="243"/>
        <v>14</v>
      </c>
      <c r="L1022" s="111" t="s">
        <v>13</v>
      </c>
      <c r="M1022" s="137">
        <v>11</v>
      </c>
      <c r="N1022" s="133">
        <v>11.2</v>
      </c>
      <c r="O1022" s="137">
        <v>12</v>
      </c>
      <c r="P1022" s="72"/>
      <c r="Q1022" s="72"/>
      <c r="R1022" s="97"/>
      <c r="S1022" s="97"/>
      <c r="T1022" s="203"/>
      <c r="U1022" s="72">
        <v>28</v>
      </c>
      <c r="V1022" s="177"/>
      <c r="W1022" s="97"/>
      <c r="X1022" s="97"/>
      <c r="Y1022" s="90">
        <f>VLOOKUP(D1022,EXPLORACION!$A$2:$P$529,15,FALSE)</f>
        <v>4961896.3128000004</v>
      </c>
      <c r="Z1022" s="90">
        <f>VLOOKUP(D1022,EXPLORACION!$A$2:$P$529,16,FALSE)</f>
        <v>2171417.2960999999</v>
      </c>
    </row>
    <row r="1023" spans="1:26" hidden="1">
      <c r="A1023" s="181" t="str">
        <f t="shared" si="237"/>
        <v>JIS40P1ES13</v>
      </c>
      <c r="B1023" s="181" t="str">
        <f t="shared" si="238"/>
        <v>JIS40P1E</v>
      </c>
      <c r="C1023" s="181" t="str">
        <f t="shared" si="239"/>
        <v>JIS40P1S13</v>
      </c>
      <c r="D1023" s="181" t="str">
        <f t="shared" si="240"/>
        <v>JIS40P1</v>
      </c>
      <c r="E1023" s="181" t="str">
        <f t="shared" si="241"/>
        <v>JIS40</v>
      </c>
      <c r="F1023" s="109" t="s">
        <v>1005</v>
      </c>
      <c r="G1023" s="171">
        <v>40</v>
      </c>
      <c r="H1023" s="109">
        <v>1</v>
      </c>
      <c r="I1023" s="171" t="s">
        <v>8</v>
      </c>
      <c r="K1023" s="109">
        <f t="shared" si="243"/>
        <v>15</v>
      </c>
      <c r="L1023" s="111" t="s">
        <v>13</v>
      </c>
      <c r="M1023" s="137">
        <f t="shared" si="244"/>
        <v>11.2</v>
      </c>
      <c r="N1023" s="133">
        <v>11.4</v>
      </c>
      <c r="O1023" s="137">
        <v>12.2</v>
      </c>
      <c r="P1023" s="72"/>
      <c r="Q1023" s="72"/>
      <c r="R1023" s="97"/>
      <c r="S1023" s="97"/>
      <c r="T1023" s="203"/>
      <c r="U1023" s="72">
        <v>28</v>
      </c>
      <c r="V1023" s="177"/>
      <c r="W1023" s="97"/>
      <c r="X1023" s="97"/>
      <c r="Y1023" s="90">
        <f>VLOOKUP(D1023,EXPLORACION!$A$2:$P$529,15,FALSE)</f>
        <v>4961896.3128000004</v>
      </c>
      <c r="Z1023" s="90">
        <f>VLOOKUP(D1023,EXPLORACION!$A$2:$P$529,16,FALSE)</f>
        <v>2171417.2960999999</v>
      </c>
    </row>
    <row r="1024" spans="1:26" hidden="1">
      <c r="A1024" s="181" t="str">
        <f t="shared" si="237"/>
        <v>JIS40P1ES14</v>
      </c>
      <c r="B1024" s="181" t="str">
        <f t="shared" si="238"/>
        <v>JIS40P1E</v>
      </c>
      <c r="C1024" s="181" t="str">
        <f t="shared" si="239"/>
        <v>JIS40P1S14</v>
      </c>
      <c r="D1024" s="181" t="str">
        <f t="shared" si="240"/>
        <v>JIS40P1</v>
      </c>
      <c r="E1024" s="181" t="str">
        <f t="shared" si="241"/>
        <v>JIS40</v>
      </c>
      <c r="F1024" s="109" t="s">
        <v>1005</v>
      </c>
      <c r="G1024" s="171">
        <v>40</v>
      </c>
      <c r="H1024" s="109">
        <v>1</v>
      </c>
      <c r="I1024" s="171" t="s">
        <v>8</v>
      </c>
      <c r="K1024" s="109">
        <f t="shared" si="243"/>
        <v>16</v>
      </c>
      <c r="L1024" s="111" t="s">
        <v>13</v>
      </c>
      <c r="M1024" s="137">
        <f t="shared" si="244"/>
        <v>11.4</v>
      </c>
      <c r="N1024" s="133">
        <v>11.6</v>
      </c>
      <c r="O1024" s="137">
        <v>12.4</v>
      </c>
      <c r="P1024" s="72"/>
      <c r="Q1024" s="72"/>
      <c r="R1024" s="97"/>
      <c r="S1024" s="97"/>
      <c r="T1024" s="203"/>
      <c r="U1024" s="72">
        <v>25</v>
      </c>
      <c r="V1024" s="177"/>
      <c r="W1024" s="97"/>
      <c r="X1024" s="97"/>
      <c r="Y1024" s="90">
        <f>VLOOKUP(D1024,EXPLORACION!$A$2:$P$529,15,FALSE)</f>
        <v>4961896.3128000004</v>
      </c>
      <c r="Z1024" s="90">
        <f>VLOOKUP(D1024,EXPLORACION!$A$2:$P$529,16,FALSE)</f>
        <v>2171417.2960999999</v>
      </c>
    </row>
    <row r="1025" spans="1:26" hidden="1">
      <c r="A1025" s="181" t="str">
        <f t="shared" si="237"/>
        <v>JIS40P1ES15</v>
      </c>
      <c r="B1025" s="181" t="str">
        <f t="shared" si="238"/>
        <v>JIS40P1E</v>
      </c>
      <c r="C1025" s="181" t="str">
        <f t="shared" si="239"/>
        <v>JIS40P1S15</v>
      </c>
      <c r="D1025" s="181" t="str">
        <f t="shared" si="240"/>
        <v>JIS40P1</v>
      </c>
      <c r="E1025" s="181" t="str">
        <f t="shared" si="241"/>
        <v>JIS40</v>
      </c>
      <c r="F1025" s="109" t="s">
        <v>1005</v>
      </c>
      <c r="G1025" s="171">
        <v>40</v>
      </c>
      <c r="H1025" s="109">
        <v>1</v>
      </c>
      <c r="I1025" s="171" t="s">
        <v>8</v>
      </c>
      <c r="K1025" s="109">
        <f t="shared" si="243"/>
        <v>17</v>
      </c>
      <c r="L1025" s="111" t="s">
        <v>13</v>
      </c>
      <c r="M1025" s="137">
        <f t="shared" si="244"/>
        <v>11.6</v>
      </c>
      <c r="N1025" s="133">
        <v>12</v>
      </c>
      <c r="O1025" s="137">
        <v>12.4</v>
      </c>
      <c r="P1025" s="72"/>
      <c r="Q1025" s="72"/>
      <c r="R1025" s="97"/>
      <c r="S1025" s="97"/>
      <c r="T1025" s="203"/>
      <c r="U1025" s="72">
        <v>26</v>
      </c>
      <c r="V1025" s="177"/>
      <c r="W1025" s="97"/>
      <c r="X1025" s="97"/>
      <c r="Y1025" s="90">
        <f>VLOOKUP(D1025,EXPLORACION!$A$2:$P$529,15,FALSE)</f>
        <v>4961896.3128000004</v>
      </c>
      <c r="Z1025" s="90">
        <f>VLOOKUP(D1025,EXPLORACION!$A$2:$P$529,16,FALSE)</f>
        <v>2171417.2960999999</v>
      </c>
    </row>
    <row r="1026" spans="1:26" hidden="1">
      <c r="A1026" s="181" t="str">
        <f t="shared" si="237"/>
        <v>JIS40P1ES16</v>
      </c>
      <c r="B1026" s="181" t="str">
        <f t="shared" si="238"/>
        <v>JIS40P1E</v>
      </c>
      <c r="C1026" s="181" t="str">
        <f t="shared" si="239"/>
        <v>JIS40P1S16</v>
      </c>
      <c r="D1026" s="181" t="str">
        <f t="shared" si="240"/>
        <v>JIS40P1</v>
      </c>
      <c r="E1026" s="181" t="str">
        <f t="shared" si="241"/>
        <v>JIS40</v>
      </c>
      <c r="F1026" s="109" t="s">
        <v>1005</v>
      </c>
      <c r="G1026" s="171">
        <v>40</v>
      </c>
      <c r="H1026" s="109">
        <v>1</v>
      </c>
      <c r="I1026" s="171" t="s">
        <v>8</v>
      </c>
      <c r="K1026" s="109">
        <f t="shared" si="243"/>
        <v>18</v>
      </c>
      <c r="L1026" s="111" t="s">
        <v>13</v>
      </c>
      <c r="M1026" s="137">
        <f t="shared" si="244"/>
        <v>12</v>
      </c>
      <c r="N1026" s="133">
        <v>12.2</v>
      </c>
      <c r="O1026" s="137">
        <v>12.4</v>
      </c>
      <c r="P1026" s="72"/>
      <c r="Q1026" s="72"/>
      <c r="R1026" s="97"/>
      <c r="S1026" s="97"/>
      <c r="T1026" s="203"/>
      <c r="U1026" s="72">
        <v>26</v>
      </c>
      <c r="V1026" s="177"/>
      <c r="W1026" s="97"/>
      <c r="X1026" s="97"/>
      <c r="Y1026" s="90">
        <f>VLOOKUP(D1026,EXPLORACION!$A$2:$P$529,15,FALSE)</f>
        <v>4961896.3128000004</v>
      </c>
      <c r="Z1026" s="90">
        <f>VLOOKUP(D1026,EXPLORACION!$A$2:$P$529,16,FALSE)</f>
        <v>2171417.2960999999</v>
      </c>
    </row>
    <row r="1027" spans="1:26" hidden="1">
      <c r="A1027" s="181" t="str">
        <f t="shared" ref="A1027:A1042" si="245">CONCATENATE(F1027,G1027,I1027,H1027,"E",J1026,L1026,K1025)</f>
        <v>JIS40P3ES17</v>
      </c>
      <c r="B1027" s="181" t="str">
        <f t="shared" ref="B1027:B1042" si="246">CONCATENATE(F1027,G1027,I1027,H1027,"E",J1026)</f>
        <v>JIS40P3E</v>
      </c>
      <c r="C1027" s="181" t="str">
        <f t="shared" ref="C1027:C1042" si="247">CONCATENATE(F1027,G1027,I1027,H1027,L1026,K1025)</f>
        <v>JIS40P3S17</v>
      </c>
      <c r="D1027" s="181" t="str">
        <f t="shared" ref="D1027:D1042" si="248">CONCATENATE(F1027,G1027,I1027,H1027)</f>
        <v>JIS40P3</v>
      </c>
      <c r="E1027" s="181" t="str">
        <f t="shared" ref="E1027:E1054" si="249">CONCATENATE(F1027,G1027)</f>
        <v>JIS40</v>
      </c>
      <c r="F1027" s="109" t="s">
        <v>1005</v>
      </c>
      <c r="G1027" s="171">
        <v>40</v>
      </c>
      <c r="H1027" s="109">
        <v>3</v>
      </c>
      <c r="I1027" s="171" t="s">
        <v>8</v>
      </c>
      <c r="J1027" s="109"/>
      <c r="K1027" s="109">
        <v>1</v>
      </c>
      <c r="L1027" s="111" t="s">
        <v>13</v>
      </c>
      <c r="M1027" s="137">
        <v>1.8</v>
      </c>
      <c r="N1027" s="133">
        <v>2</v>
      </c>
      <c r="O1027" s="137">
        <f t="shared" ref="O1027:O1054" si="250">+AVERAGE(M1027:N1027)</f>
        <v>1.9</v>
      </c>
      <c r="P1027" s="72"/>
      <c r="Q1027" s="72"/>
      <c r="R1027" s="97"/>
      <c r="S1027" s="97"/>
      <c r="T1027" s="203"/>
      <c r="U1027" s="72">
        <v>11</v>
      </c>
      <c r="V1027" s="177"/>
      <c r="W1027" s="97"/>
      <c r="X1027" s="97"/>
      <c r="Y1027" s="90">
        <f>VLOOKUP(D1027,EXPLORACION!$A$2:$P$529,15,FALSE)</f>
        <v>4961896.3128000004</v>
      </c>
      <c r="Z1027" s="90">
        <f>VLOOKUP(D1027,EXPLORACION!$A$2:$P$529,16,FALSE)</f>
        <v>2171417.2960999999</v>
      </c>
    </row>
    <row r="1028" spans="1:26" hidden="1">
      <c r="A1028" s="181" t="str">
        <f t="shared" si="245"/>
        <v>JIS40P3ES18</v>
      </c>
      <c r="B1028" s="181" t="str">
        <f t="shared" si="246"/>
        <v>JIS40P3E</v>
      </c>
      <c r="C1028" s="181" t="str">
        <f t="shared" si="247"/>
        <v>JIS40P3S18</v>
      </c>
      <c r="D1028" s="181" t="str">
        <f t="shared" si="248"/>
        <v>JIS40P3</v>
      </c>
      <c r="E1028" s="181" t="str">
        <f t="shared" si="249"/>
        <v>JIS40</v>
      </c>
      <c r="F1028" s="109" t="s">
        <v>1005</v>
      </c>
      <c r="G1028" s="171">
        <v>40</v>
      </c>
      <c r="H1028" s="109">
        <v>3</v>
      </c>
      <c r="I1028" s="171" t="s">
        <v>8</v>
      </c>
      <c r="J1028" s="109"/>
      <c r="K1028" s="109">
        <f>K1027+1</f>
        <v>2</v>
      </c>
      <c r="L1028" s="111" t="s">
        <v>13</v>
      </c>
      <c r="M1028" s="137">
        <v>2</v>
      </c>
      <c r="N1028" s="133">
        <v>2.2000000000000002</v>
      </c>
      <c r="O1028" s="137">
        <f t="shared" si="250"/>
        <v>2.1</v>
      </c>
      <c r="P1028" s="72"/>
      <c r="Q1028" s="72"/>
      <c r="R1028" s="97"/>
      <c r="S1028" s="97"/>
      <c r="T1028" s="203"/>
      <c r="U1028" s="72">
        <v>11</v>
      </c>
      <c r="V1028" s="177"/>
      <c r="W1028" s="97"/>
      <c r="X1028" s="97"/>
      <c r="Y1028" s="90">
        <f>VLOOKUP(D1028,EXPLORACION!$A$2:$P$529,15,FALSE)</f>
        <v>4961896.3128000004</v>
      </c>
      <c r="Z1028" s="90">
        <f>VLOOKUP(D1028,EXPLORACION!$A$2:$P$529,16,FALSE)</f>
        <v>2171417.2960999999</v>
      </c>
    </row>
    <row r="1029" spans="1:26" hidden="1">
      <c r="A1029" s="181" t="str">
        <f t="shared" si="245"/>
        <v>JIS40P3ES1</v>
      </c>
      <c r="B1029" s="181" t="str">
        <f t="shared" si="246"/>
        <v>JIS40P3E</v>
      </c>
      <c r="C1029" s="181" t="str">
        <f t="shared" si="247"/>
        <v>JIS40P3S1</v>
      </c>
      <c r="D1029" s="181" t="str">
        <f t="shared" si="248"/>
        <v>JIS40P3</v>
      </c>
      <c r="E1029" s="181" t="str">
        <f t="shared" si="249"/>
        <v>JIS40</v>
      </c>
      <c r="F1029" s="109" t="s">
        <v>1005</v>
      </c>
      <c r="G1029" s="171">
        <v>40</v>
      </c>
      <c r="H1029" s="109">
        <v>3</v>
      </c>
      <c r="I1029" s="171" t="s">
        <v>8</v>
      </c>
      <c r="J1029" s="109"/>
      <c r="K1029" s="109">
        <f t="shared" ref="K1029:K1054" si="251">K1028+1</f>
        <v>3</v>
      </c>
      <c r="L1029" s="111" t="s">
        <v>13</v>
      </c>
      <c r="M1029" s="137">
        <f>N1028</f>
        <v>2.2000000000000002</v>
      </c>
      <c r="N1029" s="133">
        <v>2.4</v>
      </c>
      <c r="O1029" s="137">
        <f t="shared" si="250"/>
        <v>2.2999999999999998</v>
      </c>
      <c r="P1029" s="72"/>
      <c r="Q1029" s="72"/>
      <c r="R1029" s="97"/>
      <c r="S1029" s="97"/>
      <c r="T1029" s="203"/>
      <c r="U1029" s="72">
        <v>15</v>
      </c>
      <c r="V1029" s="177"/>
      <c r="W1029" s="97"/>
      <c r="X1029" s="97"/>
      <c r="Y1029" s="90">
        <f>VLOOKUP(D1029,EXPLORACION!$A$2:$P$529,15,FALSE)</f>
        <v>4961896.3128000004</v>
      </c>
      <c r="Z1029" s="90">
        <f>VLOOKUP(D1029,EXPLORACION!$A$2:$P$529,16,FALSE)</f>
        <v>2171417.2960999999</v>
      </c>
    </row>
    <row r="1030" spans="1:26" hidden="1">
      <c r="A1030" s="181" t="str">
        <f t="shared" si="245"/>
        <v>JIS40P3ES2</v>
      </c>
      <c r="B1030" s="181" t="str">
        <f t="shared" si="246"/>
        <v>JIS40P3E</v>
      </c>
      <c r="C1030" s="181" t="str">
        <f t="shared" si="247"/>
        <v>JIS40P3S2</v>
      </c>
      <c r="D1030" s="181" t="str">
        <f t="shared" si="248"/>
        <v>JIS40P3</v>
      </c>
      <c r="E1030" s="181" t="str">
        <f t="shared" si="249"/>
        <v>JIS40</v>
      </c>
      <c r="F1030" s="109" t="s">
        <v>1005</v>
      </c>
      <c r="G1030" s="171">
        <v>40</v>
      </c>
      <c r="H1030" s="109">
        <v>3</v>
      </c>
      <c r="I1030" s="171" t="s">
        <v>8</v>
      </c>
      <c r="J1030" s="109"/>
      <c r="K1030" s="109">
        <f t="shared" si="251"/>
        <v>4</v>
      </c>
      <c r="L1030" s="111" t="s">
        <v>13</v>
      </c>
      <c r="M1030" s="137">
        <f t="shared" ref="M1030:M1043" si="252">N1029</f>
        <v>2.4</v>
      </c>
      <c r="N1030" s="133">
        <v>2.6</v>
      </c>
      <c r="O1030" s="137">
        <f t="shared" si="250"/>
        <v>2.5</v>
      </c>
      <c r="P1030" s="72"/>
      <c r="Q1030" s="72"/>
      <c r="R1030" s="97"/>
      <c r="S1030" s="97"/>
      <c r="T1030" s="203"/>
      <c r="U1030" s="72">
        <v>15</v>
      </c>
      <c r="V1030" s="177"/>
      <c r="W1030" s="97"/>
      <c r="X1030" s="97"/>
      <c r="Y1030" s="90">
        <f>VLOOKUP(D1030,EXPLORACION!$A$2:$P$529,15,FALSE)</f>
        <v>4961896.3128000004</v>
      </c>
      <c r="Z1030" s="90">
        <f>VLOOKUP(D1030,EXPLORACION!$A$2:$P$529,16,FALSE)</f>
        <v>2171417.2960999999</v>
      </c>
    </row>
    <row r="1031" spans="1:26" hidden="1">
      <c r="A1031" s="181" t="str">
        <f t="shared" si="245"/>
        <v>JIS40P3ES3</v>
      </c>
      <c r="B1031" s="181" t="str">
        <f t="shared" si="246"/>
        <v>JIS40P3E</v>
      </c>
      <c r="C1031" s="181" t="str">
        <f t="shared" si="247"/>
        <v>JIS40P3S3</v>
      </c>
      <c r="D1031" s="181" t="str">
        <f t="shared" si="248"/>
        <v>JIS40P3</v>
      </c>
      <c r="E1031" s="181" t="str">
        <f t="shared" si="249"/>
        <v>JIS40</v>
      </c>
      <c r="F1031" s="109" t="s">
        <v>1005</v>
      </c>
      <c r="G1031" s="171">
        <v>40</v>
      </c>
      <c r="H1031" s="109">
        <v>3</v>
      </c>
      <c r="I1031" s="171" t="s">
        <v>8</v>
      </c>
      <c r="J1031" s="109"/>
      <c r="K1031" s="109">
        <f t="shared" si="251"/>
        <v>5</v>
      </c>
      <c r="L1031" s="111" t="s">
        <v>13</v>
      </c>
      <c r="M1031" s="137">
        <f t="shared" si="252"/>
        <v>2.6</v>
      </c>
      <c r="N1031" s="133">
        <v>2.8</v>
      </c>
      <c r="O1031" s="137">
        <f t="shared" si="250"/>
        <v>2.7</v>
      </c>
      <c r="P1031" s="72"/>
      <c r="Q1031" s="72"/>
      <c r="R1031" s="97"/>
      <c r="S1031" s="97"/>
      <c r="T1031" s="203"/>
      <c r="U1031" s="72">
        <v>16</v>
      </c>
      <c r="V1031" s="177"/>
      <c r="W1031" s="97"/>
      <c r="X1031" s="97"/>
      <c r="Y1031" s="90">
        <f>VLOOKUP(D1031,EXPLORACION!$A$2:$P$529,15,FALSE)</f>
        <v>4961896.3128000004</v>
      </c>
      <c r="Z1031" s="90">
        <f>VLOOKUP(D1031,EXPLORACION!$A$2:$P$529,16,FALSE)</f>
        <v>2171417.2960999999</v>
      </c>
    </row>
    <row r="1032" spans="1:26" hidden="1">
      <c r="A1032" s="181" t="str">
        <f t="shared" si="245"/>
        <v>JIS40P3ES4</v>
      </c>
      <c r="B1032" s="181" t="str">
        <f t="shared" si="246"/>
        <v>JIS40P3E</v>
      </c>
      <c r="C1032" s="181" t="str">
        <f t="shared" si="247"/>
        <v>JIS40P3S4</v>
      </c>
      <c r="D1032" s="181" t="str">
        <f t="shared" si="248"/>
        <v>JIS40P3</v>
      </c>
      <c r="E1032" s="181" t="str">
        <f t="shared" si="249"/>
        <v>JIS40</v>
      </c>
      <c r="F1032" s="109" t="s">
        <v>1005</v>
      </c>
      <c r="G1032" s="171">
        <v>40</v>
      </c>
      <c r="H1032" s="109">
        <v>3</v>
      </c>
      <c r="I1032" s="171" t="s">
        <v>8</v>
      </c>
      <c r="K1032" s="109">
        <f t="shared" si="251"/>
        <v>6</v>
      </c>
      <c r="L1032" s="111" t="s">
        <v>13</v>
      </c>
      <c r="M1032" s="137">
        <f t="shared" si="252"/>
        <v>2.8</v>
      </c>
      <c r="N1032" s="133">
        <v>3</v>
      </c>
      <c r="O1032" s="137">
        <f t="shared" si="250"/>
        <v>2.9</v>
      </c>
      <c r="P1032" s="72"/>
      <c r="Q1032" s="72"/>
      <c r="R1032" s="97"/>
      <c r="S1032" s="97"/>
      <c r="T1032" s="203"/>
      <c r="U1032" s="72">
        <v>16</v>
      </c>
      <c r="V1032" s="177"/>
      <c r="W1032" s="97"/>
      <c r="X1032" s="97"/>
      <c r="Y1032" s="90">
        <f>VLOOKUP(D1032,EXPLORACION!$A$2:$P$529,15,FALSE)</f>
        <v>4961896.3128000004</v>
      </c>
      <c r="Z1032" s="90">
        <f>VLOOKUP(D1032,EXPLORACION!$A$2:$P$529,16,FALSE)</f>
        <v>2171417.2960999999</v>
      </c>
    </row>
    <row r="1033" spans="1:26" hidden="1">
      <c r="A1033" s="181" t="str">
        <f t="shared" si="245"/>
        <v>JIS40P3ES5</v>
      </c>
      <c r="B1033" s="181" t="str">
        <f t="shared" si="246"/>
        <v>JIS40P3E</v>
      </c>
      <c r="C1033" s="181" t="str">
        <f t="shared" si="247"/>
        <v>JIS40P3S5</v>
      </c>
      <c r="D1033" s="181" t="str">
        <f t="shared" si="248"/>
        <v>JIS40P3</v>
      </c>
      <c r="E1033" s="181" t="str">
        <f t="shared" si="249"/>
        <v>JIS40</v>
      </c>
      <c r="F1033" s="109" t="s">
        <v>1005</v>
      </c>
      <c r="G1033" s="171">
        <v>40</v>
      </c>
      <c r="H1033" s="109">
        <v>3</v>
      </c>
      <c r="I1033" s="171" t="s">
        <v>8</v>
      </c>
      <c r="K1033" s="109">
        <f t="shared" si="251"/>
        <v>7</v>
      </c>
      <c r="L1033" s="111" t="s">
        <v>13</v>
      </c>
      <c r="M1033" s="137">
        <f t="shared" si="252"/>
        <v>3</v>
      </c>
      <c r="N1033" s="133">
        <v>3.2</v>
      </c>
      <c r="O1033" s="137">
        <f t="shared" si="250"/>
        <v>3.1</v>
      </c>
      <c r="P1033" s="72"/>
      <c r="Q1033" s="72"/>
      <c r="R1033" s="97"/>
      <c r="S1033" s="97"/>
      <c r="T1033" s="203"/>
      <c r="U1033" s="72">
        <v>16</v>
      </c>
      <c r="V1033" s="177"/>
      <c r="W1033" s="97"/>
      <c r="X1033" s="97"/>
      <c r="Y1033" s="90">
        <f>VLOOKUP(D1033,EXPLORACION!$A$2:$P$529,15,FALSE)</f>
        <v>4961896.3128000004</v>
      </c>
      <c r="Z1033" s="90">
        <f>VLOOKUP(D1033,EXPLORACION!$A$2:$P$529,16,FALSE)</f>
        <v>2171417.2960999999</v>
      </c>
    </row>
    <row r="1034" spans="1:26" hidden="1">
      <c r="A1034" s="181" t="str">
        <f t="shared" si="245"/>
        <v>JIS40P3ES6</v>
      </c>
      <c r="B1034" s="181" t="str">
        <f t="shared" si="246"/>
        <v>JIS40P3E</v>
      </c>
      <c r="C1034" s="181" t="str">
        <f t="shared" si="247"/>
        <v>JIS40P3S6</v>
      </c>
      <c r="D1034" s="181" t="str">
        <f t="shared" si="248"/>
        <v>JIS40P3</v>
      </c>
      <c r="E1034" s="181" t="str">
        <f t="shared" si="249"/>
        <v>JIS40</v>
      </c>
      <c r="F1034" s="109" t="s">
        <v>1005</v>
      </c>
      <c r="G1034" s="171">
        <v>40</v>
      </c>
      <c r="H1034" s="109">
        <v>3</v>
      </c>
      <c r="I1034" s="171" t="s">
        <v>8</v>
      </c>
      <c r="K1034" s="109">
        <f t="shared" si="251"/>
        <v>8</v>
      </c>
      <c r="L1034" s="111" t="s">
        <v>13</v>
      </c>
      <c r="M1034" s="137">
        <f t="shared" si="252"/>
        <v>3.2</v>
      </c>
      <c r="N1034" s="133">
        <v>3.4</v>
      </c>
      <c r="O1034" s="137">
        <f t="shared" si="250"/>
        <v>3.3</v>
      </c>
      <c r="P1034" s="72"/>
      <c r="Q1034" s="72"/>
      <c r="R1034" s="97"/>
      <c r="S1034" s="97"/>
      <c r="T1034" s="203"/>
      <c r="U1034" s="72">
        <v>15</v>
      </c>
      <c r="V1034" s="177"/>
      <c r="W1034" s="97"/>
      <c r="X1034" s="97"/>
      <c r="Y1034" s="90">
        <f>VLOOKUP(D1034,EXPLORACION!$A$2:$P$529,15,FALSE)</f>
        <v>4961896.3128000004</v>
      </c>
      <c r="Z1034" s="90">
        <f>VLOOKUP(D1034,EXPLORACION!$A$2:$P$529,16,FALSE)</f>
        <v>2171417.2960999999</v>
      </c>
    </row>
    <row r="1035" spans="1:26" hidden="1">
      <c r="A1035" s="181" t="str">
        <f t="shared" si="245"/>
        <v>JIS40P3ES7</v>
      </c>
      <c r="B1035" s="181" t="str">
        <f t="shared" si="246"/>
        <v>JIS40P3E</v>
      </c>
      <c r="C1035" s="181" t="str">
        <f t="shared" si="247"/>
        <v>JIS40P3S7</v>
      </c>
      <c r="D1035" s="181" t="str">
        <f t="shared" si="248"/>
        <v>JIS40P3</v>
      </c>
      <c r="E1035" s="181" t="str">
        <f t="shared" si="249"/>
        <v>JIS40</v>
      </c>
      <c r="F1035" s="109" t="s">
        <v>1005</v>
      </c>
      <c r="G1035" s="171">
        <v>40</v>
      </c>
      <c r="H1035" s="109">
        <v>3</v>
      </c>
      <c r="I1035" s="171" t="s">
        <v>8</v>
      </c>
      <c r="K1035" s="109">
        <f t="shared" si="251"/>
        <v>9</v>
      </c>
      <c r="L1035" s="111" t="s">
        <v>13</v>
      </c>
      <c r="M1035" s="137">
        <v>8</v>
      </c>
      <c r="N1035" s="133">
        <v>8.1999999999999993</v>
      </c>
      <c r="O1035" s="137">
        <f t="shared" si="250"/>
        <v>8.1</v>
      </c>
      <c r="P1035" s="72"/>
      <c r="Q1035" s="72"/>
      <c r="R1035" s="97"/>
      <c r="S1035" s="97"/>
      <c r="T1035" s="203"/>
      <c r="U1035" s="72">
        <v>25</v>
      </c>
      <c r="V1035" s="177"/>
      <c r="W1035" s="97"/>
      <c r="X1035" s="97"/>
      <c r="Y1035" s="90">
        <f>VLOOKUP(D1035,EXPLORACION!$A$2:$P$529,15,FALSE)</f>
        <v>4961896.3128000004</v>
      </c>
      <c r="Z1035" s="90">
        <f>VLOOKUP(D1035,EXPLORACION!$A$2:$P$529,16,FALSE)</f>
        <v>2171417.2960999999</v>
      </c>
    </row>
    <row r="1036" spans="1:26" hidden="1">
      <c r="A1036" s="181" t="str">
        <f t="shared" si="245"/>
        <v>JIS40P3ES8</v>
      </c>
      <c r="B1036" s="181" t="str">
        <f t="shared" si="246"/>
        <v>JIS40P3E</v>
      </c>
      <c r="C1036" s="181" t="str">
        <f t="shared" si="247"/>
        <v>JIS40P3S8</v>
      </c>
      <c r="D1036" s="181" t="str">
        <f t="shared" si="248"/>
        <v>JIS40P3</v>
      </c>
      <c r="E1036" s="181" t="str">
        <f t="shared" si="249"/>
        <v>JIS40</v>
      </c>
      <c r="F1036" s="109" t="s">
        <v>1005</v>
      </c>
      <c r="G1036" s="171">
        <v>40</v>
      </c>
      <c r="H1036" s="109">
        <v>3</v>
      </c>
      <c r="I1036" s="171" t="s">
        <v>8</v>
      </c>
      <c r="K1036" s="109">
        <f t="shared" si="251"/>
        <v>10</v>
      </c>
      <c r="L1036" s="111" t="s">
        <v>13</v>
      </c>
      <c r="M1036" s="137">
        <f t="shared" si="252"/>
        <v>8.1999999999999993</v>
      </c>
      <c r="N1036" s="133">
        <v>8.4</v>
      </c>
      <c r="O1036" s="137">
        <f t="shared" si="250"/>
        <v>8.3000000000000007</v>
      </c>
      <c r="P1036" s="72"/>
      <c r="Q1036" s="72"/>
      <c r="R1036" s="97"/>
      <c r="S1036" s="97"/>
      <c r="T1036" s="203"/>
      <c r="U1036" s="72">
        <v>26</v>
      </c>
      <c r="V1036" s="177"/>
      <c r="W1036" s="97"/>
      <c r="X1036" s="97"/>
      <c r="Y1036" s="90">
        <f>VLOOKUP(D1036,EXPLORACION!$A$2:$P$529,15,FALSE)</f>
        <v>4961896.3128000004</v>
      </c>
      <c r="Z1036" s="90">
        <f>VLOOKUP(D1036,EXPLORACION!$A$2:$P$529,16,FALSE)</f>
        <v>2171417.2960999999</v>
      </c>
    </row>
    <row r="1037" spans="1:26" hidden="1">
      <c r="A1037" s="181" t="str">
        <f t="shared" si="245"/>
        <v>JIS40P3ES9</v>
      </c>
      <c r="B1037" s="181" t="str">
        <f t="shared" si="246"/>
        <v>JIS40P3E</v>
      </c>
      <c r="C1037" s="181" t="str">
        <f t="shared" si="247"/>
        <v>JIS40P3S9</v>
      </c>
      <c r="D1037" s="181" t="str">
        <f t="shared" si="248"/>
        <v>JIS40P3</v>
      </c>
      <c r="E1037" s="181" t="str">
        <f t="shared" si="249"/>
        <v>JIS40</v>
      </c>
      <c r="F1037" s="109" t="s">
        <v>1005</v>
      </c>
      <c r="G1037" s="171">
        <v>40</v>
      </c>
      <c r="H1037" s="109">
        <v>3</v>
      </c>
      <c r="I1037" s="171" t="s">
        <v>8</v>
      </c>
      <c r="K1037" s="109">
        <f t="shared" si="251"/>
        <v>11</v>
      </c>
      <c r="L1037" s="111" t="s">
        <v>13</v>
      </c>
      <c r="M1037" s="137">
        <f t="shared" si="252"/>
        <v>8.4</v>
      </c>
      <c r="N1037" s="133">
        <v>8.6</v>
      </c>
      <c r="O1037" s="137">
        <f t="shared" si="250"/>
        <v>8.5</v>
      </c>
      <c r="P1037" s="72"/>
      <c r="Q1037" s="72"/>
      <c r="R1037" s="97"/>
      <c r="S1037" s="97"/>
      <c r="T1037" s="203"/>
      <c r="U1037" s="72">
        <v>26</v>
      </c>
      <c r="V1037" s="177"/>
      <c r="W1037" s="97"/>
      <c r="X1037" s="97"/>
      <c r="Y1037" s="90">
        <f>VLOOKUP(D1037,EXPLORACION!$A$2:$P$529,15,FALSE)</f>
        <v>4961896.3128000004</v>
      </c>
      <c r="Z1037" s="90">
        <f>VLOOKUP(D1037,EXPLORACION!$A$2:$P$529,16,FALSE)</f>
        <v>2171417.2960999999</v>
      </c>
    </row>
    <row r="1038" spans="1:26" hidden="1">
      <c r="A1038" s="181" t="str">
        <f t="shared" si="245"/>
        <v>JIS40P3ES10</v>
      </c>
      <c r="B1038" s="181" t="str">
        <f t="shared" si="246"/>
        <v>JIS40P3E</v>
      </c>
      <c r="C1038" s="181" t="str">
        <f t="shared" si="247"/>
        <v>JIS40P3S10</v>
      </c>
      <c r="D1038" s="181" t="str">
        <f t="shared" si="248"/>
        <v>JIS40P3</v>
      </c>
      <c r="E1038" s="181" t="str">
        <f t="shared" si="249"/>
        <v>JIS40</v>
      </c>
      <c r="F1038" s="109" t="s">
        <v>1005</v>
      </c>
      <c r="G1038" s="171">
        <v>40</v>
      </c>
      <c r="H1038" s="109">
        <v>3</v>
      </c>
      <c r="I1038" s="171" t="s">
        <v>8</v>
      </c>
      <c r="K1038" s="109">
        <f t="shared" si="251"/>
        <v>12</v>
      </c>
      <c r="L1038" s="111" t="s">
        <v>13</v>
      </c>
      <c r="M1038" s="137">
        <v>12.4</v>
      </c>
      <c r="N1038" s="133">
        <v>12.6</v>
      </c>
      <c r="O1038" s="137">
        <f t="shared" si="250"/>
        <v>12.5</v>
      </c>
      <c r="P1038" s="72"/>
      <c r="Q1038" s="72"/>
      <c r="R1038" s="97"/>
      <c r="S1038" s="97"/>
      <c r="T1038" s="203"/>
      <c r="U1038" s="72">
        <v>27</v>
      </c>
      <c r="V1038" s="177"/>
      <c r="W1038" s="97"/>
      <c r="X1038" s="97"/>
      <c r="Y1038" s="90">
        <f>VLOOKUP(D1038,EXPLORACION!$A$2:$P$529,15,FALSE)</f>
        <v>4961896.3128000004</v>
      </c>
      <c r="Z1038" s="90">
        <f>VLOOKUP(D1038,EXPLORACION!$A$2:$P$529,16,FALSE)</f>
        <v>2171417.2960999999</v>
      </c>
    </row>
    <row r="1039" spans="1:26" hidden="1">
      <c r="A1039" s="181" t="str">
        <f t="shared" si="245"/>
        <v>JIS40P3ES11</v>
      </c>
      <c r="B1039" s="181" t="str">
        <f t="shared" si="246"/>
        <v>JIS40P3E</v>
      </c>
      <c r="C1039" s="181" t="str">
        <f t="shared" si="247"/>
        <v>JIS40P3S11</v>
      </c>
      <c r="D1039" s="181" t="str">
        <f t="shared" si="248"/>
        <v>JIS40P3</v>
      </c>
      <c r="E1039" s="181" t="str">
        <f t="shared" si="249"/>
        <v>JIS40</v>
      </c>
      <c r="F1039" s="109" t="s">
        <v>1005</v>
      </c>
      <c r="G1039" s="171">
        <v>40</v>
      </c>
      <c r="H1039" s="109">
        <v>3</v>
      </c>
      <c r="I1039" s="171" t="s">
        <v>8</v>
      </c>
      <c r="K1039" s="109">
        <f t="shared" si="251"/>
        <v>13</v>
      </c>
      <c r="L1039" s="111" t="s">
        <v>13</v>
      </c>
      <c r="M1039" s="137">
        <f t="shared" si="252"/>
        <v>12.6</v>
      </c>
      <c r="N1039" s="133">
        <v>12.8</v>
      </c>
      <c r="O1039" s="137">
        <f t="shared" si="250"/>
        <v>12.7</v>
      </c>
      <c r="P1039" s="72"/>
      <c r="Q1039" s="72"/>
      <c r="R1039" s="97"/>
      <c r="S1039" s="97"/>
      <c r="T1039" s="203"/>
      <c r="U1039" s="72">
        <v>27</v>
      </c>
      <c r="V1039" s="177"/>
      <c r="W1039" s="97"/>
      <c r="X1039" s="97"/>
      <c r="Y1039" s="90">
        <f>VLOOKUP(D1039,EXPLORACION!$A$2:$P$529,15,FALSE)</f>
        <v>4961896.3128000004</v>
      </c>
      <c r="Z1039" s="90">
        <f>VLOOKUP(D1039,EXPLORACION!$A$2:$P$529,16,FALSE)</f>
        <v>2171417.2960999999</v>
      </c>
    </row>
    <row r="1040" spans="1:26" hidden="1">
      <c r="A1040" s="181" t="str">
        <f t="shared" si="245"/>
        <v>JIS40P3ES12</v>
      </c>
      <c r="B1040" s="181" t="str">
        <f t="shared" si="246"/>
        <v>JIS40P3E</v>
      </c>
      <c r="C1040" s="181" t="str">
        <f t="shared" si="247"/>
        <v>JIS40P3S12</v>
      </c>
      <c r="D1040" s="181" t="str">
        <f t="shared" si="248"/>
        <v>JIS40P3</v>
      </c>
      <c r="E1040" s="181" t="str">
        <f t="shared" si="249"/>
        <v>JIS40</v>
      </c>
      <c r="F1040" s="109" t="s">
        <v>1005</v>
      </c>
      <c r="G1040" s="171">
        <v>40</v>
      </c>
      <c r="H1040" s="109">
        <v>3</v>
      </c>
      <c r="I1040" s="171" t="s">
        <v>8</v>
      </c>
      <c r="K1040" s="109">
        <f t="shared" si="251"/>
        <v>14</v>
      </c>
      <c r="L1040" s="111" t="s">
        <v>13</v>
      </c>
      <c r="M1040" s="137">
        <f t="shared" si="252"/>
        <v>12.8</v>
      </c>
      <c r="N1040" s="133">
        <v>13</v>
      </c>
      <c r="O1040" s="137">
        <f t="shared" si="250"/>
        <v>12.9</v>
      </c>
      <c r="P1040" s="72"/>
      <c r="Q1040" s="72"/>
      <c r="R1040" s="97"/>
      <c r="S1040" s="97"/>
      <c r="T1040" s="203"/>
      <c r="U1040" s="72">
        <v>27</v>
      </c>
      <c r="V1040" s="177"/>
      <c r="W1040" s="97"/>
      <c r="X1040" s="97"/>
      <c r="Y1040" s="90">
        <f>VLOOKUP(D1040,EXPLORACION!$A$2:$P$529,15,FALSE)</f>
        <v>4961896.3128000004</v>
      </c>
      <c r="Z1040" s="90">
        <f>VLOOKUP(D1040,EXPLORACION!$A$2:$P$529,16,FALSE)</f>
        <v>2171417.2960999999</v>
      </c>
    </row>
    <row r="1041" spans="1:26" hidden="1">
      <c r="A1041" s="181" t="str">
        <f t="shared" si="245"/>
        <v>JIS40P3ES13</v>
      </c>
      <c r="B1041" s="181" t="str">
        <f t="shared" si="246"/>
        <v>JIS40P3E</v>
      </c>
      <c r="C1041" s="181" t="str">
        <f t="shared" si="247"/>
        <v>JIS40P3S13</v>
      </c>
      <c r="D1041" s="181" t="str">
        <f t="shared" si="248"/>
        <v>JIS40P3</v>
      </c>
      <c r="E1041" s="181" t="str">
        <f t="shared" si="249"/>
        <v>JIS40</v>
      </c>
      <c r="F1041" s="109" t="s">
        <v>1005</v>
      </c>
      <c r="G1041" s="171">
        <v>40</v>
      </c>
      <c r="H1041" s="109">
        <v>3</v>
      </c>
      <c r="I1041" s="171" t="s">
        <v>8</v>
      </c>
      <c r="K1041" s="109">
        <f t="shared" si="251"/>
        <v>15</v>
      </c>
      <c r="L1041" s="111" t="s">
        <v>13</v>
      </c>
      <c r="M1041" s="137">
        <f t="shared" si="252"/>
        <v>13</v>
      </c>
      <c r="N1041" s="133">
        <v>13.2</v>
      </c>
      <c r="O1041" s="137">
        <f t="shared" si="250"/>
        <v>13.1</v>
      </c>
      <c r="P1041" s="72"/>
      <c r="Q1041" s="72"/>
      <c r="R1041" s="97"/>
      <c r="S1041" s="97"/>
      <c r="T1041" s="203"/>
      <c r="U1041" s="72">
        <v>27</v>
      </c>
      <c r="V1041" s="177"/>
      <c r="W1041" s="97"/>
      <c r="X1041" s="97"/>
      <c r="Y1041" s="90">
        <f>VLOOKUP(D1041,EXPLORACION!$A$2:$P$529,15,FALSE)</f>
        <v>4961896.3128000004</v>
      </c>
      <c r="Z1041" s="90">
        <f>VLOOKUP(D1041,EXPLORACION!$A$2:$P$529,16,FALSE)</f>
        <v>2171417.2960999999</v>
      </c>
    </row>
    <row r="1042" spans="1:26" hidden="1">
      <c r="A1042" s="181" t="str">
        <f t="shared" si="245"/>
        <v>JIS40P3ES14</v>
      </c>
      <c r="B1042" s="181" t="str">
        <f t="shared" si="246"/>
        <v>JIS40P3E</v>
      </c>
      <c r="C1042" s="181" t="str">
        <f t="shared" si="247"/>
        <v>JIS40P3S14</v>
      </c>
      <c r="D1042" s="181" t="str">
        <f t="shared" si="248"/>
        <v>JIS40P3</v>
      </c>
      <c r="E1042" s="181" t="str">
        <f t="shared" si="249"/>
        <v>JIS40</v>
      </c>
      <c r="F1042" s="109" t="s">
        <v>1005</v>
      </c>
      <c r="G1042" s="171">
        <v>40</v>
      </c>
      <c r="H1042" s="109">
        <v>3</v>
      </c>
      <c r="I1042" s="171" t="s">
        <v>8</v>
      </c>
      <c r="K1042" s="109">
        <f t="shared" si="251"/>
        <v>16</v>
      </c>
      <c r="L1042" s="111" t="s">
        <v>13</v>
      </c>
      <c r="M1042" s="137">
        <f t="shared" si="252"/>
        <v>13.2</v>
      </c>
      <c r="N1042" s="133">
        <v>13.4</v>
      </c>
      <c r="O1042" s="137">
        <f t="shared" si="250"/>
        <v>13.3</v>
      </c>
      <c r="P1042" s="72"/>
      <c r="Q1042" s="72"/>
      <c r="R1042" s="97"/>
      <c r="S1042" s="97"/>
      <c r="T1042" s="203"/>
      <c r="U1042" s="72">
        <v>27</v>
      </c>
      <c r="V1042" s="177"/>
      <c r="W1042" s="97"/>
      <c r="X1042" s="97"/>
      <c r="Y1042" s="90">
        <f>VLOOKUP(D1042,EXPLORACION!$A$2:$P$529,15,FALSE)</f>
        <v>4961896.3128000004</v>
      </c>
      <c r="Z1042" s="90">
        <f>VLOOKUP(D1042,EXPLORACION!$A$2:$P$529,16,FALSE)</f>
        <v>2171417.2960999999</v>
      </c>
    </row>
    <row r="1043" spans="1:26" hidden="1">
      <c r="A1043" s="181" t="str">
        <f t="shared" ref="A1043:A1054" si="253">CONCATENATE(F1043,G1043,I1043,H1043,"E",J1042,L1042,K1041)</f>
        <v>JIS40P3ES15</v>
      </c>
      <c r="B1043" s="181" t="str">
        <f t="shared" ref="B1043:B1054" si="254">CONCATENATE(F1043,G1043,I1043,H1043,"E",J1042)</f>
        <v>JIS40P3E</v>
      </c>
      <c r="C1043" s="181" t="str">
        <f t="shared" ref="C1043:C1054" si="255">CONCATENATE(F1043,G1043,I1043,H1043,L1042,K1041)</f>
        <v>JIS40P3S15</v>
      </c>
      <c r="D1043" s="181" t="str">
        <f t="shared" ref="D1043:D1054" si="256">CONCATENATE(F1043,G1043,I1043,H1043)</f>
        <v>JIS40P3</v>
      </c>
      <c r="E1043" s="181" t="str">
        <f t="shared" si="249"/>
        <v>JIS40</v>
      </c>
      <c r="F1043" s="109" t="s">
        <v>1005</v>
      </c>
      <c r="G1043" s="171">
        <v>40</v>
      </c>
      <c r="H1043" s="109">
        <v>3</v>
      </c>
      <c r="I1043" s="171" t="s">
        <v>8</v>
      </c>
      <c r="K1043" s="109">
        <f t="shared" si="251"/>
        <v>17</v>
      </c>
      <c r="L1043" s="111" t="s">
        <v>13</v>
      </c>
      <c r="M1043" s="137">
        <f t="shared" si="252"/>
        <v>13.4</v>
      </c>
      <c r="N1043" s="133">
        <v>12.2</v>
      </c>
      <c r="O1043" s="137">
        <f t="shared" si="250"/>
        <v>12.8</v>
      </c>
      <c r="P1043" s="72"/>
      <c r="Q1043" s="72"/>
      <c r="R1043" s="97"/>
      <c r="S1043" s="97"/>
      <c r="T1043" s="203"/>
      <c r="U1043" s="72">
        <v>27</v>
      </c>
      <c r="V1043" s="177"/>
      <c r="W1043" s="97"/>
      <c r="X1043" s="97"/>
      <c r="Y1043" s="90">
        <f>VLOOKUP(D1043,EXPLORACION!$A$2:$P$529,15,FALSE)</f>
        <v>4961896.3128000004</v>
      </c>
      <c r="Z1043" s="90">
        <f>VLOOKUP(D1043,EXPLORACION!$A$2:$P$529,16,FALSE)</f>
        <v>2171417.2960999999</v>
      </c>
    </row>
    <row r="1044" spans="1:26" hidden="1">
      <c r="A1044" s="181" t="str">
        <f t="shared" si="253"/>
        <v>JIS40P4ES16</v>
      </c>
      <c r="B1044" s="181" t="str">
        <f t="shared" si="254"/>
        <v>JIS40P4E</v>
      </c>
      <c r="C1044" s="181" t="str">
        <f t="shared" si="255"/>
        <v>JIS40P4S16</v>
      </c>
      <c r="D1044" s="181" t="str">
        <f t="shared" si="256"/>
        <v>JIS40P4</v>
      </c>
      <c r="E1044" s="181" t="str">
        <f t="shared" si="249"/>
        <v>JIS40</v>
      </c>
      <c r="F1044" s="109" t="s">
        <v>1005</v>
      </c>
      <c r="G1044" s="171">
        <v>40</v>
      </c>
      <c r="H1044" s="109">
        <v>4</v>
      </c>
      <c r="I1044" s="171" t="s">
        <v>8</v>
      </c>
      <c r="J1044" s="109"/>
      <c r="K1044" s="109">
        <v>1</v>
      </c>
      <c r="L1044" s="111" t="s">
        <v>13</v>
      </c>
      <c r="M1044" s="137">
        <v>1.8</v>
      </c>
      <c r="N1044" s="133">
        <v>2</v>
      </c>
      <c r="O1044" s="137">
        <f t="shared" si="250"/>
        <v>1.9</v>
      </c>
      <c r="P1044" s="72"/>
      <c r="Q1044" s="72"/>
      <c r="R1044" s="97"/>
      <c r="S1044" s="97"/>
      <c r="T1044" s="203"/>
      <c r="U1044" s="72">
        <v>10</v>
      </c>
      <c r="V1044" s="177"/>
      <c r="W1044" s="97"/>
      <c r="X1044" s="97"/>
      <c r="Y1044" s="90">
        <f>VLOOKUP(D1044,EXPLORACION!$A$2:$P$529,15,FALSE)</f>
        <v>4961896.3128000004</v>
      </c>
      <c r="Z1044" s="90">
        <f>VLOOKUP(D1044,EXPLORACION!$A$2:$P$529,16,FALSE)</f>
        <v>2171417.2960999999</v>
      </c>
    </row>
    <row r="1045" spans="1:26" hidden="1">
      <c r="A1045" s="181" t="str">
        <f t="shared" si="253"/>
        <v>JIS40P4ES17</v>
      </c>
      <c r="B1045" s="181" t="str">
        <f t="shared" si="254"/>
        <v>JIS40P4E</v>
      </c>
      <c r="C1045" s="181" t="str">
        <f t="shared" si="255"/>
        <v>JIS40P4S17</v>
      </c>
      <c r="D1045" s="181" t="str">
        <f t="shared" si="256"/>
        <v>JIS40P4</v>
      </c>
      <c r="E1045" s="181" t="str">
        <f t="shared" si="249"/>
        <v>JIS40</v>
      </c>
      <c r="F1045" s="109" t="s">
        <v>1005</v>
      </c>
      <c r="G1045" s="171">
        <v>40</v>
      </c>
      <c r="H1045" s="109">
        <v>4</v>
      </c>
      <c r="I1045" s="171" t="s">
        <v>8</v>
      </c>
      <c r="J1045" s="109"/>
      <c r="K1045" s="109">
        <f>K1044+1</f>
        <v>2</v>
      </c>
      <c r="L1045" s="111" t="s">
        <v>13</v>
      </c>
      <c r="M1045" s="137">
        <v>2</v>
      </c>
      <c r="N1045" s="133">
        <v>2.2000000000000002</v>
      </c>
      <c r="O1045" s="137">
        <f t="shared" si="250"/>
        <v>2.1</v>
      </c>
      <c r="P1045" s="72"/>
      <c r="Q1045" s="72"/>
      <c r="R1045" s="97"/>
      <c r="S1045" s="97"/>
      <c r="T1045" s="203"/>
      <c r="U1045" s="72">
        <v>11</v>
      </c>
      <c r="V1045" s="177"/>
      <c r="W1045" s="97"/>
      <c r="X1045" s="97"/>
      <c r="Y1045" s="90">
        <f>VLOOKUP(D1045,EXPLORACION!$A$2:$P$529,15,FALSE)</f>
        <v>4961896.3128000004</v>
      </c>
      <c r="Z1045" s="90">
        <f>VLOOKUP(D1045,EXPLORACION!$A$2:$P$529,16,FALSE)</f>
        <v>2171417.2960999999</v>
      </c>
    </row>
    <row r="1046" spans="1:26" hidden="1">
      <c r="A1046" s="181" t="str">
        <f t="shared" si="253"/>
        <v>JIS40P4ES1</v>
      </c>
      <c r="B1046" s="181" t="str">
        <f t="shared" si="254"/>
        <v>JIS40P4E</v>
      </c>
      <c r="C1046" s="181" t="str">
        <f t="shared" si="255"/>
        <v>JIS40P4S1</v>
      </c>
      <c r="D1046" s="181" t="str">
        <f t="shared" si="256"/>
        <v>JIS40P4</v>
      </c>
      <c r="E1046" s="181" t="str">
        <f t="shared" si="249"/>
        <v>JIS40</v>
      </c>
      <c r="F1046" s="109" t="s">
        <v>1005</v>
      </c>
      <c r="G1046" s="171">
        <v>40</v>
      </c>
      <c r="H1046" s="109">
        <v>4</v>
      </c>
      <c r="I1046" s="171" t="s">
        <v>8</v>
      </c>
      <c r="J1046" s="109"/>
      <c r="K1046" s="109">
        <f t="shared" si="251"/>
        <v>3</v>
      </c>
      <c r="L1046" s="111" t="s">
        <v>13</v>
      </c>
      <c r="M1046" s="137">
        <f>N1045</f>
        <v>2.2000000000000002</v>
      </c>
      <c r="N1046" s="133">
        <v>2.4</v>
      </c>
      <c r="O1046" s="137">
        <f t="shared" si="250"/>
        <v>2.2999999999999998</v>
      </c>
      <c r="P1046" s="72"/>
      <c r="Q1046" s="72"/>
      <c r="R1046" s="97"/>
      <c r="S1046" s="97"/>
      <c r="T1046" s="203"/>
      <c r="U1046" s="72">
        <v>11</v>
      </c>
      <c r="V1046" s="177"/>
      <c r="W1046" s="97"/>
      <c r="X1046" s="97"/>
      <c r="Y1046" s="90">
        <f>VLOOKUP(D1046,EXPLORACION!$A$2:$P$529,15,FALSE)</f>
        <v>4961896.3128000004</v>
      </c>
      <c r="Z1046" s="90">
        <f>VLOOKUP(D1046,EXPLORACION!$A$2:$P$529,16,FALSE)</f>
        <v>2171417.2960999999</v>
      </c>
    </row>
    <row r="1047" spans="1:26" hidden="1">
      <c r="A1047" s="181" t="str">
        <f t="shared" si="253"/>
        <v>JIS40P4ES2</v>
      </c>
      <c r="B1047" s="181" t="str">
        <f t="shared" si="254"/>
        <v>JIS40P4E</v>
      </c>
      <c r="C1047" s="181" t="str">
        <f t="shared" si="255"/>
        <v>JIS40P4S2</v>
      </c>
      <c r="D1047" s="181" t="str">
        <f t="shared" si="256"/>
        <v>JIS40P4</v>
      </c>
      <c r="E1047" s="181" t="str">
        <f t="shared" si="249"/>
        <v>JIS40</v>
      </c>
      <c r="F1047" s="109" t="s">
        <v>1005</v>
      </c>
      <c r="G1047" s="171">
        <v>40</v>
      </c>
      <c r="H1047" s="109">
        <v>4</v>
      </c>
      <c r="I1047" s="171" t="s">
        <v>8</v>
      </c>
      <c r="J1047" s="109"/>
      <c r="K1047" s="109">
        <f t="shared" si="251"/>
        <v>4</v>
      </c>
      <c r="L1047" s="111" t="s">
        <v>13</v>
      </c>
      <c r="M1047" s="137">
        <f t="shared" ref="M1047:M1054" si="257">N1046</f>
        <v>2.4</v>
      </c>
      <c r="N1047" s="133">
        <v>2.6</v>
      </c>
      <c r="O1047" s="137">
        <f t="shared" si="250"/>
        <v>2.5</v>
      </c>
      <c r="P1047" s="72"/>
      <c r="Q1047" s="72"/>
      <c r="R1047" s="97"/>
      <c r="S1047" s="97"/>
      <c r="T1047" s="203"/>
      <c r="U1047" s="72">
        <v>12</v>
      </c>
      <c r="V1047" s="177"/>
      <c r="W1047" s="97"/>
      <c r="X1047" s="97"/>
      <c r="Y1047" s="90">
        <f>VLOOKUP(D1047,EXPLORACION!$A$2:$P$529,15,FALSE)</f>
        <v>4961896.3128000004</v>
      </c>
      <c r="Z1047" s="90">
        <f>VLOOKUP(D1047,EXPLORACION!$A$2:$P$529,16,FALSE)</f>
        <v>2171417.2960999999</v>
      </c>
    </row>
    <row r="1048" spans="1:26" hidden="1">
      <c r="A1048" s="181" t="str">
        <f t="shared" si="253"/>
        <v>JIS40P4ES3</v>
      </c>
      <c r="B1048" s="181" t="str">
        <f t="shared" si="254"/>
        <v>JIS40P4E</v>
      </c>
      <c r="C1048" s="181" t="str">
        <f t="shared" si="255"/>
        <v>JIS40P4S3</v>
      </c>
      <c r="D1048" s="181" t="str">
        <f t="shared" si="256"/>
        <v>JIS40P4</v>
      </c>
      <c r="E1048" s="181" t="str">
        <f t="shared" si="249"/>
        <v>JIS40</v>
      </c>
      <c r="F1048" s="109" t="s">
        <v>1005</v>
      </c>
      <c r="G1048" s="171">
        <v>40</v>
      </c>
      <c r="H1048" s="109">
        <v>4</v>
      </c>
      <c r="I1048" s="171" t="s">
        <v>8</v>
      </c>
      <c r="J1048" s="109"/>
      <c r="K1048" s="109">
        <f t="shared" si="251"/>
        <v>5</v>
      </c>
      <c r="L1048" s="111" t="s">
        <v>13</v>
      </c>
      <c r="M1048" s="137">
        <f t="shared" si="257"/>
        <v>2.6</v>
      </c>
      <c r="N1048" s="133">
        <v>2.8</v>
      </c>
      <c r="O1048" s="137">
        <f t="shared" si="250"/>
        <v>2.7</v>
      </c>
      <c r="P1048" s="72"/>
      <c r="Q1048" s="72"/>
      <c r="R1048" s="97"/>
      <c r="S1048" s="97"/>
      <c r="T1048" s="203"/>
      <c r="U1048" s="72">
        <v>15</v>
      </c>
      <c r="V1048" s="177"/>
      <c r="W1048" s="97"/>
      <c r="X1048" s="97"/>
      <c r="Y1048" s="90">
        <f>VLOOKUP(D1048,EXPLORACION!$A$2:$P$529,15,FALSE)</f>
        <v>4961896.3128000004</v>
      </c>
      <c r="Z1048" s="90">
        <f>VLOOKUP(D1048,EXPLORACION!$A$2:$P$529,16,FALSE)</f>
        <v>2171417.2960999999</v>
      </c>
    </row>
    <row r="1049" spans="1:26" hidden="1">
      <c r="A1049" s="181" t="str">
        <f t="shared" si="253"/>
        <v>JIS40P4ES4</v>
      </c>
      <c r="B1049" s="181" t="str">
        <f t="shared" si="254"/>
        <v>JIS40P4E</v>
      </c>
      <c r="C1049" s="181" t="str">
        <f t="shared" si="255"/>
        <v>JIS40P4S4</v>
      </c>
      <c r="D1049" s="181" t="str">
        <f t="shared" si="256"/>
        <v>JIS40P4</v>
      </c>
      <c r="E1049" s="181" t="str">
        <f t="shared" si="249"/>
        <v>JIS40</v>
      </c>
      <c r="F1049" s="109" t="s">
        <v>1005</v>
      </c>
      <c r="G1049" s="171">
        <v>40</v>
      </c>
      <c r="H1049" s="109">
        <v>4</v>
      </c>
      <c r="I1049" s="171" t="s">
        <v>8</v>
      </c>
      <c r="K1049" s="109">
        <f t="shared" si="251"/>
        <v>6</v>
      </c>
      <c r="L1049" s="111" t="s">
        <v>13</v>
      </c>
      <c r="M1049" s="137">
        <f t="shared" si="257"/>
        <v>2.8</v>
      </c>
      <c r="N1049" s="133">
        <v>3</v>
      </c>
      <c r="O1049" s="137">
        <f t="shared" si="250"/>
        <v>2.9</v>
      </c>
      <c r="P1049" s="72"/>
      <c r="Q1049" s="72"/>
      <c r="R1049" s="97"/>
      <c r="S1049" s="97"/>
      <c r="T1049" s="203"/>
      <c r="U1049" s="72">
        <v>15</v>
      </c>
      <c r="V1049" s="177"/>
      <c r="W1049" s="97"/>
      <c r="X1049" s="97"/>
      <c r="Y1049" s="90">
        <f>VLOOKUP(D1049,EXPLORACION!$A$2:$P$529,15,FALSE)</f>
        <v>4961896.3128000004</v>
      </c>
      <c r="Z1049" s="90">
        <f>VLOOKUP(D1049,EXPLORACION!$A$2:$P$529,16,FALSE)</f>
        <v>2171417.2960999999</v>
      </c>
    </row>
    <row r="1050" spans="1:26" hidden="1">
      <c r="A1050" s="181" t="str">
        <f t="shared" si="253"/>
        <v>JIS40P4ES5</v>
      </c>
      <c r="B1050" s="181" t="str">
        <f t="shared" si="254"/>
        <v>JIS40P4E</v>
      </c>
      <c r="C1050" s="181" t="str">
        <f t="shared" si="255"/>
        <v>JIS40P4S5</v>
      </c>
      <c r="D1050" s="181" t="str">
        <f t="shared" si="256"/>
        <v>JIS40P4</v>
      </c>
      <c r="E1050" s="181" t="str">
        <f t="shared" si="249"/>
        <v>JIS40</v>
      </c>
      <c r="F1050" s="109" t="s">
        <v>1005</v>
      </c>
      <c r="G1050" s="171">
        <v>40</v>
      </c>
      <c r="H1050" s="109">
        <v>4</v>
      </c>
      <c r="I1050" s="171" t="s">
        <v>8</v>
      </c>
      <c r="K1050" s="109">
        <f t="shared" si="251"/>
        <v>7</v>
      </c>
      <c r="L1050" s="111" t="s">
        <v>13</v>
      </c>
      <c r="M1050" s="137">
        <f t="shared" si="257"/>
        <v>3</v>
      </c>
      <c r="N1050" s="133">
        <v>3.2</v>
      </c>
      <c r="O1050" s="137">
        <f t="shared" si="250"/>
        <v>3.1</v>
      </c>
      <c r="P1050" s="72"/>
      <c r="Q1050" s="72"/>
      <c r="R1050" s="97"/>
      <c r="S1050" s="97"/>
      <c r="T1050" s="203"/>
      <c r="U1050" s="72">
        <v>15</v>
      </c>
      <c r="V1050" s="177"/>
      <c r="W1050" s="97"/>
      <c r="X1050" s="97"/>
      <c r="Y1050" s="90">
        <f>VLOOKUP(D1050,EXPLORACION!$A$2:$P$529,15,FALSE)</f>
        <v>4961896.3128000004</v>
      </c>
      <c r="Z1050" s="90">
        <f>VLOOKUP(D1050,EXPLORACION!$A$2:$P$529,16,FALSE)</f>
        <v>2171417.2960999999</v>
      </c>
    </row>
    <row r="1051" spans="1:26" hidden="1">
      <c r="A1051" s="181" t="str">
        <f t="shared" si="253"/>
        <v>JIS40P4ES6</v>
      </c>
      <c r="B1051" s="181" t="str">
        <f t="shared" si="254"/>
        <v>JIS40P4E</v>
      </c>
      <c r="C1051" s="181" t="str">
        <f t="shared" si="255"/>
        <v>JIS40P4S6</v>
      </c>
      <c r="D1051" s="181" t="str">
        <f t="shared" si="256"/>
        <v>JIS40P4</v>
      </c>
      <c r="E1051" s="181" t="str">
        <f t="shared" si="249"/>
        <v>JIS40</v>
      </c>
      <c r="F1051" s="109" t="s">
        <v>1005</v>
      </c>
      <c r="G1051" s="171">
        <v>40</v>
      </c>
      <c r="H1051" s="109">
        <v>4</v>
      </c>
      <c r="I1051" s="171" t="s">
        <v>8</v>
      </c>
      <c r="K1051" s="109">
        <f t="shared" si="251"/>
        <v>8</v>
      </c>
      <c r="L1051" s="111" t="s">
        <v>13</v>
      </c>
      <c r="M1051" s="137">
        <v>7.2</v>
      </c>
      <c r="N1051" s="133">
        <v>7.6</v>
      </c>
      <c r="O1051" s="137">
        <f t="shared" si="250"/>
        <v>7.4</v>
      </c>
      <c r="P1051" s="72"/>
      <c r="Q1051" s="72"/>
      <c r="R1051" s="97"/>
      <c r="S1051" s="97"/>
      <c r="T1051" s="203"/>
      <c r="U1051" s="72">
        <v>16</v>
      </c>
      <c r="V1051" s="177"/>
      <c r="W1051" s="97"/>
      <c r="X1051" s="97"/>
      <c r="Y1051" s="90">
        <f>VLOOKUP(D1051,EXPLORACION!$A$2:$P$529,15,FALSE)</f>
        <v>4961896.3128000004</v>
      </c>
      <c r="Z1051" s="90">
        <f>VLOOKUP(D1051,EXPLORACION!$A$2:$P$529,16,FALSE)</f>
        <v>2171417.2960999999</v>
      </c>
    </row>
    <row r="1052" spans="1:26" hidden="1">
      <c r="A1052" s="181" t="str">
        <f t="shared" si="253"/>
        <v>JIS40P4ES7</v>
      </c>
      <c r="B1052" s="181" t="str">
        <f t="shared" si="254"/>
        <v>JIS40P4E</v>
      </c>
      <c r="C1052" s="181" t="str">
        <f t="shared" si="255"/>
        <v>JIS40P4S7</v>
      </c>
      <c r="D1052" s="181" t="str">
        <f t="shared" si="256"/>
        <v>JIS40P4</v>
      </c>
      <c r="E1052" s="181" t="str">
        <f t="shared" si="249"/>
        <v>JIS40</v>
      </c>
      <c r="F1052" s="109" t="s">
        <v>1005</v>
      </c>
      <c r="G1052" s="171">
        <v>40</v>
      </c>
      <c r="H1052" s="109">
        <v>4</v>
      </c>
      <c r="I1052" s="171" t="s">
        <v>8</v>
      </c>
      <c r="K1052" s="109">
        <f t="shared" si="251"/>
        <v>9</v>
      </c>
      <c r="L1052" s="111" t="s">
        <v>13</v>
      </c>
      <c r="M1052" s="137">
        <v>8</v>
      </c>
      <c r="N1052" s="133">
        <v>7.8</v>
      </c>
      <c r="O1052" s="137">
        <f t="shared" si="250"/>
        <v>7.9</v>
      </c>
      <c r="P1052" s="72"/>
      <c r="Q1052" s="72"/>
      <c r="R1052" s="97"/>
      <c r="S1052" s="97"/>
      <c r="T1052" s="203"/>
      <c r="U1052" s="72">
        <v>16</v>
      </c>
      <c r="V1052" s="177"/>
      <c r="W1052" s="97"/>
      <c r="X1052" s="97"/>
      <c r="Y1052" s="90">
        <f>VLOOKUP(D1052,EXPLORACION!$A$2:$P$529,15,FALSE)</f>
        <v>4961896.3128000004</v>
      </c>
      <c r="Z1052" s="90">
        <f>VLOOKUP(D1052,EXPLORACION!$A$2:$P$529,16,FALSE)</f>
        <v>2171417.2960999999</v>
      </c>
    </row>
    <row r="1053" spans="1:26" hidden="1">
      <c r="A1053" s="181" t="str">
        <f t="shared" si="253"/>
        <v>JIS40P4ES8</v>
      </c>
      <c r="B1053" s="181" t="str">
        <f t="shared" si="254"/>
        <v>JIS40P4E</v>
      </c>
      <c r="C1053" s="181" t="str">
        <f t="shared" si="255"/>
        <v>JIS40P4S8</v>
      </c>
      <c r="D1053" s="181" t="str">
        <f t="shared" si="256"/>
        <v>JIS40P4</v>
      </c>
      <c r="E1053" s="181" t="str">
        <f t="shared" si="249"/>
        <v>JIS40</v>
      </c>
      <c r="F1053" s="109" t="s">
        <v>1005</v>
      </c>
      <c r="G1053" s="171">
        <v>40</v>
      </c>
      <c r="H1053" s="109">
        <v>4</v>
      </c>
      <c r="I1053" s="171" t="s">
        <v>8</v>
      </c>
      <c r="K1053" s="109">
        <f t="shared" si="251"/>
        <v>10</v>
      </c>
      <c r="L1053" s="111" t="s">
        <v>13</v>
      </c>
      <c r="M1053" s="137">
        <f t="shared" si="257"/>
        <v>7.8</v>
      </c>
      <c r="N1053" s="133">
        <v>8</v>
      </c>
      <c r="O1053" s="137">
        <f t="shared" si="250"/>
        <v>7.9</v>
      </c>
      <c r="P1053" s="72"/>
      <c r="Q1053" s="72"/>
      <c r="R1053" s="97"/>
      <c r="S1053" s="97"/>
      <c r="T1053" s="203"/>
      <c r="U1053" s="72">
        <v>15</v>
      </c>
      <c r="V1053" s="177"/>
      <c r="W1053" s="97"/>
      <c r="X1053" s="97"/>
      <c r="Y1053" s="90">
        <f>VLOOKUP(D1053,EXPLORACION!$A$2:$P$529,15,FALSE)</f>
        <v>4961896.3128000004</v>
      </c>
      <c r="Z1053" s="90">
        <f>VLOOKUP(D1053,EXPLORACION!$A$2:$P$529,16,FALSE)</f>
        <v>2171417.2960999999</v>
      </c>
    </row>
    <row r="1054" spans="1:26" hidden="1">
      <c r="A1054" s="181" t="str">
        <f t="shared" si="253"/>
        <v>JIS40P4ES9</v>
      </c>
      <c r="B1054" s="181" t="str">
        <f t="shared" si="254"/>
        <v>JIS40P4E</v>
      </c>
      <c r="C1054" s="181" t="str">
        <f t="shared" si="255"/>
        <v>JIS40P4S9</v>
      </c>
      <c r="D1054" s="181" t="str">
        <f t="shared" si="256"/>
        <v>JIS40P4</v>
      </c>
      <c r="E1054" s="181" t="str">
        <f t="shared" si="249"/>
        <v>JIS40</v>
      </c>
      <c r="F1054" s="109" t="s">
        <v>1005</v>
      </c>
      <c r="G1054" s="171">
        <v>40</v>
      </c>
      <c r="H1054" s="109">
        <v>4</v>
      </c>
      <c r="I1054" s="171" t="s">
        <v>8</v>
      </c>
      <c r="K1054" s="109">
        <f t="shared" si="251"/>
        <v>11</v>
      </c>
      <c r="L1054" s="111" t="s">
        <v>13</v>
      </c>
      <c r="M1054" s="137">
        <f t="shared" si="257"/>
        <v>8</v>
      </c>
      <c r="N1054" s="133">
        <v>8.1999999999999993</v>
      </c>
      <c r="O1054" s="137">
        <f t="shared" si="250"/>
        <v>8.1</v>
      </c>
      <c r="P1054" s="72"/>
      <c r="Q1054" s="72"/>
      <c r="R1054" s="97"/>
      <c r="S1054" s="97"/>
      <c r="T1054" s="203"/>
      <c r="U1054" s="72">
        <v>16</v>
      </c>
      <c r="V1054" s="177"/>
      <c r="W1054" s="97"/>
      <c r="X1054" s="97"/>
      <c r="Y1054" s="90">
        <f>VLOOKUP(D1054,EXPLORACION!$A$2:$P$529,15,FALSE)</f>
        <v>4961896.3128000004</v>
      </c>
      <c r="Z1054" s="90">
        <f>VLOOKUP(D1054,EXPLORACION!$A$2:$P$529,16,FALSE)</f>
        <v>2171417.2960999999</v>
      </c>
    </row>
    <row r="1055" spans="1:26" hidden="1">
      <c r="A1055" s="181" t="str">
        <f t="shared" ref="A1055:A1060" si="258">CONCATENATE(F1055,G1055,I1055,H1055,"E",J1054,L1054,K1053)</f>
        <v>PYA41P1ES10</v>
      </c>
      <c r="B1055" s="181" t="str">
        <f t="shared" ref="B1055:B1060" si="259">CONCATENATE(F1055,G1055,I1055,H1055,"E",J1054)</f>
        <v>PYA41P1E</v>
      </c>
      <c r="C1055" s="181" t="str">
        <f t="shared" ref="C1055:C1060" si="260">CONCATENATE(F1055,G1055,I1055,H1055,L1054,K1053)</f>
        <v>PYA41P1S10</v>
      </c>
      <c r="D1055" s="181" t="str">
        <f t="shared" ref="D1055:D1060" si="261">CONCATENATE(F1055,G1055,I1055,H1055)</f>
        <v>PYA41P1</v>
      </c>
      <c r="E1055" s="181" t="str">
        <f t="shared" ref="E1055:E1060" si="262">CONCATENATE(F1055,G1055)</f>
        <v>PYA41</v>
      </c>
      <c r="F1055" s="109" t="s">
        <v>1368</v>
      </c>
      <c r="G1055" s="171">
        <v>41</v>
      </c>
      <c r="H1055" s="111">
        <v>1</v>
      </c>
      <c r="I1055" s="171" t="s">
        <v>8</v>
      </c>
      <c r="J1055" s="111">
        <v>2</v>
      </c>
      <c r="K1055" s="109">
        <v>1</v>
      </c>
      <c r="L1055" s="111" t="s">
        <v>13</v>
      </c>
      <c r="M1055" s="137">
        <v>1</v>
      </c>
      <c r="N1055" s="133">
        <v>3</v>
      </c>
      <c r="O1055" s="137">
        <f t="shared" ref="O1055:O1089" si="263">+AVERAGE(M1055:N1055)</f>
        <v>2</v>
      </c>
      <c r="P1055" s="72"/>
      <c r="Q1055" s="72"/>
      <c r="R1055" s="97"/>
      <c r="S1055" s="97"/>
      <c r="T1055" s="203" t="s">
        <v>1761</v>
      </c>
      <c r="U1055" s="72"/>
      <c r="V1055" s="177"/>
      <c r="W1055" s="97"/>
      <c r="X1055" s="97"/>
      <c r="Y1055" s="90">
        <f>VLOOKUP(D1055,EXPLORACION!$A$2:$P$529,15,FALSE)</f>
        <v>4960121.0088</v>
      </c>
      <c r="Z1055" s="90">
        <f>VLOOKUP(D1055,EXPLORACION!$A$2:$P$529,16,FALSE)</f>
        <v>2170101.5794000002</v>
      </c>
    </row>
    <row r="1056" spans="1:26" hidden="1">
      <c r="A1056" s="181" t="str">
        <f t="shared" si="258"/>
        <v>PYA41P1E2S11</v>
      </c>
      <c r="B1056" s="181" t="str">
        <f t="shared" si="259"/>
        <v>PYA41P1E2</v>
      </c>
      <c r="C1056" s="181" t="str">
        <f t="shared" si="260"/>
        <v>PYA41P1S11</v>
      </c>
      <c r="D1056" s="181" t="str">
        <f t="shared" si="261"/>
        <v>PYA41P1</v>
      </c>
      <c r="E1056" s="181" t="str">
        <f t="shared" si="262"/>
        <v>PYA41</v>
      </c>
      <c r="F1056" s="109" t="s">
        <v>1368</v>
      </c>
      <c r="G1056" s="171">
        <v>41</v>
      </c>
      <c r="H1056" s="111">
        <v>1</v>
      </c>
      <c r="I1056" s="171" t="s">
        <v>8</v>
      </c>
      <c r="J1056" s="111">
        <v>3</v>
      </c>
      <c r="K1056" s="109">
        <f>K1055+1</f>
        <v>2</v>
      </c>
      <c r="L1056" s="111" t="s">
        <v>13</v>
      </c>
      <c r="M1056" s="137">
        <v>3</v>
      </c>
      <c r="N1056" s="133">
        <v>5</v>
      </c>
      <c r="O1056" s="137">
        <f t="shared" si="263"/>
        <v>4</v>
      </c>
      <c r="P1056" s="72"/>
      <c r="Q1056" s="72"/>
      <c r="R1056" s="97"/>
      <c r="S1056" s="97"/>
      <c r="T1056" s="203" t="s">
        <v>1760</v>
      </c>
      <c r="U1056" s="72"/>
      <c r="V1056" s="177"/>
      <c r="W1056" s="97"/>
      <c r="X1056" s="97"/>
      <c r="Y1056" s="90">
        <f>VLOOKUP(D1056,EXPLORACION!$A$2:$P$529,15,FALSE)</f>
        <v>4960121.0088</v>
      </c>
      <c r="Z1056" s="90">
        <f>VLOOKUP(D1056,EXPLORACION!$A$2:$P$529,16,FALSE)</f>
        <v>2170101.5794000002</v>
      </c>
    </row>
    <row r="1057" spans="1:26" hidden="1">
      <c r="A1057" s="181" t="str">
        <f t="shared" si="258"/>
        <v>PYA41P2E3S1</v>
      </c>
      <c r="B1057" s="181" t="str">
        <f t="shared" si="259"/>
        <v>PYA41P2E3</v>
      </c>
      <c r="C1057" s="181" t="str">
        <f t="shared" si="260"/>
        <v>PYA41P2S1</v>
      </c>
      <c r="D1057" s="181" t="str">
        <f t="shared" si="261"/>
        <v>PYA41P2</v>
      </c>
      <c r="E1057" s="181" t="str">
        <f t="shared" si="262"/>
        <v>PYA41</v>
      </c>
      <c r="F1057" s="109" t="s">
        <v>1368</v>
      </c>
      <c r="G1057" s="171">
        <v>41</v>
      </c>
      <c r="H1057" s="111">
        <v>2</v>
      </c>
      <c r="I1057" s="171" t="s">
        <v>8</v>
      </c>
      <c r="J1057" s="111">
        <v>2</v>
      </c>
      <c r="K1057" s="109">
        <v>1</v>
      </c>
      <c r="L1057" s="111" t="s">
        <v>13</v>
      </c>
      <c r="M1057" s="137">
        <v>1</v>
      </c>
      <c r="N1057" s="133">
        <v>3</v>
      </c>
      <c r="O1057" s="137">
        <f t="shared" si="263"/>
        <v>2</v>
      </c>
      <c r="P1057" s="72"/>
      <c r="Q1057" s="72"/>
      <c r="R1057" s="97"/>
      <c r="S1057" s="97"/>
      <c r="T1057" s="203" t="s">
        <v>1759</v>
      </c>
      <c r="U1057" s="72"/>
      <c r="V1057" s="177"/>
      <c r="W1057" s="97"/>
      <c r="X1057" s="97"/>
      <c r="Y1057" s="90">
        <f>VLOOKUP(D1057,EXPLORACION!$A$2:$P$529,15,FALSE)</f>
        <v>4960121.0088</v>
      </c>
      <c r="Z1057" s="90">
        <f>VLOOKUP(D1057,EXPLORACION!$A$2:$P$529,16,FALSE)</f>
        <v>2170101.5794000002</v>
      </c>
    </row>
    <row r="1058" spans="1:26" hidden="1">
      <c r="A1058" s="181" t="str">
        <f t="shared" si="258"/>
        <v>PYA41P2E2S2</v>
      </c>
      <c r="B1058" s="181" t="str">
        <f t="shared" si="259"/>
        <v>PYA41P2E2</v>
      </c>
      <c r="C1058" s="181" t="str">
        <f t="shared" si="260"/>
        <v>PYA41P2S2</v>
      </c>
      <c r="D1058" s="181" t="str">
        <f t="shared" si="261"/>
        <v>PYA41P2</v>
      </c>
      <c r="E1058" s="181" t="str">
        <f t="shared" si="262"/>
        <v>PYA41</v>
      </c>
      <c r="F1058" s="109" t="s">
        <v>1368</v>
      </c>
      <c r="G1058" s="171">
        <v>41</v>
      </c>
      <c r="H1058" s="111">
        <v>2</v>
      </c>
      <c r="I1058" s="171" t="s">
        <v>8</v>
      </c>
      <c r="J1058" s="111">
        <v>3</v>
      </c>
      <c r="K1058" s="109">
        <f>K1057+1</f>
        <v>2</v>
      </c>
      <c r="L1058" s="111" t="s">
        <v>13</v>
      </c>
      <c r="M1058" s="137">
        <v>3</v>
      </c>
      <c r="N1058" s="133">
        <v>5</v>
      </c>
      <c r="O1058" s="137">
        <f t="shared" si="263"/>
        <v>4</v>
      </c>
      <c r="P1058" s="72"/>
      <c r="Q1058" s="72"/>
      <c r="R1058" s="97"/>
      <c r="S1058" s="97"/>
      <c r="T1058" s="203" t="s">
        <v>1758</v>
      </c>
      <c r="U1058" s="72"/>
      <c r="V1058" s="177"/>
      <c r="W1058" s="97"/>
      <c r="X1058" s="97"/>
      <c r="Y1058" s="90">
        <f>VLOOKUP(D1058,EXPLORACION!$A$2:$P$529,15,FALSE)</f>
        <v>4960121.0088</v>
      </c>
      <c r="Z1058" s="90">
        <f>VLOOKUP(D1058,EXPLORACION!$A$2:$P$529,16,FALSE)</f>
        <v>2170101.5794000002</v>
      </c>
    </row>
    <row r="1059" spans="1:26" hidden="1">
      <c r="A1059" s="181" t="str">
        <f t="shared" si="258"/>
        <v>PYA41P3E3S1</v>
      </c>
      <c r="B1059" s="181" t="str">
        <f t="shared" si="259"/>
        <v>PYA41P3E3</v>
      </c>
      <c r="C1059" s="181" t="str">
        <f t="shared" si="260"/>
        <v>PYA41P3S1</v>
      </c>
      <c r="D1059" s="181" t="str">
        <f t="shared" si="261"/>
        <v>PYA41P3</v>
      </c>
      <c r="E1059" s="181" t="str">
        <f t="shared" si="262"/>
        <v>PYA41</v>
      </c>
      <c r="F1059" s="109" t="s">
        <v>1368</v>
      </c>
      <c r="G1059" s="171">
        <v>41</v>
      </c>
      <c r="H1059" s="111">
        <v>3</v>
      </c>
      <c r="I1059" s="171" t="s">
        <v>8</v>
      </c>
      <c r="J1059" s="111">
        <v>2</v>
      </c>
      <c r="K1059" s="109">
        <v>1</v>
      </c>
      <c r="L1059" s="111" t="s">
        <v>13</v>
      </c>
      <c r="M1059" s="137">
        <v>1</v>
      </c>
      <c r="N1059" s="133">
        <v>3</v>
      </c>
      <c r="O1059" s="137">
        <f t="shared" si="263"/>
        <v>2</v>
      </c>
      <c r="P1059" s="72"/>
      <c r="Q1059" s="72"/>
      <c r="R1059" s="97"/>
      <c r="S1059" s="97"/>
      <c r="T1059" s="203" t="s">
        <v>1757</v>
      </c>
      <c r="U1059" s="72"/>
      <c r="V1059" s="177"/>
      <c r="W1059" s="97"/>
      <c r="X1059" s="97"/>
      <c r="Y1059" s="90">
        <f>VLOOKUP(D1059,EXPLORACION!$A$2:$P$529,15,FALSE)</f>
        <v>4960121.0088</v>
      </c>
      <c r="Z1059" s="90">
        <f>VLOOKUP(D1059,EXPLORACION!$A$2:$P$529,16,FALSE)</f>
        <v>2170101.5794000002</v>
      </c>
    </row>
    <row r="1060" spans="1:26" hidden="1">
      <c r="A1060" s="181" t="str">
        <f t="shared" si="258"/>
        <v>PYA41P3E2S2</v>
      </c>
      <c r="B1060" s="181" t="str">
        <f t="shared" si="259"/>
        <v>PYA41P3E2</v>
      </c>
      <c r="C1060" s="181" t="str">
        <f t="shared" si="260"/>
        <v>PYA41P3S2</v>
      </c>
      <c r="D1060" s="181" t="str">
        <f t="shared" si="261"/>
        <v>PYA41P3</v>
      </c>
      <c r="E1060" s="181" t="str">
        <f t="shared" si="262"/>
        <v>PYA41</v>
      </c>
      <c r="F1060" s="109" t="s">
        <v>1368</v>
      </c>
      <c r="G1060" s="171">
        <v>41</v>
      </c>
      <c r="H1060" s="111">
        <v>3</v>
      </c>
      <c r="I1060" s="171" t="s">
        <v>8</v>
      </c>
      <c r="J1060" s="111">
        <v>3</v>
      </c>
      <c r="K1060" s="109">
        <f>K1059+1</f>
        <v>2</v>
      </c>
      <c r="L1060" s="111" t="s">
        <v>13</v>
      </c>
      <c r="M1060" s="137">
        <v>3</v>
      </c>
      <c r="N1060" s="133">
        <v>5</v>
      </c>
      <c r="O1060" s="137">
        <f t="shared" si="263"/>
        <v>4</v>
      </c>
      <c r="P1060" s="72"/>
      <c r="Q1060" s="72"/>
      <c r="R1060" s="97"/>
      <c r="S1060" s="97"/>
      <c r="T1060" s="203" t="s">
        <v>1756</v>
      </c>
      <c r="U1060" s="72"/>
      <c r="V1060" s="177"/>
      <c r="W1060" s="97"/>
      <c r="X1060" s="97"/>
      <c r="Y1060" s="90">
        <f>VLOOKUP(D1060,EXPLORACION!$A$2:$P$529,15,FALSE)</f>
        <v>4960121.0088</v>
      </c>
      <c r="Z1060" s="90">
        <f>VLOOKUP(D1060,EXPLORACION!$A$2:$P$529,16,FALSE)</f>
        <v>2170101.5794000002</v>
      </c>
    </row>
    <row r="1061" spans="1:26" hidden="1">
      <c r="A1061" s="181" t="str">
        <f t="shared" ref="A1061:A1083" si="264">CONCATENATE(F1061,G1061,I1061,H1061,"E",J1060,L1060,K1059)</f>
        <v>LHL42P1E3S1</v>
      </c>
      <c r="B1061" s="181" t="str">
        <f t="shared" ref="B1061:B1083" si="265">CONCATENATE(F1061,G1061,I1061,H1061,"E",J1060)</f>
        <v>LHL42P1E3</v>
      </c>
      <c r="C1061" s="181" t="str">
        <f t="shared" ref="C1061:C1083" si="266">CONCATENATE(F1061,G1061,I1061,H1061,L1060,K1059)</f>
        <v>LHL42P1S1</v>
      </c>
      <c r="D1061" s="181" t="str">
        <f t="shared" ref="D1061:D1083" si="267">CONCATENATE(F1061,G1061,I1061,H1061)</f>
        <v>LHL42P1</v>
      </c>
      <c r="E1061" s="181" t="str">
        <f t="shared" ref="E1061:E1083" si="268">CONCATENATE(F1061,G1061)</f>
        <v>LHL42</v>
      </c>
      <c r="F1061" s="72" t="s">
        <v>844</v>
      </c>
      <c r="G1061" s="111">
        <v>42</v>
      </c>
      <c r="H1061" s="111">
        <v>1</v>
      </c>
      <c r="I1061" s="111" t="s">
        <v>8</v>
      </c>
      <c r="J1061" s="111">
        <v>2</v>
      </c>
      <c r="K1061" s="111">
        <v>1</v>
      </c>
      <c r="L1061" s="111" t="s">
        <v>906</v>
      </c>
      <c r="M1061" s="137">
        <v>0.7</v>
      </c>
      <c r="N1061" s="133">
        <v>1</v>
      </c>
      <c r="O1061" s="137">
        <f t="shared" si="263"/>
        <v>0.85</v>
      </c>
      <c r="P1061" s="72"/>
      <c r="Q1061" s="72"/>
      <c r="R1061" s="97"/>
      <c r="S1061" s="97"/>
      <c r="T1061" s="203"/>
      <c r="U1061" s="72"/>
      <c r="V1061" s="177">
        <v>0.99015207627008273</v>
      </c>
      <c r="W1061" s="97"/>
      <c r="X1061" s="97"/>
      <c r="Y1061" s="90">
        <f>VLOOKUP(D1061,EXPLORACION!$A$2:$P$529,15,FALSE)</f>
        <v>4958965.5520000001</v>
      </c>
      <c r="Z1061" s="90">
        <f>VLOOKUP(D1061,EXPLORACION!$A$2:$P$529,16,FALSE)</f>
        <v>2167456.1899000001</v>
      </c>
    </row>
    <row r="1062" spans="1:26" hidden="1">
      <c r="A1062" s="181" t="str">
        <f t="shared" si="264"/>
        <v>LHL42P1E2V2</v>
      </c>
      <c r="B1062" s="181" t="str">
        <f t="shared" si="265"/>
        <v>LHL42P1E2</v>
      </c>
      <c r="C1062" s="181" t="str">
        <f t="shared" si="266"/>
        <v>LHL42P1V2</v>
      </c>
      <c r="D1062" s="181" t="str">
        <f t="shared" si="267"/>
        <v>LHL42P1</v>
      </c>
      <c r="E1062" s="181" t="str">
        <f t="shared" si="268"/>
        <v>LHL42</v>
      </c>
      <c r="F1062" s="72" t="s">
        <v>844</v>
      </c>
      <c r="G1062" s="111">
        <v>42</v>
      </c>
      <c r="H1062" s="111">
        <v>1</v>
      </c>
      <c r="I1062" s="111" t="s">
        <v>8</v>
      </c>
      <c r="J1062" s="111">
        <v>2</v>
      </c>
      <c r="K1062" s="109">
        <f>K1061+1</f>
        <v>2</v>
      </c>
      <c r="L1062" s="111" t="s">
        <v>906</v>
      </c>
      <c r="M1062" s="137">
        <v>1.7</v>
      </c>
      <c r="N1062" s="133">
        <v>2</v>
      </c>
      <c r="O1062" s="137">
        <f t="shared" si="263"/>
        <v>1.85</v>
      </c>
      <c r="P1062" s="72"/>
      <c r="Q1062" s="72"/>
      <c r="R1062" s="97"/>
      <c r="S1062" s="97"/>
      <c r="T1062" s="203"/>
      <c r="U1062" s="72"/>
      <c r="V1062" s="177">
        <v>0.95795173458554606</v>
      </c>
      <c r="W1062" s="97"/>
      <c r="X1062" s="97"/>
      <c r="Y1062" s="90">
        <f>VLOOKUP(D1062,EXPLORACION!$A$2:$P$529,15,FALSE)</f>
        <v>4958965.5520000001</v>
      </c>
      <c r="Z1062" s="90">
        <f>VLOOKUP(D1062,EXPLORACION!$A$2:$P$529,16,FALSE)</f>
        <v>2167456.1899000001</v>
      </c>
    </row>
    <row r="1063" spans="1:26" hidden="1">
      <c r="A1063" s="181" t="str">
        <f t="shared" si="264"/>
        <v>LHL42P1E2V1</v>
      </c>
      <c r="B1063" s="181" t="str">
        <f t="shared" si="265"/>
        <v>LHL42P1E2</v>
      </c>
      <c r="C1063" s="181" t="str">
        <f t="shared" si="266"/>
        <v>LHL42P1V1</v>
      </c>
      <c r="D1063" s="181" t="str">
        <f t="shared" si="267"/>
        <v>LHL42P1</v>
      </c>
      <c r="E1063" s="181" t="str">
        <f t="shared" si="268"/>
        <v>LHL42</v>
      </c>
      <c r="F1063" s="72" t="s">
        <v>844</v>
      </c>
      <c r="G1063" s="111">
        <v>42</v>
      </c>
      <c r="H1063" s="111">
        <v>1</v>
      </c>
      <c r="I1063" s="111" t="s">
        <v>8</v>
      </c>
      <c r="J1063" s="111">
        <v>3</v>
      </c>
      <c r="K1063" s="109">
        <f t="shared" ref="K1063:K1083" si="269">K1062+1</f>
        <v>3</v>
      </c>
      <c r="L1063" s="111" t="s">
        <v>906</v>
      </c>
      <c r="M1063" s="137">
        <v>2.7</v>
      </c>
      <c r="N1063" s="133">
        <v>3</v>
      </c>
      <c r="O1063" s="137">
        <f t="shared" si="263"/>
        <v>2.85</v>
      </c>
      <c r="P1063" s="72"/>
      <c r="Q1063" s="72"/>
      <c r="R1063" s="97"/>
      <c r="S1063" s="97"/>
      <c r="T1063" s="203"/>
      <c r="U1063" s="72"/>
      <c r="V1063" s="177">
        <v>0.73802150252274124</v>
      </c>
      <c r="W1063" s="97"/>
      <c r="X1063" s="97"/>
      <c r="Y1063" s="90">
        <f>VLOOKUP(D1063,EXPLORACION!$A$2:$P$529,15,FALSE)</f>
        <v>4958965.5520000001</v>
      </c>
      <c r="Z1063" s="90">
        <f>VLOOKUP(D1063,EXPLORACION!$A$2:$P$529,16,FALSE)</f>
        <v>2167456.1899000001</v>
      </c>
    </row>
    <row r="1064" spans="1:26" hidden="1">
      <c r="A1064" s="181" t="str">
        <f t="shared" si="264"/>
        <v>LHL42P1E3V2</v>
      </c>
      <c r="B1064" s="181" t="str">
        <f t="shared" si="265"/>
        <v>LHL42P1E3</v>
      </c>
      <c r="C1064" s="181" t="str">
        <f t="shared" si="266"/>
        <v>LHL42P1V2</v>
      </c>
      <c r="D1064" s="181" t="str">
        <f t="shared" si="267"/>
        <v>LHL42P1</v>
      </c>
      <c r="E1064" s="181" t="str">
        <f t="shared" si="268"/>
        <v>LHL42</v>
      </c>
      <c r="F1064" s="72" t="s">
        <v>844</v>
      </c>
      <c r="G1064" s="111">
        <v>42</v>
      </c>
      <c r="H1064" s="111">
        <v>1</v>
      </c>
      <c r="I1064" s="111" t="s">
        <v>8</v>
      </c>
      <c r="J1064" s="111">
        <v>4</v>
      </c>
      <c r="K1064" s="109">
        <f t="shared" si="269"/>
        <v>4</v>
      </c>
      <c r="L1064" s="111" t="s">
        <v>906</v>
      </c>
      <c r="M1064" s="137">
        <v>3.7</v>
      </c>
      <c r="N1064" s="133">
        <v>4</v>
      </c>
      <c r="O1064" s="137">
        <f t="shared" si="263"/>
        <v>3.85</v>
      </c>
      <c r="P1064" s="72"/>
      <c r="Q1064" s="72"/>
      <c r="R1064" s="97"/>
      <c r="S1064" s="97"/>
      <c r="T1064" s="203"/>
      <c r="U1064" s="72"/>
      <c r="V1064" s="177">
        <v>1.9410903336090679</v>
      </c>
      <c r="W1064" s="97"/>
      <c r="X1064" s="97"/>
      <c r="Y1064" s="90">
        <f>VLOOKUP(D1064,EXPLORACION!$A$2:$P$529,15,FALSE)</f>
        <v>4958965.5520000001</v>
      </c>
      <c r="Z1064" s="90">
        <f>VLOOKUP(D1064,EXPLORACION!$A$2:$P$529,16,FALSE)</f>
        <v>2167456.1899000001</v>
      </c>
    </row>
    <row r="1065" spans="1:26" hidden="1">
      <c r="A1065" s="181" t="str">
        <f t="shared" si="264"/>
        <v>LHL42P1E4V3</v>
      </c>
      <c r="B1065" s="181" t="str">
        <f t="shared" si="265"/>
        <v>LHL42P1E4</v>
      </c>
      <c r="C1065" s="181" t="str">
        <f t="shared" si="266"/>
        <v>LHL42P1V3</v>
      </c>
      <c r="D1065" s="181" t="str">
        <f t="shared" si="267"/>
        <v>LHL42P1</v>
      </c>
      <c r="E1065" s="181" t="str">
        <f t="shared" si="268"/>
        <v>LHL42</v>
      </c>
      <c r="F1065" s="72" t="s">
        <v>844</v>
      </c>
      <c r="G1065" s="111">
        <v>42</v>
      </c>
      <c r="H1065" s="111">
        <v>1</v>
      </c>
      <c r="I1065" s="111" t="s">
        <v>8</v>
      </c>
      <c r="J1065" s="111">
        <v>5</v>
      </c>
      <c r="K1065" s="109">
        <f t="shared" si="269"/>
        <v>5</v>
      </c>
      <c r="L1065" s="111" t="str">
        <f>IF(ISNA(HLOOKUP($A1065,[1]DATOS!$4:$147,26,FALSE)),"",HLOOKUP($A1065,[1]DATOS!$4:$147,26,FALSE))</f>
        <v/>
      </c>
      <c r="M1065" s="137">
        <v>7</v>
      </c>
      <c r="N1065" s="133">
        <v>9</v>
      </c>
      <c r="O1065" s="137">
        <f t="shared" si="263"/>
        <v>8</v>
      </c>
      <c r="P1065" s="72"/>
      <c r="Q1065" s="72"/>
      <c r="R1065" s="97"/>
      <c r="S1065" s="97"/>
      <c r="T1065" s="203"/>
      <c r="U1065" s="72"/>
      <c r="V1065" s="177" t="s">
        <v>1782</v>
      </c>
      <c r="W1065" s="97"/>
      <c r="X1065" s="97"/>
      <c r="Y1065" s="90">
        <f>VLOOKUP(D1065,EXPLORACION!$A$2:$P$529,15,FALSE)</f>
        <v>4958965.5520000001</v>
      </c>
      <c r="Z1065" s="90">
        <f>VLOOKUP(D1065,EXPLORACION!$A$2:$P$529,16,FALSE)</f>
        <v>2167456.1899000001</v>
      </c>
    </row>
    <row r="1066" spans="1:26" hidden="1">
      <c r="A1066" s="181" t="str">
        <f t="shared" si="264"/>
        <v>LHL42P1E54</v>
      </c>
      <c r="B1066" s="181" t="str">
        <f t="shared" si="265"/>
        <v>LHL42P1E5</v>
      </c>
      <c r="C1066" s="181" t="str">
        <f t="shared" si="266"/>
        <v>LHL42P14</v>
      </c>
      <c r="D1066" s="181" t="str">
        <f t="shared" si="267"/>
        <v>LHL42P1</v>
      </c>
      <c r="E1066" s="181" t="str">
        <f t="shared" si="268"/>
        <v>LHL42</v>
      </c>
      <c r="F1066" s="72" t="s">
        <v>844</v>
      </c>
      <c r="G1066" s="111">
        <v>42</v>
      </c>
      <c r="H1066" s="111">
        <v>1</v>
      </c>
      <c r="I1066" s="111" t="s">
        <v>8</v>
      </c>
      <c r="J1066" s="111">
        <v>5</v>
      </c>
      <c r="K1066" s="109">
        <f t="shared" si="269"/>
        <v>6</v>
      </c>
      <c r="L1066" s="111" t="str">
        <f>IF(ISNA(HLOOKUP($A1066,[1]DATOS!$4:$147,26,FALSE)),"",HLOOKUP($A1066,[1]DATOS!$4:$147,26,FALSE))</f>
        <v/>
      </c>
      <c r="M1066" s="137">
        <v>9</v>
      </c>
      <c r="N1066" s="133">
        <v>11</v>
      </c>
      <c r="O1066" s="137">
        <f t="shared" si="263"/>
        <v>10</v>
      </c>
      <c r="P1066" s="72"/>
      <c r="Q1066" s="72"/>
      <c r="R1066" s="97"/>
      <c r="S1066" s="97"/>
      <c r="T1066" s="203"/>
      <c r="U1066" s="72"/>
      <c r="V1066" s="177" t="s">
        <v>1782</v>
      </c>
      <c r="W1066" s="97"/>
      <c r="X1066" s="97"/>
      <c r="Y1066" s="90">
        <f>VLOOKUP(D1066,EXPLORACION!$A$2:$P$529,15,FALSE)</f>
        <v>4958965.5520000001</v>
      </c>
      <c r="Z1066" s="90">
        <f>VLOOKUP(D1066,EXPLORACION!$A$2:$P$529,16,FALSE)</f>
        <v>2167456.1899000001</v>
      </c>
    </row>
    <row r="1067" spans="1:26" hidden="1">
      <c r="A1067" s="181" t="str">
        <f t="shared" si="264"/>
        <v>LHL42P1E55</v>
      </c>
      <c r="B1067" s="181" t="str">
        <f t="shared" si="265"/>
        <v>LHL42P1E5</v>
      </c>
      <c r="C1067" s="181" t="str">
        <f t="shared" si="266"/>
        <v>LHL42P15</v>
      </c>
      <c r="D1067" s="181" t="str">
        <f t="shared" si="267"/>
        <v>LHL42P1</v>
      </c>
      <c r="E1067" s="181" t="str">
        <f t="shared" si="268"/>
        <v>LHL42</v>
      </c>
      <c r="F1067" s="72" t="s">
        <v>844</v>
      </c>
      <c r="G1067" s="111">
        <v>42</v>
      </c>
      <c r="H1067" s="111">
        <v>1</v>
      </c>
      <c r="I1067" s="111" t="s">
        <v>8</v>
      </c>
      <c r="J1067" s="111">
        <v>5</v>
      </c>
      <c r="K1067" s="109">
        <f t="shared" si="269"/>
        <v>7</v>
      </c>
      <c r="L1067" s="111" t="str">
        <f>IF(ISNA(HLOOKUP($A1067,[1]DATOS!$4:$147,26,FALSE)),"",HLOOKUP($A1067,[1]DATOS!$4:$147,26,FALSE))</f>
        <v/>
      </c>
      <c r="M1067" s="137">
        <v>11</v>
      </c>
      <c r="N1067" s="133">
        <v>13</v>
      </c>
      <c r="O1067" s="137">
        <f t="shared" si="263"/>
        <v>12</v>
      </c>
      <c r="P1067" s="72"/>
      <c r="Q1067" s="72"/>
      <c r="R1067" s="97"/>
      <c r="S1067" s="97"/>
      <c r="T1067" s="203"/>
      <c r="U1067" s="72"/>
      <c r="V1067" s="177" t="s">
        <v>1782</v>
      </c>
      <c r="W1067" s="97"/>
      <c r="X1067" s="97"/>
      <c r="Y1067" s="90">
        <f>VLOOKUP(D1067,EXPLORACION!$A$2:$P$529,15,FALSE)</f>
        <v>4958965.5520000001</v>
      </c>
      <c r="Z1067" s="90">
        <f>VLOOKUP(D1067,EXPLORACION!$A$2:$P$529,16,FALSE)</f>
        <v>2167456.1899000001</v>
      </c>
    </row>
    <row r="1068" spans="1:26" hidden="1">
      <c r="A1068" s="181" t="str">
        <f t="shared" si="264"/>
        <v>LHL42P1E56</v>
      </c>
      <c r="B1068" s="181" t="str">
        <f t="shared" si="265"/>
        <v>LHL42P1E5</v>
      </c>
      <c r="C1068" s="181" t="str">
        <f t="shared" si="266"/>
        <v>LHL42P16</v>
      </c>
      <c r="D1068" s="181" t="str">
        <f t="shared" si="267"/>
        <v>LHL42P1</v>
      </c>
      <c r="E1068" s="181" t="str">
        <f t="shared" si="268"/>
        <v>LHL42</v>
      </c>
      <c r="F1068" s="72" t="s">
        <v>844</v>
      </c>
      <c r="G1068" s="111">
        <v>42</v>
      </c>
      <c r="H1068" s="111">
        <v>1</v>
      </c>
      <c r="I1068" s="111" t="s">
        <v>8</v>
      </c>
      <c r="J1068" s="111">
        <v>5</v>
      </c>
      <c r="K1068" s="109">
        <f t="shared" si="269"/>
        <v>8</v>
      </c>
      <c r="L1068" s="111" t="str">
        <f>IF(ISNA(HLOOKUP($A1068,[1]DATOS!$4:$147,26,FALSE)),"",HLOOKUP($A1068,[1]DATOS!$4:$147,26,FALSE))</f>
        <v/>
      </c>
      <c r="M1068" s="137">
        <v>13</v>
      </c>
      <c r="N1068" s="133">
        <v>15</v>
      </c>
      <c r="O1068" s="137">
        <f t="shared" si="263"/>
        <v>14</v>
      </c>
      <c r="P1068" s="72"/>
      <c r="Q1068" s="72"/>
      <c r="R1068" s="97"/>
      <c r="S1068" s="97"/>
      <c r="T1068" s="203"/>
      <c r="U1068" s="72"/>
      <c r="V1068" s="177" t="s">
        <v>1782</v>
      </c>
      <c r="W1068" s="97"/>
      <c r="X1068" s="97"/>
      <c r="Y1068" s="90">
        <f>VLOOKUP(D1068,EXPLORACION!$A$2:$P$529,15,FALSE)</f>
        <v>4958965.5520000001</v>
      </c>
      <c r="Z1068" s="90">
        <f>VLOOKUP(D1068,EXPLORACION!$A$2:$P$529,16,FALSE)</f>
        <v>2167456.1899000001</v>
      </c>
    </row>
    <row r="1069" spans="1:26" hidden="1">
      <c r="A1069" s="181" t="str">
        <f t="shared" si="264"/>
        <v>LHL42P3E57</v>
      </c>
      <c r="B1069" s="181" t="str">
        <f t="shared" si="265"/>
        <v>LHL42P3E5</v>
      </c>
      <c r="C1069" s="181" t="str">
        <f t="shared" si="266"/>
        <v>LHL42P37</v>
      </c>
      <c r="D1069" s="181" t="str">
        <f t="shared" si="267"/>
        <v>LHL42P3</v>
      </c>
      <c r="E1069" s="181" t="str">
        <f t="shared" si="268"/>
        <v>LHL42</v>
      </c>
      <c r="F1069" s="72" t="s">
        <v>844</v>
      </c>
      <c r="G1069" s="111">
        <v>42</v>
      </c>
      <c r="H1069" s="111">
        <v>3</v>
      </c>
      <c r="I1069" s="111" t="s">
        <v>8</v>
      </c>
      <c r="J1069" s="111">
        <v>2</v>
      </c>
      <c r="K1069" s="111">
        <v>1</v>
      </c>
      <c r="L1069" s="111" t="s">
        <v>906</v>
      </c>
      <c r="M1069" s="137">
        <v>0.7</v>
      </c>
      <c r="N1069" s="133">
        <v>1</v>
      </c>
      <c r="O1069" s="137">
        <f t="shared" si="263"/>
        <v>0.85</v>
      </c>
      <c r="P1069" s="72"/>
      <c r="Q1069" s="72"/>
      <c r="R1069" s="97"/>
      <c r="S1069" s="97"/>
      <c r="T1069" s="203"/>
      <c r="U1069" s="72"/>
      <c r="V1069" s="177">
        <v>2.2009631061357529</v>
      </c>
      <c r="W1069" s="97"/>
      <c r="X1069" s="97"/>
      <c r="Y1069" s="90">
        <f>VLOOKUP(D1069,EXPLORACION!$A$2:$P$529,15,FALSE)</f>
        <v>4958965.5520000001</v>
      </c>
      <c r="Z1069" s="90">
        <f>VLOOKUP(D1069,EXPLORACION!$A$2:$P$529,16,FALSE)</f>
        <v>2167456.1899000001</v>
      </c>
    </row>
    <row r="1070" spans="1:26" hidden="1">
      <c r="A1070" s="181" t="str">
        <f t="shared" si="264"/>
        <v>LHL42P3E2V8</v>
      </c>
      <c r="B1070" s="181" t="str">
        <f t="shared" si="265"/>
        <v>LHL42P3E2</v>
      </c>
      <c r="C1070" s="181" t="str">
        <f t="shared" si="266"/>
        <v>LHL42P3V8</v>
      </c>
      <c r="D1070" s="181" t="str">
        <f t="shared" si="267"/>
        <v>LHL42P3</v>
      </c>
      <c r="E1070" s="181" t="str">
        <f t="shared" si="268"/>
        <v>LHL42</v>
      </c>
      <c r="F1070" s="72" t="s">
        <v>844</v>
      </c>
      <c r="G1070" s="111">
        <v>42</v>
      </c>
      <c r="H1070" s="111">
        <v>3</v>
      </c>
      <c r="I1070" s="111" t="s">
        <v>8</v>
      </c>
      <c r="J1070" s="111">
        <v>2</v>
      </c>
      <c r="K1070" s="109">
        <f t="shared" si="269"/>
        <v>2</v>
      </c>
      <c r="L1070" s="111" t="s">
        <v>906</v>
      </c>
      <c r="M1070" s="137">
        <v>1.7</v>
      </c>
      <c r="N1070" s="133">
        <v>2</v>
      </c>
      <c r="O1070" s="137">
        <f t="shared" si="263"/>
        <v>1.85</v>
      </c>
      <c r="P1070" s="72"/>
      <c r="Q1070" s="72"/>
      <c r="R1070" s="97"/>
      <c r="S1070" s="97"/>
      <c r="T1070" s="203"/>
      <c r="U1070" s="72"/>
      <c r="V1070" s="177">
        <v>2.1959948136798482</v>
      </c>
      <c r="W1070" s="97"/>
      <c r="X1070" s="97"/>
      <c r="Y1070" s="90">
        <f>VLOOKUP(D1070,EXPLORACION!$A$2:$P$529,15,FALSE)</f>
        <v>4958965.5520000001</v>
      </c>
      <c r="Z1070" s="90">
        <f>VLOOKUP(D1070,EXPLORACION!$A$2:$P$529,16,FALSE)</f>
        <v>2167456.1899000001</v>
      </c>
    </row>
    <row r="1071" spans="1:26" hidden="1">
      <c r="A1071" s="181" t="str">
        <f t="shared" si="264"/>
        <v>LHL42P3E2V1</v>
      </c>
      <c r="B1071" s="181" t="str">
        <f t="shared" si="265"/>
        <v>LHL42P3E2</v>
      </c>
      <c r="C1071" s="181" t="str">
        <f t="shared" si="266"/>
        <v>LHL42P3V1</v>
      </c>
      <c r="D1071" s="181" t="str">
        <f t="shared" si="267"/>
        <v>LHL42P3</v>
      </c>
      <c r="E1071" s="181" t="str">
        <f t="shared" si="268"/>
        <v>LHL42</v>
      </c>
      <c r="F1071" s="72" t="s">
        <v>844</v>
      </c>
      <c r="G1071" s="111">
        <v>42</v>
      </c>
      <c r="H1071" s="111">
        <v>3</v>
      </c>
      <c r="I1071" s="111" t="s">
        <v>8</v>
      </c>
      <c r="J1071" s="111">
        <v>2</v>
      </c>
      <c r="K1071" s="109">
        <f t="shared" si="269"/>
        <v>3</v>
      </c>
      <c r="L1071" s="111" t="s">
        <v>906</v>
      </c>
      <c r="M1071" s="137">
        <v>2.7</v>
      </c>
      <c r="N1071" s="133">
        <v>3</v>
      </c>
      <c r="O1071" s="137">
        <f t="shared" si="263"/>
        <v>2.85</v>
      </c>
      <c r="P1071" s="72"/>
      <c r="Q1071" s="72"/>
      <c r="R1071" s="97"/>
      <c r="S1071" s="97"/>
      <c r="T1071" s="203"/>
      <c r="U1071" s="72"/>
      <c r="V1071" s="177">
        <v>0.97944706045287777</v>
      </c>
      <c r="W1071" s="97"/>
      <c r="X1071" s="97"/>
      <c r="Y1071" s="90">
        <f>VLOOKUP(D1071,EXPLORACION!$A$2:$P$529,15,FALSE)</f>
        <v>4958965.5520000001</v>
      </c>
      <c r="Z1071" s="90">
        <f>VLOOKUP(D1071,EXPLORACION!$A$2:$P$529,16,FALSE)</f>
        <v>2167456.1899000001</v>
      </c>
    </row>
    <row r="1072" spans="1:26" hidden="1">
      <c r="A1072" s="181" t="str">
        <f t="shared" si="264"/>
        <v>LHL42P3E2V2</v>
      </c>
      <c r="B1072" s="181" t="str">
        <f t="shared" si="265"/>
        <v>LHL42P3E2</v>
      </c>
      <c r="C1072" s="181" t="str">
        <f t="shared" si="266"/>
        <v>LHL42P3V2</v>
      </c>
      <c r="D1072" s="181" t="str">
        <f t="shared" si="267"/>
        <v>LHL42P3</v>
      </c>
      <c r="E1072" s="181" t="str">
        <f t="shared" si="268"/>
        <v>LHL42</v>
      </c>
      <c r="F1072" s="72" t="s">
        <v>844</v>
      </c>
      <c r="G1072" s="111">
        <v>42</v>
      </c>
      <c r="H1072" s="111">
        <v>3</v>
      </c>
      <c r="I1072" s="111" t="s">
        <v>8</v>
      </c>
      <c r="J1072" s="111">
        <v>3</v>
      </c>
      <c r="K1072" s="109">
        <f t="shared" si="269"/>
        <v>4</v>
      </c>
      <c r="L1072" s="111"/>
      <c r="M1072" s="137">
        <v>3.7</v>
      </c>
      <c r="N1072" s="133">
        <v>4</v>
      </c>
      <c r="O1072" s="137">
        <f t="shared" si="263"/>
        <v>3.85</v>
      </c>
      <c r="P1072" s="72"/>
      <c r="Q1072" s="72"/>
      <c r="R1072" s="97"/>
      <c r="S1072" s="97"/>
      <c r="T1072" s="203"/>
      <c r="U1072" s="72"/>
      <c r="V1072" s="177" t="s">
        <v>1782</v>
      </c>
      <c r="W1072" s="97"/>
      <c r="X1072" s="97"/>
      <c r="Y1072" s="90">
        <f>VLOOKUP(D1072,EXPLORACION!$A$2:$P$529,15,FALSE)</f>
        <v>4958965.5520000001</v>
      </c>
      <c r="Z1072" s="90">
        <f>VLOOKUP(D1072,EXPLORACION!$A$2:$P$529,16,FALSE)</f>
        <v>2167456.1899000001</v>
      </c>
    </row>
    <row r="1073" spans="1:26" hidden="1">
      <c r="A1073" s="181" t="str">
        <f t="shared" si="264"/>
        <v>LHL42P3E33</v>
      </c>
      <c r="B1073" s="181" t="str">
        <f t="shared" si="265"/>
        <v>LHL42P3E3</v>
      </c>
      <c r="C1073" s="181" t="str">
        <f t="shared" si="266"/>
        <v>LHL42P33</v>
      </c>
      <c r="D1073" s="181" t="str">
        <f t="shared" si="267"/>
        <v>LHL42P3</v>
      </c>
      <c r="E1073" s="181" t="str">
        <f t="shared" si="268"/>
        <v>LHL42</v>
      </c>
      <c r="F1073" s="72" t="s">
        <v>844</v>
      </c>
      <c r="G1073" s="111">
        <v>42</v>
      </c>
      <c r="H1073" s="111">
        <v>3</v>
      </c>
      <c r="I1073" s="111" t="s">
        <v>8</v>
      </c>
      <c r="J1073" s="111">
        <v>3</v>
      </c>
      <c r="K1073" s="109">
        <f t="shared" si="269"/>
        <v>5</v>
      </c>
      <c r="L1073" s="111" t="s">
        <v>906</v>
      </c>
      <c r="M1073" s="137">
        <v>4.7</v>
      </c>
      <c r="N1073" s="133">
        <v>5</v>
      </c>
      <c r="O1073" s="137">
        <f t="shared" si="263"/>
        <v>4.8499999999999996</v>
      </c>
      <c r="P1073" s="72"/>
      <c r="Q1073" s="72"/>
      <c r="R1073" s="97"/>
      <c r="S1073" s="97"/>
      <c r="T1073" s="203"/>
      <c r="U1073" s="72"/>
      <c r="V1073" s="177">
        <v>0.99873073085161002</v>
      </c>
      <c r="W1073" s="97"/>
      <c r="X1073" s="97"/>
      <c r="Y1073" s="90">
        <f>VLOOKUP(D1073,EXPLORACION!$A$2:$P$529,15,FALSE)</f>
        <v>4958965.5520000001</v>
      </c>
      <c r="Z1073" s="90">
        <f>VLOOKUP(D1073,EXPLORACION!$A$2:$P$529,16,FALSE)</f>
        <v>2167456.1899000001</v>
      </c>
    </row>
    <row r="1074" spans="1:26" hidden="1">
      <c r="A1074" s="181" t="str">
        <f t="shared" si="264"/>
        <v>LHL42P3E3V4</v>
      </c>
      <c r="B1074" s="181" t="str">
        <f t="shared" si="265"/>
        <v>LHL42P3E3</v>
      </c>
      <c r="C1074" s="181" t="str">
        <f t="shared" si="266"/>
        <v>LHL42P3V4</v>
      </c>
      <c r="D1074" s="181" t="str">
        <f t="shared" si="267"/>
        <v>LHL42P3</v>
      </c>
      <c r="E1074" s="181" t="str">
        <f t="shared" si="268"/>
        <v>LHL42</v>
      </c>
      <c r="F1074" s="72" t="s">
        <v>844</v>
      </c>
      <c r="G1074" s="111">
        <v>42</v>
      </c>
      <c r="H1074" s="111">
        <v>3</v>
      </c>
      <c r="I1074" s="111" t="s">
        <v>8</v>
      </c>
      <c r="J1074" s="111">
        <v>4</v>
      </c>
      <c r="K1074" s="109">
        <f t="shared" si="269"/>
        <v>6</v>
      </c>
      <c r="L1074" s="111" t="s">
        <v>906</v>
      </c>
      <c r="M1074" s="137">
        <v>5.7</v>
      </c>
      <c r="N1074" s="133">
        <v>6</v>
      </c>
      <c r="O1074" s="137">
        <f t="shared" si="263"/>
        <v>5.85</v>
      </c>
      <c r="P1074" s="72"/>
      <c r="Q1074" s="72"/>
      <c r="R1074" s="97"/>
      <c r="S1074" s="97"/>
      <c r="T1074" s="203"/>
      <c r="U1074" s="72"/>
      <c r="V1074" s="177">
        <v>1.5502564063658497</v>
      </c>
      <c r="W1074" s="97"/>
      <c r="X1074" s="97"/>
      <c r="Y1074" s="90">
        <f>VLOOKUP(D1074,EXPLORACION!$A$2:$P$529,15,FALSE)</f>
        <v>4958965.5520000001</v>
      </c>
      <c r="Z1074" s="90">
        <f>VLOOKUP(D1074,EXPLORACION!$A$2:$P$529,16,FALSE)</f>
        <v>2167456.1899000001</v>
      </c>
    </row>
    <row r="1075" spans="1:26" hidden="1">
      <c r="A1075" s="181" t="str">
        <f t="shared" si="264"/>
        <v>LHL42P3E4V5</v>
      </c>
      <c r="B1075" s="181" t="str">
        <f t="shared" si="265"/>
        <v>LHL42P3E4</v>
      </c>
      <c r="C1075" s="181" t="str">
        <f t="shared" si="266"/>
        <v>LHL42P3V5</v>
      </c>
      <c r="D1075" s="181" t="str">
        <f t="shared" si="267"/>
        <v>LHL42P3</v>
      </c>
      <c r="E1075" s="181" t="str">
        <f t="shared" si="268"/>
        <v>LHL42</v>
      </c>
      <c r="F1075" s="72" t="s">
        <v>844</v>
      </c>
      <c r="G1075" s="111">
        <v>42</v>
      </c>
      <c r="H1075" s="111">
        <v>3</v>
      </c>
      <c r="I1075" s="111" t="s">
        <v>8</v>
      </c>
      <c r="J1075" s="111">
        <v>5</v>
      </c>
      <c r="K1075" s="109">
        <f t="shared" si="269"/>
        <v>7</v>
      </c>
      <c r="L1075" s="111"/>
      <c r="M1075" s="137">
        <v>6</v>
      </c>
      <c r="N1075" s="133">
        <v>7</v>
      </c>
      <c r="O1075" s="137">
        <f t="shared" si="263"/>
        <v>6.5</v>
      </c>
      <c r="P1075" s="72"/>
      <c r="Q1075" s="72"/>
      <c r="R1075" s="97"/>
      <c r="S1075" s="97"/>
      <c r="T1075" s="203"/>
      <c r="U1075" s="72"/>
      <c r="V1075" s="177" t="s">
        <v>1782</v>
      </c>
      <c r="W1075" s="97"/>
      <c r="X1075" s="97"/>
      <c r="Y1075" s="90">
        <f>VLOOKUP(D1075,EXPLORACION!$A$2:$P$529,15,FALSE)</f>
        <v>4958965.5520000001</v>
      </c>
      <c r="Z1075" s="90">
        <f>VLOOKUP(D1075,EXPLORACION!$A$2:$P$529,16,FALSE)</f>
        <v>2167456.1899000001</v>
      </c>
    </row>
    <row r="1076" spans="1:26" hidden="1">
      <c r="A1076" s="181" t="str">
        <f t="shared" si="264"/>
        <v>LHL42P3E56</v>
      </c>
      <c r="B1076" s="181" t="str">
        <f t="shared" si="265"/>
        <v>LHL42P3E5</v>
      </c>
      <c r="C1076" s="181" t="str">
        <f t="shared" si="266"/>
        <v>LHL42P36</v>
      </c>
      <c r="D1076" s="181" t="str">
        <f t="shared" si="267"/>
        <v>LHL42P3</v>
      </c>
      <c r="E1076" s="181" t="str">
        <f t="shared" si="268"/>
        <v>LHL42</v>
      </c>
      <c r="F1076" s="72" t="s">
        <v>844</v>
      </c>
      <c r="G1076" s="111">
        <v>42</v>
      </c>
      <c r="H1076" s="111">
        <v>3</v>
      </c>
      <c r="I1076" s="111" t="s">
        <v>8</v>
      </c>
      <c r="J1076" s="111">
        <v>5</v>
      </c>
      <c r="K1076" s="109">
        <f t="shared" si="269"/>
        <v>8</v>
      </c>
      <c r="L1076" s="111" t="s">
        <v>906</v>
      </c>
      <c r="M1076" s="137">
        <v>7.3</v>
      </c>
      <c r="N1076" s="133">
        <v>7.5</v>
      </c>
      <c r="O1076" s="137">
        <f t="shared" si="263"/>
        <v>7.4</v>
      </c>
      <c r="P1076" s="72"/>
      <c r="Q1076" s="72"/>
      <c r="R1076" s="97"/>
      <c r="S1076" s="97"/>
      <c r="T1076" s="203"/>
      <c r="U1076" s="72"/>
      <c r="V1076" s="177">
        <v>0.72654886582237244</v>
      </c>
      <c r="W1076" s="97"/>
      <c r="X1076" s="97"/>
      <c r="Y1076" s="90">
        <f>VLOOKUP(D1076,EXPLORACION!$A$2:$P$529,15,FALSE)</f>
        <v>4958965.5520000001</v>
      </c>
      <c r="Z1076" s="90">
        <f>VLOOKUP(D1076,EXPLORACION!$A$2:$P$529,16,FALSE)</f>
        <v>2167456.1899000001</v>
      </c>
    </row>
    <row r="1077" spans="1:26" hidden="1">
      <c r="A1077" s="181" t="str">
        <f t="shared" si="264"/>
        <v>LHL42P3E5V7</v>
      </c>
      <c r="B1077" s="181" t="str">
        <f t="shared" si="265"/>
        <v>LHL42P3E5</v>
      </c>
      <c r="C1077" s="181" t="str">
        <f t="shared" si="266"/>
        <v>LHL42P3V7</v>
      </c>
      <c r="D1077" s="181" t="str">
        <f t="shared" si="267"/>
        <v>LHL42P3</v>
      </c>
      <c r="E1077" s="181" t="str">
        <f t="shared" si="268"/>
        <v>LHL42</v>
      </c>
      <c r="F1077" s="72" t="s">
        <v>844</v>
      </c>
      <c r="G1077" s="111">
        <v>42</v>
      </c>
      <c r="H1077" s="111">
        <v>3</v>
      </c>
      <c r="I1077" s="111" t="s">
        <v>8</v>
      </c>
      <c r="J1077" s="111">
        <v>5</v>
      </c>
      <c r="K1077" s="109">
        <f t="shared" si="269"/>
        <v>9</v>
      </c>
      <c r="L1077" s="111" t="str">
        <f>IF(ISNA(HLOOKUP($A1077,[1]DATOS!$4:$147,26,FALSE)),"",HLOOKUP($A1077,[1]DATOS!$4:$147,26,FALSE))</f>
        <v/>
      </c>
      <c r="M1077" s="137">
        <v>8</v>
      </c>
      <c r="N1077" s="133">
        <v>9</v>
      </c>
      <c r="O1077" s="137">
        <f t="shared" si="263"/>
        <v>8.5</v>
      </c>
      <c r="P1077" s="72"/>
      <c r="Q1077" s="72"/>
      <c r="R1077" s="97"/>
      <c r="S1077" s="97"/>
      <c r="T1077" s="203"/>
      <c r="U1077" s="72"/>
      <c r="V1077" s="177" t="s">
        <v>1782</v>
      </c>
      <c r="W1077" s="97"/>
      <c r="X1077" s="97"/>
      <c r="Y1077" s="90">
        <f>VLOOKUP(D1077,EXPLORACION!$A$2:$P$529,15,FALSE)</f>
        <v>4958965.5520000001</v>
      </c>
      <c r="Z1077" s="90">
        <f>VLOOKUP(D1077,EXPLORACION!$A$2:$P$529,16,FALSE)</f>
        <v>2167456.1899000001</v>
      </c>
    </row>
    <row r="1078" spans="1:26" hidden="1">
      <c r="A1078" s="181" t="str">
        <f t="shared" si="264"/>
        <v>LHL42P3E58</v>
      </c>
      <c r="B1078" s="181" t="str">
        <f t="shared" si="265"/>
        <v>LHL42P3E5</v>
      </c>
      <c r="C1078" s="181" t="str">
        <f t="shared" si="266"/>
        <v>LHL42P38</v>
      </c>
      <c r="D1078" s="181" t="str">
        <f t="shared" si="267"/>
        <v>LHL42P3</v>
      </c>
      <c r="E1078" s="181" t="str">
        <f t="shared" si="268"/>
        <v>LHL42</v>
      </c>
      <c r="F1078" s="72" t="s">
        <v>844</v>
      </c>
      <c r="G1078" s="111">
        <v>42</v>
      </c>
      <c r="H1078" s="111">
        <v>3</v>
      </c>
      <c r="I1078" s="111" t="s">
        <v>8</v>
      </c>
      <c r="J1078" s="111">
        <v>5</v>
      </c>
      <c r="K1078" s="109">
        <f t="shared" si="269"/>
        <v>10</v>
      </c>
      <c r="L1078" s="111" t="str">
        <f>IF(ISNA(HLOOKUP($A1078,[1]DATOS!$4:$147,26,FALSE)),"",HLOOKUP($A1078,[1]DATOS!$4:$147,26,FALSE))</f>
        <v/>
      </c>
      <c r="M1078" s="137">
        <v>9</v>
      </c>
      <c r="N1078" s="133">
        <v>10</v>
      </c>
      <c r="O1078" s="137">
        <f t="shared" si="263"/>
        <v>9.5</v>
      </c>
      <c r="P1078" s="72"/>
      <c r="Q1078" s="72"/>
      <c r="R1078" s="97"/>
      <c r="S1078" s="97"/>
      <c r="T1078" s="203"/>
      <c r="U1078" s="72"/>
      <c r="V1078" s="177" t="s">
        <v>1782</v>
      </c>
      <c r="W1078" s="97"/>
      <c r="X1078" s="97"/>
      <c r="Y1078" s="90">
        <f>VLOOKUP(D1078,EXPLORACION!$A$2:$P$529,15,FALSE)</f>
        <v>4958965.5520000001</v>
      </c>
      <c r="Z1078" s="90">
        <f>VLOOKUP(D1078,EXPLORACION!$A$2:$P$529,16,FALSE)</f>
        <v>2167456.1899000001</v>
      </c>
    </row>
    <row r="1079" spans="1:26" hidden="1">
      <c r="A1079" s="181" t="str">
        <f t="shared" si="264"/>
        <v>LHL42P3E59</v>
      </c>
      <c r="B1079" s="181" t="str">
        <f t="shared" si="265"/>
        <v>LHL42P3E5</v>
      </c>
      <c r="C1079" s="181" t="str">
        <f t="shared" si="266"/>
        <v>LHL42P39</v>
      </c>
      <c r="D1079" s="181" t="str">
        <f t="shared" si="267"/>
        <v>LHL42P3</v>
      </c>
      <c r="E1079" s="181" t="str">
        <f t="shared" si="268"/>
        <v>LHL42</v>
      </c>
      <c r="F1079" s="72" t="s">
        <v>844</v>
      </c>
      <c r="G1079" s="111">
        <v>42</v>
      </c>
      <c r="H1079" s="111">
        <v>3</v>
      </c>
      <c r="I1079" s="111" t="s">
        <v>8</v>
      </c>
      <c r="J1079" s="111">
        <v>5</v>
      </c>
      <c r="K1079" s="109">
        <f t="shared" si="269"/>
        <v>11</v>
      </c>
      <c r="L1079" s="111" t="str">
        <f>IF(ISNA(HLOOKUP($A1079,[1]DATOS!$4:$147,26,FALSE)),"",HLOOKUP($A1079,[1]DATOS!$4:$147,26,FALSE))</f>
        <v/>
      </c>
      <c r="M1079" s="137">
        <v>10</v>
      </c>
      <c r="N1079" s="133">
        <v>11</v>
      </c>
      <c r="O1079" s="137">
        <f t="shared" si="263"/>
        <v>10.5</v>
      </c>
      <c r="P1079" s="72"/>
      <c r="Q1079" s="72"/>
      <c r="R1079" s="97"/>
      <c r="S1079" s="97"/>
      <c r="T1079" s="203"/>
      <c r="U1079" s="72"/>
      <c r="V1079" s="177" t="s">
        <v>1782</v>
      </c>
      <c r="W1079" s="97"/>
      <c r="X1079" s="97"/>
      <c r="Y1079" s="90">
        <f>VLOOKUP(D1079,EXPLORACION!$A$2:$P$529,15,FALSE)</f>
        <v>4958965.5520000001</v>
      </c>
      <c r="Z1079" s="90">
        <f>VLOOKUP(D1079,EXPLORACION!$A$2:$P$529,16,FALSE)</f>
        <v>2167456.1899000001</v>
      </c>
    </row>
    <row r="1080" spans="1:26" hidden="1">
      <c r="A1080" s="181" t="str">
        <f t="shared" si="264"/>
        <v>LHL42P3E510</v>
      </c>
      <c r="B1080" s="181" t="str">
        <f t="shared" si="265"/>
        <v>LHL42P3E5</v>
      </c>
      <c r="C1080" s="181" t="str">
        <f t="shared" si="266"/>
        <v>LHL42P310</v>
      </c>
      <c r="D1080" s="181" t="str">
        <f t="shared" si="267"/>
        <v>LHL42P3</v>
      </c>
      <c r="E1080" s="181" t="str">
        <f t="shared" si="268"/>
        <v>LHL42</v>
      </c>
      <c r="F1080" s="72" t="s">
        <v>844</v>
      </c>
      <c r="G1080" s="111">
        <v>42</v>
      </c>
      <c r="H1080" s="111">
        <v>3</v>
      </c>
      <c r="I1080" s="111" t="s">
        <v>8</v>
      </c>
      <c r="J1080" s="111">
        <v>5</v>
      </c>
      <c r="K1080" s="109">
        <f t="shared" si="269"/>
        <v>12</v>
      </c>
      <c r="L1080" s="111" t="str">
        <f>IF(ISNA(HLOOKUP($A1080,[1]DATOS!$4:$147,26,FALSE)),"",HLOOKUP($A1080,[1]DATOS!$4:$147,26,FALSE))</f>
        <v/>
      </c>
      <c r="M1080" s="137">
        <v>11</v>
      </c>
      <c r="N1080" s="133">
        <v>12</v>
      </c>
      <c r="O1080" s="137">
        <f t="shared" si="263"/>
        <v>11.5</v>
      </c>
      <c r="P1080" s="72"/>
      <c r="Q1080" s="72"/>
      <c r="R1080" s="97"/>
      <c r="S1080" s="97"/>
      <c r="T1080" s="203"/>
      <c r="U1080" s="72"/>
      <c r="V1080" s="177" t="s">
        <v>1782</v>
      </c>
      <c r="W1080" s="97"/>
      <c r="X1080" s="97"/>
      <c r="Y1080" s="90">
        <f>VLOOKUP(D1080,EXPLORACION!$A$2:$P$529,15,FALSE)</f>
        <v>4958965.5520000001</v>
      </c>
      <c r="Z1080" s="90">
        <f>VLOOKUP(D1080,EXPLORACION!$A$2:$P$529,16,FALSE)</f>
        <v>2167456.1899000001</v>
      </c>
    </row>
    <row r="1081" spans="1:26" hidden="1">
      <c r="A1081" s="181" t="str">
        <f t="shared" si="264"/>
        <v>LHL42P3E511</v>
      </c>
      <c r="B1081" s="181" t="str">
        <f t="shared" si="265"/>
        <v>LHL42P3E5</v>
      </c>
      <c r="C1081" s="181" t="str">
        <f t="shared" si="266"/>
        <v>LHL42P311</v>
      </c>
      <c r="D1081" s="181" t="str">
        <f t="shared" si="267"/>
        <v>LHL42P3</v>
      </c>
      <c r="E1081" s="181" t="str">
        <f t="shared" si="268"/>
        <v>LHL42</v>
      </c>
      <c r="F1081" s="72" t="s">
        <v>844</v>
      </c>
      <c r="G1081" s="111">
        <v>42</v>
      </c>
      <c r="H1081" s="111">
        <v>3</v>
      </c>
      <c r="I1081" s="111" t="s">
        <v>8</v>
      </c>
      <c r="J1081" s="111">
        <v>5</v>
      </c>
      <c r="K1081" s="109">
        <f t="shared" si="269"/>
        <v>13</v>
      </c>
      <c r="L1081" s="111" t="str">
        <f>IF(ISNA(HLOOKUP($A1081,[1]DATOS!$4:$147,26,FALSE)),"",HLOOKUP($A1081,[1]DATOS!$4:$147,26,FALSE))</f>
        <v/>
      </c>
      <c r="M1081" s="137">
        <v>12</v>
      </c>
      <c r="N1081" s="133">
        <v>13</v>
      </c>
      <c r="O1081" s="137">
        <f t="shared" si="263"/>
        <v>12.5</v>
      </c>
      <c r="P1081" s="72"/>
      <c r="Q1081" s="72"/>
      <c r="R1081" s="97"/>
      <c r="S1081" s="97"/>
      <c r="T1081" s="203"/>
      <c r="U1081" s="72"/>
      <c r="V1081" s="177" t="s">
        <v>1782</v>
      </c>
      <c r="W1081" s="97"/>
      <c r="X1081" s="97"/>
      <c r="Y1081" s="90">
        <f>VLOOKUP(D1081,EXPLORACION!$A$2:$P$529,15,FALSE)</f>
        <v>4958965.5520000001</v>
      </c>
      <c r="Z1081" s="90">
        <f>VLOOKUP(D1081,EXPLORACION!$A$2:$P$529,16,FALSE)</f>
        <v>2167456.1899000001</v>
      </c>
    </row>
    <row r="1082" spans="1:26" hidden="1">
      <c r="A1082" s="181" t="str">
        <f t="shared" si="264"/>
        <v>LHL42P3E512</v>
      </c>
      <c r="B1082" s="181" t="str">
        <f t="shared" si="265"/>
        <v>LHL42P3E5</v>
      </c>
      <c r="C1082" s="181" t="str">
        <f t="shared" si="266"/>
        <v>LHL42P312</v>
      </c>
      <c r="D1082" s="181" t="str">
        <f t="shared" si="267"/>
        <v>LHL42P3</v>
      </c>
      <c r="E1082" s="181" t="str">
        <f t="shared" si="268"/>
        <v>LHL42</v>
      </c>
      <c r="F1082" s="72" t="s">
        <v>844</v>
      </c>
      <c r="G1082" s="111">
        <v>42</v>
      </c>
      <c r="H1082" s="111">
        <v>3</v>
      </c>
      <c r="I1082" s="111" t="s">
        <v>8</v>
      </c>
      <c r="J1082" s="111">
        <v>5</v>
      </c>
      <c r="K1082" s="109">
        <f t="shared" si="269"/>
        <v>14</v>
      </c>
      <c r="L1082" s="111" t="s">
        <v>906</v>
      </c>
      <c r="M1082" s="137">
        <v>13</v>
      </c>
      <c r="N1082" s="133">
        <v>13.3</v>
      </c>
      <c r="O1082" s="137">
        <f t="shared" si="263"/>
        <v>13.15</v>
      </c>
      <c r="P1082" s="72"/>
      <c r="Q1082" s="72"/>
      <c r="R1082" s="97"/>
      <c r="S1082" s="97"/>
      <c r="T1082" s="203"/>
      <c r="U1082" s="72"/>
      <c r="V1082" s="177">
        <v>1.6785586789144287</v>
      </c>
      <c r="W1082" s="97"/>
      <c r="X1082" s="97"/>
      <c r="Y1082" s="90">
        <f>VLOOKUP(D1082,EXPLORACION!$A$2:$P$529,15,FALSE)</f>
        <v>4958965.5520000001</v>
      </c>
      <c r="Z1082" s="90">
        <f>VLOOKUP(D1082,EXPLORACION!$A$2:$P$529,16,FALSE)</f>
        <v>2167456.1899000001</v>
      </c>
    </row>
    <row r="1083" spans="1:26" hidden="1">
      <c r="A1083" s="181" t="str">
        <f t="shared" si="264"/>
        <v>LHL42P3E5V13</v>
      </c>
      <c r="B1083" s="181" t="str">
        <f t="shared" si="265"/>
        <v>LHL42P3E5</v>
      </c>
      <c r="C1083" s="181" t="str">
        <f t="shared" si="266"/>
        <v>LHL42P3V13</v>
      </c>
      <c r="D1083" s="181" t="str">
        <f t="shared" si="267"/>
        <v>LHL42P3</v>
      </c>
      <c r="E1083" s="181" t="str">
        <f t="shared" si="268"/>
        <v>LHL42</v>
      </c>
      <c r="F1083" s="72" t="s">
        <v>844</v>
      </c>
      <c r="G1083" s="111">
        <v>42</v>
      </c>
      <c r="H1083" s="111">
        <v>3</v>
      </c>
      <c r="I1083" s="111" t="s">
        <v>8</v>
      </c>
      <c r="J1083" s="111">
        <v>5</v>
      </c>
      <c r="K1083" s="109">
        <f t="shared" si="269"/>
        <v>15</v>
      </c>
      <c r="L1083" s="111" t="str">
        <f>IF(ISNA(HLOOKUP($A1083,[1]DATOS!$4:$147,26,FALSE)),"",HLOOKUP($A1083,[1]DATOS!$4:$147,26,FALSE))</f>
        <v/>
      </c>
      <c r="M1083" s="137">
        <v>13.5</v>
      </c>
      <c r="N1083" s="133">
        <v>15</v>
      </c>
      <c r="O1083" s="137">
        <f t="shared" si="263"/>
        <v>14.25</v>
      </c>
      <c r="P1083" s="72"/>
      <c r="Q1083" s="72"/>
      <c r="R1083" s="97"/>
      <c r="S1083" s="97"/>
      <c r="T1083" s="203"/>
      <c r="U1083" s="72"/>
      <c r="V1083" s="177" t="s">
        <v>1782</v>
      </c>
      <c r="W1083" s="97"/>
      <c r="X1083" s="97"/>
      <c r="Y1083" s="90">
        <f>VLOOKUP(D1083,EXPLORACION!$A$2:$P$529,15,FALSE)</f>
        <v>4958965.5520000001</v>
      </c>
      <c r="Z1083" s="90">
        <f>VLOOKUP(D1083,EXPLORACION!$A$2:$P$529,16,FALSE)</f>
        <v>2167456.1899000001</v>
      </c>
    </row>
    <row r="1084" spans="1:26" hidden="1">
      <c r="A1084" s="181" t="str">
        <f t="shared" ref="A1084:A1089" si="270">CONCATENATE(F1084,G1084,I1084,H1084,"E",J1083,L1083,K1082)</f>
        <v>PYA43P1E514</v>
      </c>
      <c r="B1084" s="181" t="str">
        <f t="shared" ref="B1084:B1089" si="271">CONCATENATE(F1084,G1084,I1084,H1084,"E",J1083)</f>
        <v>PYA43P1E5</v>
      </c>
      <c r="C1084" s="181" t="str">
        <f t="shared" ref="C1084:C1089" si="272">CONCATENATE(F1084,G1084,I1084,H1084,L1083,K1082)</f>
        <v>PYA43P114</v>
      </c>
      <c r="D1084" s="181" t="str">
        <f t="shared" ref="D1084:D1089" si="273">CONCATENATE(F1084,G1084,I1084,H1084)</f>
        <v>PYA43P1</v>
      </c>
      <c r="E1084" s="181" t="str">
        <f t="shared" ref="E1084:E1089" si="274">CONCATENATE(F1084,G1084)</f>
        <v>PYA43</v>
      </c>
      <c r="F1084" s="109" t="s">
        <v>1368</v>
      </c>
      <c r="G1084" s="171">
        <v>43</v>
      </c>
      <c r="H1084" s="111">
        <v>1</v>
      </c>
      <c r="I1084" s="171" t="s">
        <v>8</v>
      </c>
      <c r="J1084" s="111">
        <v>2</v>
      </c>
      <c r="K1084" s="109">
        <v>1</v>
      </c>
      <c r="L1084" s="111" t="s">
        <v>13</v>
      </c>
      <c r="M1084" s="137">
        <v>1</v>
      </c>
      <c r="N1084" s="133">
        <v>3</v>
      </c>
      <c r="O1084" s="137">
        <f t="shared" si="263"/>
        <v>2</v>
      </c>
      <c r="P1084" s="72"/>
      <c r="Q1084" s="72"/>
      <c r="R1084" s="97"/>
      <c r="S1084" s="97"/>
      <c r="T1084" s="203" t="s">
        <v>1802</v>
      </c>
      <c r="U1084" s="72"/>
      <c r="V1084" s="177"/>
      <c r="W1084" s="97"/>
      <c r="X1084" s="97"/>
      <c r="Y1084" s="90">
        <f>VLOOKUP(D1084,EXPLORACION!$A$2:$P$529,15,FALSE)</f>
        <v>4962069.7835999997</v>
      </c>
      <c r="Z1084" s="90">
        <f>VLOOKUP(D1084,EXPLORACION!$A$2:$P$529,16,FALSE)</f>
        <v>2173571.9109</v>
      </c>
    </row>
    <row r="1085" spans="1:26" hidden="1">
      <c r="A1085" s="181" t="str">
        <f t="shared" si="270"/>
        <v>PYA43P1E2S15</v>
      </c>
      <c r="B1085" s="181" t="str">
        <f t="shared" si="271"/>
        <v>PYA43P1E2</v>
      </c>
      <c r="C1085" s="181" t="str">
        <f t="shared" si="272"/>
        <v>PYA43P1S15</v>
      </c>
      <c r="D1085" s="181" t="str">
        <f t="shared" si="273"/>
        <v>PYA43P1</v>
      </c>
      <c r="E1085" s="181" t="str">
        <f t="shared" si="274"/>
        <v>PYA43</v>
      </c>
      <c r="F1085" s="109" t="s">
        <v>1368</v>
      </c>
      <c r="G1085" s="171">
        <v>43</v>
      </c>
      <c r="H1085" s="111">
        <v>1</v>
      </c>
      <c r="I1085" s="171" t="s">
        <v>8</v>
      </c>
      <c r="J1085" s="111">
        <v>3</v>
      </c>
      <c r="K1085" s="109">
        <f>K1084+1</f>
        <v>2</v>
      </c>
      <c r="L1085" s="111" t="s">
        <v>13</v>
      </c>
      <c r="M1085" s="137">
        <v>2</v>
      </c>
      <c r="N1085" s="133">
        <v>4</v>
      </c>
      <c r="O1085" s="137">
        <f t="shared" si="263"/>
        <v>3</v>
      </c>
      <c r="P1085" s="72"/>
      <c r="Q1085" s="72"/>
      <c r="R1085" s="97"/>
      <c r="S1085" s="97"/>
      <c r="T1085" s="203" t="s">
        <v>1803</v>
      </c>
      <c r="U1085" s="72"/>
      <c r="V1085" s="177"/>
      <c r="W1085" s="97"/>
      <c r="X1085" s="97"/>
      <c r="Y1085" s="90">
        <f>VLOOKUP(D1085,EXPLORACION!$A$2:$P$529,15,FALSE)</f>
        <v>4962069.7835999997</v>
      </c>
      <c r="Z1085" s="90">
        <f>VLOOKUP(D1085,EXPLORACION!$A$2:$P$529,16,FALSE)</f>
        <v>2173571.9109</v>
      </c>
    </row>
    <row r="1086" spans="1:26" hidden="1">
      <c r="A1086" s="181" t="str">
        <f t="shared" si="270"/>
        <v>PYA43P2E3S1</v>
      </c>
      <c r="B1086" s="181" t="str">
        <f t="shared" si="271"/>
        <v>PYA43P2E3</v>
      </c>
      <c r="C1086" s="181" t="str">
        <f t="shared" si="272"/>
        <v>PYA43P2S1</v>
      </c>
      <c r="D1086" s="181" t="str">
        <f t="shared" si="273"/>
        <v>PYA43P2</v>
      </c>
      <c r="E1086" s="181" t="str">
        <f t="shared" si="274"/>
        <v>PYA43</v>
      </c>
      <c r="F1086" s="109" t="s">
        <v>1368</v>
      </c>
      <c r="G1086" s="171">
        <v>43</v>
      </c>
      <c r="H1086" s="111">
        <v>2</v>
      </c>
      <c r="I1086" s="171" t="s">
        <v>8</v>
      </c>
      <c r="J1086" s="111">
        <v>2</v>
      </c>
      <c r="K1086" s="109">
        <v>1</v>
      </c>
      <c r="L1086" s="111" t="s">
        <v>13</v>
      </c>
      <c r="M1086" s="137">
        <v>1</v>
      </c>
      <c r="N1086" s="133">
        <v>3</v>
      </c>
      <c r="O1086" s="137">
        <f t="shared" si="263"/>
        <v>2</v>
      </c>
      <c r="P1086" s="72"/>
      <c r="Q1086" s="72"/>
      <c r="R1086" s="97"/>
      <c r="S1086" s="97"/>
      <c r="T1086" s="203" t="s">
        <v>1804</v>
      </c>
      <c r="U1086" s="72"/>
      <c r="V1086" s="177"/>
      <c r="W1086" s="97"/>
      <c r="X1086" s="97"/>
      <c r="Y1086" s="90">
        <f>VLOOKUP(D1086,EXPLORACION!$A$2:$P$529,15,FALSE)</f>
        <v>4962069.7835999997</v>
      </c>
      <c r="Z1086" s="90">
        <f>VLOOKUP(D1086,EXPLORACION!$A$2:$P$529,16,FALSE)</f>
        <v>2173571.9109</v>
      </c>
    </row>
    <row r="1087" spans="1:26" hidden="1">
      <c r="A1087" s="181" t="str">
        <f t="shared" si="270"/>
        <v>PYA43P2E2S2</v>
      </c>
      <c r="B1087" s="181" t="str">
        <f t="shared" si="271"/>
        <v>PYA43P2E2</v>
      </c>
      <c r="C1087" s="181" t="str">
        <f t="shared" si="272"/>
        <v>PYA43P2S2</v>
      </c>
      <c r="D1087" s="181" t="str">
        <f t="shared" si="273"/>
        <v>PYA43P2</v>
      </c>
      <c r="E1087" s="181" t="str">
        <f t="shared" si="274"/>
        <v>PYA43</v>
      </c>
      <c r="F1087" s="109" t="s">
        <v>1368</v>
      </c>
      <c r="G1087" s="171">
        <v>43</v>
      </c>
      <c r="H1087" s="111">
        <v>2</v>
      </c>
      <c r="I1087" s="171" t="s">
        <v>8</v>
      </c>
      <c r="J1087" s="111">
        <v>3</v>
      </c>
      <c r="K1087" s="109">
        <f>K1086+1</f>
        <v>2</v>
      </c>
      <c r="L1087" s="111" t="s">
        <v>13</v>
      </c>
      <c r="M1087" s="137">
        <v>2</v>
      </c>
      <c r="N1087" s="133">
        <v>4</v>
      </c>
      <c r="O1087" s="137">
        <f t="shared" si="263"/>
        <v>3</v>
      </c>
      <c r="P1087" s="72"/>
      <c r="Q1087" s="72"/>
      <c r="R1087" s="97"/>
      <c r="S1087" s="97"/>
      <c r="T1087" s="203" t="s">
        <v>1805</v>
      </c>
      <c r="U1087" s="72"/>
      <c r="V1087" s="177"/>
      <c r="W1087" s="97"/>
      <c r="X1087" s="97"/>
      <c r="Y1087" s="90">
        <f>VLOOKUP(D1087,EXPLORACION!$A$2:$P$529,15,FALSE)</f>
        <v>4962069.7835999997</v>
      </c>
      <c r="Z1087" s="90">
        <f>VLOOKUP(D1087,EXPLORACION!$A$2:$P$529,16,FALSE)</f>
        <v>2173571.9109</v>
      </c>
    </row>
    <row r="1088" spans="1:26" hidden="1">
      <c r="A1088" s="181" t="str">
        <f t="shared" si="270"/>
        <v>PYA43P3E3S1</v>
      </c>
      <c r="B1088" s="181" t="str">
        <f t="shared" si="271"/>
        <v>PYA43P3E3</v>
      </c>
      <c r="C1088" s="181" t="str">
        <f t="shared" si="272"/>
        <v>PYA43P3S1</v>
      </c>
      <c r="D1088" s="181" t="str">
        <f t="shared" si="273"/>
        <v>PYA43P3</v>
      </c>
      <c r="E1088" s="181" t="str">
        <f t="shared" si="274"/>
        <v>PYA43</v>
      </c>
      <c r="F1088" s="109" t="s">
        <v>1368</v>
      </c>
      <c r="G1088" s="171">
        <v>43</v>
      </c>
      <c r="H1088" s="111">
        <v>3</v>
      </c>
      <c r="I1088" s="171" t="s">
        <v>8</v>
      </c>
      <c r="J1088" s="111">
        <v>2</v>
      </c>
      <c r="K1088" s="109">
        <v>1</v>
      </c>
      <c r="L1088" s="111" t="s">
        <v>13</v>
      </c>
      <c r="M1088" s="137">
        <v>1</v>
      </c>
      <c r="N1088" s="133">
        <v>3</v>
      </c>
      <c r="O1088" s="137">
        <f t="shared" si="263"/>
        <v>2</v>
      </c>
      <c r="P1088" s="72"/>
      <c r="Q1088" s="72"/>
      <c r="R1088" s="97"/>
      <c r="S1088" s="97"/>
      <c r="T1088" s="203" t="s">
        <v>1806</v>
      </c>
      <c r="U1088" s="72"/>
      <c r="V1088" s="177"/>
      <c r="W1088" s="97"/>
      <c r="X1088" s="97"/>
      <c r="Y1088" s="90">
        <f>VLOOKUP(D1088,EXPLORACION!$A$2:$P$529,15,FALSE)</f>
        <v>4962069.7835999997</v>
      </c>
      <c r="Z1088" s="90">
        <f>VLOOKUP(D1088,EXPLORACION!$A$2:$P$529,16,FALSE)</f>
        <v>2173571.9109</v>
      </c>
    </row>
    <row r="1089" spans="1:26" hidden="1">
      <c r="A1089" s="181" t="str">
        <f t="shared" si="270"/>
        <v>PYA43P3E2S2</v>
      </c>
      <c r="B1089" s="181" t="str">
        <f t="shared" si="271"/>
        <v>PYA43P3E2</v>
      </c>
      <c r="C1089" s="181" t="str">
        <f t="shared" si="272"/>
        <v>PYA43P3S2</v>
      </c>
      <c r="D1089" s="181" t="str">
        <f t="shared" si="273"/>
        <v>PYA43P3</v>
      </c>
      <c r="E1089" s="181" t="str">
        <f t="shared" si="274"/>
        <v>PYA43</v>
      </c>
      <c r="F1089" s="109" t="s">
        <v>1368</v>
      </c>
      <c r="G1089" s="171">
        <v>43</v>
      </c>
      <c r="H1089" s="111">
        <v>3</v>
      </c>
      <c r="I1089" s="171" t="s">
        <v>8</v>
      </c>
      <c r="J1089" s="111">
        <v>3</v>
      </c>
      <c r="K1089" s="109">
        <f>K1088+1</f>
        <v>2</v>
      </c>
      <c r="L1089" s="111" t="s">
        <v>13</v>
      </c>
      <c r="M1089" s="137">
        <v>2</v>
      </c>
      <c r="N1089" s="133">
        <v>4</v>
      </c>
      <c r="O1089" s="137">
        <f t="shared" si="263"/>
        <v>3</v>
      </c>
      <c r="P1089" s="72"/>
      <c r="Q1089" s="72"/>
      <c r="R1089" s="97"/>
      <c r="S1089" s="97"/>
      <c r="T1089" s="203"/>
      <c r="U1089" s="72"/>
      <c r="V1089" s="177"/>
      <c r="W1089" s="97"/>
      <c r="X1089" s="97"/>
      <c r="Y1089" s="90">
        <f>VLOOKUP(D1089,EXPLORACION!$A$2:$P$529,15,FALSE)</f>
        <v>4962069.7835999997</v>
      </c>
      <c r="Z1089" s="90">
        <f>VLOOKUP(D1089,EXPLORACION!$A$2:$P$529,16,FALSE)</f>
        <v>2173571.9109</v>
      </c>
    </row>
    <row r="1090" spans="1:26" hidden="1">
      <c r="A1090" s="181" t="str">
        <f t="shared" ref="A1090:A1097" si="275">CONCATENATE(F1090,G1090,I1090,H1090,"E",J1089,L1089,K1088)</f>
        <v>PYA44P1E3S1</v>
      </c>
      <c r="B1090" s="181" t="str">
        <f t="shared" ref="B1090:B1097" si="276">CONCATENATE(F1090,G1090,I1090,H1090,"E",J1089)</f>
        <v>PYA44P1E3</v>
      </c>
      <c r="C1090" s="181" t="str">
        <f t="shared" ref="C1090:C1097" si="277">CONCATENATE(F1090,G1090,I1090,H1090,L1089,K1088)</f>
        <v>PYA44P1S1</v>
      </c>
      <c r="D1090" s="181" t="str">
        <f t="shared" ref="D1090:D1098" si="278">CONCATENATE(F1090,G1090,I1090,H1090)</f>
        <v>PYA44P1</v>
      </c>
      <c r="E1090" s="181" t="str">
        <f t="shared" ref="E1090:E1098" si="279">CONCATENATE(F1090,G1090)</f>
        <v>PYA44</v>
      </c>
      <c r="F1090" s="109" t="s">
        <v>1368</v>
      </c>
      <c r="G1090" s="171">
        <v>44</v>
      </c>
      <c r="H1090" s="111">
        <v>1</v>
      </c>
      <c r="I1090" s="171" t="s">
        <v>8</v>
      </c>
      <c r="J1090" s="111">
        <v>1</v>
      </c>
      <c r="K1090" s="109">
        <v>1</v>
      </c>
      <c r="L1090" s="111" t="s">
        <v>13</v>
      </c>
      <c r="M1090" s="137">
        <v>1</v>
      </c>
      <c r="N1090" s="133">
        <v>3</v>
      </c>
      <c r="O1090" s="137">
        <f t="shared" ref="O1090:O1153" si="280">+AVERAGE(M1090:N1090)</f>
        <v>2</v>
      </c>
      <c r="P1090" s="72"/>
      <c r="Q1090" s="72"/>
      <c r="R1090" s="97"/>
      <c r="S1090" s="97"/>
      <c r="T1090" s="203"/>
      <c r="U1090" s="72"/>
      <c r="V1090" s="177"/>
      <c r="W1090" s="97"/>
      <c r="X1090" s="97"/>
      <c r="Y1090" s="90">
        <f>VLOOKUP(D1090,EXPLORACION!$A$2:$P$529,15,FALSE)</f>
        <v>4959890.7971000001</v>
      </c>
      <c r="Z1090" s="90">
        <f>VLOOKUP(D1090,EXPLORACION!$A$2:$P$529,16,FALSE)</f>
        <v>2170835.3059999999</v>
      </c>
    </row>
    <row r="1091" spans="1:26" hidden="1">
      <c r="A1091" s="181" t="str">
        <f t="shared" si="275"/>
        <v>PYA44P1E1S2</v>
      </c>
      <c r="B1091" s="181" t="str">
        <f t="shared" si="276"/>
        <v>PYA44P1E1</v>
      </c>
      <c r="C1091" s="181" t="str">
        <f t="shared" si="277"/>
        <v>PYA44P1S2</v>
      </c>
      <c r="D1091" s="181" t="str">
        <f t="shared" si="278"/>
        <v>PYA44P1</v>
      </c>
      <c r="E1091" s="181" t="str">
        <f t="shared" si="279"/>
        <v>PYA44</v>
      </c>
      <c r="F1091" s="109" t="s">
        <v>1368</v>
      </c>
      <c r="G1091" s="171">
        <v>44</v>
      </c>
      <c r="H1091" s="111">
        <v>1</v>
      </c>
      <c r="I1091" s="171" t="s">
        <v>8</v>
      </c>
      <c r="J1091" s="111">
        <v>2</v>
      </c>
      <c r="K1091" s="109">
        <f>K1090+1</f>
        <v>2</v>
      </c>
      <c r="L1091" s="111" t="s">
        <v>13</v>
      </c>
      <c r="M1091" s="137">
        <v>4</v>
      </c>
      <c r="N1091" s="133">
        <v>6</v>
      </c>
      <c r="O1091" s="137">
        <f t="shared" si="280"/>
        <v>5</v>
      </c>
      <c r="P1091" s="72"/>
      <c r="Q1091" s="72"/>
      <c r="R1091" s="97"/>
      <c r="S1091" s="97"/>
      <c r="T1091" s="203"/>
      <c r="U1091" s="72"/>
      <c r="V1091" s="177"/>
      <c r="W1091" s="97"/>
      <c r="X1091" s="97"/>
      <c r="Y1091" s="90">
        <f>VLOOKUP(D1091,EXPLORACION!$A$2:$P$529,15,FALSE)</f>
        <v>4959890.7971000001</v>
      </c>
      <c r="Z1091" s="90">
        <f>VLOOKUP(D1091,EXPLORACION!$A$2:$P$529,16,FALSE)</f>
        <v>2170835.3059999999</v>
      </c>
    </row>
    <row r="1092" spans="1:26" hidden="1">
      <c r="A1092" s="181" t="str">
        <f t="shared" si="275"/>
        <v>PYA44P2E2S1</v>
      </c>
      <c r="B1092" s="181" t="str">
        <f t="shared" si="276"/>
        <v>PYA44P2E2</v>
      </c>
      <c r="C1092" s="181" t="str">
        <f t="shared" si="277"/>
        <v>PYA44P2S1</v>
      </c>
      <c r="D1092" s="181" t="str">
        <f t="shared" si="278"/>
        <v>PYA44P2</v>
      </c>
      <c r="E1092" s="181" t="str">
        <f t="shared" si="279"/>
        <v>PYA44</v>
      </c>
      <c r="F1092" s="109" t="s">
        <v>1368</v>
      </c>
      <c r="G1092" s="171">
        <v>44</v>
      </c>
      <c r="H1092" s="111">
        <v>2</v>
      </c>
      <c r="I1092" s="171" t="s">
        <v>8</v>
      </c>
      <c r="J1092" s="111">
        <v>1</v>
      </c>
      <c r="K1092" s="109">
        <v>1</v>
      </c>
      <c r="L1092" s="111" t="s">
        <v>13</v>
      </c>
      <c r="M1092" s="137">
        <v>1</v>
      </c>
      <c r="N1092" s="133">
        <v>3</v>
      </c>
      <c r="O1092" s="137">
        <f t="shared" si="280"/>
        <v>2</v>
      </c>
      <c r="P1092" s="72"/>
      <c r="Q1092" s="72"/>
      <c r="R1092" s="97"/>
      <c r="S1092" s="97"/>
      <c r="T1092" s="203" t="s">
        <v>1548</v>
      </c>
      <c r="U1092" s="72"/>
      <c r="V1092" s="177"/>
      <c r="W1092" s="97"/>
      <c r="X1092" s="97"/>
      <c r="Y1092" s="90">
        <f>VLOOKUP(D1092,EXPLORACION!$A$2:$P$529,15,FALSE)</f>
        <v>4959890.7971000001</v>
      </c>
      <c r="Z1092" s="90">
        <f>VLOOKUP(D1092,EXPLORACION!$A$2:$P$529,16,FALSE)</f>
        <v>2170835.3059999999</v>
      </c>
    </row>
    <row r="1093" spans="1:26" hidden="1">
      <c r="A1093" s="181" t="str">
        <f t="shared" si="275"/>
        <v>PYA44P2E1S2</v>
      </c>
      <c r="B1093" s="181" t="str">
        <f t="shared" si="276"/>
        <v>PYA44P2E1</v>
      </c>
      <c r="C1093" s="181" t="str">
        <f t="shared" si="277"/>
        <v>PYA44P2S2</v>
      </c>
      <c r="D1093" s="181" t="str">
        <f t="shared" si="278"/>
        <v>PYA44P2</v>
      </c>
      <c r="E1093" s="181" t="str">
        <f t="shared" si="279"/>
        <v>PYA44</v>
      </c>
      <c r="F1093" s="109" t="s">
        <v>1368</v>
      </c>
      <c r="G1093" s="171">
        <v>44</v>
      </c>
      <c r="H1093" s="111">
        <v>2</v>
      </c>
      <c r="I1093" s="171" t="s">
        <v>8</v>
      </c>
      <c r="J1093" s="111">
        <v>2</v>
      </c>
      <c r="K1093" s="109">
        <f>K1092+1</f>
        <v>2</v>
      </c>
      <c r="L1093" s="111" t="s">
        <v>13</v>
      </c>
      <c r="M1093" s="137">
        <v>4</v>
      </c>
      <c r="N1093" s="133">
        <v>6</v>
      </c>
      <c r="O1093" s="137">
        <f t="shared" si="280"/>
        <v>5</v>
      </c>
      <c r="P1093" s="72"/>
      <c r="Q1093" s="72"/>
      <c r="R1093" s="97"/>
      <c r="S1093" s="97"/>
      <c r="T1093" s="203" t="s">
        <v>1856</v>
      </c>
      <c r="U1093" s="72"/>
      <c r="V1093" s="177"/>
      <c r="W1093" s="97"/>
      <c r="X1093" s="97"/>
      <c r="Y1093" s="90">
        <f>VLOOKUP(D1093,EXPLORACION!$A$2:$P$529,15,FALSE)</f>
        <v>4959890.7971000001</v>
      </c>
      <c r="Z1093" s="90">
        <f>VLOOKUP(D1093,EXPLORACION!$A$2:$P$529,16,FALSE)</f>
        <v>2170835.3059999999</v>
      </c>
    </row>
    <row r="1094" spans="1:26" hidden="1">
      <c r="A1094" s="181" t="str">
        <f t="shared" si="275"/>
        <v>PYA44P3E2S1</v>
      </c>
      <c r="B1094" s="181" t="str">
        <f t="shared" si="276"/>
        <v>PYA44P3E2</v>
      </c>
      <c r="C1094" s="181" t="str">
        <f t="shared" si="277"/>
        <v>PYA44P3S1</v>
      </c>
      <c r="D1094" s="181" t="str">
        <f t="shared" si="278"/>
        <v>PYA44P3</v>
      </c>
      <c r="E1094" s="181" t="str">
        <f t="shared" si="279"/>
        <v>PYA44</v>
      </c>
      <c r="F1094" s="109" t="s">
        <v>1368</v>
      </c>
      <c r="G1094" s="171">
        <v>44</v>
      </c>
      <c r="H1094" s="111">
        <v>3</v>
      </c>
      <c r="I1094" s="171" t="s">
        <v>8</v>
      </c>
      <c r="J1094" s="111">
        <v>1</v>
      </c>
      <c r="K1094" s="109">
        <v>1</v>
      </c>
      <c r="L1094" s="111" t="s">
        <v>13</v>
      </c>
      <c r="M1094" s="137">
        <v>1</v>
      </c>
      <c r="N1094" s="133">
        <v>3</v>
      </c>
      <c r="O1094" s="137">
        <f t="shared" si="280"/>
        <v>2</v>
      </c>
      <c r="P1094" s="72"/>
      <c r="Q1094" s="72"/>
      <c r="R1094" s="97"/>
      <c r="S1094" s="97"/>
      <c r="T1094" s="203" t="s">
        <v>1757</v>
      </c>
      <c r="U1094" s="72"/>
      <c r="V1094" s="177"/>
      <c r="W1094" s="97"/>
      <c r="X1094" s="97"/>
      <c r="Y1094" s="90">
        <f>VLOOKUP(D1094,EXPLORACION!$A$2:$P$529,15,FALSE)</f>
        <v>4959890.7971000001</v>
      </c>
      <c r="Z1094" s="90">
        <f>VLOOKUP(D1094,EXPLORACION!$A$2:$P$529,16,FALSE)</f>
        <v>2170835.3059999999</v>
      </c>
    </row>
    <row r="1095" spans="1:26" hidden="1">
      <c r="A1095" s="181" t="str">
        <f t="shared" si="275"/>
        <v>PYA44P3E1S2</v>
      </c>
      <c r="B1095" s="181" t="str">
        <f t="shared" si="276"/>
        <v>PYA44P3E1</v>
      </c>
      <c r="C1095" s="181" t="str">
        <f t="shared" si="277"/>
        <v>PYA44P3S2</v>
      </c>
      <c r="D1095" s="181" t="str">
        <f t="shared" si="278"/>
        <v>PYA44P3</v>
      </c>
      <c r="E1095" s="181" t="str">
        <f t="shared" si="279"/>
        <v>PYA44</v>
      </c>
      <c r="F1095" s="109" t="s">
        <v>1368</v>
      </c>
      <c r="G1095" s="171">
        <v>44</v>
      </c>
      <c r="H1095" s="111">
        <v>3</v>
      </c>
      <c r="I1095" s="171" t="s">
        <v>8</v>
      </c>
      <c r="J1095" s="111">
        <v>2</v>
      </c>
      <c r="K1095" s="109">
        <f>K1094+1</f>
        <v>2</v>
      </c>
      <c r="L1095" s="111" t="s">
        <v>13</v>
      </c>
      <c r="M1095" s="137">
        <v>4</v>
      </c>
      <c r="N1095" s="133">
        <v>6</v>
      </c>
      <c r="O1095" s="137">
        <f t="shared" si="280"/>
        <v>5</v>
      </c>
      <c r="P1095" s="72"/>
      <c r="Q1095" s="72"/>
      <c r="R1095" s="97"/>
      <c r="S1095" s="97"/>
      <c r="T1095" s="203" t="s">
        <v>1548</v>
      </c>
      <c r="U1095" s="72"/>
      <c r="V1095" s="177"/>
      <c r="W1095" s="97"/>
      <c r="X1095" s="97"/>
      <c r="Y1095" s="90">
        <f>VLOOKUP(D1095,EXPLORACION!$A$2:$P$529,15,FALSE)</f>
        <v>4959890.7971000001</v>
      </c>
      <c r="Z1095" s="90">
        <f>VLOOKUP(D1095,EXPLORACION!$A$2:$P$529,16,FALSE)</f>
        <v>2170835.3059999999</v>
      </c>
    </row>
    <row r="1096" spans="1:26" hidden="1">
      <c r="A1096" s="181" t="str">
        <f t="shared" si="275"/>
        <v>PYA44P4E2S1</v>
      </c>
      <c r="B1096" s="181" t="str">
        <f t="shared" si="276"/>
        <v>PYA44P4E2</v>
      </c>
      <c r="C1096" s="181" t="str">
        <f t="shared" si="277"/>
        <v>PYA44P4S1</v>
      </c>
      <c r="D1096" s="181" t="str">
        <f t="shared" si="278"/>
        <v>PYA44P4</v>
      </c>
      <c r="E1096" s="181" t="str">
        <f t="shared" si="279"/>
        <v>PYA44</v>
      </c>
      <c r="F1096" s="109" t="s">
        <v>1368</v>
      </c>
      <c r="G1096" s="171">
        <v>44</v>
      </c>
      <c r="H1096" s="111">
        <v>4</v>
      </c>
      <c r="I1096" s="171" t="s">
        <v>8</v>
      </c>
      <c r="J1096" s="111">
        <v>1</v>
      </c>
      <c r="K1096" s="109">
        <v>1</v>
      </c>
      <c r="L1096" s="111" t="s">
        <v>13</v>
      </c>
      <c r="M1096" s="137">
        <v>1</v>
      </c>
      <c r="N1096" s="133">
        <v>3</v>
      </c>
      <c r="O1096" s="137">
        <f t="shared" si="280"/>
        <v>2</v>
      </c>
      <c r="P1096" s="72"/>
      <c r="Q1096" s="72"/>
      <c r="R1096" s="97"/>
      <c r="S1096" s="97"/>
      <c r="T1096" s="203" t="s">
        <v>1855</v>
      </c>
      <c r="U1096" s="72"/>
      <c r="V1096" s="177"/>
      <c r="W1096" s="97"/>
      <c r="X1096" s="97"/>
      <c r="Y1096" s="90">
        <f>VLOOKUP(D1096,EXPLORACION!$A$2:$P$529,15,FALSE)</f>
        <v>4959890.7971000001</v>
      </c>
      <c r="Z1096" s="90">
        <f>VLOOKUP(D1096,EXPLORACION!$A$2:$P$529,16,FALSE)</f>
        <v>2170835.3059999999</v>
      </c>
    </row>
    <row r="1097" spans="1:26" hidden="1">
      <c r="A1097" s="181" t="str">
        <f t="shared" si="275"/>
        <v>PYA44P4E1S2</v>
      </c>
      <c r="B1097" s="181" t="str">
        <f t="shared" si="276"/>
        <v>PYA44P4E1</v>
      </c>
      <c r="C1097" s="181" t="str">
        <f t="shared" si="277"/>
        <v>PYA44P4S2</v>
      </c>
      <c r="D1097" s="181" t="str">
        <f t="shared" si="278"/>
        <v>PYA44P4</v>
      </c>
      <c r="E1097" s="181" t="str">
        <f t="shared" si="279"/>
        <v>PYA44</v>
      </c>
      <c r="F1097" s="109" t="s">
        <v>1368</v>
      </c>
      <c r="G1097" s="171">
        <v>44</v>
      </c>
      <c r="H1097" s="111">
        <v>4</v>
      </c>
      <c r="I1097" s="171" t="s">
        <v>8</v>
      </c>
      <c r="J1097" s="111">
        <v>2</v>
      </c>
      <c r="K1097" s="109">
        <f>K1096+1</f>
        <v>2</v>
      </c>
      <c r="L1097" s="111" t="s">
        <v>13</v>
      </c>
      <c r="M1097" s="137">
        <v>4</v>
      </c>
      <c r="N1097" s="133">
        <v>6</v>
      </c>
      <c r="O1097" s="137">
        <f t="shared" si="280"/>
        <v>5</v>
      </c>
      <c r="P1097" s="72"/>
      <c r="Q1097" s="72"/>
      <c r="R1097" s="97"/>
      <c r="S1097" s="97"/>
      <c r="T1097" s="203" t="s">
        <v>1854</v>
      </c>
      <c r="U1097" s="72"/>
      <c r="V1097" s="177"/>
      <c r="W1097" s="97"/>
      <c r="X1097" s="97"/>
      <c r="Y1097" s="90">
        <f>VLOOKUP(D1097,EXPLORACION!$A$2:$P$529,15,FALSE)</f>
        <v>4959890.7971000001</v>
      </c>
      <c r="Z1097" s="90">
        <f>VLOOKUP(D1097,EXPLORACION!$A$2:$P$529,16,FALSE)</f>
        <v>2170835.3059999999</v>
      </c>
    </row>
    <row r="1098" spans="1:26" hidden="1">
      <c r="A1098" s="181" t="str">
        <f>CONCATENATE(F1098,G1098,I1098,H1098,"E",J1097,L1097,K1096)</f>
        <v>LHL45P2E2S1</v>
      </c>
      <c r="B1098" s="181" t="str">
        <f>CONCATENATE(F1098,G1098,I1098,H1098,"E",J1097)</f>
        <v>LHL45P2E2</v>
      </c>
      <c r="C1098" s="181" t="str">
        <f>CONCATENATE(F1098,G1098,I1098,H1098,L1097,K1096)</f>
        <v>LHL45P2S1</v>
      </c>
      <c r="D1098" s="181" t="str">
        <f t="shared" si="278"/>
        <v>LHL45P2</v>
      </c>
      <c r="E1098" s="181" t="str">
        <f t="shared" si="279"/>
        <v>LHL45</v>
      </c>
      <c r="F1098" s="72" t="s">
        <v>844</v>
      </c>
      <c r="G1098" s="72">
        <v>45</v>
      </c>
      <c r="H1098" s="72">
        <v>2</v>
      </c>
      <c r="I1098" s="72" t="s">
        <v>8</v>
      </c>
      <c r="K1098" s="109">
        <v>1</v>
      </c>
      <c r="L1098" s="72" t="s">
        <v>906</v>
      </c>
      <c r="M1098" s="137">
        <v>0.6</v>
      </c>
      <c r="N1098" s="133">
        <v>0.9</v>
      </c>
      <c r="O1098" s="137">
        <f t="shared" si="280"/>
        <v>0.75</v>
      </c>
      <c r="P1098" s="72"/>
      <c r="Q1098" s="72"/>
      <c r="R1098" s="97"/>
      <c r="S1098" s="97"/>
      <c r="T1098" s="203"/>
      <c r="U1098" s="72"/>
      <c r="V1098" s="177">
        <v>2.3196167389780018</v>
      </c>
      <c r="W1098" s="97"/>
      <c r="X1098" s="97"/>
      <c r="Y1098" s="90">
        <f>VLOOKUP(D1098,EXPLORACION!$A$2:$P$529,15,FALSE)</f>
        <v>4960808.4877000004</v>
      </c>
      <c r="Z1098" s="90">
        <f>VLOOKUP(D1098,EXPLORACION!$A$2:$P$529,16,FALSE)</f>
        <v>2172863.6239</v>
      </c>
    </row>
    <row r="1099" spans="1:26" hidden="1">
      <c r="A1099" s="181" t="str">
        <f t="shared" ref="A1099:A1150" si="281">CONCATENATE(F1099,G1099,I1099,H1099,"E",J1098,L1098,K1097)</f>
        <v>LHL45P2EV2</v>
      </c>
      <c r="B1099" s="181" t="str">
        <f t="shared" ref="B1099:B1150" si="282">CONCATENATE(F1099,G1099,I1099,H1099,"E",J1098)</f>
        <v>LHL45P2E</v>
      </c>
      <c r="C1099" s="181" t="str">
        <f t="shared" ref="C1099:C1150" si="283">CONCATENATE(F1099,G1099,I1099,H1099,L1098,K1097)</f>
        <v>LHL45P2V2</v>
      </c>
      <c r="D1099" s="181" t="str">
        <f t="shared" ref="D1099:D1150" si="284">CONCATENATE(F1099,G1099,I1099,H1099)</f>
        <v>LHL45P2</v>
      </c>
      <c r="E1099" s="181" t="str">
        <f t="shared" ref="E1099:E1150" si="285">CONCATENATE(F1099,G1099)</f>
        <v>LHL45</v>
      </c>
      <c r="F1099" s="72" t="s">
        <v>844</v>
      </c>
      <c r="G1099" s="72">
        <v>45</v>
      </c>
      <c r="H1099" s="72">
        <v>2</v>
      </c>
      <c r="I1099" s="72" t="s">
        <v>8</v>
      </c>
      <c r="K1099" s="109">
        <f>K1098+1</f>
        <v>2</v>
      </c>
      <c r="L1099" s="72" t="s">
        <v>906</v>
      </c>
      <c r="M1099" s="137">
        <v>0.9</v>
      </c>
      <c r="N1099" s="133">
        <v>1.35</v>
      </c>
      <c r="O1099" s="137">
        <f t="shared" si="280"/>
        <v>1.125</v>
      </c>
      <c r="P1099" s="72"/>
      <c r="Q1099" s="72"/>
      <c r="R1099" s="97"/>
      <c r="S1099" s="97"/>
      <c r="T1099" s="203"/>
      <c r="U1099" s="72"/>
      <c r="V1099" s="177">
        <v>1.2433552756199</v>
      </c>
      <c r="W1099" s="97"/>
      <c r="X1099" s="97"/>
      <c r="Y1099" s="90">
        <f>VLOOKUP(D1099,EXPLORACION!$A$2:$P$529,15,FALSE)</f>
        <v>4960808.4877000004</v>
      </c>
      <c r="Z1099" s="90">
        <f>VLOOKUP(D1099,EXPLORACION!$A$2:$P$529,16,FALSE)</f>
        <v>2172863.6239</v>
      </c>
    </row>
    <row r="1100" spans="1:26" hidden="1">
      <c r="A1100" s="181" t="str">
        <f t="shared" si="281"/>
        <v>LHL45P2EV1</v>
      </c>
      <c r="B1100" s="181" t="str">
        <f t="shared" si="282"/>
        <v>LHL45P2E</v>
      </c>
      <c r="C1100" s="181" t="str">
        <f t="shared" si="283"/>
        <v>LHL45P2V1</v>
      </c>
      <c r="D1100" s="181" t="str">
        <f t="shared" si="284"/>
        <v>LHL45P2</v>
      </c>
      <c r="E1100" s="181" t="str">
        <f t="shared" si="285"/>
        <v>LHL45</v>
      </c>
      <c r="F1100" s="72" t="s">
        <v>844</v>
      </c>
      <c r="G1100" s="72">
        <v>45</v>
      </c>
      <c r="H1100" s="72">
        <v>2</v>
      </c>
      <c r="I1100" s="72" t="s">
        <v>8</v>
      </c>
      <c r="K1100" s="109">
        <f t="shared" ref="K1100:K1150" si="286">K1099+1</f>
        <v>3</v>
      </c>
      <c r="L1100" s="72" t="s">
        <v>906</v>
      </c>
      <c r="M1100" s="137">
        <v>1.6</v>
      </c>
      <c r="N1100" s="133">
        <v>1.9</v>
      </c>
      <c r="O1100" s="137">
        <f t="shared" si="280"/>
        <v>1.75</v>
      </c>
      <c r="P1100" s="72"/>
      <c r="Q1100" s="72"/>
      <c r="R1100" s="97"/>
      <c r="S1100" s="97"/>
      <c r="T1100" s="203"/>
      <c r="U1100" s="72"/>
      <c r="V1100" s="177">
        <v>1.927325919411</v>
      </c>
      <c r="W1100" s="97"/>
      <c r="X1100" s="97"/>
      <c r="Y1100" s="90">
        <f>VLOOKUP(D1100,EXPLORACION!$A$2:$P$529,15,FALSE)</f>
        <v>4960808.4877000004</v>
      </c>
      <c r="Z1100" s="90">
        <f>VLOOKUP(D1100,EXPLORACION!$A$2:$P$529,16,FALSE)</f>
        <v>2172863.6239</v>
      </c>
    </row>
    <row r="1101" spans="1:26" hidden="1">
      <c r="A1101" s="181" t="str">
        <f t="shared" si="281"/>
        <v>LHL45P2EV2</v>
      </c>
      <c r="B1101" s="181" t="str">
        <f t="shared" si="282"/>
        <v>LHL45P2E</v>
      </c>
      <c r="C1101" s="181" t="str">
        <f t="shared" si="283"/>
        <v>LHL45P2V2</v>
      </c>
      <c r="D1101" s="181" t="str">
        <f t="shared" si="284"/>
        <v>LHL45P2</v>
      </c>
      <c r="E1101" s="181" t="str">
        <f t="shared" si="285"/>
        <v>LHL45</v>
      </c>
      <c r="F1101" s="72" t="s">
        <v>844</v>
      </c>
      <c r="G1101" s="72">
        <v>45</v>
      </c>
      <c r="H1101" s="72">
        <v>2</v>
      </c>
      <c r="I1101" s="72" t="s">
        <v>8</v>
      </c>
      <c r="K1101" s="109">
        <f t="shared" si="286"/>
        <v>4</v>
      </c>
      <c r="L1101" s="72" t="s">
        <v>906</v>
      </c>
      <c r="M1101" s="137">
        <v>1.9</v>
      </c>
      <c r="N1101" s="133">
        <v>2.35</v>
      </c>
      <c r="O1101" s="137">
        <f t="shared" si="280"/>
        <v>2.125</v>
      </c>
      <c r="P1101" s="72"/>
      <c r="Q1101" s="72"/>
      <c r="R1101" s="97"/>
      <c r="S1101" s="97"/>
      <c r="T1101" s="203"/>
      <c r="U1101" s="72"/>
      <c r="V1101" s="177">
        <v>0.8996915531959</v>
      </c>
      <c r="W1101" s="97"/>
      <c r="X1101" s="97"/>
      <c r="Y1101" s="90">
        <f>VLOOKUP(D1101,EXPLORACION!$A$2:$P$529,15,FALSE)</f>
        <v>4960808.4877000004</v>
      </c>
      <c r="Z1101" s="90">
        <f>VLOOKUP(D1101,EXPLORACION!$A$2:$P$529,16,FALSE)</f>
        <v>2172863.6239</v>
      </c>
    </row>
    <row r="1102" spans="1:26" hidden="1">
      <c r="A1102" s="181" t="str">
        <f t="shared" si="281"/>
        <v>LHL45P2EV3</v>
      </c>
      <c r="B1102" s="181" t="str">
        <f t="shared" si="282"/>
        <v>LHL45P2E</v>
      </c>
      <c r="C1102" s="181" t="str">
        <f t="shared" si="283"/>
        <v>LHL45P2V3</v>
      </c>
      <c r="D1102" s="181" t="str">
        <f t="shared" si="284"/>
        <v>LHL45P2</v>
      </c>
      <c r="E1102" s="181" t="str">
        <f t="shared" si="285"/>
        <v>LHL45</v>
      </c>
      <c r="F1102" s="72" t="s">
        <v>844</v>
      </c>
      <c r="G1102" s="72">
        <v>45</v>
      </c>
      <c r="H1102" s="72">
        <v>2</v>
      </c>
      <c r="I1102" s="72" t="s">
        <v>8</v>
      </c>
      <c r="K1102" s="109">
        <f t="shared" si="286"/>
        <v>5</v>
      </c>
      <c r="L1102" s="72" t="s">
        <v>906</v>
      </c>
      <c r="M1102" s="137">
        <v>2.6</v>
      </c>
      <c r="N1102" s="133">
        <v>2.9</v>
      </c>
      <c r="O1102" s="137">
        <f t="shared" si="280"/>
        <v>2.75</v>
      </c>
      <c r="P1102" s="72"/>
      <c r="Q1102" s="72"/>
      <c r="R1102" s="97"/>
      <c r="S1102" s="97"/>
      <c r="T1102" s="203"/>
      <c r="U1102" s="72"/>
      <c r="V1102" s="177">
        <v>0.8996915531959</v>
      </c>
      <c r="W1102" s="97"/>
      <c r="X1102" s="97"/>
      <c r="Y1102" s="90">
        <f>VLOOKUP(D1102,EXPLORACION!$A$2:$P$529,15,FALSE)</f>
        <v>4960808.4877000004</v>
      </c>
      <c r="Z1102" s="90">
        <f>VLOOKUP(D1102,EXPLORACION!$A$2:$P$529,16,FALSE)</f>
        <v>2172863.6239</v>
      </c>
    </row>
    <row r="1103" spans="1:26" hidden="1">
      <c r="A1103" s="181" t="str">
        <f t="shared" si="281"/>
        <v>LHL45P2EV4</v>
      </c>
      <c r="B1103" s="181" t="str">
        <f t="shared" si="282"/>
        <v>LHL45P2E</v>
      </c>
      <c r="C1103" s="181" t="str">
        <f t="shared" si="283"/>
        <v>LHL45P2V4</v>
      </c>
      <c r="D1103" s="181" t="str">
        <f t="shared" si="284"/>
        <v>LHL45P2</v>
      </c>
      <c r="E1103" s="181" t="str">
        <f t="shared" si="285"/>
        <v>LHL45</v>
      </c>
      <c r="F1103" s="72" t="s">
        <v>844</v>
      </c>
      <c r="G1103" s="72">
        <v>45</v>
      </c>
      <c r="H1103" s="72">
        <v>2</v>
      </c>
      <c r="I1103" s="72" t="s">
        <v>8</v>
      </c>
      <c r="K1103" s="109">
        <f t="shared" si="286"/>
        <v>6</v>
      </c>
      <c r="L1103" s="72" t="s">
        <v>906</v>
      </c>
      <c r="M1103" s="137">
        <v>2.9</v>
      </c>
      <c r="N1103" s="133">
        <v>3.35</v>
      </c>
      <c r="O1103" s="137">
        <f t="shared" si="280"/>
        <v>3.125</v>
      </c>
      <c r="P1103" s="72"/>
      <c r="Q1103" s="72"/>
      <c r="R1103" s="97"/>
      <c r="S1103" s="97"/>
      <c r="T1103" s="203"/>
      <c r="U1103" s="72"/>
      <c r="V1103" s="177">
        <v>1.3341735437417985</v>
      </c>
      <c r="W1103" s="97"/>
      <c r="X1103" s="97"/>
      <c r="Y1103" s="90">
        <f>VLOOKUP(D1103,EXPLORACION!$A$2:$P$529,15,FALSE)</f>
        <v>4960808.4877000004</v>
      </c>
      <c r="Z1103" s="90">
        <f>VLOOKUP(D1103,EXPLORACION!$A$2:$P$529,16,FALSE)</f>
        <v>2172863.6239</v>
      </c>
    </row>
    <row r="1104" spans="1:26" hidden="1">
      <c r="A1104" s="181" t="str">
        <f t="shared" si="281"/>
        <v>LHL45P2EV5</v>
      </c>
      <c r="B1104" s="181" t="str">
        <f t="shared" si="282"/>
        <v>LHL45P2E</v>
      </c>
      <c r="C1104" s="181" t="str">
        <f t="shared" si="283"/>
        <v>LHL45P2V5</v>
      </c>
      <c r="D1104" s="181" t="str">
        <f t="shared" si="284"/>
        <v>LHL45P2</v>
      </c>
      <c r="E1104" s="181" t="str">
        <f t="shared" si="285"/>
        <v>LHL45</v>
      </c>
      <c r="F1104" s="72" t="s">
        <v>844</v>
      </c>
      <c r="G1104" s="72">
        <v>45</v>
      </c>
      <c r="H1104" s="72">
        <v>2</v>
      </c>
      <c r="I1104" s="72" t="s">
        <v>8</v>
      </c>
      <c r="K1104" s="109">
        <f t="shared" si="286"/>
        <v>7</v>
      </c>
      <c r="L1104" s="72" t="s">
        <v>906</v>
      </c>
      <c r="M1104" s="137">
        <v>3.6</v>
      </c>
      <c r="N1104" s="133">
        <v>3.9</v>
      </c>
      <c r="O1104" s="137">
        <f t="shared" si="280"/>
        <v>3.75</v>
      </c>
      <c r="P1104" s="72"/>
      <c r="Q1104" s="72"/>
      <c r="R1104" s="97"/>
      <c r="S1104" s="97"/>
      <c r="T1104" s="203"/>
      <c r="U1104" s="72"/>
      <c r="V1104" s="177">
        <v>1.3178941852349</v>
      </c>
      <c r="W1104" s="97"/>
      <c r="X1104" s="97"/>
      <c r="Y1104" s="90">
        <f>VLOOKUP(D1104,EXPLORACION!$A$2:$P$529,15,FALSE)</f>
        <v>4960808.4877000004</v>
      </c>
      <c r="Z1104" s="90">
        <f>VLOOKUP(D1104,EXPLORACION!$A$2:$P$529,16,FALSE)</f>
        <v>2172863.6239</v>
      </c>
    </row>
    <row r="1105" spans="1:26" hidden="1">
      <c r="A1105" s="181" t="str">
        <f t="shared" si="281"/>
        <v>LHL45P2EV6</v>
      </c>
      <c r="B1105" s="181" t="str">
        <f t="shared" si="282"/>
        <v>LHL45P2E</v>
      </c>
      <c r="C1105" s="181" t="str">
        <f t="shared" si="283"/>
        <v>LHL45P2V6</v>
      </c>
      <c r="D1105" s="181" t="str">
        <f t="shared" si="284"/>
        <v>LHL45P2</v>
      </c>
      <c r="E1105" s="181" t="str">
        <f t="shared" si="285"/>
        <v>LHL45</v>
      </c>
      <c r="F1105" s="72" t="s">
        <v>844</v>
      </c>
      <c r="G1105" s="72">
        <v>45</v>
      </c>
      <c r="H1105" s="72">
        <v>2</v>
      </c>
      <c r="I1105" s="72" t="s">
        <v>8</v>
      </c>
      <c r="K1105" s="109">
        <f t="shared" si="286"/>
        <v>8</v>
      </c>
      <c r="L1105" s="72" t="s">
        <v>906</v>
      </c>
      <c r="M1105" s="137">
        <v>3.9</v>
      </c>
      <c r="N1105" s="133">
        <v>4.3499999999999996</v>
      </c>
      <c r="O1105" s="137">
        <f t="shared" si="280"/>
        <v>4.125</v>
      </c>
      <c r="P1105" s="72"/>
      <c r="Q1105" s="72"/>
      <c r="R1105" s="97"/>
      <c r="S1105" s="97"/>
      <c r="T1105" s="203"/>
      <c r="U1105" s="72"/>
      <c r="V1105" s="177">
        <v>0.6686989294165</v>
      </c>
      <c r="W1105" s="97"/>
      <c r="X1105" s="97"/>
      <c r="Y1105" s="90">
        <f>VLOOKUP(D1105,EXPLORACION!$A$2:$P$529,15,FALSE)</f>
        <v>4960808.4877000004</v>
      </c>
      <c r="Z1105" s="90">
        <f>VLOOKUP(D1105,EXPLORACION!$A$2:$P$529,16,FALSE)</f>
        <v>2172863.6239</v>
      </c>
    </row>
    <row r="1106" spans="1:26" hidden="1">
      <c r="A1106" s="181" t="str">
        <f t="shared" si="281"/>
        <v>LHL45P2EV7</v>
      </c>
      <c r="B1106" s="181" t="str">
        <f t="shared" si="282"/>
        <v>LHL45P2E</v>
      </c>
      <c r="C1106" s="181" t="str">
        <f t="shared" si="283"/>
        <v>LHL45P2V7</v>
      </c>
      <c r="D1106" s="181" t="str">
        <f t="shared" si="284"/>
        <v>LHL45P2</v>
      </c>
      <c r="E1106" s="181" t="str">
        <f t="shared" si="285"/>
        <v>LHL45</v>
      </c>
      <c r="F1106" s="72" t="s">
        <v>844</v>
      </c>
      <c r="G1106" s="72">
        <v>45</v>
      </c>
      <c r="H1106" s="72">
        <v>2</v>
      </c>
      <c r="I1106" s="72" t="s">
        <v>8</v>
      </c>
      <c r="K1106" s="109">
        <f t="shared" si="286"/>
        <v>9</v>
      </c>
      <c r="L1106" s="72" t="s">
        <v>906</v>
      </c>
      <c r="M1106" s="137">
        <v>4.5999999999999996</v>
      </c>
      <c r="N1106" s="133">
        <v>4.9000000000000004</v>
      </c>
      <c r="O1106" s="137">
        <f t="shared" si="280"/>
        <v>4.75</v>
      </c>
      <c r="P1106" s="72"/>
      <c r="Q1106" s="72"/>
      <c r="R1106" s="97"/>
      <c r="S1106" s="97"/>
      <c r="T1106" s="203"/>
      <c r="U1106" s="72"/>
      <c r="V1106" s="177">
        <v>0.88746751257865797</v>
      </c>
      <c r="W1106" s="97"/>
      <c r="X1106" s="97"/>
      <c r="Y1106" s="90">
        <f>VLOOKUP(D1106,EXPLORACION!$A$2:$P$529,15,FALSE)</f>
        <v>4960808.4877000004</v>
      </c>
      <c r="Z1106" s="90">
        <f>VLOOKUP(D1106,EXPLORACION!$A$2:$P$529,16,FALSE)</f>
        <v>2172863.6239</v>
      </c>
    </row>
    <row r="1107" spans="1:26" hidden="1">
      <c r="A1107" s="181" t="str">
        <f t="shared" si="281"/>
        <v>LHL45P2EV8</v>
      </c>
      <c r="B1107" s="181" t="str">
        <f t="shared" si="282"/>
        <v>LHL45P2E</v>
      </c>
      <c r="C1107" s="181" t="str">
        <f t="shared" si="283"/>
        <v>LHL45P2V8</v>
      </c>
      <c r="D1107" s="181" t="str">
        <f t="shared" si="284"/>
        <v>LHL45P2</v>
      </c>
      <c r="E1107" s="181" t="str">
        <f t="shared" si="285"/>
        <v>LHL45</v>
      </c>
      <c r="F1107" s="72" t="s">
        <v>844</v>
      </c>
      <c r="G1107" s="72">
        <v>45</v>
      </c>
      <c r="H1107" s="72">
        <v>2</v>
      </c>
      <c r="I1107" s="72" t="s">
        <v>8</v>
      </c>
      <c r="K1107" s="109">
        <f t="shared" si="286"/>
        <v>10</v>
      </c>
      <c r="L1107" s="72" t="s">
        <v>906</v>
      </c>
      <c r="M1107" s="137">
        <v>4.9000000000000004</v>
      </c>
      <c r="N1107" s="133">
        <v>5.35</v>
      </c>
      <c r="O1107" s="137">
        <f t="shared" si="280"/>
        <v>5.125</v>
      </c>
      <c r="P1107" s="72"/>
      <c r="Q1107" s="72"/>
      <c r="R1107" s="97"/>
      <c r="S1107" s="97"/>
      <c r="T1107" s="203"/>
      <c r="U1107" s="72"/>
      <c r="V1107" s="177">
        <v>0.46562584553559999</v>
      </c>
      <c r="W1107" s="97"/>
      <c r="X1107" s="97"/>
      <c r="Y1107" s="90">
        <f>VLOOKUP(D1107,EXPLORACION!$A$2:$P$529,15,FALSE)</f>
        <v>4960808.4877000004</v>
      </c>
      <c r="Z1107" s="90">
        <f>VLOOKUP(D1107,EXPLORACION!$A$2:$P$529,16,FALSE)</f>
        <v>2172863.6239</v>
      </c>
    </row>
    <row r="1108" spans="1:26" hidden="1">
      <c r="A1108" s="181" t="str">
        <f t="shared" si="281"/>
        <v>LHL45P2EV9</v>
      </c>
      <c r="B1108" s="181" t="str">
        <f t="shared" si="282"/>
        <v>LHL45P2E</v>
      </c>
      <c r="C1108" s="181" t="str">
        <f t="shared" si="283"/>
        <v>LHL45P2V9</v>
      </c>
      <c r="D1108" s="181" t="str">
        <f t="shared" si="284"/>
        <v>LHL45P2</v>
      </c>
      <c r="E1108" s="181" t="str">
        <f t="shared" si="285"/>
        <v>LHL45</v>
      </c>
      <c r="F1108" s="72" t="s">
        <v>844</v>
      </c>
      <c r="G1108" s="72">
        <v>45</v>
      </c>
      <c r="H1108" s="72">
        <v>2</v>
      </c>
      <c r="I1108" s="72" t="s">
        <v>8</v>
      </c>
      <c r="K1108" s="109">
        <f t="shared" si="286"/>
        <v>11</v>
      </c>
      <c r="L1108" s="72"/>
      <c r="M1108" s="137">
        <v>6</v>
      </c>
      <c r="N1108" s="133">
        <v>6.3</v>
      </c>
      <c r="O1108" s="137">
        <f t="shared" si="280"/>
        <v>6.15</v>
      </c>
      <c r="P1108" s="72"/>
      <c r="Q1108" s="72"/>
      <c r="R1108" s="97"/>
      <c r="S1108" s="97"/>
      <c r="T1108" s="203"/>
      <c r="U1108" s="72"/>
      <c r="V1108" s="177"/>
      <c r="W1108" s="97"/>
      <c r="X1108" s="97"/>
      <c r="Y1108" s="90">
        <f>VLOOKUP(D1108,EXPLORACION!$A$2:$P$529,15,FALSE)</f>
        <v>4960808.4877000004</v>
      </c>
      <c r="Z1108" s="90">
        <f>VLOOKUP(D1108,EXPLORACION!$A$2:$P$529,16,FALSE)</f>
        <v>2172863.6239</v>
      </c>
    </row>
    <row r="1109" spans="1:26" hidden="1">
      <c r="A1109" s="181" t="str">
        <f t="shared" si="281"/>
        <v>LHL45P2E10</v>
      </c>
      <c r="B1109" s="181" t="str">
        <f t="shared" si="282"/>
        <v>LHL45P2E</v>
      </c>
      <c r="C1109" s="181" t="str">
        <f t="shared" si="283"/>
        <v>LHL45P210</v>
      </c>
      <c r="D1109" s="181" t="str">
        <f t="shared" si="284"/>
        <v>LHL45P2</v>
      </c>
      <c r="E1109" s="181" t="str">
        <f t="shared" si="285"/>
        <v>LHL45</v>
      </c>
      <c r="F1109" s="72" t="s">
        <v>844</v>
      </c>
      <c r="G1109" s="72">
        <v>45</v>
      </c>
      <c r="H1109" s="72">
        <v>2</v>
      </c>
      <c r="I1109" s="72" t="s">
        <v>8</v>
      </c>
      <c r="K1109" s="109">
        <f t="shared" si="286"/>
        <v>12</v>
      </c>
      <c r="L1109" s="72"/>
      <c r="M1109" s="137">
        <v>7.5</v>
      </c>
      <c r="N1109" s="133">
        <v>7.8</v>
      </c>
      <c r="O1109" s="137">
        <f t="shared" si="280"/>
        <v>7.65</v>
      </c>
      <c r="P1109" s="72"/>
      <c r="Q1109" s="72"/>
      <c r="R1109" s="97"/>
      <c r="S1109" s="97"/>
      <c r="T1109" s="203"/>
      <c r="U1109" s="72"/>
      <c r="V1109" s="177"/>
      <c r="W1109" s="97"/>
      <c r="X1109" s="97"/>
      <c r="Y1109" s="90">
        <f>VLOOKUP(D1109,EXPLORACION!$A$2:$P$529,15,FALSE)</f>
        <v>4960808.4877000004</v>
      </c>
      <c r="Z1109" s="90">
        <f>VLOOKUP(D1109,EXPLORACION!$A$2:$P$529,16,FALSE)</f>
        <v>2172863.6239</v>
      </c>
    </row>
    <row r="1110" spans="1:26" hidden="1">
      <c r="A1110" s="181" t="str">
        <f t="shared" si="281"/>
        <v>LHL45P2E11</v>
      </c>
      <c r="B1110" s="181" t="str">
        <f t="shared" si="282"/>
        <v>LHL45P2E</v>
      </c>
      <c r="C1110" s="181" t="str">
        <f t="shared" si="283"/>
        <v>LHL45P211</v>
      </c>
      <c r="D1110" s="181" t="str">
        <f t="shared" si="284"/>
        <v>LHL45P2</v>
      </c>
      <c r="E1110" s="181" t="str">
        <f t="shared" si="285"/>
        <v>LHL45</v>
      </c>
      <c r="F1110" s="72" t="s">
        <v>844</v>
      </c>
      <c r="G1110" s="72">
        <v>45</v>
      </c>
      <c r="H1110" s="72">
        <v>2</v>
      </c>
      <c r="I1110" s="72" t="s">
        <v>8</v>
      </c>
      <c r="K1110" s="109">
        <f t="shared" si="286"/>
        <v>13</v>
      </c>
      <c r="L1110" s="72" t="s">
        <v>906</v>
      </c>
      <c r="M1110" s="137">
        <v>9</v>
      </c>
      <c r="N1110" s="133">
        <v>9.3000000000000007</v>
      </c>
      <c r="O1110" s="137">
        <f t="shared" si="280"/>
        <v>9.15</v>
      </c>
      <c r="P1110" s="72"/>
      <c r="Q1110" s="72"/>
      <c r="R1110" s="97"/>
      <c r="S1110" s="97"/>
      <c r="T1110" s="203"/>
      <c r="U1110" s="72"/>
      <c r="V1110" s="177">
        <v>2.1956429613726001</v>
      </c>
      <c r="W1110" s="97"/>
      <c r="X1110" s="97"/>
      <c r="Y1110" s="90">
        <f>VLOOKUP(D1110,EXPLORACION!$A$2:$P$529,15,FALSE)</f>
        <v>4960808.4877000004</v>
      </c>
      <c r="Z1110" s="90">
        <f>VLOOKUP(D1110,EXPLORACION!$A$2:$P$529,16,FALSE)</f>
        <v>2172863.6239</v>
      </c>
    </row>
    <row r="1111" spans="1:26" hidden="1">
      <c r="A1111" s="181" t="str">
        <f t="shared" si="281"/>
        <v>LHL45P2EV12</v>
      </c>
      <c r="B1111" s="181" t="str">
        <f t="shared" si="282"/>
        <v>LHL45P2E</v>
      </c>
      <c r="C1111" s="181" t="str">
        <f t="shared" si="283"/>
        <v>LHL45P2V12</v>
      </c>
      <c r="D1111" s="181" t="str">
        <f t="shared" si="284"/>
        <v>LHL45P2</v>
      </c>
      <c r="E1111" s="181" t="str">
        <f t="shared" si="285"/>
        <v>LHL45</v>
      </c>
      <c r="F1111" s="72" t="s">
        <v>844</v>
      </c>
      <c r="G1111" s="72">
        <v>45</v>
      </c>
      <c r="H1111" s="72">
        <v>2</v>
      </c>
      <c r="I1111" s="72" t="s">
        <v>8</v>
      </c>
      <c r="K1111" s="109">
        <f t="shared" si="286"/>
        <v>14</v>
      </c>
      <c r="L1111" s="72" t="s">
        <v>906</v>
      </c>
      <c r="M1111" s="137">
        <v>10.5</v>
      </c>
      <c r="N1111" s="133">
        <v>10.8</v>
      </c>
      <c r="O1111" s="137">
        <f t="shared" si="280"/>
        <v>10.65</v>
      </c>
      <c r="P1111" s="72"/>
      <c r="Q1111" s="72"/>
      <c r="R1111" s="97"/>
      <c r="S1111" s="97"/>
      <c r="T1111" s="203"/>
      <c r="U1111" s="72"/>
      <c r="V1111" s="177">
        <v>0.44724156217979999</v>
      </c>
      <c r="W1111" s="97"/>
      <c r="X1111" s="97"/>
      <c r="Y1111" s="90">
        <f>VLOOKUP(D1111,EXPLORACION!$A$2:$P$529,15,FALSE)</f>
        <v>4960808.4877000004</v>
      </c>
      <c r="Z1111" s="90">
        <f>VLOOKUP(D1111,EXPLORACION!$A$2:$P$529,16,FALSE)</f>
        <v>2172863.6239</v>
      </c>
    </row>
    <row r="1112" spans="1:26" hidden="1">
      <c r="A1112" s="181" t="str">
        <f t="shared" si="281"/>
        <v>LHL45P2EV13</v>
      </c>
      <c r="B1112" s="181" t="str">
        <f t="shared" si="282"/>
        <v>LHL45P2E</v>
      </c>
      <c r="C1112" s="181" t="str">
        <f t="shared" si="283"/>
        <v>LHL45P2V13</v>
      </c>
      <c r="D1112" s="181" t="str">
        <f t="shared" si="284"/>
        <v>LHL45P2</v>
      </c>
      <c r="E1112" s="181" t="str">
        <f t="shared" si="285"/>
        <v>LHL45</v>
      </c>
      <c r="F1112" s="72" t="s">
        <v>844</v>
      </c>
      <c r="G1112" s="72">
        <v>45</v>
      </c>
      <c r="H1112" s="72">
        <v>2</v>
      </c>
      <c r="I1112" s="72" t="s">
        <v>8</v>
      </c>
      <c r="K1112" s="109">
        <f t="shared" si="286"/>
        <v>15</v>
      </c>
      <c r="L1112" s="72" t="s">
        <v>906</v>
      </c>
      <c r="M1112" s="137">
        <v>12</v>
      </c>
      <c r="N1112" s="133">
        <v>12.3</v>
      </c>
      <c r="O1112" s="137">
        <f t="shared" si="280"/>
        <v>12.15</v>
      </c>
      <c r="P1112" s="72"/>
      <c r="Q1112" s="72"/>
      <c r="R1112" s="97"/>
      <c r="S1112" s="97"/>
      <c r="T1112" s="203"/>
      <c r="U1112" s="72"/>
      <c r="V1112" s="177">
        <v>1.7564935612637247</v>
      </c>
      <c r="W1112" s="97"/>
      <c r="X1112" s="97"/>
      <c r="Y1112" s="90">
        <f>VLOOKUP(D1112,EXPLORACION!$A$2:$P$529,15,FALSE)</f>
        <v>4960808.4877000004</v>
      </c>
      <c r="Z1112" s="90">
        <f>VLOOKUP(D1112,EXPLORACION!$A$2:$P$529,16,FALSE)</f>
        <v>2172863.6239</v>
      </c>
    </row>
    <row r="1113" spans="1:26" hidden="1">
      <c r="A1113" s="181" t="str">
        <f t="shared" si="281"/>
        <v>LHL45P2EV14</v>
      </c>
      <c r="B1113" s="181" t="str">
        <f t="shared" si="282"/>
        <v>LHL45P2E</v>
      </c>
      <c r="C1113" s="181" t="str">
        <f t="shared" si="283"/>
        <v>LHL45P2V14</v>
      </c>
      <c r="D1113" s="181" t="str">
        <f t="shared" si="284"/>
        <v>LHL45P2</v>
      </c>
      <c r="E1113" s="181" t="str">
        <f t="shared" si="285"/>
        <v>LHL45</v>
      </c>
      <c r="F1113" s="72" t="s">
        <v>844</v>
      </c>
      <c r="G1113" s="72">
        <v>45</v>
      </c>
      <c r="H1113" s="72">
        <v>2</v>
      </c>
      <c r="I1113" s="72" t="s">
        <v>8</v>
      </c>
      <c r="K1113" s="109">
        <f t="shared" si="286"/>
        <v>16</v>
      </c>
      <c r="L1113" s="72" t="s">
        <v>906</v>
      </c>
      <c r="M1113" s="137">
        <v>13.5</v>
      </c>
      <c r="N1113" s="133">
        <v>13.8</v>
      </c>
      <c r="O1113" s="137">
        <f t="shared" si="280"/>
        <v>13.65</v>
      </c>
      <c r="P1113" s="72"/>
      <c r="Q1113" s="72"/>
      <c r="R1113" s="97"/>
      <c r="S1113" s="97"/>
      <c r="T1113" s="203"/>
      <c r="U1113" s="72"/>
      <c r="V1113" s="177">
        <v>0.67423552326587999</v>
      </c>
      <c r="W1113" s="97"/>
      <c r="X1113" s="97"/>
      <c r="Y1113" s="90">
        <f>VLOOKUP(D1113,EXPLORACION!$A$2:$P$529,15,FALSE)</f>
        <v>4960808.4877000004</v>
      </c>
      <c r="Z1113" s="90">
        <f>VLOOKUP(D1113,EXPLORACION!$A$2:$P$529,16,FALSE)</f>
        <v>2172863.6239</v>
      </c>
    </row>
    <row r="1114" spans="1:26" hidden="1">
      <c r="A1114" s="181" t="str">
        <f t="shared" si="281"/>
        <v>LHL45P2EV15</v>
      </c>
      <c r="B1114" s="181" t="str">
        <f t="shared" si="282"/>
        <v>LHL45P2E</v>
      </c>
      <c r="C1114" s="181" t="str">
        <f t="shared" si="283"/>
        <v>LHL45P2V15</v>
      </c>
      <c r="D1114" s="181" t="str">
        <f t="shared" si="284"/>
        <v>LHL45P2</v>
      </c>
      <c r="E1114" s="181" t="str">
        <f t="shared" si="285"/>
        <v>LHL45</v>
      </c>
      <c r="F1114" s="72" t="s">
        <v>844</v>
      </c>
      <c r="G1114" s="72">
        <v>45</v>
      </c>
      <c r="H1114" s="72">
        <v>2</v>
      </c>
      <c r="I1114" s="72" t="s">
        <v>8</v>
      </c>
      <c r="K1114" s="109">
        <f t="shared" si="286"/>
        <v>17</v>
      </c>
      <c r="L1114" s="72" t="s">
        <v>906</v>
      </c>
      <c r="M1114" s="137">
        <v>14.7</v>
      </c>
      <c r="N1114" s="133">
        <v>15.15</v>
      </c>
      <c r="O1114" s="137">
        <f t="shared" si="280"/>
        <v>14.925000000000001</v>
      </c>
      <c r="P1114" s="72"/>
      <c r="Q1114" s="72"/>
      <c r="R1114" s="97"/>
      <c r="S1114" s="97"/>
      <c r="T1114" s="203"/>
      <c r="U1114" s="72"/>
      <c r="V1114" s="177">
        <v>0.94334563251389003</v>
      </c>
      <c r="W1114" s="97"/>
      <c r="X1114" s="97"/>
      <c r="Y1114" s="90">
        <f>VLOOKUP(D1114,EXPLORACION!$A$2:$P$529,15,FALSE)</f>
        <v>4960808.4877000004</v>
      </c>
      <c r="Z1114" s="90">
        <f>VLOOKUP(D1114,EXPLORACION!$A$2:$P$529,16,FALSE)</f>
        <v>2172863.6239</v>
      </c>
    </row>
    <row r="1115" spans="1:26" hidden="1">
      <c r="A1115" s="181" t="str">
        <f t="shared" si="281"/>
        <v>LHL45P3EV16</v>
      </c>
      <c r="B1115" s="181" t="str">
        <f t="shared" si="282"/>
        <v>LHL45P3E</v>
      </c>
      <c r="C1115" s="181" t="str">
        <f t="shared" si="283"/>
        <v>LHL45P3V16</v>
      </c>
      <c r="D1115" s="181" t="str">
        <f t="shared" si="284"/>
        <v>LHL45P3</v>
      </c>
      <c r="E1115" s="181" t="str">
        <f t="shared" si="285"/>
        <v>LHL45</v>
      </c>
      <c r="F1115" s="72" t="s">
        <v>844</v>
      </c>
      <c r="G1115" s="72">
        <v>45</v>
      </c>
      <c r="H1115" s="72">
        <v>3</v>
      </c>
      <c r="I1115" s="72" t="s">
        <v>8</v>
      </c>
      <c r="K1115" s="72">
        <v>1</v>
      </c>
      <c r="L1115" s="72" t="s">
        <v>906</v>
      </c>
      <c r="M1115" s="137">
        <v>0.6</v>
      </c>
      <c r="N1115" s="133">
        <v>0.9</v>
      </c>
      <c r="O1115" s="137">
        <f t="shared" si="280"/>
        <v>0.75</v>
      </c>
      <c r="P1115" s="72"/>
      <c r="Q1115" s="72"/>
      <c r="R1115" s="97"/>
      <c r="S1115" s="97"/>
      <c r="T1115" s="203"/>
      <c r="U1115" s="72"/>
      <c r="V1115" s="177">
        <v>1.7717635731879</v>
      </c>
      <c r="W1115" s="97"/>
      <c r="X1115" s="97"/>
      <c r="Y1115" s="90">
        <f>VLOOKUP(D1115,EXPLORACION!$A$2:$P$529,15,FALSE)</f>
        <v>4960808.4877000004</v>
      </c>
      <c r="Z1115" s="90">
        <f>VLOOKUP(D1115,EXPLORACION!$A$2:$P$529,16,FALSE)</f>
        <v>2172863.6239</v>
      </c>
    </row>
    <row r="1116" spans="1:26" hidden="1">
      <c r="A1116" s="181" t="str">
        <f t="shared" si="281"/>
        <v>LHL45P3EV17</v>
      </c>
      <c r="B1116" s="181" t="str">
        <f t="shared" si="282"/>
        <v>LHL45P3E</v>
      </c>
      <c r="C1116" s="181" t="str">
        <f t="shared" si="283"/>
        <v>LHL45P3V17</v>
      </c>
      <c r="D1116" s="181" t="str">
        <f t="shared" si="284"/>
        <v>LHL45P3</v>
      </c>
      <c r="E1116" s="181" t="str">
        <f t="shared" si="285"/>
        <v>LHL45</v>
      </c>
      <c r="F1116" s="72" t="s">
        <v>844</v>
      </c>
      <c r="G1116" s="72">
        <v>45</v>
      </c>
      <c r="H1116" s="72">
        <v>3</v>
      </c>
      <c r="I1116" s="72" t="s">
        <v>8</v>
      </c>
      <c r="K1116" s="109">
        <f t="shared" si="286"/>
        <v>2</v>
      </c>
      <c r="L1116" s="72" t="s">
        <v>906</v>
      </c>
      <c r="M1116" s="137">
        <v>1.6</v>
      </c>
      <c r="N1116" s="133">
        <v>1.9</v>
      </c>
      <c r="O1116" s="137">
        <f t="shared" si="280"/>
        <v>1.75</v>
      </c>
      <c r="P1116" s="72"/>
      <c r="Q1116" s="72"/>
      <c r="R1116" s="97"/>
      <c r="S1116" s="97"/>
      <c r="T1116" s="203"/>
      <c r="U1116" s="72"/>
      <c r="V1116" s="177">
        <v>1.7597961236869999</v>
      </c>
      <c r="W1116" s="97"/>
      <c r="X1116" s="97"/>
      <c r="Y1116" s="90">
        <f>VLOOKUP(D1116,EXPLORACION!$A$2:$P$529,15,FALSE)</f>
        <v>4960808.4877000004</v>
      </c>
      <c r="Z1116" s="90">
        <f>VLOOKUP(D1116,EXPLORACION!$A$2:$P$529,16,FALSE)</f>
        <v>2172863.6239</v>
      </c>
    </row>
    <row r="1117" spans="1:26" hidden="1">
      <c r="A1117" s="181" t="str">
        <f t="shared" si="281"/>
        <v>LHL45P3EV1</v>
      </c>
      <c r="B1117" s="181" t="str">
        <f t="shared" si="282"/>
        <v>LHL45P3E</v>
      </c>
      <c r="C1117" s="181" t="str">
        <f t="shared" si="283"/>
        <v>LHL45P3V1</v>
      </c>
      <c r="D1117" s="181" t="str">
        <f t="shared" si="284"/>
        <v>LHL45P3</v>
      </c>
      <c r="E1117" s="181" t="str">
        <f t="shared" si="285"/>
        <v>LHL45</v>
      </c>
      <c r="F1117" s="72" t="s">
        <v>844</v>
      </c>
      <c r="G1117" s="72">
        <v>45</v>
      </c>
      <c r="H1117" s="72">
        <v>3</v>
      </c>
      <c r="I1117" s="72" t="s">
        <v>8</v>
      </c>
      <c r="K1117" s="109">
        <f t="shared" si="286"/>
        <v>3</v>
      </c>
      <c r="L1117" s="72" t="s">
        <v>906</v>
      </c>
      <c r="M1117" s="137">
        <v>2.6</v>
      </c>
      <c r="N1117" s="133">
        <v>2.9</v>
      </c>
      <c r="O1117" s="137">
        <f t="shared" si="280"/>
        <v>2.75</v>
      </c>
      <c r="P1117" s="72"/>
      <c r="Q1117" s="72"/>
      <c r="R1117" s="97"/>
      <c r="S1117" s="97"/>
      <c r="T1117" s="203"/>
      <c r="U1117" s="72"/>
      <c r="V1117" s="177">
        <v>2.3641165245</v>
      </c>
      <c r="W1117" s="97"/>
      <c r="X1117" s="97"/>
      <c r="Y1117" s="90">
        <f>VLOOKUP(D1117,EXPLORACION!$A$2:$P$529,15,FALSE)</f>
        <v>4960808.4877000004</v>
      </c>
      <c r="Z1117" s="90">
        <f>VLOOKUP(D1117,EXPLORACION!$A$2:$P$529,16,FALSE)</f>
        <v>2172863.6239</v>
      </c>
    </row>
    <row r="1118" spans="1:26" hidden="1">
      <c r="A1118" s="181" t="str">
        <f t="shared" si="281"/>
        <v>LHL45P3EV2</v>
      </c>
      <c r="B1118" s="181" t="str">
        <f t="shared" si="282"/>
        <v>LHL45P3E</v>
      </c>
      <c r="C1118" s="181" t="str">
        <f t="shared" si="283"/>
        <v>LHL45P3V2</v>
      </c>
      <c r="D1118" s="181" t="str">
        <f t="shared" si="284"/>
        <v>LHL45P3</v>
      </c>
      <c r="E1118" s="181" t="str">
        <f t="shared" si="285"/>
        <v>LHL45</v>
      </c>
      <c r="F1118" s="72" t="s">
        <v>844</v>
      </c>
      <c r="G1118" s="72">
        <v>45</v>
      </c>
      <c r="H1118" s="72">
        <v>3</v>
      </c>
      <c r="I1118" s="72" t="s">
        <v>8</v>
      </c>
      <c r="K1118" s="109">
        <f t="shared" si="286"/>
        <v>4</v>
      </c>
      <c r="L1118" s="72" t="s">
        <v>906</v>
      </c>
      <c r="M1118" s="137">
        <v>3.6</v>
      </c>
      <c r="N1118" s="133">
        <v>3.9</v>
      </c>
      <c r="O1118" s="137">
        <f t="shared" si="280"/>
        <v>3.75</v>
      </c>
      <c r="P1118" s="72"/>
      <c r="Q1118" s="72"/>
      <c r="R1118" s="97"/>
      <c r="S1118" s="97"/>
      <c r="T1118" s="203"/>
      <c r="U1118" s="72"/>
      <c r="V1118" s="177">
        <v>2.8933567241100002</v>
      </c>
      <c r="W1118" s="97"/>
      <c r="X1118" s="97"/>
      <c r="Y1118" s="90">
        <f>VLOOKUP(D1118,EXPLORACION!$A$2:$P$529,15,FALSE)</f>
        <v>4960808.4877000004</v>
      </c>
      <c r="Z1118" s="90">
        <f>VLOOKUP(D1118,EXPLORACION!$A$2:$P$529,16,FALSE)</f>
        <v>2172863.6239</v>
      </c>
    </row>
    <row r="1119" spans="1:26" hidden="1">
      <c r="A1119" s="181" t="str">
        <f t="shared" si="281"/>
        <v>LHL45P3EV3</v>
      </c>
      <c r="B1119" s="181" t="str">
        <f t="shared" si="282"/>
        <v>LHL45P3E</v>
      </c>
      <c r="C1119" s="181" t="str">
        <f t="shared" si="283"/>
        <v>LHL45P3V3</v>
      </c>
      <c r="D1119" s="181" t="str">
        <f t="shared" si="284"/>
        <v>LHL45P3</v>
      </c>
      <c r="E1119" s="181" t="str">
        <f t="shared" si="285"/>
        <v>LHL45</v>
      </c>
      <c r="F1119" s="72" t="s">
        <v>844</v>
      </c>
      <c r="G1119" s="72">
        <v>45</v>
      </c>
      <c r="H1119" s="72">
        <v>3</v>
      </c>
      <c r="I1119" s="72" t="s">
        <v>8</v>
      </c>
      <c r="K1119" s="109">
        <f t="shared" si="286"/>
        <v>5</v>
      </c>
      <c r="L1119" s="72" t="s">
        <v>906</v>
      </c>
      <c r="M1119" s="137">
        <v>3.6</v>
      </c>
      <c r="N1119" s="133">
        <v>3.9</v>
      </c>
      <c r="O1119" s="137">
        <f t="shared" si="280"/>
        <v>3.75</v>
      </c>
      <c r="P1119" s="72"/>
      <c r="Q1119" s="72"/>
      <c r="R1119" s="97"/>
      <c r="S1119" s="97"/>
      <c r="T1119" s="203"/>
      <c r="U1119" s="72"/>
      <c r="V1119" s="177">
        <v>2.2829788254209999</v>
      </c>
      <c r="W1119" s="97"/>
      <c r="X1119" s="97"/>
      <c r="Y1119" s="90">
        <f>VLOOKUP(D1119,EXPLORACION!$A$2:$P$529,15,FALSE)</f>
        <v>4960808.4877000004</v>
      </c>
      <c r="Z1119" s="90">
        <f>VLOOKUP(D1119,EXPLORACION!$A$2:$P$529,16,FALSE)</f>
        <v>2172863.6239</v>
      </c>
    </row>
    <row r="1120" spans="1:26" hidden="1">
      <c r="A1120" s="181" t="str">
        <f t="shared" si="281"/>
        <v>LHL45P3EV4</v>
      </c>
      <c r="B1120" s="181" t="str">
        <f t="shared" si="282"/>
        <v>LHL45P3E</v>
      </c>
      <c r="C1120" s="181" t="str">
        <f t="shared" si="283"/>
        <v>LHL45P3V4</v>
      </c>
      <c r="D1120" s="181" t="str">
        <f t="shared" si="284"/>
        <v>LHL45P3</v>
      </c>
      <c r="E1120" s="181" t="str">
        <f t="shared" si="285"/>
        <v>LHL45</v>
      </c>
      <c r="F1120" s="72" t="s">
        <v>844</v>
      </c>
      <c r="G1120" s="72">
        <v>45</v>
      </c>
      <c r="H1120" s="72">
        <v>3</v>
      </c>
      <c r="I1120" s="72" t="s">
        <v>8</v>
      </c>
      <c r="K1120" s="109">
        <f t="shared" si="286"/>
        <v>6</v>
      </c>
      <c r="L1120" s="72" t="s">
        <v>906</v>
      </c>
      <c r="M1120" s="137">
        <v>6</v>
      </c>
      <c r="N1120" s="133">
        <v>6.3</v>
      </c>
      <c r="O1120" s="137">
        <f t="shared" si="280"/>
        <v>6.15</v>
      </c>
      <c r="P1120" s="72"/>
      <c r="Q1120" s="72"/>
      <c r="R1120" s="97"/>
      <c r="S1120" s="97"/>
      <c r="T1120" s="203"/>
      <c r="U1120" s="72"/>
      <c r="V1120" s="177">
        <v>1.5452222282379624</v>
      </c>
      <c r="W1120" s="97"/>
      <c r="X1120" s="97"/>
      <c r="Y1120" s="90">
        <f>VLOOKUP(D1120,EXPLORACION!$A$2:$P$529,15,FALSE)</f>
        <v>4960808.4877000004</v>
      </c>
      <c r="Z1120" s="90">
        <f>VLOOKUP(D1120,EXPLORACION!$A$2:$P$529,16,FALSE)</f>
        <v>2172863.6239</v>
      </c>
    </row>
    <row r="1121" spans="1:26" hidden="1">
      <c r="A1121" s="181" t="str">
        <f t="shared" si="281"/>
        <v>LHL45P3EV5</v>
      </c>
      <c r="B1121" s="181" t="str">
        <f t="shared" si="282"/>
        <v>LHL45P3E</v>
      </c>
      <c r="C1121" s="181" t="str">
        <f t="shared" si="283"/>
        <v>LHL45P3V5</v>
      </c>
      <c r="D1121" s="181" t="str">
        <f t="shared" si="284"/>
        <v>LHL45P3</v>
      </c>
      <c r="E1121" s="181" t="str">
        <f t="shared" si="285"/>
        <v>LHL45</v>
      </c>
      <c r="F1121" s="72" t="s">
        <v>844</v>
      </c>
      <c r="G1121" s="72">
        <v>45</v>
      </c>
      <c r="H1121" s="72">
        <v>3</v>
      </c>
      <c r="I1121" s="72" t="s">
        <v>8</v>
      </c>
      <c r="K1121" s="109">
        <f t="shared" si="286"/>
        <v>7</v>
      </c>
      <c r="L1121" s="72"/>
      <c r="M1121" s="137">
        <v>7.5</v>
      </c>
      <c r="N1121" s="133">
        <v>7.8</v>
      </c>
      <c r="O1121" s="137">
        <f t="shared" si="280"/>
        <v>7.65</v>
      </c>
      <c r="P1121" s="72"/>
      <c r="Q1121" s="72"/>
      <c r="R1121" s="97"/>
      <c r="S1121" s="97"/>
      <c r="T1121" s="203"/>
      <c r="U1121" s="72"/>
      <c r="V1121" s="177"/>
      <c r="W1121" s="97"/>
      <c r="X1121" s="97"/>
      <c r="Y1121" s="90">
        <f>VLOOKUP(D1121,EXPLORACION!$A$2:$P$529,15,FALSE)</f>
        <v>4960808.4877000004</v>
      </c>
      <c r="Z1121" s="90">
        <f>VLOOKUP(D1121,EXPLORACION!$A$2:$P$529,16,FALSE)</f>
        <v>2172863.6239</v>
      </c>
    </row>
    <row r="1122" spans="1:26" hidden="1">
      <c r="A1122" s="181" t="str">
        <f t="shared" si="281"/>
        <v>LHL45P3E6</v>
      </c>
      <c r="B1122" s="181" t="str">
        <f t="shared" si="282"/>
        <v>LHL45P3E</v>
      </c>
      <c r="C1122" s="181" t="str">
        <f t="shared" si="283"/>
        <v>LHL45P36</v>
      </c>
      <c r="D1122" s="181" t="str">
        <f t="shared" si="284"/>
        <v>LHL45P3</v>
      </c>
      <c r="E1122" s="181" t="str">
        <f t="shared" si="285"/>
        <v>LHL45</v>
      </c>
      <c r="F1122" s="72" t="s">
        <v>844</v>
      </c>
      <c r="G1122" s="72">
        <v>45</v>
      </c>
      <c r="H1122" s="72">
        <v>3</v>
      </c>
      <c r="I1122" s="72" t="s">
        <v>8</v>
      </c>
      <c r="K1122" s="109">
        <f t="shared" si="286"/>
        <v>8</v>
      </c>
      <c r="L1122" s="72" t="s">
        <v>906</v>
      </c>
      <c r="M1122" s="137">
        <v>9</v>
      </c>
      <c r="N1122" s="133">
        <v>9.3000000000000007</v>
      </c>
      <c r="O1122" s="137">
        <f t="shared" si="280"/>
        <v>9.15</v>
      </c>
      <c r="P1122" s="72"/>
      <c r="Q1122" s="72"/>
      <c r="R1122" s="97"/>
      <c r="S1122" s="97"/>
      <c r="T1122" s="203"/>
      <c r="U1122" s="72"/>
      <c r="V1122" s="177">
        <v>2.1817287117383999</v>
      </c>
      <c r="W1122" s="97"/>
      <c r="X1122" s="97"/>
      <c r="Y1122" s="90">
        <f>VLOOKUP(D1122,EXPLORACION!$A$2:$P$529,15,FALSE)</f>
        <v>4960808.4877000004</v>
      </c>
      <c r="Z1122" s="90">
        <f>VLOOKUP(D1122,EXPLORACION!$A$2:$P$529,16,FALSE)</f>
        <v>2172863.6239</v>
      </c>
    </row>
    <row r="1123" spans="1:26" hidden="1">
      <c r="A1123" s="181" t="str">
        <f t="shared" si="281"/>
        <v>LHL45P3EV7</v>
      </c>
      <c r="B1123" s="181" t="str">
        <f t="shared" si="282"/>
        <v>LHL45P3E</v>
      </c>
      <c r="C1123" s="181" t="str">
        <f t="shared" si="283"/>
        <v>LHL45P3V7</v>
      </c>
      <c r="D1123" s="181" t="str">
        <f t="shared" si="284"/>
        <v>LHL45P3</v>
      </c>
      <c r="E1123" s="181" t="str">
        <f t="shared" si="285"/>
        <v>LHL45</v>
      </c>
      <c r="F1123" s="72" t="s">
        <v>844</v>
      </c>
      <c r="G1123" s="72">
        <v>45</v>
      </c>
      <c r="H1123" s="72">
        <v>3</v>
      </c>
      <c r="I1123" s="72" t="s">
        <v>8</v>
      </c>
      <c r="K1123" s="109">
        <f t="shared" si="286"/>
        <v>9</v>
      </c>
      <c r="L1123" s="72" t="s">
        <v>906</v>
      </c>
      <c r="M1123" s="137">
        <v>10.5</v>
      </c>
      <c r="N1123" s="133">
        <v>10.8</v>
      </c>
      <c r="O1123" s="137">
        <f t="shared" si="280"/>
        <v>10.65</v>
      </c>
      <c r="P1123" s="72"/>
      <c r="Q1123" s="72"/>
      <c r="R1123" s="97"/>
      <c r="S1123" s="97"/>
      <c r="T1123" s="203"/>
      <c r="U1123" s="72"/>
      <c r="V1123" s="177">
        <v>0.85156578149240003</v>
      </c>
      <c r="W1123" s="97"/>
      <c r="X1123" s="97"/>
      <c r="Y1123" s="90">
        <f>VLOOKUP(D1123,EXPLORACION!$A$2:$P$529,15,FALSE)</f>
        <v>4960808.4877000004</v>
      </c>
      <c r="Z1123" s="90">
        <f>VLOOKUP(D1123,EXPLORACION!$A$2:$P$529,16,FALSE)</f>
        <v>2172863.6239</v>
      </c>
    </row>
    <row r="1124" spans="1:26" hidden="1">
      <c r="A1124" s="181" t="str">
        <f t="shared" si="281"/>
        <v>LHL45P3EV8</v>
      </c>
      <c r="B1124" s="181" t="str">
        <f t="shared" si="282"/>
        <v>LHL45P3E</v>
      </c>
      <c r="C1124" s="181" t="str">
        <f t="shared" si="283"/>
        <v>LHL45P3V8</v>
      </c>
      <c r="D1124" s="181" t="str">
        <f t="shared" si="284"/>
        <v>LHL45P3</v>
      </c>
      <c r="E1124" s="181" t="str">
        <f t="shared" si="285"/>
        <v>LHL45</v>
      </c>
      <c r="F1124" s="72" t="s">
        <v>844</v>
      </c>
      <c r="G1124" s="72">
        <v>45</v>
      </c>
      <c r="H1124" s="72">
        <v>3</v>
      </c>
      <c r="I1124" s="72" t="s">
        <v>8</v>
      </c>
      <c r="K1124" s="109">
        <f t="shared" si="286"/>
        <v>10</v>
      </c>
      <c r="L1124" s="72" t="s">
        <v>906</v>
      </c>
      <c r="M1124" s="137">
        <v>12</v>
      </c>
      <c r="N1124" s="133">
        <v>12.3</v>
      </c>
      <c r="O1124" s="137">
        <f t="shared" si="280"/>
        <v>12.15</v>
      </c>
      <c r="P1124" s="72"/>
      <c r="Q1124" s="72"/>
      <c r="R1124" s="97"/>
      <c r="S1124" s="97"/>
      <c r="T1124" s="203"/>
      <c r="U1124" s="72"/>
      <c r="V1124" s="177">
        <v>0.65582119445810005</v>
      </c>
      <c r="W1124" s="97"/>
      <c r="X1124" s="97"/>
      <c r="Y1124" s="90">
        <f>VLOOKUP(D1124,EXPLORACION!$A$2:$P$529,15,FALSE)</f>
        <v>4960808.4877000004</v>
      </c>
      <c r="Z1124" s="90">
        <f>VLOOKUP(D1124,EXPLORACION!$A$2:$P$529,16,FALSE)</f>
        <v>2172863.6239</v>
      </c>
    </row>
    <row r="1125" spans="1:26" hidden="1">
      <c r="A1125" s="181" t="str">
        <f t="shared" si="281"/>
        <v>LHL45P3EV9</v>
      </c>
      <c r="B1125" s="181" t="str">
        <f t="shared" si="282"/>
        <v>LHL45P3E</v>
      </c>
      <c r="C1125" s="181" t="str">
        <f t="shared" si="283"/>
        <v>LHL45P3V9</v>
      </c>
      <c r="D1125" s="181" t="str">
        <f t="shared" si="284"/>
        <v>LHL45P3</v>
      </c>
      <c r="E1125" s="181" t="str">
        <f t="shared" si="285"/>
        <v>LHL45</v>
      </c>
      <c r="F1125" s="72" t="s">
        <v>844</v>
      </c>
      <c r="G1125" s="72">
        <v>45</v>
      </c>
      <c r="H1125" s="72">
        <v>3</v>
      </c>
      <c r="I1125" s="72" t="s">
        <v>8</v>
      </c>
      <c r="K1125" s="109">
        <f t="shared" si="286"/>
        <v>11</v>
      </c>
      <c r="L1125" s="72" t="s">
        <v>906</v>
      </c>
      <c r="M1125" s="137">
        <v>13.5</v>
      </c>
      <c r="N1125" s="133">
        <v>13.95</v>
      </c>
      <c r="O1125" s="137">
        <f t="shared" si="280"/>
        <v>13.725</v>
      </c>
      <c r="P1125" s="72"/>
      <c r="Q1125" s="72"/>
      <c r="R1125" s="97"/>
      <c r="S1125" s="97"/>
      <c r="T1125" s="203"/>
      <c r="U1125" s="72"/>
      <c r="V1125" s="177">
        <v>1.7664889147288001</v>
      </c>
      <c r="W1125" s="97"/>
      <c r="X1125" s="97"/>
      <c r="Y1125" s="90">
        <f>VLOOKUP(D1125,EXPLORACION!$A$2:$P$529,15,FALSE)</f>
        <v>4960808.4877000004</v>
      </c>
      <c r="Z1125" s="90">
        <f>VLOOKUP(D1125,EXPLORACION!$A$2:$P$529,16,FALSE)</f>
        <v>2172863.6239</v>
      </c>
    </row>
    <row r="1126" spans="1:26" hidden="1">
      <c r="A1126" s="181" t="str">
        <f t="shared" si="281"/>
        <v>LHL45P3EV10</v>
      </c>
      <c r="B1126" s="181" t="str">
        <f t="shared" si="282"/>
        <v>LHL45P3E</v>
      </c>
      <c r="C1126" s="181" t="str">
        <f t="shared" si="283"/>
        <v>LHL45P3V10</v>
      </c>
      <c r="D1126" s="181" t="str">
        <f t="shared" si="284"/>
        <v>LHL45P3</v>
      </c>
      <c r="E1126" s="181" t="str">
        <f t="shared" si="285"/>
        <v>LHL45</v>
      </c>
      <c r="F1126" s="72" t="s">
        <v>844</v>
      </c>
      <c r="G1126" s="72">
        <v>45</v>
      </c>
      <c r="H1126" s="72">
        <v>3</v>
      </c>
      <c r="I1126" s="72" t="s">
        <v>8</v>
      </c>
      <c r="K1126" s="109">
        <f t="shared" si="286"/>
        <v>12</v>
      </c>
      <c r="L1126" s="72" t="s">
        <v>906</v>
      </c>
      <c r="M1126" s="137">
        <v>14.7</v>
      </c>
      <c r="N1126" s="133">
        <v>14.7</v>
      </c>
      <c r="O1126" s="137">
        <f t="shared" si="280"/>
        <v>14.7</v>
      </c>
      <c r="P1126" s="72"/>
      <c r="Q1126" s="72"/>
      <c r="R1126" s="97"/>
      <c r="S1126" s="97"/>
      <c r="T1126" s="203"/>
      <c r="U1126" s="72"/>
      <c r="V1126" s="177">
        <v>1.7585896878389999</v>
      </c>
      <c r="W1126" s="97"/>
      <c r="X1126" s="97"/>
      <c r="Y1126" s="90">
        <f>VLOOKUP(D1126,EXPLORACION!$A$2:$P$529,15,FALSE)</f>
        <v>4960808.4877000004</v>
      </c>
      <c r="Z1126" s="90">
        <f>VLOOKUP(D1126,EXPLORACION!$A$2:$P$529,16,FALSE)</f>
        <v>2172863.6239</v>
      </c>
    </row>
    <row r="1127" spans="1:26" hidden="1">
      <c r="A1127" s="181" t="str">
        <f t="shared" si="281"/>
        <v>LHL45P4EV11</v>
      </c>
      <c r="B1127" s="181" t="str">
        <f t="shared" si="282"/>
        <v>LHL45P4E</v>
      </c>
      <c r="C1127" s="181" t="str">
        <f t="shared" si="283"/>
        <v>LHL45P4V11</v>
      </c>
      <c r="D1127" s="181" t="str">
        <f t="shared" si="284"/>
        <v>LHL45P4</v>
      </c>
      <c r="E1127" s="181" t="str">
        <f t="shared" si="285"/>
        <v>LHL45</v>
      </c>
      <c r="F1127" s="72" t="s">
        <v>844</v>
      </c>
      <c r="G1127" s="72">
        <v>45</v>
      </c>
      <c r="H1127" s="72">
        <v>4</v>
      </c>
      <c r="I1127" s="72" t="s">
        <v>8</v>
      </c>
      <c r="K1127" s="109">
        <v>1</v>
      </c>
      <c r="L1127" s="72" t="s">
        <v>906</v>
      </c>
      <c r="M1127" s="137">
        <v>0.6</v>
      </c>
      <c r="N1127" s="133">
        <v>0.9</v>
      </c>
      <c r="O1127" s="137">
        <f t="shared" si="280"/>
        <v>0.75</v>
      </c>
      <c r="P1127" s="72"/>
      <c r="Q1127" s="72"/>
      <c r="R1127" s="97"/>
      <c r="S1127" s="97"/>
      <c r="T1127" s="203"/>
      <c r="U1127" s="72"/>
      <c r="V1127" s="177">
        <v>2.7314212493499999</v>
      </c>
      <c r="W1127" s="97"/>
      <c r="X1127" s="97"/>
      <c r="Y1127" s="90">
        <f>VLOOKUP(D1127,EXPLORACION!$A$2:$P$529,15,FALSE)</f>
        <v>4960808.4877000004</v>
      </c>
      <c r="Z1127" s="90">
        <f>VLOOKUP(D1127,EXPLORACION!$A$2:$P$529,16,FALSE)</f>
        <v>2172863.6239</v>
      </c>
    </row>
    <row r="1128" spans="1:26" hidden="1">
      <c r="A1128" s="181" t="str">
        <f t="shared" si="281"/>
        <v>LHL45P4EV12</v>
      </c>
      <c r="B1128" s="181" t="str">
        <f t="shared" si="282"/>
        <v>LHL45P4E</v>
      </c>
      <c r="C1128" s="181" t="str">
        <f t="shared" si="283"/>
        <v>LHL45P4V12</v>
      </c>
      <c r="D1128" s="181" t="str">
        <f t="shared" si="284"/>
        <v>LHL45P4</v>
      </c>
      <c r="E1128" s="181" t="str">
        <f t="shared" si="285"/>
        <v>LHL45</v>
      </c>
      <c r="F1128" s="72" t="s">
        <v>844</v>
      </c>
      <c r="G1128" s="72">
        <v>45</v>
      </c>
      <c r="H1128" s="72">
        <v>4</v>
      </c>
      <c r="I1128" s="72" t="s">
        <v>8</v>
      </c>
      <c r="K1128" s="109">
        <f t="shared" si="286"/>
        <v>2</v>
      </c>
      <c r="L1128" s="72" t="s">
        <v>906</v>
      </c>
      <c r="M1128" s="137">
        <v>1.6</v>
      </c>
      <c r="N1128" s="133">
        <v>1.9</v>
      </c>
      <c r="O1128" s="137">
        <f t="shared" si="280"/>
        <v>1.75</v>
      </c>
      <c r="P1128" s="72"/>
      <c r="Q1128" s="72"/>
      <c r="R1128" s="97"/>
      <c r="S1128" s="97"/>
      <c r="T1128" s="203"/>
      <c r="U1128" s="72"/>
      <c r="V1128" s="177">
        <v>1.7566732973579999</v>
      </c>
      <c r="W1128" s="97"/>
      <c r="X1128" s="97"/>
      <c r="Y1128" s="90">
        <f>VLOOKUP(D1128,EXPLORACION!$A$2:$P$529,15,FALSE)</f>
        <v>4960808.4877000004</v>
      </c>
      <c r="Z1128" s="90">
        <f>VLOOKUP(D1128,EXPLORACION!$A$2:$P$529,16,FALSE)</f>
        <v>2172863.6239</v>
      </c>
    </row>
    <row r="1129" spans="1:26" hidden="1">
      <c r="A1129" s="181" t="str">
        <f t="shared" si="281"/>
        <v>LHL45P4EV1</v>
      </c>
      <c r="B1129" s="181" t="str">
        <f t="shared" si="282"/>
        <v>LHL45P4E</v>
      </c>
      <c r="C1129" s="181" t="str">
        <f t="shared" si="283"/>
        <v>LHL45P4V1</v>
      </c>
      <c r="D1129" s="181" t="str">
        <f t="shared" si="284"/>
        <v>LHL45P4</v>
      </c>
      <c r="E1129" s="181" t="str">
        <f t="shared" si="285"/>
        <v>LHL45</v>
      </c>
      <c r="F1129" s="72" t="s">
        <v>844</v>
      </c>
      <c r="G1129" s="72">
        <v>45</v>
      </c>
      <c r="H1129" s="72">
        <v>4</v>
      </c>
      <c r="I1129" s="72" t="s">
        <v>8</v>
      </c>
      <c r="K1129" s="109">
        <f t="shared" si="286"/>
        <v>3</v>
      </c>
      <c r="L1129" s="72" t="s">
        <v>906</v>
      </c>
      <c r="M1129" s="137">
        <v>2.6</v>
      </c>
      <c r="N1129" s="133">
        <v>2.9</v>
      </c>
      <c r="O1129" s="137">
        <f t="shared" si="280"/>
        <v>2.75</v>
      </c>
      <c r="P1129" s="72"/>
      <c r="Q1129" s="72"/>
      <c r="R1129" s="97"/>
      <c r="S1129" s="97"/>
      <c r="T1129" s="203"/>
      <c r="U1129" s="72"/>
      <c r="V1129" s="177">
        <v>2.97246618955</v>
      </c>
      <c r="W1129" s="97"/>
      <c r="X1129" s="97"/>
      <c r="Y1129" s="90">
        <f>VLOOKUP(D1129,EXPLORACION!$A$2:$P$529,15,FALSE)</f>
        <v>4960808.4877000004</v>
      </c>
      <c r="Z1129" s="90">
        <f>VLOOKUP(D1129,EXPLORACION!$A$2:$P$529,16,FALSE)</f>
        <v>2172863.6239</v>
      </c>
    </row>
    <row r="1130" spans="1:26" hidden="1">
      <c r="A1130" s="181" t="str">
        <f t="shared" si="281"/>
        <v>LHL45P4EV2</v>
      </c>
      <c r="B1130" s="181" t="str">
        <f t="shared" si="282"/>
        <v>LHL45P4E</v>
      </c>
      <c r="C1130" s="181" t="str">
        <f t="shared" si="283"/>
        <v>LHL45P4V2</v>
      </c>
      <c r="D1130" s="181" t="str">
        <f t="shared" si="284"/>
        <v>LHL45P4</v>
      </c>
      <c r="E1130" s="181" t="str">
        <f t="shared" si="285"/>
        <v>LHL45</v>
      </c>
      <c r="F1130" s="72" t="s">
        <v>844</v>
      </c>
      <c r="G1130" s="72">
        <v>45</v>
      </c>
      <c r="H1130" s="72">
        <v>4</v>
      </c>
      <c r="I1130" s="72" t="s">
        <v>8</v>
      </c>
      <c r="K1130" s="109">
        <f t="shared" si="286"/>
        <v>4</v>
      </c>
      <c r="L1130" s="72" t="s">
        <v>906</v>
      </c>
      <c r="M1130" s="137">
        <v>3.6</v>
      </c>
      <c r="N1130" s="133">
        <v>3.9</v>
      </c>
      <c r="O1130" s="137">
        <f t="shared" si="280"/>
        <v>3.75</v>
      </c>
      <c r="P1130" s="72"/>
      <c r="Q1130" s="72"/>
      <c r="R1130" s="97"/>
      <c r="S1130" s="97"/>
      <c r="T1130" s="203"/>
      <c r="U1130" s="72"/>
      <c r="V1130" s="177">
        <v>0.83814239166860005</v>
      </c>
      <c r="W1130" s="97"/>
      <c r="X1130" s="97"/>
      <c r="Y1130" s="90">
        <f>VLOOKUP(D1130,EXPLORACION!$A$2:$P$529,15,FALSE)</f>
        <v>4960808.4877000004</v>
      </c>
      <c r="Z1130" s="90">
        <f>VLOOKUP(D1130,EXPLORACION!$A$2:$P$529,16,FALSE)</f>
        <v>2172863.6239</v>
      </c>
    </row>
    <row r="1131" spans="1:26" hidden="1">
      <c r="A1131" s="181" t="str">
        <f t="shared" si="281"/>
        <v>LHL45P4EV3</v>
      </c>
      <c r="B1131" s="181" t="str">
        <f t="shared" si="282"/>
        <v>LHL45P4E</v>
      </c>
      <c r="C1131" s="181" t="str">
        <f t="shared" si="283"/>
        <v>LHL45P4V3</v>
      </c>
      <c r="D1131" s="181" t="str">
        <f t="shared" si="284"/>
        <v>LHL45P4</v>
      </c>
      <c r="E1131" s="181" t="str">
        <f t="shared" si="285"/>
        <v>LHL45</v>
      </c>
      <c r="F1131" s="72" t="s">
        <v>844</v>
      </c>
      <c r="G1131" s="72">
        <v>45</v>
      </c>
      <c r="H1131" s="72">
        <v>4</v>
      </c>
      <c r="I1131" s="72" t="s">
        <v>8</v>
      </c>
      <c r="K1131" s="109">
        <f t="shared" si="286"/>
        <v>5</v>
      </c>
      <c r="L1131" s="72" t="s">
        <v>906</v>
      </c>
      <c r="M1131" s="137">
        <v>4.5999999999999996</v>
      </c>
      <c r="N1131" s="133">
        <v>4.9000000000000004</v>
      </c>
      <c r="O1131" s="137">
        <f t="shared" si="280"/>
        <v>4.75</v>
      </c>
      <c r="P1131" s="72"/>
      <c r="Q1131" s="72"/>
      <c r="R1131" s="97"/>
      <c r="S1131" s="97"/>
      <c r="T1131" s="203"/>
      <c r="U1131" s="72"/>
      <c r="V1131" s="177">
        <v>0.42724779583375799</v>
      </c>
      <c r="W1131" s="97"/>
      <c r="X1131" s="97"/>
      <c r="Y1131" s="90">
        <f>VLOOKUP(D1131,EXPLORACION!$A$2:$P$529,15,FALSE)</f>
        <v>4960808.4877000004</v>
      </c>
      <c r="Z1131" s="90">
        <f>VLOOKUP(D1131,EXPLORACION!$A$2:$P$529,16,FALSE)</f>
        <v>2172863.6239</v>
      </c>
    </row>
    <row r="1132" spans="1:26" hidden="1">
      <c r="A1132" s="181" t="str">
        <f t="shared" si="281"/>
        <v>LHL45P4EV4</v>
      </c>
      <c r="B1132" s="181" t="str">
        <f t="shared" si="282"/>
        <v>LHL45P4E</v>
      </c>
      <c r="C1132" s="181" t="str">
        <f t="shared" si="283"/>
        <v>LHL45P4V4</v>
      </c>
      <c r="D1132" s="181" t="str">
        <f t="shared" si="284"/>
        <v>LHL45P4</v>
      </c>
      <c r="E1132" s="181" t="str">
        <f t="shared" si="285"/>
        <v>LHL45</v>
      </c>
      <c r="F1132" s="72" t="s">
        <v>844</v>
      </c>
      <c r="G1132" s="72">
        <v>45</v>
      </c>
      <c r="H1132" s="72">
        <v>4</v>
      </c>
      <c r="I1132" s="72" t="s">
        <v>8</v>
      </c>
      <c r="K1132" s="109">
        <f t="shared" si="286"/>
        <v>6</v>
      </c>
      <c r="L1132" s="72"/>
      <c r="M1132" s="137">
        <v>6</v>
      </c>
      <c r="N1132" s="133">
        <v>6.3</v>
      </c>
      <c r="O1132" s="137">
        <f t="shared" si="280"/>
        <v>6.15</v>
      </c>
      <c r="P1132" s="72"/>
      <c r="Q1132" s="72"/>
      <c r="R1132" s="97"/>
      <c r="S1132" s="97"/>
      <c r="T1132" s="203"/>
      <c r="U1132" s="72"/>
      <c r="V1132" s="177"/>
      <c r="W1132" s="97"/>
      <c r="X1132" s="97"/>
      <c r="Y1132" s="90">
        <f>VLOOKUP(D1132,EXPLORACION!$A$2:$P$529,15,FALSE)</f>
        <v>4960808.4877000004</v>
      </c>
      <c r="Z1132" s="90">
        <f>VLOOKUP(D1132,EXPLORACION!$A$2:$P$529,16,FALSE)</f>
        <v>2172863.6239</v>
      </c>
    </row>
    <row r="1133" spans="1:26" hidden="1">
      <c r="A1133" s="181" t="str">
        <f t="shared" si="281"/>
        <v>LHL45P4E5</v>
      </c>
      <c r="B1133" s="181" t="str">
        <f t="shared" si="282"/>
        <v>LHL45P4E</v>
      </c>
      <c r="C1133" s="181" t="str">
        <f t="shared" si="283"/>
        <v>LHL45P45</v>
      </c>
      <c r="D1133" s="181" t="str">
        <f t="shared" si="284"/>
        <v>LHL45P4</v>
      </c>
      <c r="E1133" s="181" t="str">
        <f t="shared" si="285"/>
        <v>LHL45</v>
      </c>
      <c r="F1133" s="72" t="s">
        <v>844</v>
      </c>
      <c r="G1133" s="72">
        <v>45</v>
      </c>
      <c r="H1133" s="72">
        <v>4</v>
      </c>
      <c r="I1133" s="72" t="s">
        <v>8</v>
      </c>
      <c r="K1133" s="109">
        <f t="shared" si="286"/>
        <v>7</v>
      </c>
      <c r="L1133" s="72"/>
      <c r="M1133" s="137">
        <v>7.5</v>
      </c>
      <c r="N1133" s="133">
        <v>7.8</v>
      </c>
      <c r="O1133" s="137">
        <f t="shared" si="280"/>
        <v>7.65</v>
      </c>
      <c r="P1133" s="72"/>
      <c r="Q1133" s="72"/>
      <c r="R1133" s="97"/>
      <c r="S1133" s="97"/>
      <c r="T1133" s="203"/>
      <c r="U1133" s="72"/>
      <c r="V1133" s="177"/>
      <c r="W1133" s="97"/>
      <c r="X1133" s="97"/>
      <c r="Y1133" s="90">
        <f>VLOOKUP(D1133,EXPLORACION!$A$2:$P$529,15,FALSE)</f>
        <v>4960808.4877000004</v>
      </c>
      <c r="Z1133" s="90">
        <f>VLOOKUP(D1133,EXPLORACION!$A$2:$P$529,16,FALSE)</f>
        <v>2172863.6239</v>
      </c>
    </row>
    <row r="1134" spans="1:26" hidden="1">
      <c r="A1134" s="181" t="str">
        <f t="shared" si="281"/>
        <v>LHL45P4E6</v>
      </c>
      <c r="B1134" s="181" t="str">
        <f t="shared" si="282"/>
        <v>LHL45P4E</v>
      </c>
      <c r="C1134" s="181" t="str">
        <f t="shared" si="283"/>
        <v>LHL45P46</v>
      </c>
      <c r="D1134" s="181" t="str">
        <f t="shared" si="284"/>
        <v>LHL45P4</v>
      </c>
      <c r="E1134" s="181" t="str">
        <f t="shared" si="285"/>
        <v>LHL45</v>
      </c>
      <c r="F1134" s="72" t="s">
        <v>844</v>
      </c>
      <c r="G1134" s="72">
        <v>45</v>
      </c>
      <c r="H1134" s="72">
        <v>4</v>
      </c>
      <c r="I1134" s="72" t="s">
        <v>8</v>
      </c>
      <c r="K1134" s="109">
        <f t="shared" si="286"/>
        <v>8</v>
      </c>
      <c r="L1134" s="72" t="s">
        <v>906</v>
      </c>
      <c r="M1134" s="137">
        <v>9</v>
      </c>
      <c r="N1134" s="133">
        <v>9.3000000000000007</v>
      </c>
      <c r="O1134" s="137">
        <f t="shared" si="280"/>
        <v>9.15</v>
      </c>
      <c r="P1134" s="72"/>
      <c r="Q1134" s="72"/>
      <c r="R1134" s="97"/>
      <c r="S1134" s="97"/>
      <c r="T1134" s="203"/>
      <c r="U1134" s="72"/>
      <c r="V1134" s="177">
        <v>2.4696641327798998</v>
      </c>
      <c r="W1134" s="97"/>
      <c r="X1134" s="97"/>
      <c r="Y1134" s="90">
        <f>VLOOKUP(D1134,EXPLORACION!$A$2:$P$529,15,FALSE)</f>
        <v>4960808.4877000004</v>
      </c>
      <c r="Z1134" s="90">
        <f>VLOOKUP(D1134,EXPLORACION!$A$2:$P$529,16,FALSE)</f>
        <v>2172863.6239</v>
      </c>
    </row>
    <row r="1135" spans="1:26" hidden="1">
      <c r="A1135" s="181" t="str">
        <f t="shared" si="281"/>
        <v>LHL45P4EV7</v>
      </c>
      <c r="B1135" s="181" t="str">
        <f t="shared" si="282"/>
        <v>LHL45P4E</v>
      </c>
      <c r="C1135" s="181" t="str">
        <f t="shared" si="283"/>
        <v>LHL45P4V7</v>
      </c>
      <c r="D1135" s="181" t="str">
        <f t="shared" si="284"/>
        <v>LHL45P4</v>
      </c>
      <c r="E1135" s="181" t="str">
        <f t="shared" si="285"/>
        <v>LHL45</v>
      </c>
      <c r="F1135" s="72" t="s">
        <v>844</v>
      </c>
      <c r="G1135" s="72">
        <v>45</v>
      </c>
      <c r="H1135" s="72">
        <v>4</v>
      </c>
      <c r="I1135" s="72" t="s">
        <v>8</v>
      </c>
      <c r="K1135" s="109">
        <f t="shared" si="286"/>
        <v>9</v>
      </c>
      <c r="L1135" s="72" t="s">
        <v>906</v>
      </c>
      <c r="M1135" s="137">
        <v>10.5</v>
      </c>
      <c r="N1135" s="133">
        <v>10.8</v>
      </c>
      <c r="O1135" s="137">
        <f t="shared" si="280"/>
        <v>10.65</v>
      </c>
      <c r="P1135" s="72"/>
      <c r="Q1135" s="72"/>
      <c r="R1135" s="97"/>
      <c r="S1135" s="97"/>
      <c r="T1135" s="203"/>
      <c r="U1135" s="72"/>
      <c r="V1135" s="177">
        <v>1.6539665539245576</v>
      </c>
      <c r="W1135" s="97"/>
      <c r="X1135" s="97"/>
      <c r="Y1135" s="90">
        <f>VLOOKUP(D1135,EXPLORACION!$A$2:$P$529,15,FALSE)</f>
        <v>4960808.4877000004</v>
      </c>
      <c r="Z1135" s="90">
        <f>VLOOKUP(D1135,EXPLORACION!$A$2:$P$529,16,FALSE)</f>
        <v>2172863.6239</v>
      </c>
    </row>
    <row r="1136" spans="1:26" hidden="1">
      <c r="A1136" s="181" t="str">
        <f t="shared" si="281"/>
        <v>LHL45P4EV8</v>
      </c>
      <c r="B1136" s="181" t="str">
        <f t="shared" si="282"/>
        <v>LHL45P4E</v>
      </c>
      <c r="C1136" s="181" t="str">
        <f t="shared" si="283"/>
        <v>LHL45P4V8</v>
      </c>
      <c r="D1136" s="181" t="str">
        <f t="shared" si="284"/>
        <v>LHL45P4</v>
      </c>
      <c r="E1136" s="181" t="str">
        <f t="shared" si="285"/>
        <v>LHL45</v>
      </c>
      <c r="F1136" s="72" t="s">
        <v>844</v>
      </c>
      <c r="G1136" s="72">
        <v>45</v>
      </c>
      <c r="H1136" s="72">
        <v>4</v>
      </c>
      <c r="I1136" s="72" t="s">
        <v>8</v>
      </c>
      <c r="K1136" s="109">
        <f t="shared" si="286"/>
        <v>10</v>
      </c>
      <c r="L1136" s="72" t="s">
        <v>906</v>
      </c>
      <c r="M1136" s="137">
        <v>12</v>
      </c>
      <c r="N1136" s="133">
        <v>12.3</v>
      </c>
      <c r="O1136" s="137">
        <f t="shared" si="280"/>
        <v>12.15</v>
      </c>
      <c r="P1136" s="72"/>
      <c r="Q1136" s="72"/>
      <c r="R1136" s="97"/>
      <c r="S1136" s="97"/>
      <c r="T1136" s="203"/>
      <c r="U1136" s="72"/>
      <c r="V1136" s="177">
        <v>2.1849338453632998</v>
      </c>
      <c r="W1136" s="97"/>
      <c r="X1136" s="97"/>
      <c r="Y1136" s="90">
        <f>VLOOKUP(D1136,EXPLORACION!$A$2:$P$529,15,FALSE)</f>
        <v>4960808.4877000004</v>
      </c>
      <c r="Z1136" s="90">
        <f>VLOOKUP(D1136,EXPLORACION!$A$2:$P$529,16,FALSE)</f>
        <v>2172863.6239</v>
      </c>
    </row>
    <row r="1137" spans="1:26" hidden="1">
      <c r="A1137" s="181" t="str">
        <f t="shared" si="281"/>
        <v>LHL45P4EV9</v>
      </c>
      <c r="B1137" s="181" t="str">
        <f t="shared" si="282"/>
        <v>LHL45P4E</v>
      </c>
      <c r="C1137" s="181" t="str">
        <f t="shared" si="283"/>
        <v>LHL45P4V9</v>
      </c>
      <c r="D1137" s="181" t="str">
        <f t="shared" si="284"/>
        <v>LHL45P4</v>
      </c>
      <c r="E1137" s="181" t="str">
        <f t="shared" si="285"/>
        <v>LHL45</v>
      </c>
      <c r="F1137" s="72" t="s">
        <v>844</v>
      </c>
      <c r="G1137" s="72">
        <v>45</v>
      </c>
      <c r="H1137" s="72">
        <v>4</v>
      </c>
      <c r="I1137" s="72" t="s">
        <v>8</v>
      </c>
      <c r="K1137" s="109">
        <f t="shared" si="286"/>
        <v>11</v>
      </c>
      <c r="L1137" s="72" t="s">
        <v>906</v>
      </c>
      <c r="M1137" s="137">
        <v>13.5</v>
      </c>
      <c r="N1137" s="133">
        <v>13.8</v>
      </c>
      <c r="O1137" s="137">
        <f t="shared" si="280"/>
        <v>13.65</v>
      </c>
      <c r="P1137" s="72"/>
      <c r="Q1137" s="72"/>
      <c r="R1137" s="97"/>
      <c r="S1137" s="97"/>
      <c r="T1137" s="203"/>
      <c r="U1137" s="72"/>
      <c r="V1137" s="177">
        <v>2.2669262463658164</v>
      </c>
      <c r="W1137" s="97"/>
      <c r="X1137" s="97"/>
      <c r="Y1137" s="90">
        <f>VLOOKUP(D1137,EXPLORACION!$A$2:$P$529,15,FALSE)</f>
        <v>4960808.4877000004</v>
      </c>
      <c r="Z1137" s="90">
        <f>VLOOKUP(D1137,EXPLORACION!$A$2:$P$529,16,FALSE)</f>
        <v>2172863.6239</v>
      </c>
    </row>
    <row r="1138" spans="1:26" hidden="1">
      <c r="A1138" s="181" t="str">
        <f t="shared" si="281"/>
        <v>LHL45P4EV10</v>
      </c>
      <c r="B1138" s="181" t="str">
        <f t="shared" si="282"/>
        <v>LHL45P4E</v>
      </c>
      <c r="C1138" s="181" t="str">
        <f t="shared" si="283"/>
        <v>LHL45P4V10</v>
      </c>
      <c r="D1138" s="181" t="str">
        <f t="shared" si="284"/>
        <v>LHL45P4</v>
      </c>
      <c r="E1138" s="181" t="str">
        <f t="shared" si="285"/>
        <v>LHL45</v>
      </c>
      <c r="F1138" s="72" t="s">
        <v>844</v>
      </c>
      <c r="G1138" s="72">
        <v>45</v>
      </c>
      <c r="H1138" s="72">
        <v>4</v>
      </c>
      <c r="I1138" s="72" t="s">
        <v>8</v>
      </c>
      <c r="K1138" s="109">
        <f t="shared" si="286"/>
        <v>12</v>
      </c>
      <c r="L1138" s="72" t="s">
        <v>906</v>
      </c>
      <c r="M1138" s="137">
        <v>14.7</v>
      </c>
      <c r="N1138" s="133">
        <v>14.7</v>
      </c>
      <c r="O1138" s="137">
        <f t="shared" si="280"/>
        <v>14.7</v>
      </c>
      <c r="P1138" s="72"/>
      <c r="Q1138" s="72"/>
      <c r="R1138" s="97"/>
      <c r="S1138" s="97"/>
      <c r="T1138" s="203"/>
      <c r="U1138" s="72"/>
      <c r="V1138" s="177">
        <v>1.2993386996367999</v>
      </c>
      <c r="W1138" s="97"/>
      <c r="X1138" s="97"/>
      <c r="Y1138" s="90">
        <f>VLOOKUP(D1138,EXPLORACION!$A$2:$P$529,15,FALSE)</f>
        <v>4960808.4877000004</v>
      </c>
      <c r="Z1138" s="90">
        <f>VLOOKUP(D1138,EXPLORACION!$A$2:$P$529,16,FALSE)</f>
        <v>2172863.6239</v>
      </c>
    </row>
    <row r="1139" spans="1:26" hidden="1">
      <c r="A1139" s="181" t="str">
        <f t="shared" si="281"/>
        <v>LHL45P5EV11</v>
      </c>
      <c r="B1139" s="181" t="str">
        <f t="shared" si="282"/>
        <v>LHL45P5E</v>
      </c>
      <c r="C1139" s="181" t="str">
        <f t="shared" si="283"/>
        <v>LHL45P5V11</v>
      </c>
      <c r="D1139" s="181" t="str">
        <f t="shared" si="284"/>
        <v>LHL45P5</v>
      </c>
      <c r="E1139" s="181" t="str">
        <f t="shared" si="285"/>
        <v>LHL45</v>
      </c>
      <c r="F1139" s="72" t="s">
        <v>844</v>
      </c>
      <c r="G1139" s="72">
        <v>45</v>
      </c>
      <c r="H1139" s="72">
        <v>5</v>
      </c>
      <c r="I1139" s="72" t="s">
        <v>8</v>
      </c>
      <c r="K1139" s="109">
        <v>1</v>
      </c>
      <c r="L1139" s="72" t="s">
        <v>906</v>
      </c>
      <c r="M1139" s="137">
        <v>0.6</v>
      </c>
      <c r="N1139" s="133">
        <v>0.9</v>
      </c>
      <c r="O1139" s="137">
        <f t="shared" si="280"/>
        <v>0.75</v>
      </c>
      <c r="P1139" s="72"/>
      <c r="Q1139" s="72"/>
      <c r="R1139" s="97"/>
      <c r="S1139" s="97"/>
      <c r="T1139" s="203"/>
      <c r="U1139" s="72"/>
      <c r="V1139" s="177">
        <v>1.2936691911860001</v>
      </c>
      <c r="W1139" s="97"/>
      <c r="X1139" s="97"/>
      <c r="Y1139" s="90">
        <f>VLOOKUP(D1139,EXPLORACION!$A$2:$P$529,15,FALSE)</f>
        <v>4960808.4877000004</v>
      </c>
      <c r="Z1139" s="90">
        <f>VLOOKUP(D1139,EXPLORACION!$A$2:$P$529,16,FALSE)</f>
        <v>2172863.6239</v>
      </c>
    </row>
    <row r="1140" spans="1:26" hidden="1">
      <c r="A1140" s="181" t="str">
        <f t="shared" si="281"/>
        <v>LHL45P5EV12</v>
      </c>
      <c r="B1140" s="181" t="str">
        <f t="shared" si="282"/>
        <v>LHL45P5E</v>
      </c>
      <c r="C1140" s="181" t="str">
        <f t="shared" si="283"/>
        <v>LHL45P5V12</v>
      </c>
      <c r="D1140" s="181" t="str">
        <f t="shared" si="284"/>
        <v>LHL45P5</v>
      </c>
      <c r="E1140" s="181" t="str">
        <f t="shared" si="285"/>
        <v>LHL45</v>
      </c>
      <c r="F1140" s="72" t="s">
        <v>844</v>
      </c>
      <c r="G1140" s="72">
        <v>45</v>
      </c>
      <c r="H1140" s="72">
        <v>5</v>
      </c>
      <c r="I1140" s="72" t="s">
        <v>8</v>
      </c>
      <c r="K1140" s="109">
        <f t="shared" si="286"/>
        <v>2</v>
      </c>
      <c r="L1140" s="72" t="s">
        <v>906</v>
      </c>
      <c r="M1140" s="137">
        <v>1.6</v>
      </c>
      <c r="N1140" s="133">
        <v>1.9</v>
      </c>
      <c r="O1140" s="137">
        <f t="shared" si="280"/>
        <v>1.75</v>
      </c>
      <c r="P1140" s="72"/>
      <c r="Q1140" s="72"/>
      <c r="R1140" s="97"/>
      <c r="S1140" s="97"/>
      <c r="T1140" s="203"/>
      <c r="U1140" s="72"/>
      <c r="V1140" s="177">
        <v>2.4574622197129998</v>
      </c>
      <c r="W1140" s="97"/>
      <c r="X1140" s="97"/>
      <c r="Y1140" s="90">
        <f>VLOOKUP(D1140,EXPLORACION!$A$2:$P$529,15,FALSE)</f>
        <v>4960808.4877000004</v>
      </c>
      <c r="Z1140" s="90">
        <f>VLOOKUP(D1140,EXPLORACION!$A$2:$P$529,16,FALSE)</f>
        <v>2172863.6239</v>
      </c>
    </row>
    <row r="1141" spans="1:26" hidden="1">
      <c r="A1141" s="181" t="str">
        <f t="shared" si="281"/>
        <v>LHL45P5EV1</v>
      </c>
      <c r="B1141" s="181" t="str">
        <f t="shared" si="282"/>
        <v>LHL45P5E</v>
      </c>
      <c r="C1141" s="181" t="str">
        <f t="shared" si="283"/>
        <v>LHL45P5V1</v>
      </c>
      <c r="D1141" s="181" t="str">
        <f t="shared" si="284"/>
        <v>LHL45P5</v>
      </c>
      <c r="E1141" s="181" t="str">
        <f t="shared" si="285"/>
        <v>LHL45</v>
      </c>
      <c r="F1141" s="72" t="s">
        <v>844</v>
      </c>
      <c r="G1141" s="72">
        <v>45</v>
      </c>
      <c r="H1141" s="72">
        <v>5</v>
      </c>
      <c r="I1141" s="72" t="s">
        <v>8</v>
      </c>
      <c r="K1141" s="109">
        <f t="shared" si="286"/>
        <v>3</v>
      </c>
      <c r="L1141" s="72" t="s">
        <v>906</v>
      </c>
      <c r="M1141" s="137">
        <v>2.6</v>
      </c>
      <c r="N1141" s="133">
        <v>2.9</v>
      </c>
      <c r="O1141" s="137">
        <f t="shared" si="280"/>
        <v>2.75</v>
      </c>
      <c r="P1141" s="72"/>
      <c r="Q1141" s="72"/>
      <c r="R1141" s="97"/>
      <c r="S1141" s="97"/>
      <c r="T1141" s="203"/>
      <c r="U1141" s="72"/>
      <c r="V1141" s="177">
        <v>1.6953131871478415</v>
      </c>
      <c r="W1141" s="97"/>
      <c r="X1141" s="97"/>
      <c r="Y1141" s="90">
        <f>VLOOKUP(D1141,EXPLORACION!$A$2:$P$529,15,FALSE)</f>
        <v>4960808.4877000004</v>
      </c>
      <c r="Z1141" s="90">
        <f>VLOOKUP(D1141,EXPLORACION!$A$2:$P$529,16,FALSE)</f>
        <v>2172863.6239</v>
      </c>
    </row>
    <row r="1142" spans="1:26" hidden="1">
      <c r="A1142" s="181" t="str">
        <f t="shared" si="281"/>
        <v>LHL45P5EV2</v>
      </c>
      <c r="B1142" s="181" t="str">
        <f t="shared" si="282"/>
        <v>LHL45P5E</v>
      </c>
      <c r="C1142" s="181" t="str">
        <f t="shared" si="283"/>
        <v>LHL45P5V2</v>
      </c>
      <c r="D1142" s="181" t="str">
        <f t="shared" si="284"/>
        <v>LHL45P5</v>
      </c>
      <c r="E1142" s="181" t="str">
        <f t="shared" si="285"/>
        <v>LHL45</v>
      </c>
      <c r="F1142" s="72" t="s">
        <v>844</v>
      </c>
      <c r="G1142" s="72">
        <v>45</v>
      </c>
      <c r="H1142" s="72">
        <v>5</v>
      </c>
      <c r="I1142" s="72" t="s">
        <v>8</v>
      </c>
      <c r="K1142" s="109">
        <f t="shared" si="286"/>
        <v>4</v>
      </c>
      <c r="L1142" s="72" t="s">
        <v>906</v>
      </c>
      <c r="M1142" s="137">
        <v>3.6</v>
      </c>
      <c r="N1142" s="133">
        <v>3.9</v>
      </c>
      <c r="O1142" s="137">
        <f t="shared" si="280"/>
        <v>3.75</v>
      </c>
      <c r="P1142" s="72"/>
      <c r="Q1142" s="72"/>
      <c r="R1142" s="97"/>
      <c r="S1142" s="97"/>
      <c r="T1142" s="203"/>
      <c r="U1142" s="72"/>
      <c r="V1142" s="177">
        <v>1.7636217216179633</v>
      </c>
      <c r="W1142" s="97"/>
      <c r="X1142" s="97"/>
      <c r="Y1142" s="90">
        <f>VLOOKUP(D1142,EXPLORACION!$A$2:$P$529,15,FALSE)</f>
        <v>4960808.4877000004</v>
      </c>
      <c r="Z1142" s="90">
        <f>VLOOKUP(D1142,EXPLORACION!$A$2:$P$529,16,FALSE)</f>
        <v>2172863.6239</v>
      </c>
    </row>
    <row r="1143" spans="1:26" hidden="1">
      <c r="A1143" s="181" t="str">
        <f t="shared" si="281"/>
        <v>LHL45P5EV3</v>
      </c>
      <c r="B1143" s="181" t="str">
        <f t="shared" si="282"/>
        <v>LHL45P5E</v>
      </c>
      <c r="C1143" s="181" t="str">
        <f t="shared" si="283"/>
        <v>LHL45P5V3</v>
      </c>
      <c r="D1143" s="181" t="str">
        <f t="shared" si="284"/>
        <v>LHL45P5</v>
      </c>
      <c r="E1143" s="181" t="str">
        <f t="shared" si="285"/>
        <v>LHL45</v>
      </c>
      <c r="F1143" s="72" t="s">
        <v>844</v>
      </c>
      <c r="G1143" s="72">
        <v>45</v>
      </c>
      <c r="H1143" s="72">
        <v>5</v>
      </c>
      <c r="I1143" s="72" t="s">
        <v>8</v>
      </c>
      <c r="K1143" s="109">
        <f t="shared" si="286"/>
        <v>5</v>
      </c>
      <c r="L1143" s="72" t="s">
        <v>906</v>
      </c>
      <c r="M1143" s="137">
        <v>4.5999999999999996</v>
      </c>
      <c r="N1143" s="133">
        <v>4.9000000000000004</v>
      </c>
      <c r="O1143" s="137">
        <f t="shared" si="280"/>
        <v>4.75</v>
      </c>
      <c r="P1143" s="72"/>
      <c r="Q1143" s="72"/>
      <c r="R1143" s="97"/>
      <c r="S1143" s="97"/>
      <c r="T1143" s="203"/>
      <c r="U1143" s="72"/>
      <c r="V1143" s="177">
        <v>1.381379695191991</v>
      </c>
      <c r="W1143" s="97"/>
      <c r="X1143" s="97"/>
      <c r="Y1143" s="90">
        <f>VLOOKUP(D1143,EXPLORACION!$A$2:$P$529,15,FALSE)</f>
        <v>4960808.4877000004</v>
      </c>
      <c r="Z1143" s="90">
        <f>VLOOKUP(D1143,EXPLORACION!$A$2:$P$529,16,FALSE)</f>
        <v>2172863.6239</v>
      </c>
    </row>
    <row r="1144" spans="1:26" hidden="1">
      <c r="A1144" s="181" t="str">
        <f t="shared" si="281"/>
        <v>LHL45P5EV4</v>
      </c>
      <c r="B1144" s="181" t="str">
        <f t="shared" si="282"/>
        <v>LHL45P5E</v>
      </c>
      <c r="C1144" s="181" t="str">
        <f t="shared" si="283"/>
        <v>LHL45P5V4</v>
      </c>
      <c r="D1144" s="181" t="str">
        <f t="shared" si="284"/>
        <v>LHL45P5</v>
      </c>
      <c r="E1144" s="181" t="str">
        <f t="shared" si="285"/>
        <v>LHL45</v>
      </c>
      <c r="F1144" s="72" t="s">
        <v>844</v>
      </c>
      <c r="G1144" s="72">
        <v>45</v>
      </c>
      <c r="H1144" s="72">
        <v>5</v>
      </c>
      <c r="I1144" s="72" t="s">
        <v>8</v>
      </c>
      <c r="K1144" s="109">
        <f t="shared" si="286"/>
        <v>6</v>
      </c>
      <c r="L1144" s="72" t="s">
        <v>906</v>
      </c>
      <c r="M1144" s="137">
        <v>6</v>
      </c>
      <c r="N1144" s="133">
        <v>6.3</v>
      </c>
      <c r="O1144" s="137">
        <f t="shared" si="280"/>
        <v>6.15</v>
      </c>
      <c r="P1144" s="72"/>
      <c r="Q1144" s="72"/>
      <c r="R1144" s="97"/>
      <c r="S1144" s="97"/>
      <c r="T1144" s="203"/>
      <c r="U1144" s="72"/>
      <c r="V1144" s="177">
        <v>0.53466623437619998</v>
      </c>
      <c r="W1144" s="97"/>
      <c r="X1144" s="97"/>
      <c r="Y1144" s="90">
        <f>VLOOKUP(D1144,EXPLORACION!$A$2:$P$529,15,FALSE)</f>
        <v>4960808.4877000004</v>
      </c>
      <c r="Z1144" s="90">
        <f>VLOOKUP(D1144,EXPLORACION!$A$2:$P$529,16,FALSE)</f>
        <v>2172863.6239</v>
      </c>
    </row>
    <row r="1145" spans="1:26" hidden="1">
      <c r="A1145" s="181" t="str">
        <f t="shared" si="281"/>
        <v>LHL45P5EV5</v>
      </c>
      <c r="B1145" s="181" t="str">
        <f t="shared" si="282"/>
        <v>LHL45P5E</v>
      </c>
      <c r="C1145" s="181" t="str">
        <f t="shared" si="283"/>
        <v>LHL45P5V5</v>
      </c>
      <c r="D1145" s="181" t="str">
        <f t="shared" si="284"/>
        <v>LHL45P5</v>
      </c>
      <c r="E1145" s="181" t="str">
        <f t="shared" si="285"/>
        <v>LHL45</v>
      </c>
      <c r="F1145" s="72" t="s">
        <v>844</v>
      </c>
      <c r="G1145" s="72">
        <v>45</v>
      </c>
      <c r="H1145" s="72">
        <v>5</v>
      </c>
      <c r="I1145" s="72" t="s">
        <v>8</v>
      </c>
      <c r="K1145" s="109">
        <f t="shared" si="286"/>
        <v>7</v>
      </c>
      <c r="L1145" s="72" t="s">
        <v>906</v>
      </c>
      <c r="M1145" s="137">
        <v>7.5</v>
      </c>
      <c r="N1145" s="133">
        <v>7.8</v>
      </c>
      <c r="O1145" s="137">
        <f t="shared" si="280"/>
        <v>7.65</v>
      </c>
      <c r="P1145" s="72"/>
      <c r="Q1145" s="72"/>
      <c r="R1145" s="97"/>
      <c r="S1145" s="97"/>
      <c r="T1145" s="203"/>
      <c r="U1145" s="72"/>
      <c r="V1145" s="177">
        <v>1.6782189443637625</v>
      </c>
      <c r="W1145" s="97"/>
      <c r="X1145" s="97"/>
      <c r="Y1145" s="90">
        <f>VLOOKUP(D1145,EXPLORACION!$A$2:$P$529,15,FALSE)</f>
        <v>4960808.4877000004</v>
      </c>
      <c r="Z1145" s="90">
        <f>VLOOKUP(D1145,EXPLORACION!$A$2:$P$529,16,FALSE)</f>
        <v>2172863.6239</v>
      </c>
    </row>
    <row r="1146" spans="1:26" hidden="1">
      <c r="A1146" s="181" t="str">
        <f t="shared" si="281"/>
        <v>LHL45P5EV6</v>
      </c>
      <c r="B1146" s="181" t="str">
        <f t="shared" si="282"/>
        <v>LHL45P5E</v>
      </c>
      <c r="C1146" s="181" t="str">
        <f t="shared" si="283"/>
        <v>LHL45P5V6</v>
      </c>
      <c r="D1146" s="181" t="str">
        <f t="shared" si="284"/>
        <v>LHL45P5</v>
      </c>
      <c r="E1146" s="181" t="str">
        <f t="shared" si="285"/>
        <v>LHL45</v>
      </c>
      <c r="F1146" s="72" t="s">
        <v>844</v>
      </c>
      <c r="G1146" s="72">
        <v>45</v>
      </c>
      <c r="H1146" s="72">
        <v>5</v>
      </c>
      <c r="I1146" s="72" t="s">
        <v>8</v>
      </c>
      <c r="K1146" s="109">
        <f t="shared" si="286"/>
        <v>8</v>
      </c>
      <c r="L1146" s="72" t="s">
        <v>906</v>
      </c>
      <c r="M1146" s="137">
        <v>9</v>
      </c>
      <c r="N1146" s="133">
        <v>9.3000000000000007</v>
      </c>
      <c r="O1146" s="137">
        <f t="shared" si="280"/>
        <v>9.15</v>
      </c>
      <c r="P1146" s="72"/>
      <c r="Q1146" s="72"/>
      <c r="R1146" s="97"/>
      <c r="S1146" s="97"/>
      <c r="T1146" s="203"/>
      <c r="U1146" s="72"/>
      <c r="V1146" s="177">
        <v>2.1991292296643268</v>
      </c>
      <c r="W1146" s="97"/>
      <c r="X1146" s="97"/>
      <c r="Y1146" s="90">
        <f>VLOOKUP(D1146,EXPLORACION!$A$2:$P$529,15,FALSE)</f>
        <v>4960808.4877000004</v>
      </c>
      <c r="Z1146" s="90">
        <f>VLOOKUP(D1146,EXPLORACION!$A$2:$P$529,16,FALSE)</f>
        <v>2172863.6239</v>
      </c>
    </row>
    <row r="1147" spans="1:26" hidden="1">
      <c r="A1147" s="181" t="str">
        <f t="shared" si="281"/>
        <v>LHL45P5EV7</v>
      </c>
      <c r="B1147" s="181" t="str">
        <f t="shared" si="282"/>
        <v>LHL45P5E</v>
      </c>
      <c r="C1147" s="181" t="str">
        <f t="shared" si="283"/>
        <v>LHL45P5V7</v>
      </c>
      <c r="D1147" s="181" t="str">
        <f t="shared" si="284"/>
        <v>LHL45P5</v>
      </c>
      <c r="E1147" s="181" t="str">
        <f t="shared" si="285"/>
        <v>LHL45</v>
      </c>
      <c r="F1147" s="72" t="s">
        <v>844</v>
      </c>
      <c r="G1147" s="72">
        <v>45</v>
      </c>
      <c r="H1147" s="72">
        <v>5</v>
      </c>
      <c r="I1147" s="72" t="s">
        <v>8</v>
      </c>
      <c r="K1147" s="109">
        <f t="shared" si="286"/>
        <v>9</v>
      </c>
      <c r="L1147" s="72" t="s">
        <v>906</v>
      </c>
      <c r="M1147" s="137">
        <v>10.5</v>
      </c>
      <c r="N1147" s="133">
        <v>10.8</v>
      </c>
      <c r="O1147" s="137">
        <f t="shared" si="280"/>
        <v>10.65</v>
      </c>
      <c r="P1147" s="72"/>
      <c r="Q1147" s="72"/>
      <c r="R1147" s="97"/>
      <c r="S1147" s="97"/>
      <c r="T1147" s="203"/>
      <c r="U1147" s="72"/>
      <c r="V1147" s="177">
        <v>2.2111841742327001</v>
      </c>
      <c r="W1147" s="97"/>
      <c r="X1147" s="97"/>
      <c r="Y1147" s="90">
        <f>VLOOKUP(D1147,EXPLORACION!$A$2:$P$529,15,FALSE)</f>
        <v>4960808.4877000004</v>
      </c>
      <c r="Z1147" s="90">
        <f>VLOOKUP(D1147,EXPLORACION!$A$2:$P$529,16,FALSE)</f>
        <v>2172863.6239</v>
      </c>
    </row>
    <row r="1148" spans="1:26" hidden="1">
      <c r="A1148" s="181" t="str">
        <f t="shared" si="281"/>
        <v>LHL45P5EV8</v>
      </c>
      <c r="B1148" s="181" t="str">
        <f t="shared" si="282"/>
        <v>LHL45P5E</v>
      </c>
      <c r="C1148" s="181" t="str">
        <f t="shared" si="283"/>
        <v>LHL45P5V8</v>
      </c>
      <c r="D1148" s="181" t="str">
        <f t="shared" si="284"/>
        <v>LHL45P5</v>
      </c>
      <c r="E1148" s="181" t="str">
        <f t="shared" si="285"/>
        <v>LHL45</v>
      </c>
      <c r="F1148" s="72" t="s">
        <v>844</v>
      </c>
      <c r="G1148" s="72">
        <v>45</v>
      </c>
      <c r="H1148" s="72">
        <v>5</v>
      </c>
      <c r="I1148" s="72" t="s">
        <v>8</v>
      </c>
      <c r="K1148" s="109">
        <f t="shared" si="286"/>
        <v>10</v>
      </c>
      <c r="L1148" s="72"/>
      <c r="M1148" s="137">
        <v>12</v>
      </c>
      <c r="N1148" s="133">
        <v>12.3</v>
      </c>
      <c r="O1148" s="137">
        <f t="shared" si="280"/>
        <v>12.15</v>
      </c>
      <c r="P1148" s="72"/>
      <c r="Q1148" s="72"/>
      <c r="R1148" s="97"/>
      <c r="S1148" s="97"/>
      <c r="T1148" s="203"/>
      <c r="U1148" s="72"/>
      <c r="V1148" s="177"/>
      <c r="W1148" s="97"/>
      <c r="X1148" s="97"/>
      <c r="Y1148" s="90">
        <f>VLOOKUP(D1148,EXPLORACION!$A$2:$P$529,15,FALSE)</f>
        <v>4960808.4877000004</v>
      </c>
      <c r="Z1148" s="90">
        <f>VLOOKUP(D1148,EXPLORACION!$A$2:$P$529,16,FALSE)</f>
        <v>2172863.6239</v>
      </c>
    </row>
    <row r="1149" spans="1:26" hidden="1">
      <c r="A1149" s="181" t="str">
        <f t="shared" si="281"/>
        <v>LHL45P5E9</v>
      </c>
      <c r="B1149" s="181" t="str">
        <f t="shared" si="282"/>
        <v>LHL45P5E</v>
      </c>
      <c r="C1149" s="181" t="str">
        <f t="shared" si="283"/>
        <v>LHL45P59</v>
      </c>
      <c r="D1149" s="181" t="str">
        <f t="shared" si="284"/>
        <v>LHL45P5</v>
      </c>
      <c r="E1149" s="181" t="str">
        <f t="shared" si="285"/>
        <v>LHL45</v>
      </c>
      <c r="F1149" s="72" t="s">
        <v>844</v>
      </c>
      <c r="G1149" s="72">
        <v>45</v>
      </c>
      <c r="H1149" s="72">
        <v>5</v>
      </c>
      <c r="I1149" s="72" t="s">
        <v>8</v>
      </c>
      <c r="K1149" s="109">
        <f t="shared" si="286"/>
        <v>11</v>
      </c>
      <c r="L1149" s="72"/>
      <c r="M1149" s="137">
        <v>13.5</v>
      </c>
      <c r="N1149" s="133">
        <v>13.8</v>
      </c>
      <c r="O1149" s="137">
        <f t="shared" si="280"/>
        <v>13.65</v>
      </c>
      <c r="P1149" s="72"/>
      <c r="Q1149" s="72"/>
      <c r="R1149" s="97"/>
      <c r="S1149" s="97"/>
      <c r="T1149" s="203"/>
      <c r="U1149" s="72"/>
      <c r="V1149" s="177"/>
      <c r="W1149" s="97"/>
      <c r="X1149" s="97"/>
      <c r="Y1149" s="90">
        <f>VLOOKUP(D1149,EXPLORACION!$A$2:$P$529,15,FALSE)</f>
        <v>4960808.4877000004</v>
      </c>
      <c r="Z1149" s="90">
        <f>VLOOKUP(D1149,EXPLORACION!$A$2:$P$529,16,FALSE)</f>
        <v>2172863.6239</v>
      </c>
    </row>
    <row r="1150" spans="1:26" hidden="1">
      <c r="A1150" s="181" t="str">
        <f t="shared" si="281"/>
        <v>LHL45P5E10</v>
      </c>
      <c r="B1150" s="181" t="str">
        <f t="shared" si="282"/>
        <v>LHL45P5E</v>
      </c>
      <c r="C1150" s="181" t="str">
        <f t="shared" si="283"/>
        <v>LHL45P510</v>
      </c>
      <c r="D1150" s="181" t="str">
        <f t="shared" si="284"/>
        <v>LHL45P5</v>
      </c>
      <c r="E1150" s="181" t="str">
        <f t="shared" si="285"/>
        <v>LHL45</v>
      </c>
      <c r="F1150" s="72" t="s">
        <v>844</v>
      </c>
      <c r="G1150" s="72">
        <v>45</v>
      </c>
      <c r="H1150" s="72">
        <v>5</v>
      </c>
      <c r="I1150" s="72" t="s">
        <v>8</v>
      </c>
      <c r="K1150" s="109">
        <f t="shared" si="286"/>
        <v>12</v>
      </c>
      <c r="L1150" s="72" t="s">
        <v>906</v>
      </c>
      <c r="M1150" s="137">
        <v>14.7</v>
      </c>
      <c r="N1150" s="133">
        <v>14.7</v>
      </c>
      <c r="O1150" s="137">
        <f t="shared" si="280"/>
        <v>14.7</v>
      </c>
      <c r="P1150" s="72"/>
      <c r="Q1150" s="72"/>
      <c r="R1150" s="97"/>
      <c r="S1150" s="97"/>
      <c r="T1150" s="203"/>
      <c r="U1150" s="72"/>
      <c r="V1150" s="177">
        <v>1.7767721365317</v>
      </c>
      <c r="W1150" s="97"/>
      <c r="X1150" s="97"/>
      <c r="Y1150" s="90">
        <f>VLOOKUP(D1150,EXPLORACION!$A$2:$P$529,15,FALSE)</f>
        <v>4960808.4877000004</v>
      </c>
      <c r="Z1150" s="90">
        <f>VLOOKUP(D1150,EXPLORACION!$A$2:$P$529,16,FALSE)</f>
        <v>2172863.6239</v>
      </c>
    </row>
    <row r="1151" spans="1:26" hidden="1">
      <c r="A1151" s="181" t="str">
        <f>CONCATENATE(F1151,G1151,I1151,H1151,"E",J1150,L1150,K1149)</f>
        <v>JPI46P1EV11</v>
      </c>
      <c r="B1151" s="181" t="str">
        <f>CONCATENATE(F1151,G1151,I1151,H1151,"E",J1150)</f>
        <v>JPI46P1E</v>
      </c>
      <c r="C1151" s="181" t="str">
        <f>CONCATENATE(F1151,G1151,I1151,H1151,L1150,K1149)</f>
        <v>JPI46P1V11</v>
      </c>
      <c r="D1151" s="181" t="str">
        <f>CONCATENATE(F1151,G1151,I1151,H1151)</f>
        <v>JPI46P1</v>
      </c>
      <c r="E1151" s="181" t="str">
        <f>CONCATENATE(F1151,G1151)</f>
        <v>JPI46</v>
      </c>
      <c r="F1151" s="109" t="s">
        <v>1887</v>
      </c>
      <c r="G1151" s="171">
        <v>46</v>
      </c>
      <c r="H1151" s="109">
        <v>1</v>
      </c>
      <c r="I1151" s="171" t="s">
        <v>8</v>
      </c>
      <c r="J1151" s="109">
        <v>11</v>
      </c>
      <c r="K1151" s="72">
        <v>1</v>
      </c>
      <c r="L1151" s="72" t="s">
        <v>13</v>
      </c>
      <c r="M1151" s="137">
        <v>9.8000000000000007</v>
      </c>
      <c r="N1151" s="133">
        <v>10.3</v>
      </c>
      <c r="O1151" s="137">
        <f t="shared" si="280"/>
        <v>10.050000000000001</v>
      </c>
      <c r="P1151" s="72"/>
      <c r="Q1151" s="72"/>
      <c r="R1151" s="97"/>
      <c r="S1151" s="97"/>
      <c r="T1151" s="203"/>
      <c r="U1151" s="72">
        <v>100</v>
      </c>
      <c r="V1151" s="177"/>
      <c r="W1151" s="97"/>
      <c r="X1151" s="97"/>
      <c r="Y1151" s="90">
        <f>VLOOKUP(D1151,EXPLORACION!$A$2:$P$529,15,FALSE)</f>
        <v>4959619.0262000002</v>
      </c>
      <c r="Z1151" s="90">
        <f>VLOOKUP(D1151,EXPLORACION!$A$2:$P$529,16,FALSE)</f>
        <v>2168990.7633000002</v>
      </c>
    </row>
    <row r="1152" spans="1:26" hidden="1">
      <c r="A1152" s="181" t="str">
        <f>CONCATENATE(F1152,G1152,I1152,H1152,"E",J1151,L1151,K1150)</f>
        <v>JPI46P2E11S12</v>
      </c>
      <c r="B1152" s="181" t="str">
        <f>CONCATENATE(F1152,G1152,I1152,H1152,"E",J1151)</f>
        <v>JPI46P2E11</v>
      </c>
      <c r="C1152" s="181" t="str">
        <f>CONCATENATE(F1152,G1152,I1152,H1152,L1151,K1150)</f>
        <v>JPI46P2S12</v>
      </c>
      <c r="D1152" s="181" t="str">
        <f>CONCATENATE(F1152,G1152,I1152,H1152)</f>
        <v>JPI46P2</v>
      </c>
      <c r="E1152" s="181" t="str">
        <f>CONCATENATE(F1152,G1152)</f>
        <v>JPI46</v>
      </c>
      <c r="F1152" s="109" t="s">
        <v>1887</v>
      </c>
      <c r="G1152" s="171">
        <v>46</v>
      </c>
      <c r="H1152" s="109">
        <v>2</v>
      </c>
      <c r="I1152" s="171" t="s">
        <v>8</v>
      </c>
      <c r="J1152" s="109">
        <v>11</v>
      </c>
      <c r="K1152" s="72">
        <v>1</v>
      </c>
      <c r="L1152" s="72" t="s">
        <v>13</v>
      </c>
      <c r="M1152" s="137">
        <v>10.5</v>
      </c>
      <c r="N1152" s="133">
        <v>11</v>
      </c>
      <c r="O1152" s="137">
        <f t="shared" si="280"/>
        <v>10.75</v>
      </c>
      <c r="P1152" s="72"/>
      <c r="Q1152" s="72"/>
      <c r="R1152" s="97"/>
      <c r="S1152" s="97"/>
      <c r="T1152" s="203"/>
      <c r="U1152" s="72">
        <v>212</v>
      </c>
      <c r="V1152" s="177"/>
      <c r="W1152" s="97"/>
      <c r="X1152" s="97"/>
      <c r="Y1152" s="90">
        <f>VLOOKUP(D1152,EXPLORACION!$A$2:$P$529,15,FALSE)</f>
        <v>4959619.0262000002</v>
      </c>
      <c r="Z1152" s="90">
        <f>VLOOKUP(D1152,EXPLORACION!$A$2:$P$529,16,FALSE)</f>
        <v>2168990.7633000002</v>
      </c>
    </row>
    <row r="1153" spans="1:26" hidden="1">
      <c r="A1153" s="181" t="str">
        <f t="shared" ref="A1153:A1212" si="287">CONCATENATE(F1153,G1153,I1153,H1153,"E",J1152,L1152,K1151)</f>
        <v>LHL47P1E11S1</v>
      </c>
      <c r="B1153" s="181" t="str">
        <f t="shared" ref="B1153:B1212" si="288">CONCATENATE(F1153,G1153,I1153,H1153,"E",J1152)</f>
        <v>LHL47P1E11</v>
      </c>
      <c r="C1153" s="181" t="str">
        <f t="shared" ref="C1153:C1212" si="289">CONCATENATE(F1153,G1153,I1153,H1153,L1152,K1151)</f>
        <v>LHL47P1S1</v>
      </c>
      <c r="D1153" s="181" t="str">
        <f t="shared" ref="D1153:D1213" si="290">CONCATENATE(F1153,G1153,I1153,H1153)</f>
        <v>LHL47P1</v>
      </c>
      <c r="E1153" s="181" t="str">
        <f t="shared" ref="E1153:E1213" si="291">CONCATENATE(F1153,G1153)</f>
        <v>LHL47</v>
      </c>
      <c r="F1153" s="111" t="s">
        <v>844</v>
      </c>
      <c r="G1153" s="111">
        <v>47</v>
      </c>
      <c r="H1153" s="111">
        <v>1</v>
      </c>
      <c r="I1153" s="111" t="s">
        <v>8</v>
      </c>
      <c r="J1153" s="111">
        <v>1</v>
      </c>
      <c r="K1153" s="111">
        <v>1</v>
      </c>
      <c r="L1153" s="111"/>
      <c r="M1153" s="137">
        <v>0.7</v>
      </c>
      <c r="N1153" s="133">
        <v>1</v>
      </c>
      <c r="O1153" s="137">
        <f t="shared" si="280"/>
        <v>0.85</v>
      </c>
      <c r="P1153" s="72"/>
      <c r="Q1153" s="72"/>
      <c r="R1153" s="97"/>
      <c r="S1153" s="97"/>
      <c r="T1153" s="203"/>
      <c r="U1153" s="72"/>
      <c r="V1153" s="177" t="s">
        <v>1782</v>
      </c>
      <c r="W1153" s="97"/>
      <c r="X1153" s="97"/>
      <c r="Y1153" s="90">
        <f>VLOOKUP(D1153,EXPLORACION!$A$2:$P$529,15,FALSE)</f>
        <v>4961649.7917999998</v>
      </c>
      <c r="Z1153" s="90">
        <f>VLOOKUP(D1153,EXPLORACION!$A$2:$P$529,16,FALSE)</f>
        <v>2171404.9378</v>
      </c>
    </row>
    <row r="1154" spans="1:26" hidden="1">
      <c r="A1154" s="181" t="str">
        <f t="shared" si="287"/>
        <v>LHL47P1E11</v>
      </c>
      <c r="B1154" s="181" t="str">
        <f t="shared" si="288"/>
        <v>LHL47P1E1</v>
      </c>
      <c r="C1154" s="181" t="str">
        <f t="shared" si="289"/>
        <v>LHL47P11</v>
      </c>
      <c r="D1154" s="181" t="str">
        <f t="shared" si="290"/>
        <v>LHL47P1</v>
      </c>
      <c r="E1154" s="181" t="str">
        <f t="shared" si="291"/>
        <v>LHL47</v>
      </c>
      <c r="F1154" s="111" t="s">
        <v>844</v>
      </c>
      <c r="G1154" s="111">
        <v>47</v>
      </c>
      <c r="H1154" s="111">
        <v>1</v>
      </c>
      <c r="I1154" s="111" t="s">
        <v>8</v>
      </c>
      <c r="J1154" s="109">
        <f t="shared" ref="J1154:K1212" si="292">J1153+1</f>
        <v>2</v>
      </c>
      <c r="K1154" s="109">
        <f t="shared" si="292"/>
        <v>2</v>
      </c>
      <c r="L1154" s="111" t="s">
        <v>906</v>
      </c>
      <c r="M1154" s="137">
        <v>1.7</v>
      </c>
      <c r="N1154" s="133">
        <v>2</v>
      </c>
      <c r="O1154" s="137">
        <f t="shared" ref="O1154:O1213" si="293">+AVERAGE(M1154:N1154)</f>
        <v>1.85</v>
      </c>
      <c r="P1154" s="72"/>
      <c r="Q1154" s="72"/>
      <c r="R1154" s="97"/>
      <c r="S1154" s="97"/>
      <c r="T1154" s="203"/>
      <c r="U1154" s="72"/>
      <c r="V1154" s="177">
        <v>0.836004003709377</v>
      </c>
      <c r="W1154" s="97"/>
      <c r="X1154" s="97"/>
      <c r="Y1154" s="90">
        <f>VLOOKUP(D1154,EXPLORACION!$A$2:$P$529,15,FALSE)</f>
        <v>4961649.7917999998</v>
      </c>
      <c r="Z1154" s="90">
        <f>VLOOKUP(D1154,EXPLORACION!$A$2:$P$529,16,FALSE)</f>
        <v>2171404.9378</v>
      </c>
    </row>
    <row r="1155" spans="1:26" hidden="1">
      <c r="A1155" s="181" t="str">
        <f t="shared" si="287"/>
        <v>LHL47P1E2V1</v>
      </c>
      <c r="B1155" s="181" t="str">
        <f t="shared" si="288"/>
        <v>LHL47P1E2</v>
      </c>
      <c r="C1155" s="181" t="str">
        <f t="shared" si="289"/>
        <v>LHL47P1V1</v>
      </c>
      <c r="D1155" s="181" t="str">
        <f t="shared" si="290"/>
        <v>LHL47P1</v>
      </c>
      <c r="E1155" s="181" t="str">
        <f t="shared" si="291"/>
        <v>LHL47</v>
      </c>
      <c r="F1155" s="111" t="s">
        <v>844</v>
      </c>
      <c r="G1155" s="111">
        <v>47</v>
      </c>
      <c r="H1155" s="111">
        <v>1</v>
      </c>
      <c r="I1155" s="111" t="s">
        <v>8</v>
      </c>
      <c r="J1155" s="109">
        <f t="shared" si="292"/>
        <v>3</v>
      </c>
      <c r="K1155" s="109">
        <f t="shared" si="292"/>
        <v>3</v>
      </c>
      <c r="L1155" s="111"/>
      <c r="M1155" s="137">
        <v>2.7</v>
      </c>
      <c r="N1155" s="133">
        <v>3</v>
      </c>
      <c r="O1155" s="137">
        <f t="shared" si="293"/>
        <v>2.85</v>
      </c>
      <c r="P1155" s="72"/>
      <c r="Q1155" s="72"/>
      <c r="R1155" s="97"/>
      <c r="S1155" s="97"/>
      <c r="T1155" s="203"/>
      <c r="U1155" s="72"/>
      <c r="V1155" s="177" t="s">
        <v>1782</v>
      </c>
      <c r="W1155" s="97"/>
      <c r="X1155" s="97"/>
      <c r="Y1155" s="90">
        <f>VLOOKUP(D1155,EXPLORACION!$A$2:$P$529,15,FALSE)</f>
        <v>4961649.7917999998</v>
      </c>
      <c r="Z1155" s="90">
        <f>VLOOKUP(D1155,EXPLORACION!$A$2:$P$529,16,FALSE)</f>
        <v>2171404.9378</v>
      </c>
    </row>
    <row r="1156" spans="1:26" hidden="1">
      <c r="A1156" s="181" t="str">
        <f t="shared" si="287"/>
        <v>LHL47P1E32</v>
      </c>
      <c r="B1156" s="181" t="str">
        <f t="shared" si="288"/>
        <v>LHL47P1E3</v>
      </c>
      <c r="C1156" s="181" t="str">
        <f t="shared" si="289"/>
        <v>LHL47P12</v>
      </c>
      <c r="D1156" s="181" t="str">
        <f t="shared" si="290"/>
        <v>LHL47P1</v>
      </c>
      <c r="E1156" s="181" t="str">
        <f t="shared" si="291"/>
        <v>LHL47</v>
      </c>
      <c r="F1156" s="111" t="s">
        <v>844</v>
      </c>
      <c r="G1156" s="111">
        <v>47</v>
      </c>
      <c r="H1156" s="111">
        <v>1</v>
      </c>
      <c r="I1156" s="111" t="s">
        <v>8</v>
      </c>
      <c r="J1156" s="109">
        <f t="shared" si="292"/>
        <v>4</v>
      </c>
      <c r="K1156" s="109">
        <f t="shared" si="292"/>
        <v>4</v>
      </c>
      <c r="L1156" s="111" t="s">
        <v>906</v>
      </c>
      <c r="M1156" s="137">
        <v>3.7</v>
      </c>
      <c r="N1156" s="133">
        <v>4</v>
      </c>
      <c r="O1156" s="137">
        <f t="shared" si="293"/>
        <v>3.85</v>
      </c>
      <c r="P1156" s="72"/>
      <c r="Q1156" s="72"/>
      <c r="R1156" s="97"/>
      <c r="S1156" s="97"/>
      <c r="T1156" s="203"/>
      <c r="U1156" s="72"/>
      <c r="V1156" s="177">
        <v>0.23155436057768092</v>
      </c>
      <c r="W1156" s="97"/>
      <c r="X1156" s="97"/>
      <c r="Y1156" s="90">
        <f>VLOOKUP(D1156,EXPLORACION!$A$2:$P$529,15,FALSE)</f>
        <v>4961649.7917999998</v>
      </c>
      <c r="Z1156" s="90">
        <f>VLOOKUP(D1156,EXPLORACION!$A$2:$P$529,16,FALSE)</f>
        <v>2171404.9378</v>
      </c>
    </row>
    <row r="1157" spans="1:26" hidden="1">
      <c r="A1157" s="181" t="str">
        <f t="shared" si="287"/>
        <v>LHL47P1E4V3</v>
      </c>
      <c r="B1157" s="181" t="str">
        <f t="shared" si="288"/>
        <v>LHL47P1E4</v>
      </c>
      <c r="C1157" s="181" t="str">
        <f t="shared" si="289"/>
        <v>LHL47P1V3</v>
      </c>
      <c r="D1157" s="181" t="str">
        <f t="shared" si="290"/>
        <v>LHL47P1</v>
      </c>
      <c r="E1157" s="181" t="str">
        <f t="shared" si="291"/>
        <v>LHL47</v>
      </c>
      <c r="F1157" s="111" t="s">
        <v>844</v>
      </c>
      <c r="G1157" s="111">
        <v>47</v>
      </c>
      <c r="H1157" s="111">
        <v>1</v>
      </c>
      <c r="I1157" s="111" t="s">
        <v>8</v>
      </c>
      <c r="J1157" s="109">
        <f t="shared" si="292"/>
        <v>5</v>
      </c>
      <c r="K1157" s="109">
        <f t="shared" si="292"/>
        <v>5</v>
      </c>
      <c r="L1157" s="111" t="s">
        <v>906</v>
      </c>
      <c r="M1157" s="137">
        <v>4.7</v>
      </c>
      <c r="N1157" s="133">
        <v>5</v>
      </c>
      <c r="O1157" s="137">
        <f t="shared" si="293"/>
        <v>4.8499999999999996</v>
      </c>
      <c r="P1157" s="72"/>
      <c r="Q1157" s="72"/>
      <c r="R1157" s="97"/>
      <c r="S1157" s="97"/>
      <c r="T1157" s="203"/>
      <c r="U1157" s="72"/>
      <c r="V1157" s="177">
        <v>0.16221338569122773</v>
      </c>
      <c r="W1157" s="97"/>
      <c r="X1157" s="97"/>
      <c r="Y1157" s="90">
        <f>VLOOKUP(D1157,EXPLORACION!$A$2:$P$529,15,FALSE)</f>
        <v>4961649.7917999998</v>
      </c>
      <c r="Z1157" s="90">
        <f>VLOOKUP(D1157,EXPLORACION!$A$2:$P$529,16,FALSE)</f>
        <v>2171404.9378</v>
      </c>
    </row>
    <row r="1158" spans="1:26" hidden="1">
      <c r="A1158" s="181" t="str">
        <f t="shared" si="287"/>
        <v>LHL47P1E5V4</v>
      </c>
      <c r="B1158" s="181" t="str">
        <f t="shared" si="288"/>
        <v>LHL47P1E5</v>
      </c>
      <c r="C1158" s="181" t="str">
        <f t="shared" si="289"/>
        <v>LHL47P1V4</v>
      </c>
      <c r="D1158" s="181" t="str">
        <f t="shared" si="290"/>
        <v>LHL47P1</v>
      </c>
      <c r="E1158" s="181" t="str">
        <f t="shared" si="291"/>
        <v>LHL47</v>
      </c>
      <c r="F1158" s="111" t="s">
        <v>844</v>
      </c>
      <c r="G1158" s="111">
        <v>47</v>
      </c>
      <c r="H1158" s="111">
        <v>1</v>
      </c>
      <c r="I1158" s="111" t="s">
        <v>8</v>
      </c>
      <c r="J1158" s="109">
        <f t="shared" si="292"/>
        <v>6</v>
      </c>
      <c r="K1158" s="109">
        <f t="shared" si="292"/>
        <v>6</v>
      </c>
      <c r="L1158" s="111" t="s">
        <v>906</v>
      </c>
      <c r="M1158" s="137">
        <v>5.7</v>
      </c>
      <c r="N1158" s="133">
        <v>6</v>
      </c>
      <c r="O1158" s="137">
        <f t="shared" si="293"/>
        <v>5.85</v>
      </c>
      <c r="P1158" s="72"/>
      <c r="Q1158" s="72"/>
      <c r="R1158" s="97"/>
      <c r="S1158" s="97"/>
      <c r="T1158" s="203"/>
      <c r="U1158" s="72"/>
      <c r="V1158" s="177">
        <v>0.1333664442677471</v>
      </c>
      <c r="W1158" s="97"/>
      <c r="X1158" s="97"/>
      <c r="Y1158" s="90">
        <f>VLOOKUP(D1158,EXPLORACION!$A$2:$P$529,15,FALSE)</f>
        <v>4961649.7917999998</v>
      </c>
      <c r="Z1158" s="90">
        <f>VLOOKUP(D1158,EXPLORACION!$A$2:$P$529,16,FALSE)</f>
        <v>2171404.9378</v>
      </c>
    </row>
    <row r="1159" spans="1:26" hidden="1">
      <c r="A1159" s="181" t="str">
        <f t="shared" si="287"/>
        <v>LHL47P1E6V5</v>
      </c>
      <c r="B1159" s="181" t="str">
        <f t="shared" si="288"/>
        <v>LHL47P1E6</v>
      </c>
      <c r="C1159" s="181" t="str">
        <f t="shared" si="289"/>
        <v>LHL47P1V5</v>
      </c>
      <c r="D1159" s="181" t="str">
        <f t="shared" si="290"/>
        <v>LHL47P1</v>
      </c>
      <c r="E1159" s="181" t="str">
        <f t="shared" si="291"/>
        <v>LHL47</v>
      </c>
      <c r="F1159" s="111" t="s">
        <v>844</v>
      </c>
      <c r="G1159" s="111">
        <v>47</v>
      </c>
      <c r="H1159" s="111">
        <v>1</v>
      </c>
      <c r="I1159" s="111" t="s">
        <v>8</v>
      </c>
      <c r="J1159" s="109">
        <f t="shared" si="292"/>
        <v>7</v>
      </c>
      <c r="K1159" s="109">
        <f t="shared" si="292"/>
        <v>7</v>
      </c>
      <c r="L1159" s="111" t="s">
        <v>906</v>
      </c>
      <c r="M1159" s="137">
        <v>7.5</v>
      </c>
      <c r="N1159" s="133">
        <v>7.8</v>
      </c>
      <c r="O1159" s="137">
        <f t="shared" si="293"/>
        <v>7.65</v>
      </c>
      <c r="P1159" s="72"/>
      <c r="Q1159" s="72"/>
      <c r="R1159" s="97"/>
      <c r="S1159" s="97"/>
      <c r="T1159" s="203"/>
      <c r="U1159" s="72"/>
      <c r="V1159" s="177">
        <v>0.17818131391511699</v>
      </c>
      <c r="W1159" s="97"/>
      <c r="X1159" s="97"/>
      <c r="Y1159" s="90">
        <f>VLOOKUP(D1159,EXPLORACION!$A$2:$P$529,15,FALSE)</f>
        <v>4961649.7917999998</v>
      </c>
      <c r="Z1159" s="90">
        <f>VLOOKUP(D1159,EXPLORACION!$A$2:$P$529,16,FALSE)</f>
        <v>2171404.9378</v>
      </c>
    </row>
    <row r="1160" spans="1:26" hidden="1">
      <c r="A1160" s="181" t="str">
        <f t="shared" si="287"/>
        <v>LHL47P1E7V6</v>
      </c>
      <c r="B1160" s="181" t="str">
        <f t="shared" si="288"/>
        <v>LHL47P1E7</v>
      </c>
      <c r="C1160" s="181" t="str">
        <f t="shared" si="289"/>
        <v>LHL47P1V6</v>
      </c>
      <c r="D1160" s="181" t="str">
        <f t="shared" si="290"/>
        <v>LHL47P1</v>
      </c>
      <c r="E1160" s="181" t="str">
        <f t="shared" si="291"/>
        <v>LHL47</v>
      </c>
      <c r="F1160" s="111" t="s">
        <v>844</v>
      </c>
      <c r="G1160" s="111">
        <v>47</v>
      </c>
      <c r="H1160" s="111">
        <v>1</v>
      </c>
      <c r="I1160" s="111" t="s">
        <v>8</v>
      </c>
      <c r="J1160" s="109">
        <f t="shared" si="292"/>
        <v>8</v>
      </c>
      <c r="K1160" s="109">
        <f t="shared" si="292"/>
        <v>8</v>
      </c>
      <c r="L1160" s="111" t="s">
        <v>906</v>
      </c>
      <c r="M1160" s="137">
        <v>9</v>
      </c>
      <c r="N1160" s="133">
        <v>9.3000000000000007</v>
      </c>
      <c r="O1160" s="137">
        <f t="shared" si="293"/>
        <v>9.15</v>
      </c>
      <c r="P1160" s="72"/>
      <c r="Q1160" s="72"/>
      <c r="R1160" s="97"/>
      <c r="S1160" s="97"/>
      <c r="T1160" s="203"/>
      <c r="U1160" s="72"/>
      <c r="V1160" s="177">
        <v>0.2749334276805685</v>
      </c>
      <c r="W1160" s="97"/>
      <c r="X1160" s="97"/>
      <c r="Y1160" s="90">
        <f>VLOOKUP(D1160,EXPLORACION!$A$2:$P$529,15,FALSE)</f>
        <v>4961649.7917999998</v>
      </c>
      <c r="Z1160" s="90">
        <f>VLOOKUP(D1160,EXPLORACION!$A$2:$P$529,16,FALSE)</f>
        <v>2171404.9378</v>
      </c>
    </row>
    <row r="1161" spans="1:26" hidden="1">
      <c r="A1161" s="181" t="str">
        <f t="shared" si="287"/>
        <v>LHL47P1E8V7</v>
      </c>
      <c r="B1161" s="181" t="str">
        <f t="shared" si="288"/>
        <v>LHL47P1E8</v>
      </c>
      <c r="C1161" s="181" t="str">
        <f t="shared" si="289"/>
        <v>LHL47P1V7</v>
      </c>
      <c r="D1161" s="181" t="str">
        <f t="shared" si="290"/>
        <v>LHL47P1</v>
      </c>
      <c r="E1161" s="181" t="str">
        <f t="shared" si="291"/>
        <v>LHL47</v>
      </c>
      <c r="F1161" s="111" t="s">
        <v>844</v>
      </c>
      <c r="G1161" s="111">
        <v>47</v>
      </c>
      <c r="H1161" s="111">
        <v>1</v>
      </c>
      <c r="I1161" s="111" t="s">
        <v>8</v>
      </c>
      <c r="J1161" s="109">
        <f t="shared" si="292"/>
        <v>9</v>
      </c>
      <c r="K1161" s="109">
        <f t="shared" si="292"/>
        <v>9</v>
      </c>
      <c r="L1161" s="111"/>
      <c r="M1161" s="137">
        <v>10.5</v>
      </c>
      <c r="N1161" s="133">
        <v>10.8</v>
      </c>
      <c r="O1161" s="137">
        <f t="shared" si="293"/>
        <v>10.65</v>
      </c>
      <c r="P1161" s="72"/>
      <c r="Q1161" s="72"/>
      <c r="R1161" s="97"/>
      <c r="S1161" s="97"/>
      <c r="T1161" s="203"/>
      <c r="U1161" s="72"/>
      <c r="V1161" s="177" t="s">
        <v>1782</v>
      </c>
      <c r="W1161" s="97"/>
      <c r="X1161" s="97"/>
      <c r="Y1161" s="90">
        <f>VLOOKUP(D1161,EXPLORACION!$A$2:$P$529,15,FALSE)</f>
        <v>4961649.7917999998</v>
      </c>
      <c r="Z1161" s="90">
        <f>VLOOKUP(D1161,EXPLORACION!$A$2:$P$529,16,FALSE)</f>
        <v>2171404.9378</v>
      </c>
    </row>
    <row r="1162" spans="1:26" hidden="1">
      <c r="A1162" s="181" t="str">
        <f t="shared" si="287"/>
        <v>LHL47P1E98</v>
      </c>
      <c r="B1162" s="181" t="str">
        <f t="shared" si="288"/>
        <v>LHL47P1E9</v>
      </c>
      <c r="C1162" s="181" t="str">
        <f t="shared" si="289"/>
        <v>LHL47P18</v>
      </c>
      <c r="D1162" s="181" t="str">
        <f t="shared" si="290"/>
        <v>LHL47P1</v>
      </c>
      <c r="E1162" s="181" t="str">
        <f t="shared" si="291"/>
        <v>LHL47</v>
      </c>
      <c r="F1162" s="111" t="s">
        <v>844</v>
      </c>
      <c r="G1162" s="111">
        <v>47</v>
      </c>
      <c r="H1162" s="111">
        <v>1</v>
      </c>
      <c r="I1162" s="111" t="s">
        <v>8</v>
      </c>
      <c r="J1162" s="109">
        <f t="shared" si="292"/>
        <v>10</v>
      </c>
      <c r="K1162" s="109">
        <f t="shared" si="292"/>
        <v>10</v>
      </c>
      <c r="L1162" s="111" t="s">
        <v>13</v>
      </c>
      <c r="M1162" s="137">
        <v>12</v>
      </c>
      <c r="N1162" s="133">
        <v>12.45</v>
      </c>
      <c r="O1162" s="137">
        <f t="shared" si="293"/>
        <v>12.225</v>
      </c>
      <c r="P1162" s="72"/>
      <c r="Q1162" s="72"/>
      <c r="R1162" s="97"/>
      <c r="S1162" s="97"/>
      <c r="T1162" s="203" t="s">
        <v>1968</v>
      </c>
      <c r="U1162" s="72"/>
      <c r="V1162" s="177" t="s">
        <v>1782</v>
      </c>
      <c r="W1162" s="97"/>
      <c r="X1162" s="97"/>
      <c r="Y1162" s="90">
        <f>VLOOKUP(D1162,EXPLORACION!$A$2:$P$529,15,FALSE)</f>
        <v>4961649.7917999998</v>
      </c>
      <c r="Z1162" s="90">
        <f>VLOOKUP(D1162,EXPLORACION!$A$2:$P$529,16,FALSE)</f>
        <v>2171404.9378</v>
      </c>
    </row>
    <row r="1163" spans="1:26" hidden="1">
      <c r="A1163" s="181" t="str">
        <f t="shared" si="287"/>
        <v>LHL47P1E10S9</v>
      </c>
      <c r="B1163" s="181" t="str">
        <f t="shared" si="288"/>
        <v>LHL47P1E10</v>
      </c>
      <c r="C1163" s="181" t="str">
        <f t="shared" si="289"/>
        <v>LHL47P1S9</v>
      </c>
      <c r="D1163" s="181" t="str">
        <f t="shared" si="290"/>
        <v>LHL47P1</v>
      </c>
      <c r="E1163" s="181" t="str">
        <f t="shared" si="291"/>
        <v>LHL47</v>
      </c>
      <c r="F1163" s="111" t="s">
        <v>844</v>
      </c>
      <c r="G1163" s="111">
        <v>47</v>
      </c>
      <c r="H1163" s="111">
        <v>1</v>
      </c>
      <c r="I1163" s="111" t="s">
        <v>8</v>
      </c>
      <c r="J1163" s="109">
        <f t="shared" si="292"/>
        <v>11</v>
      </c>
      <c r="K1163" s="109">
        <f t="shared" si="292"/>
        <v>11</v>
      </c>
      <c r="L1163" s="111" t="s">
        <v>13</v>
      </c>
      <c r="M1163" s="137">
        <v>13.5</v>
      </c>
      <c r="N1163" s="133">
        <v>13.95</v>
      </c>
      <c r="O1163" s="137">
        <f t="shared" si="293"/>
        <v>13.725</v>
      </c>
      <c r="P1163" s="72"/>
      <c r="Q1163" s="72"/>
      <c r="R1163" s="97"/>
      <c r="S1163" s="97"/>
      <c r="T1163" s="203">
        <v>41129</v>
      </c>
      <c r="U1163" s="72"/>
      <c r="V1163" s="177" t="s">
        <v>1782</v>
      </c>
      <c r="W1163" s="97"/>
      <c r="X1163" s="97"/>
      <c r="Y1163" s="90">
        <f>VLOOKUP(D1163,EXPLORACION!$A$2:$P$529,15,FALSE)</f>
        <v>4961649.7917999998</v>
      </c>
      <c r="Z1163" s="90">
        <f>VLOOKUP(D1163,EXPLORACION!$A$2:$P$529,16,FALSE)</f>
        <v>2171404.9378</v>
      </c>
    </row>
    <row r="1164" spans="1:26" hidden="1">
      <c r="A1164" s="181" t="str">
        <f t="shared" si="287"/>
        <v>LHL47P1E11S10</v>
      </c>
      <c r="B1164" s="181" t="str">
        <f t="shared" si="288"/>
        <v>LHL47P1E11</v>
      </c>
      <c r="C1164" s="181" t="str">
        <f t="shared" si="289"/>
        <v>LHL47P1S10</v>
      </c>
      <c r="D1164" s="181" t="str">
        <f t="shared" si="290"/>
        <v>LHL47P1</v>
      </c>
      <c r="E1164" s="181" t="str">
        <f t="shared" si="291"/>
        <v>LHL47</v>
      </c>
      <c r="F1164" s="111" t="s">
        <v>844</v>
      </c>
      <c r="G1164" s="111">
        <v>47</v>
      </c>
      <c r="H1164" s="111">
        <v>1</v>
      </c>
      <c r="I1164" s="111" t="s">
        <v>8</v>
      </c>
      <c r="J1164" s="109">
        <f t="shared" si="292"/>
        <v>12</v>
      </c>
      <c r="K1164" s="109">
        <f t="shared" si="292"/>
        <v>12</v>
      </c>
      <c r="L1164" s="111" t="s">
        <v>13</v>
      </c>
      <c r="M1164" s="137">
        <v>15</v>
      </c>
      <c r="N1164" s="133">
        <v>15.45</v>
      </c>
      <c r="O1164" s="137">
        <f t="shared" si="293"/>
        <v>15.225</v>
      </c>
      <c r="P1164" s="72"/>
      <c r="Q1164" s="72"/>
      <c r="R1164" s="97"/>
      <c r="S1164" s="97"/>
      <c r="T1164" s="203">
        <v>47004</v>
      </c>
      <c r="U1164" s="72"/>
      <c r="V1164" s="177" t="s">
        <v>1782</v>
      </c>
      <c r="W1164" s="97"/>
      <c r="X1164" s="97"/>
      <c r="Y1164" s="90">
        <f>VLOOKUP(D1164,EXPLORACION!$A$2:$P$529,15,FALSE)</f>
        <v>4961649.7917999998</v>
      </c>
      <c r="Z1164" s="90">
        <f>VLOOKUP(D1164,EXPLORACION!$A$2:$P$529,16,FALSE)</f>
        <v>2171404.9378</v>
      </c>
    </row>
    <row r="1165" spans="1:26" hidden="1">
      <c r="A1165" s="181" t="str">
        <f t="shared" si="287"/>
        <v>LHL47P1E12S11</v>
      </c>
      <c r="B1165" s="181" t="str">
        <f t="shared" si="288"/>
        <v>LHL47P1E12</v>
      </c>
      <c r="C1165" s="181" t="str">
        <f t="shared" si="289"/>
        <v>LHL47P1S11</v>
      </c>
      <c r="D1165" s="181" t="str">
        <f t="shared" si="290"/>
        <v>LHL47P1</v>
      </c>
      <c r="E1165" s="181" t="str">
        <f t="shared" si="291"/>
        <v>LHL47</v>
      </c>
      <c r="F1165" s="111" t="s">
        <v>844</v>
      </c>
      <c r="G1165" s="111">
        <v>47</v>
      </c>
      <c r="H1165" s="111">
        <v>1</v>
      </c>
      <c r="I1165" s="111" t="s">
        <v>8</v>
      </c>
      <c r="J1165" s="109">
        <f t="shared" si="292"/>
        <v>13</v>
      </c>
      <c r="K1165" s="109">
        <f t="shared" si="292"/>
        <v>13</v>
      </c>
      <c r="L1165" s="111" t="s">
        <v>13</v>
      </c>
      <c r="M1165" s="137">
        <v>16.5</v>
      </c>
      <c r="N1165" s="133">
        <v>16.95</v>
      </c>
      <c r="O1165" s="137">
        <f t="shared" si="293"/>
        <v>16.725000000000001</v>
      </c>
      <c r="P1165" s="72"/>
      <c r="Q1165" s="72"/>
      <c r="R1165" s="97"/>
      <c r="S1165" s="97"/>
      <c r="T1165" s="203">
        <v>47273</v>
      </c>
      <c r="U1165" s="72"/>
      <c r="V1165" s="177" t="s">
        <v>1782</v>
      </c>
      <c r="W1165" s="97"/>
      <c r="X1165" s="97"/>
      <c r="Y1165" s="90">
        <f>VLOOKUP(D1165,EXPLORACION!$A$2:$P$529,15,FALSE)</f>
        <v>4961649.7917999998</v>
      </c>
      <c r="Z1165" s="90">
        <f>VLOOKUP(D1165,EXPLORACION!$A$2:$P$529,16,FALSE)</f>
        <v>2171404.9378</v>
      </c>
    </row>
    <row r="1166" spans="1:26" hidden="1">
      <c r="A1166" s="181" t="str">
        <f t="shared" si="287"/>
        <v>LHL47P1E13S12</v>
      </c>
      <c r="B1166" s="181" t="str">
        <f t="shared" si="288"/>
        <v>LHL47P1E13</v>
      </c>
      <c r="C1166" s="181" t="str">
        <f t="shared" si="289"/>
        <v>LHL47P1S12</v>
      </c>
      <c r="D1166" s="181" t="str">
        <f t="shared" si="290"/>
        <v>LHL47P1</v>
      </c>
      <c r="E1166" s="181" t="str">
        <f t="shared" si="291"/>
        <v>LHL47</v>
      </c>
      <c r="F1166" s="111" t="s">
        <v>844</v>
      </c>
      <c r="G1166" s="111">
        <v>47</v>
      </c>
      <c r="H1166" s="111">
        <v>1</v>
      </c>
      <c r="I1166" s="111" t="s">
        <v>8</v>
      </c>
      <c r="J1166" s="109">
        <f t="shared" si="292"/>
        <v>14</v>
      </c>
      <c r="K1166" s="109">
        <f t="shared" si="292"/>
        <v>14</v>
      </c>
      <c r="L1166" s="111" t="s">
        <v>13</v>
      </c>
      <c r="M1166" s="137">
        <v>18</v>
      </c>
      <c r="N1166" s="133">
        <v>18.45</v>
      </c>
      <c r="O1166" s="137">
        <f t="shared" si="293"/>
        <v>18.225000000000001</v>
      </c>
      <c r="P1166" s="72"/>
      <c r="Q1166" s="72"/>
      <c r="R1166" s="97"/>
      <c r="S1166" s="97"/>
      <c r="T1166" s="203">
        <v>47127</v>
      </c>
      <c r="U1166" s="72"/>
      <c r="V1166" s="177" t="s">
        <v>1782</v>
      </c>
      <c r="W1166" s="97"/>
      <c r="X1166" s="97"/>
      <c r="Y1166" s="90">
        <f>VLOOKUP(D1166,EXPLORACION!$A$2:$P$529,15,FALSE)</f>
        <v>4961649.7917999998</v>
      </c>
      <c r="Z1166" s="90">
        <f>VLOOKUP(D1166,EXPLORACION!$A$2:$P$529,16,FALSE)</f>
        <v>2171404.9378</v>
      </c>
    </row>
    <row r="1167" spans="1:26" hidden="1">
      <c r="A1167" s="181" t="str">
        <f t="shared" si="287"/>
        <v>LHL47P1E14S13</v>
      </c>
      <c r="B1167" s="181" t="str">
        <f t="shared" si="288"/>
        <v>LHL47P1E14</v>
      </c>
      <c r="C1167" s="181" t="str">
        <f t="shared" si="289"/>
        <v>LHL47P1S13</v>
      </c>
      <c r="D1167" s="181" t="str">
        <f t="shared" si="290"/>
        <v>LHL47P1</v>
      </c>
      <c r="E1167" s="181" t="str">
        <f t="shared" si="291"/>
        <v>LHL47</v>
      </c>
      <c r="F1167" s="111" t="s">
        <v>844</v>
      </c>
      <c r="G1167" s="111">
        <v>47</v>
      </c>
      <c r="H1167" s="111">
        <v>1</v>
      </c>
      <c r="I1167" s="111" t="s">
        <v>8</v>
      </c>
      <c r="J1167" s="109">
        <f t="shared" si="292"/>
        <v>15</v>
      </c>
      <c r="K1167" s="109">
        <f t="shared" si="292"/>
        <v>15</v>
      </c>
      <c r="L1167" s="111"/>
      <c r="M1167" s="137">
        <v>19.5</v>
      </c>
      <c r="N1167" s="133">
        <v>19.95</v>
      </c>
      <c r="O1167" s="137">
        <f t="shared" si="293"/>
        <v>19.725000000000001</v>
      </c>
      <c r="P1167" s="72"/>
      <c r="Q1167" s="72"/>
      <c r="R1167" s="97"/>
      <c r="S1167" s="97"/>
      <c r="T1167" s="203"/>
      <c r="U1167" s="72"/>
      <c r="V1167" s="177" t="s">
        <v>1782</v>
      </c>
      <c r="W1167" s="97"/>
      <c r="X1167" s="97"/>
      <c r="Y1167" s="90">
        <f>VLOOKUP(D1167,EXPLORACION!$A$2:$P$529,15,FALSE)</f>
        <v>4961649.7917999998</v>
      </c>
      <c r="Z1167" s="90">
        <f>VLOOKUP(D1167,EXPLORACION!$A$2:$P$529,16,FALSE)</f>
        <v>2171404.9378</v>
      </c>
    </row>
    <row r="1168" spans="1:26" hidden="1">
      <c r="A1168" s="181" t="str">
        <f t="shared" si="287"/>
        <v>LHL47P1E1514</v>
      </c>
      <c r="B1168" s="181" t="str">
        <f t="shared" si="288"/>
        <v>LHL47P1E15</v>
      </c>
      <c r="C1168" s="181" t="str">
        <f t="shared" si="289"/>
        <v>LHL47P114</v>
      </c>
      <c r="D1168" s="181" t="str">
        <f t="shared" si="290"/>
        <v>LHL47P1</v>
      </c>
      <c r="E1168" s="181" t="str">
        <f t="shared" si="291"/>
        <v>LHL47</v>
      </c>
      <c r="F1168" s="111" t="s">
        <v>844</v>
      </c>
      <c r="G1168" s="111">
        <v>47</v>
      </c>
      <c r="H1168" s="111">
        <v>1</v>
      </c>
      <c r="I1168" s="111" t="s">
        <v>8</v>
      </c>
      <c r="J1168" s="109">
        <f t="shared" si="292"/>
        <v>16</v>
      </c>
      <c r="K1168" s="109">
        <f t="shared" si="292"/>
        <v>16</v>
      </c>
      <c r="L1168" s="111" t="s">
        <v>13</v>
      </c>
      <c r="M1168" s="137">
        <v>21.2</v>
      </c>
      <c r="N1168" s="133">
        <v>21.65</v>
      </c>
      <c r="O1168" s="137">
        <f t="shared" si="293"/>
        <v>21.424999999999997</v>
      </c>
      <c r="P1168" s="72"/>
      <c r="Q1168" s="72"/>
      <c r="R1168" s="97"/>
      <c r="S1168" s="97"/>
      <c r="T1168" s="203" t="s">
        <v>1960</v>
      </c>
      <c r="U1168" s="72"/>
      <c r="V1168" s="177" t="s">
        <v>1782</v>
      </c>
      <c r="W1168" s="97"/>
      <c r="X1168" s="97"/>
      <c r="Y1168" s="90">
        <f>VLOOKUP(D1168,EXPLORACION!$A$2:$P$529,15,FALSE)</f>
        <v>4961649.7917999998</v>
      </c>
      <c r="Z1168" s="90">
        <f>VLOOKUP(D1168,EXPLORACION!$A$2:$P$529,16,FALSE)</f>
        <v>2171404.9378</v>
      </c>
    </row>
    <row r="1169" spans="1:26" hidden="1">
      <c r="A1169" s="181" t="str">
        <f t="shared" si="287"/>
        <v>LHL47P1E16S15</v>
      </c>
      <c r="B1169" s="181" t="str">
        <f t="shared" si="288"/>
        <v>LHL47P1E16</v>
      </c>
      <c r="C1169" s="181" t="str">
        <f t="shared" si="289"/>
        <v>LHL47P1S15</v>
      </c>
      <c r="D1169" s="181" t="str">
        <f t="shared" si="290"/>
        <v>LHL47P1</v>
      </c>
      <c r="E1169" s="181" t="str">
        <f t="shared" si="291"/>
        <v>LHL47</v>
      </c>
      <c r="F1169" s="111" t="s">
        <v>844</v>
      </c>
      <c r="G1169" s="111">
        <v>47</v>
      </c>
      <c r="H1169" s="111">
        <v>1</v>
      </c>
      <c r="I1169" s="111" t="s">
        <v>8</v>
      </c>
      <c r="J1169" s="109">
        <f t="shared" si="292"/>
        <v>17</v>
      </c>
      <c r="K1169" s="109">
        <f t="shared" si="292"/>
        <v>17</v>
      </c>
      <c r="L1169" s="111" t="s">
        <v>906</v>
      </c>
      <c r="M1169" s="137">
        <v>22.7</v>
      </c>
      <c r="N1169" s="133">
        <v>23</v>
      </c>
      <c r="O1169" s="137">
        <f t="shared" si="293"/>
        <v>22.85</v>
      </c>
      <c r="P1169" s="72"/>
      <c r="Q1169" s="72"/>
      <c r="R1169" s="97"/>
      <c r="S1169" s="97"/>
      <c r="T1169" s="203"/>
      <c r="U1169" s="72"/>
      <c r="V1169" s="177">
        <v>0.69542048718244143</v>
      </c>
      <c r="W1169" s="97"/>
      <c r="X1169" s="97"/>
      <c r="Y1169" s="90">
        <f>VLOOKUP(D1169,EXPLORACION!$A$2:$P$529,15,FALSE)</f>
        <v>4961649.7917999998</v>
      </c>
      <c r="Z1169" s="90">
        <f>VLOOKUP(D1169,EXPLORACION!$A$2:$P$529,16,FALSE)</f>
        <v>2171404.9378</v>
      </c>
    </row>
    <row r="1170" spans="1:26" hidden="1">
      <c r="A1170" s="181" t="str">
        <f t="shared" si="287"/>
        <v>LHL47P1E17V16</v>
      </c>
      <c r="B1170" s="181" t="str">
        <f t="shared" si="288"/>
        <v>LHL47P1E17</v>
      </c>
      <c r="C1170" s="181" t="str">
        <f t="shared" si="289"/>
        <v>LHL47P1V16</v>
      </c>
      <c r="D1170" s="181" t="str">
        <f t="shared" si="290"/>
        <v>LHL47P1</v>
      </c>
      <c r="E1170" s="181" t="str">
        <f t="shared" si="291"/>
        <v>LHL47</v>
      </c>
      <c r="F1170" s="111" t="s">
        <v>844</v>
      </c>
      <c r="G1170" s="111">
        <v>47</v>
      </c>
      <c r="H1170" s="111">
        <v>1</v>
      </c>
      <c r="I1170" s="111" t="s">
        <v>8</v>
      </c>
      <c r="J1170" s="109">
        <f t="shared" si="292"/>
        <v>18</v>
      </c>
      <c r="K1170" s="109">
        <f t="shared" si="292"/>
        <v>18</v>
      </c>
      <c r="L1170" s="111" t="s">
        <v>906</v>
      </c>
      <c r="M1170" s="137">
        <v>24.7</v>
      </c>
      <c r="N1170" s="133">
        <v>25</v>
      </c>
      <c r="O1170" s="137">
        <f t="shared" si="293"/>
        <v>24.85</v>
      </c>
      <c r="P1170" s="72"/>
      <c r="Q1170" s="72"/>
      <c r="R1170" s="97"/>
      <c r="S1170" s="97"/>
      <c r="T1170" s="203"/>
      <c r="U1170" s="72"/>
      <c r="V1170" s="177">
        <v>1.1076708162743671</v>
      </c>
      <c r="W1170" s="97"/>
      <c r="X1170" s="97"/>
      <c r="Y1170" s="90">
        <f>VLOOKUP(D1170,EXPLORACION!$A$2:$P$529,15,FALSE)</f>
        <v>4961649.7917999998</v>
      </c>
      <c r="Z1170" s="90">
        <f>VLOOKUP(D1170,EXPLORACION!$A$2:$P$529,16,FALSE)</f>
        <v>2171404.9378</v>
      </c>
    </row>
    <row r="1171" spans="1:26" hidden="1">
      <c r="A1171" s="181" t="str">
        <f t="shared" si="287"/>
        <v>LHL47P2E18V17</v>
      </c>
      <c r="B1171" s="181" t="str">
        <f t="shared" si="288"/>
        <v>LHL47P2E18</v>
      </c>
      <c r="C1171" s="181" t="str">
        <f t="shared" si="289"/>
        <v>LHL47P2V17</v>
      </c>
      <c r="D1171" s="181" t="str">
        <f t="shared" si="290"/>
        <v>LHL47P2</v>
      </c>
      <c r="E1171" s="181" t="str">
        <f t="shared" si="291"/>
        <v>LHL47</v>
      </c>
      <c r="F1171" s="111" t="s">
        <v>844</v>
      </c>
      <c r="G1171" s="111">
        <v>47</v>
      </c>
      <c r="H1171" s="111">
        <v>2</v>
      </c>
      <c r="I1171" s="111" t="s">
        <v>8</v>
      </c>
      <c r="J1171" s="109">
        <v>1</v>
      </c>
      <c r="K1171" s="109">
        <v>1</v>
      </c>
      <c r="L1171" s="111"/>
      <c r="M1171" s="137">
        <v>0.7</v>
      </c>
      <c r="N1171" s="133">
        <v>1</v>
      </c>
      <c r="O1171" s="137">
        <f t="shared" si="293"/>
        <v>0.85</v>
      </c>
      <c r="P1171" s="72"/>
      <c r="Q1171" s="72"/>
      <c r="R1171" s="97"/>
      <c r="S1171" s="97"/>
      <c r="T1171" s="203"/>
      <c r="U1171" s="72"/>
      <c r="V1171" s="177" t="s">
        <v>1782</v>
      </c>
      <c r="W1171" s="97"/>
      <c r="X1171" s="97"/>
      <c r="Y1171" s="90">
        <f>VLOOKUP(D1171,EXPLORACION!$A$2:$P$529,15,FALSE)</f>
        <v>4961649.7917999998</v>
      </c>
      <c r="Z1171" s="90">
        <f>VLOOKUP(D1171,EXPLORACION!$A$2:$P$529,16,FALSE)</f>
        <v>2171404.9378</v>
      </c>
    </row>
    <row r="1172" spans="1:26" hidden="1">
      <c r="A1172" s="181" t="str">
        <f t="shared" si="287"/>
        <v>LHL47P2E118</v>
      </c>
      <c r="B1172" s="181" t="str">
        <f t="shared" si="288"/>
        <v>LHL47P2E1</v>
      </c>
      <c r="C1172" s="181" t="str">
        <f t="shared" si="289"/>
        <v>LHL47P218</v>
      </c>
      <c r="D1172" s="181" t="str">
        <f t="shared" si="290"/>
        <v>LHL47P2</v>
      </c>
      <c r="E1172" s="181" t="str">
        <f t="shared" si="291"/>
        <v>LHL47</v>
      </c>
      <c r="F1172" s="111" t="s">
        <v>844</v>
      </c>
      <c r="G1172" s="111">
        <v>47</v>
      </c>
      <c r="H1172" s="111">
        <v>2</v>
      </c>
      <c r="I1172" s="111" t="s">
        <v>8</v>
      </c>
      <c r="J1172" s="109">
        <f t="shared" si="292"/>
        <v>2</v>
      </c>
      <c r="K1172" s="109">
        <f t="shared" si="292"/>
        <v>2</v>
      </c>
      <c r="L1172" s="111"/>
      <c r="M1172" s="137">
        <v>1.7</v>
      </c>
      <c r="N1172" s="133">
        <v>2</v>
      </c>
      <c r="O1172" s="137">
        <f t="shared" si="293"/>
        <v>1.85</v>
      </c>
      <c r="P1172" s="72"/>
      <c r="Q1172" s="72"/>
      <c r="R1172" s="97"/>
      <c r="S1172" s="97"/>
      <c r="T1172" s="203"/>
      <c r="U1172" s="72"/>
      <c r="V1172" s="177" t="s">
        <v>1782</v>
      </c>
      <c r="W1172" s="97"/>
      <c r="X1172" s="97"/>
      <c r="Y1172" s="90">
        <f>VLOOKUP(D1172,EXPLORACION!$A$2:$P$529,15,FALSE)</f>
        <v>4961649.7917999998</v>
      </c>
      <c r="Z1172" s="90">
        <f>VLOOKUP(D1172,EXPLORACION!$A$2:$P$529,16,FALSE)</f>
        <v>2171404.9378</v>
      </c>
    </row>
    <row r="1173" spans="1:26" hidden="1">
      <c r="A1173" s="181" t="str">
        <f t="shared" si="287"/>
        <v>LHL47P2E21</v>
      </c>
      <c r="B1173" s="181" t="str">
        <f t="shared" si="288"/>
        <v>LHL47P2E2</v>
      </c>
      <c r="C1173" s="181" t="str">
        <f t="shared" si="289"/>
        <v>LHL47P21</v>
      </c>
      <c r="D1173" s="181" t="str">
        <f t="shared" si="290"/>
        <v>LHL47P2</v>
      </c>
      <c r="E1173" s="181" t="str">
        <f t="shared" si="291"/>
        <v>LHL47</v>
      </c>
      <c r="F1173" s="111" t="s">
        <v>844</v>
      </c>
      <c r="G1173" s="111">
        <v>47</v>
      </c>
      <c r="H1173" s="111">
        <v>2</v>
      </c>
      <c r="I1173" s="111" t="s">
        <v>8</v>
      </c>
      <c r="J1173" s="109">
        <f t="shared" si="292"/>
        <v>3</v>
      </c>
      <c r="K1173" s="109">
        <f t="shared" si="292"/>
        <v>3</v>
      </c>
      <c r="L1173" s="111"/>
      <c r="M1173" s="137">
        <v>2.7</v>
      </c>
      <c r="N1173" s="133">
        <v>2.8</v>
      </c>
      <c r="O1173" s="137">
        <f t="shared" si="293"/>
        <v>2.75</v>
      </c>
      <c r="P1173" s="72"/>
      <c r="Q1173" s="72"/>
      <c r="R1173" s="97"/>
      <c r="S1173" s="97"/>
      <c r="T1173" s="203"/>
      <c r="U1173" s="72"/>
      <c r="V1173" s="177" t="s">
        <v>1782</v>
      </c>
      <c r="W1173" s="97"/>
      <c r="X1173" s="97"/>
      <c r="Y1173" s="90">
        <f>VLOOKUP(D1173,EXPLORACION!$A$2:$P$529,15,FALSE)</f>
        <v>4961649.7917999998</v>
      </c>
      <c r="Z1173" s="90">
        <f>VLOOKUP(D1173,EXPLORACION!$A$2:$P$529,16,FALSE)</f>
        <v>2171404.9378</v>
      </c>
    </row>
    <row r="1174" spans="1:26" hidden="1">
      <c r="A1174" s="181" t="str">
        <f t="shared" si="287"/>
        <v>LHL47P2E32</v>
      </c>
      <c r="B1174" s="181" t="str">
        <f t="shared" si="288"/>
        <v>LHL47P2E3</v>
      </c>
      <c r="C1174" s="181" t="str">
        <f t="shared" si="289"/>
        <v>LHL47P22</v>
      </c>
      <c r="D1174" s="181" t="str">
        <f t="shared" si="290"/>
        <v>LHL47P2</v>
      </c>
      <c r="E1174" s="181" t="str">
        <f t="shared" si="291"/>
        <v>LHL47</v>
      </c>
      <c r="F1174" s="111" t="s">
        <v>844</v>
      </c>
      <c r="G1174" s="111">
        <v>47</v>
      </c>
      <c r="H1174" s="111">
        <v>2</v>
      </c>
      <c r="I1174" s="111" t="s">
        <v>8</v>
      </c>
      <c r="J1174" s="109">
        <f t="shared" si="292"/>
        <v>4</v>
      </c>
      <c r="K1174" s="109">
        <f t="shared" si="292"/>
        <v>4</v>
      </c>
      <c r="L1174" s="111" t="s">
        <v>906</v>
      </c>
      <c r="M1174" s="137">
        <v>3.7</v>
      </c>
      <c r="N1174" s="133">
        <v>4</v>
      </c>
      <c r="O1174" s="137">
        <f t="shared" si="293"/>
        <v>3.85</v>
      </c>
      <c r="P1174" s="72"/>
      <c r="Q1174" s="72"/>
      <c r="R1174" s="97"/>
      <c r="S1174" s="97"/>
      <c r="T1174" s="203"/>
      <c r="U1174" s="72"/>
      <c r="V1174" s="177">
        <v>0.64617628037340513</v>
      </c>
      <c r="W1174" s="97"/>
      <c r="X1174" s="97"/>
      <c r="Y1174" s="90">
        <f>VLOOKUP(D1174,EXPLORACION!$A$2:$P$529,15,FALSE)</f>
        <v>4961649.7917999998</v>
      </c>
      <c r="Z1174" s="90">
        <f>VLOOKUP(D1174,EXPLORACION!$A$2:$P$529,16,FALSE)</f>
        <v>2171404.9378</v>
      </c>
    </row>
    <row r="1175" spans="1:26" hidden="1">
      <c r="A1175" s="181" t="str">
        <f t="shared" si="287"/>
        <v>LHL47P2E4V3</v>
      </c>
      <c r="B1175" s="181" t="str">
        <f t="shared" si="288"/>
        <v>LHL47P2E4</v>
      </c>
      <c r="C1175" s="181" t="str">
        <f t="shared" si="289"/>
        <v>LHL47P2V3</v>
      </c>
      <c r="D1175" s="181" t="str">
        <f t="shared" si="290"/>
        <v>LHL47P2</v>
      </c>
      <c r="E1175" s="181" t="str">
        <f t="shared" si="291"/>
        <v>LHL47</v>
      </c>
      <c r="F1175" s="111" t="s">
        <v>844</v>
      </c>
      <c r="G1175" s="111">
        <v>47</v>
      </c>
      <c r="H1175" s="111">
        <v>2</v>
      </c>
      <c r="I1175" s="111" t="s">
        <v>8</v>
      </c>
      <c r="J1175" s="109">
        <f t="shared" si="292"/>
        <v>5</v>
      </c>
      <c r="K1175" s="109">
        <f t="shared" si="292"/>
        <v>5</v>
      </c>
      <c r="L1175" s="111"/>
      <c r="M1175" s="137">
        <v>4.7</v>
      </c>
      <c r="N1175" s="133">
        <v>4.8</v>
      </c>
      <c r="O1175" s="137">
        <f t="shared" si="293"/>
        <v>4.75</v>
      </c>
      <c r="P1175" s="72"/>
      <c r="Q1175" s="72"/>
      <c r="R1175" s="97"/>
      <c r="S1175" s="97"/>
      <c r="T1175" s="203"/>
      <c r="U1175" s="72"/>
      <c r="V1175" s="177" t="s">
        <v>1782</v>
      </c>
      <c r="W1175" s="97"/>
      <c r="X1175" s="97"/>
      <c r="Y1175" s="90">
        <f>VLOOKUP(D1175,EXPLORACION!$A$2:$P$529,15,FALSE)</f>
        <v>4961649.7917999998</v>
      </c>
      <c r="Z1175" s="90">
        <f>VLOOKUP(D1175,EXPLORACION!$A$2:$P$529,16,FALSE)</f>
        <v>2171404.9378</v>
      </c>
    </row>
    <row r="1176" spans="1:26" hidden="1">
      <c r="A1176" s="181" t="str">
        <f t="shared" si="287"/>
        <v>LHL47P2E54</v>
      </c>
      <c r="B1176" s="181" t="str">
        <f t="shared" si="288"/>
        <v>LHL47P2E5</v>
      </c>
      <c r="C1176" s="181" t="str">
        <f t="shared" si="289"/>
        <v>LHL47P24</v>
      </c>
      <c r="D1176" s="181" t="str">
        <f t="shared" si="290"/>
        <v>LHL47P2</v>
      </c>
      <c r="E1176" s="181" t="str">
        <f t="shared" si="291"/>
        <v>LHL47</v>
      </c>
      <c r="F1176" s="111" t="s">
        <v>844</v>
      </c>
      <c r="G1176" s="111">
        <v>47</v>
      </c>
      <c r="H1176" s="111">
        <v>2</v>
      </c>
      <c r="I1176" s="111" t="s">
        <v>8</v>
      </c>
      <c r="J1176" s="109">
        <f t="shared" si="292"/>
        <v>6</v>
      </c>
      <c r="K1176" s="109">
        <f t="shared" si="292"/>
        <v>6</v>
      </c>
      <c r="L1176" s="111" t="s">
        <v>906</v>
      </c>
      <c r="M1176" s="137">
        <v>6</v>
      </c>
      <c r="N1176" s="133">
        <v>6.3</v>
      </c>
      <c r="O1176" s="137">
        <f t="shared" si="293"/>
        <v>6.15</v>
      </c>
      <c r="P1176" s="72"/>
      <c r="Q1176" s="72"/>
      <c r="R1176" s="97"/>
      <c r="S1176" s="97"/>
      <c r="T1176" s="203"/>
      <c r="U1176" s="72"/>
      <c r="V1176" s="177">
        <v>0.47913173387864749</v>
      </c>
      <c r="W1176" s="97"/>
      <c r="X1176" s="97"/>
      <c r="Y1176" s="90">
        <f>VLOOKUP(D1176,EXPLORACION!$A$2:$P$529,15,FALSE)</f>
        <v>4961649.7917999998</v>
      </c>
      <c r="Z1176" s="90">
        <f>VLOOKUP(D1176,EXPLORACION!$A$2:$P$529,16,FALSE)</f>
        <v>2171404.9378</v>
      </c>
    </row>
    <row r="1177" spans="1:26" hidden="1">
      <c r="A1177" s="181" t="str">
        <f t="shared" si="287"/>
        <v>LHL47P2E6V5</v>
      </c>
      <c r="B1177" s="181" t="str">
        <f t="shared" si="288"/>
        <v>LHL47P2E6</v>
      </c>
      <c r="C1177" s="181" t="str">
        <f t="shared" si="289"/>
        <v>LHL47P2V5</v>
      </c>
      <c r="D1177" s="181" t="str">
        <f t="shared" si="290"/>
        <v>LHL47P2</v>
      </c>
      <c r="E1177" s="181" t="str">
        <f t="shared" si="291"/>
        <v>LHL47</v>
      </c>
      <c r="F1177" s="111" t="s">
        <v>844</v>
      </c>
      <c r="G1177" s="111">
        <v>47</v>
      </c>
      <c r="H1177" s="111">
        <v>2</v>
      </c>
      <c r="I1177" s="111" t="s">
        <v>8</v>
      </c>
      <c r="J1177" s="109">
        <f t="shared" si="292"/>
        <v>7</v>
      </c>
      <c r="K1177" s="109">
        <f t="shared" si="292"/>
        <v>7</v>
      </c>
      <c r="L1177" s="111"/>
      <c r="M1177" s="137">
        <v>7.5</v>
      </c>
      <c r="N1177" s="133">
        <v>7.6</v>
      </c>
      <c r="O1177" s="137">
        <f t="shared" si="293"/>
        <v>7.55</v>
      </c>
      <c r="P1177" s="72"/>
      <c r="Q1177" s="72"/>
      <c r="R1177" s="97"/>
      <c r="S1177" s="97"/>
      <c r="T1177" s="203"/>
      <c r="U1177" s="72"/>
      <c r="V1177" s="177" t="s">
        <v>1782</v>
      </c>
      <c r="W1177" s="97"/>
      <c r="X1177" s="97"/>
      <c r="Y1177" s="90">
        <f>VLOOKUP(D1177,EXPLORACION!$A$2:$P$529,15,FALSE)</f>
        <v>4961649.7917999998</v>
      </c>
      <c r="Z1177" s="90">
        <f>VLOOKUP(D1177,EXPLORACION!$A$2:$P$529,16,FALSE)</f>
        <v>2171404.9378</v>
      </c>
    </row>
    <row r="1178" spans="1:26" hidden="1">
      <c r="A1178" s="181" t="str">
        <f t="shared" si="287"/>
        <v>LHL47P2E76</v>
      </c>
      <c r="B1178" s="181" t="str">
        <f t="shared" si="288"/>
        <v>LHL47P2E7</v>
      </c>
      <c r="C1178" s="181" t="str">
        <f t="shared" si="289"/>
        <v>LHL47P26</v>
      </c>
      <c r="D1178" s="181" t="str">
        <f t="shared" si="290"/>
        <v>LHL47P2</v>
      </c>
      <c r="E1178" s="181" t="str">
        <f t="shared" si="291"/>
        <v>LHL47</v>
      </c>
      <c r="F1178" s="111" t="s">
        <v>844</v>
      </c>
      <c r="G1178" s="111">
        <v>47</v>
      </c>
      <c r="H1178" s="111">
        <v>2</v>
      </c>
      <c r="I1178" s="111" t="s">
        <v>8</v>
      </c>
      <c r="J1178" s="109">
        <f t="shared" si="292"/>
        <v>8</v>
      </c>
      <c r="K1178" s="109">
        <f t="shared" si="292"/>
        <v>8</v>
      </c>
      <c r="L1178" s="111" t="s">
        <v>906</v>
      </c>
      <c r="M1178" s="137">
        <v>9</v>
      </c>
      <c r="N1178" s="133">
        <v>9.3000000000000007</v>
      </c>
      <c r="O1178" s="137">
        <f t="shared" si="293"/>
        <v>9.15</v>
      </c>
      <c r="P1178" s="72"/>
      <c r="Q1178" s="72"/>
      <c r="R1178" s="97"/>
      <c r="S1178" s="97"/>
      <c r="T1178" s="203"/>
      <c r="U1178" s="72"/>
      <c r="V1178" s="177">
        <v>0.16494691111627791</v>
      </c>
      <c r="W1178" s="97"/>
      <c r="X1178" s="97"/>
      <c r="Y1178" s="90">
        <f>VLOOKUP(D1178,EXPLORACION!$A$2:$P$529,15,FALSE)</f>
        <v>4961649.7917999998</v>
      </c>
      <c r="Z1178" s="90">
        <f>VLOOKUP(D1178,EXPLORACION!$A$2:$P$529,16,FALSE)</f>
        <v>2171404.9378</v>
      </c>
    </row>
    <row r="1179" spans="1:26" hidden="1">
      <c r="A1179" s="181" t="str">
        <f t="shared" si="287"/>
        <v>LHL47P2E8V7</v>
      </c>
      <c r="B1179" s="181" t="str">
        <f t="shared" si="288"/>
        <v>LHL47P2E8</v>
      </c>
      <c r="C1179" s="181" t="str">
        <f t="shared" si="289"/>
        <v>LHL47P2V7</v>
      </c>
      <c r="D1179" s="181" t="str">
        <f t="shared" si="290"/>
        <v>LHL47P2</v>
      </c>
      <c r="E1179" s="181" t="str">
        <f t="shared" si="291"/>
        <v>LHL47</v>
      </c>
      <c r="F1179" s="111" t="s">
        <v>844</v>
      </c>
      <c r="G1179" s="111">
        <v>47</v>
      </c>
      <c r="H1179" s="111">
        <v>2</v>
      </c>
      <c r="I1179" s="111" t="s">
        <v>8</v>
      </c>
      <c r="J1179" s="109">
        <f t="shared" si="292"/>
        <v>9</v>
      </c>
      <c r="K1179" s="109">
        <f t="shared" si="292"/>
        <v>9</v>
      </c>
      <c r="L1179" s="111" t="s">
        <v>13</v>
      </c>
      <c r="M1179" s="137">
        <v>10.5</v>
      </c>
      <c r="N1179" s="133">
        <v>10.95</v>
      </c>
      <c r="O1179" s="137">
        <f t="shared" si="293"/>
        <v>10.725</v>
      </c>
      <c r="P1179" s="72"/>
      <c r="Q1179" s="72"/>
      <c r="R1179" s="97"/>
      <c r="S1179" s="97"/>
      <c r="T1179" s="203" t="s">
        <v>1961</v>
      </c>
      <c r="U1179" s="72"/>
      <c r="V1179" s="177" t="s">
        <v>1782</v>
      </c>
      <c r="W1179" s="97"/>
      <c r="X1179" s="97"/>
      <c r="Y1179" s="90">
        <f>VLOOKUP(D1179,EXPLORACION!$A$2:$P$529,15,FALSE)</f>
        <v>4961649.7917999998</v>
      </c>
      <c r="Z1179" s="90">
        <f>VLOOKUP(D1179,EXPLORACION!$A$2:$P$529,16,FALSE)</f>
        <v>2171404.9378</v>
      </c>
    </row>
    <row r="1180" spans="1:26" hidden="1">
      <c r="A1180" s="181" t="str">
        <f t="shared" si="287"/>
        <v>LHL47P2E9S8</v>
      </c>
      <c r="B1180" s="181" t="str">
        <f t="shared" si="288"/>
        <v>LHL47P2E9</v>
      </c>
      <c r="C1180" s="181" t="str">
        <f t="shared" si="289"/>
        <v>LHL47P2S8</v>
      </c>
      <c r="D1180" s="181" t="str">
        <f t="shared" si="290"/>
        <v>LHL47P2</v>
      </c>
      <c r="E1180" s="181" t="str">
        <f t="shared" si="291"/>
        <v>LHL47</v>
      </c>
      <c r="F1180" s="111" t="s">
        <v>844</v>
      </c>
      <c r="G1180" s="111">
        <v>47</v>
      </c>
      <c r="H1180" s="111">
        <v>2</v>
      </c>
      <c r="I1180" s="111" t="s">
        <v>8</v>
      </c>
      <c r="J1180" s="109">
        <f t="shared" si="292"/>
        <v>10</v>
      </c>
      <c r="K1180" s="109">
        <f t="shared" si="292"/>
        <v>10</v>
      </c>
      <c r="L1180" s="111" t="s">
        <v>13</v>
      </c>
      <c r="M1180" s="137">
        <v>12</v>
      </c>
      <c r="N1180" s="133">
        <v>12.45</v>
      </c>
      <c r="O1180" s="137">
        <f t="shared" si="293"/>
        <v>12.225</v>
      </c>
      <c r="P1180" s="72"/>
      <c r="Q1180" s="72"/>
      <c r="R1180" s="97"/>
      <c r="S1180" s="97"/>
      <c r="T1180" s="203" t="s">
        <v>1962</v>
      </c>
      <c r="U1180" s="72"/>
      <c r="V1180" s="177" t="s">
        <v>1782</v>
      </c>
      <c r="W1180" s="97"/>
      <c r="X1180" s="97"/>
      <c r="Y1180" s="90">
        <f>VLOOKUP(D1180,EXPLORACION!$A$2:$P$529,15,FALSE)</f>
        <v>4961649.7917999998</v>
      </c>
      <c r="Z1180" s="90">
        <f>VLOOKUP(D1180,EXPLORACION!$A$2:$P$529,16,FALSE)</f>
        <v>2171404.9378</v>
      </c>
    </row>
    <row r="1181" spans="1:26" hidden="1">
      <c r="A1181" s="181" t="str">
        <f t="shared" si="287"/>
        <v>LHL47P2E10S9</v>
      </c>
      <c r="B1181" s="181" t="str">
        <f t="shared" si="288"/>
        <v>LHL47P2E10</v>
      </c>
      <c r="C1181" s="181" t="str">
        <f t="shared" si="289"/>
        <v>LHL47P2S9</v>
      </c>
      <c r="D1181" s="181" t="str">
        <f t="shared" si="290"/>
        <v>LHL47P2</v>
      </c>
      <c r="E1181" s="181" t="str">
        <f t="shared" si="291"/>
        <v>LHL47</v>
      </c>
      <c r="F1181" s="111" t="s">
        <v>844</v>
      </c>
      <c r="G1181" s="111">
        <v>47</v>
      </c>
      <c r="H1181" s="111">
        <v>2</v>
      </c>
      <c r="I1181" s="111" t="s">
        <v>8</v>
      </c>
      <c r="J1181" s="109">
        <f t="shared" si="292"/>
        <v>11</v>
      </c>
      <c r="K1181" s="109">
        <f t="shared" si="292"/>
        <v>11</v>
      </c>
      <c r="L1181" s="111" t="s">
        <v>13</v>
      </c>
      <c r="M1181" s="137">
        <v>13.5</v>
      </c>
      <c r="N1181" s="133">
        <v>13.95</v>
      </c>
      <c r="O1181" s="137">
        <f t="shared" si="293"/>
        <v>13.725</v>
      </c>
      <c r="P1181" s="72"/>
      <c r="Q1181" s="72"/>
      <c r="R1181" s="97"/>
      <c r="S1181" s="97"/>
      <c r="T1181" s="203" t="s">
        <v>1969</v>
      </c>
      <c r="U1181" s="72"/>
      <c r="V1181" s="177" t="s">
        <v>1782</v>
      </c>
      <c r="W1181" s="97"/>
      <c r="X1181" s="97"/>
      <c r="Y1181" s="90">
        <f>VLOOKUP(D1181,EXPLORACION!$A$2:$P$529,15,FALSE)</f>
        <v>4961649.7917999998</v>
      </c>
      <c r="Z1181" s="90">
        <f>VLOOKUP(D1181,EXPLORACION!$A$2:$P$529,16,FALSE)</f>
        <v>2171404.9378</v>
      </c>
    </row>
    <row r="1182" spans="1:26" hidden="1">
      <c r="A1182" s="181" t="str">
        <f t="shared" si="287"/>
        <v>LHL47P2E11S10</v>
      </c>
      <c r="B1182" s="181" t="str">
        <f t="shared" si="288"/>
        <v>LHL47P2E11</v>
      </c>
      <c r="C1182" s="181" t="str">
        <f t="shared" si="289"/>
        <v>LHL47P2S10</v>
      </c>
      <c r="D1182" s="181" t="str">
        <f t="shared" si="290"/>
        <v>LHL47P2</v>
      </c>
      <c r="E1182" s="181" t="str">
        <f t="shared" si="291"/>
        <v>LHL47</v>
      </c>
      <c r="F1182" s="111" t="s">
        <v>844</v>
      </c>
      <c r="G1182" s="111">
        <v>47</v>
      </c>
      <c r="H1182" s="111">
        <v>2</v>
      </c>
      <c r="I1182" s="111" t="s">
        <v>8</v>
      </c>
      <c r="J1182" s="109">
        <f t="shared" si="292"/>
        <v>12</v>
      </c>
      <c r="K1182" s="109">
        <f t="shared" si="292"/>
        <v>12</v>
      </c>
      <c r="L1182" s="111" t="s">
        <v>906</v>
      </c>
      <c r="M1182" s="137">
        <v>15</v>
      </c>
      <c r="N1182" s="133">
        <v>15.3</v>
      </c>
      <c r="O1182" s="137">
        <f t="shared" si="293"/>
        <v>15.15</v>
      </c>
      <c r="P1182" s="72"/>
      <c r="Q1182" s="72"/>
      <c r="R1182" s="97"/>
      <c r="S1182" s="97"/>
      <c r="T1182" s="203"/>
      <c r="U1182" s="72"/>
      <c r="V1182" s="177">
        <v>0.33496243706811779</v>
      </c>
      <c r="W1182" s="97"/>
      <c r="X1182" s="97"/>
      <c r="Y1182" s="90">
        <f>VLOOKUP(D1182,EXPLORACION!$A$2:$P$529,15,FALSE)</f>
        <v>4961649.7917999998</v>
      </c>
      <c r="Z1182" s="90">
        <f>VLOOKUP(D1182,EXPLORACION!$A$2:$P$529,16,FALSE)</f>
        <v>2171404.9378</v>
      </c>
    </row>
    <row r="1183" spans="1:26" hidden="1">
      <c r="A1183" s="181" t="str">
        <f t="shared" si="287"/>
        <v>LHL47P3E12V11</v>
      </c>
      <c r="B1183" s="181" t="str">
        <f t="shared" si="288"/>
        <v>LHL47P3E12</v>
      </c>
      <c r="C1183" s="181" t="str">
        <f t="shared" si="289"/>
        <v>LHL47P3V11</v>
      </c>
      <c r="D1183" s="181" t="str">
        <f t="shared" si="290"/>
        <v>LHL47P3</v>
      </c>
      <c r="E1183" s="181" t="str">
        <f t="shared" si="291"/>
        <v>LHL47</v>
      </c>
      <c r="F1183" s="111" t="s">
        <v>844</v>
      </c>
      <c r="G1183" s="111">
        <v>47</v>
      </c>
      <c r="H1183" s="111">
        <v>3</v>
      </c>
      <c r="I1183" s="111" t="s">
        <v>8</v>
      </c>
      <c r="J1183" s="109">
        <v>1</v>
      </c>
      <c r="K1183" s="109">
        <v>1</v>
      </c>
      <c r="L1183" s="111"/>
      <c r="M1183" s="137">
        <v>0.7</v>
      </c>
      <c r="N1183" s="133">
        <v>1</v>
      </c>
      <c r="O1183" s="137">
        <f t="shared" si="293"/>
        <v>0.85</v>
      </c>
      <c r="P1183" s="72"/>
      <c r="Q1183" s="72"/>
      <c r="R1183" s="97"/>
      <c r="S1183" s="97"/>
      <c r="T1183" s="203"/>
      <c r="U1183" s="72"/>
      <c r="V1183" s="177" t="s">
        <v>1782</v>
      </c>
      <c r="W1183" s="97"/>
      <c r="X1183" s="97"/>
      <c r="Y1183" s="90">
        <f>VLOOKUP(D1183,EXPLORACION!$A$2:$P$529,15,FALSE)</f>
        <v>4961649.7917999998</v>
      </c>
      <c r="Z1183" s="90">
        <f>VLOOKUP(D1183,EXPLORACION!$A$2:$P$529,16,FALSE)</f>
        <v>2171404.9378</v>
      </c>
    </row>
    <row r="1184" spans="1:26" hidden="1">
      <c r="A1184" s="181" t="str">
        <f t="shared" si="287"/>
        <v>LHL47P3E112</v>
      </c>
      <c r="B1184" s="181" t="str">
        <f t="shared" si="288"/>
        <v>LHL47P3E1</v>
      </c>
      <c r="C1184" s="181" t="str">
        <f t="shared" si="289"/>
        <v>LHL47P312</v>
      </c>
      <c r="D1184" s="181" t="str">
        <f t="shared" si="290"/>
        <v>LHL47P3</v>
      </c>
      <c r="E1184" s="181" t="str">
        <f t="shared" si="291"/>
        <v>LHL47</v>
      </c>
      <c r="F1184" s="111" t="s">
        <v>844</v>
      </c>
      <c r="G1184" s="111">
        <v>47</v>
      </c>
      <c r="H1184" s="111">
        <v>3</v>
      </c>
      <c r="I1184" s="111" t="s">
        <v>8</v>
      </c>
      <c r="J1184" s="109">
        <f t="shared" si="292"/>
        <v>2</v>
      </c>
      <c r="K1184" s="109">
        <f t="shared" si="292"/>
        <v>2</v>
      </c>
      <c r="L1184" s="111"/>
      <c r="M1184" s="137">
        <v>1.7</v>
      </c>
      <c r="N1184" s="133">
        <v>2</v>
      </c>
      <c r="O1184" s="137">
        <f t="shared" si="293"/>
        <v>1.85</v>
      </c>
      <c r="P1184" s="72"/>
      <c r="Q1184" s="72"/>
      <c r="R1184" s="97"/>
      <c r="S1184" s="97"/>
      <c r="T1184" s="203"/>
      <c r="U1184" s="72"/>
      <c r="V1184" s="177" t="s">
        <v>1782</v>
      </c>
      <c r="W1184" s="97"/>
      <c r="X1184" s="97"/>
      <c r="Y1184" s="90">
        <f>VLOOKUP(D1184,EXPLORACION!$A$2:$P$529,15,FALSE)</f>
        <v>4961649.7917999998</v>
      </c>
      <c r="Z1184" s="90">
        <f>VLOOKUP(D1184,EXPLORACION!$A$2:$P$529,16,FALSE)</f>
        <v>2171404.9378</v>
      </c>
    </row>
    <row r="1185" spans="1:26" hidden="1">
      <c r="A1185" s="181" t="str">
        <f t="shared" si="287"/>
        <v>LHL47P3E21</v>
      </c>
      <c r="B1185" s="181" t="str">
        <f t="shared" si="288"/>
        <v>LHL47P3E2</v>
      </c>
      <c r="C1185" s="181" t="str">
        <f t="shared" si="289"/>
        <v>LHL47P31</v>
      </c>
      <c r="D1185" s="181" t="str">
        <f t="shared" si="290"/>
        <v>LHL47P3</v>
      </c>
      <c r="E1185" s="181" t="str">
        <f t="shared" si="291"/>
        <v>LHL47</v>
      </c>
      <c r="F1185" s="111" t="s">
        <v>844</v>
      </c>
      <c r="G1185" s="111">
        <v>47</v>
      </c>
      <c r="H1185" s="111">
        <v>3</v>
      </c>
      <c r="I1185" s="111" t="s">
        <v>8</v>
      </c>
      <c r="J1185" s="109">
        <f t="shared" si="292"/>
        <v>3</v>
      </c>
      <c r="K1185" s="109">
        <f t="shared" si="292"/>
        <v>3</v>
      </c>
      <c r="L1185" s="111"/>
      <c r="M1185" s="137">
        <v>2.7</v>
      </c>
      <c r="N1185" s="133">
        <v>3</v>
      </c>
      <c r="O1185" s="137">
        <f t="shared" si="293"/>
        <v>2.85</v>
      </c>
      <c r="P1185" s="72"/>
      <c r="Q1185" s="72"/>
      <c r="R1185" s="97"/>
      <c r="S1185" s="97"/>
      <c r="T1185" s="203"/>
      <c r="U1185" s="72"/>
      <c r="V1185" s="177" t="s">
        <v>1782</v>
      </c>
      <c r="W1185" s="97"/>
      <c r="X1185" s="97"/>
      <c r="Y1185" s="90">
        <f>VLOOKUP(D1185,EXPLORACION!$A$2:$P$529,15,FALSE)</f>
        <v>4961649.7917999998</v>
      </c>
      <c r="Z1185" s="90">
        <f>VLOOKUP(D1185,EXPLORACION!$A$2:$P$529,16,FALSE)</f>
        <v>2171404.9378</v>
      </c>
    </row>
    <row r="1186" spans="1:26" hidden="1">
      <c r="A1186" s="181" t="str">
        <f t="shared" si="287"/>
        <v>LHL47P3E32</v>
      </c>
      <c r="B1186" s="181" t="str">
        <f t="shared" si="288"/>
        <v>LHL47P3E3</v>
      </c>
      <c r="C1186" s="181" t="str">
        <f t="shared" si="289"/>
        <v>LHL47P32</v>
      </c>
      <c r="D1186" s="181" t="str">
        <f t="shared" si="290"/>
        <v>LHL47P3</v>
      </c>
      <c r="E1186" s="181" t="str">
        <f t="shared" si="291"/>
        <v>LHL47</v>
      </c>
      <c r="F1186" s="111" t="s">
        <v>844</v>
      </c>
      <c r="G1186" s="111">
        <v>47</v>
      </c>
      <c r="H1186" s="111">
        <v>3</v>
      </c>
      <c r="I1186" s="111" t="s">
        <v>8</v>
      </c>
      <c r="J1186" s="109">
        <f t="shared" si="292"/>
        <v>4</v>
      </c>
      <c r="K1186" s="109">
        <f t="shared" si="292"/>
        <v>4</v>
      </c>
      <c r="L1186" s="111" t="s">
        <v>906</v>
      </c>
      <c r="M1186" s="137">
        <v>3.7</v>
      </c>
      <c r="N1186" s="133">
        <v>4</v>
      </c>
      <c r="O1186" s="137">
        <f t="shared" si="293"/>
        <v>3.85</v>
      </c>
      <c r="P1186" s="72"/>
      <c r="Q1186" s="72"/>
      <c r="R1186" s="97"/>
      <c r="S1186" s="97"/>
      <c r="T1186" s="203"/>
      <c r="U1186" s="72"/>
      <c r="V1186" s="177">
        <v>0.26517141663477634</v>
      </c>
      <c r="W1186" s="97"/>
      <c r="X1186" s="97"/>
      <c r="Y1186" s="90">
        <f>VLOOKUP(D1186,EXPLORACION!$A$2:$P$529,15,FALSE)</f>
        <v>4961649.7917999998</v>
      </c>
      <c r="Z1186" s="90">
        <f>VLOOKUP(D1186,EXPLORACION!$A$2:$P$529,16,FALSE)</f>
        <v>2171404.9378</v>
      </c>
    </row>
    <row r="1187" spans="1:26" hidden="1">
      <c r="A1187" s="181" t="str">
        <f t="shared" si="287"/>
        <v>LHL47P3E4V3</v>
      </c>
      <c r="B1187" s="181" t="str">
        <f t="shared" si="288"/>
        <v>LHL47P3E4</v>
      </c>
      <c r="C1187" s="181" t="str">
        <f t="shared" si="289"/>
        <v>LHL47P3V3</v>
      </c>
      <c r="D1187" s="181" t="str">
        <f t="shared" si="290"/>
        <v>LHL47P3</v>
      </c>
      <c r="E1187" s="181" t="str">
        <f t="shared" si="291"/>
        <v>LHL47</v>
      </c>
      <c r="F1187" s="111" t="s">
        <v>844</v>
      </c>
      <c r="G1187" s="111">
        <v>47</v>
      </c>
      <c r="H1187" s="111">
        <v>3</v>
      </c>
      <c r="I1187" s="111" t="s">
        <v>8</v>
      </c>
      <c r="J1187" s="109">
        <f t="shared" si="292"/>
        <v>5</v>
      </c>
      <c r="K1187" s="109">
        <f t="shared" si="292"/>
        <v>5</v>
      </c>
      <c r="L1187" s="111" t="s">
        <v>906</v>
      </c>
      <c r="M1187" s="137">
        <v>4.7</v>
      </c>
      <c r="N1187" s="133">
        <v>5</v>
      </c>
      <c r="O1187" s="137">
        <f t="shared" si="293"/>
        <v>4.8499999999999996</v>
      </c>
      <c r="P1187" s="72"/>
      <c r="Q1187" s="72"/>
      <c r="R1187" s="97"/>
      <c r="S1187" s="97"/>
      <c r="T1187" s="203"/>
      <c r="U1187" s="72"/>
      <c r="V1187" s="177">
        <v>0.45625696794672982</v>
      </c>
      <c r="W1187" s="97"/>
      <c r="X1187" s="97"/>
      <c r="Y1187" s="90">
        <f>VLOOKUP(D1187,EXPLORACION!$A$2:$P$529,15,FALSE)</f>
        <v>4961649.7917999998</v>
      </c>
      <c r="Z1187" s="90">
        <f>VLOOKUP(D1187,EXPLORACION!$A$2:$P$529,16,FALSE)</f>
        <v>2171404.9378</v>
      </c>
    </row>
    <row r="1188" spans="1:26" hidden="1">
      <c r="A1188" s="181" t="str">
        <f t="shared" si="287"/>
        <v>LHL47P3E5V4</v>
      </c>
      <c r="B1188" s="181" t="str">
        <f t="shared" si="288"/>
        <v>LHL47P3E5</v>
      </c>
      <c r="C1188" s="181" t="str">
        <f t="shared" si="289"/>
        <v>LHL47P3V4</v>
      </c>
      <c r="D1188" s="181" t="str">
        <f t="shared" si="290"/>
        <v>LHL47P3</v>
      </c>
      <c r="E1188" s="181" t="str">
        <f t="shared" si="291"/>
        <v>LHL47</v>
      </c>
      <c r="F1188" s="111" t="s">
        <v>844</v>
      </c>
      <c r="G1188" s="111">
        <v>47</v>
      </c>
      <c r="H1188" s="111">
        <v>3</v>
      </c>
      <c r="I1188" s="111" t="s">
        <v>8</v>
      </c>
      <c r="J1188" s="109">
        <f t="shared" si="292"/>
        <v>6</v>
      </c>
      <c r="K1188" s="109">
        <f t="shared" si="292"/>
        <v>6</v>
      </c>
      <c r="L1188" s="111" t="s">
        <v>906</v>
      </c>
      <c r="M1188" s="137">
        <v>5.7</v>
      </c>
      <c r="N1188" s="133">
        <v>6</v>
      </c>
      <c r="O1188" s="137">
        <f t="shared" si="293"/>
        <v>5.85</v>
      </c>
      <c r="P1188" s="72"/>
      <c r="Q1188" s="72"/>
      <c r="R1188" s="97"/>
      <c r="S1188" s="97"/>
      <c r="T1188" s="203"/>
      <c r="U1188" s="72"/>
      <c r="V1188" s="177">
        <v>0.55765531127325052</v>
      </c>
      <c r="W1188" s="97"/>
      <c r="X1188" s="97"/>
      <c r="Y1188" s="90">
        <f>VLOOKUP(D1188,EXPLORACION!$A$2:$P$529,15,FALSE)</f>
        <v>4961649.7917999998</v>
      </c>
      <c r="Z1188" s="90">
        <f>VLOOKUP(D1188,EXPLORACION!$A$2:$P$529,16,FALSE)</f>
        <v>2171404.9378</v>
      </c>
    </row>
    <row r="1189" spans="1:26" hidden="1">
      <c r="A1189" s="181" t="str">
        <f t="shared" si="287"/>
        <v>LHL47P3E6V5</v>
      </c>
      <c r="B1189" s="181" t="str">
        <f t="shared" si="288"/>
        <v>LHL47P3E6</v>
      </c>
      <c r="C1189" s="181" t="str">
        <f t="shared" si="289"/>
        <v>LHL47P3V5</v>
      </c>
      <c r="D1189" s="181" t="str">
        <f t="shared" si="290"/>
        <v>LHL47P3</v>
      </c>
      <c r="E1189" s="181" t="str">
        <f t="shared" si="291"/>
        <v>LHL47</v>
      </c>
      <c r="F1189" s="111" t="s">
        <v>844</v>
      </c>
      <c r="G1189" s="111">
        <v>47</v>
      </c>
      <c r="H1189" s="111">
        <v>3</v>
      </c>
      <c r="I1189" s="111" t="s">
        <v>8</v>
      </c>
      <c r="J1189" s="109">
        <f t="shared" si="292"/>
        <v>7</v>
      </c>
      <c r="K1189" s="109">
        <f t="shared" si="292"/>
        <v>7</v>
      </c>
      <c r="L1189" s="111"/>
      <c r="M1189" s="137">
        <v>7</v>
      </c>
      <c r="N1189" s="133">
        <v>7.3</v>
      </c>
      <c r="O1189" s="137">
        <f t="shared" si="293"/>
        <v>7.15</v>
      </c>
      <c r="P1189" s="72"/>
      <c r="Q1189" s="72"/>
      <c r="R1189" s="97"/>
      <c r="S1189" s="97"/>
      <c r="T1189" s="203"/>
      <c r="U1189" s="72"/>
      <c r="V1189" s="177" t="s">
        <v>1782</v>
      </c>
      <c r="W1189" s="97"/>
      <c r="X1189" s="97"/>
      <c r="Y1189" s="90">
        <f>VLOOKUP(D1189,EXPLORACION!$A$2:$P$529,15,FALSE)</f>
        <v>4961649.7917999998</v>
      </c>
      <c r="Z1189" s="90">
        <f>VLOOKUP(D1189,EXPLORACION!$A$2:$P$529,16,FALSE)</f>
        <v>2171404.9378</v>
      </c>
    </row>
    <row r="1190" spans="1:26" hidden="1">
      <c r="A1190" s="181" t="str">
        <f t="shared" si="287"/>
        <v>LHL47P3E76</v>
      </c>
      <c r="B1190" s="181" t="str">
        <f t="shared" si="288"/>
        <v>LHL47P3E7</v>
      </c>
      <c r="C1190" s="181" t="str">
        <f t="shared" si="289"/>
        <v>LHL47P36</v>
      </c>
      <c r="D1190" s="181" t="str">
        <f t="shared" si="290"/>
        <v>LHL47P3</v>
      </c>
      <c r="E1190" s="181" t="str">
        <f t="shared" si="291"/>
        <v>LHL47</v>
      </c>
      <c r="F1190" s="111" t="s">
        <v>844</v>
      </c>
      <c r="G1190" s="111">
        <v>47</v>
      </c>
      <c r="H1190" s="111">
        <v>3</v>
      </c>
      <c r="I1190" s="111" t="s">
        <v>8</v>
      </c>
      <c r="J1190" s="109">
        <f t="shared" si="292"/>
        <v>8</v>
      </c>
      <c r="K1190" s="109">
        <f t="shared" si="292"/>
        <v>8</v>
      </c>
      <c r="L1190" s="111" t="s">
        <v>906</v>
      </c>
      <c r="M1190" s="137">
        <v>8.5</v>
      </c>
      <c r="N1190" s="133">
        <v>8.8000000000000007</v>
      </c>
      <c r="O1190" s="137">
        <f t="shared" si="293"/>
        <v>8.65</v>
      </c>
      <c r="P1190" s="72"/>
      <c r="Q1190" s="72"/>
      <c r="R1190" s="97"/>
      <c r="S1190" s="97"/>
      <c r="T1190" s="203"/>
      <c r="U1190" s="72"/>
      <c r="V1190" s="177">
        <v>0.12921703501814225</v>
      </c>
      <c r="W1190" s="97"/>
      <c r="X1190" s="97"/>
      <c r="Y1190" s="90">
        <f>VLOOKUP(D1190,EXPLORACION!$A$2:$P$529,15,FALSE)</f>
        <v>4961649.7917999998</v>
      </c>
      <c r="Z1190" s="90">
        <f>VLOOKUP(D1190,EXPLORACION!$A$2:$P$529,16,FALSE)</f>
        <v>2171404.9378</v>
      </c>
    </row>
    <row r="1191" spans="1:26" hidden="1">
      <c r="A1191" s="181" t="str">
        <f t="shared" si="287"/>
        <v>LHL47P3E8V7</v>
      </c>
      <c r="B1191" s="181" t="str">
        <f t="shared" si="288"/>
        <v>LHL47P3E8</v>
      </c>
      <c r="C1191" s="181" t="str">
        <f t="shared" si="289"/>
        <v>LHL47P3V7</v>
      </c>
      <c r="D1191" s="181" t="str">
        <f t="shared" si="290"/>
        <v>LHL47P3</v>
      </c>
      <c r="E1191" s="181" t="str">
        <f t="shared" si="291"/>
        <v>LHL47</v>
      </c>
      <c r="F1191" s="111" t="s">
        <v>844</v>
      </c>
      <c r="G1191" s="111">
        <v>47</v>
      </c>
      <c r="H1191" s="111">
        <v>3</v>
      </c>
      <c r="I1191" s="111" t="s">
        <v>8</v>
      </c>
      <c r="J1191" s="109">
        <f t="shared" si="292"/>
        <v>9</v>
      </c>
      <c r="K1191" s="109">
        <f t="shared" si="292"/>
        <v>9</v>
      </c>
      <c r="L1191" s="111" t="s">
        <v>906</v>
      </c>
      <c r="M1191" s="137">
        <v>10</v>
      </c>
      <c r="N1191" s="133">
        <v>10.3</v>
      </c>
      <c r="O1191" s="137">
        <f t="shared" si="293"/>
        <v>10.15</v>
      </c>
      <c r="P1191" s="72"/>
      <c r="Q1191" s="72"/>
      <c r="R1191" s="97"/>
      <c r="S1191" s="97"/>
      <c r="T1191" s="203"/>
      <c r="U1191" s="72"/>
      <c r="V1191" s="177">
        <v>9.3263879766580737E-2</v>
      </c>
      <c r="W1191" s="97"/>
      <c r="X1191" s="97"/>
      <c r="Y1191" s="90">
        <f>VLOOKUP(D1191,EXPLORACION!$A$2:$P$529,15,FALSE)</f>
        <v>4961649.7917999998</v>
      </c>
      <c r="Z1191" s="90">
        <f>VLOOKUP(D1191,EXPLORACION!$A$2:$P$529,16,FALSE)</f>
        <v>2171404.9378</v>
      </c>
    </row>
    <row r="1192" spans="1:26" hidden="1">
      <c r="A1192" s="181" t="str">
        <f t="shared" si="287"/>
        <v>LHL47P3E9V8</v>
      </c>
      <c r="B1192" s="181" t="str">
        <f t="shared" si="288"/>
        <v>LHL47P3E9</v>
      </c>
      <c r="C1192" s="181" t="str">
        <f t="shared" si="289"/>
        <v>LHL47P3V8</v>
      </c>
      <c r="D1192" s="181" t="str">
        <f t="shared" si="290"/>
        <v>LHL47P3</v>
      </c>
      <c r="E1192" s="181" t="str">
        <f t="shared" si="291"/>
        <v>LHL47</v>
      </c>
      <c r="F1192" s="111" t="s">
        <v>844</v>
      </c>
      <c r="G1192" s="111">
        <v>47</v>
      </c>
      <c r="H1192" s="111">
        <v>3</v>
      </c>
      <c r="I1192" s="111" t="s">
        <v>8</v>
      </c>
      <c r="J1192" s="109">
        <f t="shared" si="292"/>
        <v>10</v>
      </c>
      <c r="K1192" s="109">
        <f t="shared" si="292"/>
        <v>10</v>
      </c>
      <c r="L1192" s="111" t="s">
        <v>13</v>
      </c>
      <c r="M1192" s="137">
        <v>11.5</v>
      </c>
      <c r="N1192" s="133">
        <v>11.95</v>
      </c>
      <c r="O1192" s="137">
        <f t="shared" si="293"/>
        <v>11.725</v>
      </c>
      <c r="P1192" s="72"/>
      <c r="Q1192" s="72"/>
      <c r="R1192" s="97"/>
      <c r="S1192" s="97"/>
      <c r="T1192" s="203" t="s">
        <v>1970</v>
      </c>
      <c r="U1192" s="72"/>
      <c r="V1192" s="177" t="s">
        <v>1782</v>
      </c>
      <c r="W1192" s="97"/>
      <c r="X1192" s="97"/>
      <c r="Y1192" s="90">
        <f>VLOOKUP(D1192,EXPLORACION!$A$2:$P$529,15,FALSE)</f>
        <v>4961649.7917999998</v>
      </c>
      <c r="Z1192" s="90">
        <f>VLOOKUP(D1192,EXPLORACION!$A$2:$P$529,16,FALSE)</f>
        <v>2171404.9378</v>
      </c>
    </row>
    <row r="1193" spans="1:26" hidden="1">
      <c r="A1193" s="181" t="str">
        <f t="shared" si="287"/>
        <v>LHL47P3E10S9</v>
      </c>
      <c r="B1193" s="181" t="str">
        <f t="shared" si="288"/>
        <v>LHL47P3E10</v>
      </c>
      <c r="C1193" s="181" t="str">
        <f t="shared" si="289"/>
        <v>LHL47P3S9</v>
      </c>
      <c r="D1193" s="181" t="str">
        <f t="shared" si="290"/>
        <v>LHL47P3</v>
      </c>
      <c r="E1193" s="181" t="str">
        <f t="shared" si="291"/>
        <v>LHL47</v>
      </c>
      <c r="F1193" s="111" t="s">
        <v>844</v>
      </c>
      <c r="G1193" s="111">
        <v>47</v>
      </c>
      <c r="H1193" s="111">
        <v>3</v>
      </c>
      <c r="I1193" s="111" t="s">
        <v>8</v>
      </c>
      <c r="J1193" s="109">
        <f t="shared" si="292"/>
        <v>11</v>
      </c>
      <c r="K1193" s="109">
        <f t="shared" si="292"/>
        <v>11</v>
      </c>
      <c r="L1193" s="111" t="s">
        <v>906</v>
      </c>
      <c r="M1193" s="137">
        <v>13</v>
      </c>
      <c r="N1193" s="133">
        <v>13.3</v>
      </c>
      <c r="O1193" s="137">
        <f t="shared" si="293"/>
        <v>13.15</v>
      </c>
      <c r="P1193" s="72"/>
      <c r="Q1193" s="72"/>
      <c r="R1193" s="97"/>
      <c r="S1193" s="97"/>
      <c r="T1193" s="203"/>
      <c r="U1193" s="72"/>
      <c r="V1193" s="177">
        <v>0.16978082826121302</v>
      </c>
      <c r="W1193" s="97"/>
      <c r="X1193" s="97"/>
      <c r="Y1193" s="90">
        <f>VLOOKUP(D1193,EXPLORACION!$A$2:$P$529,15,FALSE)</f>
        <v>4961649.7917999998</v>
      </c>
      <c r="Z1193" s="90">
        <f>VLOOKUP(D1193,EXPLORACION!$A$2:$P$529,16,FALSE)</f>
        <v>2171404.9378</v>
      </c>
    </row>
    <row r="1194" spans="1:26" hidden="1">
      <c r="A1194" s="181" t="str">
        <f t="shared" si="287"/>
        <v>LHL47P3E11V10</v>
      </c>
      <c r="B1194" s="181" t="str">
        <f t="shared" si="288"/>
        <v>LHL47P3E11</v>
      </c>
      <c r="C1194" s="181" t="str">
        <f t="shared" si="289"/>
        <v>LHL47P3V10</v>
      </c>
      <c r="D1194" s="181" t="str">
        <f t="shared" si="290"/>
        <v>LHL47P3</v>
      </c>
      <c r="E1194" s="181" t="str">
        <f t="shared" si="291"/>
        <v>LHL47</v>
      </c>
      <c r="F1194" s="111" t="s">
        <v>844</v>
      </c>
      <c r="G1194" s="111">
        <v>47</v>
      </c>
      <c r="H1194" s="111">
        <v>3</v>
      </c>
      <c r="I1194" s="111" t="s">
        <v>8</v>
      </c>
      <c r="J1194" s="109">
        <f t="shared" si="292"/>
        <v>12</v>
      </c>
      <c r="K1194" s="109">
        <f t="shared" si="292"/>
        <v>12</v>
      </c>
      <c r="L1194" s="111" t="s">
        <v>13</v>
      </c>
      <c r="M1194" s="137">
        <v>14.5</v>
      </c>
      <c r="N1194" s="133">
        <v>14.95</v>
      </c>
      <c r="O1194" s="137">
        <f t="shared" si="293"/>
        <v>14.725</v>
      </c>
      <c r="P1194" s="72"/>
      <c r="Q1194" s="72"/>
      <c r="R1194" s="97"/>
      <c r="S1194" s="97"/>
      <c r="T1194" s="203" t="s">
        <v>1963</v>
      </c>
      <c r="U1194" s="72"/>
      <c r="V1194" s="177" t="s">
        <v>1782</v>
      </c>
      <c r="W1194" s="97"/>
      <c r="X1194" s="97"/>
      <c r="Y1194" s="90">
        <f>VLOOKUP(D1194,EXPLORACION!$A$2:$P$529,15,FALSE)</f>
        <v>4961649.7917999998</v>
      </c>
      <c r="Z1194" s="90">
        <f>VLOOKUP(D1194,EXPLORACION!$A$2:$P$529,16,FALSE)</f>
        <v>2171404.9378</v>
      </c>
    </row>
    <row r="1195" spans="1:26" hidden="1">
      <c r="A1195" s="181" t="str">
        <f t="shared" si="287"/>
        <v>LHL47P3E12S11</v>
      </c>
      <c r="B1195" s="181" t="str">
        <f t="shared" si="288"/>
        <v>LHL47P3E12</v>
      </c>
      <c r="C1195" s="181" t="str">
        <f t="shared" si="289"/>
        <v>LHL47P3S11</v>
      </c>
      <c r="D1195" s="181" t="str">
        <f t="shared" si="290"/>
        <v>LHL47P3</v>
      </c>
      <c r="E1195" s="181" t="str">
        <f t="shared" si="291"/>
        <v>LHL47</v>
      </c>
      <c r="F1195" s="111" t="s">
        <v>844</v>
      </c>
      <c r="G1195" s="111">
        <v>47</v>
      </c>
      <c r="H1195" s="111">
        <v>3</v>
      </c>
      <c r="I1195" s="111" t="s">
        <v>8</v>
      </c>
      <c r="J1195" s="109">
        <f t="shared" si="292"/>
        <v>13</v>
      </c>
      <c r="K1195" s="109">
        <f t="shared" si="292"/>
        <v>13</v>
      </c>
      <c r="L1195" s="111" t="s">
        <v>906</v>
      </c>
      <c r="M1195" s="137">
        <v>16</v>
      </c>
      <c r="N1195" s="133">
        <v>16.3</v>
      </c>
      <c r="O1195" s="137">
        <f t="shared" si="293"/>
        <v>16.149999999999999</v>
      </c>
      <c r="P1195" s="72"/>
      <c r="Q1195" s="72"/>
      <c r="R1195" s="97"/>
      <c r="S1195" s="97"/>
      <c r="T1195" s="203"/>
      <c r="U1195" s="72"/>
      <c r="V1195" s="177">
        <v>0.35</v>
      </c>
      <c r="W1195" s="97"/>
      <c r="X1195" s="97"/>
      <c r="Y1195" s="90">
        <f>VLOOKUP(D1195,EXPLORACION!$A$2:$P$529,15,FALSE)</f>
        <v>4961649.7917999998</v>
      </c>
      <c r="Z1195" s="90">
        <f>VLOOKUP(D1195,EXPLORACION!$A$2:$P$529,16,FALSE)</f>
        <v>2171404.9378</v>
      </c>
    </row>
    <row r="1196" spans="1:26" hidden="1">
      <c r="A1196" s="181" t="str">
        <f t="shared" si="287"/>
        <v>LHL47P3E13V12</v>
      </c>
      <c r="B1196" s="181" t="str">
        <f t="shared" si="288"/>
        <v>LHL47P3E13</v>
      </c>
      <c r="C1196" s="181" t="str">
        <f t="shared" si="289"/>
        <v>LHL47P3V12</v>
      </c>
      <c r="D1196" s="181" t="str">
        <f t="shared" si="290"/>
        <v>LHL47P3</v>
      </c>
      <c r="E1196" s="181" t="str">
        <f t="shared" si="291"/>
        <v>LHL47</v>
      </c>
      <c r="F1196" s="111" t="s">
        <v>844</v>
      </c>
      <c r="G1196" s="111">
        <v>47</v>
      </c>
      <c r="H1196" s="111">
        <v>3</v>
      </c>
      <c r="I1196" s="111" t="s">
        <v>8</v>
      </c>
      <c r="J1196" s="109">
        <f t="shared" si="292"/>
        <v>14</v>
      </c>
      <c r="K1196" s="109">
        <f t="shared" si="292"/>
        <v>14</v>
      </c>
      <c r="L1196" s="111" t="s">
        <v>13</v>
      </c>
      <c r="M1196" s="137">
        <v>17.5</v>
      </c>
      <c r="N1196" s="133">
        <v>17.95</v>
      </c>
      <c r="O1196" s="137">
        <f t="shared" si="293"/>
        <v>17.725000000000001</v>
      </c>
      <c r="P1196" s="72"/>
      <c r="Q1196" s="72"/>
      <c r="R1196" s="97"/>
      <c r="S1196" s="97"/>
      <c r="T1196" s="203" t="s">
        <v>1964</v>
      </c>
      <c r="U1196" s="72"/>
      <c r="V1196" s="177" t="s">
        <v>1782</v>
      </c>
      <c r="W1196" s="97"/>
      <c r="X1196" s="97"/>
      <c r="Y1196" s="90">
        <f>VLOOKUP(D1196,EXPLORACION!$A$2:$P$529,15,FALSE)</f>
        <v>4961649.7917999998</v>
      </c>
      <c r="Z1196" s="90">
        <f>VLOOKUP(D1196,EXPLORACION!$A$2:$P$529,16,FALSE)</f>
        <v>2171404.9378</v>
      </c>
    </row>
    <row r="1197" spans="1:26" hidden="1">
      <c r="A1197" s="181" t="str">
        <f t="shared" si="287"/>
        <v>LHL47P3E14S13</v>
      </c>
      <c r="B1197" s="181" t="str">
        <f t="shared" si="288"/>
        <v>LHL47P3E14</v>
      </c>
      <c r="C1197" s="181" t="str">
        <f t="shared" si="289"/>
        <v>LHL47P3S13</v>
      </c>
      <c r="D1197" s="181" t="str">
        <f t="shared" si="290"/>
        <v>LHL47P3</v>
      </c>
      <c r="E1197" s="181" t="str">
        <f t="shared" si="291"/>
        <v>LHL47</v>
      </c>
      <c r="F1197" s="111" t="s">
        <v>844</v>
      </c>
      <c r="G1197" s="111">
        <v>47</v>
      </c>
      <c r="H1197" s="111">
        <v>3</v>
      </c>
      <c r="I1197" s="111" t="s">
        <v>8</v>
      </c>
      <c r="J1197" s="109">
        <f t="shared" si="292"/>
        <v>15</v>
      </c>
      <c r="K1197" s="109">
        <f t="shared" si="292"/>
        <v>15</v>
      </c>
      <c r="L1197" s="111" t="s">
        <v>13</v>
      </c>
      <c r="M1197" s="137">
        <v>19</v>
      </c>
      <c r="N1197" s="133">
        <v>19.45</v>
      </c>
      <c r="O1197" s="137">
        <f t="shared" si="293"/>
        <v>19.225000000000001</v>
      </c>
      <c r="P1197" s="72"/>
      <c r="Q1197" s="72"/>
      <c r="R1197" s="97"/>
      <c r="S1197" s="97"/>
      <c r="T1197" s="203" t="s">
        <v>1965</v>
      </c>
      <c r="U1197" s="72"/>
      <c r="V1197" s="177" t="s">
        <v>1782</v>
      </c>
      <c r="W1197" s="97"/>
      <c r="X1197" s="97"/>
      <c r="Y1197" s="90">
        <f>VLOOKUP(D1197,EXPLORACION!$A$2:$P$529,15,FALSE)</f>
        <v>4961649.7917999998</v>
      </c>
      <c r="Z1197" s="90">
        <f>VLOOKUP(D1197,EXPLORACION!$A$2:$P$529,16,FALSE)</f>
        <v>2171404.9378</v>
      </c>
    </row>
    <row r="1198" spans="1:26" hidden="1">
      <c r="A1198" s="181" t="str">
        <f t="shared" si="287"/>
        <v>LHL47P3E15S14</v>
      </c>
      <c r="B1198" s="181" t="str">
        <f t="shared" si="288"/>
        <v>LHL47P3E15</v>
      </c>
      <c r="C1198" s="181" t="str">
        <f t="shared" si="289"/>
        <v>LHL47P3S14</v>
      </c>
      <c r="D1198" s="181" t="str">
        <f t="shared" si="290"/>
        <v>LHL47P3</v>
      </c>
      <c r="E1198" s="181" t="str">
        <f t="shared" si="291"/>
        <v>LHL47</v>
      </c>
      <c r="F1198" s="111" t="s">
        <v>844</v>
      </c>
      <c r="G1198" s="111">
        <v>47</v>
      </c>
      <c r="H1198" s="111">
        <v>3</v>
      </c>
      <c r="I1198" s="111" t="s">
        <v>8</v>
      </c>
      <c r="J1198" s="109">
        <f t="shared" si="292"/>
        <v>16</v>
      </c>
      <c r="K1198" s="109">
        <f t="shared" si="292"/>
        <v>16</v>
      </c>
      <c r="L1198" s="111" t="s">
        <v>13</v>
      </c>
      <c r="M1198" s="137">
        <v>21</v>
      </c>
      <c r="N1198" s="133">
        <v>21.45</v>
      </c>
      <c r="O1198" s="137">
        <f t="shared" si="293"/>
        <v>21.225000000000001</v>
      </c>
      <c r="P1198" s="72"/>
      <c r="Q1198" s="72"/>
      <c r="R1198" s="97"/>
      <c r="S1198" s="97"/>
      <c r="T1198" s="203">
        <v>44245</v>
      </c>
      <c r="U1198" s="72"/>
      <c r="V1198" s="177" t="s">
        <v>1782</v>
      </c>
      <c r="W1198" s="97"/>
      <c r="X1198" s="97"/>
      <c r="Y1198" s="90">
        <f>VLOOKUP(D1198,EXPLORACION!$A$2:$P$529,15,FALSE)</f>
        <v>4961649.7917999998</v>
      </c>
      <c r="Z1198" s="90">
        <f>VLOOKUP(D1198,EXPLORACION!$A$2:$P$529,16,FALSE)</f>
        <v>2171404.9378</v>
      </c>
    </row>
    <row r="1199" spans="1:26" hidden="1">
      <c r="A1199" s="181" t="str">
        <f t="shared" si="287"/>
        <v>LHL47P3E16S15</v>
      </c>
      <c r="B1199" s="181" t="str">
        <f t="shared" si="288"/>
        <v>LHL47P3E16</v>
      </c>
      <c r="C1199" s="181" t="str">
        <f t="shared" si="289"/>
        <v>LHL47P3S15</v>
      </c>
      <c r="D1199" s="181" t="str">
        <f t="shared" si="290"/>
        <v>LHL47P3</v>
      </c>
      <c r="E1199" s="181" t="str">
        <f t="shared" si="291"/>
        <v>LHL47</v>
      </c>
      <c r="F1199" s="111" t="s">
        <v>844</v>
      </c>
      <c r="G1199" s="111">
        <v>47</v>
      </c>
      <c r="H1199" s="111">
        <v>3</v>
      </c>
      <c r="I1199" s="111" t="s">
        <v>8</v>
      </c>
      <c r="J1199" s="109">
        <f t="shared" si="292"/>
        <v>17</v>
      </c>
      <c r="K1199" s="109">
        <f t="shared" si="292"/>
        <v>17</v>
      </c>
      <c r="L1199" s="111" t="s">
        <v>13</v>
      </c>
      <c r="M1199" s="137">
        <v>23</v>
      </c>
      <c r="N1199" s="133">
        <v>23.45</v>
      </c>
      <c r="O1199" s="137">
        <f t="shared" si="293"/>
        <v>23.225000000000001</v>
      </c>
      <c r="P1199" s="72"/>
      <c r="Q1199" s="72"/>
      <c r="R1199" s="97"/>
      <c r="S1199" s="97"/>
      <c r="T1199" s="203" t="s">
        <v>1966</v>
      </c>
      <c r="U1199" s="72"/>
      <c r="V1199" s="177" t="s">
        <v>1782</v>
      </c>
      <c r="W1199" s="97"/>
      <c r="X1199" s="97"/>
      <c r="Y1199" s="90">
        <f>VLOOKUP(D1199,EXPLORACION!$A$2:$P$529,15,FALSE)</f>
        <v>4961649.7917999998</v>
      </c>
      <c r="Z1199" s="90">
        <f>VLOOKUP(D1199,EXPLORACION!$A$2:$P$529,16,FALSE)</f>
        <v>2171404.9378</v>
      </c>
    </row>
    <row r="1200" spans="1:26" hidden="1">
      <c r="A1200" s="181" t="str">
        <f t="shared" si="287"/>
        <v>LHL47P3E17S16</v>
      </c>
      <c r="B1200" s="181" t="str">
        <f t="shared" si="288"/>
        <v>LHL47P3E17</v>
      </c>
      <c r="C1200" s="181" t="str">
        <f t="shared" si="289"/>
        <v>LHL47P3S16</v>
      </c>
      <c r="D1200" s="181" t="str">
        <f t="shared" si="290"/>
        <v>LHL47P3</v>
      </c>
      <c r="E1200" s="181" t="str">
        <f t="shared" si="291"/>
        <v>LHL47</v>
      </c>
      <c r="F1200" s="111" t="s">
        <v>844</v>
      </c>
      <c r="G1200" s="111">
        <v>47</v>
      </c>
      <c r="H1200" s="111">
        <v>3</v>
      </c>
      <c r="I1200" s="111" t="s">
        <v>8</v>
      </c>
      <c r="J1200" s="109">
        <f t="shared" si="292"/>
        <v>18</v>
      </c>
      <c r="K1200" s="109">
        <f t="shared" si="292"/>
        <v>18</v>
      </c>
      <c r="L1200" s="111" t="s">
        <v>13</v>
      </c>
      <c r="M1200" s="137">
        <v>25</v>
      </c>
      <c r="N1200" s="133">
        <v>25.45</v>
      </c>
      <c r="O1200" s="137">
        <f t="shared" si="293"/>
        <v>25.225000000000001</v>
      </c>
      <c r="P1200" s="72"/>
      <c r="Q1200" s="72"/>
      <c r="R1200" s="97"/>
      <c r="S1200" s="97"/>
      <c r="T1200" s="203">
        <v>44976</v>
      </c>
      <c r="U1200" s="72"/>
      <c r="V1200" s="177" t="s">
        <v>1782</v>
      </c>
      <c r="W1200" s="97"/>
      <c r="X1200" s="97"/>
      <c r="Y1200" s="90">
        <f>VLOOKUP(D1200,EXPLORACION!$A$2:$P$529,15,FALSE)</f>
        <v>4961649.7917999998</v>
      </c>
      <c r="Z1200" s="90">
        <f>VLOOKUP(D1200,EXPLORACION!$A$2:$P$529,16,FALSE)</f>
        <v>2171404.9378</v>
      </c>
    </row>
    <row r="1201" spans="1:26" hidden="1">
      <c r="A1201" s="181" t="str">
        <f t="shared" si="287"/>
        <v>LHL47P4E18S17</v>
      </c>
      <c r="B1201" s="181" t="str">
        <f t="shared" si="288"/>
        <v>LHL47P4E18</v>
      </c>
      <c r="C1201" s="181" t="str">
        <f t="shared" si="289"/>
        <v>LHL47P4S17</v>
      </c>
      <c r="D1201" s="181" t="str">
        <f t="shared" si="290"/>
        <v>LHL47P4</v>
      </c>
      <c r="E1201" s="181" t="str">
        <f t="shared" si="291"/>
        <v>LHL47</v>
      </c>
      <c r="F1201" s="111" t="s">
        <v>844</v>
      </c>
      <c r="G1201" s="111">
        <v>47</v>
      </c>
      <c r="H1201" s="111">
        <v>4</v>
      </c>
      <c r="I1201" s="111" t="s">
        <v>8</v>
      </c>
      <c r="J1201" s="109">
        <v>1</v>
      </c>
      <c r="K1201" s="109">
        <v>1</v>
      </c>
      <c r="L1201" s="111" t="s">
        <v>906</v>
      </c>
      <c r="M1201" s="137">
        <v>0.7</v>
      </c>
      <c r="N1201" s="133">
        <v>1</v>
      </c>
      <c r="O1201" s="137">
        <f t="shared" si="293"/>
        <v>0.85</v>
      </c>
      <c r="P1201" s="72"/>
      <c r="Q1201" s="72"/>
      <c r="R1201" s="97"/>
      <c r="S1201" s="97"/>
      <c r="T1201" s="203"/>
      <c r="U1201" s="72"/>
      <c r="V1201" s="177">
        <v>2.5</v>
      </c>
      <c r="W1201" s="97"/>
      <c r="X1201" s="97"/>
      <c r="Y1201" s="90">
        <f>VLOOKUP(D1201,EXPLORACION!$A$2:$P$529,15,FALSE)</f>
        <v>4961649.7917999998</v>
      </c>
      <c r="Z1201" s="90">
        <f>VLOOKUP(D1201,EXPLORACION!$A$2:$P$529,16,FALSE)</f>
        <v>2171404.9378</v>
      </c>
    </row>
    <row r="1202" spans="1:26" hidden="1">
      <c r="A1202" s="181" t="str">
        <f t="shared" si="287"/>
        <v>LHL47P4E1V18</v>
      </c>
      <c r="B1202" s="181" t="str">
        <f t="shared" si="288"/>
        <v>LHL47P4E1</v>
      </c>
      <c r="C1202" s="181" t="str">
        <f t="shared" si="289"/>
        <v>LHL47P4V18</v>
      </c>
      <c r="D1202" s="181" t="str">
        <f t="shared" si="290"/>
        <v>LHL47P4</v>
      </c>
      <c r="E1202" s="181" t="str">
        <f t="shared" si="291"/>
        <v>LHL47</v>
      </c>
      <c r="F1202" s="111" t="s">
        <v>844</v>
      </c>
      <c r="G1202" s="111">
        <v>47</v>
      </c>
      <c r="H1202" s="111">
        <v>4</v>
      </c>
      <c r="I1202" s="111" t="s">
        <v>8</v>
      </c>
      <c r="J1202" s="109">
        <f t="shared" si="292"/>
        <v>2</v>
      </c>
      <c r="K1202" s="109">
        <f t="shared" si="292"/>
        <v>2</v>
      </c>
      <c r="L1202" s="111"/>
      <c r="M1202" s="137">
        <v>1.7</v>
      </c>
      <c r="N1202" s="133">
        <v>2</v>
      </c>
      <c r="O1202" s="137">
        <f t="shared" si="293"/>
        <v>1.85</v>
      </c>
      <c r="P1202" s="72"/>
      <c r="Q1202" s="72"/>
      <c r="R1202" s="97"/>
      <c r="S1202" s="97"/>
      <c r="T1202" s="203"/>
      <c r="U1202" s="72"/>
      <c r="V1202" s="177" t="s">
        <v>1782</v>
      </c>
      <c r="W1202" s="97"/>
      <c r="X1202" s="97"/>
      <c r="Y1202" s="90">
        <f>VLOOKUP(D1202,EXPLORACION!$A$2:$P$529,15,FALSE)</f>
        <v>4961649.7917999998</v>
      </c>
      <c r="Z1202" s="90">
        <f>VLOOKUP(D1202,EXPLORACION!$A$2:$P$529,16,FALSE)</f>
        <v>2171404.9378</v>
      </c>
    </row>
    <row r="1203" spans="1:26" hidden="1">
      <c r="A1203" s="181" t="str">
        <f t="shared" si="287"/>
        <v>LHL47P4E21</v>
      </c>
      <c r="B1203" s="181" t="str">
        <f t="shared" si="288"/>
        <v>LHL47P4E2</v>
      </c>
      <c r="C1203" s="181" t="str">
        <f t="shared" si="289"/>
        <v>LHL47P41</v>
      </c>
      <c r="D1203" s="181" t="str">
        <f t="shared" si="290"/>
        <v>LHL47P4</v>
      </c>
      <c r="E1203" s="181" t="str">
        <f t="shared" si="291"/>
        <v>LHL47</v>
      </c>
      <c r="F1203" s="111" t="s">
        <v>844</v>
      </c>
      <c r="G1203" s="111">
        <v>47</v>
      </c>
      <c r="H1203" s="111">
        <v>4</v>
      </c>
      <c r="I1203" s="111" t="s">
        <v>8</v>
      </c>
      <c r="J1203" s="109">
        <f t="shared" si="292"/>
        <v>3</v>
      </c>
      <c r="K1203" s="109">
        <f t="shared" si="292"/>
        <v>3</v>
      </c>
      <c r="L1203" s="111"/>
      <c r="M1203" s="137">
        <v>2.7</v>
      </c>
      <c r="N1203" s="133">
        <v>2.8</v>
      </c>
      <c r="O1203" s="137">
        <f t="shared" si="293"/>
        <v>2.75</v>
      </c>
      <c r="P1203" s="72"/>
      <c r="Q1203" s="72"/>
      <c r="R1203" s="97"/>
      <c r="S1203" s="97"/>
      <c r="T1203" s="203"/>
      <c r="U1203" s="72"/>
      <c r="V1203" s="177" t="s">
        <v>1782</v>
      </c>
      <c r="W1203" s="97"/>
      <c r="X1203" s="97"/>
      <c r="Y1203" s="90">
        <f>VLOOKUP(D1203,EXPLORACION!$A$2:$P$529,15,FALSE)</f>
        <v>4961649.7917999998</v>
      </c>
      <c r="Z1203" s="90">
        <f>VLOOKUP(D1203,EXPLORACION!$A$2:$P$529,16,FALSE)</f>
        <v>2171404.9378</v>
      </c>
    </row>
    <row r="1204" spans="1:26" hidden="1">
      <c r="A1204" s="181" t="str">
        <f t="shared" si="287"/>
        <v>LHL47P4E32</v>
      </c>
      <c r="B1204" s="181" t="str">
        <f t="shared" si="288"/>
        <v>LHL47P4E3</v>
      </c>
      <c r="C1204" s="181" t="str">
        <f t="shared" si="289"/>
        <v>LHL47P42</v>
      </c>
      <c r="D1204" s="181" t="str">
        <f t="shared" si="290"/>
        <v>LHL47P4</v>
      </c>
      <c r="E1204" s="181" t="str">
        <f t="shared" si="291"/>
        <v>LHL47</v>
      </c>
      <c r="F1204" s="111" t="s">
        <v>844</v>
      </c>
      <c r="G1204" s="111">
        <v>47</v>
      </c>
      <c r="H1204" s="111">
        <v>4</v>
      </c>
      <c r="I1204" s="111" t="s">
        <v>8</v>
      </c>
      <c r="J1204" s="109">
        <f t="shared" si="292"/>
        <v>4</v>
      </c>
      <c r="K1204" s="109">
        <f t="shared" si="292"/>
        <v>4</v>
      </c>
      <c r="L1204" s="111" t="s">
        <v>906</v>
      </c>
      <c r="M1204" s="137">
        <v>3.7</v>
      </c>
      <c r="N1204" s="133">
        <v>4</v>
      </c>
      <c r="O1204" s="137">
        <f t="shared" si="293"/>
        <v>3.85</v>
      </c>
      <c r="P1204" s="72"/>
      <c r="Q1204" s="72"/>
      <c r="R1204" s="97"/>
      <c r="S1204" s="97"/>
      <c r="T1204" s="203"/>
      <c r="U1204" s="72"/>
      <c r="V1204" s="177">
        <v>0.29436281503312955</v>
      </c>
      <c r="W1204" s="97"/>
      <c r="X1204" s="97"/>
      <c r="Y1204" s="90">
        <f>VLOOKUP(D1204,EXPLORACION!$A$2:$P$529,15,FALSE)</f>
        <v>4961649.7917999998</v>
      </c>
      <c r="Z1204" s="90">
        <f>VLOOKUP(D1204,EXPLORACION!$A$2:$P$529,16,FALSE)</f>
        <v>2171404.9378</v>
      </c>
    </row>
    <row r="1205" spans="1:26" hidden="1">
      <c r="A1205" s="181" t="str">
        <f t="shared" si="287"/>
        <v>LHL47P4E4V3</v>
      </c>
      <c r="B1205" s="181" t="str">
        <f t="shared" si="288"/>
        <v>LHL47P4E4</v>
      </c>
      <c r="C1205" s="181" t="str">
        <f t="shared" si="289"/>
        <v>LHL47P4V3</v>
      </c>
      <c r="D1205" s="181" t="str">
        <f t="shared" si="290"/>
        <v>LHL47P4</v>
      </c>
      <c r="E1205" s="181" t="str">
        <f t="shared" si="291"/>
        <v>LHL47</v>
      </c>
      <c r="F1205" s="111" t="s">
        <v>844</v>
      </c>
      <c r="G1205" s="111">
        <v>47</v>
      </c>
      <c r="H1205" s="111">
        <v>4</v>
      </c>
      <c r="I1205" s="111" t="s">
        <v>8</v>
      </c>
      <c r="J1205" s="109">
        <f t="shared" si="292"/>
        <v>5</v>
      </c>
      <c r="K1205" s="109">
        <f t="shared" si="292"/>
        <v>5</v>
      </c>
      <c r="L1205" s="111"/>
      <c r="M1205" s="137">
        <v>4.7</v>
      </c>
      <c r="N1205" s="133">
        <v>4.8</v>
      </c>
      <c r="O1205" s="137">
        <f t="shared" si="293"/>
        <v>4.75</v>
      </c>
      <c r="P1205" s="72"/>
      <c r="Q1205" s="72"/>
      <c r="R1205" s="97"/>
      <c r="S1205" s="97"/>
      <c r="T1205" s="203"/>
      <c r="U1205" s="72"/>
      <c r="V1205" s="177" t="s">
        <v>1782</v>
      </c>
      <c r="W1205" s="97"/>
      <c r="X1205" s="97"/>
      <c r="Y1205" s="90">
        <f>VLOOKUP(D1205,EXPLORACION!$A$2:$P$529,15,FALSE)</f>
        <v>4961649.7917999998</v>
      </c>
      <c r="Z1205" s="90">
        <f>VLOOKUP(D1205,EXPLORACION!$A$2:$P$529,16,FALSE)</f>
        <v>2171404.9378</v>
      </c>
    </row>
    <row r="1206" spans="1:26" hidden="1">
      <c r="A1206" s="181" t="str">
        <f t="shared" si="287"/>
        <v>LHL47P4E54</v>
      </c>
      <c r="B1206" s="181" t="str">
        <f t="shared" si="288"/>
        <v>LHL47P4E5</v>
      </c>
      <c r="C1206" s="181" t="str">
        <f t="shared" si="289"/>
        <v>LHL47P44</v>
      </c>
      <c r="D1206" s="181" t="str">
        <f t="shared" si="290"/>
        <v>LHL47P4</v>
      </c>
      <c r="E1206" s="181" t="str">
        <f t="shared" si="291"/>
        <v>LHL47</v>
      </c>
      <c r="F1206" s="111" t="s">
        <v>844</v>
      </c>
      <c r="G1206" s="111">
        <v>47</v>
      </c>
      <c r="H1206" s="111">
        <v>4</v>
      </c>
      <c r="I1206" s="111" t="s">
        <v>8</v>
      </c>
      <c r="J1206" s="109">
        <f t="shared" si="292"/>
        <v>6</v>
      </c>
      <c r="K1206" s="109">
        <f t="shared" si="292"/>
        <v>6</v>
      </c>
      <c r="L1206" s="111" t="s">
        <v>906</v>
      </c>
      <c r="M1206" s="137">
        <v>6</v>
      </c>
      <c r="N1206" s="133">
        <v>6.3</v>
      </c>
      <c r="O1206" s="137">
        <f t="shared" si="293"/>
        <v>6.15</v>
      </c>
      <c r="P1206" s="72"/>
      <c r="Q1206" s="72"/>
      <c r="R1206" s="97"/>
      <c r="S1206" s="97"/>
      <c r="T1206" s="203"/>
      <c r="U1206" s="72"/>
      <c r="V1206" s="177">
        <v>0.32721625899321727</v>
      </c>
      <c r="W1206" s="97"/>
      <c r="X1206" s="97"/>
      <c r="Y1206" s="90">
        <f>VLOOKUP(D1206,EXPLORACION!$A$2:$P$529,15,FALSE)</f>
        <v>4961649.7917999998</v>
      </c>
      <c r="Z1206" s="90">
        <f>VLOOKUP(D1206,EXPLORACION!$A$2:$P$529,16,FALSE)</f>
        <v>2171404.9378</v>
      </c>
    </row>
    <row r="1207" spans="1:26" hidden="1">
      <c r="A1207" s="181" t="str">
        <f t="shared" si="287"/>
        <v>LHL47P4E6V5</v>
      </c>
      <c r="B1207" s="181" t="str">
        <f t="shared" si="288"/>
        <v>LHL47P4E6</v>
      </c>
      <c r="C1207" s="181" t="str">
        <f t="shared" si="289"/>
        <v>LHL47P4V5</v>
      </c>
      <c r="D1207" s="181" t="str">
        <f t="shared" si="290"/>
        <v>LHL47P4</v>
      </c>
      <c r="E1207" s="181" t="str">
        <f t="shared" si="291"/>
        <v>LHL47</v>
      </c>
      <c r="F1207" s="111" t="s">
        <v>844</v>
      </c>
      <c r="G1207" s="111">
        <v>47</v>
      </c>
      <c r="H1207" s="111">
        <v>4</v>
      </c>
      <c r="I1207" s="111" t="s">
        <v>8</v>
      </c>
      <c r="J1207" s="109">
        <f t="shared" si="292"/>
        <v>7</v>
      </c>
      <c r="K1207" s="109">
        <f t="shared" si="292"/>
        <v>7</v>
      </c>
      <c r="L1207" s="111"/>
      <c r="M1207" s="137">
        <v>7.5</v>
      </c>
      <c r="N1207" s="133">
        <v>7.6</v>
      </c>
      <c r="O1207" s="137">
        <f t="shared" si="293"/>
        <v>7.55</v>
      </c>
      <c r="P1207" s="72"/>
      <c r="Q1207" s="72"/>
      <c r="R1207" s="97"/>
      <c r="S1207" s="97"/>
      <c r="T1207" s="203"/>
      <c r="U1207" s="72"/>
      <c r="V1207" s="177" t="s">
        <v>1782</v>
      </c>
      <c r="W1207" s="97"/>
      <c r="X1207" s="97"/>
      <c r="Y1207" s="90">
        <f>VLOOKUP(D1207,EXPLORACION!$A$2:$P$529,15,FALSE)</f>
        <v>4961649.7917999998</v>
      </c>
      <c r="Z1207" s="90">
        <f>VLOOKUP(D1207,EXPLORACION!$A$2:$P$529,16,FALSE)</f>
        <v>2171404.9378</v>
      </c>
    </row>
    <row r="1208" spans="1:26" hidden="1">
      <c r="A1208" s="181" t="str">
        <f t="shared" si="287"/>
        <v>LHL47P4E76</v>
      </c>
      <c r="B1208" s="181" t="str">
        <f t="shared" si="288"/>
        <v>LHL47P4E7</v>
      </c>
      <c r="C1208" s="181" t="str">
        <f t="shared" si="289"/>
        <v>LHL47P46</v>
      </c>
      <c r="D1208" s="181" t="str">
        <f t="shared" si="290"/>
        <v>LHL47P4</v>
      </c>
      <c r="E1208" s="181" t="str">
        <f t="shared" si="291"/>
        <v>LHL47</v>
      </c>
      <c r="F1208" s="111" t="s">
        <v>844</v>
      </c>
      <c r="G1208" s="111">
        <v>47</v>
      </c>
      <c r="H1208" s="111">
        <v>4</v>
      </c>
      <c r="I1208" s="111" t="s">
        <v>8</v>
      </c>
      <c r="J1208" s="109">
        <f t="shared" si="292"/>
        <v>8</v>
      </c>
      <c r="K1208" s="109">
        <f t="shared" si="292"/>
        <v>8</v>
      </c>
      <c r="L1208" s="111" t="s">
        <v>906</v>
      </c>
      <c r="M1208" s="137">
        <v>9</v>
      </c>
      <c r="N1208" s="133">
        <v>9.3000000000000007</v>
      </c>
      <c r="O1208" s="137">
        <f t="shared" si="293"/>
        <v>9.15</v>
      </c>
      <c r="P1208" s="72"/>
      <c r="Q1208" s="72"/>
      <c r="R1208" s="97"/>
      <c r="S1208" s="97"/>
      <c r="T1208" s="203"/>
      <c r="U1208" s="72"/>
      <c r="V1208" s="177">
        <v>0.13753210567216381</v>
      </c>
      <c r="W1208" s="97"/>
      <c r="X1208" s="97"/>
      <c r="Y1208" s="90">
        <f>VLOOKUP(D1208,EXPLORACION!$A$2:$P$529,15,FALSE)</f>
        <v>4961649.7917999998</v>
      </c>
      <c r="Z1208" s="90">
        <f>VLOOKUP(D1208,EXPLORACION!$A$2:$P$529,16,FALSE)</f>
        <v>2171404.9378</v>
      </c>
    </row>
    <row r="1209" spans="1:26" hidden="1">
      <c r="A1209" s="181" t="str">
        <f t="shared" si="287"/>
        <v>LHL47P4E8V7</v>
      </c>
      <c r="B1209" s="181" t="str">
        <f t="shared" si="288"/>
        <v>LHL47P4E8</v>
      </c>
      <c r="C1209" s="181" t="str">
        <f t="shared" si="289"/>
        <v>LHL47P4V7</v>
      </c>
      <c r="D1209" s="181" t="str">
        <f t="shared" si="290"/>
        <v>LHL47P4</v>
      </c>
      <c r="E1209" s="181" t="str">
        <f t="shared" si="291"/>
        <v>LHL47</v>
      </c>
      <c r="F1209" s="111" t="s">
        <v>844</v>
      </c>
      <c r="G1209" s="111">
        <v>47</v>
      </c>
      <c r="H1209" s="111">
        <v>4</v>
      </c>
      <c r="I1209" s="111" t="s">
        <v>8</v>
      </c>
      <c r="J1209" s="109">
        <f t="shared" si="292"/>
        <v>9</v>
      </c>
      <c r="K1209" s="109">
        <f t="shared" si="292"/>
        <v>9</v>
      </c>
      <c r="L1209" s="111" t="s">
        <v>13</v>
      </c>
      <c r="M1209" s="137">
        <v>10.5</v>
      </c>
      <c r="N1209" s="133">
        <v>10.95</v>
      </c>
      <c r="O1209" s="137">
        <f t="shared" si="293"/>
        <v>10.725</v>
      </c>
      <c r="P1209" s="72"/>
      <c r="Q1209" s="72"/>
      <c r="R1209" s="97"/>
      <c r="S1209" s="97"/>
      <c r="T1209" s="203" t="s">
        <v>1971</v>
      </c>
      <c r="U1209" s="72"/>
      <c r="V1209" s="177" t="s">
        <v>1782</v>
      </c>
      <c r="W1209" s="97"/>
      <c r="X1209" s="97"/>
      <c r="Y1209" s="90">
        <f>VLOOKUP(D1209,EXPLORACION!$A$2:$P$529,15,FALSE)</f>
        <v>4961649.7917999998</v>
      </c>
      <c r="Z1209" s="90">
        <f>VLOOKUP(D1209,EXPLORACION!$A$2:$P$529,16,FALSE)</f>
        <v>2171404.9378</v>
      </c>
    </row>
    <row r="1210" spans="1:26" hidden="1">
      <c r="A1210" s="181" t="str">
        <f t="shared" si="287"/>
        <v>LHL47P4E9S8</v>
      </c>
      <c r="B1210" s="181" t="str">
        <f t="shared" si="288"/>
        <v>LHL47P4E9</v>
      </c>
      <c r="C1210" s="181" t="str">
        <f t="shared" si="289"/>
        <v>LHL47P4S8</v>
      </c>
      <c r="D1210" s="181" t="str">
        <f t="shared" si="290"/>
        <v>LHL47P4</v>
      </c>
      <c r="E1210" s="181" t="str">
        <f t="shared" si="291"/>
        <v>LHL47</v>
      </c>
      <c r="F1210" s="111" t="s">
        <v>844</v>
      </c>
      <c r="G1210" s="111">
        <v>47</v>
      </c>
      <c r="H1210" s="111">
        <v>4</v>
      </c>
      <c r="I1210" s="111" t="s">
        <v>8</v>
      </c>
      <c r="J1210" s="109">
        <f t="shared" si="292"/>
        <v>10</v>
      </c>
      <c r="K1210" s="109">
        <f t="shared" si="292"/>
        <v>10</v>
      </c>
      <c r="L1210" s="111" t="s">
        <v>13</v>
      </c>
      <c r="M1210" s="137">
        <v>12</v>
      </c>
      <c r="N1210" s="133">
        <v>12.45</v>
      </c>
      <c r="O1210" s="137">
        <f t="shared" si="293"/>
        <v>12.225</v>
      </c>
      <c r="P1210" s="72"/>
      <c r="Q1210" s="72"/>
      <c r="R1210" s="97"/>
      <c r="S1210" s="97"/>
      <c r="T1210" s="203" t="s">
        <v>1967</v>
      </c>
      <c r="U1210" s="72"/>
      <c r="V1210" s="177" t="s">
        <v>1782</v>
      </c>
      <c r="W1210" s="97"/>
      <c r="X1210" s="97"/>
      <c r="Y1210" s="90">
        <f>VLOOKUP(D1210,EXPLORACION!$A$2:$P$529,15,FALSE)</f>
        <v>4961649.7917999998</v>
      </c>
      <c r="Z1210" s="90">
        <f>VLOOKUP(D1210,EXPLORACION!$A$2:$P$529,16,FALSE)</f>
        <v>2171404.9378</v>
      </c>
    </row>
    <row r="1211" spans="1:26" hidden="1">
      <c r="A1211" s="181" t="str">
        <f t="shared" si="287"/>
        <v>LHL47P4E10S9</v>
      </c>
      <c r="B1211" s="181" t="str">
        <f t="shared" si="288"/>
        <v>LHL47P4E10</v>
      </c>
      <c r="C1211" s="181" t="str">
        <f t="shared" si="289"/>
        <v>LHL47P4S9</v>
      </c>
      <c r="D1211" s="181" t="str">
        <f t="shared" si="290"/>
        <v>LHL47P4</v>
      </c>
      <c r="E1211" s="181" t="str">
        <f t="shared" si="291"/>
        <v>LHL47</v>
      </c>
      <c r="F1211" s="111" t="s">
        <v>844</v>
      </c>
      <c r="G1211" s="111">
        <v>47</v>
      </c>
      <c r="H1211" s="111">
        <v>4</v>
      </c>
      <c r="I1211" s="111" t="s">
        <v>8</v>
      </c>
      <c r="J1211" s="109">
        <f t="shared" si="292"/>
        <v>11</v>
      </c>
      <c r="K1211" s="109">
        <f t="shared" si="292"/>
        <v>11</v>
      </c>
      <c r="L1211" s="111" t="s">
        <v>13</v>
      </c>
      <c r="M1211" s="137">
        <v>13.5</v>
      </c>
      <c r="N1211" s="133">
        <v>13.95</v>
      </c>
      <c r="O1211" s="137">
        <f t="shared" si="293"/>
        <v>13.725</v>
      </c>
      <c r="P1211" s="72"/>
      <c r="Q1211" s="72"/>
      <c r="R1211" s="97"/>
      <c r="S1211" s="97"/>
      <c r="T1211" s="203">
        <v>46972</v>
      </c>
      <c r="U1211" s="72"/>
      <c r="V1211" s="177" t="s">
        <v>1782</v>
      </c>
      <c r="W1211" s="97"/>
      <c r="X1211" s="97"/>
      <c r="Y1211" s="90">
        <f>VLOOKUP(D1211,EXPLORACION!$A$2:$P$529,15,FALSE)</f>
        <v>4961649.7917999998</v>
      </c>
      <c r="Z1211" s="90">
        <f>VLOOKUP(D1211,EXPLORACION!$A$2:$P$529,16,FALSE)</f>
        <v>2171404.9378</v>
      </c>
    </row>
    <row r="1212" spans="1:26" hidden="1">
      <c r="A1212" s="181" t="str">
        <f t="shared" si="287"/>
        <v>LHL47P4E11S10</v>
      </c>
      <c r="B1212" s="181" t="str">
        <f t="shared" si="288"/>
        <v>LHL47P4E11</v>
      </c>
      <c r="C1212" s="181" t="str">
        <f t="shared" si="289"/>
        <v>LHL47P4S10</v>
      </c>
      <c r="D1212" s="181" t="str">
        <f t="shared" si="290"/>
        <v>LHL47P4</v>
      </c>
      <c r="E1212" s="181" t="str">
        <f t="shared" si="291"/>
        <v>LHL47</v>
      </c>
      <c r="F1212" s="111" t="s">
        <v>844</v>
      </c>
      <c r="G1212" s="111">
        <v>47</v>
      </c>
      <c r="H1212" s="111">
        <v>4</v>
      </c>
      <c r="I1212" s="111" t="s">
        <v>8</v>
      </c>
      <c r="J1212" s="109">
        <f t="shared" si="292"/>
        <v>12</v>
      </c>
      <c r="K1212" s="109">
        <f t="shared" si="292"/>
        <v>12</v>
      </c>
      <c r="L1212" s="111"/>
      <c r="M1212" s="137">
        <v>15</v>
      </c>
      <c r="N1212" s="133">
        <v>15.3</v>
      </c>
      <c r="O1212" s="137">
        <f t="shared" si="293"/>
        <v>15.15</v>
      </c>
      <c r="P1212" s="72"/>
      <c r="Q1212" s="72"/>
      <c r="R1212" s="97"/>
      <c r="S1212" s="97"/>
      <c r="T1212" s="203"/>
      <c r="U1212" s="72"/>
      <c r="V1212" s="177" t="s">
        <v>1782</v>
      </c>
      <c r="W1212" s="97"/>
      <c r="X1212" s="97"/>
      <c r="Y1212" s="90">
        <f>VLOOKUP(D1212,EXPLORACION!$A$2:$P$529,15,FALSE)</f>
        <v>4961649.7917999998</v>
      </c>
      <c r="Z1212" s="90">
        <f>VLOOKUP(D1212,EXPLORACION!$A$2:$P$529,16,FALSE)</f>
        <v>2171404.9378</v>
      </c>
    </row>
    <row r="1213" spans="1:26" hidden="1">
      <c r="A1213" s="181" t="str">
        <f>CONCATENATE(F1213,G1213,I1213,H1213,"E",J1212,L1212,K1211)</f>
        <v>PYA48P1E1211</v>
      </c>
      <c r="B1213" s="181" t="str">
        <f>CONCATENATE(F1213,G1213,I1213,H1213,"E",J1212)</f>
        <v>PYA48P1E12</v>
      </c>
      <c r="C1213" s="181" t="str">
        <f>CONCATENATE(F1213,G1213,I1213,H1213,L1212,K1211)</f>
        <v>PYA48P111</v>
      </c>
      <c r="D1213" s="181" t="str">
        <f t="shared" si="290"/>
        <v>PYA48P1</v>
      </c>
      <c r="E1213" s="181" t="str">
        <f t="shared" si="291"/>
        <v>PYA48</v>
      </c>
      <c r="F1213" s="72" t="s">
        <v>1368</v>
      </c>
      <c r="G1213" s="72">
        <v>48</v>
      </c>
      <c r="H1213" s="72">
        <v>1</v>
      </c>
      <c r="I1213" s="72" t="s">
        <v>8</v>
      </c>
      <c r="J1213" s="72">
        <v>2</v>
      </c>
      <c r="K1213" s="72">
        <v>1</v>
      </c>
      <c r="L1213" s="72" t="s">
        <v>13</v>
      </c>
      <c r="M1213" s="137">
        <v>2</v>
      </c>
      <c r="N1213" s="133">
        <v>3</v>
      </c>
      <c r="O1213" s="137">
        <f t="shared" si="293"/>
        <v>2.5</v>
      </c>
      <c r="P1213" s="72"/>
      <c r="Q1213" s="72"/>
      <c r="R1213" s="97"/>
      <c r="S1213" s="97"/>
      <c r="T1213" s="203" t="s">
        <v>1992</v>
      </c>
      <c r="U1213" s="72"/>
      <c r="V1213" s="177"/>
      <c r="W1213" s="97"/>
      <c r="X1213" s="97"/>
      <c r="Y1213" s="90">
        <f>VLOOKUP(D1213,EXPLORACION!$A$2:$P$529,15,FALSE)</f>
        <v>4960545.7836999996</v>
      </c>
      <c r="Z1213" s="90">
        <f>VLOOKUP(D1213,EXPLORACION!$A$2:$P$529,16,FALSE)</f>
        <v>2170702.9249999998</v>
      </c>
    </row>
    <row r="1214" spans="1:26" hidden="1">
      <c r="A1214" s="181" t="str">
        <f>CONCATENATE(F1214,G1214,I1214,H1214,"E",J1213,L1213,K1212)</f>
        <v>PYA48P2E2S12</v>
      </c>
      <c r="B1214" s="181" t="str">
        <f>CONCATENATE(F1214,G1214,I1214,H1214,"E",J1213)</f>
        <v>PYA48P2E2</v>
      </c>
      <c r="C1214" s="181" t="str">
        <f>CONCATENATE(F1214,G1214,I1214,H1214,L1213,K1212)</f>
        <v>PYA48P2S12</v>
      </c>
      <c r="D1214" s="181" t="str">
        <f>CONCATENATE(F1214,G1214,I1214,H1214)</f>
        <v>PYA48P2</v>
      </c>
      <c r="E1214" s="181" t="str">
        <f>CONCATENATE(F1214,G1214)</f>
        <v>PYA48</v>
      </c>
      <c r="F1214" s="72" t="s">
        <v>1368</v>
      </c>
      <c r="G1214" s="72">
        <v>48</v>
      </c>
      <c r="H1214" s="72">
        <v>2</v>
      </c>
      <c r="I1214" s="72" t="s">
        <v>8</v>
      </c>
      <c r="J1214" s="72">
        <v>2</v>
      </c>
      <c r="K1214" s="72">
        <v>1</v>
      </c>
      <c r="L1214" s="72" t="s">
        <v>13</v>
      </c>
      <c r="M1214" s="137">
        <v>2</v>
      </c>
      <c r="N1214" s="133">
        <v>3</v>
      </c>
      <c r="O1214" s="137">
        <f t="shared" ref="O1214:O1221" si="294">+AVERAGE(M1214:N1214)</f>
        <v>2.5</v>
      </c>
      <c r="P1214" s="72"/>
      <c r="Q1214" s="72"/>
      <c r="R1214" s="97"/>
      <c r="S1214" s="97"/>
      <c r="T1214" s="203" t="s">
        <v>1991</v>
      </c>
      <c r="U1214" s="72"/>
      <c r="V1214" s="177"/>
      <c r="W1214" s="97"/>
      <c r="X1214" s="97"/>
      <c r="Y1214" s="90">
        <f>VLOOKUP(D1214,EXPLORACION!$A$2:$P$529,15,FALSE)</f>
        <v>4960545.7836999996</v>
      </c>
      <c r="Z1214" s="90">
        <f>VLOOKUP(D1214,EXPLORACION!$A$2:$P$529,16,FALSE)</f>
        <v>2170702.9249999998</v>
      </c>
    </row>
    <row r="1215" spans="1:26" hidden="1">
      <c r="A1215" s="181" t="str">
        <f>CONCATENATE(F1215,G1215,I1215,H1215,"E",J1214,L1214,K1213)</f>
        <v>PYA48P3E2S1</v>
      </c>
      <c r="B1215" s="181" t="str">
        <f>CONCATENATE(F1215,G1215,I1215,H1215,"E",J1214)</f>
        <v>PYA48P3E2</v>
      </c>
      <c r="C1215" s="181" t="str">
        <f>CONCATENATE(F1215,G1215,I1215,H1215,L1214,K1213)</f>
        <v>PYA48P3S1</v>
      </c>
      <c r="D1215" s="181" t="str">
        <f>CONCATENATE(F1215,G1215,I1215,H1215)</f>
        <v>PYA48P3</v>
      </c>
      <c r="E1215" s="181" t="str">
        <f>CONCATENATE(F1215,G1215)</f>
        <v>PYA48</v>
      </c>
      <c r="F1215" s="72" t="s">
        <v>1368</v>
      </c>
      <c r="G1215" s="72">
        <v>48</v>
      </c>
      <c r="H1215" s="72">
        <v>3</v>
      </c>
      <c r="I1215" s="72" t="s">
        <v>8</v>
      </c>
      <c r="J1215" s="72">
        <v>2</v>
      </c>
      <c r="K1215" s="72">
        <v>1</v>
      </c>
      <c r="L1215" s="72" t="s">
        <v>13</v>
      </c>
      <c r="M1215" s="137">
        <v>2</v>
      </c>
      <c r="N1215" s="133">
        <v>3</v>
      </c>
      <c r="O1215" s="137">
        <f t="shared" si="294"/>
        <v>2.5</v>
      </c>
      <c r="P1215" s="72"/>
      <c r="Q1215" s="72"/>
      <c r="R1215" s="97"/>
      <c r="S1215" s="97"/>
      <c r="T1215" s="203" t="s">
        <v>1990</v>
      </c>
      <c r="U1215" s="72"/>
      <c r="V1215" s="177"/>
      <c r="W1215" s="97"/>
      <c r="X1215" s="97"/>
      <c r="Y1215" s="90">
        <f>VLOOKUP(D1215,EXPLORACION!$A$2:$P$529,15,FALSE)</f>
        <v>4960545.7836999996</v>
      </c>
      <c r="Z1215" s="90">
        <f>VLOOKUP(D1215,EXPLORACION!$A$2:$P$529,16,FALSE)</f>
        <v>2170702.9249999998</v>
      </c>
    </row>
    <row r="1216" spans="1:26" hidden="1">
      <c r="A1216" s="181" t="str">
        <f t="shared" ref="A1216:A1221" si="295">CONCATENATE(F1216,G1216,I1216,H1216,"E",J1215,L1215,K1214)</f>
        <v>PYA50P1E2S1</v>
      </c>
      <c r="B1216" s="181" t="str">
        <f t="shared" ref="B1216:B1221" si="296">CONCATENATE(F1216,G1216,I1216,H1216,"E",J1215)</f>
        <v>PYA50P1E2</v>
      </c>
      <c r="C1216" s="181" t="str">
        <f t="shared" ref="C1216:C1221" si="297">CONCATENATE(F1216,G1216,I1216,H1216,L1215,K1214)</f>
        <v>PYA50P1S1</v>
      </c>
      <c r="D1216" s="181" t="str">
        <f t="shared" ref="D1216:D1221" si="298">CONCATENATE(F1216,G1216,I1216,H1216)</f>
        <v>PYA50P1</v>
      </c>
      <c r="E1216" s="181" t="str">
        <f t="shared" ref="E1216:E1221" si="299">CONCATENATE(F1216,G1216)</f>
        <v>PYA50</v>
      </c>
      <c r="F1216" s="72" t="s">
        <v>1368</v>
      </c>
      <c r="G1216" s="72">
        <v>50</v>
      </c>
      <c r="H1216" s="72">
        <v>1</v>
      </c>
      <c r="I1216" s="72" t="s">
        <v>8</v>
      </c>
      <c r="J1216" s="72">
        <v>2</v>
      </c>
      <c r="K1216" s="72">
        <v>1</v>
      </c>
      <c r="L1216" s="72" t="s">
        <v>13</v>
      </c>
      <c r="M1216" s="137">
        <v>1</v>
      </c>
      <c r="N1216" s="133">
        <v>3</v>
      </c>
      <c r="O1216" s="137">
        <f t="shared" si="294"/>
        <v>2</v>
      </c>
      <c r="P1216" s="72"/>
      <c r="Q1216" s="72"/>
      <c r="R1216" s="97"/>
      <c r="S1216" s="97"/>
      <c r="T1216" s="203">
        <v>38843</v>
      </c>
      <c r="U1216" s="72"/>
      <c r="V1216" s="177"/>
      <c r="W1216" s="97"/>
      <c r="X1216" s="97"/>
      <c r="Y1216" s="90">
        <f>VLOOKUP(D1216,EXPLORACION!$A$2:$P$529,15,FALSE)</f>
        <v>4961826.7833000002</v>
      </c>
      <c r="Z1216" s="90">
        <f>VLOOKUP(D1216,EXPLORACION!$A$2:$P$529,16,FALSE)</f>
        <v>2173483.0397999999</v>
      </c>
    </row>
    <row r="1217" spans="1:26" hidden="1">
      <c r="A1217" s="181" t="str">
        <f t="shared" si="295"/>
        <v>PYA50P1E2S1</v>
      </c>
      <c r="B1217" s="181" t="str">
        <f t="shared" si="296"/>
        <v>PYA50P1E2</v>
      </c>
      <c r="C1217" s="181" t="str">
        <f t="shared" si="297"/>
        <v>PYA50P1S1</v>
      </c>
      <c r="D1217" s="181" t="str">
        <f t="shared" si="298"/>
        <v>PYA50P1</v>
      </c>
      <c r="E1217" s="181" t="str">
        <f t="shared" si="299"/>
        <v>PYA50</v>
      </c>
      <c r="F1217" s="72" t="s">
        <v>1368</v>
      </c>
      <c r="G1217" s="72">
        <v>50</v>
      </c>
      <c r="H1217" s="72">
        <v>1</v>
      </c>
      <c r="I1217" s="72" t="s">
        <v>8</v>
      </c>
      <c r="J1217" s="72">
        <v>3</v>
      </c>
      <c r="K1217" s="72">
        <v>1</v>
      </c>
      <c r="L1217" s="72" t="s">
        <v>13</v>
      </c>
      <c r="M1217" s="137">
        <v>4</v>
      </c>
      <c r="N1217" s="133">
        <v>6</v>
      </c>
      <c r="O1217" s="137">
        <f t="shared" si="294"/>
        <v>5</v>
      </c>
      <c r="P1217" s="72"/>
      <c r="Q1217" s="72"/>
      <c r="R1217" s="97"/>
      <c r="S1217" s="97"/>
      <c r="T1217" s="203">
        <v>38874</v>
      </c>
      <c r="U1217" s="72"/>
      <c r="V1217" s="177"/>
      <c r="W1217" s="97"/>
      <c r="X1217" s="97"/>
      <c r="Y1217" s="90">
        <f>VLOOKUP(D1217,EXPLORACION!$A$2:$P$529,15,FALSE)</f>
        <v>4961826.7833000002</v>
      </c>
      <c r="Z1217" s="90">
        <f>VLOOKUP(D1217,EXPLORACION!$A$2:$P$529,16,FALSE)</f>
        <v>2173483.0397999999</v>
      </c>
    </row>
    <row r="1218" spans="1:26" hidden="1">
      <c r="A1218" s="181" t="str">
        <f t="shared" si="295"/>
        <v>PYA50P2E3S1</v>
      </c>
      <c r="B1218" s="181" t="str">
        <f t="shared" si="296"/>
        <v>PYA50P2E3</v>
      </c>
      <c r="C1218" s="181" t="str">
        <f t="shared" si="297"/>
        <v>PYA50P2S1</v>
      </c>
      <c r="D1218" s="181" t="str">
        <f t="shared" si="298"/>
        <v>PYA50P2</v>
      </c>
      <c r="E1218" s="181" t="str">
        <f t="shared" si="299"/>
        <v>PYA50</v>
      </c>
      <c r="F1218" s="72" t="s">
        <v>1368</v>
      </c>
      <c r="G1218" s="72">
        <v>50</v>
      </c>
      <c r="H1218" s="72">
        <v>2</v>
      </c>
      <c r="I1218" s="72" t="s">
        <v>8</v>
      </c>
      <c r="J1218" s="72">
        <v>3</v>
      </c>
      <c r="K1218" s="72">
        <v>1</v>
      </c>
      <c r="L1218" s="72" t="s">
        <v>13</v>
      </c>
      <c r="M1218" s="137">
        <v>1</v>
      </c>
      <c r="N1218" s="133">
        <v>3</v>
      </c>
      <c r="O1218" s="137">
        <f t="shared" si="294"/>
        <v>2</v>
      </c>
      <c r="P1218" s="72"/>
      <c r="Q1218" s="72"/>
      <c r="R1218" s="97"/>
      <c r="S1218" s="97"/>
      <c r="T1218" s="203" t="s">
        <v>2033</v>
      </c>
      <c r="U1218" s="72"/>
      <c r="V1218" s="177"/>
      <c r="W1218" s="97"/>
      <c r="X1218" s="97"/>
      <c r="Y1218" s="90">
        <f>VLOOKUP(D1218,EXPLORACION!$A$2:$P$529,15,FALSE)</f>
        <v>4961826.7833000002</v>
      </c>
      <c r="Z1218" s="90">
        <f>VLOOKUP(D1218,EXPLORACION!$A$2:$P$529,16,FALSE)</f>
        <v>2173483.0397999999</v>
      </c>
    </row>
    <row r="1219" spans="1:26" hidden="1">
      <c r="A1219" s="181" t="str">
        <f t="shared" si="295"/>
        <v>PYA50P2E3S1</v>
      </c>
      <c r="B1219" s="181" t="str">
        <f t="shared" si="296"/>
        <v>PYA50P2E3</v>
      </c>
      <c r="C1219" s="181" t="str">
        <f t="shared" si="297"/>
        <v>PYA50P2S1</v>
      </c>
      <c r="D1219" s="181" t="str">
        <f t="shared" si="298"/>
        <v>PYA50P2</v>
      </c>
      <c r="E1219" s="181" t="str">
        <f t="shared" si="299"/>
        <v>PYA50</v>
      </c>
      <c r="F1219" s="72" t="s">
        <v>1368</v>
      </c>
      <c r="G1219" s="72">
        <v>50</v>
      </c>
      <c r="H1219" s="72">
        <v>2</v>
      </c>
      <c r="I1219" s="72" t="s">
        <v>8</v>
      </c>
      <c r="J1219" s="72">
        <v>3</v>
      </c>
      <c r="K1219" s="72">
        <v>1</v>
      </c>
      <c r="L1219" s="72" t="s">
        <v>13</v>
      </c>
      <c r="M1219" s="137">
        <v>4</v>
      </c>
      <c r="N1219" s="133">
        <v>6</v>
      </c>
      <c r="O1219" s="137">
        <f t="shared" si="294"/>
        <v>5</v>
      </c>
      <c r="P1219" s="72"/>
      <c r="Q1219" s="72"/>
      <c r="R1219" s="97"/>
      <c r="S1219" s="97"/>
      <c r="T1219" s="203" t="s">
        <v>2034</v>
      </c>
      <c r="U1219" s="72"/>
      <c r="V1219" s="177"/>
      <c r="W1219" s="97"/>
      <c r="X1219" s="97"/>
      <c r="Y1219" s="90">
        <f>VLOOKUP(D1219,EXPLORACION!$A$2:$P$529,15,FALSE)</f>
        <v>4961826.7833000002</v>
      </c>
      <c r="Z1219" s="90">
        <f>VLOOKUP(D1219,EXPLORACION!$A$2:$P$529,16,FALSE)</f>
        <v>2173483.0397999999</v>
      </c>
    </row>
    <row r="1220" spans="1:26" hidden="1">
      <c r="A1220" s="181" t="str">
        <f t="shared" si="295"/>
        <v>PYA50P3E3S1</v>
      </c>
      <c r="B1220" s="181" t="str">
        <f t="shared" si="296"/>
        <v>PYA50P3E3</v>
      </c>
      <c r="C1220" s="181" t="str">
        <f t="shared" si="297"/>
        <v>PYA50P3S1</v>
      </c>
      <c r="D1220" s="181" t="str">
        <f t="shared" si="298"/>
        <v>PYA50P3</v>
      </c>
      <c r="E1220" s="181" t="str">
        <f t="shared" si="299"/>
        <v>PYA50</v>
      </c>
      <c r="F1220" s="72" t="s">
        <v>1368</v>
      </c>
      <c r="G1220" s="72">
        <v>50</v>
      </c>
      <c r="H1220" s="72">
        <v>3</v>
      </c>
      <c r="I1220" s="72" t="s">
        <v>8</v>
      </c>
      <c r="J1220" s="72">
        <v>3</v>
      </c>
      <c r="K1220" s="72">
        <v>1</v>
      </c>
      <c r="L1220" s="72" t="s">
        <v>13</v>
      </c>
      <c r="M1220" s="137">
        <v>1</v>
      </c>
      <c r="N1220" s="133">
        <v>3</v>
      </c>
      <c r="O1220" s="137">
        <f t="shared" si="294"/>
        <v>2</v>
      </c>
      <c r="P1220" s="72"/>
      <c r="Q1220" s="72"/>
      <c r="R1220" s="97"/>
      <c r="S1220" s="97"/>
      <c r="T1220" s="203" t="s">
        <v>2035</v>
      </c>
      <c r="U1220" s="72"/>
      <c r="V1220" s="177"/>
      <c r="W1220" s="97"/>
      <c r="X1220" s="97"/>
      <c r="Y1220" s="90">
        <f>VLOOKUP(D1220,EXPLORACION!$A$2:$P$529,15,FALSE)</f>
        <v>4961826.7833000002</v>
      </c>
      <c r="Z1220" s="90">
        <f>VLOOKUP(D1220,EXPLORACION!$A$2:$P$529,16,FALSE)</f>
        <v>2173483.0397999999</v>
      </c>
    </row>
    <row r="1221" spans="1:26" hidden="1">
      <c r="A1221" s="181" t="str">
        <f t="shared" si="295"/>
        <v>PYA50P3E3S1</v>
      </c>
      <c r="B1221" s="181" t="str">
        <f t="shared" si="296"/>
        <v>PYA50P3E3</v>
      </c>
      <c r="C1221" s="181" t="str">
        <f t="shared" si="297"/>
        <v>PYA50P3S1</v>
      </c>
      <c r="D1221" s="181" t="str">
        <f t="shared" si="298"/>
        <v>PYA50P3</v>
      </c>
      <c r="E1221" s="181" t="str">
        <f t="shared" si="299"/>
        <v>PYA50</v>
      </c>
      <c r="F1221" s="72" t="s">
        <v>1368</v>
      </c>
      <c r="G1221" s="72">
        <v>50</v>
      </c>
      <c r="H1221" s="72">
        <v>3</v>
      </c>
      <c r="I1221" s="72" t="s">
        <v>8</v>
      </c>
      <c r="J1221" s="72">
        <v>4</v>
      </c>
      <c r="K1221" s="72">
        <v>1</v>
      </c>
      <c r="L1221" s="72" t="s">
        <v>13</v>
      </c>
      <c r="M1221" s="137">
        <v>4</v>
      </c>
      <c r="N1221" s="133">
        <v>6</v>
      </c>
      <c r="O1221" s="137">
        <f t="shared" si="294"/>
        <v>5</v>
      </c>
      <c r="P1221" s="72"/>
      <c r="Q1221" s="72"/>
      <c r="R1221" s="97"/>
      <c r="S1221" s="97"/>
      <c r="T1221" s="203" t="s">
        <v>2036</v>
      </c>
      <c r="U1221" s="72"/>
      <c r="V1221" s="177"/>
      <c r="W1221" s="97"/>
      <c r="X1221" s="97"/>
      <c r="Y1221" s="90">
        <f>VLOOKUP(D1221,EXPLORACION!$A$2:$P$529,15,FALSE)</f>
        <v>4961826.7833000002</v>
      </c>
      <c r="Z1221" s="90">
        <f>VLOOKUP(D1221,EXPLORACION!$A$2:$P$529,16,FALSE)</f>
        <v>2173483.0397999999</v>
      </c>
    </row>
    <row r="1222" spans="1:26">
      <c r="A1222" s="257"/>
      <c r="B1222" s="257"/>
      <c r="C1222" s="257"/>
      <c r="D1222" s="257"/>
      <c r="E1222" s="257"/>
      <c r="F1222" s="202"/>
      <c r="J1222" s="202"/>
    </row>
  </sheetData>
  <autoFilter ref="A1:Z1221" xr:uid="{00000000-0001-0000-0600-000000000000}">
    <filterColumn colId="5">
      <filters>
        <filter val="AUS"/>
      </filters>
    </filterColumn>
  </autoFilter>
  <phoneticPr fontId="26" type="noConversion"/>
  <pageMargins left="0.7" right="0.7" top="0.75" bottom="0.75" header="0.3" footer="0.3"/>
  <pageSetup orientation="portrait" horizontalDpi="300" verticalDpi="300" r:id="rId1"/>
  <ignoredErrors>
    <ignoredError sqref="T226:T227"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METADATO</vt:lpstr>
      <vt:lpstr>FUENTE</vt:lpstr>
      <vt:lpstr>ESTUDIO</vt:lpstr>
      <vt:lpstr>EXPLORACION</vt:lpstr>
      <vt:lpstr>ESTRATO</vt:lpstr>
      <vt:lpstr>MUESTRA</vt:lpstr>
      <vt:lpstr>CAMPO</vt:lpstr>
      <vt:lpstr>METADATO!Print_Area</vt:lpstr>
      <vt:lpstr>METADATO!Print_Titles</vt:lpstr>
    </vt:vector>
  </TitlesOfParts>
  <Manager>GEOAMENAZAS</Manager>
  <Company>SERVICIO GEOLOGICO COLOMBIANO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BDG POPAYAN</dc:title>
  <dc:subject>MZS POPAYAN</dc:subject>
  <dc:creator>Monitoreo y evaluación de la actividad sísmica</dc:creator>
  <cp:lastModifiedBy>lmateus</cp:lastModifiedBy>
  <cp:lastPrinted>2020-04-20T12:52:29Z</cp:lastPrinted>
  <dcterms:created xsi:type="dcterms:W3CDTF">1997-07-24T13:50:12Z</dcterms:created>
  <dcterms:modified xsi:type="dcterms:W3CDTF">2022-06-23T15:27:14Z</dcterms:modified>
  <cp:contentStatus>Base de datos geotécnica</cp:contentStatus>
  <dc:language>Español</dc:language>
</cp:coreProperties>
</file>